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1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comments2.xml" ContentType="application/vnd.openxmlformats-officedocument.spreadsheetml.comments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9257cd8a3c2b78/BALANCE DE SUMINISTROS/"/>
    </mc:Choice>
  </mc:AlternateContent>
  <xr:revisionPtr revIDLastSave="248" documentId="11_DC688223E0A766DDE052E35BEF65A576CAECD181" xr6:coauthVersionLast="47" xr6:coauthVersionMax="47" xr10:uidLastSave="{996D89FA-E52E-4281-99F2-4F72997C8A64}"/>
  <bookViews>
    <workbookView xWindow="-120" yWindow="-120" windowWidth="20730" windowHeight="11040" tabRatio="749" firstSheet="2" activeTab="5" xr2:uid="{00000000-000D-0000-FFFF-FFFF00000000}"/>
  </bookViews>
  <sheets>
    <sheet name="Gráfico2" sheetId="212" r:id="rId1"/>
    <sheet name="CODIGOS DE MATERIAL" sheetId="2" r:id="rId2"/>
    <sheet name="RESUMEN X MATERIAL" sheetId="211" r:id="rId3"/>
    <sheet name="resumen" sheetId="70" r:id="rId4"/>
    <sheet name="Hoja2" sheetId="215" r:id="rId5"/>
    <sheet name="301" sheetId="71" r:id="rId6"/>
    <sheet name="302" sheetId="74" r:id="rId7"/>
    <sheet name="303" sheetId="80" r:id="rId8"/>
    <sheet name="304" sheetId="81" r:id="rId9"/>
    <sheet name="305" sheetId="82" r:id="rId10"/>
    <sheet name="306" sheetId="83" r:id="rId11"/>
    <sheet name="307" sheetId="84" r:id="rId12"/>
    <sheet name="308" sheetId="85" r:id="rId13"/>
    <sheet name="309" sheetId="86" r:id="rId14"/>
    <sheet name="310" sheetId="87" r:id="rId15"/>
    <sheet name="311" sheetId="88" r:id="rId16"/>
    <sheet name="312" sheetId="89" r:id="rId17"/>
    <sheet name="313" sheetId="90" r:id="rId18"/>
    <sheet name="314" sheetId="91" r:id="rId19"/>
    <sheet name="315" sheetId="92" r:id="rId20"/>
    <sheet name="316" sheetId="93" r:id="rId21"/>
    <sheet name="317" sheetId="94" r:id="rId22"/>
    <sheet name="318" sheetId="95" r:id="rId23"/>
    <sheet name="319" sheetId="96" r:id="rId24"/>
    <sheet name="320" sheetId="97" r:id="rId25"/>
    <sheet name="321" sheetId="98" r:id="rId26"/>
    <sheet name="322" sheetId="99" r:id="rId27"/>
    <sheet name="323" sheetId="100" r:id="rId28"/>
    <sheet name="324" sheetId="133" r:id="rId29"/>
    <sheet name="325" sheetId="134" r:id="rId30"/>
    <sheet name="326" sheetId="135" r:id="rId31"/>
    <sheet name="327" sheetId="136" r:id="rId32"/>
    <sheet name="328" sheetId="137" r:id="rId33"/>
    <sheet name="329" sheetId="138" r:id="rId34"/>
    <sheet name="330" sheetId="139" r:id="rId35"/>
    <sheet name="331" sheetId="140" r:id="rId36"/>
    <sheet name="332" sheetId="141" r:id="rId37"/>
    <sheet name="333" sheetId="142" r:id="rId38"/>
    <sheet name="334" sheetId="143" r:id="rId39"/>
    <sheet name="335" sheetId="144" r:id="rId40"/>
    <sheet name="336" sheetId="145" r:id="rId41"/>
    <sheet name="337" sheetId="146" r:id="rId42"/>
    <sheet name="338" sheetId="147" r:id="rId43"/>
    <sheet name="339" sheetId="148" r:id="rId44"/>
    <sheet name="340" sheetId="149" r:id="rId45"/>
    <sheet name="341" sheetId="150" r:id="rId46"/>
    <sheet name="342" sheetId="151" r:id="rId47"/>
    <sheet name="343" sheetId="152" r:id="rId48"/>
    <sheet name="344" sheetId="153" r:id="rId49"/>
    <sheet name="345" sheetId="154" r:id="rId50"/>
    <sheet name="346" sheetId="155" r:id="rId51"/>
    <sheet name="347" sheetId="156" r:id="rId52"/>
    <sheet name="348" sheetId="157" r:id="rId53"/>
    <sheet name="349" sheetId="158" r:id="rId54"/>
    <sheet name="350" sheetId="159" r:id="rId55"/>
    <sheet name="351" sheetId="160" r:id="rId56"/>
    <sheet name="352" sheetId="161" r:id="rId57"/>
    <sheet name="353" sheetId="162" r:id="rId58"/>
    <sheet name="354" sheetId="163" r:id="rId59"/>
    <sheet name="355" sheetId="164" r:id="rId60"/>
    <sheet name="356" sheetId="165" r:id="rId61"/>
    <sheet name="357" sheetId="166" r:id="rId62"/>
    <sheet name="358" sheetId="167" r:id="rId63"/>
    <sheet name="359" sheetId="168" r:id="rId64"/>
    <sheet name="360" sheetId="169" r:id="rId65"/>
    <sheet name="361" sheetId="170" r:id="rId66"/>
    <sheet name="362" sheetId="171" r:id="rId67"/>
    <sheet name="363" sheetId="172" r:id="rId68"/>
    <sheet name="364" sheetId="173" r:id="rId69"/>
    <sheet name="365" sheetId="174" r:id="rId70"/>
    <sheet name="366" sheetId="175" r:id="rId71"/>
    <sheet name="367" sheetId="176" r:id="rId72"/>
    <sheet name="368" sheetId="177" r:id="rId73"/>
    <sheet name="369" sheetId="178" r:id="rId74"/>
    <sheet name="370" sheetId="179" r:id="rId75"/>
    <sheet name="371" sheetId="180" r:id="rId76"/>
    <sheet name="372" sheetId="181" r:id="rId77"/>
    <sheet name="373" sheetId="182" r:id="rId78"/>
    <sheet name="374" sheetId="183" r:id="rId79"/>
    <sheet name="375" sheetId="184" r:id="rId80"/>
    <sheet name="376" sheetId="185" r:id="rId81"/>
    <sheet name="377" sheetId="186" r:id="rId82"/>
    <sheet name="378" sheetId="187" r:id="rId83"/>
    <sheet name="379" sheetId="188" r:id="rId84"/>
    <sheet name="380" sheetId="189" r:id="rId85"/>
    <sheet name="381" sheetId="190" r:id="rId86"/>
    <sheet name="382" sheetId="191" r:id="rId87"/>
    <sheet name="383" sheetId="192" r:id="rId88"/>
    <sheet name="384" sheetId="193" r:id="rId89"/>
    <sheet name="385" sheetId="194" r:id="rId90"/>
    <sheet name="386" sheetId="195" r:id="rId91"/>
    <sheet name="387" sheetId="196" r:id="rId92"/>
    <sheet name="388" sheetId="197" r:id="rId93"/>
    <sheet name="389" sheetId="198" r:id="rId94"/>
    <sheet name="390" sheetId="199" r:id="rId95"/>
    <sheet name="391" sheetId="200" r:id="rId96"/>
    <sheet name="392" sheetId="201" r:id="rId97"/>
    <sheet name="393" sheetId="202" r:id="rId98"/>
    <sheet name="394" sheetId="203" r:id="rId99"/>
    <sheet name="395" sheetId="204" r:id="rId100"/>
    <sheet name="396" sheetId="205" r:id="rId101"/>
    <sheet name="397" sheetId="206" r:id="rId102"/>
    <sheet name="398" sheetId="207" r:id="rId103"/>
    <sheet name="399" sheetId="208" r:id="rId104"/>
    <sheet name="400" sheetId="209" r:id="rId105"/>
    <sheet name="ALMACEN" sheetId="213" r:id="rId106"/>
    <sheet name="Hoja1" sheetId="214" r:id="rId107"/>
    <sheet name="Hoja3" sheetId="49" r:id="rId108"/>
  </sheets>
  <externalReferences>
    <externalReference r:id="rId109"/>
  </externalReferences>
  <definedNames>
    <definedName name="_xlnm._FilterDatabase" localSheetId="105" hidden="1">ALMACEN!$A$4:$HL$105</definedName>
    <definedName name="_xlnm._FilterDatabase" localSheetId="1" hidden="1">'CODIGOS DE MATERIAL'!$A$2:$C$31</definedName>
    <definedName name="_xlnm._FilterDatabase" localSheetId="3" hidden="1">resumen!$A$4:$HL$105</definedName>
    <definedName name="_xlnm._FilterDatabase" localSheetId="2" hidden="1">'RESUMEN X MATERIAL'!$B$1:$B$35</definedName>
    <definedName name="_xlnm.Print_Area" localSheetId="5">'301'!$A$1:$AK$36</definedName>
    <definedName name="_xlnm.Print_Area" localSheetId="6">'302'!$A$1:$AF$36</definedName>
    <definedName name="_xlnm.Print_Area" localSheetId="7">'303'!$A$1:$AF$36</definedName>
    <definedName name="_xlnm.Print_Area" localSheetId="8">'304'!$A$1:$AI$37</definedName>
    <definedName name="_xlnm.Print_Area" localSheetId="9">'305'!$A$1:$AK$36</definedName>
    <definedName name="_xlnm.Print_Area" localSheetId="10">'306'!$A$1:$AF$37</definedName>
    <definedName name="_xlnm.Print_Area" localSheetId="11">'307'!$A$1:$AT$38</definedName>
    <definedName name="_xlnm.Print_Area" localSheetId="12">'308'!$A$1:$AI$36</definedName>
    <definedName name="_xlnm.Print_Area" localSheetId="13">'309'!$A$1:$AF$36</definedName>
    <definedName name="_xlnm.Print_Area" localSheetId="14">'310'!$A$1:$AF$38</definedName>
    <definedName name="_xlnm.Print_Area" localSheetId="15">'311'!$A$1:$AH$37</definedName>
    <definedName name="_xlnm.Print_Area" localSheetId="16">'312'!$A$1:$AI$36</definedName>
    <definedName name="_xlnm.Print_Area" localSheetId="17">'313'!$A$1:$AF$36</definedName>
    <definedName name="_xlnm.Print_Area" localSheetId="18">'314'!$A$1:$AI$38</definedName>
    <definedName name="_xlnm.Print_Area" localSheetId="19">'315'!$A$1:$AO$37</definedName>
    <definedName name="_xlnm.Print_Area" localSheetId="20">'316'!$A$1:$BN$36</definedName>
    <definedName name="_xlnm.Print_Area" localSheetId="21">'317'!$A$1:$AH$36</definedName>
    <definedName name="_xlnm.Print_Area" localSheetId="22">'318'!$A$1:$AN$36</definedName>
    <definedName name="_xlnm.Print_Area" localSheetId="23">'319'!$A$1:$AF$37</definedName>
    <definedName name="_xlnm.Print_Area" localSheetId="24">'320'!$A$1:$AM$36</definedName>
    <definedName name="_xlnm.Print_Area" localSheetId="25">'321'!$A$1:$AF$36</definedName>
    <definedName name="_xlnm.Print_Area" localSheetId="26">'322'!$A$1:$AO$36</definedName>
    <definedName name="_xlnm.Print_Area" localSheetId="27">'323'!$A$1:$AG$36</definedName>
    <definedName name="_xlnm.Print_Area" localSheetId="28">'324'!$A$1:$AF$37</definedName>
    <definedName name="_xlnm.Print_Area" localSheetId="29">'325'!$A$1:$AF$38</definedName>
    <definedName name="_xlnm.Print_Area" localSheetId="30">'326'!$A$1:$AF$38</definedName>
    <definedName name="_xlnm.Print_Area" localSheetId="31">'327'!$A$1:$AG$36</definedName>
    <definedName name="_xlnm.Print_Area" localSheetId="32">'328'!$A$1:$AF$36</definedName>
    <definedName name="_xlnm.Print_Area" localSheetId="33">'329'!$A$1:$AG$38</definedName>
    <definedName name="_xlnm.Print_Area" localSheetId="34">'330'!$A$1:$AG$36</definedName>
    <definedName name="_xlnm.Print_Area" localSheetId="35">'331'!$A$1:$AF$36</definedName>
    <definedName name="_xlnm.Print_Area" localSheetId="36">'332'!$A$1:$AO$38</definedName>
    <definedName name="_xlnm.Print_Area" localSheetId="37">'333'!$A$1:$AH$38</definedName>
    <definedName name="_xlnm.Print_Area" localSheetId="38">'334'!$A$1:$AF$38</definedName>
    <definedName name="_xlnm.Print_Area" localSheetId="39">'335'!$A$1:$AN$37</definedName>
    <definedName name="_xlnm.Print_Area" localSheetId="40">'336'!$A$1:$AI$36</definedName>
    <definedName name="_xlnm.Print_Area" localSheetId="41">'337'!$A$1:$AW$38</definedName>
    <definedName name="_xlnm.Print_Area" localSheetId="42">'338'!$A$1:$AF$36</definedName>
    <definedName name="_xlnm.Print_Area" localSheetId="43">'339'!$A$1:$BM$37</definedName>
    <definedName name="_xlnm.Print_Area" localSheetId="44">'340'!$A$1:$AG$37</definedName>
    <definedName name="_xlnm.Print_Area" localSheetId="45">'341'!$A$1:$AF$37</definedName>
    <definedName name="_xlnm.Print_Area" localSheetId="46">'342'!$A$1:$AF$36</definedName>
    <definedName name="_xlnm.Print_Area" localSheetId="47">'343'!$A$1:$AF$37</definedName>
    <definedName name="_xlnm.Print_Area" localSheetId="48">'344'!$A$1:$AG$38</definedName>
    <definedName name="_xlnm.Print_Area" localSheetId="49">'345'!$A$1:$AW$36</definedName>
    <definedName name="_xlnm.Print_Area" localSheetId="50">'346'!$A$1:$AF$37</definedName>
    <definedName name="_xlnm.Print_Area" localSheetId="51">'347'!$A$1:$AM$37</definedName>
    <definedName name="_xlnm.Print_Area" localSheetId="52">'348'!$A$1:$AR$38</definedName>
    <definedName name="_xlnm.Print_Area" localSheetId="53">'349'!$A$1:$AU$37</definedName>
    <definedName name="_xlnm.Print_Area" localSheetId="54">'350'!$A$1:$AH$37</definedName>
    <definedName name="_xlnm.Print_Area" localSheetId="55">'351'!$A$1:$AG$36</definedName>
    <definedName name="_xlnm.Print_Area" localSheetId="56">'352'!$A$1:$AF$36</definedName>
    <definedName name="_xlnm.Print_Area" localSheetId="57">'353'!$A$1:$AF$36</definedName>
    <definedName name="_xlnm.Print_Area" localSheetId="58">'354'!$A$1:$AV$37</definedName>
    <definedName name="_xlnm.Print_Area" localSheetId="59">'355'!$A$1:$AQ$35</definedName>
    <definedName name="_xlnm.Print_Area" localSheetId="60">'356'!$A$1:$AJ$36</definedName>
    <definedName name="_xlnm.Print_Area" localSheetId="61">'357'!$A$1:$AF$36</definedName>
    <definedName name="_xlnm.Print_Area" localSheetId="62">'358'!$A$1:$AK$36</definedName>
    <definedName name="_xlnm.Print_Area" localSheetId="63">'359'!$A$1:$AI$36</definedName>
    <definedName name="_xlnm.Print_Area" localSheetId="64">'360'!$A$1:$AN$36</definedName>
    <definedName name="_xlnm.Print_Area" localSheetId="65">'361'!$A$1:$AF$36</definedName>
    <definedName name="_xlnm.Print_Area" localSheetId="66">'362'!$A$1:$AH$36</definedName>
    <definedName name="_xlnm.Print_Area" localSheetId="67">'363'!$A$1:$AF$36</definedName>
    <definedName name="_xlnm.Print_Area" localSheetId="68">'364'!$A$1:$AF$36</definedName>
    <definedName name="_xlnm.Print_Area" localSheetId="69">'365'!$A$1:$AF$36</definedName>
    <definedName name="_xlnm.Print_Area" localSheetId="70">'366'!$A$1:$AF$36</definedName>
    <definedName name="_xlnm.Print_Area" localSheetId="71">'367'!$A$1:$AF$36</definedName>
    <definedName name="_xlnm.Print_Area" localSheetId="72">'368'!$A$1:$AF$36</definedName>
    <definedName name="_xlnm.Print_Area" localSheetId="73">'369'!$A$1:$AF$36</definedName>
    <definedName name="_xlnm.Print_Area" localSheetId="74">'370'!$A$1:$AI$36</definedName>
    <definedName name="_xlnm.Print_Area" localSheetId="75">'371'!$A$1:$AE$36</definedName>
    <definedName name="_xlnm.Print_Area" localSheetId="76">'372'!$A$1:$AF$36</definedName>
    <definedName name="_xlnm.Print_Area" localSheetId="77">'373'!$A$1:$AF$36</definedName>
    <definedName name="_xlnm.Print_Area" localSheetId="78">'374'!$A$1:$AF$36</definedName>
    <definedName name="_xlnm.Print_Area" localSheetId="79">'375'!$A$1:$AI$36</definedName>
    <definedName name="_xlnm.Print_Area" localSheetId="80">'376'!$A$1:$AF$36</definedName>
    <definedName name="_xlnm.Print_Area" localSheetId="81">'377'!$A$1:$AF$36</definedName>
    <definedName name="_xlnm.Print_Area" localSheetId="82">'378'!$A$1:$AF$36</definedName>
    <definedName name="_xlnm.Print_Area" localSheetId="83">'379'!$A$1:$AF$36</definedName>
    <definedName name="_xlnm.Print_Area" localSheetId="84">'380'!$A$1:$AF$36</definedName>
    <definedName name="_xlnm.Print_Area" localSheetId="85">'381'!$A$1:$AN$36</definedName>
    <definedName name="_xlnm.Print_Area" localSheetId="86">'382'!$A$1:$AN$36</definedName>
    <definedName name="_xlnm.Print_Area" localSheetId="87">'383'!$A$1:$AF$36</definedName>
    <definedName name="_xlnm.Print_Area" localSheetId="88">'384'!$A$1:$AF$36</definedName>
    <definedName name="_xlnm.Print_Area" localSheetId="89">'385'!$A$1:$AF$36</definedName>
    <definedName name="_xlnm.Print_Area" localSheetId="90">'386'!$A$1:$AF$36</definedName>
    <definedName name="_xlnm.Print_Area" localSheetId="91">'387'!$A$1:$AF$36</definedName>
    <definedName name="_xlnm.Print_Area" localSheetId="92">'388'!$A$1:$AG$36</definedName>
    <definedName name="_xlnm.Print_Area" localSheetId="93">'389'!$A$1:$AF$36</definedName>
    <definedName name="_xlnm.Print_Area" localSheetId="94">'390'!$A$1:$AF$36</definedName>
    <definedName name="_xlnm.Print_Area" localSheetId="95">'391'!$A$1:$AF$36</definedName>
    <definedName name="_xlnm.Print_Area" localSheetId="96">'392'!$A$1:$AJ$36</definedName>
    <definedName name="_xlnm.Print_Area" localSheetId="97">'393'!$A$1:$AF$36</definedName>
    <definedName name="_xlnm.Print_Area" localSheetId="98">'394'!$A$1:$AF$36</definedName>
    <definedName name="_xlnm.Print_Area" localSheetId="99">'395'!$A$1:$AF$36</definedName>
    <definedName name="_xlnm.Print_Area" localSheetId="100">'396'!$A$1:$AF$36</definedName>
    <definedName name="_xlnm.Print_Area" localSheetId="101">'397'!$A$1:$AF$36</definedName>
    <definedName name="_xlnm.Print_Area" localSheetId="102">'398'!$A$1:$AF$36</definedName>
    <definedName name="_xlnm.Print_Area" localSheetId="103">'399'!$A$1:$AG$36</definedName>
    <definedName name="_xlnm.Print_Area" localSheetId="104">'400'!$A$1:$AF$36</definedName>
    <definedName name="_xlnm.Print_Area" localSheetId="105">ALMACEN!$A$1:$HG$111</definedName>
    <definedName name="_xlnm.Print_Area" localSheetId="1">'CODIGOS DE MATERIAL'!$A$1:$I$43</definedName>
    <definedName name="_xlnm.Print_Area" localSheetId="3">resumen!$A$1:$HD$104</definedName>
    <definedName name="_xlnm.Print_Area" localSheetId="2">'RESUMEN X MATERIAL'!$A$2:$KU$46</definedName>
    <definedName name="descripcion">'[1]Listado de suministros'!$A$2:$A$266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215" l="1"/>
  <c r="F6" i="215" s="1"/>
  <c r="F7" i="215" s="1"/>
  <c r="F8" i="215" s="1"/>
  <c r="F9" i="215" s="1"/>
  <c r="F10" i="215" s="1"/>
  <c r="F11" i="215" s="1"/>
  <c r="F12" i="215" s="1"/>
  <c r="F13" i="215" s="1"/>
  <c r="F14" i="215" s="1"/>
  <c r="F15" i="215" s="1"/>
  <c r="F16" i="215" s="1"/>
  <c r="F17" i="215" s="1"/>
  <c r="F18" i="215" s="1"/>
  <c r="F19" i="215" s="1"/>
  <c r="F20" i="215" s="1"/>
  <c r="F21" i="215" s="1"/>
  <c r="H5" i="215"/>
  <c r="J4" i="215"/>
  <c r="J5" i="215" l="1"/>
  <c r="H6" i="215"/>
  <c r="F22" i="215"/>
  <c r="H7" i="215" l="1"/>
  <c r="J6" i="215"/>
  <c r="F23" i="215"/>
  <c r="F24" i="215" s="1"/>
  <c r="F25" i="215" s="1"/>
  <c r="F26" i="215" s="1"/>
  <c r="F27" i="215" s="1"/>
  <c r="F28" i="215" s="1"/>
  <c r="F29" i="215" s="1"/>
  <c r="F30" i="215" s="1"/>
  <c r="F31" i="215" s="1"/>
  <c r="O21" i="145"/>
  <c r="O20" i="145"/>
  <c r="O18" i="145"/>
  <c r="O17" i="145"/>
  <c r="O16" i="145"/>
  <c r="H8" i="215" l="1"/>
  <c r="J7" i="215"/>
  <c r="N16" i="88"/>
  <c r="Q24" i="82"/>
  <c r="J8" i="215" l="1"/>
  <c r="H9" i="215"/>
  <c r="AO13" i="158"/>
  <c r="AP13" i="158"/>
  <c r="AQ13" i="158"/>
  <c r="AR13" i="158"/>
  <c r="AS13" i="158"/>
  <c r="AT13" i="158"/>
  <c r="AU13" i="158"/>
  <c r="J9" i="215" l="1"/>
  <c r="H10" i="215"/>
  <c r="AU16" i="163"/>
  <c r="AV17" i="154"/>
  <c r="AV18" i="154"/>
  <c r="AV19" i="154"/>
  <c r="AV20" i="154"/>
  <c r="AV21" i="154"/>
  <c r="AV16" i="154"/>
  <c r="H11" i="215" l="1"/>
  <c r="J10" i="215"/>
  <c r="AK13" i="163"/>
  <c r="AM13" i="163" s="1"/>
  <c r="J11" i="215" l="1"/>
  <c r="H12" i="215"/>
  <c r="AR13" i="163"/>
  <c r="AO13" i="163"/>
  <c r="AT13" i="163" s="1"/>
  <c r="AP13" i="163"/>
  <c r="J12" i="215" l="1"/>
  <c r="H13" i="215"/>
  <c r="AL13" i="146"/>
  <c r="AN13" i="146" s="1"/>
  <c r="AP13" i="146" s="1"/>
  <c r="AR13" i="146" s="1"/>
  <c r="J13" i="215" l="1"/>
  <c r="H14" i="215"/>
  <c r="F26" i="2"/>
  <c r="F27" i="2"/>
  <c r="F28" i="2"/>
  <c r="M17" i="83"/>
  <c r="M18" i="83"/>
  <c r="M19" i="83"/>
  <c r="M20" i="83"/>
  <c r="M21" i="83"/>
  <c r="M22" i="83"/>
  <c r="M23" i="83"/>
  <c r="M24" i="83"/>
  <c r="M25" i="83"/>
  <c r="M16" i="83"/>
  <c r="H15" i="215" l="1"/>
  <c r="J14" i="215"/>
  <c r="AG13" i="148"/>
  <c r="J15" i="215" l="1"/>
  <c r="H16" i="215"/>
  <c r="AI13" i="148"/>
  <c r="AK13" i="148" s="1"/>
  <c r="AM13" i="148" s="1"/>
  <c r="AO13" i="148" s="1"/>
  <c r="AQ13" i="148" s="1"/>
  <c r="AS13" i="148" s="1"/>
  <c r="BB13" i="148" s="1"/>
  <c r="BD13" i="148" s="1"/>
  <c r="BF13" i="148" s="1"/>
  <c r="BH13" i="148" s="1"/>
  <c r="BL13" i="148" s="1"/>
  <c r="C105" i="70"/>
  <c r="H17" i="215" l="1"/>
  <c r="J16" i="215"/>
  <c r="AK7" i="80"/>
  <c r="AN7" i="81"/>
  <c r="AP7" i="82"/>
  <c r="AK7" i="83"/>
  <c r="AY7" i="84"/>
  <c r="AN7" i="85"/>
  <c r="AK7" i="86"/>
  <c r="AK7" i="87"/>
  <c r="AM7" i="88"/>
  <c r="AN7" i="89"/>
  <c r="AK7" i="90"/>
  <c r="AN7" i="91"/>
  <c r="AT7" i="92"/>
  <c r="BS7" i="93"/>
  <c r="AM7" i="94"/>
  <c r="AS7" i="95"/>
  <c r="AK7" i="96"/>
  <c r="AR7" i="97"/>
  <c r="AK7" i="98"/>
  <c r="AT7" i="99"/>
  <c r="AL7" i="100"/>
  <c r="AK7" i="133"/>
  <c r="AK7" i="134"/>
  <c r="AK7" i="135"/>
  <c r="AL7" i="136"/>
  <c r="AK7" i="139"/>
  <c r="AK7" i="140"/>
  <c r="AL7" i="141"/>
  <c r="AK7" i="144"/>
  <c r="AW7" i="146"/>
  <c r="BP7" i="148"/>
  <c r="AK7" i="149"/>
  <c r="AK7" i="150"/>
  <c r="AK7" i="151"/>
  <c r="AK7" i="152"/>
  <c r="AL7" i="153"/>
  <c r="BB7" i="154"/>
  <c r="AK7" i="155"/>
  <c r="AR7" i="156"/>
  <c r="AW7" i="157"/>
  <c r="AZ7" i="158"/>
  <c r="AM7" i="159"/>
  <c r="AL7" i="160"/>
  <c r="AK7" i="161"/>
  <c r="AK7" i="162"/>
  <c r="BA7" i="163"/>
  <c r="AV7" i="164"/>
  <c r="AO7" i="165"/>
  <c r="AK7" i="166"/>
  <c r="AP7" i="167"/>
  <c r="AN7" i="168"/>
  <c r="AS7" i="169"/>
  <c r="AK7" i="170"/>
  <c r="AM7" i="171"/>
  <c r="AK7" i="172"/>
  <c r="AK7" i="173"/>
  <c r="AK7" i="174"/>
  <c r="AK7" i="175"/>
  <c r="AK7" i="176"/>
  <c r="AK7" i="177"/>
  <c r="AK7" i="178"/>
  <c r="AN7" i="179"/>
  <c r="AJ7" i="180"/>
  <c r="AK7" i="181"/>
  <c r="AK7" i="182"/>
  <c r="AK7" i="183"/>
  <c r="AN7" i="184"/>
  <c r="AK7" i="185"/>
  <c r="AK7" i="186"/>
  <c r="AK7" i="187"/>
  <c r="AK7" i="188"/>
  <c r="AK7" i="189"/>
  <c r="AS7" i="190"/>
  <c r="AS7" i="191"/>
  <c r="AK7" i="192"/>
  <c r="AK7" i="193"/>
  <c r="AK7" i="194"/>
  <c r="AK7" i="195"/>
  <c r="AK7" i="196"/>
  <c r="AL7" i="197"/>
  <c r="AK7" i="198"/>
  <c r="AK7" i="199"/>
  <c r="AK7" i="200"/>
  <c r="AO7" i="201"/>
  <c r="AK7" i="202"/>
  <c r="AK7" i="203"/>
  <c r="AK7" i="204"/>
  <c r="AK7" i="205"/>
  <c r="AK7" i="206"/>
  <c r="AK7" i="207"/>
  <c r="AK7" i="208"/>
  <c r="AK7" i="209"/>
  <c r="AK7" i="74"/>
  <c r="AQ7" i="141"/>
  <c r="AP7" i="144"/>
  <c r="BB7" i="146"/>
  <c r="H18" i="215" l="1"/>
  <c r="J17" i="215"/>
  <c r="D23" i="93"/>
  <c r="H19" i="215" l="1"/>
  <c r="J18" i="215"/>
  <c r="M17" i="94"/>
  <c r="M18" i="94"/>
  <c r="M19" i="94"/>
  <c r="M20" i="94"/>
  <c r="M21" i="94"/>
  <c r="M16" i="94"/>
  <c r="J19" i="215" l="1"/>
  <c r="H20" i="215"/>
  <c r="AE17" i="133"/>
  <c r="AE18" i="133"/>
  <c r="AE19" i="133"/>
  <c r="AE20" i="133"/>
  <c r="AE21" i="133"/>
  <c r="AE16" i="133"/>
  <c r="AH17" i="85"/>
  <c r="AH18" i="85"/>
  <c r="AH19" i="85"/>
  <c r="AH20" i="85"/>
  <c r="AH21" i="85"/>
  <c r="AH16" i="85"/>
  <c r="C28" i="214"/>
  <c r="D28" i="214" s="1"/>
  <c r="C27" i="214"/>
  <c r="D27" i="214" s="1"/>
  <c r="C26" i="214"/>
  <c r="D26" i="214" s="1"/>
  <c r="C25" i="214"/>
  <c r="D25" i="214" s="1"/>
  <c r="C24" i="214"/>
  <c r="D24" i="214" s="1"/>
  <c r="C23" i="214"/>
  <c r="D23" i="214" s="1"/>
  <c r="C22" i="214"/>
  <c r="D22" i="214" s="1"/>
  <c r="C21" i="214"/>
  <c r="D21" i="214" s="1"/>
  <c r="C20" i="214"/>
  <c r="D20" i="214" s="1"/>
  <c r="C19" i="214"/>
  <c r="D19" i="214" s="1"/>
  <c r="C18" i="214"/>
  <c r="D18" i="214" s="1"/>
  <c r="C17" i="214"/>
  <c r="D17" i="214" s="1"/>
  <c r="C16" i="214"/>
  <c r="D16" i="214" s="1"/>
  <c r="C15" i="214"/>
  <c r="D15" i="214" s="1"/>
  <c r="C14" i="214"/>
  <c r="D14" i="214" s="1"/>
  <c r="C13" i="214"/>
  <c r="D13" i="214" s="1"/>
  <c r="C12" i="214"/>
  <c r="D12" i="214" s="1"/>
  <c r="C11" i="214"/>
  <c r="D11" i="214" s="1"/>
  <c r="C10" i="214"/>
  <c r="D10" i="214" s="1"/>
  <c r="C9" i="214"/>
  <c r="D9" i="214" s="1"/>
  <c r="C8" i="214"/>
  <c r="D8" i="214" s="1"/>
  <c r="C7" i="214"/>
  <c r="D7" i="214" s="1"/>
  <c r="C6" i="214"/>
  <c r="D6" i="214" s="1"/>
  <c r="C5" i="214"/>
  <c r="D5" i="214" s="1"/>
  <c r="C4" i="214"/>
  <c r="D4" i="214" s="1"/>
  <c r="C3" i="214"/>
  <c r="D3" i="214" s="1"/>
  <c r="AG17" i="150"/>
  <c r="AG18" i="150"/>
  <c r="AG19" i="150"/>
  <c r="AG20" i="150"/>
  <c r="AG21" i="150"/>
  <c r="AG22" i="150"/>
  <c r="AG23" i="150"/>
  <c r="AG24" i="150"/>
  <c r="AG25" i="150"/>
  <c r="AR25" i="164"/>
  <c r="AG16" i="150"/>
  <c r="H21" i="215" l="1"/>
  <c r="J20" i="215"/>
  <c r="AA109" i="213"/>
  <c r="B108" i="213"/>
  <c r="C108" i="213" s="1"/>
  <c r="D108" i="213" s="1"/>
  <c r="E108" i="213" s="1"/>
  <c r="F108" i="213" s="1"/>
  <c r="G108" i="213" s="1"/>
  <c r="H108" i="213" s="1"/>
  <c r="I108" i="213" s="1"/>
  <c r="J108" i="213" s="1"/>
  <c r="K108" i="213" s="1"/>
  <c r="L108" i="213" s="1"/>
  <c r="M108" i="213" s="1"/>
  <c r="N108" i="213" s="1"/>
  <c r="O108" i="213" s="1"/>
  <c r="P108" i="213" s="1"/>
  <c r="Q108" i="213" s="1"/>
  <c r="R108" i="213" s="1"/>
  <c r="S108" i="213" s="1"/>
  <c r="T108" i="213" s="1"/>
  <c r="U108" i="213" s="1"/>
  <c r="V108" i="213" s="1"/>
  <c r="W108" i="213" s="1"/>
  <c r="X108" i="213" s="1"/>
  <c r="Y108" i="213" s="1"/>
  <c r="Z108" i="213" s="1"/>
  <c r="AA108" i="213" s="1"/>
  <c r="AB108" i="213" s="1"/>
  <c r="AC108" i="213" s="1"/>
  <c r="AD108" i="213" s="1"/>
  <c r="AE108" i="213" s="1"/>
  <c r="AF108" i="213" s="1"/>
  <c r="AG108" i="213" s="1"/>
  <c r="AH108" i="213" s="1"/>
  <c r="AI108" i="213" s="1"/>
  <c r="AJ108" i="213" s="1"/>
  <c r="AK108" i="213" s="1"/>
  <c r="AL108" i="213" s="1"/>
  <c r="AM108" i="213" s="1"/>
  <c r="AN108" i="213" s="1"/>
  <c r="AO108" i="213" s="1"/>
  <c r="AP108" i="213" s="1"/>
  <c r="AQ108" i="213" s="1"/>
  <c r="AR108" i="213" s="1"/>
  <c r="AS108" i="213" s="1"/>
  <c r="AT108" i="213" s="1"/>
  <c r="AU108" i="213" s="1"/>
  <c r="AV108" i="213" s="1"/>
  <c r="AW108" i="213" s="1"/>
  <c r="AX108" i="213" s="1"/>
  <c r="AY108" i="213" s="1"/>
  <c r="AZ108" i="213" s="1"/>
  <c r="BA108" i="213" s="1"/>
  <c r="BB108" i="213" s="1"/>
  <c r="BC108" i="213" s="1"/>
  <c r="BD108" i="213" s="1"/>
  <c r="BE108" i="213" s="1"/>
  <c r="BF108" i="213" s="1"/>
  <c r="BG108" i="213" s="1"/>
  <c r="BH108" i="213" s="1"/>
  <c r="BI108" i="213" s="1"/>
  <c r="BJ108" i="213" s="1"/>
  <c r="BK108" i="213" s="1"/>
  <c r="BL108" i="213" s="1"/>
  <c r="BM108" i="213" s="1"/>
  <c r="BN108" i="213" s="1"/>
  <c r="BO108" i="213" s="1"/>
  <c r="BP108" i="213" s="1"/>
  <c r="BQ108" i="213" s="1"/>
  <c r="BR108" i="213" s="1"/>
  <c r="BS108" i="213" s="1"/>
  <c r="BT108" i="213" s="1"/>
  <c r="BU108" i="213" s="1"/>
  <c r="BV108" i="213" s="1"/>
  <c r="BW108" i="213" s="1"/>
  <c r="BX108" i="213" s="1"/>
  <c r="BY108" i="213" s="1"/>
  <c r="BZ108" i="213" s="1"/>
  <c r="CA108" i="213" s="1"/>
  <c r="CB108" i="213" s="1"/>
  <c r="CC108" i="213" s="1"/>
  <c r="CD108" i="213" s="1"/>
  <c r="CE108" i="213" s="1"/>
  <c r="CF108" i="213" s="1"/>
  <c r="CG108" i="213" s="1"/>
  <c r="CH108" i="213" s="1"/>
  <c r="CI108" i="213" s="1"/>
  <c r="CJ108" i="213" s="1"/>
  <c r="CK108" i="213" s="1"/>
  <c r="CL108" i="213" s="1"/>
  <c r="CM108" i="213" s="1"/>
  <c r="CN108" i="213" s="1"/>
  <c r="CO108" i="213" s="1"/>
  <c r="CP108" i="213" s="1"/>
  <c r="CQ108" i="213" s="1"/>
  <c r="CR108" i="213" s="1"/>
  <c r="CS108" i="213" s="1"/>
  <c r="CT108" i="213" s="1"/>
  <c r="CU108" i="213" s="1"/>
  <c r="CV108" i="213" s="1"/>
  <c r="CW108" i="213" s="1"/>
  <c r="CX108" i="213" s="1"/>
  <c r="CY108" i="213" s="1"/>
  <c r="CZ108" i="213" s="1"/>
  <c r="DA108" i="213" s="1"/>
  <c r="DB108" i="213" s="1"/>
  <c r="DC108" i="213" s="1"/>
  <c r="DD108" i="213" s="1"/>
  <c r="DE108" i="213" s="1"/>
  <c r="DF108" i="213" s="1"/>
  <c r="DG108" i="213" s="1"/>
  <c r="DH108" i="213" s="1"/>
  <c r="DI108" i="213" s="1"/>
  <c r="DJ108" i="213" s="1"/>
  <c r="DK108" i="213" s="1"/>
  <c r="DL108" i="213" s="1"/>
  <c r="DM108" i="213" s="1"/>
  <c r="DN108" i="213" s="1"/>
  <c r="DO108" i="213" s="1"/>
  <c r="DP108" i="213" s="1"/>
  <c r="DQ108" i="213" s="1"/>
  <c r="DR108" i="213" s="1"/>
  <c r="DS108" i="213" s="1"/>
  <c r="DT108" i="213" s="1"/>
  <c r="DU108" i="213" s="1"/>
  <c r="DV108" i="213" s="1"/>
  <c r="DW108" i="213" s="1"/>
  <c r="DX108" i="213" s="1"/>
  <c r="DY108" i="213" s="1"/>
  <c r="DZ108" i="213" s="1"/>
  <c r="EA108" i="213" s="1"/>
  <c r="EB108" i="213" s="1"/>
  <c r="EC108" i="213" s="1"/>
  <c r="ED108" i="213" s="1"/>
  <c r="EE108" i="213" s="1"/>
  <c r="EF108" i="213" s="1"/>
  <c r="EG108" i="213" s="1"/>
  <c r="EH108" i="213" s="1"/>
  <c r="EI108" i="213" s="1"/>
  <c r="EJ108" i="213" s="1"/>
  <c r="EK108" i="213" s="1"/>
  <c r="EL108" i="213" s="1"/>
  <c r="EM108" i="213" s="1"/>
  <c r="EN108" i="213" s="1"/>
  <c r="EO108" i="213" s="1"/>
  <c r="EP108" i="213" s="1"/>
  <c r="EQ108" i="213" s="1"/>
  <c r="ER108" i="213" s="1"/>
  <c r="ES108" i="213" s="1"/>
  <c r="ET108" i="213" s="1"/>
  <c r="EU108" i="213" s="1"/>
  <c r="EV108" i="213" s="1"/>
  <c r="EW108" i="213" s="1"/>
  <c r="EX108" i="213" s="1"/>
  <c r="EY108" i="213" s="1"/>
  <c r="EZ108" i="213" s="1"/>
  <c r="FA108" i="213" s="1"/>
  <c r="FB108" i="213" s="1"/>
  <c r="FC108" i="213" s="1"/>
  <c r="FD108" i="213" s="1"/>
  <c r="FE108" i="213" s="1"/>
  <c r="FF108" i="213" s="1"/>
  <c r="FG108" i="213" s="1"/>
  <c r="FH108" i="213" s="1"/>
  <c r="FI108" i="213" s="1"/>
  <c r="FJ108" i="213" s="1"/>
  <c r="FK108" i="213" s="1"/>
  <c r="FL108" i="213" s="1"/>
  <c r="FM108" i="213" s="1"/>
  <c r="FN108" i="213" s="1"/>
  <c r="FO108" i="213" s="1"/>
  <c r="FP108" i="213" s="1"/>
  <c r="FQ108" i="213" s="1"/>
  <c r="FR108" i="213" s="1"/>
  <c r="FS108" i="213" s="1"/>
  <c r="FT108" i="213" s="1"/>
  <c r="FU108" i="213" s="1"/>
  <c r="FV108" i="213" s="1"/>
  <c r="FW108" i="213" s="1"/>
  <c r="FX108" i="213" s="1"/>
  <c r="FY108" i="213" s="1"/>
  <c r="FZ108" i="213" s="1"/>
  <c r="GA108" i="213" s="1"/>
  <c r="GB108" i="213" s="1"/>
  <c r="GC108" i="213" s="1"/>
  <c r="GD108" i="213" s="1"/>
  <c r="GE108" i="213" s="1"/>
  <c r="GF108" i="213" s="1"/>
  <c r="GG108" i="213" s="1"/>
  <c r="GH108" i="213" s="1"/>
  <c r="GI108" i="213" s="1"/>
  <c r="GJ108" i="213" s="1"/>
  <c r="GK108" i="213" s="1"/>
  <c r="GL108" i="213" s="1"/>
  <c r="GM108" i="213" s="1"/>
  <c r="GN108" i="213" s="1"/>
  <c r="GO108" i="213" s="1"/>
  <c r="GP108" i="213" s="1"/>
  <c r="GQ108" i="213" s="1"/>
  <c r="GR108" i="213" s="1"/>
  <c r="GS108" i="213" s="1"/>
  <c r="GT108" i="213" s="1"/>
  <c r="GU108" i="213" s="1"/>
  <c r="GV108" i="213" s="1"/>
  <c r="GW108" i="213" s="1"/>
  <c r="GX108" i="213" s="1"/>
  <c r="GY108" i="213" s="1"/>
  <c r="GZ108" i="213" s="1"/>
  <c r="HA108" i="213" s="1"/>
  <c r="HB108" i="213" s="1"/>
  <c r="HC108" i="213" s="1"/>
  <c r="HD108" i="213" s="1"/>
  <c r="HE108" i="213" s="1"/>
  <c r="HF108" i="213" s="1"/>
  <c r="HG108" i="213" s="1"/>
  <c r="A6" i="213"/>
  <c r="HK4" i="213"/>
  <c r="HJ4" i="213"/>
  <c r="HI4" i="213"/>
  <c r="HH4" i="213"/>
  <c r="GX3" i="213"/>
  <c r="GY3" i="213" s="1"/>
  <c r="GP3" i="213"/>
  <c r="GP4" i="213" s="1"/>
  <c r="GH3" i="213"/>
  <c r="GH4" i="213" s="1"/>
  <c r="FZ3" i="213"/>
  <c r="GA3" i="213" s="1"/>
  <c r="FR3" i="213"/>
  <c r="FS3" i="213" s="1"/>
  <c r="FJ3" i="213"/>
  <c r="FJ4" i="213" s="1"/>
  <c r="FB3" i="213"/>
  <c r="FB4" i="213" s="1"/>
  <c r="ET3" i="213"/>
  <c r="EU3" i="213" s="1"/>
  <c r="EL3" i="213"/>
  <c r="EL4" i="213" s="1"/>
  <c r="ED3" i="213"/>
  <c r="EE3" i="213" s="1"/>
  <c r="DV3" i="213"/>
  <c r="DV4" i="213" s="1"/>
  <c r="DN3" i="213"/>
  <c r="DO3" i="213" s="1"/>
  <c r="DF3" i="213"/>
  <c r="DF4" i="213" s="1"/>
  <c r="CX3" i="213"/>
  <c r="CX4" i="213" s="1"/>
  <c r="CP3" i="213"/>
  <c r="CP4" i="213" s="1"/>
  <c r="CH3" i="213"/>
  <c r="CI3" i="213" s="1"/>
  <c r="BZ3" i="213"/>
  <c r="CA3" i="213" s="1"/>
  <c r="BR3" i="213"/>
  <c r="BR4" i="213" s="1"/>
  <c r="BJ3" i="213"/>
  <c r="BJ4" i="213" s="1"/>
  <c r="BB3" i="213"/>
  <c r="BC3" i="213" s="1"/>
  <c r="AT3" i="213"/>
  <c r="AT4" i="213" s="1"/>
  <c r="AL3" i="213"/>
  <c r="AM3" i="213" s="1"/>
  <c r="AD3" i="213"/>
  <c r="AD4" i="213" s="1"/>
  <c r="V3" i="213"/>
  <c r="V4" i="213" s="1"/>
  <c r="N3" i="213"/>
  <c r="N4" i="213" s="1"/>
  <c r="F3" i="213"/>
  <c r="F4" i="213" s="1"/>
  <c r="AF24" i="150"/>
  <c r="AQ25" i="164"/>
  <c r="Z26" i="86"/>
  <c r="AE25" i="175"/>
  <c r="AG25" i="175" s="1"/>
  <c r="AE24" i="175"/>
  <c r="AG24" i="175" s="1"/>
  <c r="AE23" i="175"/>
  <c r="AG23" i="175" s="1"/>
  <c r="AE22" i="175"/>
  <c r="AG22" i="175" s="1"/>
  <c r="AE21" i="175"/>
  <c r="AG21" i="175" s="1"/>
  <c r="AE20" i="175"/>
  <c r="AG20" i="175" s="1"/>
  <c r="AE19" i="175"/>
  <c r="AG19" i="175" s="1"/>
  <c r="AE18" i="175"/>
  <c r="AG18" i="175" s="1"/>
  <c r="AE17" i="175"/>
  <c r="AG17" i="175" s="1"/>
  <c r="AE16" i="175"/>
  <c r="AG16" i="175" s="1"/>
  <c r="AE25" i="170"/>
  <c r="AG25" i="170" s="1"/>
  <c r="AE24" i="170"/>
  <c r="AG24" i="170" s="1"/>
  <c r="AE23" i="170"/>
  <c r="AG23" i="170" s="1"/>
  <c r="AE22" i="170"/>
  <c r="AG22" i="170" s="1"/>
  <c r="AE21" i="170"/>
  <c r="AG21" i="170" s="1"/>
  <c r="AE20" i="170"/>
  <c r="AG20" i="170" s="1"/>
  <c r="AE19" i="170"/>
  <c r="AG19" i="170" s="1"/>
  <c r="AE18" i="170"/>
  <c r="AG18" i="170" s="1"/>
  <c r="AE17" i="170"/>
  <c r="AG17" i="170" s="1"/>
  <c r="AE16" i="170"/>
  <c r="AG16" i="170" s="1"/>
  <c r="M26" i="159"/>
  <c r="M26" i="158"/>
  <c r="M25" i="152"/>
  <c r="M24" i="152"/>
  <c r="M23" i="152"/>
  <c r="M22" i="152"/>
  <c r="M21" i="152"/>
  <c r="M20" i="152"/>
  <c r="M19" i="152"/>
  <c r="M18" i="152"/>
  <c r="M17" i="152"/>
  <c r="M16" i="152"/>
  <c r="AE25" i="143"/>
  <c r="AG25" i="143" s="1"/>
  <c r="AE24" i="143"/>
  <c r="AG24" i="143" s="1"/>
  <c r="AE23" i="143"/>
  <c r="AG23" i="143" s="1"/>
  <c r="AE22" i="143"/>
  <c r="AG22" i="143" s="1"/>
  <c r="AE21" i="143"/>
  <c r="AG21" i="143" s="1"/>
  <c r="AE20" i="143"/>
  <c r="AG20" i="143" s="1"/>
  <c r="AE19" i="143"/>
  <c r="AG19" i="143" s="1"/>
  <c r="AE18" i="143"/>
  <c r="AG18" i="143" s="1"/>
  <c r="AE17" i="143"/>
  <c r="AG17" i="143" s="1"/>
  <c r="AE16" i="143"/>
  <c r="AG16" i="143" s="1"/>
  <c r="Q24" i="143"/>
  <c r="Q23" i="143"/>
  <c r="Q22" i="143"/>
  <c r="Q21" i="143"/>
  <c r="Q20" i="143"/>
  <c r="Q19" i="143"/>
  <c r="Q18" i="143"/>
  <c r="Q17" i="143"/>
  <c r="Q16" i="143"/>
  <c r="D18" i="136"/>
  <c r="D25" i="136"/>
  <c r="C25" i="136"/>
  <c r="D24" i="136"/>
  <c r="C24" i="136"/>
  <c r="D23" i="136"/>
  <c r="C23" i="136"/>
  <c r="D22" i="136"/>
  <c r="C22" i="136"/>
  <c r="D21" i="136"/>
  <c r="C21" i="136"/>
  <c r="D20" i="136"/>
  <c r="C20" i="136"/>
  <c r="D19" i="136"/>
  <c r="C19" i="136"/>
  <c r="C18" i="136"/>
  <c r="D17" i="136"/>
  <c r="C17" i="136"/>
  <c r="D16" i="136"/>
  <c r="C16" i="136"/>
  <c r="Q25" i="135"/>
  <c r="Q24" i="135"/>
  <c r="Q23" i="135"/>
  <c r="Q22" i="135"/>
  <c r="Q21" i="135"/>
  <c r="Q20" i="135"/>
  <c r="Q19" i="135"/>
  <c r="Q18" i="135"/>
  <c r="Q17" i="135"/>
  <c r="Q16" i="135"/>
  <c r="S25" i="134"/>
  <c r="S24" i="134"/>
  <c r="S20" i="134"/>
  <c r="S19" i="134"/>
  <c r="S18" i="134"/>
  <c r="M25" i="133"/>
  <c r="M24" i="133"/>
  <c r="M23" i="133"/>
  <c r="M22" i="133"/>
  <c r="M21" i="133"/>
  <c r="M20" i="133"/>
  <c r="M19" i="133"/>
  <c r="M18" i="133"/>
  <c r="M17" i="133"/>
  <c r="M16" i="133"/>
  <c r="J21" i="215" l="1"/>
  <c r="H22" i="215"/>
  <c r="BB4" i="213"/>
  <c r="DN4" i="213"/>
  <c r="ET4" i="213"/>
  <c r="GX4" i="213"/>
  <c r="O3" i="213"/>
  <c r="BK3" i="213"/>
  <c r="DG3" i="213"/>
  <c r="FC3" i="213"/>
  <c r="HL4" i="213"/>
  <c r="W3" i="213"/>
  <c r="BS3" i="213"/>
  <c r="FK3" i="213"/>
  <c r="AI109" i="213"/>
  <c r="AU3" i="213"/>
  <c r="CQ3" i="213"/>
  <c r="EM3" i="213"/>
  <c r="GI3" i="213"/>
  <c r="A7" i="213"/>
  <c r="G3" i="213"/>
  <c r="CY3" i="213"/>
  <c r="GQ3" i="213"/>
  <c r="BZ4" i="213"/>
  <c r="FR4" i="213"/>
  <c r="CH4" i="213"/>
  <c r="FZ4" i="213"/>
  <c r="AE3" i="213"/>
  <c r="DW3" i="213"/>
  <c r="AL4" i="213"/>
  <c r="ED4" i="213"/>
  <c r="M25" i="97"/>
  <c r="M24" i="97"/>
  <c r="M23" i="97"/>
  <c r="M22" i="97"/>
  <c r="T22" i="97" s="1"/>
  <c r="M21" i="97"/>
  <c r="T21" i="97" s="1"/>
  <c r="M20" i="97"/>
  <c r="M19" i="97"/>
  <c r="T19" i="97" s="1"/>
  <c r="M18" i="97"/>
  <c r="T18" i="97" s="1"/>
  <c r="M17" i="97"/>
  <c r="M16" i="97"/>
  <c r="C16" i="95"/>
  <c r="C17" i="95"/>
  <c r="C18" i="95"/>
  <c r="D16" i="95"/>
  <c r="D17" i="95"/>
  <c r="D18" i="95"/>
  <c r="M25" i="88"/>
  <c r="M24" i="88"/>
  <c r="M23" i="88"/>
  <c r="M22" i="88"/>
  <c r="M21" i="88"/>
  <c r="M20" i="88"/>
  <c r="M19" i="88"/>
  <c r="M18" i="88"/>
  <c r="M17" i="88"/>
  <c r="M16" i="88"/>
  <c r="Q25" i="87"/>
  <c r="Q24" i="87"/>
  <c r="Q23" i="87"/>
  <c r="Q22" i="87"/>
  <c r="Q21" i="87"/>
  <c r="Q20" i="87"/>
  <c r="Q19" i="87"/>
  <c r="Q18" i="87"/>
  <c r="Q17" i="87"/>
  <c r="Q16" i="87"/>
  <c r="AE25" i="83"/>
  <c r="AG25" i="83" s="1"/>
  <c r="AE24" i="83"/>
  <c r="AG24" i="83" s="1"/>
  <c r="AE23" i="83"/>
  <c r="AG23" i="83" s="1"/>
  <c r="AE22" i="83"/>
  <c r="AG22" i="83" s="1"/>
  <c r="AE21" i="83"/>
  <c r="AG21" i="83" s="1"/>
  <c r="AE20" i="83"/>
  <c r="AG20" i="83" s="1"/>
  <c r="AE19" i="83"/>
  <c r="AG19" i="83" s="1"/>
  <c r="AE18" i="83"/>
  <c r="AG18" i="83" s="1"/>
  <c r="AE17" i="83"/>
  <c r="AG17" i="83" s="1"/>
  <c r="AE16" i="83"/>
  <c r="AG16" i="83" s="1"/>
  <c r="O17" i="83"/>
  <c r="O18" i="83"/>
  <c r="O19" i="83"/>
  <c r="O20" i="83"/>
  <c r="O21" i="83"/>
  <c r="O22" i="83"/>
  <c r="O23" i="83"/>
  <c r="O24" i="83"/>
  <c r="O25" i="83"/>
  <c r="O16" i="83"/>
  <c r="Q16" i="83" s="1"/>
  <c r="T23" i="83"/>
  <c r="T22" i="83"/>
  <c r="T19" i="83"/>
  <c r="T18" i="83"/>
  <c r="H23" i="215" l="1"/>
  <c r="J22" i="215"/>
  <c r="U21" i="83"/>
  <c r="AF21" i="83" s="1"/>
  <c r="U16" i="83"/>
  <c r="AF16" i="83" s="1"/>
  <c r="U17" i="83"/>
  <c r="AF17" i="83" s="1"/>
  <c r="P16" i="83"/>
  <c r="U20" i="83"/>
  <c r="AF20" i="83" s="1"/>
  <c r="AQ109" i="213"/>
  <c r="T23" i="97"/>
  <c r="U24" i="83"/>
  <c r="AF24" i="83" s="1"/>
  <c r="U18" i="83"/>
  <c r="AF18" i="83" s="1"/>
  <c r="T16" i="97"/>
  <c r="T20" i="97"/>
  <c r="T24" i="97"/>
  <c r="U25" i="83"/>
  <c r="AF25" i="83" s="1"/>
  <c r="U19" i="83"/>
  <c r="AF19" i="83" s="1"/>
  <c r="T17" i="97"/>
  <c r="T25" i="97"/>
  <c r="A8" i="213"/>
  <c r="U22" i="83"/>
  <c r="AF22" i="83" s="1"/>
  <c r="T16" i="83"/>
  <c r="T20" i="83"/>
  <c r="T24" i="83"/>
  <c r="U23" i="83"/>
  <c r="AF23" i="83" s="1"/>
  <c r="T17" i="83"/>
  <c r="T21" i="83"/>
  <c r="T25" i="83"/>
  <c r="C17" i="159"/>
  <c r="D17" i="159"/>
  <c r="AG17" i="159"/>
  <c r="O17" i="159"/>
  <c r="M17" i="159"/>
  <c r="Q17" i="159" s="1"/>
  <c r="H24" i="215" l="1"/>
  <c r="J23" i="215"/>
  <c r="P17" i="159"/>
  <c r="U17" i="159"/>
  <c r="AH17" i="159" s="1"/>
  <c r="AI17" i="159"/>
  <c r="AY109" i="213"/>
  <c r="A9" i="213"/>
  <c r="T17" i="159"/>
  <c r="C22" i="145"/>
  <c r="D22" i="145"/>
  <c r="D22" i="137"/>
  <c r="D23" i="137"/>
  <c r="D24" i="137"/>
  <c r="D25" i="137"/>
  <c r="H25" i="215" l="1"/>
  <c r="J24" i="215"/>
  <c r="BG109" i="213"/>
  <c r="A10" i="213"/>
  <c r="C13" i="74"/>
  <c r="D13" i="74" s="1"/>
  <c r="E13" i="74" s="1"/>
  <c r="F13" i="74" s="1"/>
  <c r="G13" i="74" s="1"/>
  <c r="H13" i="74" s="1"/>
  <c r="I13" i="74" s="1"/>
  <c r="J13" i="74" s="1"/>
  <c r="K13" i="74" s="1"/>
  <c r="L13" i="74" s="1"/>
  <c r="M13" i="74" s="1"/>
  <c r="N13" i="74" s="1"/>
  <c r="O13" i="74" s="1"/>
  <c r="P13" i="74" s="1"/>
  <c r="Q13" i="74" s="1"/>
  <c r="R13" i="74" s="1"/>
  <c r="S13" i="74" s="1"/>
  <c r="T13" i="74" s="1"/>
  <c r="U13" i="74" s="1"/>
  <c r="V13" i="74" s="1"/>
  <c r="W13" i="74" s="1"/>
  <c r="X13" i="74" s="1"/>
  <c r="Y13" i="74" s="1"/>
  <c r="Z13" i="74" s="1"/>
  <c r="AA13" i="74" s="1"/>
  <c r="AB13" i="74" s="1"/>
  <c r="AC13" i="74" s="1"/>
  <c r="AD13" i="74" s="1"/>
  <c r="AE13" i="74" s="1"/>
  <c r="AF13" i="74" s="1"/>
  <c r="AG13" i="74" s="1"/>
  <c r="AH13" i="74" s="1"/>
  <c r="AI13" i="74" s="1"/>
  <c r="AJ13" i="74" s="1"/>
  <c r="AK13" i="74" s="1"/>
  <c r="AL13" i="74" s="1"/>
  <c r="AM13" i="74" s="1"/>
  <c r="AN13" i="74" s="1"/>
  <c r="AO13" i="74" s="1"/>
  <c r="AP13" i="74" s="1"/>
  <c r="AQ13" i="74" s="1"/>
  <c r="AR13" i="74" s="1"/>
  <c r="AS13" i="74" s="1"/>
  <c r="AT13" i="74" s="1"/>
  <c r="AU13" i="74" s="1"/>
  <c r="AV13" i="74" s="1"/>
  <c r="AW13" i="74" s="1"/>
  <c r="AX13" i="74" s="1"/>
  <c r="C13" i="80"/>
  <c r="D13" i="80" s="1"/>
  <c r="E13" i="80" s="1"/>
  <c r="F13" i="80" s="1"/>
  <c r="G13" i="80" s="1"/>
  <c r="H13" i="80" s="1"/>
  <c r="I13" i="80" s="1"/>
  <c r="J13" i="80" s="1"/>
  <c r="K13" i="80" s="1"/>
  <c r="L13" i="80" s="1"/>
  <c r="M13" i="80" s="1"/>
  <c r="N13" i="80" s="1"/>
  <c r="O13" i="80" s="1"/>
  <c r="P13" i="80" s="1"/>
  <c r="Q13" i="80" s="1"/>
  <c r="R13" i="80" s="1"/>
  <c r="S13" i="80" s="1"/>
  <c r="T13" i="80" s="1"/>
  <c r="U13" i="80" s="1"/>
  <c r="V13" i="80" s="1"/>
  <c r="W13" i="80" s="1"/>
  <c r="X13" i="80" s="1"/>
  <c r="Y13" i="80" s="1"/>
  <c r="Z13" i="80" s="1"/>
  <c r="AA13" i="80" s="1"/>
  <c r="AB13" i="80" s="1"/>
  <c r="AC13" i="80" s="1"/>
  <c r="AD13" i="80" s="1"/>
  <c r="AE13" i="80" s="1"/>
  <c r="AF13" i="80" s="1"/>
  <c r="AG13" i="80" s="1"/>
  <c r="AH13" i="80" s="1"/>
  <c r="AI13" i="80" s="1"/>
  <c r="AJ13" i="80" s="1"/>
  <c r="AK13" i="80" s="1"/>
  <c r="AL13" i="80" s="1"/>
  <c r="AM13" i="80" s="1"/>
  <c r="AN13" i="80" s="1"/>
  <c r="AO13" i="80" s="1"/>
  <c r="AP13" i="80" s="1"/>
  <c r="AQ13" i="80" s="1"/>
  <c r="AR13" i="80" s="1"/>
  <c r="AS13" i="80" s="1"/>
  <c r="AT13" i="80" s="1"/>
  <c r="AU13" i="80" s="1"/>
  <c r="AV13" i="80" s="1"/>
  <c r="AW13" i="80" s="1"/>
  <c r="AX13" i="80" s="1"/>
  <c r="C13" i="81"/>
  <c r="D13" i="81" s="1"/>
  <c r="E13" i="81" s="1"/>
  <c r="F13" i="81" s="1"/>
  <c r="G13" i="81" s="1"/>
  <c r="H13" i="81" s="1"/>
  <c r="I13" i="81" s="1"/>
  <c r="J13" i="81" s="1"/>
  <c r="K13" i="81" s="1"/>
  <c r="L13" i="81" s="1"/>
  <c r="M13" i="81" s="1"/>
  <c r="N13" i="81" s="1"/>
  <c r="O13" i="81" s="1"/>
  <c r="P13" i="81" s="1"/>
  <c r="Q13" i="81" s="1"/>
  <c r="R13" i="81" s="1"/>
  <c r="S13" i="81" s="1"/>
  <c r="T13" i="81" s="1"/>
  <c r="U13" i="81" s="1"/>
  <c r="V13" i="81" s="1"/>
  <c r="W13" i="81" s="1"/>
  <c r="X13" i="81" s="1"/>
  <c r="Y13" i="81" s="1"/>
  <c r="Z13" i="81" s="1"/>
  <c r="AA13" i="81" s="1"/>
  <c r="AB13" i="81" s="1"/>
  <c r="AC13" i="81" s="1"/>
  <c r="AD13" i="81" s="1"/>
  <c r="AE13" i="81" s="1"/>
  <c r="AF13" i="81" s="1"/>
  <c r="AG13" i="81" s="1"/>
  <c r="AH13" i="81" s="1"/>
  <c r="AI13" i="81" s="1"/>
  <c r="AJ13" i="81" s="1"/>
  <c r="AK13" i="81" s="1"/>
  <c r="AL13" i="81" s="1"/>
  <c r="AM13" i="81" s="1"/>
  <c r="AN13" i="81" s="1"/>
  <c r="AO13" i="81" s="1"/>
  <c r="AP13" i="81" s="1"/>
  <c r="AQ13" i="81" s="1"/>
  <c r="AR13" i="81" s="1"/>
  <c r="AS13" i="81" s="1"/>
  <c r="AT13" i="81" s="1"/>
  <c r="AU13" i="81" s="1"/>
  <c r="AV13" i="81" s="1"/>
  <c r="AW13" i="81" s="1"/>
  <c r="AX13" i="81" s="1"/>
  <c r="C13" i="82"/>
  <c r="D13" i="82" s="1"/>
  <c r="E13" i="82" s="1"/>
  <c r="F13" i="82" s="1"/>
  <c r="G13" i="82" s="1"/>
  <c r="H13" i="82" s="1"/>
  <c r="I13" i="82" s="1"/>
  <c r="J13" i="82" s="1"/>
  <c r="K13" i="82" s="1"/>
  <c r="L13" i="82" s="1"/>
  <c r="M13" i="82" s="1"/>
  <c r="N13" i="82" s="1"/>
  <c r="O13" i="82" s="1"/>
  <c r="P13" i="82" s="1"/>
  <c r="Q13" i="82" s="1"/>
  <c r="R13" i="82" s="1"/>
  <c r="S13" i="82" s="1"/>
  <c r="T13" i="82" s="1"/>
  <c r="U13" i="82" s="1"/>
  <c r="V13" i="82" s="1"/>
  <c r="W13" i="82" s="1"/>
  <c r="X13" i="82" s="1"/>
  <c r="Y13" i="82" s="1"/>
  <c r="Z13" i="82" s="1"/>
  <c r="AA13" i="82" s="1"/>
  <c r="AB13" i="82" s="1"/>
  <c r="AC13" i="82" s="1"/>
  <c r="AD13" i="82" s="1"/>
  <c r="AE13" i="82" s="1"/>
  <c r="AF13" i="82" s="1"/>
  <c r="AG13" i="82" s="1"/>
  <c r="AH13" i="82" s="1"/>
  <c r="AI13" i="82" s="1"/>
  <c r="AJ13" i="82" s="1"/>
  <c r="AK13" i="82" s="1"/>
  <c r="AL13" i="82" s="1"/>
  <c r="AM13" i="82" s="1"/>
  <c r="AN13" i="82" s="1"/>
  <c r="AO13" i="82" s="1"/>
  <c r="AP13" i="82" s="1"/>
  <c r="AQ13" i="82" s="1"/>
  <c r="AR13" i="82" s="1"/>
  <c r="AS13" i="82" s="1"/>
  <c r="AT13" i="82" s="1"/>
  <c r="AU13" i="82" s="1"/>
  <c r="AV13" i="82" s="1"/>
  <c r="AW13" i="82" s="1"/>
  <c r="AX13" i="82" s="1"/>
  <c r="C13" i="83"/>
  <c r="D13" i="83" s="1"/>
  <c r="E13" i="83" s="1"/>
  <c r="F13" i="83" s="1"/>
  <c r="G13" i="83" s="1"/>
  <c r="H13" i="83" s="1"/>
  <c r="I13" i="83" s="1"/>
  <c r="J13" i="83" s="1"/>
  <c r="K13" i="83" s="1"/>
  <c r="L13" i="83" s="1"/>
  <c r="M13" i="83" s="1"/>
  <c r="N13" i="83" s="1"/>
  <c r="O13" i="83" s="1"/>
  <c r="P13" i="83" s="1"/>
  <c r="Q13" i="83" s="1"/>
  <c r="R13" i="83" s="1"/>
  <c r="S13" i="83" s="1"/>
  <c r="T13" i="83" s="1"/>
  <c r="U13" i="83" s="1"/>
  <c r="V13" i="83" s="1"/>
  <c r="W13" i="83" s="1"/>
  <c r="X13" i="83" s="1"/>
  <c r="Y13" i="83" s="1"/>
  <c r="Z13" i="83" s="1"/>
  <c r="AA13" i="83" s="1"/>
  <c r="AB13" i="83" s="1"/>
  <c r="AC13" i="83" s="1"/>
  <c r="AD13" i="83" s="1"/>
  <c r="AE13" i="83" s="1"/>
  <c r="AF13" i="83" s="1"/>
  <c r="AG13" i="83" s="1"/>
  <c r="AH13" i="83" s="1"/>
  <c r="AI13" i="83" s="1"/>
  <c r="AJ13" i="83" s="1"/>
  <c r="AK13" i="83" s="1"/>
  <c r="AL13" i="83" s="1"/>
  <c r="AM13" i="83" s="1"/>
  <c r="AN13" i="83" s="1"/>
  <c r="AO13" i="83" s="1"/>
  <c r="AP13" i="83" s="1"/>
  <c r="AQ13" i="83" s="1"/>
  <c r="AR13" i="83" s="1"/>
  <c r="AS13" i="83" s="1"/>
  <c r="AT13" i="83" s="1"/>
  <c r="AU13" i="83" s="1"/>
  <c r="AV13" i="83" s="1"/>
  <c r="AW13" i="83" s="1"/>
  <c r="AX13" i="83" s="1"/>
  <c r="C13" i="84"/>
  <c r="D13" i="84" s="1"/>
  <c r="E13" i="84" s="1"/>
  <c r="F13" i="84" s="1"/>
  <c r="G13" i="84" s="1"/>
  <c r="H13" i="84" s="1"/>
  <c r="I13" i="84" s="1"/>
  <c r="J13" i="84" s="1"/>
  <c r="K13" i="84" s="1"/>
  <c r="L13" i="84" s="1"/>
  <c r="M13" i="84" s="1"/>
  <c r="N13" i="84" s="1"/>
  <c r="O13" i="84" s="1"/>
  <c r="P13" i="84" s="1"/>
  <c r="Q13" i="84" s="1"/>
  <c r="R13" i="84" s="1"/>
  <c r="S13" i="84" s="1"/>
  <c r="T13" i="84" s="1"/>
  <c r="U13" i="84" s="1"/>
  <c r="V13" i="84" s="1"/>
  <c r="W13" i="84" s="1"/>
  <c r="X13" i="84" s="1"/>
  <c r="Y13" i="84" s="1"/>
  <c r="Z13" i="84" s="1"/>
  <c r="AA13" i="84" s="1"/>
  <c r="AB13" i="84" s="1"/>
  <c r="AC13" i="84" s="1"/>
  <c r="AD13" i="84" s="1"/>
  <c r="AE13" i="84" s="1"/>
  <c r="AF13" i="84" s="1"/>
  <c r="AG13" i="84" s="1"/>
  <c r="AH13" i="84" s="1"/>
  <c r="AI13" i="84" s="1"/>
  <c r="AJ13" i="84" s="1"/>
  <c r="AK13" i="84" s="1"/>
  <c r="AL13" i="84" s="1"/>
  <c r="AM13" i="84" s="1"/>
  <c r="AN13" i="84" s="1"/>
  <c r="AO13" i="84" s="1"/>
  <c r="AP13" i="84" s="1"/>
  <c r="AQ13" i="84" s="1"/>
  <c r="AR13" i="84" s="1"/>
  <c r="AS13" i="84" s="1"/>
  <c r="AT13" i="84" s="1"/>
  <c r="AU13" i="84" s="1"/>
  <c r="AV13" i="84" s="1"/>
  <c r="AW13" i="84" s="1"/>
  <c r="AX13" i="84" s="1"/>
  <c r="C13" i="85"/>
  <c r="D13" i="85" s="1"/>
  <c r="E13" i="85" s="1"/>
  <c r="F13" i="85" s="1"/>
  <c r="G13" i="85" s="1"/>
  <c r="H13" i="85" s="1"/>
  <c r="I13" i="85" s="1"/>
  <c r="J13" i="85" s="1"/>
  <c r="K13" i="85" s="1"/>
  <c r="L13" i="85" s="1"/>
  <c r="M13" i="85" s="1"/>
  <c r="N13" i="85" s="1"/>
  <c r="O13" i="85" s="1"/>
  <c r="P13" i="85" s="1"/>
  <c r="Q13" i="85" s="1"/>
  <c r="R13" i="85" s="1"/>
  <c r="S13" i="85" s="1"/>
  <c r="T13" i="85" s="1"/>
  <c r="U13" i="85" s="1"/>
  <c r="V13" i="85" s="1"/>
  <c r="W13" i="85" s="1"/>
  <c r="X13" i="85" s="1"/>
  <c r="Y13" i="85" s="1"/>
  <c r="Z13" i="85" s="1"/>
  <c r="AA13" i="85" s="1"/>
  <c r="AB13" i="85" s="1"/>
  <c r="AC13" i="85" s="1"/>
  <c r="AD13" i="85" s="1"/>
  <c r="AE13" i="85" s="1"/>
  <c r="AF13" i="85" s="1"/>
  <c r="AG13" i="85" s="1"/>
  <c r="AH13" i="85" s="1"/>
  <c r="AI13" i="85" s="1"/>
  <c r="AJ13" i="85" s="1"/>
  <c r="AK13" i="85" s="1"/>
  <c r="AL13" i="85" s="1"/>
  <c r="AM13" i="85" s="1"/>
  <c r="AN13" i="85" s="1"/>
  <c r="AO13" i="85" s="1"/>
  <c r="AP13" i="85" s="1"/>
  <c r="AQ13" i="85" s="1"/>
  <c r="AR13" i="85" s="1"/>
  <c r="AS13" i="85" s="1"/>
  <c r="AT13" i="85" s="1"/>
  <c r="AU13" i="85" s="1"/>
  <c r="AV13" i="85" s="1"/>
  <c r="AW13" i="85" s="1"/>
  <c r="AX13" i="85" s="1"/>
  <c r="C13" i="86"/>
  <c r="D13" i="86" s="1"/>
  <c r="E13" i="86" s="1"/>
  <c r="F13" i="86" s="1"/>
  <c r="G13" i="86" s="1"/>
  <c r="H13" i="86" s="1"/>
  <c r="I13" i="86" s="1"/>
  <c r="J13" i="86" s="1"/>
  <c r="K13" i="86" s="1"/>
  <c r="L13" i="86" s="1"/>
  <c r="M13" i="86" s="1"/>
  <c r="N13" i="86" s="1"/>
  <c r="O13" i="86" s="1"/>
  <c r="P13" i="86" s="1"/>
  <c r="Q13" i="86" s="1"/>
  <c r="R13" i="86" s="1"/>
  <c r="S13" i="86" s="1"/>
  <c r="T13" i="86" s="1"/>
  <c r="U13" i="86" s="1"/>
  <c r="V13" i="86" s="1"/>
  <c r="W13" i="86" s="1"/>
  <c r="X13" i="86" s="1"/>
  <c r="Y13" i="86" s="1"/>
  <c r="Z13" i="86" s="1"/>
  <c r="AA13" i="86" s="1"/>
  <c r="AB13" i="86" s="1"/>
  <c r="AC13" i="86" s="1"/>
  <c r="AD13" i="86" s="1"/>
  <c r="AE13" i="86" s="1"/>
  <c r="AF13" i="86" s="1"/>
  <c r="AG13" i="86" s="1"/>
  <c r="AH13" i="86" s="1"/>
  <c r="AI13" i="86" s="1"/>
  <c r="AJ13" i="86" s="1"/>
  <c r="AK13" i="86" s="1"/>
  <c r="AL13" i="86" s="1"/>
  <c r="AM13" i="86" s="1"/>
  <c r="AN13" i="86" s="1"/>
  <c r="AO13" i="86" s="1"/>
  <c r="AP13" i="86" s="1"/>
  <c r="AQ13" i="86" s="1"/>
  <c r="AR13" i="86" s="1"/>
  <c r="AS13" i="86" s="1"/>
  <c r="AT13" i="86" s="1"/>
  <c r="AU13" i="86" s="1"/>
  <c r="AV13" i="86" s="1"/>
  <c r="AW13" i="86" s="1"/>
  <c r="AX13" i="86" s="1"/>
  <c r="C13" i="87"/>
  <c r="D13" i="87" s="1"/>
  <c r="E13" i="87" s="1"/>
  <c r="F13" i="87" s="1"/>
  <c r="G13" i="87" s="1"/>
  <c r="H13" i="87" s="1"/>
  <c r="I13" i="87" s="1"/>
  <c r="J13" i="87" s="1"/>
  <c r="K13" i="87" s="1"/>
  <c r="L13" i="87" s="1"/>
  <c r="M13" i="87" s="1"/>
  <c r="N13" i="87" s="1"/>
  <c r="O13" i="87" s="1"/>
  <c r="P13" i="87" s="1"/>
  <c r="Q13" i="87" s="1"/>
  <c r="R13" i="87" s="1"/>
  <c r="S13" i="87" s="1"/>
  <c r="T13" i="87" s="1"/>
  <c r="U13" i="87" s="1"/>
  <c r="V13" i="87" s="1"/>
  <c r="W13" i="87" s="1"/>
  <c r="X13" i="87" s="1"/>
  <c r="Y13" i="87" s="1"/>
  <c r="Z13" i="87" s="1"/>
  <c r="AA13" i="87" s="1"/>
  <c r="AB13" i="87" s="1"/>
  <c r="AC13" i="87" s="1"/>
  <c r="AD13" i="87" s="1"/>
  <c r="AE13" i="87" s="1"/>
  <c r="AF13" i="87" s="1"/>
  <c r="AG13" i="87" s="1"/>
  <c r="AH13" i="87" s="1"/>
  <c r="AI13" i="87" s="1"/>
  <c r="AJ13" i="87" s="1"/>
  <c r="AK13" i="87" s="1"/>
  <c r="AL13" i="87" s="1"/>
  <c r="AM13" i="87" s="1"/>
  <c r="AN13" i="87" s="1"/>
  <c r="AO13" i="87" s="1"/>
  <c r="AP13" i="87" s="1"/>
  <c r="AQ13" i="87" s="1"/>
  <c r="AR13" i="87" s="1"/>
  <c r="AS13" i="87" s="1"/>
  <c r="AT13" i="87" s="1"/>
  <c r="AU13" i="87" s="1"/>
  <c r="AV13" i="87" s="1"/>
  <c r="AW13" i="87" s="1"/>
  <c r="AX13" i="87" s="1"/>
  <c r="C13" i="88"/>
  <c r="D13" i="88" s="1"/>
  <c r="E13" i="88" s="1"/>
  <c r="F13" i="88" s="1"/>
  <c r="G13" i="88" s="1"/>
  <c r="H13" i="88" s="1"/>
  <c r="I13" i="88" s="1"/>
  <c r="J13" i="88" s="1"/>
  <c r="K13" i="88" s="1"/>
  <c r="L13" i="88" s="1"/>
  <c r="M13" i="88" s="1"/>
  <c r="N13" i="88" s="1"/>
  <c r="O13" i="88" s="1"/>
  <c r="P13" i="88" s="1"/>
  <c r="Q13" i="88" s="1"/>
  <c r="R13" i="88" s="1"/>
  <c r="S13" i="88" s="1"/>
  <c r="T13" i="88" s="1"/>
  <c r="U13" i="88" s="1"/>
  <c r="V13" i="88" s="1"/>
  <c r="W13" i="88" s="1"/>
  <c r="X13" i="88" s="1"/>
  <c r="Y13" i="88" s="1"/>
  <c r="Z13" i="88" s="1"/>
  <c r="AA13" i="88" s="1"/>
  <c r="AB13" i="88" s="1"/>
  <c r="AE13" i="88" s="1"/>
  <c r="AF13" i="88" s="1"/>
  <c r="AG13" i="88" s="1"/>
  <c r="AH13" i="88" s="1"/>
  <c r="AI13" i="88" s="1"/>
  <c r="AJ13" i="88" s="1"/>
  <c r="AK13" i="88" s="1"/>
  <c r="AL13" i="88" s="1"/>
  <c r="AM13" i="88" s="1"/>
  <c r="AN13" i="88" s="1"/>
  <c r="AO13" i="88" s="1"/>
  <c r="AP13" i="88" s="1"/>
  <c r="AQ13" i="88" s="1"/>
  <c r="AR13" i="88" s="1"/>
  <c r="AS13" i="88" s="1"/>
  <c r="AT13" i="88" s="1"/>
  <c r="AU13" i="88" s="1"/>
  <c r="AV13" i="88" s="1"/>
  <c r="AW13" i="88" s="1"/>
  <c r="AX13" i="88" s="1"/>
  <c r="AY13" i="88" s="1"/>
  <c r="AZ13" i="88" s="1"/>
  <c r="C13" i="89"/>
  <c r="D13" i="89" s="1"/>
  <c r="E13" i="89" s="1"/>
  <c r="F13" i="89" s="1"/>
  <c r="G13" i="89" s="1"/>
  <c r="H13" i="89" s="1"/>
  <c r="I13" i="89" s="1"/>
  <c r="J13" i="89" s="1"/>
  <c r="K13" i="89" s="1"/>
  <c r="L13" i="89" s="1"/>
  <c r="M13" i="89" s="1"/>
  <c r="N13" i="89" s="1"/>
  <c r="O13" i="89" s="1"/>
  <c r="P13" i="89" s="1"/>
  <c r="Q13" i="89" s="1"/>
  <c r="R13" i="89" s="1"/>
  <c r="S13" i="89" s="1"/>
  <c r="T13" i="89" s="1"/>
  <c r="U13" i="89" s="1"/>
  <c r="V13" i="89" s="1"/>
  <c r="W13" i="89" s="1"/>
  <c r="X13" i="89" s="1"/>
  <c r="Y13" i="89" s="1"/>
  <c r="Z13" i="89" s="1"/>
  <c r="AA13" i="89" s="1"/>
  <c r="AB13" i="89" s="1"/>
  <c r="AC13" i="89" s="1"/>
  <c r="AD13" i="89" s="1"/>
  <c r="AE13" i="89" s="1"/>
  <c r="AF13" i="89" s="1"/>
  <c r="AG13" i="89" s="1"/>
  <c r="AH13" i="89" s="1"/>
  <c r="AI13" i="89" s="1"/>
  <c r="AJ13" i="89" s="1"/>
  <c r="AK13" i="89" s="1"/>
  <c r="AL13" i="89" s="1"/>
  <c r="AM13" i="89" s="1"/>
  <c r="AN13" i="89" s="1"/>
  <c r="AO13" i="89" s="1"/>
  <c r="AP13" i="89" s="1"/>
  <c r="AQ13" i="89" s="1"/>
  <c r="AR13" i="89" s="1"/>
  <c r="AS13" i="89" s="1"/>
  <c r="AT13" i="89" s="1"/>
  <c r="AU13" i="89" s="1"/>
  <c r="AV13" i="89" s="1"/>
  <c r="AW13" i="89" s="1"/>
  <c r="AX13" i="89" s="1"/>
  <c r="C13" i="90"/>
  <c r="D13" i="90" s="1"/>
  <c r="E13" i="90" s="1"/>
  <c r="F13" i="90" s="1"/>
  <c r="G13" i="90" s="1"/>
  <c r="H13" i="90" s="1"/>
  <c r="I13" i="90" s="1"/>
  <c r="J13" i="90" s="1"/>
  <c r="K13" i="90" s="1"/>
  <c r="L13" i="90" s="1"/>
  <c r="M13" i="90" s="1"/>
  <c r="N13" i="90" s="1"/>
  <c r="O13" i="90" s="1"/>
  <c r="P13" i="90" s="1"/>
  <c r="Q13" i="90" s="1"/>
  <c r="R13" i="90" s="1"/>
  <c r="S13" i="90" s="1"/>
  <c r="T13" i="90" s="1"/>
  <c r="U13" i="90" s="1"/>
  <c r="V13" i="90" s="1"/>
  <c r="W13" i="90" s="1"/>
  <c r="X13" i="90" s="1"/>
  <c r="Y13" i="90" s="1"/>
  <c r="Z13" i="90" s="1"/>
  <c r="AA13" i="90" s="1"/>
  <c r="AB13" i="90" s="1"/>
  <c r="AC13" i="90" s="1"/>
  <c r="AD13" i="90" s="1"/>
  <c r="AE13" i="90" s="1"/>
  <c r="AF13" i="90" s="1"/>
  <c r="AG13" i="90" s="1"/>
  <c r="AH13" i="90" s="1"/>
  <c r="AI13" i="90" s="1"/>
  <c r="AJ13" i="90" s="1"/>
  <c r="AK13" i="90" s="1"/>
  <c r="AL13" i="90" s="1"/>
  <c r="AM13" i="90" s="1"/>
  <c r="AN13" i="90" s="1"/>
  <c r="AO13" i="90" s="1"/>
  <c r="AP13" i="90" s="1"/>
  <c r="AQ13" i="90" s="1"/>
  <c r="AR13" i="90" s="1"/>
  <c r="AS13" i="90" s="1"/>
  <c r="AT13" i="90" s="1"/>
  <c r="AU13" i="90" s="1"/>
  <c r="AV13" i="90" s="1"/>
  <c r="AW13" i="90" s="1"/>
  <c r="AX13" i="90" s="1"/>
  <c r="C13" i="91"/>
  <c r="D13" i="91" s="1"/>
  <c r="E13" i="91" s="1"/>
  <c r="F13" i="91" s="1"/>
  <c r="G13" i="91" s="1"/>
  <c r="H13" i="91" s="1"/>
  <c r="I13" i="91" s="1"/>
  <c r="J13" i="91" s="1"/>
  <c r="K13" i="91" s="1"/>
  <c r="L13" i="91" s="1"/>
  <c r="M13" i="91" s="1"/>
  <c r="N13" i="91" s="1"/>
  <c r="O13" i="91" s="1"/>
  <c r="P13" i="91" s="1"/>
  <c r="Q13" i="91" s="1"/>
  <c r="R13" i="91" s="1"/>
  <c r="S13" i="91" s="1"/>
  <c r="T13" i="91" s="1"/>
  <c r="U13" i="91" s="1"/>
  <c r="V13" i="91" s="1"/>
  <c r="W13" i="91" s="1"/>
  <c r="X13" i="91" s="1"/>
  <c r="Y13" i="91" s="1"/>
  <c r="Z13" i="91" s="1"/>
  <c r="AA13" i="91" s="1"/>
  <c r="AB13" i="91" s="1"/>
  <c r="AC13" i="91" s="1"/>
  <c r="AD13" i="91" s="1"/>
  <c r="AE13" i="91" s="1"/>
  <c r="AF13" i="91" s="1"/>
  <c r="AG13" i="91" s="1"/>
  <c r="AH13" i="91" s="1"/>
  <c r="AI13" i="91" s="1"/>
  <c r="AJ13" i="91" s="1"/>
  <c r="AK13" i="91" s="1"/>
  <c r="AL13" i="91" s="1"/>
  <c r="AM13" i="91" s="1"/>
  <c r="AN13" i="91" s="1"/>
  <c r="AO13" i="91" s="1"/>
  <c r="AP13" i="91" s="1"/>
  <c r="AQ13" i="91" s="1"/>
  <c r="AR13" i="91" s="1"/>
  <c r="AS13" i="91" s="1"/>
  <c r="AT13" i="91" s="1"/>
  <c r="AU13" i="91" s="1"/>
  <c r="AV13" i="91" s="1"/>
  <c r="AW13" i="91" s="1"/>
  <c r="AX13" i="91" s="1"/>
  <c r="C13" i="92"/>
  <c r="D13" i="92" s="1"/>
  <c r="E13" i="92" s="1"/>
  <c r="F13" i="92" s="1"/>
  <c r="G13" i="92" s="1"/>
  <c r="H13" i="92" s="1"/>
  <c r="I13" i="92" s="1"/>
  <c r="J13" i="92" s="1"/>
  <c r="K13" i="92" s="1"/>
  <c r="L13" i="92" s="1"/>
  <c r="M13" i="92" s="1"/>
  <c r="N13" i="92" s="1"/>
  <c r="O13" i="92" s="1"/>
  <c r="P13" i="92" s="1"/>
  <c r="Q13" i="92" s="1"/>
  <c r="R13" i="92" s="1"/>
  <c r="S13" i="92" s="1"/>
  <c r="T13" i="92" s="1"/>
  <c r="U13" i="92" s="1"/>
  <c r="V13" i="92" s="1"/>
  <c r="W13" i="92" s="1"/>
  <c r="X13" i="92" s="1"/>
  <c r="Y13" i="92" s="1"/>
  <c r="Z13" i="92" s="1"/>
  <c r="AA13" i="92" s="1"/>
  <c r="AB13" i="92" s="1"/>
  <c r="AC13" i="92" s="1"/>
  <c r="AD13" i="92" s="1"/>
  <c r="AE13" i="92" s="1"/>
  <c r="AF13" i="92" s="1"/>
  <c r="AG13" i="92" s="1"/>
  <c r="AH13" i="92" s="1"/>
  <c r="AI13" i="92" s="1"/>
  <c r="AJ13" i="92" s="1"/>
  <c r="AK13" i="92" s="1"/>
  <c r="AL13" i="92" s="1"/>
  <c r="AM13" i="92" s="1"/>
  <c r="AN13" i="92" s="1"/>
  <c r="AO13" i="92" s="1"/>
  <c r="AP13" i="92" s="1"/>
  <c r="AQ13" i="92" s="1"/>
  <c r="AR13" i="92" s="1"/>
  <c r="AS13" i="92" s="1"/>
  <c r="AT13" i="92" s="1"/>
  <c r="AU13" i="92" s="1"/>
  <c r="AV13" i="92" s="1"/>
  <c r="AW13" i="92" s="1"/>
  <c r="AX13" i="92" s="1"/>
  <c r="C13" i="93"/>
  <c r="D13" i="93" s="1"/>
  <c r="E13" i="93" s="1"/>
  <c r="F13" i="93" s="1"/>
  <c r="G13" i="93" s="1"/>
  <c r="H13" i="93" s="1"/>
  <c r="I13" i="93" s="1"/>
  <c r="J13" i="93" s="1"/>
  <c r="K13" i="93" s="1"/>
  <c r="L13" i="93" s="1"/>
  <c r="M13" i="93" s="1"/>
  <c r="N13" i="93" s="1"/>
  <c r="O13" i="93" s="1"/>
  <c r="P13" i="93" s="1"/>
  <c r="Q13" i="93" s="1"/>
  <c r="R13" i="93" s="1"/>
  <c r="S13" i="93" s="1"/>
  <c r="T13" i="93" s="1"/>
  <c r="U13" i="93" s="1"/>
  <c r="V13" i="93" s="1"/>
  <c r="W13" i="93" s="1"/>
  <c r="X13" i="93" s="1"/>
  <c r="Y13" i="93" s="1"/>
  <c r="Z13" i="93" s="1"/>
  <c r="AA13" i="93" s="1"/>
  <c r="AB13" i="93" s="1"/>
  <c r="AC13" i="93" s="1"/>
  <c r="AD13" i="93" s="1"/>
  <c r="AE13" i="93" s="1"/>
  <c r="AF13" i="93" s="1"/>
  <c r="AG13" i="93" s="1"/>
  <c r="AH13" i="93" s="1"/>
  <c r="AJ13" i="93" s="1"/>
  <c r="C13" i="94"/>
  <c r="D13" i="94" s="1"/>
  <c r="E13" i="94" s="1"/>
  <c r="F13" i="94" s="1"/>
  <c r="G13" i="94" s="1"/>
  <c r="H13" i="94" s="1"/>
  <c r="I13" i="94" s="1"/>
  <c r="J13" i="94" s="1"/>
  <c r="K13" i="94" s="1"/>
  <c r="L13" i="94" s="1"/>
  <c r="M13" i="94" s="1"/>
  <c r="N13" i="94" s="1"/>
  <c r="O13" i="94" s="1"/>
  <c r="P13" i="94" s="1"/>
  <c r="Q13" i="94" s="1"/>
  <c r="R13" i="94" s="1"/>
  <c r="S13" i="94" s="1"/>
  <c r="T13" i="94" s="1"/>
  <c r="U13" i="94" s="1"/>
  <c r="V13" i="94" s="1"/>
  <c r="W13" i="94" s="1"/>
  <c r="X13" i="94" s="1"/>
  <c r="Y13" i="94" s="1"/>
  <c r="Z13" i="94" s="1"/>
  <c r="AA13" i="94" s="1"/>
  <c r="AB13" i="94" s="1"/>
  <c r="AC13" i="94" s="1"/>
  <c r="AD13" i="94" s="1"/>
  <c r="AE13" i="94" s="1"/>
  <c r="AF13" i="94" s="1"/>
  <c r="AG13" i="94" s="1"/>
  <c r="AH13" i="94" s="1"/>
  <c r="AI13" i="94" s="1"/>
  <c r="AJ13" i="94" s="1"/>
  <c r="AK13" i="94" s="1"/>
  <c r="AL13" i="94" s="1"/>
  <c r="AM13" i="94" s="1"/>
  <c r="AN13" i="94" s="1"/>
  <c r="AO13" i="94" s="1"/>
  <c r="AP13" i="94" s="1"/>
  <c r="AQ13" i="94" s="1"/>
  <c r="AR13" i="94" s="1"/>
  <c r="AS13" i="94" s="1"/>
  <c r="AT13" i="94" s="1"/>
  <c r="AU13" i="94" s="1"/>
  <c r="AV13" i="94" s="1"/>
  <c r="AW13" i="94" s="1"/>
  <c r="AX13" i="94" s="1"/>
  <c r="C13" i="95"/>
  <c r="D13" i="95" s="1"/>
  <c r="E13" i="95" s="1"/>
  <c r="F13" i="95" s="1"/>
  <c r="G13" i="95" s="1"/>
  <c r="H13" i="95" s="1"/>
  <c r="I13" i="95" s="1"/>
  <c r="J13" i="95" s="1"/>
  <c r="K13" i="95" s="1"/>
  <c r="L13" i="95" s="1"/>
  <c r="M13" i="95" s="1"/>
  <c r="N13" i="95" s="1"/>
  <c r="O13" i="95" s="1"/>
  <c r="P13" i="95" s="1"/>
  <c r="Q13" i="95" s="1"/>
  <c r="R13" i="95" s="1"/>
  <c r="S13" i="95" s="1"/>
  <c r="T13" i="95" s="1"/>
  <c r="U13" i="95" s="1"/>
  <c r="V13" i="95" s="1"/>
  <c r="W13" i="95" s="1"/>
  <c r="X13" i="95" s="1"/>
  <c r="Y13" i="95" s="1"/>
  <c r="Z13" i="95" s="1"/>
  <c r="AA13" i="95" s="1"/>
  <c r="AB13" i="95" s="1"/>
  <c r="AC13" i="95" s="1"/>
  <c r="AD13" i="95" s="1"/>
  <c r="AE13" i="95" s="1"/>
  <c r="AF13" i="95" s="1"/>
  <c r="AG13" i="95" s="1"/>
  <c r="AH13" i="95" s="1"/>
  <c r="AI13" i="95" s="1"/>
  <c r="AJ13" i="95" s="1"/>
  <c r="AK13" i="95" s="1"/>
  <c r="AL13" i="95" s="1"/>
  <c r="AM13" i="95" s="1"/>
  <c r="AN13" i="95" s="1"/>
  <c r="AO13" i="95" s="1"/>
  <c r="AP13" i="95" s="1"/>
  <c r="AQ13" i="95" s="1"/>
  <c r="AR13" i="95" s="1"/>
  <c r="AS13" i="95" s="1"/>
  <c r="AT13" i="95" s="1"/>
  <c r="AU13" i="95" s="1"/>
  <c r="AV13" i="95" s="1"/>
  <c r="AW13" i="95" s="1"/>
  <c r="AX13" i="95" s="1"/>
  <c r="C13" i="96"/>
  <c r="D13" i="96" s="1"/>
  <c r="E13" i="96" s="1"/>
  <c r="F13" i="96" s="1"/>
  <c r="G13" i="96" s="1"/>
  <c r="H13" i="96" s="1"/>
  <c r="I13" i="96" s="1"/>
  <c r="J13" i="96" s="1"/>
  <c r="K13" i="96" s="1"/>
  <c r="L13" i="96" s="1"/>
  <c r="M13" i="96" s="1"/>
  <c r="N13" i="96" s="1"/>
  <c r="O13" i="96" s="1"/>
  <c r="P13" i="96" s="1"/>
  <c r="Q13" i="96" s="1"/>
  <c r="R13" i="96" s="1"/>
  <c r="S13" i="96" s="1"/>
  <c r="T13" i="96" s="1"/>
  <c r="U13" i="96" s="1"/>
  <c r="V13" i="96" s="1"/>
  <c r="W13" i="96" s="1"/>
  <c r="X13" i="96" s="1"/>
  <c r="Y13" i="96" s="1"/>
  <c r="Z13" i="96" s="1"/>
  <c r="AA13" i="96" s="1"/>
  <c r="AB13" i="96" s="1"/>
  <c r="AC13" i="96" s="1"/>
  <c r="AD13" i="96" s="1"/>
  <c r="AE13" i="96" s="1"/>
  <c r="AF13" i="96" s="1"/>
  <c r="AG13" i="96" s="1"/>
  <c r="AH13" i="96" s="1"/>
  <c r="AI13" i="96" s="1"/>
  <c r="AJ13" i="96" s="1"/>
  <c r="AK13" i="96" s="1"/>
  <c r="AL13" i="96" s="1"/>
  <c r="AM13" i="96" s="1"/>
  <c r="AN13" i="96" s="1"/>
  <c r="AO13" i="96" s="1"/>
  <c r="AP13" i="96" s="1"/>
  <c r="AQ13" i="96" s="1"/>
  <c r="AR13" i="96" s="1"/>
  <c r="AS13" i="96" s="1"/>
  <c r="AT13" i="96" s="1"/>
  <c r="AU13" i="96" s="1"/>
  <c r="AV13" i="96" s="1"/>
  <c r="AW13" i="96" s="1"/>
  <c r="AX13" i="96" s="1"/>
  <c r="C13" i="97"/>
  <c r="D13" i="97" s="1"/>
  <c r="E13" i="97" s="1"/>
  <c r="F13" i="97" s="1"/>
  <c r="G13" i="97" s="1"/>
  <c r="H13" i="97" s="1"/>
  <c r="I13" i="97" s="1"/>
  <c r="J13" i="97" s="1"/>
  <c r="K13" i="97" s="1"/>
  <c r="L13" i="97" s="1"/>
  <c r="M13" i="97" s="1"/>
  <c r="N13" i="97" s="1"/>
  <c r="O13" i="97" s="1"/>
  <c r="P13" i="97" s="1"/>
  <c r="Q13" i="97" s="1"/>
  <c r="R13" i="97" s="1"/>
  <c r="S13" i="97" s="1"/>
  <c r="T13" i="97" s="1"/>
  <c r="U13" i="97" s="1"/>
  <c r="V13" i="97" s="1"/>
  <c r="X13" i="97" s="1"/>
  <c r="Y13" i="97" s="1"/>
  <c r="AA13" i="97" s="1"/>
  <c r="AB13" i="97" s="1"/>
  <c r="AC13" i="97" s="1"/>
  <c r="AD13" i="97" s="1"/>
  <c r="AE13" i="97" s="1"/>
  <c r="C13" i="98"/>
  <c r="D13" i="98" s="1"/>
  <c r="E13" i="98" s="1"/>
  <c r="F13" i="98" s="1"/>
  <c r="G13" i="98" s="1"/>
  <c r="H13" i="98" s="1"/>
  <c r="I13" i="98" s="1"/>
  <c r="J13" i="98" s="1"/>
  <c r="K13" i="98" s="1"/>
  <c r="L13" i="98" s="1"/>
  <c r="M13" i="98" s="1"/>
  <c r="N13" i="98" s="1"/>
  <c r="O13" i="98" s="1"/>
  <c r="P13" i="98" s="1"/>
  <c r="Q13" i="98" s="1"/>
  <c r="R13" i="98" s="1"/>
  <c r="S13" i="98" s="1"/>
  <c r="T13" i="98" s="1"/>
  <c r="U13" i="98" s="1"/>
  <c r="V13" i="98" s="1"/>
  <c r="W13" i="98" s="1"/>
  <c r="X13" i="98" s="1"/>
  <c r="Y13" i="98" s="1"/>
  <c r="Z13" i="98" s="1"/>
  <c r="AA13" i="98" s="1"/>
  <c r="AB13" i="98" s="1"/>
  <c r="AC13" i="98" s="1"/>
  <c r="AD13" i="98" s="1"/>
  <c r="AE13" i="98" s="1"/>
  <c r="AF13" i="98" s="1"/>
  <c r="AG13" i="98" s="1"/>
  <c r="AH13" i="98" s="1"/>
  <c r="AI13" i="98" s="1"/>
  <c r="AJ13" i="98" s="1"/>
  <c r="AK13" i="98" s="1"/>
  <c r="AL13" i="98" s="1"/>
  <c r="AM13" i="98" s="1"/>
  <c r="AN13" i="98" s="1"/>
  <c r="AO13" i="98" s="1"/>
  <c r="AP13" i="98" s="1"/>
  <c r="AQ13" i="98" s="1"/>
  <c r="AR13" i="98" s="1"/>
  <c r="AS13" i="98" s="1"/>
  <c r="AT13" i="98" s="1"/>
  <c r="AU13" i="98" s="1"/>
  <c r="AV13" i="98" s="1"/>
  <c r="AW13" i="98" s="1"/>
  <c r="AX13" i="98" s="1"/>
  <c r="C13" i="99"/>
  <c r="D13" i="99" s="1"/>
  <c r="E13" i="99" s="1"/>
  <c r="F13" i="99" s="1"/>
  <c r="G13" i="99" s="1"/>
  <c r="H13" i="99" s="1"/>
  <c r="I13" i="99" s="1"/>
  <c r="J13" i="99" s="1"/>
  <c r="K13" i="99" s="1"/>
  <c r="L13" i="99" s="1"/>
  <c r="M13" i="99" s="1"/>
  <c r="N13" i="99" s="1"/>
  <c r="O13" i="99" s="1"/>
  <c r="P13" i="99" s="1"/>
  <c r="Q13" i="99" s="1"/>
  <c r="R13" i="99" s="1"/>
  <c r="S13" i="99" s="1"/>
  <c r="T13" i="99" s="1"/>
  <c r="U13" i="99" s="1"/>
  <c r="V13" i="99" s="1"/>
  <c r="W13" i="99" s="1"/>
  <c r="X13" i="99" s="1"/>
  <c r="Y13" i="99" s="1"/>
  <c r="Z13" i="99" s="1"/>
  <c r="AA13" i="99" s="1"/>
  <c r="AB13" i="99" s="1"/>
  <c r="AC13" i="99" s="1"/>
  <c r="AD13" i="99" s="1"/>
  <c r="AE13" i="99" s="1"/>
  <c r="AF13" i="99" s="1"/>
  <c r="AG13" i="99" s="1"/>
  <c r="AH13" i="99" s="1"/>
  <c r="AI13" i="99" s="1"/>
  <c r="AJ13" i="99" s="1"/>
  <c r="AK13" i="99" s="1"/>
  <c r="AL13" i="99" s="1"/>
  <c r="AM13" i="99" s="1"/>
  <c r="AN13" i="99" s="1"/>
  <c r="AO13" i="99" s="1"/>
  <c r="AP13" i="99" s="1"/>
  <c r="AQ13" i="99" s="1"/>
  <c r="AR13" i="99" s="1"/>
  <c r="AS13" i="99" s="1"/>
  <c r="AT13" i="99" s="1"/>
  <c r="AU13" i="99" s="1"/>
  <c r="AV13" i="99" s="1"/>
  <c r="AW13" i="99" s="1"/>
  <c r="AX13" i="99" s="1"/>
  <c r="C13" i="100"/>
  <c r="D13" i="100" s="1"/>
  <c r="E13" i="100" s="1"/>
  <c r="F13" i="100" s="1"/>
  <c r="G13" i="100" s="1"/>
  <c r="H13" i="100" s="1"/>
  <c r="I13" i="100" s="1"/>
  <c r="J13" i="100" s="1"/>
  <c r="K13" i="100" s="1"/>
  <c r="L13" i="100" s="1"/>
  <c r="M13" i="100" s="1"/>
  <c r="N13" i="100" s="1"/>
  <c r="O13" i="100" s="1"/>
  <c r="P13" i="100" s="1"/>
  <c r="Q13" i="100" s="1"/>
  <c r="R13" i="100" s="1"/>
  <c r="S13" i="100" s="1"/>
  <c r="T13" i="100" s="1"/>
  <c r="U13" i="100" s="1"/>
  <c r="V13" i="100" s="1"/>
  <c r="W13" i="100" s="1"/>
  <c r="X13" i="100" s="1"/>
  <c r="Y13" i="100" s="1"/>
  <c r="Z13" i="100" s="1"/>
  <c r="AA13" i="100" s="1"/>
  <c r="AB13" i="100" s="1"/>
  <c r="AC13" i="100" s="1"/>
  <c r="AD13" i="100" s="1"/>
  <c r="AE13" i="100" s="1"/>
  <c r="AF13" i="100" s="1"/>
  <c r="AG13" i="100" s="1"/>
  <c r="AH13" i="100" s="1"/>
  <c r="AI13" i="100" s="1"/>
  <c r="AJ13" i="100" s="1"/>
  <c r="AK13" i="100" s="1"/>
  <c r="AL13" i="100" s="1"/>
  <c r="AM13" i="100" s="1"/>
  <c r="AN13" i="100" s="1"/>
  <c r="AO13" i="100" s="1"/>
  <c r="AP13" i="100" s="1"/>
  <c r="AQ13" i="100" s="1"/>
  <c r="AR13" i="100" s="1"/>
  <c r="AS13" i="100" s="1"/>
  <c r="AT13" i="100" s="1"/>
  <c r="AU13" i="100" s="1"/>
  <c r="AV13" i="100" s="1"/>
  <c r="AW13" i="100" s="1"/>
  <c r="AX13" i="100" s="1"/>
  <c r="C13" i="133"/>
  <c r="D13" i="133" s="1"/>
  <c r="E13" i="133" s="1"/>
  <c r="F13" i="133" s="1"/>
  <c r="G13" i="133" s="1"/>
  <c r="H13" i="133" s="1"/>
  <c r="I13" i="133" s="1"/>
  <c r="J13" i="133" s="1"/>
  <c r="K13" i="133" s="1"/>
  <c r="L13" i="133" s="1"/>
  <c r="M13" i="133" s="1"/>
  <c r="N13" i="133" s="1"/>
  <c r="O13" i="133" s="1"/>
  <c r="P13" i="133" s="1"/>
  <c r="Q13" i="133" s="1"/>
  <c r="R13" i="133" s="1"/>
  <c r="S13" i="133" s="1"/>
  <c r="T13" i="133" s="1"/>
  <c r="U13" i="133" s="1"/>
  <c r="V13" i="133" s="1"/>
  <c r="W13" i="133" s="1"/>
  <c r="X13" i="133" s="1"/>
  <c r="Y13" i="133" s="1"/>
  <c r="Z13" i="133" s="1"/>
  <c r="AA13" i="133" s="1"/>
  <c r="AB13" i="133" s="1"/>
  <c r="AC13" i="133" s="1"/>
  <c r="AD13" i="133" s="1"/>
  <c r="AE13" i="133" s="1"/>
  <c r="AF13" i="133" s="1"/>
  <c r="AG13" i="133" s="1"/>
  <c r="AH13" i="133" s="1"/>
  <c r="AI13" i="133" s="1"/>
  <c r="AJ13" i="133" s="1"/>
  <c r="AK13" i="133" s="1"/>
  <c r="AL13" i="133" s="1"/>
  <c r="AM13" i="133" s="1"/>
  <c r="AN13" i="133" s="1"/>
  <c r="AO13" i="133" s="1"/>
  <c r="AP13" i="133" s="1"/>
  <c r="AQ13" i="133" s="1"/>
  <c r="AR13" i="133" s="1"/>
  <c r="AS13" i="133" s="1"/>
  <c r="AT13" i="133" s="1"/>
  <c r="AU13" i="133" s="1"/>
  <c r="AV13" i="133" s="1"/>
  <c r="AW13" i="133" s="1"/>
  <c r="AX13" i="133" s="1"/>
  <c r="C13" i="134"/>
  <c r="D13" i="134" s="1"/>
  <c r="E13" i="134" s="1"/>
  <c r="F13" i="134" s="1"/>
  <c r="G13" i="134" s="1"/>
  <c r="H13" i="134" s="1"/>
  <c r="I13" i="134" s="1"/>
  <c r="J13" i="134" s="1"/>
  <c r="K13" i="134" s="1"/>
  <c r="L13" i="134" s="1"/>
  <c r="M13" i="134" s="1"/>
  <c r="N13" i="134" s="1"/>
  <c r="O13" i="134" s="1"/>
  <c r="P13" i="134" s="1"/>
  <c r="Q13" i="134" s="1"/>
  <c r="R13" i="134" s="1"/>
  <c r="S13" i="134" s="1"/>
  <c r="T13" i="134" s="1"/>
  <c r="U13" i="134" s="1"/>
  <c r="V13" i="134" s="1"/>
  <c r="W13" i="134" s="1"/>
  <c r="X13" i="134" s="1"/>
  <c r="Y13" i="134" s="1"/>
  <c r="Z13" i="134" s="1"/>
  <c r="AA13" i="134" s="1"/>
  <c r="AB13" i="134" s="1"/>
  <c r="AC13" i="134" s="1"/>
  <c r="AD13" i="134" s="1"/>
  <c r="AE13" i="134" s="1"/>
  <c r="AF13" i="134" s="1"/>
  <c r="AG13" i="134" s="1"/>
  <c r="AH13" i="134" s="1"/>
  <c r="AI13" i="134" s="1"/>
  <c r="AJ13" i="134" s="1"/>
  <c r="AK13" i="134" s="1"/>
  <c r="AL13" i="134" s="1"/>
  <c r="AM13" i="134" s="1"/>
  <c r="AN13" i="134" s="1"/>
  <c r="AO13" i="134" s="1"/>
  <c r="AP13" i="134" s="1"/>
  <c r="AQ13" i="134" s="1"/>
  <c r="AR13" i="134" s="1"/>
  <c r="AS13" i="134" s="1"/>
  <c r="AT13" i="134" s="1"/>
  <c r="AU13" i="134" s="1"/>
  <c r="AV13" i="134" s="1"/>
  <c r="AW13" i="134" s="1"/>
  <c r="AX13" i="134" s="1"/>
  <c r="C13" i="135"/>
  <c r="D13" i="135" s="1"/>
  <c r="E13" i="135" s="1"/>
  <c r="F13" i="135" s="1"/>
  <c r="G13" i="135" s="1"/>
  <c r="H13" i="135" s="1"/>
  <c r="I13" i="135" s="1"/>
  <c r="J13" i="135" s="1"/>
  <c r="K13" i="135" s="1"/>
  <c r="L13" i="135" s="1"/>
  <c r="M13" i="135" s="1"/>
  <c r="N13" i="135" s="1"/>
  <c r="O13" i="135" s="1"/>
  <c r="P13" i="135" s="1"/>
  <c r="Q13" i="135" s="1"/>
  <c r="R13" i="135" s="1"/>
  <c r="S13" i="135" s="1"/>
  <c r="T13" i="135" s="1"/>
  <c r="U13" i="135" s="1"/>
  <c r="V13" i="135" s="1"/>
  <c r="W13" i="135" s="1"/>
  <c r="X13" i="135" s="1"/>
  <c r="Y13" i="135" s="1"/>
  <c r="Z13" i="135" s="1"/>
  <c r="AA13" i="135" s="1"/>
  <c r="AB13" i="135" s="1"/>
  <c r="AC13" i="135" s="1"/>
  <c r="AD13" i="135" s="1"/>
  <c r="AE13" i="135" s="1"/>
  <c r="AF13" i="135" s="1"/>
  <c r="AG13" i="135" s="1"/>
  <c r="AH13" i="135" s="1"/>
  <c r="AI13" i="135" s="1"/>
  <c r="AJ13" i="135" s="1"/>
  <c r="AK13" i="135" s="1"/>
  <c r="AL13" i="135" s="1"/>
  <c r="AM13" i="135" s="1"/>
  <c r="AN13" i="135" s="1"/>
  <c r="AO13" i="135" s="1"/>
  <c r="AP13" i="135" s="1"/>
  <c r="AQ13" i="135" s="1"/>
  <c r="AR13" i="135" s="1"/>
  <c r="AS13" i="135" s="1"/>
  <c r="AT13" i="135" s="1"/>
  <c r="AU13" i="135" s="1"/>
  <c r="AV13" i="135" s="1"/>
  <c r="AW13" i="135" s="1"/>
  <c r="AX13" i="135" s="1"/>
  <c r="C13" i="136"/>
  <c r="D13" i="136" s="1"/>
  <c r="E13" i="136" s="1"/>
  <c r="F13" i="136" s="1"/>
  <c r="G13" i="136" s="1"/>
  <c r="H13" i="136" s="1"/>
  <c r="I13" i="136" s="1"/>
  <c r="J13" i="136" s="1"/>
  <c r="K13" i="136" s="1"/>
  <c r="L13" i="136" s="1"/>
  <c r="M13" i="136" s="1"/>
  <c r="N13" i="136" s="1"/>
  <c r="O13" i="136" s="1"/>
  <c r="P13" i="136" s="1"/>
  <c r="Q13" i="136" s="1"/>
  <c r="R13" i="136" s="1"/>
  <c r="S13" i="136" s="1"/>
  <c r="T13" i="136" s="1"/>
  <c r="U13" i="136" s="1"/>
  <c r="V13" i="136" s="1"/>
  <c r="W13" i="136" s="1"/>
  <c r="X13" i="136" s="1"/>
  <c r="Y13" i="136" s="1"/>
  <c r="Z13" i="136" s="1"/>
  <c r="AA13" i="136" s="1"/>
  <c r="AB13" i="136" s="1"/>
  <c r="AC13" i="136" s="1"/>
  <c r="AD13" i="136" s="1"/>
  <c r="AE13" i="136" s="1"/>
  <c r="AF13" i="136" s="1"/>
  <c r="AG13" i="136" s="1"/>
  <c r="AH13" i="136" s="1"/>
  <c r="AI13" i="136" s="1"/>
  <c r="AJ13" i="136" s="1"/>
  <c r="AK13" i="136" s="1"/>
  <c r="AL13" i="136" s="1"/>
  <c r="AM13" i="136" s="1"/>
  <c r="AN13" i="136" s="1"/>
  <c r="AO13" i="136" s="1"/>
  <c r="AP13" i="136" s="1"/>
  <c r="AQ13" i="136" s="1"/>
  <c r="AR13" i="136" s="1"/>
  <c r="AS13" i="136" s="1"/>
  <c r="AT13" i="136" s="1"/>
  <c r="AU13" i="136" s="1"/>
  <c r="AV13" i="136" s="1"/>
  <c r="AW13" i="136" s="1"/>
  <c r="AX13" i="136" s="1"/>
  <c r="C13" i="137"/>
  <c r="D13" i="137" s="1"/>
  <c r="E13" i="137" s="1"/>
  <c r="F13" i="137" s="1"/>
  <c r="G13" i="137" s="1"/>
  <c r="H13" i="137" s="1"/>
  <c r="I13" i="137" s="1"/>
  <c r="J13" i="137" s="1"/>
  <c r="K13" i="137" s="1"/>
  <c r="L13" i="137" s="1"/>
  <c r="M13" i="137" s="1"/>
  <c r="N13" i="137" s="1"/>
  <c r="O13" i="137" s="1"/>
  <c r="P13" i="137" s="1"/>
  <c r="Q13" i="137" s="1"/>
  <c r="R13" i="137" s="1"/>
  <c r="S13" i="137" s="1"/>
  <c r="T13" i="137" s="1"/>
  <c r="U13" i="137" s="1"/>
  <c r="V13" i="137" s="1"/>
  <c r="W13" i="137" s="1"/>
  <c r="X13" i="137" s="1"/>
  <c r="Y13" i="137" s="1"/>
  <c r="Z13" i="137" s="1"/>
  <c r="AA13" i="137" s="1"/>
  <c r="AB13" i="137" s="1"/>
  <c r="AC13" i="137" s="1"/>
  <c r="AD13" i="137" s="1"/>
  <c r="AE13" i="137" s="1"/>
  <c r="AF13" i="137" s="1"/>
  <c r="AG13" i="137" s="1"/>
  <c r="AH13" i="137" s="1"/>
  <c r="AI13" i="137" s="1"/>
  <c r="AJ13" i="137" s="1"/>
  <c r="AK13" i="137" s="1"/>
  <c r="AL13" i="137" s="1"/>
  <c r="AM13" i="137" s="1"/>
  <c r="AN13" i="137" s="1"/>
  <c r="AO13" i="137" s="1"/>
  <c r="AP13" i="137" s="1"/>
  <c r="AQ13" i="137" s="1"/>
  <c r="AR13" i="137" s="1"/>
  <c r="AS13" i="137" s="1"/>
  <c r="AT13" i="137" s="1"/>
  <c r="AU13" i="137" s="1"/>
  <c r="AV13" i="137" s="1"/>
  <c r="AW13" i="137" s="1"/>
  <c r="AX13" i="137" s="1"/>
  <c r="C13" i="138"/>
  <c r="D13" i="138" s="1"/>
  <c r="E13" i="138" s="1"/>
  <c r="F13" i="138" s="1"/>
  <c r="G13" i="138" s="1"/>
  <c r="H13" i="138" s="1"/>
  <c r="I13" i="138" s="1"/>
  <c r="J13" i="138" s="1"/>
  <c r="K13" i="138" s="1"/>
  <c r="L13" i="138" s="1"/>
  <c r="M13" i="138" s="1"/>
  <c r="N13" i="138" s="1"/>
  <c r="O13" i="138" s="1"/>
  <c r="P13" i="138" s="1"/>
  <c r="Q13" i="138" s="1"/>
  <c r="R13" i="138" s="1"/>
  <c r="S13" i="138" s="1"/>
  <c r="T13" i="138" s="1"/>
  <c r="U13" i="138" s="1"/>
  <c r="V13" i="138" s="1"/>
  <c r="W13" i="138" s="1"/>
  <c r="X13" i="138" s="1"/>
  <c r="Y13" i="138" s="1"/>
  <c r="Z13" i="138" s="1"/>
  <c r="AA13" i="138" s="1"/>
  <c r="AB13" i="138" s="1"/>
  <c r="AC13" i="138" s="1"/>
  <c r="AD13" i="138" s="1"/>
  <c r="AE13" i="138" s="1"/>
  <c r="AF13" i="138" s="1"/>
  <c r="AG13" i="138" s="1"/>
  <c r="AH13" i="138" s="1"/>
  <c r="AI13" i="138" s="1"/>
  <c r="AJ13" i="138" s="1"/>
  <c r="AK13" i="138" s="1"/>
  <c r="AL13" i="138" s="1"/>
  <c r="AM13" i="138" s="1"/>
  <c r="AN13" i="138" s="1"/>
  <c r="AO13" i="138" s="1"/>
  <c r="AP13" i="138" s="1"/>
  <c r="AQ13" i="138" s="1"/>
  <c r="AR13" i="138" s="1"/>
  <c r="AS13" i="138" s="1"/>
  <c r="AT13" i="138" s="1"/>
  <c r="AU13" i="138" s="1"/>
  <c r="AV13" i="138" s="1"/>
  <c r="AW13" i="138" s="1"/>
  <c r="AX13" i="138" s="1"/>
  <c r="C13" i="139"/>
  <c r="D13" i="139" s="1"/>
  <c r="E13" i="139" s="1"/>
  <c r="F13" i="139" s="1"/>
  <c r="G13" i="139" s="1"/>
  <c r="H13" i="139" s="1"/>
  <c r="I13" i="139" s="1"/>
  <c r="J13" i="139" s="1"/>
  <c r="K13" i="139" s="1"/>
  <c r="L13" i="139" s="1"/>
  <c r="M13" i="139" s="1"/>
  <c r="N13" i="139" s="1"/>
  <c r="O13" i="139" s="1"/>
  <c r="P13" i="139" s="1"/>
  <c r="Q13" i="139" s="1"/>
  <c r="R13" i="139" s="1"/>
  <c r="S13" i="139" s="1"/>
  <c r="T13" i="139" s="1"/>
  <c r="U13" i="139" s="1"/>
  <c r="V13" i="139" s="1"/>
  <c r="W13" i="139" s="1"/>
  <c r="X13" i="139" s="1"/>
  <c r="Y13" i="139" s="1"/>
  <c r="Z13" i="139" s="1"/>
  <c r="AA13" i="139" s="1"/>
  <c r="AB13" i="139" s="1"/>
  <c r="AC13" i="139" s="1"/>
  <c r="AD13" i="139" s="1"/>
  <c r="AE13" i="139" s="1"/>
  <c r="AF13" i="139" s="1"/>
  <c r="AG13" i="139" s="1"/>
  <c r="AH13" i="139" s="1"/>
  <c r="AI13" i="139" s="1"/>
  <c r="AJ13" i="139" s="1"/>
  <c r="AK13" i="139" s="1"/>
  <c r="AL13" i="139" s="1"/>
  <c r="AM13" i="139" s="1"/>
  <c r="AN13" i="139" s="1"/>
  <c r="AO13" i="139" s="1"/>
  <c r="AP13" i="139" s="1"/>
  <c r="AQ13" i="139" s="1"/>
  <c r="AR13" i="139" s="1"/>
  <c r="AS13" i="139" s="1"/>
  <c r="AT13" i="139" s="1"/>
  <c r="AU13" i="139" s="1"/>
  <c r="AV13" i="139" s="1"/>
  <c r="AW13" i="139" s="1"/>
  <c r="AX13" i="139" s="1"/>
  <c r="C13" i="140"/>
  <c r="D13" i="140" s="1"/>
  <c r="E13" i="140" s="1"/>
  <c r="F13" i="140" s="1"/>
  <c r="G13" i="140" s="1"/>
  <c r="H13" i="140" s="1"/>
  <c r="I13" i="140" s="1"/>
  <c r="J13" i="140" s="1"/>
  <c r="K13" i="140" s="1"/>
  <c r="L13" i="140" s="1"/>
  <c r="M13" i="140" s="1"/>
  <c r="N13" i="140" s="1"/>
  <c r="O13" i="140" s="1"/>
  <c r="P13" i="140" s="1"/>
  <c r="Q13" i="140" s="1"/>
  <c r="R13" i="140" s="1"/>
  <c r="S13" i="140" s="1"/>
  <c r="T13" i="140" s="1"/>
  <c r="U13" i="140" s="1"/>
  <c r="V13" i="140" s="1"/>
  <c r="W13" i="140" s="1"/>
  <c r="X13" i="140" s="1"/>
  <c r="Y13" i="140" s="1"/>
  <c r="Z13" i="140" s="1"/>
  <c r="AA13" i="140" s="1"/>
  <c r="AB13" i="140" s="1"/>
  <c r="AC13" i="140" s="1"/>
  <c r="AD13" i="140" s="1"/>
  <c r="AE13" i="140" s="1"/>
  <c r="AF13" i="140" s="1"/>
  <c r="AG13" i="140" s="1"/>
  <c r="AH13" i="140" s="1"/>
  <c r="AI13" i="140" s="1"/>
  <c r="AJ13" i="140" s="1"/>
  <c r="AK13" i="140" s="1"/>
  <c r="AL13" i="140" s="1"/>
  <c r="AM13" i="140" s="1"/>
  <c r="AN13" i="140" s="1"/>
  <c r="AO13" i="140" s="1"/>
  <c r="AP13" i="140" s="1"/>
  <c r="AQ13" i="140" s="1"/>
  <c r="AR13" i="140" s="1"/>
  <c r="AS13" i="140" s="1"/>
  <c r="AT13" i="140" s="1"/>
  <c r="AU13" i="140" s="1"/>
  <c r="AV13" i="140" s="1"/>
  <c r="AW13" i="140" s="1"/>
  <c r="AX13" i="140" s="1"/>
  <c r="C13" i="141"/>
  <c r="D13" i="141" s="1"/>
  <c r="E13" i="141" s="1"/>
  <c r="F13" i="141" s="1"/>
  <c r="G13" i="141" s="1"/>
  <c r="H13" i="141" s="1"/>
  <c r="I13" i="141" s="1"/>
  <c r="J13" i="141" s="1"/>
  <c r="K13" i="141" s="1"/>
  <c r="L13" i="141" s="1"/>
  <c r="M13" i="141" s="1"/>
  <c r="N13" i="141" s="1"/>
  <c r="O13" i="141" s="1"/>
  <c r="P13" i="141" s="1"/>
  <c r="Q13" i="141" s="1"/>
  <c r="R13" i="141" s="1"/>
  <c r="S13" i="141" s="1"/>
  <c r="T13" i="141" s="1"/>
  <c r="U13" i="141" s="1"/>
  <c r="V13" i="141" s="1"/>
  <c r="W13" i="141" s="1"/>
  <c r="X13" i="141" s="1"/>
  <c r="Y13" i="141" s="1"/>
  <c r="Z13" i="141" s="1"/>
  <c r="AA13" i="141" s="1"/>
  <c r="AB13" i="141" s="1"/>
  <c r="AC13" i="141" s="1"/>
  <c r="AD13" i="141" s="1"/>
  <c r="AE13" i="141" s="1"/>
  <c r="AF13" i="141" s="1"/>
  <c r="AG13" i="141" s="1"/>
  <c r="AH13" i="141" s="1"/>
  <c r="AJ13" i="141" s="1"/>
  <c r="AK13" i="141" s="1"/>
  <c r="AL13" i="141" s="1"/>
  <c r="AM13" i="141" s="1"/>
  <c r="AN13" i="141" s="1"/>
  <c r="AO13" i="141" s="1"/>
  <c r="AP13" i="141" s="1"/>
  <c r="AQ13" i="141" s="1"/>
  <c r="AR13" i="141" s="1"/>
  <c r="AS13" i="141" s="1"/>
  <c r="AT13" i="141" s="1"/>
  <c r="AU13" i="141" s="1"/>
  <c r="AV13" i="141" s="1"/>
  <c r="AW13" i="141" s="1"/>
  <c r="AX13" i="141" s="1"/>
  <c r="AY13" i="141" s="1"/>
  <c r="C13" i="142"/>
  <c r="D13" i="142" s="1"/>
  <c r="E13" i="142" s="1"/>
  <c r="F13" i="142" s="1"/>
  <c r="H13" i="142" s="1"/>
  <c r="I13" i="142" s="1"/>
  <c r="K13" i="142" s="1"/>
  <c r="L13" i="142" s="1"/>
  <c r="M13" i="142" s="1"/>
  <c r="N13" i="142" s="1"/>
  <c r="O13" i="142" s="1"/>
  <c r="P13" i="142" s="1"/>
  <c r="Q13" i="142" s="1"/>
  <c r="R13" i="142" s="1"/>
  <c r="S13" i="142" s="1"/>
  <c r="T13" i="142" s="1"/>
  <c r="U13" i="142" s="1"/>
  <c r="V13" i="142" s="1"/>
  <c r="W13" i="142" s="1"/>
  <c r="X13" i="142" s="1"/>
  <c r="Y13" i="142" s="1"/>
  <c r="Z13" i="142" s="1"/>
  <c r="AA13" i="142" s="1"/>
  <c r="AB13" i="142" s="1"/>
  <c r="AC13" i="142" s="1"/>
  <c r="AD13" i="142" s="1"/>
  <c r="AE13" i="142" s="1"/>
  <c r="AF13" i="142" s="1"/>
  <c r="AG13" i="142" s="1"/>
  <c r="AH13" i="142" s="1"/>
  <c r="AI13" i="142" s="1"/>
  <c r="AJ13" i="142" s="1"/>
  <c r="AK13" i="142" s="1"/>
  <c r="AL13" i="142" s="1"/>
  <c r="AM13" i="142" s="1"/>
  <c r="AN13" i="142" s="1"/>
  <c r="AO13" i="142" s="1"/>
  <c r="AP13" i="142" s="1"/>
  <c r="AQ13" i="142" s="1"/>
  <c r="AR13" i="142" s="1"/>
  <c r="AS13" i="142" s="1"/>
  <c r="AT13" i="142" s="1"/>
  <c r="AU13" i="142" s="1"/>
  <c r="AV13" i="142" s="1"/>
  <c r="AW13" i="142" s="1"/>
  <c r="AX13" i="142" s="1"/>
  <c r="AY13" i="142" s="1"/>
  <c r="AZ13" i="142" s="1"/>
  <c r="C13" i="143"/>
  <c r="D13" i="143" s="1"/>
  <c r="E13" i="143" s="1"/>
  <c r="F13" i="143" s="1"/>
  <c r="G13" i="143" s="1"/>
  <c r="H13" i="143" s="1"/>
  <c r="I13" i="143" s="1"/>
  <c r="J13" i="143" s="1"/>
  <c r="K13" i="143" s="1"/>
  <c r="L13" i="143" s="1"/>
  <c r="M13" i="143" s="1"/>
  <c r="N13" i="143" s="1"/>
  <c r="O13" i="143" s="1"/>
  <c r="P13" i="143" s="1"/>
  <c r="Q13" i="143" s="1"/>
  <c r="R13" i="143" s="1"/>
  <c r="S13" i="143" s="1"/>
  <c r="T13" i="143" s="1"/>
  <c r="U13" i="143" s="1"/>
  <c r="V13" i="143" s="1"/>
  <c r="W13" i="143" s="1"/>
  <c r="X13" i="143" s="1"/>
  <c r="Y13" i="143" s="1"/>
  <c r="Z13" i="143" s="1"/>
  <c r="AA13" i="143" s="1"/>
  <c r="AB13" i="143" s="1"/>
  <c r="AC13" i="143" s="1"/>
  <c r="AD13" i="143" s="1"/>
  <c r="AE13" i="143" s="1"/>
  <c r="AF13" i="143" s="1"/>
  <c r="AG13" i="143" s="1"/>
  <c r="AH13" i="143" s="1"/>
  <c r="AI13" i="143" s="1"/>
  <c r="AJ13" i="143" s="1"/>
  <c r="AK13" i="143" s="1"/>
  <c r="AL13" i="143" s="1"/>
  <c r="AM13" i="143" s="1"/>
  <c r="AN13" i="143" s="1"/>
  <c r="AO13" i="143" s="1"/>
  <c r="AP13" i="143" s="1"/>
  <c r="AQ13" i="143" s="1"/>
  <c r="AR13" i="143" s="1"/>
  <c r="AS13" i="143" s="1"/>
  <c r="AT13" i="143" s="1"/>
  <c r="AU13" i="143" s="1"/>
  <c r="AV13" i="143" s="1"/>
  <c r="AW13" i="143" s="1"/>
  <c r="AX13" i="143" s="1"/>
  <c r="C13" i="144"/>
  <c r="D13" i="144" s="1"/>
  <c r="E13" i="144" s="1"/>
  <c r="F13" i="144" s="1"/>
  <c r="G13" i="144" s="1"/>
  <c r="H13" i="144" s="1"/>
  <c r="I13" i="144" s="1"/>
  <c r="J13" i="144" s="1"/>
  <c r="K13" i="144" s="1"/>
  <c r="L13" i="144" s="1"/>
  <c r="M13" i="144" s="1"/>
  <c r="N13" i="144" s="1"/>
  <c r="O13" i="144" s="1"/>
  <c r="P13" i="144" s="1"/>
  <c r="Q13" i="144" s="1"/>
  <c r="R13" i="144" s="1"/>
  <c r="S13" i="144" s="1"/>
  <c r="T13" i="144" s="1"/>
  <c r="U13" i="144" s="1"/>
  <c r="V13" i="144" s="1"/>
  <c r="W13" i="144" s="1"/>
  <c r="X13" i="144" s="1"/>
  <c r="Y13" i="144" s="1"/>
  <c r="Z13" i="144" s="1"/>
  <c r="AA13" i="144" s="1"/>
  <c r="AB13" i="144" s="1"/>
  <c r="AC13" i="144" s="1"/>
  <c r="AD13" i="144" s="1"/>
  <c r="AE13" i="144" s="1"/>
  <c r="AF13" i="144" s="1"/>
  <c r="AG13" i="144" s="1"/>
  <c r="AH13" i="144" s="1"/>
  <c r="AI13" i="144" s="1"/>
  <c r="AJ13" i="144" s="1"/>
  <c r="AK13" i="144" s="1"/>
  <c r="AL13" i="144" s="1"/>
  <c r="AM13" i="144" s="1"/>
  <c r="AN13" i="144" s="1"/>
  <c r="AO13" i="144" s="1"/>
  <c r="AP13" i="144" s="1"/>
  <c r="AQ13" i="144" s="1"/>
  <c r="AR13" i="144" s="1"/>
  <c r="AS13" i="144" s="1"/>
  <c r="AT13" i="144" s="1"/>
  <c r="AU13" i="144" s="1"/>
  <c r="AV13" i="144" s="1"/>
  <c r="AW13" i="144" s="1"/>
  <c r="AX13" i="144" s="1"/>
  <c r="C13" i="145"/>
  <c r="D13" i="145" s="1"/>
  <c r="E13" i="145" s="1"/>
  <c r="F13" i="145" s="1"/>
  <c r="G13" i="145" s="1"/>
  <c r="H13" i="145" s="1"/>
  <c r="I13" i="145" s="1"/>
  <c r="J13" i="145" s="1"/>
  <c r="K13" i="145" s="1"/>
  <c r="L13" i="145" s="1"/>
  <c r="M13" i="145" s="1"/>
  <c r="N13" i="145" s="1"/>
  <c r="O13" i="145" s="1"/>
  <c r="P13" i="145" s="1"/>
  <c r="Q13" i="145" s="1"/>
  <c r="R13" i="145" s="1"/>
  <c r="S13" i="145" s="1"/>
  <c r="T13" i="145" s="1"/>
  <c r="U13" i="145" s="1"/>
  <c r="V13" i="145" s="1"/>
  <c r="W13" i="145" s="1"/>
  <c r="X13" i="145" s="1"/>
  <c r="Y13" i="145" s="1"/>
  <c r="Z13" i="145" s="1"/>
  <c r="AC13" i="145" s="1"/>
  <c r="AD13" i="145" s="1"/>
  <c r="AE13" i="145" s="1"/>
  <c r="AF13" i="145" s="1"/>
  <c r="AG13" i="145" s="1"/>
  <c r="AH13" i="145" s="1"/>
  <c r="AI13" i="145" s="1"/>
  <c r="AJ13" i="145" s="1"/>
  <c r="AK13" i="145" s="1"/>
  <c r="AL13" i="145" s="1"/>
  <c r="AM13" i="145" s="1"/>
  <c r="AN13" i="145" s="1"/>
  <c r="AO13" i="145" s="1"/>
  <c r="AP13" i="145" s="1"/>
  <c r="AQ13" i="145" s="1"/>
  <c r="AR13" i="145" s="1"/>
  <c r="AS13" i="145" s="1"/>
  <c r="AT13" i="145" s="1"/>
  <c r="AU13" i="145" s="1"/>
  <c r="AV13" i="145" s="1"/>
  <c r="AW13" i="145" s="1"/>
  <c r="AX13" i="145" s="1"/>
  <c r="AY13" i="145" s="1"/>
  <c r="AZ13" i="145" s="1"/>
  <c r="C13" i="146"/>
  <c r="D13" i="146" s="1"/>
  <c r="E13" i="146" s="1"/>
  <c r="F13" i="146" s="1"/>
  <c r="G13" i="146" s="1"/>
  <c r="H13" i="146" s="1"/>
  <c r="I13" i="146" s="1"/>
  <c r="J13" i="146" s="1"/>
  <c r="K13" i="146" s="1"/>
  <c r="L13" i="146" s="1"/>
  <c r="M13" i="146" s="1"/>
  <c r="N13" i="146" s="1"/>
  <c r="O13" i="146" s="1"/>
  <c r="P13" i="146" s="1"/>
  <c r="Q13" i="146" s="1"/>
  <c r="R13" i="146" s="1"/>
  <c r="S13" i="146" s="1"/>
  <c r="T13" i="146" s="1"/>
  <c r="U13" i="146" s="1"/>
  <c r="V13" i="146" s="1"/>
  <c r="W13" i="146" s="1"/>
  <c r="X13" i="146" s="1"/>
  <c r="Z13" i="146" s="1"/>
  <c r="AA13" i="146" s="1"/>
  <c r="AB13" i="146" s="1"/>
  <c r="AC13" i="146" s="1"/>
  <c r="AD13" i="146" s="1"/>
  <c r="AE13" i="146" s="1"/>
  <c r="AF13" i="146" s="1"/>
  <c r="AG13" i="146" s="1"/>
  <c r="AH13" i="146" s="1"/>
  <c r="AI13" i="146" s="1"/>
  <c r="C13" i="147"/>
  <c r="D13" i="147" s="1"/>
  <c r="E13" i="147" s="1"/>
  <c r="F13" i="147" s="1"/>
  <c r="G13" i="147" s="1"/>
  <c r="H13" i="147" s="1"/>
  <c r="I13" i="147" s="1"/>
  <c r="J13" i="147" s="1"/>
  <c r="K13" i="147" s="1"/>
  <c r="L13" i="147" s="1"/>
  <c r="M13" i="147" s="1"/>
  <c r="N13" i="147" s="1"/>
  <c r="O13" i="147" s="1"/>
  <c r="P13" i="147" s="1"/>
  <c r="Q13" i="147" s="1"/>
  <c r="R13" i="147" s="1"/>
  <c r="S13" i="147" s="1"/>
  <c r="T13" i="147" s="1"/>
  <c r="U13" i="147" s="1"/>
  <c r="V13" i="147" s="1"/>
  <c r="W13" i="147" s="1"/>
  <c r="X13" i="147" s="1"/>
  <c r="Y13" i="147" s="1"/>
  <c r="Z13" i="147" s="1"/>
  <c r="AA13" i="147" s="1"/>
  <c r="AB13" i="147" s="1"/>
  <c r="AC13" i="147" s="1"/>
  <c r="AD13" i="147" s="1"/>
  <c r="AE13" i="147" s="1"/>
  <c r="AF13" i="147" s="1"/>
  <c r="AG13" i="147" s="1"/>
  <c r="AH13" i="147" s="1"/>
  <c r="AI13" i="147" s="1"/>
  <c r="AJ13" i="147" s="1"/>
  <c r="AK13" i="147" s="1"/>
  <c r="AL13" i="147" s="1"/>
  <c r="AM13" i="147" s="1"/>
  <c r="AN13" i="147" s="1"/>
  <c r="AO13" i="147" s="1"/>
  <c r="AP13" i="147" s="1"/>
  <c r="AQ13" i="147" s="1"/>
  <c r="AR13" i="147" s="1"/>
  <c r="AS13" i="147" s="1"/>
  <c r="AT13" i="147" s="1"/>
  <c r="AU13" i="147" s="1"/>
  <c r="AV13" i="147" s="1"/>
  <c r="AW13" i="147" s="1"/>
  <c r="AX13" i="147" s="1"/>
  <c r="C13" i="148"/>
  <c r="D13" i="148" s="1"/>
  <c r="E13" i="148" s="1"/>
  <c r="F13" i="148" s="1"/>
  <c r="G13" i="148" s="1"/>
  <c r="H13" i="148" s="1"/>
  <c r="I13" i="148" s="1"/>
  <c r="J13" i="148" s="1"/>
  <c r="K13" i="148" s="1"/>
  <c r="L13" i="148" s="1"/>
  <c r="M13" i="148" s="1"/>
  <c r="N13" i="148" s="1"/>
  <c r="O13" i="148" s="1"/>
  <c r="P13" i="148" s="1"/>
  <c r="Q13" i="148" s="1"/>
  <c r="R13" i="148" s="1"/>
  <c r="S13" i="148" s="1"/>
  <c r="T13" i="148" s="1"/>
  <c r="U13" i="148" s="1"/>
  <c r="V13" i="148" s="1"/>
  <c r="W13" i="148" s="1"/>
  <c r="X13" i="148" s="1"/>
  <c r="Y13" i="148" s="1"/>
  <c r="Z13" i="148" s="1"/>
  <c r="AA13" i="148" s="1"/>
  <c r="AB13" i="148" s="1"/>
  <c r="AC13" i="148" s="1"/>
  <c r="AD13" i="148" s="1"/>
  <c r="AF13" i="148" s="1"/>
  <c r="C13" i="149"/>
  <c r="D13" i="149" s="1"/>
  <c r="E13" i="149" s="1"/>
  <c r="F13" i="149" s="1"/>
  <c r="G13" i="149" s="1"/>
  <c r="H13" i="149" s="1"/>
  <c r="I13" i="149" s="1"/>
  <c r="J13" i="149" s="1"/>
  <c r="K13" i="149" s="1"/>
  <c r="L13" i="149" s="1"/>
  <c r="M13" i="149" s="1"/>
  <c r="N13" i="149" s="1"/>
  <c r="O13" i="149" s="1"/>
  <c r="P13" i="149" s="1"/>
  <c r="Q13" i="149" s="1"/>
  <c r="R13" i="149" s="1"/>
  <c r="S13" i="149" s="1"/>
  <c r="T13" i="149" s="1"/>
  <c r="U13" i="149" s="1"/>
  <c r="V13" i="149" s="1"/>
  <c r="W13" i="149" s="1"/>
  <c r="X13" i="149" s="1"/>
  <c r="Y13" i="149" s="1"/>
  <c r="Z13" i="149" s="1"/>
  <c r="AA13" i="149" s="1"/>
  <c r="AB13" i="149" s="1"/>
  <c r="AC13" i="149" s="1"/>
  <c r="AD13" i="149" s="1"/>
  <c r="AE13" i="149" s="1"/>
  <c r="AF13" i="149" s="1"/>
  <c r="AG13" i="149" s="1"/>
  <c r="AH13" i="149" s="1"/>
  <c r="AI13" i="149" s="1"/>
  <c r="AJ13" i="149" s="1"/>
  <c r="AK13" i="149" s="1"/>
  <c r="AL13" i="149" s="1"/>
  <c r="AM13" i="149" s="1"/>
  <c r="AN13" i="149" s="1"/>
  <c r="AO13" i="149" s="1"/>
  <c r="AP13" i="149" s="1"/>
  <c r="AQ13" i="149" s="1"/>
  <c r="AR13" i="149" s="1"/>
  <c r="AS13" i="149" s="1"/>
  <c r="AT13" i="149" s="1"/>
  <c r="AU13" i="149" s="1"/>
  <c r="AV13" i="149" s="1"/>
  <c r="AW13" i="149" s="1"/>
  <c r="AX13" i="149" s="1"/>
  <c r="C13" i="150"/>
  <c r="D13" i="150" s="1"/>
  <c r="E13" i="150" s="1"/>
  <c r="F13" i="150" s="1"/>
  <c r="G13" i="150" s="1"/>
  <c r="H13" i="150" s="1"/>
  <c r="I13" i="150" s="1"/>
  <c r="J13" i="150" s="1"/>
  <c r="K13" i="150" s="1"/>
  <c r="L13" i="150" s="1"/>
  <c r="M13" i="150" s="1"/>
  <c r="N13" i="150" s="1"/>
  <c r="O13" i="150" s="1"/>
  <c r="P13" i="150" s="1"/>
  <c r="Q13" i="150" s="1"/>
  <c r="R13" i="150" s="1"/>
  <c r="S13" i="150" s="1"/>
  <c r="T13" i="150" s="1"/>
  <c r="U13" i="150" s="1"/>
  <c r="V13" i="150" s="1"/>
  <c r="W13" i="150" s="1"/>
  <c r="X13" i="150" s="1"/>
  <c r="Y13" i="150" s="1"/>
  <c r="Z13" i="150" s="1"/>
  <c r="AA13" i="150" s="1"/>
  <c r="AB13" i="150" s="1"/>
  <c r="AC13" i="150" s="1"/>
  <c r="AD13" i="150" s="1"/>
  <c r="AE13" i="150" s="1"/>
  <c r="AF13" i="150" s="1"/>
  <c r="AG13" i="150" s="1"/>
  <c r="AH13" i="150" s="1"/>
  <c r="AI13" i="150" s="1"/>
  <c r="AJ13" i="150" s="1"/>
  <c r="AK13" i="150" s="1"/>
  <c r="AL13" i="150" s="1"/>
  <c r="AM13" i="150" s="1"/>
  <c r="AN13" i="150" s="1"/>
  <c r="AO13" i="150" s="1"/>
  <c r="AP13" i="150" s="1"/>
  <c r="AQ13" i="150" s="1"/>
  <c r="AR13" i="150" s="1"/>
  <c r="AS13" i="150" s="1"/>
  <c r="AT13" i="150" s="1"/>
  <c r="AU13" i="150" s="1"/>
  <c r="AV13" i="150" s="1"/>
  <c r="AW13" i="150" s="1"/>
  <c r="AX13" i="150" s="1"/>
  <c r="C13" i="151"/>
  <c r="D13" i="151" s="1"/>
  <c r="E13" i="151" s="1"/>
  <c r="F13" i="151" s="1"/>
  <c r="G13" i="151" s="1"/>
  <c r="H13" i="151" s="1"/>
  <c r="I13" i="151" s="1"/>
  <c r="J13" i="151" s="1"/>
  <c r="K13" i="151" s="1"/>
  <c r="L13" i="151" s="1"/>
  <c r="M13" i="151" s="1"/>
  <c r="N13" i="151" s="1"/>
  <c r="O13" i="151" s="1"/>
  <c r="P13" i="151" s="1"/>
  <c r="Q13" i="151" s="1"/>
  <c r="R13" i="151" s="1"/>
  <c r="S13" i="151" s="1"/>
  <c r="T13" i="151" s="1"/>
  <c r="U13" i="151" s="1"/>
  <c r="V13" i="151" s="1"/>
  <c r="W13" i="151" s="1"/>
  <c r="X13" i="151" s="1"/>
  <c r="Y13" i="151" s="1"/>
  <c r="Z13" i="151" s="1"/>
  <c r="AA13" i="151" s="1"/>
  <c r="AB13" i="151" s="1"/>
  <c r="AC13" i="151" s="1"/>
  <c r="AD13" i="151" s="1"/>
  <c r="AE13" i="151" s="1"/>
  <c r="AF13" i="151" s="1"/>
  <c r="AG13" i="151" s="1"/>
  <c r="AH13" i="151" s="1"/>
  <c r="AI13" i="151" s="1"/>
  <c r="AJ13" i="151" s="1"/>
  <c r="AK13" i="151" s="1"/>
  <c r="AL13" i="151" s="1"/>
  <c r="AM13" i="151" s="1"/>
  <c r="AN13" i="151" s="1"/>
  <c r="AO13" i="151" s="1"/>
  <c r="AP13" i="151" s="1"/>
  <c r="AQ13" i="151" s="1"/>
  <c r="AR13" i="151" s="1"/>
  <c r="AS13" i="151" s="1"/>
  <c r="AT13" i="151" s="1"/>
  <c r="AU13" i="151" s="1"/>
  <c r="AV13" i="151" s="1"/>
  <c r="AW13" i="151" s="1"/>
  <c r="AX13" i="151" s="1"/>
  <c r="C13" i="152"/>
  <c r="D13" i="152" s="1"/>
  <c r="E13" i="152" s="1"/>
  <c r="F13" i="152" s="1"/>
  <c r="G13" i="152" s="1"/>
  <c r="H13" i="152" s="1"/>
  <c r="I13" i="152" s="1"/>
  <c r="J13" i="152" s="1"/>
  <c r="K13" i="152" s="1"/>
  <c r="L13" i="152" s="1"/>
  <c r="M13" i="152" s="1"/>
  <c r="N13" i="152" s="1"/>
  <c r="O13" i="152" s="1"/>
  <c r="P13" i="152" s="1"/>
  <c r="Q13" i="152" s="1"/>
  <c r="R13" i="152" s="1"/>
  <c r="S13" i="152" s="1"/>
  <c r="T13" i="152" s="1"/>
  <c r="U13" i="152" s="1"/>
  <c r="V13" i="152" s="1"/>
  <c r="W13" i="152" s="1"/>
  <c r="X13" i="152" s="1"/>
  <c r="Y13" i="152" s="1"/>
  <c r="Z13" i="152" s="1"/>
  <c r="AA13" i="152" s="1"/>
  <c r="AB13" i="152" s="1"/>
  <c r="AC13" i="152" s="1"/>
  <c r="AD13" i="152" s="1"/>
  <c r="AE13" i="152" s="1"/>
  <c r="AF13" i="152" s="1"/>
  <c r="AG13" i="152" s="1"/>
  <c r="AH13" i="152" s="1"/>
  <c r="AI13" i="152" s="1"/>
  <c r="AJ13" i="152" s="1"/>
  <c r="AK13" i="152" s="1"/>
  <c r="AL13" i="152" s="1"/>
  <c r="AM13" i="152" s="1"/>
  <c r="AN13" i="152" s="1"/>
  <c r="AO13" i="152" s="1"/>
  <c r="AP13" i="152" s="1"/>
  <c r="AQ13" i="152" s="1"/>
  <c r="AR13" i="152" s="1"/>
  <c r="AS13" i="152" s="1"/>
  <c r="AT13" i="152" s="1"/>
  <c r="AU13" i="152" s="1"/>
  <c r="AV13" i="152" s="1"/>
  <c r="AW13" i="152" s="1"/>
  <c r="AX13" i="152" s="1"/>
  <c r="C13" i="153"/>
  <c r="D13" i="153" s="1"/>
  <c r="E13" i="153" s="1"/>
  <c r="F13" i="153" s="1"/>
  <c r="G13" i="153" s="1"/>
  <c r="H13" i="153" s="1"/>
  <c r="I13" i="153" s="1"/>
  <c r="J13" i="153" s="1"/>
  <c r="K13" i="153" s="1"/>
  <c r="L13" i="153" s="1"/>
  <c r="M13" i="153" s="1"/>
  <c r="N13" i="153" s="1"/>
  <c r="O13" i="153" s="1"/>
  <c r="P13" i="153" s="1"/>
  <c r="Q13" i="153" s="1"/>
  <c r="R13" i="153" s="1"/>
  <c r="S13" i="153" s="1"/>
  <c r="T13" i="153" s="1"/>
  <c r="U13" i="153" s="1"/>
  <c r="V13" i="153" s="1"/>
  <c r="X13" i="153" s="1"/>
  <c r="Y13" i="153" s="1"/>
  <c r="Z13" i="153" s="1"/>
  <c r="AA13" i="153" s="1"/>
  <c r="AB13" i="153" s="1"/>
  <c r="AC13" i="153" s="1"/>
  <c r="AD13" i="153" s="1"/>
  <c r="AE13" i="153" s="1"/>
  <c r="AF13" i="153" s="1"/>
  <c r="AG13" i="153" s="1"/>
  <c r="AH13" i="153" s="1"/>
  <c r="AI13" i="153" s="1"/>
  <c r="AJ13" i="153" s="1"/>
  <c r="AK13" i="153" s="1"/>
  <c r="AL13" i="153" s="1"/>
  <c r="AM13" i="153" s="1"/>
  <c r="AN13" i="153" s="1"/>
  <c r="AO13" i="153" s="1"/>
  <c r="AP13" i="153" s="1"/>
  <c r="AQ13" i="153" s="1"/>
  <c r="AR13" i="153" s="1"/>
  <c r="AS13" i="153" s="1"/>
  <c r="AT13" i="153" s="1"/>
  <c r="AU13" i="153" s="1"/>
  <c r="AV13" i="153" s="1"/>
  <c r="AW13" i="153" s="1"/>
  <c r="AX13" i="153" s="1"/>
  <c r="AY13" i="153" s="1"/>
  <c r="C13" i="154"/>
  <c r="D13" i="154" s="1"/>
  <c r="E13" i="154" s="1"/>
  <c r="F13" i="154" s="1"/>
  <c r="G13" i="154" s="1"/>
  <c r="H13" i="154" s="1"/>
  <c r="I13" i="154" s="1"/>
  <c r="J13" i="154" s="1"/>
  <c r="K13" i="154" s="1"/>
  <c r="L13" i="154" s="1"/>
  <c r="M13" i="154" s="1"/>
  <c r="N13" i="154" s="1"/>
  <c r="O13" i="154" s="1"/>
  <c r="P13" i="154" s="1"/>
  <c r="Q13" i="154" s="1"/>
  <c r="R13" i="154" s="1"/>
  <c r="S13" i="154" s="1"/>
  <c r="T13" i="154" s="1"/>
  <c r="U13" i="154" s="1"/>
  <c r="V13" i="154" s="1"/>
  <c r="W13" i="154" s="1"/>
  <c r="X13" i="154" s="1"/>
  <c r="Y13" i="154" s="1"/>
  <c r="Z13" i="154" s="1"/>
  <c r="AA13" i="154" s="1"/>
  <c r="AB13" i="154" s="1"/>
  <c r="AC13" i="154" s="1"/>
  <c r="AD13" i="154" s="1"/>
  <c r="AE13" i="154" s="1"/>
  <c r="AF13" i="154" s="1"/>
  <c r="AG13" i="154" s="1"/>
  <c r="AH13" i="154" s="1"/>
  <c r="AI13" i="154" s="1"/>
  <c r="AJ13" i="154" s="1"/>
  <c r="AK13" i="154" s="1"/>
  <c r="AL13" i="154" s="1"/>
  <c r="AM13" i="154" s="1"/>
  <c r="AN13" i="154" s="1"/>
  <c r="AO13" i="154" s="1"/>
  <c r="AP13" i="154" s="1"/>
  <c r="AQ13" i="154" s="1"/>
  <c r="AR13" i="154" s="1"/>
  <c r="AS13" i="154" s="1"/>
  <c r="AT13" i="154" s="1"/>
  <c r="AU13" i="154" s="1"/>
  <c r="AV13" i="154" s="1"/>
  <c r="AW13" i="154" s="1"/>
  <c r="C13" i="155"/>
  <c r="D13" i="155" s="1"/>
  <c r="E13" i="155" s="1"/>
  <c r="F13" i="155" s="1"/>
  <c r="G13" i="155" s="1"/>
  <c r="H13" i="155" s="1"/>
  <c r="I13" i="155" s="1"/>
  <c r="J13" i="155" s="1"/>
  <c r="K13" i="155" s="1"/>
  <c r="L13" i="155" s="1"/>
  <c r="M13" i="155" s="1"/>
  <c r="N13" i="155" s="1"/>
  <c r="O13" i="155" s="1"/>
  <c r="P13" i="155" s="1"/>
  <c r="Q13" i="155" s="1"/>
  <c r="R13" i="155" s="1"/>
  <c r="S13" i="155" s="1"/>
  <c r="T13" i="155" s="1"/>
  <c r="U13" i="155" s="1"/>
  <c r="V13" i="155" s="1"/>
  <c r="W13" i="155" s="1"/>
  <c r="X13" i="155" s="1"/>
  <c r="Y13" i="155" s="1"/>
  <c r="Z13" i="155" s="1"/>
  <c r="AA13" i="155" s="1"/>
  <c r="AB13" i="155" s="1"/>
  <c r="AC13" i="155" s="1"/>
  <c r="AD13" i="155" s="1"/>
  <c r="AE13" i="155" s="1"/>
  <c r="AF13" i="155" s="1"/>
  <c r="AG13" i="155" s="1"/>
  <c r="AH13" i="155" s="1"/>
  <c r="AI13" i="155" s="1"/>
  <c r="AJ13" i="155" s="1"/>
  <c r="AK13" i="155" s="1"/>
  <c r="AL13" i="155" s="1"/>
  <c r="AM13" i="155" s="1"/>
  <c r="AN13" i="155" s="1"/>
  <c r="AO13" i="155" s="1"/>
  <c r="AP13" i="155" s="1"/>
  <c r="AQ13" i="155" s="1"/>
  <c r="AR13" i="155" s="1"/>
  <c r="AS13" i="155" s="1"/>
  <c r="AT13" i="155" s="1"/>
  <c r="AU13" i="155" s="1"/>
  <c r="AV13" i="155" s="1"/>
  <c r="AW13" i="155" s="1"/>
  <c r="AX13" i="155" s="1"/>
  <c r="C13" i="156"/>
  <c r="D13" i="156" s="1"/>
  <c r="E13" i="156" s="1"/>
  <c r="F13" i="156" s="1"/>
  <c r="G13" i="156" s="1"/>
  <c r="H13" i="156" s="1"/>
  <c r="C13" i="157"/>
  <c r="D13" i="157" s="1"/>
  <c r="E13" i="157" s="1"/>
  <c r="F13" i="157" s="1"/>
  <c r="G13" i="157" s="1"/>
  <c r="H13" i="157" s="1"/>
  <c r="I13" i="157" s="1"/>
  <c r="J13" i="157" s="1"/>
  <c r="K13" i="157" s="1"/>
  <c r="L13" i="157" s="1"/>
  <c r="M13" i="157" s="1"/>
  <c r="N13" i="157" s="1"/>
  <c r="O13" i="157" s="1"/>
  <c r="P13" i="157" s="1"/>
  <c r="Q13" i="157" s="1"/>
  <c r="R13" i="157" s="1"/>
  <c r="S13" i="157" s="1"/>
  <c r="T13" i="157" s="1"/>
  <c r="U13" i="157" s="1"/>
  <c r="V13" i="157" s="1"/>
  <c r="W13" i="157" s="1"/>
  <c r="X13" i="157" s="1"/>
  <c r="Y13" i="157" s="1"/>
  <c r="Z13" i="157" s="1"/>
  <c r="AA13" i="157" s="1"/>
  <c r="AB13" i="157" s="1"/>
  <c r="C13" i="158"/>
  <c r="D13" i="158" s="1"/>
  <c r="E13" i="158" s="1"/>
  <c r="F13" i="158" s="1"/>
  <c r="G13" i="158" s="1"/>
  <c r="H13" i="158" s="1"/>
  <c r="I13" i="158" s="1"/>
  <c r="J13" i="158" s="1"/>
  <c r="K13" i="158" s="1"/>
  <c r="L13" i="158" s="1"/>
  <c r="M13" i="158" s="1"/>
  <c r="N13" i="158" s="1"/>
  <c r="O13" i="158" s="1"/>
  <c r="P13" i="158" s="1"/>
  <c r="Q13" i="158" s="1"/>
  <c r="R13" i="158" s="1"/>
  <c r="S13" i="158" s="1"/>
  <c r="T13" i="158" s="1"/>
  <c r="U13" i="158" s="1"/>
  <c r="V13" i="158" s="1"/>
  <c r="W13" i="158" s="1"/>
  <c r="X13" i="158" s="1"/>
  <c r="C13" i="159"/>
  <c r="D13" i="159" s="1"/>
  <c r="E13" i="159" s="1"/>
  <c r="F13" i="159" s="1"/>
  <c r="G13" i="159" s="1"/>
  <c r="H13" i="159" s="1"/>
  <c r="I13" i="159" s="1"/>
  <c r="J13" i="159" s="1"/>
  <c r="K13" i="159" s="1"/>
  <c r="L13" i="159" s="1"/>
  <c r="M13" i="159" s="1"/>
  <c r="N13" i="159" s="1"/>
  <c r="O13" i="159" s="1"/>
  <c r="P13" i="159" s="1"/>
  <c r="Q13" i="159" s="1"/>
  <c r="R13" i="159" s="1"/>
  <c r="S13" i="159" s="1"/>
  <c r="T13" i="159" s="1"/>
  <c r="U13" i="159" s="1"/>
  <c r="V13" i="159" s="1"/>
  <c r="X13" i="159" s="1"/>
  <c r="Z13" i="159" s="1"/>
  <c r="AA13" i="159" s="1"/>
  <c r="AB13" i="159" s="1"/>
  <c r="AC13" i="159" s="1"/>
  <c r="AD13" i="159" s="1"/>
  <c r="AE13" i="159" s="1"/>
  <c r="AF13" i="159" s="1"/>
  <c r="AG13" i="159" s="1"/>
  <c r="AH13" i="159" s="1"/>
  <c r="AI13" i="159" s="1"/>
  <c r="AJ13" i="159" s="1"/>
  <c r="AK13" i="159" s="1"/>
  <c r="AL13" i="159" s="1"/>
  <c r="AM13" i="159" s="1"/>
  <c r="AN13" i="159" s="1"/>
  <c r="AO13" i="159" s="1"/>
  <c r="AP13" i="159" s="1"/>
  <c r="AQ13" i="159" s="1"/>
  <c r="AR13" i="159" s="1"/>
  <c r="AS13" i="159" s="1"/>
  <c r="AT13" i="159" s="1"/>
  <c r="AU13" i="159" s="1"/>
  <c r="AV13" i="159" s="1"/>
  <c r="AW13" i="159" s="1"/>
  <c r="AX13" i="159" s="1"/>
  <c r="AY13" i="159" s="1"/>
  <c r="AZ13" i="159" s="1"/>
  <c r="C13" i="160"/>
  <c r="D13" i="160" s="1"/>
  <c r="E13" i="160" s="1"/>
  <c r="F13" i="160" s="1"/>
  <c r="G13" i="160" s="1"/>
  <c r="H13" i="160" s="1"/>
  <c r="I13" i="160" s="1"/>
  <c r="J13" i="160" s="1"/>
  <c r="K13" i="160" s="1"/>
  <c r="L13" i="160" s="1"/>
  <c r="M13" i="160" s="1"/>
  <c r="N13" i="160" s="1"/>
  <c r="O13" i="160" s="1"/>
  <c r="P13" i="160" s="1"/>
  <c r="Q13" i="160" s="1"/>
  <c r="R13" i="160" s="1"/>
  <c r="S13" i="160" s="1"/>
  <c r="T13" i="160" s="1"/>
  <c r="U13" i="160" s="1"/>
  <c r="V13" i="160" s="1"/>
  <c r="W13" i="160" s="1"/>
  <c r="X13" i="160" s="1"/>
  <c r="Y13" i="160" s="1"/>
  <c r="AA13" i="160" s="1"/>
  <c r="AB13" i="160" s="1"/>
  <c r="AC13" i="160" s="1"/>
  <c r="AD13" i="160" s="1"/>
  <c r="AE13" i="160" s="1"/>
  <c r="AF13" i="160" s="1"/>
  <c r="AG13" i="160" s="1"/>
  <c r="AH13" i="160" s="1"/>
  <c r="AI13" i="160" s="1"/>
  <c r="AJ13" i="160" s="1"/>
  <c r="AK13" i="160" s="1"/>
  <c r="AL13" i="160" s="1"/>
  <c r="AM13" i="160" s="1"/>
  <c r="AN13" i="160" s="1"/>
  <c r="AO13" i="160" s="1"/>
  <c r="AP13" i="160" s="1"/>
  <c r="AQ13" i="160" s="1"/>
  <c r="AR13" i="160" s="1"/>
  <c r="AS13" i="160" s="1"/>
  <c r="AT13" i="160" s="1"/>
  <c r="AU13" i="160" s="1"/>
  <c r="AV13" i="160" s="1"/>
  <c r="AW13" i="160" s="1"/>
  <c r="AX13" i="160" s="1"/>
  <c r="AY13" i="160" s="1"/>
  <c r="C13" i="161"/>
  <c r="D13" i="161" s="1"/>
  <c r="E13" i="161" s="1"/>
  <c r="F13" i="161" s="1"/>
  <c r="G13" i="161" s="1"/>
  <c r="H13" i="161" s="1"/>
  <c r="I13" i="161" s="1"/>
  <c r="J13" i="161" s="1"/>
  <c r="K13" i="161" s="1"/>
  <c r="L13" i="161" s="1"/>
  <c r="M13" i="161" s="1"/>
  <c r="N13" i="161" s="1"/>
  <c r="O13" i="161" s="1"/>
  <c r="P13" i="161" s="1"/>
  <c r="Q13" i="161" s="1"/>
  <c r="R13" i="161" s="1"/>
  <c r="S13" i="161" s="1"/>
  <c r="T13" i="161" s="1"/>
  <c r="U13" i="161" s="1"/>
  <c r="V13" i="161" s="1"/>
  <c r="W13" i="161" s="1"/>
  <c r="X13" i="161" s="1"/>
  <c r="Y13" i="161" s="1"/>
  <c r="Z13" i="161" s="1"/>
  <c r="AA13" i="161" s="1"/>
  <c r="AB13" i="161" s="1"/>
  <c r="AC13" i="161" s="1"/>
  <c r="AD13" i="161" s="1"/>
  <c r="AE13" i="161" s="1"/>
  <c r="AF13" i="161" s="1"/>
  <c r="AG13" i="161" s="1"/>
  <c r="AH13" i="161" s="1"/>
  <c r="AI13" i="161" s="1"/>
  <c r="AJ13" i="161" s="1"/>
  <c r="AK13" i="161" s="1"/>
  <c r="AL13" i="161" s="1"/>
  <c r="AM13" i="161" s="1"/>
  <c r="AN13" i="161" s="1"/>
  <c r="AO13" i="161" s="1"/>
  <c r="AP13" i="161" s="1"/>
  <c r="AQ13" i="161" s="1"/>
  <c r="AR13" i="161" s="1"/>
  <c r="AS13" i="161" s="1"/>
  <c r="AT13" i="161" s="1"/>
  <c r="AU13" i="161" s="1"/>
  <c r="AV13" i="161" s="1"/>
  <c r="AW13" i="161" s="1"/>
  <c r="AX13" i="161" s="1"/>
  <c r="C13" i="162"/>
  <c r="D13" i="162" s="1"/>
  <c r="E13" i="162" s="1"/>
  <c r="F13" i="162" s="1"/>
  <c r="G13" i="162" s="1"/>
  <c r="H13" i="162" s="1"/>
  <c r="I13" i="162" s="1"/>
  <c r="J13" i="162" s="1"/>
  <c r="K13" i="162" s="1"/>
  <c r="L13" i="162" s="1"/>
  <c r="M13" i="162" s="1"/>
  <c r="N13" i="162" s="1"/>
  <c r="O13" i="162" s="1"/>
  <c r="P13" i="162" s="1"/>
  <c r="Q13" i="162" s="1"/>
  <c r="R13" i="162" s="1"/>
  <c r="S13" i="162" s="1"/>
  <c r="T13" i="162" s="1"/>
  <c r="U13" i="162" s="1"/>
  <c r="V13" i="162" s="1"/>
  <c r="W13" i="162" s="1"/>
  <c r="X13" i="162" s="1"/>
  <c r="Y13" i="162" s="1"/>
  <c r="Z13" i="162" s="1"/>
  <c r="AA13" i="162" s="1"/>
  <c r="AB13" i="162" s="1"/>
  <c r="AC13" i="162" s="1"/>
  <c r="AD13" i="162" s="1"/>
  <c r="AE13" i="162" s="1"/>
  <c r="AF13" i="162" s="1"/>
  <c r="AG13" i="162" s="1"/>
  <c r="AH13" i="162" s="1"/>
  <c r="AI13" i="162" s="1"/>
  <c r="AJ13" i="162" s="1"/>
  <c r="AK13" i="162" s="1"/>
  <c r="AL13" i="162" s="1"/>
  <c r="AM13" i="162" s="1"/>
  <c r="AN13" i="162" s="1"/>
  <c r="AO13" i="162" s="1"/>
  <c r="AP13" i="162" s="1"/>
  <c r="AQ13" i="162" s="1"/>
  <c r="AR13" i="162" s="1"/>
  <c r="AS13" i="162" s="1"/>
  <c r="AT13" i="162" s="1"/>
  <c r="AU13" i="162" s="1"/>
  <c r="AV13" i="162" s="1"/>
  <c r="AW13" i="162" s="1"/>
  <c r="AX13" i="162" s="1"/>
  <c r="C13" i="163"/>
  <c r="D13" i="163" s="1"/>
  <c r="F13" i="163" s="1"/>
  <c r="H13" i="163" s="1"/>
  <c r="I13" i="163" s="1"/>
  <c r="J13" i="163" s="1"/>
  <c r="K13" i="163" s="1"/>
  <c r="L13" i="163" s="1"/>
  <c r="M13" i="163" s="1"/>
  <c r="N13" i="163" s="1"/>
  <c r="O13" i="163" s="1"/>
  <c r="P13" i="163" s="1"/>
  <c r="Q13" i="163" s="1"/>
  <c r="R13" i="163" s="1"/>
  <c r="S13" i="163" s="1"/>
  <c r="T13" i="163" s="1"/>
  <c r="U13" i="163" s="1"/>
  <c r="V13" i="163" s="1"/>
  <c r="W13" i="163" s="1"/>
  <c r="X13" i="163" s="1"/>
  <c r="Y13" i="163" s="1"/>
  <c r="AA13" i="163" s="1"/>
  <c r="AB13" i="163" s="1"/>
  <c r="AD13" i="163" s="1"/>
  <c r="AE13" i="163" s="1"/>
  <c r="AH13" i="163" s="1"/>
  <c r="AJ13" i="163" s="1"/>
  <c r="AL13" i="163" s="1"/>
  <c r="C13" i="164"/>
  <c r="D13" i="164" s="1"/>
  <c r="E13" i="164" s="1"/>
  <c r="F13" i="164" s="1"/>
  <c r="G13" i="164" s="1"/>
  <c r="H13" i="164" s="1"/>
  <c r="I13" i="164" s="1"/>
  <c r="J13" i="164" s="1"/>
  <c r="K13" i="164" s="1"/>
  <c r="L13" i="164" s="1"/>
  <c r="M13" i="164" s="1"/>
  <c r="N13" i="164" s="1"/>
  <c r="O13" i="164" s="1"/>
  <c r="P13" i="164" s="1"/>
  <c r="Q13" i="164" s="1"/>
  <c r="R13" i="164" s="1"/>
  <c r="S13" i="164" s="1"/>
  <c r="T13" i="164" s="1"/>
  <c r="U13" i="164" s="1"/>
  <c r="V13" i="164" s="1"/>
  <c r="W13" i="164" s="1"/>
  <c r="X13" i="164" s="1"/>
  <c r="Y13" i="164" s="1"/>
  <c r="Z13" i="164" s="1"/>
  <c r="AA13" i="164" s="1"/>
  <c r="C13" i="165"/>
  <c r="D13" i="165" s="1"/>
  <c r="E13" i="165" s="1"/>
  <c r="F13" i="165" s="1"/>
  <c r="G13" i="165" s="1"/>
  <c r="H13" i="165" s="1"/>
  <c r="I13" i="165" s="1"/>
  <c r="J13" i="165" s="1"/>
  <c r="K13" i="165" s="1"/>
  <c r="L13" i="165" s="1"/>
  <c r="M13" i="165" s="1"/>
  <c r="N13" i="165" s="1"/>
  <c r="O13" i="165" s="1"/>
  <c r="P13" i="165" s="1"/>
  <c r="Q13" i="165" s="1"/>
  <c r="R13" i="165" s="1"/>
  <c r="S13" i="165" s="1"/>
  <c r="T13" i="165" s="1"/>
  <c r="U13" i="165" s="1"/>
  <c r="V13" i="165" s="1"/>
  <c r="W13" i="165" s="1"/>
  <c r="X13" i="165" s="1"/>
  <c r="Y13" i="165" s="1"/>
  <c r="Z13" i="165" s="1"/>
  <c r="AA13" i="165" s="1"/>
  <c r="AB13" i="165" s="1"/>
  <c r="AG13" i="165" s="1"/>
  <c r="AH13" i="165" s="1"/>
  <c r="AI13" i="165" s="1"/>
  <c r="AJ13" i="165" s="1"/>
  <c r="AK13" i="165" s="1"/>
  <c r="AL13" i="165" s="1"/>
  <c r="AM13" i="165" s="1"/>
  <c r="AN13" i="165" s="1"/>
  <c r="AO13" i="165" s="1"/>
  <c r="AP13" i="165" s="1"/>
  <c r="AQ13" i="165" s="1"/>
  <c r="AR13" i="165" s="1"/>
  <c r="AS13" i="165" s="1"/>
  <c r="AT13" i="165" s="1"/>
  <c r="AU13" i="165" s="1"/>
  <c r="AV13" i="165" s="1"/>
  <c r="AW13" i="165" s="1"/>
  <c r="AX13" i="165" s="1"/>
  <c r="AY13" i="165" s="1"/>
  <c r="AZ13" i="165" s="1"/>
  <c r="BA13" i="165" s="1"/>
  <c r="BB13" i="165" s="1"/>
  <c r="C13" i="166"/>
  <c r="D13" i="166" s="1"/>
  <c r="E13" i="166" s="1"/>
  <c r="F13" i="166" s="1"/>
  <c r="G13" i="166" s="1"/>
  <c r="H13" i="166" s="1"/>
  <c r="I13" i="166" s="1"/>
  <c r="J13" i="166" s="1"/>
  <c r="K13" i="166" s="1"/>
  <c r="L13" i="166" s="1"/>
  <c r="M13" i="166" s="1"/>
  <c r="N13" i="166" s="1"/>
  <c r="O13" i="166" s="1"/>
  <c r="P13" i="166" s="1"/>
  <c r="Q13" i="166" s="1"/>
  <c r="R13" i="166" s="1"/>
  <c r="S13" i="166" s="1"/>
  <c r="T13" i="166" s="1"/>
  <c r="U13" i="166" s="1"/>
  <c r="V13" i="166" s="1"/>
  <c r="W13" i="166" s="1"/>
  <c r="X13" i="166" s="1"/>
  <c r="Y13" i="166" s="1"/>
  <c r="Z13" i="166" s="1"/>
  <c r="AA13" i="166" s="1"/>
  <c r="AB13" i="166" s="1"/>
  <c r="AC13" i="166" s="1"/>
  <c r="AD13" i="166" s="1"/>
  <c r="AE13" i="166" s="1"/>
  <c r="AF13" i="166" s="1"/>
  <c r="AG13" i="166" s="1"/>
  <c r="AH13" i="166" s="1"/>
  <c r="AI13" i="166" s="1"/>
  <c r="AJ13" i="166" s="1"/>
  <c r="AK13" i="166" s="1"/>
  <c r="AL13" i="166" s="1"/>
  <c r="AM13" i="166" s="1"/>
  <c r="AN13" i="166" s="1"/>
  <c r="AO13" i="166" s="1"/>
  <c r="AP13" i="166" s="1"/>
  <c r="AQ13" i="166" s="1"/>
  <c r="AR13" i="166" s="1"/>
  <c r="AS13" i="166" s="1"/>
  <c r="AT13" i="166" s="1"/>
  <c r="AU13" i="166" s="1"/>
  <c r="AV13" i="166" s="1"/>
  <c r="AW13" i="166" s="1"/>
  <c r="AX13" i="166" s="1"/>
  <c r="C13" i="167"/>
  <c r="D13" i="167" s="1"/>
  <c r="E13" i="167" s="1"/>
  <c r="F13" i="167" s="1"/>
  <c r="G13" i="167" s="1"/>
  <c r="H13" i="167" s="1"/>
  <c r="I13" i="167" s="1"/>
  <c r="J13" i="167" s="1"/>
  <c r="K13" i="167" s="1"/>
  <c r="L13" i="167" s="1"/>
  <c r="M13" i="167" s="1"/>
  <c r="N13" i="167" s="1"/>
  <c r="O13" i="167" s="1"/>
  <c r="P13" i="167" s="1"/>
  <c r="Q13" i="167" s="1"/>
  <c r="R13" i="167" s="1"/>
  <c r="S13" i="167" s="1"/>
  <c r="T13" i="167" s="1"/>
  <c r="U13" i="167" s="1"/>
  <c r="V13" i="167" s="1"/>
  <c r="W13" i="167" s="1"/>
  <c r="X13" i="167" s="1"/>
  <c r="Y13" i="167" s="1"/>
  <c r="C13" i="168"/>
  <c r="D13" i="168" s="1"/>
  <c r="E13" i="168" s="1"/>
  <c r="F13" i="168" s="1"/>
  <c r="G13" i="168" s="1"/>
  <c r="H13" i="168" s="1"/>
  <c r="I13" i="168" s="1"/>
  <c r="J13" i="168" s="1"/>
  <c r="K13" i="168" s="1"/>
  <c r="L13" i="168" s="1"/>
  <c r="M13" i="168" s="1"/>
  <c r="N13" i="168" s="1"/>
  <c r="O13" i="168" s="1"/>
  <c r="P13" i="168" s="1"/>
  <c r="Q13" i="168" s="1"/>
  <c r="R13" i="168" s="1"/>
  <c r="S13" i="168" s="1"/>
  <c r="T13" i="168" s="1"/>
  <c r="U13" i="168" s="1"/>
  <c r="V13" i="168" s="1"/>
  <c r="W13" i="168" s="1"/>
  <c r="X13" i="168" s="1"/>
  <c r="C13" i="169"/>
  <c r="D13" i="169" s="1"/>
  <c r="E13" i="169" s="1"/>
  <c r="F13" i="169" s="1"/>
  <c r="G13" i="169" s="1"/>
  <c r="H13" i="169" s="1"/>
  <c r="I13" i="169" s="1"/>
  <c r="J13" i="169" s="1"/>
  <c r="K13" i="169" s="1"/>
  <c r="L13" i="169" s="1"/>
  <c r="M13" i="169" s="1"/>
  <c r="N13" i="169" s="1"/>
  <c r="O13" i="169" s="1"/>
  <c r="P13" i="169" s="1"/>
  <c r="Q13" i="169" s="1"/>
  <c r="R13" i="169" s="1"/>
  <c r="S13" i="169" s="1"/>
  <c r="T13" i="169" s="1"/>
  <c r="U13" i="169" s="1"/>
  <c r="V13" i="169" s="1"/>
  <c r="W13" i="169" s="1"/>
  <c r="X13" i="169" s="1"/>
  <c r="Y13" i="169" s="1"/>
  <c r="Z13" i="169" s="1"/>
  <c r="AD13" i="169" s="1"/>
  <c r="C13" i="170"/>
  <c r="D13" i="170" s="1"/>
  <c r="E13" i="170" s="1"/>
  <c r="F13" i="170" s="1"/>
  <c r="G13" i="170" s="1"/>
  <c r="H13" i="170" s="1"/>
  <c r="I13" i="170" s="1"/>
  <c r="J13" i="170" s="1"/>
  <c r="K13" i="170" s="1"/>
  <c r="L13" i="170" s="1"/>
  <c r="M13" i="170" s="1"/>
  <c r="N13" i="170" s="1"/>
  <c r="O13" i="170" s="1"/>
  <c r="P13" i="170" s="1"/>
  <c r="Q13" i="170" s="1"/>
  <c r="R13" i="170" s="1"/>
  <c r="S13" i="170" s="1"/>
  <c r="T13" i="170" s="1"/>
  <c r="U13" i="170" s="1"/>
  <c r="V13" i="170" s="1"/>
  <c r="W13" i="170" s="1"/>
  <c r="X13" i="170" s="1"/>
  <c r="Y13" i="170" s="1"/>
  <c r="Z13" i="170" s="1"/>
  <c r="AA13" i="170" s="1"/>
  <c r="AB13" i="170" s="1"/>
  <c r="AC13" i="170" s="1"/>
  <c r="AD13" i="170" s="1"/>
  <c r="AE13" i="170" s="1"/>
  <c r="AF13" i="170" s="1"/>
  <c r="AG13" i="170" s="1"/>
  <c r="AH13" i="170" s="1"/>
  <c r="AI13" i="170" s="1"/>
  <c r="AJ13" i="170" s="1"/>
  <c r="AK13" i="170" s="1"/>
  <c r="AL13" i="170" s="1"/>
  <c r="AM13" i="170" s="1"/>
  <c r="AN13" i="170" s="1"/>
  <c r="AO13" i="170" s="1"/>
  <c r="AP13" i="170" s="1"/>
  <c r="AQ13" i="170" s="1"/>
  <c r="AR13" i="170" s="1"/>
  <c r="AS13" i="170" s="1"/>
  <c r="AT13" i="170" s="1"/>
  <c r="AU13" i="170" s="1"/>
  <c r="AV13" i="170" s="1"/>
  <c r="AW13" i="170" s="1"/>
  <c r="AX13" i="170" s="1"/>
  <c r="C13" i="171"/>
  <c r="D13" i="171" s="1"/>
  <c r="E13" i="171" s="1"/>
  <c r="F13" i="171" s="1"/>
  <c r="G13" i="171" s="1"/>
  <c r="H13" i="171" s="1"/>
  <c r="I13" i="171" s="1"/>
  <c r="J13" i="171" s="1"/>
  <c r="K13" i="171" s="1"/>
  <c r="L13" i="171" s="1"/>
  <c r="M13" i="171" s="1"/>
  <c r="N13" i="171" s="1"/>
  <c r="O13" i="171" s="1"/>
  <c r="P13" i="171" s="1"/>
  <c r="Q13" i="171" s="1"/>
  <c r="R13" i="171" s="1"/>
  <c r="S13" i="171" s="1"/>
  <c r="T13" i="171" s="1"/>
  <c r="U13" i="171" s="1"/>
  <c r="V13" i="171" s="1"/>
  <c r="Y13" i="171" s="1"/>
  <c r="Z13" i="171" s="1"/>
  <c r="AA13" i="171" s="1"/>
  <c r="AB13" i="171" s="1"/>
  <c r="AC13" i="171" s="1"/>
  <c r="AD13" i="171" s="1"/>
  <c r="AE13" i="171" s="1"/>
  <c r="AF13" i="171" s="1"/>
  <c r="AG13" i="171" s="1"/>
  <c r="AH13" i="171" s="1"/>
  <c r="AI13" i="171" s="1"/>
  <c r="AJ13" i="171" s="1"/>
  <c r="AK13" i="171" s="1"/>
  <c r="AL13" i="171" s="1"/>
  <c r="AM13" i="171" s="1"/>
  <c r="AN13" i="171" s="1"/>
  <c r="AO13" i="171" s="1"/>
  <c r="AP13" i="171" s="1"/>
  <c r="AQ13" i="171" s="1"/>
  <c r="AR13" i="171" s="1"/>
  <c r="AS13" i="171" s="1"/>
  <c r="AT13" i="171" s="1"/>
  <c r="AU13" i="171" s="1"/>
  <c r="AV13" i="171" s="1"/>
  <c r="AW13" i="171" s="1"/>
  <c r="AX13" i="171" s="1"/>
  <c r="AY13" i="171" s="1"/>
  <c r="AZ13" i="171" s="1"/>
  <c r="C13" i="172"/>
  <c r="D13" i="172" s="1"/>
  <c r="E13" i="172" s="1"/>
  <c r="F13" i="172" s="1"/>
  <c r="G13" i="172" s="1"/>
  <c r="H13" i="172" s="1"/>
  <c r="I13" i="172" s="1"/>
  <c r="J13" i="172" s="1"/>
  <c r="K13" i="172" s="1"/>
  <c r="L13" i="172" s="1"/>
  <c r="M13" i="172" s="1"/>
  <c r="N13" i="172" s="1"/>
  <c r="O13" i="172" s="1"/>
  <c r="P13" i="172" s="1"/>
  <c r="Q13" i="172" s="1"/>
  <c r="R13" i="172" s="1"/>
  <c r="S13" i="172" s="1"/>
  <c r="T13" i="172" s="1"/>
  <c r="U13" i="172" s="1"/>
  <c r="V13" i="172" s="1"/>
  <c r="W13" i="172" s="1"/>
  <c r="X13" i="172" s="1"/>
  <c r="Y13" i="172" s="1"/>
  <c r="Z13" i="172" s="1"/>
  <c r="AA13" i="172" s="1"/>
  <c r="AB13" i="172" s="1"/>
  <c r="AC13" i="172" s="1"/>
  <c r="AD13" i="172" s="1"/>
  <c r="AE13" i="172" s="1"/>
  <c r="AF13" i="172" s="1"/>
  <c r="AG13" i="172" s="1"/>
  <c r="AH13" i="172" s="1"/>
  <c r="AI13" i="172" s="1"/>
  <c r="AJ13" i="172" s="1"/>
  <c r="AK13" i="172" s="1"/>
  <c r="AL13" i="172" s="1"/>
  <c r="AM13" i="172" s="1"/>
  <c r="AN13" i="172" s="1"/>
  <c r="AO13" i="172" s="1"/>
  <c r="AP13" i="172" s="1"/>
  <c r="AQ13" i="172" s="1"/>
  <c r="AR13" i="172" s="1"/>
  <c r="AS13" i="172" s="1"/>
  <c r="AT13" i="172" s="1"/>
  <c r="AU13" i="172" s="1"/>
  <c r="AV13" i="172" s="1"/>
  <c r="AW13" i="172" s="1"/>
  <c r="AX13" i="172" s="1"/>
  <c r="C13" i="173"/>
  <c r="D13" i="173" s="1"/>
  <c r="E13" i="173" s="1"/>
  <c r="F13" i="173" s="1"/>
  <c r="G13" i="173" s="1"/>
  <c r="H13" i="173" s="1"/>
  <c r="I13" i="173" s="1"/>
  <c r="J13" i="173" s="1"/>
  <c r="K13" i="173" s="1"/>
  <c r="L13" i="173" s="1"/>
  <c r="M13" i="173" s="1"/>
  <c r="N13" i="173" s="1"/>
  <c r="O13" i="173" s="1"/>
  <c r="P13" i="173" s="1"/>
  <c r="Q13" i="173" s="1"/>
  <c r="R13" i="173" s="1"/>
  <c r="S13" i="173" s="1"/>
  <c r="T13" i="173" s="1"/>
  <c r="U13" i="173" s="1"/>
  <c r="V13" i="173" s="1"/>
  <c r="W13" i="173" s="1"/>
  <c r="X13" i="173" s="1"/>
  <c r="Y13" i="173" s="1"/>
  <c r="Z13" i="173" s="1"/>
  <c r="AA13" i="173" s="1"/>
  <c r="AB13" i="173" s="1"/>
  <c r="AC13" i="173" s="1"/>
  <c r="AD13" i="173" s="1"/>
  <c r="AE13" i="173" s="1"/>
  <c r="AF13" i="173" s="1"/>
  <c r="AG13" i="173" s="1"/>
  <c r="AH13" i="173" s="1"/>
  <c r="AI13" i="173" s="1"/>
  <c r="AJ13" i="173" s="1"/>
  <c r="AK13" i="173" s="1"/>
  <c r="AL13" i="173" s="1"/>
  <c r="AM13" i="173" s="1"/>
  <c r="AN13" i="173" s="1"/>
  <c r="AO13" i="173" s="1"/>
  <c r="AP13" i="173" s="1"/>
  <c r="AQ13" i="173" s="1"/>
  <c r="AR13" i="173" s="1"/>
  <c r="AS13" i="173" s="1"/>
  <c r="AT13" i="173" s="1"/>
  <c r="AU13" i="173" s="1"/>
  <c r="AV13" i="173" s="1"/>
  <c r="AW13" i="173" s="1"/>
  <c r="AX13" i="173" s="1"/>
  <c r="C13" i="174"/>
  <c r="D13" i="174" s="1"/>
  <c r="E13" i="174" s="1"/>
  <c r="F13" i="174" s="1"/>
  <c r="G13" i="174" s="1"/>
  <c r="H13" i="174" s="1"/>
  <c r="I13" i="174" s="1"/>
  <c r="J13" i="174" s="1"/>
  <c r="K13" i="174" s="1"/>
  <c r="L13" i="174" s="1"/>
  <c r="M13" i="174" s="1"/>
  <c r="N13" i="174" s="1"/>
  <c r="O13" i="174" s="1"/>
  <c r="P13" i="174" s="1"/>
  <c r="Q13" i="174" s="1"/>
  <c r="R13" i="174" s="1"/>
  <c r="S13" i="174" s="1"/>
  <c r="T13" i="174" s="1"/>
  <c r="U13" i="174" s="1"/>
  <c r="V13" i="174" s="1"/>
  <c r="W13" i="174" s="1"/>
  <c r="X13" i="174" s="1"/>
  <c r="Y13" i="174" s="1"/>
  <c r="Z13" i="174" s="1"/>
  <c r="AA13" i="174" s="1"/>
  <c r="AB13" i="174" s="1"/>
  <c r="AC13" i="174" s="1"/>
  <c r="AD13" i="174" s="1"/>
  <c r="AE13" i="174" s="1"/>
  <c r="AF13" i="174" s="1"/>
  <c r="AG13" i="174" s="1"/>
  <c r="AH13" i="174" s="1"/>
  <c r="AI13" i="174" s="1"/>
  <c r="AJ13" i="174" s="1"/>
  <c r="AK13" i="174" s="1"/>
  <c r="AL13" i="174" s="1"/>
  <c r="AM13" i="174" s="1"/>
  <c r="AN13" i="174" s="1"/>
  <c r="AO13" i="174" s="1"/>
  <c r="AP13" i="174" s="1"/>
  <c r="AQ13" i="174" s="1"/>
  <c r="AR13" i="174" s="1"/>
  <c r="AS13" i="174" s="1"/>
  <c r="AT13" i="174" s="1"/>
  <c r="AU13" i="174" s="1"/>
  <c r="AV13" i="174" s="1"/>
  <c r="AW13" i="174" s="1"/>
  <c r="AX13" i="174" s="1"/>
  <c r="C13" i="175"/>
  <c r="D13" i="175" s="1"/>
  <c r="E13" i="175" s="1"/>
  <c r="F13" i="175" s="1"/>
  <c r="G13" i="175" s="1"/>
  <c r="H13" i="175" s="1"/>
  <c r="I13" i="175" s="1"/>
  <c r="J13" i="175" s="1"/>
  <c r="K13" i="175" s="1"/>
  <c r="L13" i="175" s="1"/>
  <c r="M13" i="175" s="1"/>
  <c r="N13" i="175" s="1"/>
  <c r="O13" i="175" s="1"/>
  <c r="P13" i="175" s="1"/>
  <c r="Q13" i="175" s="1"/>
  <c r="R13" i="175" s="1"/>
  <c r="S13" i="175" s="1"/>
  <c r="T13" i="175" s="1"/>
  <c r="U13" i="175" s="1"/>
  <c r="V13" i="175" s="1"/>
  <c r="W13" i="175" s="1"/>
  <c r="X13" i="175" s="1"/>
  <c r="Y13" i="175" s="1"/>
  <c r="Z13" i="175" s="1"/>
  <c r="AA13" i="175" s="1"/>
  <c r="AB13" i="175" s="1"/>
  <c r="AC13" i="175" s="1"/>
  <c r="AD13" i="175" s="1"/>
  <c r="AE13" i="175" s="1"/>
  <c r="AF13" i="175" s="1"/>
  <c r="AG13" i="175" s="1"/>
  <c r="AH13" i="175" s="1"/>
  <c r="AI13" i="175" s="1"/>
  <c r="AJ13" i="175" s="1"/>
  <c r="AK13" i="175" s="1"/>
  <c r="AL13" i="175" s="1"/>
  <c r="AM13" i="175" s="1"/>
  <c r="AN13" i="175" s="1"/>
  <c r="AO13" i="175" s="1"/>
  <c r="AP13" i="175" s="1"/>
  <c r="AQ13" i="175" s="1"/>
  <c r="AR13" i="175" s="1"/>
  <c r="AS13" i="175" s="1"/>
  <c r="AT13" i="175" s="1"/>
  <c r="AU13" i="175" s="1"/>
  <c r="AV13" i="175" s="1"/>
  <c r="AW13" i="175" s="1"/>
  <c r="AX13" i="175" s="1"/>
  <c r="C13" i="176"/>
  <c r="D13" i="176" s="1"/>
  <c r="E13" i="176" s="1"/>
  <c r="F13" i="176" s="1"/>
  <c r="G13" i="176" s="1"/>
  <c r="H13" i="176" s="1"/>
  <c r="I13" i="176" s="1"/>
  <c r="J13" i="176" s="1"/>
  <c r="K13" i="176" s="1"/>
  <c r="L13" i="176" s="1"/>
  <c r="M13" i="176" s="1"/>
  <c r="N13" i="176" s="1"/>
  <c r="O13" i="176" s="1"/>
  <c r="P13" i="176" s="1"/>
  <c r="Q13" i="176" s="1"/>
  <c r="R13" i="176" s="1"/>
  <c r="S13" i="176" s="1"/>
  <c r="T13" i="176" s="1"/>
  <c r="U13" i="176" s="1"/>
  <c r="V13" i="176" s="1"/>
  <c r="W13" i="176" s="1"/>
  <c r="X13" i="176" s="1"/>
  <c r="Y13" i="176" s="1"/>
  <c r="Z13" i="176" s="1"/>
  <c r="AA13" i="176" s="1"/>
  <c r="AB13" i="176" s="1"/>
  <c r="AC13" i="176" s="1"/>
  <c r="AD13" i="176" s="1"/>
  <c r="AE13" i="176" s="1"/>
  <c r="AF13" i="176" s="1"/>
  <c r="AG13" i="176" s="1"/>
  <c r="AH13" i="176" s="1"/>
  <c r="AI13" i="176" s="1"/>
  <c r="AJ13" i="176" s="1"/>
  <c r="AK13" i="176" s="1"/>
  <c r="AL13" i="176" s="1"/>
  <c r="AM13" i="176" s="1"/>
  <c r="AN13" i="176" s="1"/>
  <c r="AO13" i="176" s="1"/>
  <c r="AP13" i="176" s="1"/>
  <c r="AQ13" i="176" s="1"/>
  <c r="AR13" i="176" s="1"/>
  <c r="AS13" i="176" s="1"/>
  <c r="AT13" i="176" s="1"/>
  <c r="AU13" i="176" s="1"/>
  <c r="AV13" i="176" s="1"/>
  <c r="AW13" i="176" s="1"/>
  <c r="AX13" i="176" s="1"/>
  <c r="C13" i="177"/>
  <c r="D13" i="177" s="1"/>
  <c r="E13" i="177" s="1"/>
  <c r="F13" i="177" s="1"/>
  <c r="G13" i="177" s="1"/>
  <c r="H13" i="177" s="1"/>
  <c r="I13" i="177" s="1"/>
  <c r="J13" i="177" s="1"/>
  <c r="K13" i="177" s="1"/>
  <c r="L13" i="177" s="1"/>
  <c r="M13" i="177" s="1"/>
  <c r="N13" i="177" s="1"/>
  <c r="O13" i="177" s="1"/>
  <c r="P13" i="177" s="1"/>
  <c r="Q13" i="177" s="1"/>
  <c r="R13" i="177" s="1"/>
  <c r="S13" i="177" s="1"/>
  <c r="T13" i="177" s="1"/>
  <c r="U13" i="177" s="1"/>
  <c r="V13" i="177" s="1"/>
  <c r="W13" i="177" s="1"/>
  <c r="X13" i="177" s="1"/>
  <c r="Y13" i="177" s="1"/>
  <c r="Z13" i="177" s="1"/>
  <c r="AA13" i="177" s="1"/>
  <c r="AB13" i="177" s="1"/>
  <c r="AC13" i="177" s="1"/>
  <c r="AD13" i="177" s="1"/>
  <c r="AE13" i="177" s="1"/>
  <c r="AF13" i="177" s="1"/>
  <c r="AG13" i="177" s="1"/>
  <c r="AH13" i="177" s="1"/>
  <c r="AI13" i="177" s="1"/>
  <c r="AJ13" i="177" s="1"/>
  <c r="AK13" i="177" s="1"/>
  <c r="AL13" i="177" s="1"/>
  <c r="AM13" i="177" s="1"/>
  <c r="AN13" i="177" s="1"/>
  <c r="AO13" i="177" s="1"/>
  <c r="AP13" i="177" s="1"/>
  <c r="AQ13" i="177" s="1"/>
  <c r="AR13" i="177" s="1"/>
  <c r="AS13" i="177" s="1"/>
  <c r="AT13" i="177" s="1"/>
  <c r="AU13" i="177" s="1"/>
  <c r="AV13" i="177" s="1"/>
  <c r="AW13" i="177" s="1"/>
  <c r="AX13" i="177" s="1"/>
  <c r="C13" i="178"/>
  <c r="D13" i="178" s="1"/>
  <c r="E13" i="178" s="1"/>
  <c r="F13" i="178" s="1"/>
  <c r="G13" i="178" s="1"/>
  <c r="H13" i="178" s="1"/>
  <c r="I13" i="178" s="1"/>
  <c r="J13" i="178" s="1"/>
  <c r="K13" i="178" s="1"/>
  <c r="L13" i="178" s="1"/>
  <c r="M13" i="178" s="1"/>
  <c r="N13" i="178" s="1"/>
  <c r="O13" i="178" s="1"/>
  <c r="P13" i="178" s="1"/>
  <c r="Q13" i="178" s="1"/>
  <c r="R13" i="178" s="1"/>
  <c r="S13" i="178" s="1"/>
  <c r="T13" i="178" s="1"/>
  <c r="U13" i="178" s="1"/>
  <c r="V13" i="178" s="1"/>
  <c r="W13" i="178" s="1"/>
  <c r="X13" i="178" s="1"/>
  <c r="Y13" i="178" s="1"/>
  <c r="Z13" i="178" s="1"/>
  <c r="AA13" i="178" s="1"/>
  <c r="AB13" i="178" s="1"/>
  <c r="AC13" i="178" s="1"/>
  <c r="AD13" i="178" s="1"/>
  <c r="AE13" i="178" s="1"/>
  <c r="AF13" i="178" s="1"/>
  <c r="AG13" i="178" s="1"/>
  <c r="AH13" i="178" s="1"/>
  <c r="AI13" i="178" s="1"/>
  <c r="AJ13" i="178" s="1"/>
  <c r="AK13" i="178" s="1"/>
  <c r="AL13" i="178" s="1"/>
  <c r="AM13" i="178" s="1"/>
  <c r="AN13" i="178" s="1"/>
  <c r="AO13" i="178" s="1"/>
  <c r="AP13" i="178" s="1"/>
  <c r="AQ13" i="178" s="1"/>
  <c r="AR13" i="178" s="1"/>
  <c r="AS13" i="178" s="1"/>
  <c r="AT13" i="178" s="1"/>
  <c r="AU13" i="178" s="1"/>
  <c r="AV13" i="178" s="1"/>
  <c r="AW13" i="178" s="1"/>
  <c r="AX13" i="178" s="1"/>
  <c r="C13" i="179"/>
  <c r="D13" i="179" s="1"/>
  <c r="E13" i="179" s="1"/>
  <c r="F13" i="179" s="1"/>
  <c r="G13" i="179" s="1"/>
  <c r="H13" i="179" s="1"/>
  <c r="I13" i="179" s="1"/>
  <c r="J13" i="179" s="1"/>
  <c r="K13" i="179" s="1"/>
  <c r="L13" i="179" s="1"/>
  <c r="M13" i="179" s="1"/>
  <c r="N13" i="179" s="1"/>
  <c r="O13" i="179" s="1"/>
  <c r="P13" i="179" s="1"/>
  <c r="Q13" i="179" s="1"/>
  <c r="R13" i="179" s="1"/>
  <c r="S13" i="179" s="1"/>
  <c r="T13" i="179" s="1"/>
  <c r="U13" i="179" s="1"/>
  <c r="V13" i="179" s="1"/>
  <c r="W13" i="179" s="1"/>
  <c r="X13" i="179" s="1"/>
  <c r="Y13" i="179" s="1"/>
  <c r="Z13" i="179" s="1"/>
  <c r="AA13" i="179" s="1"/>
  <c r="C13" i="180"/>
  <c r="D13" i="180" s="1"/>
  <c r="E13" i="180" s="1"/>
  <c r="F13" i="180" s="1"/>
  <c r="G13" i="180" s="1"/>
  <c r="H13" i="180" s="1"/>
  <c r="I13" i="180" s="1"/>
  <c r="J13" i="180" s="1"/>
  <c r="K13" i="180" s="1"/>
  <c r="L13" i="180" s="1"/>
  <c r="M13" i="180" s="1"/>
  <c r="N13" i="180" s="1"/>
  <c r="O13" i="180" s="1"/>
  <c r="P13" i="180" s="1"/>
  <c r="Q13" i="180" s="1"/>
  <c r="R13" i="180" s="1"/>
  <c r="S13" i="180" s="1"/>
  <c r="T13" i="180" s="1"/>
  <c r="U13" i="180" s="1"/>
  <c r="V13" i="180" s="1"/>
  <c r="C13" i="181"/>
  <c r="D13" i="181" s="1"/>
  <c r="E13" i="181" s="1"/>
  <c r="F13" i="181" s="1"/>
  <c r="G13" i="181" s="1"/>
  <c r="H13" i="181" s="1"/>
  <c r="I13" i="181" s="1"/>
  <c r="J13" i="181" s="1"/>
  <c r="K13" i="181" s="1"/>
  <c r="L13" i="181" s="1"/>
  <c r="M13" i="181" s="1"/>
  <c r="N13" i="181" s="1"/>
  <c r="O13" i="181" s="1"/>
  <c r="P13" i="181" s="1"/>
  <c r="Q13" i="181" s="1"/>
  <c r="R13" i="181" s="1"/>
  <c r="S13" i="181" s="1"/>
  <c r="T13" i="181" s="1"/>
  <c r="U13" i="181" s="1"/>
  <c r="V13" i="181" s="1"/>
  <c r="W13" i="181" s="1"/>
  <c r="X13" i="181" s="1"/>
  <c r="Y13" i="181" s="1"/>
  <c r="Z13" i="181" s="1"/>
  <c r="AA13" i="181" s="1"/>
  <c r="AB13" i="181" s="1"/>
  <c r="AC13" i="181" s="1"/>
  <c r="AD13" i="181" s="1"/>
  <c r="AE13" i="181" s="1"/>
  <c r="AF13" i="181" s="1"/>
  <c r="AG13" i="181" s="1"/>
  <c r="AH13" i="181" s="1"/>
  <c r="AI13" i="181" s="1"/>
  <c r="AJ13" i="181" s="1"/>
  <c r="AK13" i="181" s="1"/>
  <c r="AL13" i="181" s="1"/>
  <c r="AM13" i="181" s="1"/>
  <c r="AN13" i="181" s="1"/>
  <c r="AO13" i="181" s="1"/>
  <c r="AP13" i="181" s="1"/>
  <c r="AQ13" i="181" s="1"/>
  <c r="AR13" i="181" s="1"/>
  <c r="AS13" i="181" s="1"/>
  <c r="AT13" i="181" s="1"/>
  <c r="AU13" i="181" s="1"/>
  <c r="AV13" i="181" s="1"/>
  <c r="AW13" i="181" s="1"/>
  <c r="AX13" i="181" s="1"/>
  <c r="C13" i="182"/>
  <c r="D13" i="182" s="1"/>
  <c r="E13" i="182" s="1"/>
  <c r="F13" i="182" s="1"/>
  <c r="G13" i="182" s="1"/>
  <c r="H13" i="182" s="1"/>
  <c r="I13" i="182" s="1"/>
  <c r="J13" i="182" s="1"/>
  <c r="K13" i="182" s="1"/>
  <c r="L13" i="182" s="1"/>
  <c r="M13" i="182" s="1"/>
  <c r="N13" i="182" s="1"/>
  <c r="O13" i="182" s="1"/>
  <c r="P13" i="182" s="1"/>
  <c r="Q13" i="182" s="1"/>
  <c r="R13" i="182" s="1"/>
  <c r="S13" i="182" s="1"/>
  <c r="T13" i="182" s="1"/>
  <c r="U13" i="182" s="1"/>
  <c r="V13" i="182" s="1"/>
  <c r="W13" i="182" s="1"/>
  <c r="X13" i="182" s="1"/>
  <c r="Y13" i="182" s="1"/>
  <c r="Z13" i="182" s="1"/>
  <c r="AA13" i="182" s="1"/>
  <c r="AB13" i="182" s="1"/>
  <c r="AC13" i="182" s="1"/>
  <c r="AD13" i="182" s="1"/>
  <c r="AE13" i="182" s="1"/>
  <c r="AF13" i="182" s="1"/>
  <c r="AG13" i="182" s="1"/>
  <c r="AH13" i="182" s="1"/>
  <c r="AI13" i="182" s="1"/>
  <c r="AJ13" i="182" s="1"/>
  <c r="AK13" i="182" s="1"/>
  <c r="AL13" i="182" s="1"/>
  <c r="AM13" i="182" s="1"/>
  <c r="AN13" i="182" s="1"/>
  <c r="AO13" i="182" s="1"/>
  <c r="AP13" i="182" s="1"/>
  <c r="AQ13" i="182" s="1"/>
  <c r="AR13" i="182" s="1"/>
  <c r="AS13" i="182" s="1"/>
  <c r="AT13" i="182" s="1"/>
  <c r="AU13" i="182" s="1"/>
  <c r="AV13" i="182" s="1"/>
  <c r="AW13" i="182" s="1"/>
  <c r="AX13" i="182" s="1"/>
  <c r="C13" i="183"/>
  <c r="D13" i="183" s="1"/>
  <c r="E13" i="183" s="1"/>
  <c r="F13" i="183" s="1"/>
  <c r="G13" i="183" s="1"/>
  <c r="H13" i="183" s="1"/>
  <c r="I13" i="183" s="1"/>
  <c r="J13" i="183" s="1"/>
  <c r="K13" i="183" s="1"/>
  <c r="L13" i="183" s="1"/>
  <c r="M13" i="183" s="1"/>
  <c r="N13" i="183" s="1"/>
  <c r="O13" i="183" s="1"/>
  <c r="P13" i="183" s="1"/>
  <c r="Q13" i="183" s="1"/>
  <c r="R13" i="183" s="1"/>
  <c r="S13" i="183" s="1"/>
  <c r="T13" i="183" s="1"/>
  <c r="U13" i="183" s="1"/>
  <c r="V13" i="183" s="1"/>
  <c r="W13" i="183" s="1"/>
  <c r="X13" i="183" s="1"/>
  <c r="Y13" i="183" s="1"/>
  <c r="Z13" i="183" s="1"/>
  <c r="AA13" i="183" s="1"/>
  <c r="AB13" i="183" s="1"/>
  <c r="AC13" i="183" s="1"/>
  <c r="AD13" i="183" s="1"/>
  <c r="AE13" i="183" s="1"/>
  <c r="AF13" i="183" s="1"/>
  <c r="AG13" i="183" s="1"/>
  <c r="AH13" i="183" s="1"/>
  <c r="AI13" i="183" s="1"/>
  <c r="AJ13" i="183" s="1"/>
  <c r="AK13" i="183" s="1"/>
  <c r="AL13" i="183" s="1"/>
  <c r="AM13" i="183" s="1"/>
  <c r="AN13" i="183" s="1"/>
  <c r="AO13" i="183" s="1"/>
  <c r="AP13" i="183" s="1"/>
  <c r="AQ13" i="183" s="1"/>
  <c r="AR13" i="183" s="1"/>
  <c r="AS13" i="183" s="1"/>
  <c r="AT13" i="183" s="1"/>
  <c r="AU13" i="183" s="1"/>
  <c r="AV13" i="183" s="1"/>
  <c r="AW13" i="183" s="1"/>
  <c r="AX13" i="183" s="1"/>
  <c r="C13" i="184"/>
  <c r="D13" i="184" s="1"/>
  <c r="E13" i="184" s="1"/>
  <c r="F13" i="184" s="1"/>
  <c r="G13" i="184" s="1"/>
  <c r="H13" i="184" s="1"/>
  <c r="I13" i="184" s="1"/>
  <c r="J13" i="184" s="1"/>
  <c r="K13" i="184" s="1"/>
  <c r="L13" i="184" s="1"/>
  <c r="M13" i="184" s="1"/>
  <c r="N13" i="184" s="1"/>
  <c r="O13" i="184" s="1"/>
  <c r="P13" i="184" s="1"/>
  <c r="Q13" i="184" s="1"/>
  <c r="R13" i="184" s="1"/>
  <c r="S13" i="184" s="1"/>
  <c r="T13" i="184" s="1"/>
  <c r="U13" i="184" s="1"/>
  <c r="V13" i="184" s="1"/>
  <c r="W13" i="184" s="1"/>
  <c r="X13" i="184" s="1"/>
  <c r="Y13" i="184" s="1"/>
  <c r="Z13" i="184" s="1"/>
  <c r="AA13" i="184" s="1"/>
  <c r="AB13" i="184" s="1"/>
  <c r="AF13" i="184" s="1"/>
  <c r="AG13" i="184" s="1"/>
  <c r="AH13" i="184" s="1"/>
  <c r="AI13" i="184" s="1"/>
  <c r="AJ13" i="184" s="1"/>
  <c r="AK13" i="184" s="1"/>
  <c r="AL13" i="184" s="1"/>
  <c r="AM13" i="184" s="1"/>
  <c r="AN13" i="184" s="1"/>
  <c r="AO13" i="184" s="1"/>
  <c r="AP13" i="184" s="1"/>
  <c r="AQ13" i="184" s="1"/>
  <c r="AR13" i="184" s="1"/>
  <c r="AS13" i="184" s="1"/>
  <c r="AT13" i="184" s="1"/>
  <c r="AU13" i="184" s="1"/>
  <c r="AV13" i="184" s="1"/>
  <c r="AW13" i="184" s="1"/>
  <c r="AX13" i="184" s="1"/>
  <c r="AY13" i="184" s="1"/>
  <c r="AZ13" i="184" s="1"/>
  <c r="BA13" i="184" s="1"/>
  <c r="C13" i="185"/>
  <c r="D13" i="185" s="1"/>
  <c r="E13" i="185" s="1"/>
  <c r="F13" i="185" s="1"/>
  <c r="G13" i="185" s="1"/>
  <c r="H13" i="185" s="1"/>
  <c r="I13" i="185" s="1"/>
  <c r="J13" i="185" s="1"/>
  <c r="K13" i="185" s="1"/>
  <c r="L13" i="185" s="1"/>
  <c r="M13" i="185" s="1"/>
  <c r="N13" i="185" s="1"/>
  <c r="O13" i="185" s="1"/>
  <c r="P13" i="185" s="1"/>
  <c r="Q13" i="185" s="1"/>
  <c r="R13" i="185" s="1"/>
  <c r="S13" i="185" s="1"/>
  <c r="T13" i="185" s="1"/>
  <c r="U13" i="185" s="1"/>
  <c r="V13" i="185" s="1"/>
  <c r="W13" i="185" s="1"/>
  <c r="X13" i="185" s="1"/>
  <c r="Y13" i="185" s="1"/>
  <c r="Z13" i="185" s="1"/>
  <c r="AA13" i="185" s="1"/>
  <c r="AB13" i="185" s="1"/>
  <c r="AC13" i="185" s="1"/>
  <c r="AD13" i="185" s="1"/>
  <c r="AE13" i="185" s="1"/>
  <c r="AF13" i="185" s="1"/>
  <c r="AG13" i="185" s="1"/>
  <c r="AH13" i="185" s="1"/>
  <c r="AI13" i="185" s="1"/>
  <c r="AJ13" i="185" s="1"/>
  <c r="AK13" i="185" s="1"/>
  <c r="AL13" i="185" s="1"/>
  <c r="AM13" i="185" s="1"/>
  <c r="AN13" i="185" s="1"/>
  <c r="AO13" i="185" s="1"/>
  <c r="AP13" i="185" s="1"/>
  <c r="AQ13" i="185" s="1"/>
  <c r="AR13" i="185" s="1"/>
  <c r="AS13" i="185" s="1"/>
  <c r="AT13" i="185" s="1"/>
  <c r="AU13" i="185" s="1"/>
  <c r="AV13" i="185" s="1"/>
  <c r="AW13" i="185" s="1"/>
  <c r="AX13" i="185" s="1"/>
  <c r="C13" i="186"/>
  <c r="D13" i="186" s="1"/>
  <c r="E13" i="186" s="1"/>
  <c r="F13" i="186" s="1"/>
  <c r="G13" i="186" s="1"/>
  <c r="H13" i="186" s="1"/>
  <c r="I13" i="186" s="1"/>
  <c r="J13" i="186" s="1"/>
  <c r="K13" i="186" s="1"/>
  <c r="L13" i="186" s="1"/>
  <c r="M13" i="186" s="1"/>
  <c r="N13" i="186" s="1"/>
  <c r="O13" i="186" s="1"/>
  <c r="P13" i="186" s="1"/>
  <c r="Q13" i="186" s="1"/>
  <c r="R13" i="186" s="1"/>
  <c r="S13" i="186" s="1"/>
  <c r="T13" i="186" s="1"/>
  <c r="U13" i="186" s="1"/>
  <c r="V13" i="186" s="1"/>
  <c r="W13" i="186" s="1"/>
  <c r="X13" i="186" s="1"/>
  <c r="Y13" i="186" s="1"/>
  <c r="Z13" i="186" s="1"/>
  <c r="AA13" i="186" s="1"/>
  <c r="AB13" i="186" s="1"/>
  <c r="AC13" i="186" s="1"/>
  <c r="AD13" i="186" s="1"/>
  <c r="AE13" i="186" s="1"/>
  <c r="AF13" i="186" s="1"/>
  <c r="AG13" i="186" s="1"/>
  <c r="AH13" i="186" s="1"/>
  <c r="AI13" i="186" s="1"/>
  <c r="AJ13" i="186" s="1"/>
  <c r="AK13" i="186" s="1"/>
  <c r="AL13" i="186" s="1"/>
  <c r="AM13" i="186" s="1"/>
  <c r="AN13" i="186" s="1"/>
  <c r="AO13" i="186" s="1"/>
  <c r="AP13" i="186" s="1"/>
  <c r="AQ13" i="186" s="1"/>
  <c r="AR13" i="186" s="1"/>
  <c r="AS13" i="186" s="1"/>
  <c r="AT13" i="186" s="1"/>
  <c r="AU13" i="186" s="1"/>
  <c r="AV13" i="186" s="1"/>
  <c r="AW13" i="186" s="1"/>
  <c r="AX13" i="186" s="1"/>
  <c r="C13" i="187"/>
  <c r="D13" i="187" s="1"/>
  <c r="E13" i="187" s="1"/>
  <c r="F13" i="187" s="1"/>
  <c r="G13" i="187" s="1"/>
  <c r="H13" i="187" s="1"/>
  <c r="I13" i="187" s="1"/>
  <c r="J13" i="187" s="1"/>
  <c r="K13" i="187" s="1"/>
  <c r="L13" i="187" s="1"/>
  <c r="M13" i="187" s="1"/>
  <c r="N13" i="187" s="1"/>
  <c r="O13" i="187" s="1"/>
  <c r="P13" i="187" s="1"/>
  <c r="Q13" i="187" s="1"/>
  <c r="R13" i="187" s="1"/>
  <c r="S13" i="187" s="1"/>
  <c r="T13" i="187" s="1"/>
  <c r="U13" i="187" s="1"/>
  <c r="V13" i="187" s="1"/>
  <c r="W13" i="187" s="1"/>
  <c r="X13" i="187" s="1"/>
  <c r="Y13" i="187" s="1"/>
  <c r="Z13" i="187" s="1"/>
  <c r="AA13" i="187" s="1"/>
  <c r="AB13" i="187" s="1"/>
  <c r="AC13" i="187" s="1"/>
  <c r="AD13" i="187" s="1"/>
  <c r="AE13" i="187" s="1"/>
  <c r="AF13" i="187" s="1"/>
  <c r="AG13" i="187" s="1"/>
  <c r="AH13" i="187" s="1"/>
  <c r="AI13" i="187" s="1"/>
  <c r="AJ13" i="187" s="1"/>
  <c r="AK13" i="187" s="1"/>
  <c r="AL13" i="187" s="1"/>
  <c r="AM13" i="187" s="1"/>
  <c r="AN13" i="187" s="1"/>
  <c r="AO13" i="187" s="1"/>
  <c r="AP13" i="187" s="1"/>
  <c r="AQ13" i="187" s="1"/>
  <c r="AR13" i="187" s="1"/>
  <c r="AS13" i="187" s="1"/>
  <c r="AT13" i="187" s="1"/>
  <c r="AU13" i="187" s="1"/>
  <c r="AV13" i="187" s="1"/>
  <c r="AW13" i="187" s="1"/>
  <c r="AX13" i="187" s="1"/>
  <c r="C13" i="188"/>
  <c r="D13" i="188" s="1"/>
  <c r="E13" i="188" s="1"/>
  <c r="F13" i="188" s="1"/>
  <c r="G13" i="188" s="1"/>
  <c r="H13" i="188" s="1"/>
  <c r="I13" i="188" s="1"/>
  <c r="J13" i="188" s="1"/>
  <c r="K13" i="188" s="1"/>
  <c r="L13" i="188" s="1"/>
  <c r="M13" i="188" s="1"/>
  <c r="N13" i="188" s="1"/>
  <c r="O13" i="188" s="1"/>
  <c r="P13" i="188" s="1"/>
  <c r="Q13" i="188" s="1"/>
  <c r="R13" i="188" s="1"/>
  <c r="S13" i="188" s="1"/>
  <c r="T13" i="188" s="1"/>
  <c r="U13" i="188" s="1"/>
  <c r="V13" i="188" s="1"/>
  <c r="W13" i="188" s="1"/>
  <c r="X13" i="188" s="1"/>
  <c r="Y13" i="188" s="1"/>
  <c r="Z13" i="188" s="1"/>
  <c r="AA13" i="188" s="1"/>
  <c r="AB13" i="188" s="1"/>
  <c r="AC13" i="188" s="1"/>
  <c r="AD13" i="188" s="1"/>
  <c r="AE13" i="188" s="1"/>
  <c r="AF13" i="188" s="1"/>
  <c r="AG13" i="188" s="1"/>
  <c r="AH13" i="188" s="1"/>
  <c r="AI13" i="188" s="1"/>
  <c r="AJ13" i="188" s="1"/>
  <c r="AK13" i="188" s="1"/>
  <c r="AL13" i="188" s="1"/>
  <c r="AM13" i="188" s="1"/>
  <c r="AN13" i="188" s="1"/>
  <c r="AO13" i="188" s="1"/>
  <c r="AP13" i="188" s="1"/>
  <c r="AQ13" i="188" s="1"/>
  <c r="AR13" i="188" s="1"/>
  <c r="AS13" i="188" s="1"/>
  <c r="AT13" i="188" s="1"/>
  <c r="AU13" i="188" s="1"/>
  <c r="AV13" i="188" s="1"/>
  <c r="AW13" i="188" s="1"/>
  <c r="AX13" i="188" s="1"/>
  <c r="C13" i="189"/>
  <c r="D13" i="189" s="1"/>
  <c r="E13" i="189" s="1"/>
  <c r="F13" i="189" s="1"/>
  <c r="G13" i="189" s="1"/>
  <c r="H13" i="189" s="1"/>
  <c r="I13" i="189" s="1"/>
  <c r="J13" i="189" s="1"/>
  <c r="K13" i="189" s="1"/>
  <c r="L13" i="189" s="1"/>
  <c r="M13" i="189" s="1"/>
  <c r="N13" i="189" s="1"/>
  <c r="O13" i="189" s="1"/>
  <c r="P13" i="189" s="1"/>
  <c r="Q13" i="189" s="1"/>
  <c r="R13" i="189" s="1"/>
  <c r="S13" i="189" s="1"/>
  <c r="T13" i="189" s="1"/>
  <c r="U13" i="189" s="1"/>
  <c r="V13" i="189" s="1"/>
  <c r="W13" i="189" s="1"/>
  <c r="X13" i="189" s="1"/>
  <c r="Y13" i="189" s="1"/>
  <c r="Z13" i="189" s="1"/>
  <c r="AA13" i="189" s="1"/>
  <c r="AB13" i="189" s="1"/>
  <c r="AC13" i="189" s="1"/>
  <c r="AD13" i="189" s="1"/>
  <c r="AE13" i="189" s="1"/>
  <c r="AF13" i="189" s="1"/>
  <c r="AG13" i="189" s="1"/>
  <c r="AH13" i="189" s="1"/>
  <c r="AI13" i="189" s="1"/>
  <c r="AJ13" i="189" s="1"/>
  <c r="AK13" i="189" s="1"/>
  <c r="AL13" i="189" s="1"/>
  <c r="AM13" i="189" s="1"/>
  <c r="AN13" i="189" s="1"/>
  <c r="AO13" i="189" s="1"/>
  <c r="AP13" i="189" s="1"/>
  <c r="AQ13" i="189" s="1"/>
  <c r="AR13" i="189" s="1"/>
  <c r="AS13" i="189" s="1"/>
  <c r="AT13" i="189" s="1"/>
  <c r="AU13" i="189" s="1"/>
  <c r="AV13" i="189" s="1"/>
  <c r="AW13" i="189" s="1"/>
  <c r="AX13" i="189" s="1"/>
  <c r="C13" i="190"/>
  <c r="D13" i="190" s="1"/>
  <c r="E13" i="190" s="1"/>
  <c r="F13" i="190" s="1"/>
  <c r="G13" i="190" s="1"/>
  <c r="H13" i="190" s="1"/>
  <c r="I13" i="190" s="1"/>
  <c r="J13" i="190" s="1"/>
  <c r="K13" i="190" s="1"/>
  <c r="L13" i="190" s="1"/>
  <c r="M13" i="190" s="1"/>
  <c r="N13" i="190" s="1"/>
  <c r="O13" i="190" s="1"/>
  <c r="P13" i="190" s="1"/>
  <c r="Q13" i="190" s="1"/>
  <c r="R13" i="190" s="1"/>
  <c r="S13" i="190" s="1"/>
  <c r="T13" i="190" s="1"/>
  <c r="U13" i="190" s="1"/>
  <c r="V13" i="190" s="1"/>
  <c r="W13" i="190" s="1"/>
  <c r="X13" i="190" s="1"/>
  <c r="Y13" i="190" s="1"/>
  <c r="Z13" i="190" s="1"/>
  <c r="AA13" i="190" s="1"/>
  <c r="AC13" i="190" s="1"/>
  <c r="AD13" i="190" s="1"/>
  <c r="AL13" i="190" s="1"/>
  <c r="AM13" i="190" s="1"/>
  <c r="AN13" i="190" s="1"/>
  <c r="AO13" i="190" s="1"/>
  <c r="AP13" i="190" s="1"/>
  <c r="AQ13" i="190" s="1"/>
  <c r="AR13" i="190" s="1"/>
  <c r="AS13" i="190" s="1"/>
  <c r="AT13" i="190" s="1"/>
  <c r="AU13" i="190" s="1"/>
  <c r="AV13" i="190" s="1"/>
  <c r="AW13" i="190" s="1"/>
  <c r="AX13" i="190" s="1"/>
  <c r="AY13" i="190" s="1"/>
  <c r="AZ13" i="190" s="1"/>
  <c r="BA13" i="190" s="1"/>
  <c r="BB13" i="190" s="1"/>
  <c r="BC13" i="190" s="1"/>
  <c r="BD13" i="190" s="1"/>
  <c r="BE13" i="190" s="1"/>
  <c r="BF13" i="190" s="1"/>
  <c r="C13" i="191"/>
  <c r="D13" i="191" s="1"/>
  <c r="E13" i="191" s="1"/>
  <c r="F13" i="191" s="1"/>
  <c r="G13" i="191" s="1"/>
  <c r="H13" i="191" s="1"/>
  <c r="I13" i="191" s="1"/>
  <c r="J13" i="191" s="1"/>
  <c r="K13" i="191" s="1"/>
  <c r="L13" i="191" s="1"/>
  <c r="M13" i="191" s="1"/>
  <c r="N13" i="191" s="1"/>
  <c r="O13" i="191" s="1"/>
  <c r="P13" i="191" s="1"/>
  <c r="Q13" i="191" s="1"/>
  <c r="R13" i="191" s="1"/>
  <c r="S13" i="191" s="1"/>
  <c r="T13" i="191" s="1"/>
  <c r="U13" i="191" s="1"/>
  <c r="V13" i="191" s="1"/>
  <c r="W13" i="191" s="1"/>
  <c r="X13" i="191" s="1"/>
  <c r="Y13" i="191" s="1"/>
  <c r="Z13" i="191" s="1"/>
  <c r="AA13" i="191" s="1"/>
  <c r="AB13" i="191" s="1"/>
  <c r="AC13" i="191" s="1"/>
  <c r="C13" i="192"/>
  <c r="D13" i="192" s="1"/>
  <c r="E13" i="192" s="1"/>
  <c r="F13" i="192" s="1"/>
  <c r="G13" i="192" s="1"/>
  <c r="H13" i="192" s="1"/>
  <c r="I13" i="192" s="1"/>
  <c r="J13" i="192" s="1"/>
  <c r="K13" i="192" s="1"/>
  <c r="L13" i="192" s="1"/>
  <c r="M13" i="192" s="1"/>
  <c r="N13" i="192" s="1"/>
  <c r="O13" i="192" s="1"/>
  <c r="P13" i="192" s="1"/>
  <c r="Q13" i="192" s="1"/>
  <c r="R13" i="192" s="1"/>
  <c r="S13" i="192" s="1"/>
  <c r="T13" i="192" s="1"/>
  <c r="U13" i="192" s="1"/>
  <c r="V13" i="192" s="1"/>
  <c r="W13" i="192" s="1"/>
  <c r="X13" i="192" s="1"/>
  <c r="Y13" i="192" s="1"/>
  <c r="Z13" i="192" s="1"/>
  <c r="AA13" i="192" s="1"/>
  <c r="AB13" i="192" s="1"/>
  <c r="AC13" i="192" s="1"/>
  <c r="AD13" i="192" s="1"/>
  <c r="AE13" i="192" s="1"/>
  <c r="AF13" i="192" s="1"/>
  <c r="AG13" i="192" s="1"/>
  <c r="AH13" i="192" s="1"/>
  <c r="AI13" i="192" s="1"/>
  <c r="AJ13" i="192" s="1"/>
  <c r="AK13" i="192" s="1"/>
  <c r="AL13" i="192" s="1"/>
  <c r="AM13" i="192" s="1"/>
  <c r="AN13" i="192" s="1"/>
  <c r="AO13" i="192" s="1"/>
  <c r="AP13" i="192" s="1"/>
  <c r="AQ13" i="192" s="1"/>
  <c r="AR13" i="192" s="1"/>
  <c r="AS13" i="192" s="1"/>
  <c r="AT13" i="192" s="1"/>
  <c r="AU13" i="192" s="1"/>
  <c r="AV13" i="192" s="1"/>
  <c r="AW13" i="192" s="1"/>
  <c r="AX13" i="192" s="1"/>
  <c r="C13" i="193"/>
  <c r="D13" i="193" s="1"/>
  <c r="E13" i="193" s="1"/>
  <c r="F13" i="193" s="1"/>
  <c r="G13" i="193" s="1"/>
  <c r="H13" i="193" s="1"/>
  <c r="I13" i="193" s="1"/>
  <c r="J13" i="193" s="1"/>
  <c r="K13" i="193" s="1"/>
  <c r="L13" i="193" s="1"/>
  <c r="M13" i="193" s="1"/>
  <c r="N13" i="193" s="1"/>
  <c r="O13" i="193" s="1"/>
  <c r="P13" i="193" s="1"/>
  <c r="Q13" i="193" s="1"/>
  <c r="R13" i="193" s="1"/>
  <c r="S13" i="193" s="1"/>
  <c r="T13" i="193" s="1"/>
  <c r="U13" i="193" s="1"/>
  <c r="V13" i="193" s="1"/>
  <c r="W13" i="193" s="1"/>
  <c r="X13" i="193" s="1"/>
  <c r="Y13" i="193" s="1"/>
  <c r="Z13" i="193" s="1"/>
  <c r="AA13" i="193" s="1"/>
  <c r="AB13" i="193" s="1"/>
  <c r="AC13" i="193" s="1"/>
  <c r="AD13" i="193" s="1"/>
  <c r="AE13" i="193" s="1"/>
  <c r="AF13" i="193" s="1"/>
  <c r="AG13" i="193" s="1"/>
  <c r="AH13" i="193" s="1"/>
  <c r="AI13" i="193" s="1"/>
  <c r="AJ13" i="193" s="1"/>
  <c r="AK13" i="193" s="1"/>
  <c r="AL13" i="193" s="1"/>
  <c r="AM13" i="193" s="1"/>
  <c r="AN13" i="193" s="1"/>
  <c r="AO13" i="193" s="1"/>
  <c r="AP13" i="193" s="1"/>
  <c r="AQ13" i="193" s="1"/>
  <c r="AR13" i="193" s="1"/>
  <c r="AS13" i="193" s="1"/>
  <c r="AT13" i="193" s="1"/>
  <c r="AU13" i="193" s="1"/>
  <c r="AV13" i="193" s="1"/>
  <c r="AW13" i="193" s="1"/>
  <c r="AX13" i="193" s="1"/>
  <c r="C13" i="194"/>
  <c r="D13" i="194" s="1"/>
  <c r="E13" i="194" s="1"/>
  <c r="F13" i="194" s="1"/>
  <c r="G13" i="194" s="1"/>
  <c r="H13" i="194" s="1"/>
  <c r="I13" i="194" s="1"/>
  <c r="J13" i="194" s="1"/>
  <c r="K13" i="194" s="1"/>
  <c r="L13" i="194" s="1"/>
  <c r="M13" i="194" s="1"/>
  <c r="N13" i="194" s="1"/>
  <c r="O13" i="194" s="1"/>
  <c r="P13" i="194" s="1"/>
  <c r="Q13" i="194" s="1"/>
  <c r="R13" i="194" s="1"/>
  <c r="S13" i="194" s="1"/>
  <c r="T13" i="194" s="1"/>
  <c r="U13" i="194" s="1"/>
  <c r="V13" i="194" s="1"/>
  <c r="W13" i="194" s="1"/>
  <c r="X13" i="194" s="1"/>
  <c r="Y13" i="194" s="1"/>
  <c r="Z13" i="194" s="1"/>
  <c r="AA13" i="194" s="1"/>
  <c r="AB13" i="194" s="1"/>
  <c r="AC13" i="194" s="1"/>
  <c r="AD13" i="194" s="1"/>
  <c r="AE13" i="194" s="1"/>
  <c r="AF13" i="194" s="1"/>
  <c r="AG13" i="194" s="1"/>
  <c r="AH13" i="194" s="1"/>
  <c r="AI13" i="194" s="1"/>
  <c r="AJ13" i="194" s="1"/>
  <c r="AK13" i="194" s="1"/>
  <c r="AL13" i="194" s="1"/>
  <c r="AM13" i="194" s="1"/>
  <c r="AN13" i="194" s="1"/>
  <c r="AO13" i="194" s="1"/>
  <c r="AP13" i="194" s="1"/>
  <c r="AQ13" i="194" s="1"/>
  <c r="AR13" i="194" s="1"/>
  <c r="AS13" i="194" s="1"/>
  <c r="AT13" i="194" s="1"/>
  <c r="AU13" i="194" s="1"/>
  <c r="AV13" i="194" s="1"/>
  <c r="AW13" i="194" s="1"/>
  <c r="AX13" i="194" s="1"/>
  <c r="C13" i="195"/>
  <c r="D13" i="195" s="1"/>
  <c r="E13" i="195" s="1"/>
  <c r="F13" i="195" s="1"/>
  <c r="G13" i="195" s="1"/>
  <c r="H13" i="195" s="1"/>
  <c r="I13" i="195" s="1"/>
  <c r="J13" i="195" s="1"/>
  <c r="K13" i="195" s="1"/>
  <c r="L13" i="195" s="1"/>
  <c r="M13" i="195" s="1"/>
  <c r="N13" i="195" s="1"/>
  <c r="O13" i="195" s="1"/>
  <c r="P13" i="195" s="1"/>
  <c r="Q13" i="195" s="1"/>
  <c r="R13" i="195" s="1"/>
  <c r="S13" i="195" s="1"/>
  <c r="T13" i="195" s="1"/>
  <c r="U13" i="195" s="1"/>
  <c r="V13" i="195" s="1"/>
  <c r="W13" i="195" s="1"/>
  <c r="X13" i="195" s="1"/>
  <c r="Y13" i="195" s="1"/>
  <c r="Z13" i="195" s="1"/>
  <c r="AA13" i="195" s="1"/>
  <c r="AB13" i="195" s="1"/>
  <c r="AC13" i="195" s="1"/>
  <c r="AD13" i="195" s="1"/>
  <c r="AE13" i="195" s="1"/>
  <c r="AF13" i="195" s="1"/>
  <c r="AG13" i="195" s="1"/>
  <c r="AH13" i="195" s="1"/>
  <c r="AI13" i="195" s="1"/>
  <c r="AJ13" i="195" s="1"/>
  <c r="AK13" i="195" s="1"/>
  <c r="AL13" i="195" s="1"/>
  <c r="AM13" i="195" s="1"/>
  <c r="AN13" i="195" s="1"/>
  <c r="AO13" i="195" s="1"/>
  <c r="AP13" i="195" s="1"/>
  <c r="AQ13" i="195" s="1"/>
  <c r="AR13" i="195" s="1"/>
  <c r="AS13" i="195" s="1"/>
  <c r="AT13" i="195" s="1"/>
  <c r="AU13" i="195" s="1"/>
  <c r="AV13" i="195" s="1"/>
  <c r="AW13" i="195" s="1"/>
  <c r="AX13" i="195" s="1"/>
  <c r="C13" i="196"/>
  <c r="D13" i="196" s="1"/>
  <c r="E13" i="196" s="1"/>
  <c r="F13" i="196" s="1"/>
  <c r="G13" i="196" s="1"/>
  <c r="H13" i="196" s="1"/>
  <c r="I13" i="196" s="1"/>
  <c r="J13" i="196" s="1"/>
  <c r="K13" i="196" s="1"/>
  <c r="L13" i="196" s="1"/>
  <c r="M13" i="196" s="1"/>
  <c r="N13" i="196" s="1"/>
  <c r="O13" i="196" s="1"/>
  <c r="P13" i="196" s="1"/>
  <c r="Q13" i="196" s="1"/>
  <c r="R13" i="196" s="1"/>
  <c r="S13" i="196" s="1"/>
  <c r="T13" i="196" s="1"/>
  <c r="U13" i="196" s="1"/>
  <c r="V13" i="196" s="1"/>
  <c r="W13" i="196" s="1"/>
  <c r="X13" i="196" s="1"/>
  <c r="Y13" i="196" s="1"/>
  <c r="Z13" i="196" s="1"/>
  <c r="AA13" i="196" s="1"/>
  <c r="AB13" i="196" s="1"/>
  <c r="AC13" i="196" s="1"/>
  <c r="AD13" i="196" s="1"/>
  <c r="AE13" i="196" s="1"/>
  <c r="AF13" i="196" s="1"/>
  <c r="AG13" i="196" s="1"/>
  <c r="AH13" i="196" s="1"/>
  <c r="AI13" i="196" s="1"/>
  <c r="AJ13" i="196" s="1"/>
  <c r="AK13" i="196" s="1"/>
  <c r="AL13" i="196" s="1"/>
  <c r="AM13" i="196" s="1"/>
  <c r="AN13" i="196" s="1"/>
  <c r="AO13" i="196" s="1"/>
  <c r="AP13" i="196" s="1"/>
  <c r="AQ13" i="196" s="1"/>
  <c r="AR13" i="196" s="1"/>
  <c r="AS13" i="196" s="1"/>
  <c r="AT13" i="196" s="1"/>
  <c r="AU13" i="196" s="1"/>
  <c r="AV13" i="196" s="1"/>
  <c r="AW13" i="196" s="1"/>
  <c r="AX13" i="196" s="1"/>
  <c r="C13" i="197"/>
  <c r="D13" i="197" s="1"/>
  <c r="E13" i="197" s="1"/>
  <c r="F13" i="197" s="1"/>
  <c r="G13" i="197" s="1"/>
  <c r="H13" i="197" s="1"/>
  <c r="I13" i="197" s="1"/>
  <c r="J13" i="197" s="1"/>
  <c r="K13" i="197" s="1"/>
  <c r="L13" i="197" s="1"/>
  <c r="M13" i="197" s="1"/>
  <c r="N13" i="197" s="1"/>
  <c r="O13" i="197" s="1"/>
  <c r="P13" i="197" s="1"/>
  <c r="Q13" i="197" s="1"/>
  <c r="R13" i="197" s="1"/>
  <c r="S13" i="197" s="1"/>
  <c r="T13" i="197" s="1"/>
  <c r="U13" i="197" s="1"/>
  <c r="V13" i="197" s="1"/>
  <c r="W13" i="197" s="1"/>
  <c r="Y13" i="197" s="1"/>
  <c r="Z13" i="197" s="1"/>
  <c r="AA13" i="197" s="1"/>
  <c r="AB13" i="197" s="1"/>
  <c r="AC13" i="197" s="1"/>
  <c r="AD13" i="197" s="1"/>
  <c r="AE13" i="197" s="1"/>
  <c r="AF13" i="197" s="1"/>
  <c r="AG13" i="197" s="1"/>
  <c r="AH13" i="197" s="1"/>
  <c r="AI13" i="197" s="1"/>
  <c r="AJ13" i="197" s="1"/>
  <c r="AK13" i="197" s="1"/>
  <c r="AL13" i="197" s="1"/>
  <c r="AM13" i="197" s="1"/>
  <c r="AN13" i="197" s="1"/>
  <c r="AO13" i="197" s="1"/>
  <c r="AP13" i="197" s="1"/>
  <c r="AQ13" i="197" s="1"/>
  <c r="AR13" i="197" s="1"/>
  <c r="AS13" i="197" s="1"/>
  <c r="AT13" i="197" s="1"/>
  <c r="AU13" i="197" s="1"/>
  <c r="AV13" i="197" s="1"/>
  <c r="AW13" i="197" s="1"/>
  <c r="AX13" i="197" s="1"/>
  <c r="AY13" i="197" s="1"/>
  <c r="C13" i="198"/>
  <c r="D13" i="198" s="1"/>
  <c r="E13" i="198" s="1"/>
  <c r="F13" i="198" s="1"/>
  <c r="G13" i="198" s="1"/>
  <c r="H13" i="198" s="1"/>
  <c r="I13" i="198" s="1"/>
  <c r="J13" i="198" s="1"/>
  <c r="K13" i="198" s="1"/>
  <c r="L13" i="198" s="1"/>
  <c r="M13" i="198" s="1"/>
  <c r="N13" i="198" s="1"/>
  <c r="O13" i="198" s="1"/>
  <c r="P13" i="198" s="1"/>
  <c r="Q13" i="198" s="1"/>
  <c r="R13" i="198" s="1"/>
  <c r="S13" i="198" s="1"/>
  <c r="T13" i="198" s="1"/>
  <c r="U13" i="198" s="1"/>
  <c r="V13" i="198" s="1"/>
  <c r="W13" i="198" s="1"/>
  <c r="X13" i="198" s="1"/>
  <c r="Y13" i="198" s="1"/>
  <c r="Z13" i="198" s="1"/>
  <c r="AA13" i="198" s="1"/>
  <c r="AB13" i="198" s="1"/>
  <c r="AC13" i="198" s="1"/>
  <c r="AD13" i="198" s="1"/>
  <c r="AE13" i="198" s="1"/>
  <c r="AF13" i="198" s="1"/>
  <c r="AG13" i="198" s="1"/>
  <c r="AH13" i="198" s="1"/>
  <c r="AI13" i="198" s="1"/>
  <c r="AJ13" i="198" s="1"/>
  <c r="AK13" i="198" s="1"/>
  <c r="AL13" i="198" s="1"/>
  <c r="AM13" i="198" s="1"/>
  <c r="AN13" i="198" s="1"/>
  <c r="AO13" i="198" s="1"/>
  <c r="AP13" i="198" s="1"/>
  <c r="AQ13" i="198" s="1"/>
  <c r="AR13" i="198" s="1"/>
  <c r="AS13" i="198" s="1"/>
  <c r="AT13" i="198" s="1"/>
  <c r="AU13" i="198" s="1"/>
  <c r="AV13" i="198" s="1"/>
  <c r="AW13" i="198" s="1"/>
  <c r="AX13" i="198" s="1"/>
  <c r="C13" i="199"/>
  <c r="D13" i="199" s="1"/>
  <c r="E13" i="199" s="1"/>
  <c r="F13" i="199" s="1"/>
  <c r="G13" i="199" s="1"/>
  <c r="H13" i="199" s="1"/>
  <c r="I13" i="199" s="1"/>
  <c r="J13" i="199" s="1"/>
  <c r="K13" i="199" s="1"/>
  <c r="L13" i="199" s="1"/>
  <c r="M13" i="199" s="1"/>
  <c r="N13" i="199" s="1"/>
  <c r="O13" i="199" s="1"/>
  <c r="P13" i="199" s="1"/>
  <c r="Q13" i="199" s="1"/>
  <c r="R13" i="199" s="1"/>
  <c r="S13" i="199" s="1"/>
  <c r="T13" i="199" s="1"/>
  <c r="U13" i="199" s="1"/>
  <c r="V13" i="199" s="1"/>
  <c r="W13" i="199" s="1"/>
  <c r="X13" i="199" s="1"/>
  <c r="Y13" i="199" s="1"/>
  <c r="Z13" i="199" s="1"/>
  <c r="AA13" i="199" s="1"/>
  <c r="AB13" i="199" s="1"/>
  <c r="AC13" i="199" s="1"/>
  <c r="AD13" i="199" s="1"/>
  <c r="AE13" i="199" s="1"/>
  <c r="AF13" i="199" s="1"/>
  <c r="AG13" i="199" s="1"/>
  <c r="AH13" i="199" s="1"/>
  <c r="AI13" i="199" s="1"/>
  <c r="AJ13" i="199" s="1"/>
  <c r="AK13" i="199" s="1"/>
  <c r="AL13" i="199" s="1"/>
  <c r="AM13" i="199" s="1"/>
  <c r="AN13" i="199" s="1"/>
  <c r="AO13" i="199" s="1"/>
  <c r="AP13" i="199" s="1"/>
  <c r="AQ13" i="199" s="1"/>
  <c r="AR13" i="199" s="1"/>
  <c r="AS13" i="199" s="1"/>
  <c r="AT13" i="199" s="1"/>
  <c r="AU13" i="199" s="1"/>
  <c r="AV13" i="199" s="1"/>
  <c r="AW13" i="199" s="1"/>
  <c r="AX13" i="199" s="1"/>
  <c r="C13" i="200"/>
  <c r="D13" i="200" s="1"/>
  <c r="E13" i="200" s="1"/>
  <c r="F13" i="200" s="1"/>
  <c r="G13" i="200" s="1"/>
  <c r="H13" i="200" s="1"/>
  <c r="I13" i="200" s="1"/>
  <c r="J13" i="200" s="1"/>
  <c r="K13" i="200" s="1"/>
  <c r="L13" i="200" s="1"/>
  <c r="M13" i="200" s="1"/>
  <c r="N13" i="200" s="1"/>
  <c r="O13" i="200" s="1"/>
  <c r="P13" i="200" s="1"/>
  <c r="Q13" i="200" s="1"/>
  <c r="R13" i="200" s="1"/>
  <c r="S13" i="200" s="1"/>
  <c r="T13" i="200" s="1"/>
  <c r="U13" i="200" s="1"/>
  <c r="V13" i="200" s="1"/>
  <c r="W13" i="200" s="1"/>
  <c r="X13" i="200" s="1"/>
  <c r="Y13" i="200" s="1"/>
  <c r="Z13" i="200" s="1"/>
  <c r="AA13" i="200" s="1"/>
  <c r="AB13" i="200" s="1"/>
  <c r="AC13" i="200" s="1"/>
  <c r="AD13" i="200" s="1"/>
  <c r="AE13" i="200" s="1"/>
  <c r="AF13" i="200" s="1"/>
  <c r="AG13" i="200" s="1"/>
  <c r="AH13" i="200" s="1"/>
  <c r="AI13" i="200" s="1"/>
  <c r="AJ13" i="200" s="1"/>
  <c r="AK13" i="200" s="1"/>
  <c r="AL13" i="200" s="1"/>
  <c r="AM13" i="200" s="1"/>
  <c r="AN13" i="200" s="1"/>
  <c r="AO13" i="200" s="1"/>
  <c r="AP13" i="200" s="1"/>
  <c r="AQ13" i="200" s="1"/>
  <c r="AR13" i="200" s="1"/>
  <c r="AS13" i="200" s="1"/>
  <c r="AT13" i="200" s="1"/>
  <c r="AU13" i="200" s="1"/>
  <c r="AV13" i="200" s="1"/>
  <c r="AW13" i="200" s="1"/>
  <c r="AX13" i="200" s="1"/>
  <c r="C13" i="201"/>
  <c r="D13" i="201" s="1"/>
  <c r="E13" i="201" s="1"/>
  <c r="F13" i="201" s="1"/>
  <c r="G13" i="201" s="1"/>
  <c r="H13" i="201" s="1"/>
  <c r="I13" i="201" s="1"/>
  <c r="J13" i="201" s="1"/>
  <c r="K13" i="201" s="1"/>
  <c r="L13" i="201" s="1"/>
  <c r="M13" i="201" s="1"/>
  <c r="N13" i="201" s="1"/>
  <c r="O13" i="201" s="1"/>
  <c r="P13" i="201" s="1"/>
  <c r="Q13" i="201" s="1"/>
  <c r="R13" i="201" s="1"/>
  <c r="S13" i="201" s="1"/>
  <c r="T13" i="201" s="1"/>
  <c r="U13" i="201" s="1"/>
  <c r="V13" i="201" s="1"/>
  <c r="W13" i="201" s="1"/>
  <c r="X13" i="201" s="1"/>
  <c r="Y13" i="201" s="1"/>
  <c r="Z13" i="201" s="1"/>
  <c r="AB13" i="201" s="1"/>
  <c r="AC13" i="201" s="1"/>
  <c r="AG13" i="201" s="1"/>
  <c r="AH13" i="201" s="1"/>
  <c r="AI13" i="201" s="1"/>
  <c r="AJ13" i="201" s="1"/>
  <c r="AK13" i="201" s="1"/>
  <c r="AL13" i="201" s="1"/>
  <c r="AM13" i="201" s="1"/>
  <c r="AN13" i="201" s="1"/>
  <c r="AO13" i="201" s="1"/>
  <c r="AP13" i="201" s="1"/>
  <c r="AQ13" i="201" s="1"/>
  <c r="AR13" i="201" s="1"/>
  <c r="AS13" i="201" s="1"/>
  <c r="AT13" i="201" s="1"/>
  <c r="AU13" i="201" s="1"/>
  <c r="AV13" i="201" s="1"/>
  <c r="AW13" i="201" s="1"/>
  <c r="AX13" i="201" s="1"/>
  <c r="AY13" i="201" s="1"/>
  <c r="AZ13" i="201" s="1"/>
  <c r="BA13" i="201" s="1"/>
  <c r="BB13" i="201" s="1"/>
  <c r="C13" i="202"/>
  <c r="D13" i="202" s="1"/>
  <c r="E13" i="202" s="1"/>
  <c r="F13" i="202" s="1"/>
  <c r="G13" i="202" s="1"/>
  <c r="H13" i="202" s="1"/>
  <c r="I13" i="202" s="1"/>
  <c r="J13" i="202" s="1"/>
  <c r="K13" i="202" s="1"/>
  <c r="L13" i="202" s="1"/>
  <c r="M13" i="202" s="1"/>
  <c r="N13" i="202" s="1"/>
  <c r="O13" i="202" s="1"/>
  <c r="P13" i="202" s="1"/>
  <c r="Q13" i="202" s="1"/>
  <c r="R13" i="202" s="1"/>
  <c r="S13" i="202" s="1"/>
  <c r="T13" i="202" s="1"/>
  <c r="U13" i="202" s="1"/>
  <c r="V13" i="202" s="1"/>
  <c r="W13" i="202" s="1"/>
  <c r="X13" i="202" s="1"/>
  <c r="Y13" i="202" s="1"/>
  <c r="Z13" i="202" s="1"/>
  <c r="AA13" i="202" s="1"/>
  <c r="AB13" i="202" s="1"/>
  <c r="AC13" i="202" s="1"/>
  <c r="AD13" i="202" s="1"/>
  <c r="AE13" i="202" s="1"/>
  <c r="AF13" i="202" s="1"/>
  <c r="AG13" i="202" s="1"/>
  <c r="AH13" i="202" s="1"/>
  <c r="AI13" i="202" s="1"/>
  <c r="AJ13" i="202" s="1"/>
  <c r="AK13" i="202" s="1"/>
  <c r="AL13" i="202" s="1"/>
  <c r="AM13" i="202" s="1"/>
  <c r="AN13" i="202" s="1"/>
  <c r="AO13" i="202" s="1"/>
  <c r="AP13" i="202" s="1"/>
  <c r="AQ13" i="202" s="1"/>
  <c r="AR13" i="202" s="1"/>
  <c r="AS13" i="202" s="1"/>
  <c r="AT13" i="202" s="1"/>
  <c r="AU13" i="202" s="1"/>
  <c r="AV13" i="202" s="1"/>
  <c r="AW13" i="202" s="1"/>
  <c r="AX13" i="202" s="1"/>
  <c r="C13" i="203"/>
  <c r="D13" i="203" s="1"/>
  <c r="E13" i="203" s="1"/>
  <c r="F13" i="203" s="1"/>
  <c r="G13" i="203" s="1"/>
  <c r="H13" i="203" s="1"/>
  <c r="I13" i="203" s="1"/>
  <c r="J13" i="203" s="1"/>
  <c r="K13" i="203" s="1"/>
  <c r="L13" i="203" s="1"/>
  <c r="M13" i="203" s="1"/>
  <c r="N13" i="203" s="1"/>
  <c r="O13" i="203" s="1"/>
  <c r="P13" i="203" s="1"/>
  <c r="Q13" i="203" s="1"/>
  <c r="R13" i="203" s="1"/>
  <c r="S13" i="203" s="1"/>
  <c r="T13" i="203" s="1"/>
  <c r="U13" i="203" s="1"/>
  <c r="V13" i="203" s="1"/>
  <c r="W13" i="203" s="1"/>
  <c r="X13" i="203" s="1"/>
  <c r="Y13" i="203" s="1"/>
  <c r="Z13" i="203" s="1"/>
  <c r="AA13" i="203" s="1"/>
  <c r="AB13" i="203" s="1"/>
  <c r="AC13" i="203" s="1"/>
  <c r="AD13" i="203" s="1"/>
  <c r="AE13" i="203" s="1"/>
  <c r="AF13" i="203" s="1"/>
  <c r="AG13" i="203" s="1"/>
  <c r="AH13" i="203" s="1"/>
  <c r="AI13" i="203" s="1"/>
  <c r="AJ13" i="203" s="1"/>
  <c r="AK13" i="203" s="1"/>
  <c r="AL13" i="203" s="1"/>
  <c r="AM13" i="203" s="1"/>
  <c r="AN13" i="203" s="1"/>
  <c r="AO13" i="203" s="1"/>
  <c r="AP13" i="203" s="1"/>
  <c r="AQ13" i="203" s="1"/>
  <c r="AR13" i="203" s="1"/>
  <c r="AS13" i="203" s="1"/>
  <c r="AT13" i="203" s="1"/>
  <c r="AU13" i="203" s="1"/>
  <c r="AV13" i="203" s="1"/>
  <c r="AW13" i="203" s="1"/>
  <c r="AX13" i="203" s="1"/>
  <c r="C13" i="204"/>
  <c r="D13" i="204" s="1"/>
  <c r="E13" i="204" s="1"/>
  <c r="F13" i="204" s="1"/>
  <c r="G13" i="204" s="1"/>
  <c r="H13" i="204" s="1"/>
  <c r="I13" i="204" s="1"/>
  <c r="J13" i="204" s="1"/>
  <c r="K13" i="204" s="1"/>
  <c r="L13" i="204" s="1"/>
  <c r="M13" i="204" s="1"/>
  <c r="N13" i="204" s="1"/>
  <c r="O13" i="204" s="1"/>
  <c r="P13" i="204" s="1"/>
  <c r="Q13" i="204" s="1"/>
  <c r="R13" i="204" s="1"/>
  <c r="S13" i="204" s="1"/>
  <c r="T13" i="204" s="1"/>
  <c r="U13" i="204" s="1"/>
  <c r="V13" i="204" s="1"/>
  <c r="W13" i="204" s="1"/>
  <c r="X13" i="204" s="1"/>
  <c r="Y13" i="204" s="1"/>
  <c r="Z13" i="204" s="1"/>
  <c r="AA13" i="204" s="1"/>
  <c r="AB13" i="204" s="1"/>
  <c r="AC13" i="204" s="1"/>
  <c r="AD13" i="204" s="1"/>
  <c r="AE13" i="204" s="1"/>
  <c r="AF13" i="204" s="1"/>
  <c r="AG13" i="204" s="1"/>
  <c r="AH13" i="204" s="1"/>
  <c r="AI13" i="204" s="1"/>
  <c r="AJ13" i="204" s="1"/>
  <c r="AK13" i="204" s="1"/>
  <c r="AL13" i="204" s="1"/>
  <c r="AM13" i="204" s="1"/>
  <c r="AN13" i="204" s="1"/>
  <c r="AO13" i="204" s="1"/>
  <c r="AP13" i="204" s="1"/>
  <c r="AQ13" i="204" s="1"/>
  <c r="AR13" i="204" s="1"/>
  <c r="AS13" i="204" s="1"/>
  <c r="AT13" i="204" s="1"/>
  <c r="AU13" i="204" s="1"/>
  <c r="AV13" i="204" s="1"/>
  <c r="AW13" i="204" s="1"/>
  <c r="AX13" i="204" s="1"/>
  <c r="C13" i="205"/>
  <c r="D13" i="205" s="1"/>
  <c r="E13" i="205" s="1"/>
  <c r="F13" i="205" s="1"/>
  <c r="G13" i="205" s="1"/>
  <c r="H13" i="205" s="1"/>
  <c r="I13" i="205" s="1"/>
  <c r="J13" i="205" s="1"/>
  <c r="K13" i="205" s="1"/>
  <c r="L13" i="205" s="1"/>
  <c r="M13" i="205" s="1"/>
  <c r="N13" i="205" s="1"/>
  <c r="O13" i="205" s="1"/>
  <c r="P13" i="205" s="1"/>
  <c r="Q13" i="205" s="1"/>
  <c r="R13" i="205" s="1"/>
  <c r="S13" i="205" s="1"/>
  <c r="T13" i="205" s="1"/>
  <c r="U13" i="205" s="1"/>
  <c r="V13" i="205" s="1"/>
  <c r="W13" i="205" s="1"/>
  <c r="X13" i="205" s="1"/>
  <c r="Y13" i="205" s="1"/>
  <c r="Z13" i="205" s="1"/>
  <c r="AA13" i="205" s="1"/>
  <c r="AB13" i="205" s="1"/>
  <c r="AC13" i="205" s="1"/>
  <c r="AD13" i="205" s="1"/>
  <c r="AE13" i="205" s="1"/>
  <c r="AF13" i="205" s="1"/>
  <c r="AG13" i="205" s="1"/>
  <c r="AH13" i="205" s="1"/>
  <c r="AI13" i="205" s="1"/>
  <c r="AJ13" i="205" s="1"/>
  <c r="AK13" i="205" s="1"/>
  <c r="AL13" i="205" s="1"/>
  <c r="AM13" i="205" s="1"/>
  <c r="AN13" i="205" s="1"/>
  <c r="AO13" i="205" s="1"/>
  <c r="AP13" i="205" s="1"/>
  <c r="AQ13" i="205" s="1"/>
  <c r="AR13" i="205" s="1"/>
  <c r="AS13" i="205" s="1"/>
  <c r="AT13" i="205" s="1"/>
  <c r="AU13" i="205" s="1"/>
  <c r="AV13" i="205" s="1"/>
  <c r="AW13" i="205" s="1"/>
  <c r="AX13" i="205" s="1"/>
  <c r="C13" i="206"/>
  <c r="D13" i="206" s="1"/>
  <c r="E13" i="206" s="1"/>
  <c r="F13" i="206" s="1"/>
  <c r="G13" i="206" s="1"/>
  <c r="H13" i="206" s="1"/>
  <c r="I13" i="206" s="1"/>
  <c r="J13" i="206" s="1"/>
  <c r="K13" i="206" s="1"/>
  <c r="L13" i="206" s="1"/>
  <c r="M13" i="206" s="1"/>
  <c r="N13" i="206" s="1"/>
  <c r="O13" i="206" s="1"/>
  <c r="P13" i="206" s="1"/>
  <c r="Q13" i="206" s="1"/>
  <c r="R13" i="206" s="1"/>
  <c r="S13" i="206" s="1"/>
  <c r="T13" i="206" s="1"/>
  <c r="U13" i="206" s="1"/>
  <c r="V13" i="206" s="1"/>
  <c r="W13" i="206" s="1"/>
  <c r="X13" i="206" s="1"/>
  <c r="Y13" i="206" s="1"/>
  <c r="Z13" i="206" s="1"/>
  <c r="AA13" i="206" s="1"/>
  <c r="AB13" i="206" s="1"/>
  <c r="AC13" i="206" s="1"/>
  <c r="AD13" i="206" s="1"/>
  <c r="AE13" i="206" s="1"/>
  <c r="AF13" i="206" s="1"/>
  <c r="AG13" i="206" s="1"/>
  <c r="AH13" i="206" s="1"/>
  <c r="AI13" i="206" s="1"/>
  <c r="AJ13" i="206" s="1"/>
  <c r="AK13" i="206" s="1"/>
  <c r="AL13" i="206" s="1"/>
  <c r="AM13" i="206" s="1"/>
  <c r="AN13" i="206" s="1"/>
  <c r="AO13" i="206" s="1"/>
  <c r="AP13" i="206" s="1"/>
  <c r="AQ13" i="206" s="1"/>
  <c r="AR13" i="206" s="1"/>
  <c r="AS13" i="206" s="1"/>
  <c r="AT13" i="206" s="1"/>
  <c r="AU13" i="206" s="1"/>
  <c r="AV13" i="206" s="1"/>
  <c r="AW13" i="206" s="1"/>
  <c r="AX13" i="206" s="1"/>
  <c r="C13" i="207"/>
  <c r="D13" i="207" s="1"/>
  <c r="E13" i="207" s="1"/>
  <c r="F13" i="207" s="1"/>
  <c r="G13" i="207" s="1"/>
  <c r="H13" i="207" s="1"/>
  <c r="I13" i="207" s="1"/>
  <c r="J13" i="207" s="1"/>
  <c r="K13" i="207" s="1"/>
  <c r="L13" i="207" s="1"/>
  <c r="M13" i="207" s="1"/>
  <c r="N13" i="207" s="1"/>
  <c r="O13" i="207" s="1"/>
  <c r="P13" i="207" s="1"/>
  <c r="Q13" i="207" s="1"/>
  <c r="R13" i="207" s="1"/>
  <c r="S13" i="207" s="1"/>
  <c r="T13" i="207" s="1"/>
  <c r="U13" i="207" s="1"/>
  <c r="V13" i="207" s="1"/>
  <c r="W13" i="207" s="1"/>
  <c r="X13" i="207" s="1"/>
  <c r="Y13" i="207" s="1"/>
  <c r="Z13" i="207" s="1"/>
  <c r="AA13" i="207" s="1"/>
  <c r="AB13" i="207" s="1"/>
  <c r="AC13" i="207" s="1"/>
  <c r="AD13" i="207" s="1"/>
  <c r="AE13" i="207" s="1"/>
  <c r="AF13" i="207" s="1"/>
  <c r="AG13" i="207" s="1"/>
  <c r="AH13" i="207" s="1"/>
  <c r="AI13" i="207" s="1"/>
  <c r="AJ13" i="207" s="1"/>
  <c r="AK13" i="207" s="1"/>
  <c r="AL13" i="207" s="1"/>
  <c r="AM13" i="207" s="1"/>
  <c r="AN13" i="207" s="1"/>
  <c r="AO13" i="207" s="1"/>
  <c r="AP13" i="207" s="1"/>
  <c r="AQ13" i="207" s="1"/>
  <c r="AR13" i="207" s="1"/>
  <c r="AS13" i="207" s="1"/>
  <c r="AT13" i="207" s="1"/>
  <c r="AU13" i="207" s="1"/>
  <c r="AV13" i="207" s="1"/>
  <c r="AW13" i="207" s="1"/>
  <c r="AX13" i="207" s="1"/>
  <c r="C13" i="208"/>
  <c r="D13" i="208" s="1"/>
  <c r="E13" i="208" s="1"/>
  <c r="F13" i="208" s="1"/>
  <c r="G13" i="208" s="1"/>
  <c r="H13" i="208" s="1"/>
  <c r="I13" i="208" s="1"/>
  <c r="J13" i="208" s="1"/>
  <c r="K13" i="208" s="1"/>
  <c r="L13" i="208" s="1"/>
  <c r="M13" i="208" s="1"/>
  <c r="N13" i="208" s="1"/>
  <c r="O13" i="208" s="1"/>
  <c r="P13" i="208" s="1"/>
  <c r="Q13" i="208" s="1"/>
  <c r="R13" i="208" s="1"/>
  <c r="S13" i="208" s="1"/>
  <c r="T13" i="208" s="1"/>
  <c r="U13" i="208" s="1"/>
  <c r="V13" i="208" s="1"/>
  <c r="W13" i="208" s="1"/>
  <c r="X13" i="208" s="1"/>
  <c r="Y13" i="208" s="1"/>
  <c r="Z13" i="208" s="1"/>
  <c r="AA13" i="208" s="1"/>
  <c r="AB13" i="208" s="1"/>
  <c r="AC13" i="208" s="1"/>
  <c r="AD13" i="208" s="1"/>
  <c r="AE13" i="208" s="1"/>
  <c r="AF13" i="208" s="1"/>
  <c r="AG13" i="208" s="1"/>
  <c r="AH13" i="208" s="1"/>
  <c r="AI13" i="208" s="1"/>
  <c r="AJ13" i="208" s="1"/>
  <c r="AK13" i="208" s="1"/>
  <c r="AL13" i="208" s="1"/>
  <c r="AM13" i="208" s="1"/>
  <c r="AN13" i="208" s="1"/>
  <c r="AO13" i="208" s="1"/>
  <c r="AP13" i="208" s="1"/>
  <c r="AQ13" i="208" s="1"/>
  <c r="AR13" i="208" s="1"/>
  <c r="AS13" i="208" s="1"/>
  <c r="AT13" i="208" s="1"/>
  <c r="AU13" i="208" s="1"/>
  <c r="AV13" i="208" s="1"/>
  <c r="AW13" i="208" s="1"/>
  <c r="AX13" i="208" s="1"/>
  <c r="C13" i="209"/>
  <c r="D13" i="209" s="1"/>
  <c r="E13" i="209" s="1"/>
  <c r="F13" i="209" s="1"/>
  <c r="G13" i="209" s="1"/>
  <c r="H13" i="209" s="1"/>
  <c r="I13" i="209" s="1"/>
  <c r="J13" i="209" s="1"/>
  <c r="K13" i="209" s="1"/>
  <c r="L13" i="209" s="1"/>
  <c r="M13" i="209" s="1"/>
  <c r="N13" i="209" s="1"/>
  <c r="O13" i="209" s="1"/>
  <c r="P13" i="209" s="1"/>
  <c r="Q13" i="209" s="1"/>
  <c r="R13" i="209" s="1"/>
  <c r="S13" i="209" s="1"/>
  <c r="T13" i="209" s="1"/>
  <c r="U13" i="209" s="1"/>
  <c r="V13" i="209" s="1"/>
  <c r="W13" i="209" s="1"/>
  <c r="X13" i="209" s="1"/>
  <c r="Y13" i="209" s="1"/>
  <c r="Z13" i="209" s="1"/>
  <c r="AA13" i="209" s="1"/>
  <c r="AB13" i="209" s="1"/>
  <c r="AC13" i="209" s="1"/>
  <c r="AD13" i="209" s="1"/>
  <c r="AE13" i="209" s="1"/>
  <c r="AF13" i="209" s="1"/>
  <c r="AG13" i="209" s="1"/>
  <c r="AH13" i="209" s="1"/>
  <c r="AI13" i="209" s="1"/>
  <c r="AJ13" i="209" s="1"/>
  <c r="AK13" i="209" s="1"/>
  <c r="AL13" i="209" s="1"/>
  <c r="AM13" i="209" s="1"/>
  <c r="AN13" i="209" s="1"/>
  <c r="AO13" i="209" s="1"/>
  <c r="AP13" i="209" s="1"/>
  <c r="AQ13" i="209" s="1"/>
  <c r="AR13" i="209" s="1"/>
  <c r="AS13" i="209" s="1"/>
  <c r="AT13" i="209" s="1"/>
  <c r="AU13" i="209" s="1"/>
  <c r="AV13" i="209" s="1"/>
  <c r="AW13" i="209" s="1"/>
  <c r="AX13" i="209" s="1"/>
  <c r="C13" i="71"/>
  <c r="D13" i="71" s="1"/>
  <c r="E13" i="71" s="1"/>
  <c r="F13" i="71" s="1"/>
  <c r="G13" i="71" s="1"/>
  <c r="H13" i="71" s="1"/>
  <c r="I13" i="71" s="1"/>
  <c r="J13" i="71" s="1"/>
  <c r="K13" i="71" s="1"/>
  <c r="L13" i="71" s="1"/>
  <c r="M13" i="71" s="1"/>
  <c r="N13" i="71" s="1"/>
  <c r="O13" i="71" s="1"/>
  <c r="P13" i="71" s="1"/>
  <c r="Q13" i="71" s="1"/>
  <c r="R13" i="71" s="1"/>
  <c r="S13" i="71" s="1"/>
  <c r="T13" i="71" s="1"/>
  <c r="U13" i="71" s="1"/>
  <c r="V13" i="71" s="1"/>
  <c r="W13" i="71" s="1"/>
  <c r="X13" i="71" s="1"/>
  <c r="Y13" i="71" s="1"/>
  <c r="Z13" i="71" s="1"/>
  <c r="AA13" i="71" s="1"/>
  <c r="AB13" i="71" s="1"/>
  <c r="AC13" i="71" s="1"/>
  <c r="AD13" i="71" s="1"/>
  <c r="AE13" i="71" s="1"/>
  <c r="AF13" i="71" s="1"/>
  <c r="AG13" i="71" s="1"/>
  <c r="AH13" i="71" s="1"/>
  <c r="AI13" i="71" s="1"/>
  <c r="AJ13" i="71" s="1"/>
  <c r="AK13" i="71" s="1"/>
  <c r="AL13" i="71" s="1"/>
  <c r="AM13" i="71" s="1"/>
  <c r="AN13" i="71" s="1"/>
  <c r="AO13" i="71" s="1"/>
  <c r="AP13" i="71" s="1"/>
  <c r="AQ13" i="71" s="1"/>
  <c r="AR13" i="71" s="1"/>
  <c r="AS13" i="71" s="1"/>
  <c r="AT13" i="71" s="1"/>
  <c r="AU13" i="71" s="1"/>
  <c r="AV13" i="71" s="1"/>
  <c r="AW13" i="71" s="1"/>
  <c r="AX13" i="71" s="1"/>
  <c r="M19" i="144"/>
  <c r="O21" i="134"/>
  <c r="S21" i="134" s="1"/>
  <c r="C133" i="49"/>
  <c r="E133" i="49" s="1"/>
  <c r="H28" i="49"/>
  <c r="AE25" i="209"/>
  <c r="AG25" i="209" s="1"/>
  <c r="Q25" i="209"/>
  <c r="O25" i="209"/>
  <c r="M25" i="209"/>
  <c r="D25" i="209"/>
  <c r="C25" i="209"/>
  <c r="AE24" i="209"/>
  <c r="AG24" i="209" s="1"/>
  <c r="Q24" i="209"/>
  <c r="O24" i="209"/>
  <c r="M24" i="209"/>
  <c r="P24" i="209" s="1"/>
  <c r="D24" i="209"/>
  <c r="C24" i="209"/>
  <c r="AE23" i="209"/>
  <c r="AG23" i="209" s="1"/>
  <c r="Q23" i="209"/>
  <c r="O23" i="209"/>
  <c r="M23" i="209"/>
  <c r="P23" i="209" s="1"/>
  <c r="D23" i="209"/>
  <c r="C23" i="209"/>
  <c r="AE22" i="209"/>
  <c r="AG22" i="209" s="1"/>
  <c r="Q22" i="209"/>
  <c r="O22" i="209"/>
  <c r="M22" i="209"/>
  <c r="D22" i="209"/>
  <c r="C22" i="209"/>
  <c r="AE21" i="209"/>
  <c r="AG21" i="209" s="1"/>
  <c r="Q21" i="209"/>
  <c r="O21" i="209"/>
  <c r="M21" i="209"/>
  <c r="D21" i="209"/>
  <c r="C21" i="209"/>
  <c r="AE20" i="209"/>
  <c r="AG20" i="209" s="1"/>
  <c r="Q20" i="209"/>
  <c r="O20" i="209"/>
  <c r="M20" i="209"/>
  <c r="D20" i="209"/>
  <c r="C20" i="209"/>
  <c r="AE19" i="209"/>
  <c r="AG19" i="209" s="1"/>
  <c r="Q19" i="209"/>
  <c r="O19" i="209"/>
  <c r="M19" i="209"/>
  <c r="T19" i="209" s="1"/>
  <c r="D19" i="209"/>
  <c r="C19" i="209"/>
  <c r="AE18" i="209"/>
  <c r="AG18" i="209" s="1"/>
  <c r="Q18" i="209"/>
  <c r="O18" i="209"/>
  <c r="M18" i="209"/>
  <c r="D18" i="209"/>
  <c r="C18" i="209"/>
  <c r="AE17" i="209"/>
  <c r="AG17" i="209" s="1"/>
  <c r="Q17" i="209"/>
  <c r="O17" i="209"/>
  <c r="M17" i="209"/>
  <c r="T17" i="209" s="1"/>
  <c r="D17" i="209"/>
  <c r="C17" i="209"/>
  <c r="AE16" i="209"/>
  <c r="Q16" i="209"/>
  <c r="O16" i="209"/>
  <c r="M16" i="209"/>
  <c r="D16" i="209"/>
  <c r="C16" i="209"/>
  <c r="AH3" i="209"/>
  <c r="AI3" i="209" s="1"/>
  <c r="AJ3" i="209" s="1"/>
  <c r="AK3" i="209" s="1"/>
  <c r="AL3" i="209" s="1"/>
  <c r="AM3" i="209" s="1"/>
  <c r="AN3" i="209" s="1"/>
  <c r="AO3" i="209" s="1"/>
  <c r="AP3" i="209" s="1"/>
  <c r="AQ3" i="209" s="1"/>
  <c r="AR3" i="209" s="1"/>
  <c r="AS3" i="209" s="1"/>
  <c r="AT3" i="209" s="1"/>
  <c r="AU3" i="209" s="1"/>
  <c r="AV3" i="209" s="1"/>
  <c r="AW3" i="209" s="1"/>
  <c r="AX3" i="209" s="1"/>
  <c r="AY3" i="209" s="1"/>
  <c r="AZ3" i="209" s="1"/>
  <c r="BA3" i="209" s="1"/>
  <c r="BB3" i="209" s="1"/>
  <c r="BC3" i="209" s="1"/>
  <c r="BD3" i="209" s="1"/>
  <c r="BE3" i="209" s="1"/>
  <c r="BF3" i="209" s="1"/>
  <c r="BG3" i="209" s="1"/>
  <c r="BH3" i="209" s="1"/>
  <c r="BI3" i="209" s="1"/>
  <c r="BJ3" i="209" s="1"/>
  <c r="BK3" i="209" s="1"/>
  <c r="BL3" i="209" s="1"/>
  <c r="BM3" i="209" s="1"/>
  <c r="BN3" i="209" s="1"/>
  <c r="BO3" i="209" s="1"/>
  <c r="BP3" i="209" s="1"/>
  <c r="BQ3" i="209" s="1"/>
  <c r="BR3" i="209" s="1"/>
  <c r="BS3" i="209" s="1"/>
  <c r="BT3" i="209" s="1"/>
  <c r="BU3" i="209" s="1"/>
  <c r="BV3" i="209" s="1"/>
  <c r="BW3" i="209" s="1"/>
  <c r="BX3" i="209" s="1"/>
  <c r="BY3" i="209" s="1"/>
  <c r="BZ3" i="209" s="1"/>
  <c r="CA3" i="209" s="1"/>
  <c r="CB3" i="209" s="1"/>
  <c r="CC3" i="209" s="1"/>
  <c r="CD3" i="209" s="1"/>
  <c r="CE3" i="209" s="1"/>
  <c r="CF3" i="209" s="1"/>
  <c r="CG3" i="209" s="1"/>
  <c r="CH3" i="209" s="1"/>
  <c r="CI3" i="209" s="1"/>
  <c r="CJ3" i="209" s="1"/>
  <c r="CK3" i="209" s="1"/>
  <c r="CL3" i="209" s="1"/>
  <c r="CM3" i="209" s="1"/>
  <c r="CN3" i="209" s="1"/>
  <c r="CO3" i="209" s="1"/>
  <c r="CP3" i="209" s="1"/>
  <c r="CQ3" i="209" s="1"/>
  <c r="CR3" i="209" s="1"/>
  <c r="CS3" i="209" s="1"/>
  <c r="CT3" i="209" s="1"/>
  <c r="CU3" i="209" s="1"/>
  <c r="CV3" i="209" s="1"/>
  <c r="CW3" i="209" s="1"/>
  <c r="CX3" i="209" s="1"/>
  <c r="CY3" i="209" s="1"/>
  <c r="CZ3" i="209" s="1"/>
  <c r="DA3" i="209" s="1"/>
  <c r="DB3" i="209" s="1"/>
  <c r="DC3" i="209" s="1"/>
  <c r="DD3" i="209" s="1"/>
  <c r="DE3" i="209" s="1"/>
  <c r="DF3" i="209" s="1"/>
  <c r="DG3" i="209" s="1"/>
  <c r="DH3" i="209" s="1"/>
  <c r="DI3" i="209" s="1"/>
  <c r="DJ3" i="209" s="1"/>
  <c r="DK3" i="209" s="1"/>
  <c r="DL3" i="209" s="1"/>
  <c r="DM3" i="209" s="1"/>
  <c r="DN3" i="209" s="1"/>
  <c r="DO3" i="209" s="1"/>
  <c r="DP3" i="209" s="1"/>
  <c r="DQ3" i="209" s="1"/>
  <c r="DR3" i="209" s="1"/>
  <c r="DS3" i="209" s="1"/>
  <c r="DT3" i="209" s="1"/>
  <c r="DU3" i="209" s="1"/>
  <c r="DV3" i="209" s="1"/>
  <c r="DW3" i="209" s="1"/>
  <c r="DX3" i="209" s="1"/>
  <c r="DY3" i="209" s="1"/>
  <c r="DZ3" i="209" s="1"/>
  <c r="EA3" i="209" s="1"/>
  <c r="EB3" i="209" s="1"/>
  <c r="EC3" i="209" s="1"/>
  <c r="ED3" i="209" s="1"/>
  <c r="EE3" i="209" s="1"/>
  <c r="EF3" i="209" s="1"/>
  <c r="EG3" i="209" s="1"/>
  <c r="EH3" i="209" s="1"/>
  <c r="EI3" i="209" s="1"/>
  <c r="EJ3" i="209" s="1"/>
  <c r="EK3" i="209" s="1"/>
  <c r="EL3" i="209" s="1"/>
  <c r="EM3" i="209" s="1"/>
  <c r="EN3" i="209" s="1"/>
  <c r="EO3" i="209" s="1"/>
  <c r="EP3" i="209" s="1"/>
  <c r="EQ3" i="209" s="1"/>
  <c r="ER3" i="209" s="1"/>
  <c r="ES3" i="209" s="1"/>
  <c r="ET3" i="209" s="1"/>
  <c r="EU3" i="209" s="1"/>
  <c r="EV3" i="209" s="1"/>
  <c r="EW3" i="209" s="1"/>
  <c r="EX3" i="209" s="1"/>
  <c r="EY3" i="209" s="1"/>
  <c r="EZ3" i="209" s="1"/>
  <c r="FA3" i="209" s="1"/>
  <c r="FB3" i="209" s="1"/>
  <c r="FC3" i="209" s="1"/>
  <c r="FD3" i="209" s="1"/>
  <c r="FE3" i="209" s="1"/>
  <c r="FF3" i="209" s="1"/>
  <c r="FG3" i="209" s="1"/>
  <c r="FH3" i="209" s="1"/>
  <c r="FI3" i="209" s="1"/>
  <c r="FJ3" i="209" s="1"/>
  <c r="FK3" i="209" s="1"/>
  <c r="FL3" i="209" s="1"/>
  <c r="FM3" i="209" s="1"/>
  <c r="FN3" i="209" s="1"/>
  <c r="FO3" i="209" s="1"/>
  <c r="FP3" i="209" s="1"/>
  <c r="FQ3" i="209" s="1"/>
  <c r="FR3" i="209" s="1"/>
  <c r="FS3" i="209" s="1"/>
  <c r="FT3" i="209" s="1"/>
  <c r="FU3" i="209" s="1"/>
  <c r="FV3" i="209" s="1"/>
  <c r="FW3" i="209" s="1"/>
  <c r="FX3" i="209" s="1"/>
  <c r="FY3" i="209" s="1"/>
  <c r="FZ3" i="209" s="1"/>
  <c r="GA3" i="209" s="1"/>
  <c r="GB3" i="209" s="1"/>
  <c r="GC3" i="209" s="1"/>
  <c r="GD3" i="209" s="1"/>
  <c r="GE3" i="209" s="1"/>
  <c r="GF3" i="209" s="1"/>
  <c r="GG3" i="209" s="1"/>
  <c r="GH3" i="209" s="1"/>
  <c r="GI3" i="209" s="1"/>
  <c r="GJ3" i="209" s="1"/>
  <c r="GK3" i="209" s="1"/>
  <c r="GL3" i="209" s="1"/>
  <c r="GM3" i="209" s="1"/>
  <c r="GN3" i="209" s="1"/>
  <c r="GO3" i="209" s="1"/>
  <c r="GP3" i="209" s="1"/>
  <c r="GQ3" i="209" s="1"/>
  <c r="GR3" i="209" s="1"/>
  <c r="GS3" i="209" s="1"/>
  <c r="GT3" i="209" s="1"/>
  <c r="GU3" i="209" s="1"/>
  <c r="GV3" i="209" s="1"/>
  <c r="GW3" i="209" s="1"/>
  <c r="GX3" i="209" s="1"/>
  <c r="GY3" i="209" s="1"/>
  <c r="GZ3" i="209" s="1"/>
  <c r="HA3" i="209" s="1"/>
  <c r="HB3" i="209" s="1"/>
  <c r="HC3" i="209" s="1"/>
  <c r="HD3" i="209" s="1"/>
  <c r="HE3" i="209" s="1"/>
  <c r="HF3" i="209" s="1"/>
  <c r="HG3" i="209" s="1"/>
  <c r="HH3" i="209" s="1"/>
  <c r="HI3" i="209" s="1"/>
  <c r="HJ3" i="209" s="1"/>
  <c r="HK3" i="209" s="1"/>
  <c r="AK2" i="209"/>
  <c r="AJ2" i="209"/>
  <c r="AI2" i="209"/>
  <c r="AH2" i="209"/>
  <c r="HE1" i="209"/>
  <c r="HI7" i="209" s="1"/>
  <c r="GX1" i="209"/>
  <c r="HB7" i="209" s="1"/>
  <c r="GQ1" i="209"/>
  <c r="GU7" i="209" s="1"/>
  <c r="GJ1" i="209"/>
  <c r="GN7" i="209" s="1"/>
  <c r="GC1" i="209"/>
  <c r="GG7" i="209" s="1"/>
  <c r="FV1" i="209"/>
  <c r="FZ7" i="209" s="1"/>
  <c r="FO1" i="209"/>
  <c r="FS7" i="209" s="1"/>
  <c r="FH1" i="209"/>
  <c r="FL7" i="209" s="1"/>
  <c r="FA1" i="209"/>
  <c r="FE7" i="209" s="1"/>
  <c r="ET1" i="209"/>
  <c r="EX7" i="209" s="1"/>
  <c r="EM1" i="209"/>
  <c r="EQ7" i="209" s="1"/>
  <c r="EF1" i="209"/>
  <c r="EJ7" i="209" s="1"/>
  <c r="DY1" i="209"/>
  <c r="EC7" i="209" s="1"/>
  <c r="DR1" i="209"/>
  <c r="DV7" i="209" s="1"/>
  <c r="DK1" i="209"/>
  <c r="DO7" i="209" s="1"/>
  <c r="DD1" i="209"/>
  <c r="DH7" i="209" s="1"/>
  <c r="CW1" i="209"/>
  <c r="DA7" i="209" s="1"/>
  <c r="CP1" i="209"/>
  <c r="CT7" i="209" s="1"/>
  <c r="CI1" i="209"/>
  <c r="CM7" i="209" s="1"/>
  <c r="CB1" i="209"/>
  <c r="CF7" i="209" s="1"/>
  <c r="BU1" i="209"/>
  <c r="BY7" i="209" s="1"/>
  <c r="BN1" i="209"/>
  <c r="BR7" i="209" s="1"/>
  <c r="BG1" i="209"/>
  <c r="BK7" i="209" s="1"/>
  <c r="AZ1" i="209"/>
  <c r="BD7" i="209" s="1"/>
  <c r="AS1" i="209"/>
  <c r="AW7" i="209" s="1"/>
  <c r="AL1" i="209"/>
  <c r="AP7" i="209" s="1"/>
  <c r="AE25" i="208"/>
  <c r="AG25" i="208" s="1"/>
  <c r="Q25" i="208"/>
  <c r="O25" i="208"/>
  <c r="M25" i="208"/>
  <c r="D25" i="208"/>
  <c r="C25" i="208"/>
  <c r="AE24" i="208"/>
  <c r="AG24" i="208" s="1"/>
  <c r="Q24" i="208"/>
  <c r="O24" i="208"/>
  <c r="M24" i="208"/>
  <c r="D24" i="208"/>
  <c r="C24" i="208"/>
  <c r="AE23" i="208"/>
  <c r="AG23" i="208" s="1"/>
  <c r="Q23" i="208"/>
  <c r="O23" i="208"/>
  <c r="M23" i="208"/>
  <c r="T23" i="208" s="1"/>
  <c r="D23" i="208"/>
  <c r="C23" i="208"/>
  <c r="AE22" i="208"/>
  <c r="AG22" i="208" s="1"/>
  <c r="Q22" i="208"/>
  <c r="O22" i="208"/>
  <c r="M22" i="208"/>
  <c r="D22" i="208"/>
  <c r="C22" i="208"/>
  <c r="AE21" i="208"/>
  <c r="AG21" i="208" s="1"/>
  <c r="Q21" i="208"/>
  <c r="O21" i="208"/>
  <c r="M21" i="208"/>
  <c r="D21" i="208"/>
  <c r="C21" i="208"/>
  <c r="AE20" i="208"/>
  <c r="AG20" i="208" s="1"/>
  <c r="Q20" i="208"/>
  <c r="O20" i="208"/>
  <c r="M20" i="208"/>
  <c r="D20" i="208"/>
  <c r="C20" i="208"/>
  <c r="AE19" i="208"/>
  <c r="AG19" i="208" s="1"/>
  <c r="Q19" i="208"/>
  <c r="O19" i="208"/>
  <c r="M19" i="208"/>
  <c r="T19" i="208" s="1"/>
  <c r="D19" i="208"/>
  <c r="C19" i="208"/>
  <c r="AE18" i="208"/>
  <c r="AG18" i="208" s="1"/>
  <c r="Q18" i="208"/>
  <c r="O18" i="208"/>
  <c r="M18" i="208"/>
  <c r="D18" i="208"/>
  <c r="C18" i="208"/>
  <c r="AE17" i="208"/>
  <c r="AG17" i="208" s="1"/>
  <c r="Q17" i="208"/>
  <c r="O17" i="208"/>
  <c r="M17" i="208"/>
  <c r="D17" i="208"/>
  <c r="C17" i="208"/>
  <c r="AE16" i="208"/>
  <c r="AG16" i="208" s="1"/>
  <c r="Q16" i="208"/>
  <c r="O16" i="208"/>
  <c r="M16" i="208"/>
  <c r="D16" i="208"/>
  <c r="C16" i="208"/>
  <c r="AH3" i="208"/>
  <c r="AI3" i="208" s="1"/>
  <c r="AJ3" i="208" s="1"/>
  <c r="AK3" i="208" s="1"/>
  <c r="AL3" i="208" s="1"/>
  <c r="AM3" i="208" s="1"/>
  <c r="AN3" i="208" s="1"/>
  <c r="AO3" i="208" s="1"/>
  <c r="AP3" i="208" s="1"/>
  <c r="AQ3" i="208" s="1"/>
  <c r="AR3" i="208" s="1"/>
  <c r="AS3" i="208" s="1"/>
  <c r="AT3" i="208" s="1"/>
  <c r="AU3" i="208" s="1"/>
  <c r="AV3" i="208" s="1"/>
  <c r="AW3" i="208" s="1"/>
  <c r="AX3" i="208" s="1"/>
  <c r="AY3" i="208" s="1"/>
  <c r="AZ3" i="208" s="1"/>
  <c r="BA3" i="208" s="1"/>
  <c r="BB3" i="208" s="1"/>
  <c r="BC3" i="208" s="1"/>
  <c r="BD3" i="208" s="1"/>
  <c r="BE3" i="208" s="1"/>
  <c r="BF3" i="208" s="1"/>
  <c r="BG3" i="208" s="1"/>
  <c r="BH3" i="208" s="1"/>
  <c r="BI3" i="208" s="1"/>
  <c r="BJ3" i="208" s="1"/>
  <c r="BK3" i="208" s="1"/>
  <c r="BL3" i="208" s="1"/>
  <c r="BM3" i="208" s="1"/>
  <c r="BN3" i="208" s="1"/>
  <c r="BO3" i="208" s="1"/>
  <c r="BP3" i="208" s="1"/>
  <c r="BQ3" i="208" s="1"/>
  <c r="BR3" i="208" s="1"/>
  <c r="BS3" i="208" s="1"/>
  <c r="BT3" i="208" s="1"/>
  <c r="BU3" i="208" s="1"/>
  <c r="BV3" i="208" s="1"/>
  <c r="BW3" i="208" s="1"/>
  <c r="BX3" i="208" s="1"/>
  <c r="BY3" i="208" s="1"/>
  <c r="BZ3" i="208" s="1"/>
  <c r="CA3" i="208" s="1"/>
  <c r="CB3" i="208" s="1"/>
  <c r="CC3" i="208" s="1"/>
  <c r="CD3" i="208" s="1"/>
  <c r="CE3" i="208" s="1"/>
  <c r="CF3" i="208" s="1"/>
  <c r="CG3" i="208" s="1"/>
  <c r="CH3" i="208" s="1"/>
  <c r="CI3" i="208" s="1"/>
  <c r="CJ3" i="208" s="1"/>
  <c r="CK3" i="208" s="1"/>
  <c r="CL3" i="208" s="1"/>
  <c r="CM3" i="208" s="1"/>
  <c r="CN3" i="208" s="1"/>
  <c r="CO3" i="208" s="1"/>
  <c r="CP3" i="208" s="1"/>
  <c r="CQ3" i="208" s="1"/>
  <c r="CR3" i="208" s="1"/>
  <c r="CS3" i="208" s="1"/>
  <c r="CT3" i="208" s="1"/>
  <c r="CU3" i="208" s="1"/>
  <c r="CV3" i="208" s="1"/>
  <c r="CW3" i="208" s="1"/>
  <c r="CX3" i="208" s="1"/>
  <c r="CY3" i="208" s="1"/>
  <c r="CZ3" i="208" s="1"/>
  <c r="DA3" i="208" s="1"/>
  <c r="DB3" i="208" s="1"/>
  <c r="DC3" i="208" s="1"/>
  <c r="DD3" i="208" s="1"/>
  <c r="DE3" i="208" s="1"/>
  <c r="DF3" i="208" s="1"/>
  <c r="DG3" i="208" s="1"/>
  <c r="DH3" i="208" s="1"/>
  <c r="DI3" i="208" s="1"/>
  <c r="DJ3" i="208" s="1"/>
  <c r="DK3" i="208" s="1"/>
  <c r="DL3" i="208" s="1"/>
  <c r="DM3" i="208" s="1"/>
  <c r="DN3" i="208" s="1"/>
  <c r="DO3" i="208" s="1"/>
  <c r="DP3" i="208" s="1"/>
  <c r="DQ3" i="208" s="1"/>
  <c r="DR3" i="208" s="1"/>
  <c r="DS3" i="208" s="1"/>
  <c r="DT3" i="208" s="1"/>
  <c r="DU3" i="208" s="1"/>
  <c r="DV3" i="208" s="1"/>
  <c r="DW3" i="208" s="1"/>
  <c r="DX3" i="208" s="1"/>
  <c r="DY3" i="208" s="1"/>
  <c r="DZ3" i="208" s="1"/>
  <c r="EA3" i="208" s="1"/>
  <c r="EB3" i="208" s="1"/>
  <c r="EC3" i="208" s="1"/>
  <c r="ED3" i="208" s="1"/>
  <c r="EE3" i="208" s="1"/>
  <c r="EF3" i="208" s="1"/>
  <c r="EG3" i="208" s="1"/>
  <c r="EH3" i="208" s="1"/>
  <c r="EI3" i="208" s="1"/>
  <c r="EJ3" i="208" s="1"/>
  <c r="EK3" i="208" s="1"/>
  <c r="EL3" i="208" s="1"/>
  <c r="EM3" i="208" s="1"/>
  <c r="EN3" i="208" s="1"/>
  <c r="EO3" i="208" s="1"/>
  <c r="EP3" i="208" s="1"/>
  <c r="EQ3" i="208" s="1"/>
  <c r="ER3" i="208" s="1"/>
  <c r="ES3" i="208" s="1"/>
  <c r="ET3" i="208" s="1"/>
  <c r="EU3" i="208" s="1"/>
  <c r="EV3" i="208" s="1"/>
  <c r="EW3" i="208" s="1"/>
  <c r="EX3" i="208" s="1"/>
  <c r="EY3" i="208" s="1"/>
  <c r="EZ3" i="208" s="1"/>
  <c r="FA3" i="208" s="1"/>
  <c r="FB3" i="208" s="1"/>
  <c r="FC3" i="208" s="1"/>
  <c r="FD3" i="208" s="1"/>
  <c r="FE3" i="208" s="1"/>
  <c r="FF3" i="208" s="1"/>
  <c r="FG3" i="208" s="1"/>
  <c r="FH3" i="208" s="1"/>
  <c r="FI3" i="208" s="1"/>
  <c r="FJ3" i="208" s="1"/>
  <c r="FK3" i="208" s="1"/>
  <c r="FL3" i="208" s="1"/>
  <c r="FM3" i="208" s="1"/>
  <c r="FN3" i="208" s="1"/>
  <c r="FO3" i="208" s="1"/>
  <c r="FP3" i="208" s="1"/>
  <c r="FQ3" i="208" s="1"/>
  <c r="FR3" i="208" s="1"/>
  <c r="FS3" i="208" s="1"/>
  <c r="FT3" i="208" s="1"/>
  <c r="FU3" i="208" s="1"/>
  <c r="FV3" i="208" s="1"/>
  <c r="FW3" i="208" s="1"/>
  <c r="FX3" i="208" s="1"/>
  <c r="FY3" i="208" s="1"/>
  <c r="FZ3" i="208" s="1"/>
  <c r="GA3" i="208" s="1"/>
  <c r="GB3" i="208" s="1"/>
  <c r="GC3" i="208" s="1"/>
  <c r="GD3" i="208" s="1"/>
  <c r="GE3" i="208" s="1"/>
  <c r="GF3" i="208" s="1"/>
  <c r="GG3" i="208" s="1"/>
  <c r="GH3" i="208" s="1"/>
  <c r="GI3" i="208" s="1"/>
  <c r="GJ3" i="208" s="1"/>
  <c r="GK3" i="208" s="1"/>
  <c r="GL3" i="208" s="1"/>
  <c r="GM3" i="208" s="1"/>
  <c r="GN3" i="208" s="1"/>
  <c r="GO3" i="208" s="1"/>
  <c r="GP3" i="208" s="1"/>
  <c r="GQ3" i="208" s="1"/>
  <c r="GR3" i="208" s="1"/>
  <c r="GS3" i="208" s="1"/>
  <c r="GT3" i="208" s="1"/>
  <c r="GU3" i="208" s="1"/>
  <c r="GV3" i="208" s="1"/>
  <c r="GW3" i="208" s="1"/>
  <c r="GX3" i="208" s="1"/>
  <c r="GY3" i="208" s="1"/>
  <c r="GZ3" i="208" s="1"/>
  <c r="HA3" i="208" s="1"/>
  <c r="HB3" i="208" s="1"/>
  <c r="HC3" i="208" s="1"/>
  <c r="HD3" i="208" s="1"/>
  <c r="HE3" i="208" s="1"/>
  <c r="HF3" i="208" s="1"/>
  <c r="HG3" i="208" s="1"/>
  <c r="HH3" i="208" s="1"/>
  <c r="HI3" i="208" s="1"/>
  <c r="HJ3" i="208" s="1"/>
  <c r="HK3" i="208" s="1"/>
  <c r="AK2" i="208"/>
  <c r="AJ2" i="208"/>
  <c r="AI2" i="208"/>
  <c r="AH2" i="208"/>
  <c r="HE1" i="208"/>
  <c r="GX1" i="208"/>
  <c r="GQ1" i="208"/>
  <c r="GJ1" i="208"/>
  <c r="GC1" i="208"/>
  <c r="FV1" i="208"/>
  <c r="FO1" i="208"/>
  <c r="FH1" i="208"/>
  <c r="FA1" i="208"/>
  <c r="ET1" i="208"/>
  <c r="EM1" i="208"/>
  <c r="EQ7" i="208" s="1"/>
  <c r="EF1" i="208"/>
  <c r="DY1" i="208"/>
  <c r="DR1" i="208"/>
  <c r="DK1" i="208"/>
  <c r="DD1" i="208"/>
  <c r="CW1" i="208"/>
  <c r="CP1" i="208"/>
  <c r="CI1" i="208"/>
  <c r="CB1" i="208"/>
  <c r="BU1" i="208"/>
  <c r="BN1" i="208"/>
  <c r="BG1" i="208"/>
  <c r="BK7" i="208" s="1"/>
  <c r="AZ1" i="208"/>
  <c r="AS1" i="208"/>
  <c r="AL1" i="208"/>
  <c r="AP7" i="208" s="1"/>
  <c r="AE25" i="207"/>
  <c r="AG25" i="207" s="1"/>
  <c r="Q25" i="207"/>
  <c r="O25" i="207"/>
  <c r="M25" i="207"/>
  <c r="D25" i="207"/>
  <c r="C25" i="207"/>
  <c r="AE24" i="207"/>
  <c r="AG24" i="207" s="1"/>
  <c r="Q24" i="207"/>
  <c r="O24" i="207"/>
  <c r="M24" i="207"/>
  <c r="D24" i="207"/>
  <c r="C24" i="207"/>
  <c r="AE23" i="207"/>
  <c r="AG23" i="207" s="1"/>
  <c r="Q23" i="207"/>
  <c r="O23" i="207"/>
  <c r="M23" i="207"/>
  <c r="D23" i="207"/>
  <c r="C23" i="207"/>
  <c r="AE22" i="207"/>
  <c r="AG22" i="207" s="1"/>
  <c r="Q22" i="207"/>
  <c r="O22" i="207"/>
  <c r="M22" i="207"/>
  <c r="T22" i="207" s="1"/>
  <c r="D22" i="207"/>
  <c r="C22" i="207"/>
  <c r="AE21" i="207"/>
  <c r="AG21" i="207" s="1"/>
  <c r="Q21" i="207"/>
  <c r="O21" i="207"/>
  <c r="M21" i="207"/>
  <c r="D21" i="207"/>
  <c r="C21" i="207"/>
  <c r="AE20" i="207"/>
  <c r="AG20" i="207" s="1"/>
  <c r="Q20" i="207"/>
  <c r="O20" i="207"/>
  <c r="M20" i="207"/>
  <c r="T20" i="207" s="1"/>
  <c r="D20" i="207"/>
  <c r="C20" i="207"/>
  <c r="AE19" i="207"/>
  <c r="AG19" i="207" s="1"/>
  <c r="Q19" i="207"/>
  <c r="O19" i="207"/>
  <c r="M19" i="207"/>
  <c r="D19" i="207"/>
  <c r="C19" i="207"/>
  <c r="AE18" i="207"/>
  <c r="AG18" i="207" s="1"/>
  <c r="Q18" i="207"/>
  <c r="O18" i="207"/>
  <c r="M18" i="207"/>
  <c r="P18" i="207" s="1"/>
  <c r="D18" i="207"/>
  <c r="C18" i="207"/>
  <c r="AE17" i="207"/>
  <c r="AG17" i="207" s="1"/>
  <c r="Q17" i="207"/>
  <c r="O17" i="207"/>
  <c r="M17" i="207"/>
  <c r="D17" i="207"/>
  <c r="C17" i="207"/>
  <c r="AE16" i="207"/>
  <c r="AG16" i="207" s="1"/>
  <c r="Q16" i="207"/>
  <c r="O16" i="207"/>
  <c r="M16" i="207"/>
  <c r="T16" i="207" s="1"/>
  <c r="D16" i="207"/>
  <c r="C16" i="207"/>
  <c r="AH3" i="207"/>
  <c r="AI3" i="207" s="1"/>
  <c r="AJ3" i="207" s="1"/>
  <c r="AK3" i="207" s="1"/>
  <c r="AL3" i="207" s="1"/>
  <c r="AM3" i="207" s="1"/>
  <c r="AN3" i="207" s="1"/>
  <c r="AO3" i="207" s="1"/>
  <c r="AP3" i="207" s="1"/>
  <c r="AQ3" i="207" s="1"/>
  <c r="AR3" i="207" s="1"/>
  <c r="AS3" i="207" s="1"/>
  <c r="AT3" i="207" s="1"/>
  <c r="AU3" i="207" s="1"/>
  <c r="AV3" i="207" s="1"/>
  <c r="AW3" i="207" s="1"/>
  <c r="AX3" i="207" s="1"/>
  <c r="AY3" i="207" s="1"/>
  <c r="AZ3" i="207" s="1"/>
  <c r="BA3" i="207" s="1"/>
  <c r="BB3" i="207" s="1"/>
  <c r="BC3" i="207" s="1"/>
  <c r="BD3" i="207" s="1"/>
  <c r="BE3" i="207" s="1"/>
  <c r="BF3" i="207" s="1"/>
  <c r="BG3" i="207" s="1"/>
  <c r="BH3" i="207" s="1"/>
  <c r="BI3" i="207" s="1"/>
  <c r="BJ3" i="207" s="1"/>
  <c r="BK3" i="207" s="1"/>
  <c r="BL3" i="207" s="1"/>
  <c r="BM3" i="207" s="1"/>
  <c r="BN3" i="207" s="1"/>
  <c r="BO3" i="207" s="1"/>
  <c r="BP3" i="207" s="1"/>
  <c r="BQ3" i="207" s="1"/>
  <c r="BR3" i="207" s="1"/>
  <c r="BS3" i="207" s="1"/>
  <c r="BT3" i="207" s="1"/>
  <c r="BU3" i="207" s="1"/>
  <c r="BV3" i="207" s="1"/>
  <c r="BW3" i="207" s="1"/>
  <c r="BX3" i="207" s="1"/>
  <c r="BY3" i="207" s="1"/>
  <c r="BZ3" i="207" s="1"/>
  <c r="CA3" i="207" s="1"/>
  <c r="CB3" i="207" s="1"/>
  <c r="CC3" i="207" s="1"/>
  <c r="CD3" i="207" s="1"/>
  <c r="CE3" i="207" s="1"/>
  <c r="CF3" i="207" s="1"/>
  <c r="CG3" i="207" s="1"/>
  <c r="CH3" i="207" s="1"/>
  <c r="CI3" i="207" s="1"/>
  <c r="CJ3" i="207" s="1"/>
  <c r="CK3" i="207" s="1"/>
  <c r="CL3" i="207" s="1"/>
  <c r="CM3" i="207" s="1"/>
  <c r="CN3" i="207" s="1"/>
  <c r="CO3" i="207" s="1"/>
  <c r="CP3" i="207" s="1"/>
  <c r="CQ3" i="207" s="1"/>
  <c r="CR3" i="207" s="1"/>
  <c r="CS3" i="207" s="1"/>
  <c r="CT3" i="207" s="1"/>
  <c r="CU3" i="207" s="1"/>
  <c r="CV3" i="207" s="1"/>
  <c r="CW3" i="207" s="1"/>
  <c r="CX3" i="207" s="1"/>
  <c r="CY3" i="207" s="1"/>
  <c r="CZ3" i="207" s="1"/>
  <c r="DA3" i="207" s="1"/>
  <c r="DB3" i="207" s="1"/>
  <c r="DC3" i="207" s="1"/>
  <c r="DD3" i="207" s="1"/>
  <c r="DE3" i="207" s="1"/>
  <c r="DF3" i="207" s="1"/>
  <c r="DG3" i="207" s="1"/>
  <c r="DH3" i="207" s="1"/>
  <c r="DI3" i="207" s="1"/>
  <c r="DJ3" i="207" s="1"/>
  <c r="DK3" i="207" s="1"/>
  <c r="DL3" i="207" s="1"/>
  <c r="DM3" i="207" s="1"/>
  <c r="DN3" i="207" s="1"/>
  <c r="DO3" i="207" s="1"/>
  <c r="DP3" i="207" s="1"/>
  <c r="DQ3" i="207" s="1"/>
  <c r="DR3" i="207" s="1"/>
  <c r="DS3" i="207" s="1"/>
  <c r="DT3" i="207" s="1"/>
  <c r="DU3" i="207" s="1"/>
  <c r="DV3" i="207" s="1"/>
  <c r="DW3" i="207" s="1"/>
  <c r="DX3" i="207" s="1"/>
  <c r="DY3" i="207" s="1"/>
  <c r="DZ3" i="207" s="1"/>
  <c r="EA3" i="207" s="1"/>
  <c r="EB3" i="207" s="1"/>
  <c r="EC3" i="207" s="1"/>
  <c r="ED3" i="207" s="1"/>
  <c r="EE3" i="207" s="1"/>
  <c r="EF3" i="207" s="1"/>
  <c r="EG3" i="207" s="1"/>
  <c r="EH3" i="207" s="1"/>
  <c r="EI3" i="207" s="1"/>
  <c r="EJ3" i="207" s="1"/>
  <c r="EK3" i="207" s="1"/>
  <c r="EL3" i="207" s="1"/>
  <c r="EM3" i="207" s="1"/>
  <c r="EN3" i="207" s="1"/>
  <c r="EO3" i="207" s="1"/>
  <c r="EP3" i="207" s="1"/>
  <c r="EQ3" i="207" s="1"/>
  <c r="ER3" i="207" s="1"/>
  <c r="ES3" i="207" s="1"/>
  <c r="ET3" i="207" s="1"/>
  <c r="EU3" i="207" s="1"/>
  <c r="EV3" i="207" s="1"/>
  <c r="EW3" i="207" s="1"/>
  <c r="EX3" i="207" s="1"/>
  <c r="EY3" i="207" s="1"/>
  <c r="EZ3" i="207" s="1"/>
  <c r="FA3" i="207" s="1"/>
  <c r="FB3" i="207" s="1"/>
  <c r="FC3" i="207" s="1"/>
  <c r="FD3" i="207" s="1"/>
  <c r="FE3" i="207" s="1"/>
  <c r="FF3" i="207" s="1"/>
  <c r="FG3" i="207" s="1"/>
  <c r="FH3" i="207" s="1"/>
  <c r="FI3" i="207" s="1"/>
  <c r="FJ3" i="207" s="1"/>
  <c r="FK3" i="207" s="1"/>
  <c r="FL3" i="207" s="1"/>
  <c r="FM3" i="207" s="1"/>
  <c r="FN3" i="207" s="1"/>
  <c r="FO3" i="207" s="1"/>
  <c r="FP3" i="207" s="1"/>
  <c r="FQ3" i="207" s="1"/>
  <c r="FR3" i="207" s="1"/>
  <c r="FS3" i="207" s="1"/>
  <c r="FT3" i="207" s="1"/>
  <c r="FU3" i="207" s="1"/>
  <c r="FV3" i="207" s="1"/>
  <c r="FW3" i="207" s="1"/>
  <c r="FX3" i="207" s="1"/>
  <c r="FY3" i="207" s="1"/>
  <c r="FZ3" i="207" s="1"/>
  <c r="GA3" i="207" s="1"/>
  <c r="GB3" i="207" s="1"/>
  <c r="GC3" i="207" s="1"/>
  <c r="GD3" i="207" s="1"/>
  <c r="GE3" i="207" s="1"/>
  <c r="GF3" i="207" s="1"/>
  <c r="GG3" i="207" s="1"/>
  <c r="GH3" i="207" s="1"/>
  <c r="GI3" i="207" s="1"/>
  <c r="GJ3" i="207" s="1"/>
  <c r="GK3" i="207" s="1"/>
  <c r="GL3" i="207" s="1"/>
  <c r="GM3" i="207" s="1"/>
  <c r="GN3" i="207" s="1"/>
  <c r="GO3" i="207" s="1"/>
  <c r="GP3" i="207" s="1"/>
  <c r="GQ3" i="207" s="1"/>
  <c r="GR3" i="207" s="1"/>
  <c r="GS3" i="207" s="1"/>
  <c r="GT3" i="207" s="1"/>
  <c r="GU3" i="207" s="1"/>
  <c r="GV3" i="207" s="1"/>
  <c r="GW3" i="207" s="1"/>
  <c r="GX3" i="207" s="1"/>
  <c r="GY3" i="207" s="1"/>
  <c r="GZ3" i="207" s="1"/>
  <c r="HA3" i="207" s="1"/>
  <c r="HB3" i="207" s="1"/>
  <c r="HC3" i="207" s="1"/>
  <c r="HD3" i="207" s="1"/>
  <c r="HE3" i="207" s="1"/>
  <c r="HF3" i="207" s="1"/>
  <c r="HG3" i="207" s="1"/>
  <c r="HH3" i="207" s="1"/>
  <c r="HI3" i="207" s="1"/>
  <c r="HJ3" i="207" s="1"/>
  <c r="HK3" i="207" s="1"/>
  <c r="AK2" i="207"/>
  <c r="AJ2" i="207"/>
  <c r="AI2" i="207"/>
  <c r="AH2" i="207"/>
  <c r="HE1" i="207"/>
  <c r="GX1" i="207"/>
  <c r="GQ1" i="207"/>
  <c r="GJ1" i="207"/>
  <c r="GC1" i="207"/>
  <c r="FV1" i="207"/>
  <c r="FO1" i="207"/>
  <c r="FS7" i="207" s="1"/>
  <c r="FH1" i="207"/>
  <c r="FA1" i="207"/>
  <c r="ET1" i="207"/>
  <c r="EM1" i="207"/>
  <c r="EF1" i="207"/>
  <c r="DY1" i="207"/>
  <c r="DR1" i="207"/>
  <c r="DK1" i="207"/>
  <c r="DD1" i="207"/>
  <c r="CW1" i="207"/>
  <c r="CP1" i="207"/>
  <c r="CI1" i="207"/>
  <c r="CB1" i="207"/>
  <c r="BU1" i="207"/>
  <c r="BN1" i="207"/>
  <c r="BG1" i="207"/>
  <c r="AZ1" i="207"/>
  <c r="AS1" i="207"/>
  <c r="AL1" i="207"/>
  <c r="AP7" i="207" s="1"/>
  <c r="AE25" i="206"/>
  <c r="AG25" i="206" s="1"/>
  <c r="Q25" i="206"/>
  <c r="O25" i="206"/>
  <c r="M25" i="206"/>
  <c r="D25" i="206"/>
  <c r="C25" i="206"/>
  <c r="AE24" i="206"/>
  <c r="AG24" i="206" s="1"/>
  <c r="Q24" i="206"/>
  <c r="O24" i="206"/>
  <c r="M24" i="206"/>
  <c r="D24" i="206"/>
  <c r="C24" i="206"/>
  <c r="AE23" i="206"/>
  <c r="AG23" i="206" s="1"/>
  <c r="Q23" i="206"/>
  <c r="O23" i="206"/>
  <c r="M23" i="206"/>
  <c r="T23" i="206" s="1"/>
  <c r="D23" i="206"/>
  <c r="C23" i="206"/>
  <c r="AE22" i="206"/>
  <c r="AG22" i="206" s="1"/>
  <c r="Q22" i="206"/>
  <c r="O22" i="206"/>
  <c r="M22" i="206"/>
  <c r="D22" i="206"/>
  <c r="C22" i="206"/>
  <c r="AE21" i="206"/>
  <c r="AG21" i="206" s="1"/>
  <c r="Q21" i="206"/>
  <c r="O21" i="206"/>
  <c r="M21" i="206"/>
  <c r="P21" i="206" s="1"/>
  <c r="D21" i="206"/>
  <c r="C21" i="206"/>
  <c r="AE20" i="206"/>
  <c r="AG20" i="206" s="1"/>
  <c r="Q20" i="206"/>
  <c r="O20" i="206"/>
  <c r="M20" i="206"/>
  <c r="D20" i="206"/>
  <c r="C20" i="206"/>
  <c r="AE19" i="206"/>
  <c r="AG19" i="206" s="1"/>
  <c r="Q19" i="206"/>
  <c r="O19" i="206"/>
  <c r="M19" i="206"/>
  <c r="T19" i="206" s="1"/>
  <c r="D19" i="206"/>
  <c r="C19" i="206"/>
  <c r="AE18" i="206"/>
  <c r="AG18" i="206" s="1"/>
  <c r="Q18" i="206"/>
  <c r="O18" i="206"/>
  <c r="M18" i="206"/>
  <c r="T18" i="206" s="1"/>
  <c r="D18" i="206"/>
  <c r="C18" i="206"/>
  <c r="AE17" i="206"/>
  <c r="AG17" i="206" s="1"/>
  <c r="Q17" i="206"/>
  <c r="O17" i="206"/>
  <c r="M17" i="206"/>
  <c r="T17" i="206" s="1"/>
  <c r="D17" i="206"/>
  <c r="C17" i="206"/>
  <c r="AE16" i="206"/>
  <c r="AG16" i="206" s="1"/>
  <c r="Q16" i="206"/>
  <c r="O16" i="206"/>
  <c r="M16" i="206"/>
  <c r="T16" i="206" s="1"/>
  <c r="D16" i="206"/>
  <c r="C16" i="206"/>
  <c r="AH3" i="206"/>
  <c r="AI3" i="206" s="1"/>
  <c r="AJ3" i="206" s="1"/>
  <c r="AK3" i="206" s="1"/>
  <c r="AL3" i="206" s="1"/>
  <c r="AM3" i="206" s="1"/>
  <c r="AN3" i="206" s="1"/>
  <c r="AO3" i="206" s="1"/>
  <c r="AP3" i="206" s="1"/>
  <c r="AQ3" i="206" s="1"/>
  <c r="AR3" i="206" s="1"/>
  <c r="AS3" i="206" s="1"/>
  <c r="AT3" i="206" s="1"/>
  <c r="AU3" i="206" s="1"/>
  <c r="AV3" i="206" s="1"/>
  <c r="AW3" i="206" s="1"/>
  <c r="AX3" i="206" s="1"/>
  <c r="AY3" i="206" s="1"/>
  <c r="AZ3" i="206" s="1"/>
  <c r="BA3" i="206" s="1"/>
  <c r="BB3" i="206" s="1"/>
  <c r="BC3" i="206" s="1"/>
  <c r="BD3" i="206" s="1"/>
  <c r="BE3" i="206" s="1"/>
  <c r="BF3" i="206" s="1"/>
  <c r="BG3" i="206" s="1"/>
  <c r="BH3" i="206" s="1"/>
  <c r="BI3" i="206" s="1"/>
  <c r="BJ3" i="206" s="1"/>
  <c r="BK3" i="206" s="1"/>
  <c r="BL3" i="206" s="1"/>
  <c r="BM3" i="206" s="1"/>
  <c r="BN3" i="206" s="1"/>
  <c r="BO3" i="206" s="1"/>
  <c r="BP3" i="206" s="1"/>
  <c r="BQ3" i="206" s="1"/>
  <c r="BR3" i="206" s="1"/>
  <c r="BS3" i="206" s="1"/>
  <c r="BT3" i="206" s="1"/>
  <c r="BU3" i="206" s="1"/>
  <c r="BV3" i="206" s="1"/>
  <c r="BW3" i="206" s="1"/>
  <c r="BX3" i="206" s="1"/>
  <c r="BY3" i="206" s="1"/>
  <c r="BZ3" i="206" s="1"/>
  <c r="CA3" i="206" s="1"/>
  <c r="CB3" i="206" s="1"/>
  <c r="CC3" i="206" s="1"/>
  <c r="CD3" i="206" s="1"/>
  <c r="CE3" i="206" s="1"/>
  <c r="CF3" i="206" s="1"/>
  <c r="CG3" i="206" s="1"/>
  <c r="CH3" i="206" s="1"/>
  <c r="CI3" i="206" s="1"/>
  <c r="CJ3" i="206" s="1"/>
  <c r="CK3" i="206" s="1"/>
  <c r="CL3" i="206" s="1"/>
  <c r="CM3" i="206" s="1"/>
  <c r="CN3" i="206" s="1"/>
  <c r="CO3" i="206" s="1"/>
  <c r="CP3" i="206" s="1"/>
  <c r="CQ3" i="206" s="1"/>
  <c r="CR3" i="206" s="1"/>
  <c r="CS3" i="206" s="1"/>
  <c r="CT3" i="206" s="1"/>
  <c r="CU3" i="206" s="1"/>
  <c r="CV3" i="206" s="1"/>
  <c r="CW3" i="206" s="1"/>
  <c r="CX3" i="206" s="1"/>
  <c r="CY3" i="206" s="1"/>
  <c r="CZ3" i="206" s="1"/>
  <c r="DA3" i="206" s="1"/>
  <c r="DB3" i="206" s="1"/>
  <c r="DC3" i="206" s="1"/>
  <c r="DD3" i="206" s="1"/>
  <c r="DE3" i="206" s="1"/>
  <c r="DF3" i="206" s="1"/>
  <c r="DG3" i="206" s="1"/>
  <c r="DH3" i="206" s="1"/>
  <c r="DI3" i="206" s="1"/>
  <c r="DJ3" i="206" s="1"/>
  <c r="DK3" i="206" s="1"/>
  <c r="DL3" i="206" s="1"/>
  <c r="DM3" i="206" s="1"/>
  <c r="DN3" i="206" s="1"/>
  <c r="DO3" i="206" s="1"/>
  <c r="DP3" i="206" s="1"/>
  <c r="DQ3" i="206" s="1"/>
  <c r="DR3" i="206" s="1"/>
  <c r="DS3" i="206" s="1"/>
  <c r="DT3" i="206" s="1"/>
  <c r="DU3" i="206" s="1"/>
  <c r="DV3" i="206" s="1"/>
  <c r="DW3" i="206" s="1"/>
  <c r="DX3" i="206" s="1"/>
  <c r="DY3" i="206" s="1"/>
  <c r="DZ3" i="206" s="1"/>
  <c r="EA3" i="206" s="1"/>
  <c r="EB3" i="206" s="1"/>
  <c r="EC3" i="206" s="1"/>
  <c r="ED3" i="206" s="1"/>
  <c r="EE3" i="206" s="1"/>
  <c r="EF3" i="206" s="1"/>
  <c r="EG3" i="206" s="1"/>
  <c r="EH3" i="206" s="1"/>
  <c r="EI3" i="206" s="1"/>
  <c r="EJ3" i="206" s="1"/>
  <c r="EK3" i="206" s="1"/>
  <c r="EL3" i="206" s="1"/>
  <c r="EM3" i="206" s="1"/>
  <c r="EN3" i="206" s="1"/>
  <c r="EO3" i="206" s="1"/>
  <c r="EP3" i="206" s="1"/>
  <c r="EQ3" i="206" s="1"/>
  <c r="ER3" i="206" s="1"/>
  <c r="ES3" i="206" s="1"/>
  <c r="ET3" i="206" s="1"/>
  <c r="EU3" i="206" s="1"/>
  <c r="EV3" i="206" s="1"/>
  <c r="EW3" i="206" s="1"/>
  <c r="EX3" i="206" s="1"/>
  <c r="EY3" i="206" s="1"/>
  <c r="EZ3" i="206" s="1"/>
  <c r="FA3" i="206" s="1"/>
  <c r="FB3" i="206" s="1"/>
  <c r="FC3" i="206" s="1"/>
  <c r="FD3" i="206" s="1"/>
  <c r="FE3" i="206" s="1"/>
  <c r="FF3" i="206" s="1"/>
  <c r="FG3" i="206" s="1"/>
  <c r="FH3" i="206" s="1"/>
  <c r="FI3" i="206" s="1"/>
  <c r="FJ3" i="206" s="1"/>
  <c r="FK3" i="206" s="1"/>
  <c r="FL3" i="206" s="1"/>
  <c r="FM3" i="206" s="1"/>
  <c r="FN3" i="206" s="1"/>
  <c r="FO3" i="206" s="1"/>
  <c r="FP3" i="206" s="1"/>
  <c r="FQ3" i="206" s="1"/>
  <c r="FR3" i="206" s="1"/>
  <c r="FS3" i="206" s="1"/>
  <c r="FT3" i="206" s="1"/>
  <c r="FU3" i="206" s="1"/>
  <c r="FV3" i="206" s="1"/>
  <c r="FW3" i="206" s="1"/>
  <c r="FX3" i="206" s="1"/>
  <c r="FY3" i="206" s="1"/>
  <c r="FZ3" i="206" s="1"/>
  <c r="GA3" i="206" s="1"/>
  <c r="GB3" i="206" s="1"/>
  <c r="GC3" i="206" s="1"/>
  <c r="GD3" i="206" s="1"/>
  <c r="GE3" i="206" s="1"/>
  <c r="GF3" i="206" s="1"/>
  <c r="GG3" i="206" s="1"/>
  <c r="GH3" i="206" s="1"/>
  <c r="GI3" i="206" s="1"/>
  <c r="GJ3" i="206" s="1"/>
  <c r="GK3" i="206" s="1"/>
  <c r="GL3" i="206" s="1"/>
  <c r="GM3" i="206" s="1"/>
  <c r="GN3" i="206" s="1"/>
  <c r="GO3" i="206" s="1"/>
  <c r="GP3" i="206" s="1"/>
  <c r="GQ3" i="206" s="1"/>
  <c r="GR3" i="206" s="1"/>
  <c r="GS3" i="206" s="1"/>
  <c r="GT3" i="206" s="1"/>
  <c r="GU3" i="206" s="1"/>
  <c r="GV3" i="206" s="1"/>
  <c r="GW3" i="206" s="1"/>
  <c r="GX3" i="206" s="1"/>
  <c r="GY3" i="206" s="1"/>
  <c r="GZ3" i="206" s="1"/>
  <c r="HA3" i="206" s="1"/>
  <c r="HB3" i="206" s="1"/>
  <c r="HC3" i="206" s="1"/>
  <c r="HD3" i="206" s="1"/>
  <c r="HE3" i="206" s="1"/>
  <c r="HF3" i="206" s="1"/>
  <c r="HG3" i="206" s="1"/>
  <c r="HH3" i="206" s="1"/>
  <c r="HI3" i="206" s="1"/>
  <c r="HJ3" i="206" s="1"/>
  <c r="HK3" i="206" s="1"/>
  <c r="AK2" i="206"/>
  <c r="AJ2" i="206"/>
  <c r="AI2" i="206"/>
  <c r="AH2" i="206"/>
  <c r="HE1" i="206"/>
  <c r="GX1" i="206"/>
  <c r="HB7" i="206" s="1"/>
  <c r="GQ1" i="206"/>
  <c r="GJ1" i="206"/>
  <c r="GC1" i="206"/>
  <c r="GG7" i="206" s="1"/>
  <c r="FV1" i="206"/>
  <c r="FO1" i="206"/>
  <c r="FH1" i="206"/>
  <c r="FA1" i="206"/>
  <c r="ET1" i="206"/>
  <c r="EM1" i="206"/>
  <c r="EQ7" i="206" s="1"/>
  <c r="EF1" i="206"/>
  <c r="EJ7" i="206" s="1"/>
  <c r="DY1" i="206"/>
  <c r="EC7" i="206" s="1"/>
  <c r="DR1" i="206"/>
  <c r="DV7" i="206" s="1"/>
  <c r="DK1" i="206"/>
  <c r="DD1" i="206"/>
  <c r="CW1" i="206"/>
  <c r="CP1" i="206"/>
  <c r="CI1" i="206"/>
  <c r="CB1" i="206"/>
  <c r="BU1" i="206"/>
  <c r="BN1" i="206"/>
  <c r="BG1" i="206"/>
  <c r="BK7" i="206" s="1"/>
  <c r="AZ1" i="206"/>
  <c r="AS1" i="206"/>
  <c r="AL1" i="206"/>
  <c r="AP7" i="206" s="1"/>
  <c r="AE25" i="205"/>
  <c r="AG25" i="205" s="1"/>
  <c r="Q25" i="205"/>
  <c r="O25" i="205"/>
  <c r="M25" i="205"/>
  <c r="D25" i="205"/>
  <c r="C25" i="205"/>
  <c r="AE24" i="205"/>
  <c r="AG24" i="205" s="1"/>
  <c r="Q24" i="205"/>
  <c r="O24" i="205"/>
  <c r="M24" i="205"/>
  <c r="D24" i="205"/>
  <c r="C24" i="205"/>
  <c r="AE23" i="205"/>
  <c r="AG23" i="205" s="1"/>
  <c r="Q23" i="205"/>
  <c r="O23" i="205"/>
  <c r="M23" i="205"/>
  <c r="T23" i="205" s="1"/>
  <c r="D23" i="205"/>
  <c r="C23" i="205"/>
  <c r="AE22" i="205"/>
  <c r="AG22" i="205" s="1"/>
  <c r="Q22" i="205"/>
  <c r="O22" i="205"/>
  <c r="M22" i="205"/>
  <c r="D22" i="205"/>
  <c r="C22" i="205"/>
  <c r="AE21" i="205"/>
  <c r="AG21" i="205" s="1"/>
  <c r="Q21" i="205"/>
  <c r="O21" i="205"/>
  <c r="M21" i="205"/>
  <c r="D21" i="205"/>
  <c r="C21" i="205"/>
  <c r="AE20" i="205"/>
  <c r="AG20" i="205" s="1"/>
  <c r="Q20" i="205"/>
  <c r="O20" i="205"/>
  <c r="M20" i="205"/>
  <c r="P20" i="205" s="1"/>
  <c r="D20" i="205"/>
  <c r="C20" i="205"/>
  <c r="AE19" i="205"/>
  <c r="AG19" i="205" s="1"/>
  <c r="Q19" i="205"/>
  <c r="O19" i="205"/>
  <c r="M19" i="205"/>
  <c r="D19" i="205"/>
  <c r="C19" i="205"/>
  <c r="AE18" i="205"/>
  <c r="AG18" i="205" s="1"/>
  <c r="Q18" i="205"/>
  <c r="O18" i="205"/>
  <c r="M18" i="205"/>
  <c r="P18" i="205" s="1"/>
  <c r="D18" i="205"/>
  <c r="C18" i="205"/>
  <c r="AE17" i="205"/>
  <c r="AG17" i="205" s="1"/>
  <c r="Q17" i="205"/>
  <c r="O17" i="205"/>
  <c r="M17" i="205"/>
  <c r="T17" i="205" s="1"/>
  <c r="D17" i="205"/>
  <c r="C17" i="205"/>
  <c r="AE16" i="205"/>
  <c r="AG16" i="205" s="1"/>
  <c r="Q16" i="205"/>
  <c r="O16" i="205"/>
  <c r="M16" i="205"/>
  <c r="T16" i="205" s="1"/>
  <c r="D16" i="205"/>
  <c r="C16" i="205"/>
  <c r="AH3" i="205"/>
  <c r="AI3" i="205" s="1"/>
  <c r="AJ3" i="205" s="1"/>
  <c r="AK3" i="205" s="1"/>
  <c r="AL3" i="205" s="1"/>
  <c r="AM3" i="205" s="1"/>
  <c r="AN3" i="205" s="1"/>
  <c r="AO3" i="205" s="1"/>
  <c r="AP3" i="205" s="1"/>
  <c r="AQ3" i="205" s="1"/>
  <c r="AR3" i="205" s="1"/>
  <c r="AS3" i="205" s="1"/>
  <c r="AT3" i="205" s="1"/>
  <c r="AU3" i="205" s="1"/>
  <c r="AV3" i="205" s="1"/>
  <c r="AW3" i="205" s="1"/>
  <c r="AX3" i="205" s="1"/>
  <c r="AY3" i="205" s="1"/>
  <c r="AZ3" i="205" s="1"/>
  <c r="BA3" i="205" s="1"/>
  <c r="BB3" i="205" s="1"/>
  <c r="BC3" i="205" s="1"/>
  <c r="BD3" i="205" s="1"/>
  <c r="BE3" i="205" s="1"/>
  <c r="BF3" i="205" s="1"/>
  <c r="BG3" i="205" s="1"/>
  <c r="BH3" i="205" s="1"/>
  <c r="BI3" i="205" s="1"/>
  <c r="BJ3" i="205" s="1"/>
  <c r="BK3" i="205" s="1"/>
  <c r="BL3" i="205" s="1"/>
  <c r="BM3" i="205" s="1"/>
  <c r="BN3" i="205" s="1"/>
  <c r="BO3" i="205" s="1"/>
  <c r="BP3" i="205" s="1"/>
  <c r="BQ3" i="205" s="1"/>
  <c r="BR3" i="205" s="1"/>
  <c r="BS3" i="205" s="1"/>
  <c r="BT3" i="205" s="1"/>
  <c r="BU3" i="205" s="1"/>
  <c r="BV3" i="205" s="1"/>
  <c r="BW3" i="205" s="1"/>
  <c r="BX3" i="205" s="1"/>
  <c r="BY3" i="205" s="1"/>
  <c r="BZ3" i="205" s="1"/>
  <c r="CA3" i="205" s="1"/>
  <c r="CB3" i="205" s="1"/>
  <c r="CC3" i="205" s="1"/>
  <c r="CD3" i="205" s="1"/>
  <c r="CE3" i="205" s="1"/>
  <c r="CF3" i="205" s="1"/>
  <c r="CG3" i="205" s="1"/>
  <c r="CH3" i="205" s="1"/>
  <c r="CI3" i="205" s="1"/>
  <c r="CJ3" i="205" s="1"/>
  <c r="CK3" i="205" s="1"/>
  <c r="CL3" i="205" s="1"/>
  <c r="CM3" i="205" s="1"/>
  <c r="CN3" i="205" s="1"/>
  <c r="CO3" i="205" s="1"/>
  <c r="CP3" i="205" s="1"/>
  <c r="CQ3" i="205" s="1"/>
  <c r="CR3" i="205" s="1"/>
  <c r="CS3" i="205" s="1"/>
  <c r="CT3" i="205" s="1"/>
  <c r="CU3" i="205" s="1"/>
  <c r="CV3" i="205" s="1"/>
  <c r="CW3" i="205" s="1"/>
  <c r="CX3" i="205" s="1"/>
  <c r="CY3" i="205" s="1"/>
  <c r="CZ3" i="205" s="1"/>
  <c r="DA3" i="205" s="1"/>
  <c r="DB3" i="205" s="1"/>
  <c r="DC3" i="205" s="1"/>
  <c r="DD3" i="205" s="1"/>
  <c r="DE3" i="205" s="1"/>
  <c r="DF3" i="205" s="1"/>
  <c r="DG3" i="205" s="1"/>
  <c r="DH3" i="205" s="1"/>
  <c r="DI3" i="205" s="1"/>
  <c r="DJ3" i="205" s="1"/>
  <c r="DK3" i="205" s="1"/>
  <c r="DL3" i="205" s="1"/>
  <c r="DM3" i="205" s="1"/>
  <c r="DN3" i="205" s="1"/>
  <c r="DO3" i="205" s="1"/>
  <c r="DP3" i="205" s="1"/>
  <c r="DQ3" i="205" s="1"/>
  <c r="DR3" i="205" s="1"/>
  <c r="DS3" i="205" s="1"/>
  <c r="DT3" i="205" s="1"/>
  <c r="DU3" i="205" s="1"/>
  <c r="DV3" i="205" s="1"/>
  <c r="DW3" i="205" s="1"/>
  <c r="DX3" i="205" s="1"/>
  <c r="DY3" i="205" s="1"/>
  <c r="DZ3" i="205" s="1"/>
  <c r="EA3" i="205" s="1"/>
  <c r="EB3" i="205" s="1"/>
  <c r="EC3" i="205" s="1"/>
  <c r="ED3" i="205" s="1"/>
  <c r="EE3" i="205" s="1"/>
  <c r="EF3" i="205" s="1"/>
  <c r="EG3" i="205" s="1"/>
  <c r="EH3" i="205" s="1"/>
  <c r="EI3" i="205" s="1"/>
  <c r="EJ3" i="205" s="1"/>
  <c r="EK3" i="205" s="1"/>
  <c r="EL3" i="205" s="1"/>
  <c r="EM3" i="205" s="1"/>
  <c r="EN3" i="205" s="1"/>
  <c r="EO3" i="205" s="1"/>
  <c r="EP3" i="205" s="1"/>
  <c r="EQ3" i="205" s="1"/>
  <c r="ER3" i="205" s="1"/>
  <c r="ES3" i="205" s="1"/>
  <c r="ET3" i="205" s="1"/>
  <c r="EU3" i="205" s="1"/>
  <c r="EV3" i="205" s="1"/>
  <c r="EW3" i="205" s="1"/>
  <c r="EX3" i="205" s="1"/>
  <c r="EY3" i="205" s="1"/>
  <c r="EZ3" i="205" s="1"/>
  <c r="FA3" i="205" s="1"/>
  <c r="FB3" i="205" s="1"/>
  <c r="FC3" i="205" s="1"/>
  <c r="FD3" i="205" s="1"/>
  <c r="FE3" i="205" s="1"/>
  <c r="FF3" i="205" s="1"/>
  <c r="FG3" i="205" s="1"/>
  <c r="FH3" i="205" s="1"/>
  <c r="FI3" i="205" s="1"/>
  <c r="FJ3" i="205" s="1"/>
  <c r="FK3" i="205" s="1"/>
  <c r="FL3" i="205" s="1"/>
  <c r="FM3" i="205" s="1"/>
  <c r="FN3" i="205" s="1"/>
  <c r="FO3" i="205" s="1"/>
  <c r="FP3" i="205" s="1"/>
  <c r="FQ3" i="205" s="1"/>
  <c r="FR3" i="205" s="1"/>
  <c r="FS3" i="205" s="1"/>
  <c r="FT3" i="205" s="1"/>
  <c r="FU3" i="205" s="1"/>
  <c r="FV3" i="205" s="1"/>
  <c r="FW3" i="205" s="1"/>
  <c r="FX3" i="205" s="1"/>
  <c r="FY3" i="205" s="1"/>
  <c r="FZ3" i="205" s="1"/>
  <c r="GA3" i="205" s="1"/>
  <c r="GB3" i="205" s="1"/>
  <c r="GC3" i="205" s="1"/>
  <c r="GD3" i="205" s="1"/>
  <c r="GE3" i="205" s="1"/>
  <c r="GF3" i="205" s="1"/>
  <c r="GG3" i="205" s="1"/>
  <c r="GH3" i="205" s="1"/>
  <c r="GI3" i="205" s="1"/>
  <c r="GJ3" i="205" s="1"/>
  <c r="GK3" i="205" s="1"/>
  <c r="GL3" i="205" s="1"/>
  <c r="GM3" i="205" s="1"/>
  <c r="GN3" i="205" s="1"/>
  <c r="GO3" i="205" s="1"/>
  <c r="GP3" i="205" s="1"/>
  <c r="GQ3" i="205" s="1"/>
  <c r="GR3" i="205" s="1"/>
  <c r="GS3" i="205" s="1"/>
  <c r="GT3" i="205" s="1"/>
  <c r="GU3" i="205" s="1"/>
  <c r="GV3" i="205" s="1"/>
  <c r="GW3" i="205" s="1"/>
  <c r="GX3" i="205" s="1"/>
  <c r="GY3" i="205" s="1"/>
  <c r="GZ3" i="205" s="1"/>
  <c r="HA3" i="205" s="1"/>
  <c r="HB3" i="205" s="1"/>
  <c r="HC3" i="205" s="1"/>
  <c r="HD3" i="205" s="1"/>
  <c r="HE3" i="205" s="1"/>
  <c r="HF3" i="205" s="1"/>
  <c r="HG3" i="205" s="1"/>
  <c r="HH3" i="205" s="1"/>
  <c r="HI3" i="205" s="1"/>
  <c r="HJ3" i="205" s="1"/>
  <c r="HK3" i="205" s="1"/>
  <c r="AK2" i="205"/>
  <c r="AJ2" i="205"/>
  <c r="AI2" i="205"/>
  <c r="AH2" i="205"/>
  <c r="HE1" i="205"/>
  <c r="GX1" i="205"/>
  <c r="GQ1" i="205"/>
  <c r="GJ1" i="205"/>
  <c r="GC1" i="205"/>
  <c r="FV1" i="205"/>
  <c r="FO1" i="205"/>
  <c r="FS7" i="205" s="1"/>
  <c r="FH1" i="205"/>
  <c r="FL7" i="205" s="1"/>
  <c r="FA1" i="205"/>
  <c r="FE7" i="205" s="1"/>
  <c r="ET1" i="205"/>
  <c r="EM1" i="205"/>
  <c r="EQ7" i="205" s="1"/>
  <c r="EF1" i="205"/>
  <c r="DY1" i="205"/>
  <c r="DR1" i="205"/>
  <c r="DK1" i="205"/>
  <c r="DD1" i="205"/>
  <c r="DH7" i="205" s="1"/>
  <c r="CW1" i="205"/>
  <c r="CP1" i="205"/>
  <c r="CI1" i="205"/>
  <c r="CM7" i="205" s="1"/>
  <c r="CB1" i="205"/>
  <c r="CF7" i="205" s="1"/>
  <c r="BU1" i="205"/>
  <c r="BN1" i="205"/>
  <c r="BG1" i="205"/>
  <c r="AZ1" i="205"/>
  <c r="BD7" i="205" s="1"/>
  <c r="AS1" i="205"/>
  <c r="AL1" i="205"/>
  <c r="AP7" i="205" s="1"/>
  <c r="AE25" i="204"/>
  <c r="AG25" i="204" s="1"/>
  <c r="Q25" i="204"/>
  <c r="O25" i="204"/>
  <c r="M25" i="204"/>
  <c r="D25" i="204"/>
  <c r="C25" i="204"/>
  <c r="AE24" i="204"/>
  <c r="AG24" i="204" s="1"/>
  <c r="Q24" i="204"/>
  <c r="O24" i="204"/>
  <c r="M24" i="204"/>
  <c r="D24" i="204"/>
  <c r="C24" i="204"/>
  <c r="AE23" i="204"/>
  <c r="AG23" i="204" s="1"/>
  <c r="Q23" i="204"/>
  <c r="O23" i="204"/>
  <c r="M23" i="204"/>
  <c r="P23" i="204" s="1"/>
  <c r="D23" i="204"/>
  <c r="C23" i="204"/>
  <c r="AE22" i="204"/>
  <c r="AG22" i="204" s="1"/>
  <c r="Q22" i="204"/>
  <c r="O22" i="204"/>
  <c r="M22" i="204"/>
  <c r="D22" i="204"/>
  <c r="C22" i="204"/>
  <c r="AE21" i="204"/>
  <c r="AG21" i="204" s="1"/>
  <c r="Q21" i="204"/>
  <c r="O21" i="204"/>
  <c r="M21" i="204"/>
  <c r="T21" i="204" s="1"/>
  <c r="D21" i="204"/>
  <c r="C21" i="204"/>
  <c r="AE20" i="204"/>
  <c r="AG20" i="204" s="1"/>
  <c r="Q20" i="204"/>
  <c r="O20" i="204"/>
  <c r="M20" i="204"/>
  <c r="P20" i="204" s="1"/>
  <c r="D20" i="204"/>
  <c r="C20" i="204"/>
  <c r="AE19" i="204"/>
  <c r="AG19" i="204" s="1"/>
  <c r="Q19" i="204"/>
  <c r="O19" i="204"/>
  <c r="M19" i="204"/>
  <c r="P19" i="204" s="1"/>
  <c r="D19" i="204"/>
  <c r="C19" i="204"/>
  <c r="AE18" i="204"/>
  <c r="AG18" i="204" s="1"/>
  <c r="Q18" i="204"/>
  <c r="O18" i="204"/>
  <c r="M18" i="204"/>
  <c r="D18" i="204"/>
  <c r="C18" i="204"/>
  <c r="AE17" i="204"/>
  <c r="AG17" i="204" s="1"/>
  <c r="Q17" i="204"/>
  <c r="O17" i="204"/>
  <c r="M17" i="204"/>
  <c r="P17" i="204" s="1"/>
  <c r="D17" i="204"/>
  <c r="C17" i="204"/>
  <c r="AE16" i="204"/>
  <c r="AG16" i="204" s="1"/>
  <c r="Q16" i="204"/>
  <c r="O16" i="204"/>
  <c r="M16" i="204"/>
  <c r="D16" i="204"/>
  <c r="C16" i="204"/>
  <c r="AH3" i="204"/>
  <c r="AI3" i="204" s="1"/>
  <c r="AJ3" i="204" s="1"/>
  <c r="AK3" i="204" s="1"/>
  <c r="AL3" i="204" s="1"/>
  <c r="AM3" i="204" s="1"/>
  <c r="AN3" i="204" s="1"/>
  <c r="AO3" i="204" s="1"/>
  <c r="AP3" i="204" s="1"/>
  <c r="AQ3" i="204" s="1"/>
  <c r="AR3" i="204" s="1"/>
  <c r="AS3" i="204" s="1"/>
  <c r="AT3" i="204" s="1"/>
  <c r="AU3" i="204" s="1"/>
  <c r="AV3" i="204" s="1"/>
  <c r="AW3" i="204" s="1"/>
  <c r="AX3" i="204" s="1"/>
  <c r="AY3" i="204" s="1"/>
  <c r="AZ3" i="204" s="1"/>
  <c r="BA3" i="204" s="1"/>
  <c r="BB3" i="204" s="1"/>
  <c r="BC3" i="204" s="1"/>
  <c r="BD3" i="204" s="1"/>
  <c r="BE3" i="204" s="1"/>
  <c r="BF3" i="204" s="1"/>
  <c r="BG3" i="204" s="1"/>
  <c r="BH3" i="204" s="1"/>
  <c r="BI3" i="204" s="1"/>
  <c r="BJ3" i="204" s="1"/>
  <c r="BK3" i="204" s="1"/>
  <c r="BL3" i="204" s="1"/>
  <c r="BM3" i="204" s="1"/>
  <c r="BN3" i="204" s="1"/>
  <c r="BO3" i="204" s="1"/>
  <c r="BP3" i="204" s="1"/>
  <c r="BQ3" i="204" s="1"/>
  <c r="BR3" i="204" s="1"/>
  <c r="BS3" i="204" s="1"/>
  <c r="BT3" i="204" s="1"/>
  <c r="BU3" i="204" s="1"/>
  <c r="BV3" i="204" s="1"/>
  <c r="BW3" i="204" s="1"/>
  <c r="BX3" i="204" s="1"/>
  <c r="BY3" i="204" s="1"/>
  <c r="BZ3" i="204" s="1"/>
  <c r="CA3" i="204" s="1"/>
  <c r="CB3" i="204" s="1"/>
  <c r="CC3" i="204" s="1"/>
  <c r="CD3" i="204" s="1"/>
  <c r="CE3" i="204" s="1"/>
  <c r="CF3" i="204" s="1"/>
  <c r="CG3" i="204" s="1"/>
  <c r="CH3" i="204" s="1"/>
  <c r="CI3" i="204" s="1"/>
  <c r="CJ3" i="204" s="1"/>
  <c r="CK3" i="204" s="1"/>
  <c r="CL3" i="204" s="1"/>
  <c r="CM3" i="204" s="1"/>
  <c r="CN3" i="204" s="1"/>
  <c r="CO3" i="204" s="1"/>
  <c r="CP3" i="204" s="1"/>
  <c r="CQ3" i="204" s="1"/>
  <c r="CR3" i="204" s="1"/>
  <c r="CS3" i="204" s="1"/>
  <c r="CT3" i="204" s="1"/>
  <c r="CU3" i="204" s="1"/>
  <c r="CV3" i="204" s="1"/>
  <c r="CW3" i="204" s="1"/>
  <c r="CX3" i="204" s="1"/>
  <c r="CY3" i="204" s="1"/>
  <c r="CZ3" i="204" s="1"/>
  <c r="DA3" i="204" s="1"/>
  <c r="DB3" i="204" s="1"/>
  <c r="DC3" i="204" s="1"/>
  <c r="DD3" i="204" s="1"/>
  <c r="DE3" i="204" s="1"/>
  <c r="DF3" i="204" s="1"/>
  <c r="DG3" i="204" s="1"/>
  <c r="DH3" i="204" s="1"/>
  <c r="DI3" i="204" s="1"/>
  <c r="DJ3" i="204" s="1"/>
  <c r="DK3" i="204" s="1"/>
  <c r="DL3" i="204" s="1"/>
  <c r="DM3" i="204" s="1"/>
  <c r="DN3" i="204" s="1"/>
  <c r="DO3" i="204" s="1"/>
  <c r="DP3" i="204" s="1"/>
  <c r="DQ3" i="204" s="1"/>
  <c r="DR3" i="204" s="1"/>
  <c r="DS3" i="204" s="1"/>
  <c r="DT3" i="204" s="1"/>
  <c r="DU3" i="204" s="1"/>
  <c r="DV3" i="204" s="1"/>
  <c r="DW3" i="204" s="1"/>
  <c r="DX3" i="204" s="1"/>
  <c r="DY3" i="204" s="1"/>
  <c r="DZ3" i="204" s="1"/>
  <c r="EA3" i="204" s="1"/>
  <c r="EB3" i="204" s="1"/>
  <c r="EC3" i="204" s="1"/>
  <c r="ED3" i="204" s="1"/>
  <c r="EE3" i="204" s="1"/>
  <c r="EF3" i="204" s="1"/>
  <c r="EG3" i="204" s="1"/>
  <c r="EH3" i="204" s="1"/>
  <c r="EI3" i="204" s="1"/>
  <c r="EJ3" i="204" s="1"/>
  <c r="EK3" i="204" s="1"/>
  <c r="EL3" i="204" s="1"/>
  <c r="EM3" i="204" s="1"/>
  <c r="EN3" i="204" s="1"/>
  <c r="EO3" i="204" s="1"/>
  <c r="EP3" i="204" s="1"/>
  <c r="EQ3" i="204" s="1"/>
  <c r="ER3" i="204" s="1"/>
  <c r="ES3" i="204" s="1"/>
  <c r="ET3" i="204" s="1"/>
  <c r="EU3" i="204" s="1"/>
  <c r="EV3" i="204" s="1"/>
  <c r="EW3" i="204" s="1"/>
  <c r="EX3" i="204" s="1"/>
  <c r="EY3" i="204" s="1"/>
  <c r="EZ3" i="204" s="1"/>
  <c r="FA3" i="204" s="1"/>
  <c r="FB3" i="204" s="1"/>
  <c r="FC3" i="204" s="1"/>
  <c r="FD3" i="204" s="1"/>
  <c r="FE3" i="204" s="1"/>
  <c r="FF3" i="204" s="1"/>
  <c r="FG3" i="204" s="1"/>
  <c r="FH3" i="204" s="1"/>
  <c r="FI3" i="204" s="1"/>
  <c r="FJ3" i="204" s="1"/>
  <c r="FK3" i="204" s="1"/>
  <c r="FL3" i="204" s="1"/>
  <c r="FM3" i="204" s="1"/>
  <c r="FN3" i="204" s="1"/>
  <c r="FO3" i="204" s="1"/>
  <c r="FP3" i="204" s="1"/>
  <c r="FQ3" i="204" s="1"/>
  <c r="FR3" i="204" s="1"/>
  <c r="FS3" i="204" s="1"/>
  <c r="FT3" i="204" s="1"/>
  <c r="FU3" i="204" s="1"/>
  <c r="FV3" i="204" s="1"/>
  <c r="FW3" i="204" s="1"/>
  <c r="FX3" i="204" s="1"/>
  <c r="FY3" i="204" s="1"/>
  <c r="FZ3" i="204" s="1"/>
  <c r="GA3" i="204" s="1"/>
  <c r="GB3" i="204" s="1"/>
  <c r="GC3" i="204" s="1"/>
  <c r="GD3" i="204" s="1"/>
  <c r="GE3" i="204" s="1"/>
  <c r="GF3" i="204" s="1"/>
  <c r="GG3" i="204" s="1"/>
  <c r="GH3" i="204" s="1"/>
  <c r="GI3" i="204" s="1"/>
  <c r="GJ3" i="204" s="1"/>
  <c r="GK3" i="204" s="1"/>
  <c r="GL3" i="204" s="1"/>
  <c r="GM3" i="204" s="1"/>
  <c r="GN3" i="204" s="1"/>
  <c r="GO3" i="204" s="1"/>
  <c r="GP3" i="204" s="1"/>
  <c r="GQ3" i="204" s="1"/>
  <c r="GR3" i="204" s="1"/>
  <c r="GS3" i="204" s="1"/>
  <c r="GT3" i="204" s="1"/>
  <c r="GU3" i="204" s="1"/>
  <c r="GV3" i="204" s="1"/>
  <c r="GW3" i="204" s="1"/>
  <c r="GX3" i="204" s="1"/>
  <c r="GY3" i="204" s="1"/>
  <c r="GZ3" i="204" s="1"/>
  <c r="HA3" i="204" s="1"/>
  <c r="HB3" i="204" s="1"/>
  <c r="HC3" i="204" s="1"/>
  <c r="HD3" i="204" s="1"/>
  <c r="HE3" i="204" s="1"/>
  <c r="HF3" i="204" s="1"/>
  <c r="HG3" i="204" s="1"/>
  <c r="HH3" i="204" s="1"/>
  <c r="HI3" i="204" s="1"/>
  <c r="HJ3" i="204" s="1"/>
  <c r="HK3" i="204" s="1"/>
  <c r="AK2" i="204"/>
  <c r="AJ2" i="204"/>
  <c r="AI2" i="204"/>
  <c r="AH2" i="204"/>
  <c r="HE1" i="204"/>
  <c r="GX1" i="204"/>
  <c r="GQ1" i="204"/>
  <c r="GJ1" i="204"/>
  <c r="GC1" i="204"/>
  <c r="GG7" i="204" s="1"/>
  <c r="FV1" i="204"/>
  <c r="FZ7" i="204" s="1"/>
  <c r="FO1" i="204"/>
  <c r="FS7" i="204" s="1"/>
  <c r="FH1" i="204"/>
  <c r="FL7" i="204" s="1"/>
  <c r="FA1" i="204"/>
  <c r="ET1" i="204"/>
  <c r="EM1" i="204"/>
  <c r="EF1" i="204"/>
  <c r="DY1" i="204"/>
  <c r="DR1" i="204"/>
  <c r="DK1" i="204"/>
  <c r="DD1" i="204"/>
  <c r="CW1" i="204"/>
  <c r="CP1" i="204"/>
  <c r="CT7" i="204" s="1"/>
  <c r="CI1" i="204"/>
  <c r="CB1" i="204"/>
  <c r="CF7" i="204" s="1"/>
  <c r="BU1" i="204"/>
  <c r="BN1" i="204"/>
  <c r="BG1" i="204"/>
  <c r="AZ1" i="204"/>
  <c r="AS1" i="204"/>
  <c r="AL1" i="204"/>
  <c r="AP7" i="204" s="1"/>
  <c r="AE25" i="203"/>
  <c r="AG25" i="203" s="1"/>
  <c r="Q25" i="203"/>
  <c r="O25" i="203"/>
  <c r="M25" i="203"/>
  <c r="P25" i="203" s="1"/>
  <c r="D25" i="203"/>
  <c r="C25" i="203"/>
  <c r="AE24" i="203"/>
  <c r="AG24" i="203" s="1"/>
  <c r="Q24" i="203"/>
  <c r="O24" i="203"/>
  <c r="M24" i="203"/>
  <c r="P24" i="203" s="1"/>
  <c r="D24" i="203"/>
  <c r="C24" i="203"/>
  <c r="AE23" i="203"/>
  <c r="AG23" i="203" s="1"/>
  <c r="Q23" i="203"/>
  <c r="O23" i="203"/>
  <c r="M23" i="203"/>
  <c r="D23" i="203"/>
  <c r="C23" i="203"/>
  <c r="AE22" i="203"/>
  <c r="AG22" i="203" s="1"/>
  <c r="Q22" i="203"/>
  <c r="O22" i="203"/>
  <c r="M22" i="203"/>
  <c r="D22" i="203"/>
  <c r="C22" i="203"/>
  <c r="AE21" i="203"/>
  <c r="AG21" i="203" s="1"/>
  <c r="Q21" i="203"/>
  <c r="O21" i="203"/>
  <c r="M21" i="203"/>
  <c r="D21" i="203"/>
  <c r="C21" i="203"/>
  <c r="AE20" i="203"/>
  <c r="AG20" i="203" s="1"/>
  <c r="Q20" i="203"/>
  <c r="O20" i="203"/>
  <c r="M20" i="203"/>
  <c r="D20" i="203"/>
  <c r="C20" i="203"/>
  <c r="AE19" i="203"/>
  <c r="AG19" i="203" s="1"/>
  <c r="Q19" i="203"/>
  <c r="O19" i="203"/>
  <c r="M19" i="203"/>
  <c r="D19" i="203"/>
  <c r="C19" i="203"/>
  <c r="AE18" i="203"/>
  <c r="AG18" i="203" s="1"/>
  <c r="Q18" i="203"/>
  <c r="O18" i="203"/>
  <c r="M18" i="203"/>
  <c r="P18" i="203" s="1"/>
  <c r="D18" i="203"/>
  <c r="C18" i="203"/>
  <c r="AE17" i="203"/>
  <c r="AG17" i="203" s="1"/>
  <c r="Q17" i="203"/>
  <c r="O17" i="203"/>
  <c r="M17" i="203"/>
  <c r="D17" i="203"/>
  <c r="C17" i="203"/>
  <c r="AE16" i="203"/>
  <c r="AG16" i="203" s="1"/>
  <c r="Q16" i="203"/>
  <c r="O16" i="203"/>
  <c r="M16" i="203"/>
  <c r="D16" i="203"/>
  <c r="C16" i="203"/>
  <c r="AH3" i="203"/>
  <c r="AI3" i="203" s="1"/>
  <c r="AJ3" i="203" s="1"/>
  <c r="AK3" i="203" s="1"/>
  <c r="AL3" i="203" s="1"/>
  <c r="AM3" i="203" s="1"/>
  <c r="AN3" i="203" s="1"/>
  <c r="AO3" i="203" s="1"/>
  <c r="AP3" i="203" s="1"/>
  <c r="AQ3" i="203" s="1"/>
  <c r="AR3" i="203" s="1"/>
  <c r="AS3" i="203" s="1"/>
  <c r="AT3" i="203" s="1"/>
  <c r="AU3" i="203" s="1"/>
  <c r="AV3" i="203" s="1"/>
  <c r="AW3" i="203" s="1"/>
  <c r="AX3" i="203" s="1"/>
  <c r="AY3" i="203" s="1"/>
  <c r="AZ3" i="203" s="1"/>
  <c r="BA3" i="203" s="1"/>
  <c r="BB3" i="203" s="1"/>
  <c r="BC3" i="203" s="1"/>
  <c r="BD3" i="203" s="1"/>
  <c r="BE3" i="203" s="1"/>
  <c r="BF3" i="203" s="1"/>
  <c r="BG3" i="203" s="1"/>
  <c r="BH3" i="203" s="1"/>
  <c r="BI3" i="203" s="1"/>
  <c r="BJ3" i="203" s="1"/>
  <c r="BK3" i="203" s="1"/>
  <c r="BL3" i="203" s="1"/>
  <c r="BM3" i="203" s="1"/>
  <c r="BN3" i="203" s="1"/>
  <c r="BO3" i="203" s="1"/>
  <c r="BP3" i="203" s="1"/>
  <c r="BQ3" i="203" s="1"/>
  <c r="BR3" i="203" s="1"/>
  <c r="BS3" i="203" s="1"/>
  <c r="BT3" i="203" s="1"/>
  <c r="BU3" i="203" s="1"/>
  <c r="BV3" i="203" s="1"/>
  <c r="BW3" i="203" s="1"/>
  <c r="BX3" i="203" s="1"/>
  <c r="BY3" i="203" s="1"/>
  <c r="BZ3" i="203" s="1"/>
  <c r="CA3" i="203" s="1"/>
  <c r="CB3" i="203" s="1"/>
  <c r="CC3" i="203" s="1"/>
  <c r="CD3" i="203" s="1"/>
  <c r="CE3" i="203" s="1"/>
  <c r="CF3" i="203" s="1"/>
  <c r="CG3" i="203" s="1"/>
  <c r="CH3" i="203" s="1"/>
  <c r="CI3" i="203" s="1"/>
  <c r="CJ3" i="203" s="1"/>
  <c r="CK3" i="203" s="1"/>
  <c r="CL3" i="203" s="1"/>
  <c r="CM3" i="203" s="1"/>
  <c r="CN3" i="203" s="1"/>
  <c r="CO3" i="203" s="1"/>
  <c r="CP3" i="203" s="1"/>
  <c r="CQ3" i="203" s="1"/>
  <c r="CR3" i="203" s="1"/>
  <c r="CS3" i="203" s="1"/>
  <c r="CT3" i="203" s="1"/>
  <c r="CU3" i="203" s="1"/>
  <c r="CV3" i="203" s="1"/>
  <c r="CW3" i="203" s="1"/>
  <c r="CX3" i="203" s="1"/>
  <c r="CY3" i="203" s="1"/>
  <c r="CZ3" i="203" s="1"/>
  <c r="DA3" i="203" s="1"/>
  <c r="DB3" i="203" s="1"/>
  <c r="DC3" i="203" s="1"/>
  <c r="DD3" i="203" s="1"/>
  <c r="DE3" i="203" s="1"/>
  <c r="DF3" i="203" s="1"/>
  <c r="DG3" i="203" s="1"/>
  <c r="DH3" i="203" s="1"/>
  <c r="DI3" i="203" s="1"/>
  <c r="DJ3" i="203" s="1"/>
  <c r="DK3" i="203" s="1"/>
  <c r="DL3" i="203" s="1"/>
  <c r="DM3" i="203" s="1"/>
  <c r="DN3" i="203" s="1"/>
  <c r="DO3" i="203" s="1"/>
  <c r="DP3" i="203" s="1"/>
  <c r="DQ3" i="203" s="1"/>
  <c r="DR3" i="203" s="1"/>
  <c r="DS3" i="203" s="1"/>
  <c r="DT3" i="203" s="1"/>
  <c r="DU3" i="203" s="1"/>
  <c r="DV3" i="203" s="1"/>
  <c r="DW3" i="203" s="1"/>
  <c r="DX3" i="203" s="1"/>
  <c r="DY3" i="203" s="1"/>
  <c r="DZ3" i="203" s="1"/>
  <c r="EA3" i="203" s="1"/>
  <c r="EB3" i="203" s="1"/>
  <c r="EC3" i="203" s="1"/>
  <c r="ED3" i="203" s="1"/>
  <c r="EE3" i="203" s="1"/>
  <c r="EF3" i="203" s="1"/>
  <c r="EG3" i="203" s="1"/>
  <c r="EH3" i="203" s="1"/>
  <c r="EI3" i="203" s="1"/>
  <c r="EJ3" i="203" s="1"/>
  <c r="EK3" i="203" s="1"/>
  <c r="EL3" i="203" s="1"/>
  <c r="EM3" i="203" s="1"/>
  <c r="EN3" i="203" s="1"/>
  <c r="EO3" i="203" s="1"/>
  <c r="EP3" i="203" s="1"/>
  <c r="EQ3" i="203" s="1"/>
  <c r="ER3" i="203" s="1"/>
  <c r="ES3" i="203" s="1"/>
  <c r="ET3" i="203" s="1"/>
  <c r="EU3" i="203" s="1"/>
  <c r="EV3" i="203" s="1"/>
  <c r="EW3" i="203" s="1"/>
  <c r="EX3" i="203" s="1"/>
  <c r="EY3" i="203" s="1"/>
  <c r="EZ3" i="203" s="1"/>
  <c r="FA3" i="203" s="1"/>
  <c r="FB3" i="203" s="1"/>
  <c r="FC3" i="203" s="1"/>
  <c r="FD3" i="203" s="1"/>
  <c r="FE3" i="203" s="1"/>
  <c r="FF3" i="203" s="1"/>
  <c r="FG3" i="203" s="1"/>
  <c r="FH3" i="203" s="1"/>
  <c r="FI3" i="203" s="1"/>
  <c r="FJ3" i="203" s="1"/>
  <c r="FK3" i="203" s="1"/>
  <c r="FL3" i="203" s="1"/>
  <c r="FM3" i="203" s="1"/>
  <c r="FN3" i="203" s="1"/>
  <c r="FO3" i="203" s="1"/>
  <c r="FP3" i="203" s="1"/>
  <c r="FQ3" i="203" s="1"/>
  <c r="FR3" i="203" s="1"/>
  <c r="FS3" i="203" s="1"/>
  <c r="FT3" i="203" s="1"/>
  <c r="FU3" i="203" s="1"/>
  <c r="FV3" i="203" s="1"/>
  <c r="FW3" i="203" s="1"/>
  <c r="FX3" i="203" s="1"/>
  <c r="FY3" i="203" s="1"/>
  <c r="FZ3" i="203" s="1"/>
  <c r="GA3" i="203" s="1"/>
  <c r="GB3" i="203" s="1"/>
  <c r="GC3" i="203" s="1"/>
  <c r="GD3" i="203" s="1"/>
  <c r="GE3" i="203" s="1"/>
  <c r="GF3" i="203" s="1"/>
  <c r="GG3" i="203" s="1"/>
  <c r="GH3" i="203" s="1"/>
  <c r="GI3" i="203" s="1"/>
  <c r="GJ3" i="203" s="1"/>
  <c r="GK3" i="203" s="1"/>
  <c r="GL3" i="203" s="1"/>
  <c r="GM3" i="203" s="1"/>
  <c r="GN3" i="203" s="1"/>
  <c r="GO3" i="203" s="1"/>
  <c r="GP3" i="203" s="1"/>
  <c r="GQ3" i="203" s="1"/>
  <c r="GR3" i="203" s="1"/>
  <c r="GS3" i="203" s="1"/>
  <c r="GT3" i="203" s="1"/>
  <c r="GU3" i="203" s="1"/>
  <c r="GV3" i="203" s="1"/>
  <c r="GW3" i="203" s="1"/>
  <c r="GX3" i="203" s="1"/>
  <c r="GY3" i="203" s="1"/>
  <c r="GZ3" i="203" s="1"/>
  <c r="HA3" i="203" s="1"/>
  <c r="HB3" i="203" s="1"/>
  <c r="HC3" i="203" s="1"/>
  <c r="HD3" i="203" s="1"/>
  <c r="HE3" i="203" s="1"/>
  <c r="HF3" i="203" s="1"/>
  <c r="HG3" i="203" s="1"/>
  <c r="HH3" i="203" s="1"/>
  <c r="HI3" i="203" s="1"/>
  <c r="HJ3" i="203" s="1"/>
  <c r="HK3" i="203" s="1"/>
  <c r="AK2" i="203"/>
  <c r="AJ2" i="203"/>
  <c r="AI2" i="203"/>
  <c r="AH2" i="203"/>
  <c r="HE1" i="203"/>
  <c r="HI7" i="203" s="1"/>
  <c r="GX1" i="203"/>
  <c r="GQ1" i="203"/>
  <c r="GU7" i="203" s="1"/>
  <c r="GJ1" i="203"/>
  <c r="GN7" i="203" s="1"/>
  <c r="GC1" i="203"/>
  <c r="GG7" i="203" s="1"/>
  <c r="FV1" i="203"/>
  <c r="FO1" i="203"/>
  <c r="FH1" i="203"/>
  <c r="FA1" i="203"/>
  <c r="ET1" i="203"/>
  <c r="EM1" i="203"/>
  <c r="EF1" i="203"/>
  <c r="DY1" i="203"/>
  <c r="DR1" i="203"/>
  <c r="DK1" i="203"/>
  <c r="DO7" i="203" s="1"/>
  <c r="DD1" i="203"/>
  <c r="DH7" i="203" s="1"/>
  <c r="CW1" i="203"/>
  <c r="CP1" i="203"/>
  <c r="CI1" i="203"/>
  <c r="CB1" i="203"/>
  <c r="BU1" i="203"/>
  <c r="BN1" i="203"/>
  <c r="BG1" i="203"/>
  <c r="AZ1" i="203"/>
  <c r="BD7" i="203" s="1"/>
  <c r="AS1" i="203"/>
  <c r="AW7" i="203" s="1"/>
  <c r="AL1" i="203"/>
  <c r="AP7" i="203" s="1"/>
  <c r="AE25" i="202"/>
  <c r="AG25" i="202" s="1"/>
  <c r="Q25" i="202"/>
  <c r="O25" i="202"/>
  <c r="M25" i="202"/>
  <c r="D25" i="202"/>
  <c r="C25" i="202"/>
  <c r="AE24" i="202"/>
  <c r="AG24" i="202" s="1"/>
  <c r="Q24" i="202"/>
  <c r="O24" i="202"/>
  <c r="M24" i="202"/>
  <c r="D24" i="202"/>
  <c r="C24" i="202"/>
  <c r="AE23" i="202"/>
  <c r="AG23" i="202" s="1"/>
  <c r="Q23" i="202"/>
  <c r="O23" i="202"/>
  <c r="M23" i="202"/>
  <c r="D23" i="202"/>
  <c r="C23" i="202"/>
  <c r="AE22" i="202"/>
  <c r="AG22" i="202" s="1"/>
  <c r="Q22" i="202"/>
  <c r="O22" i="202"/>
  <c r="M22" i="202"/>
  <c r="T22" i="202" s="1"/>
  <c r="D22" i="202"/>
  <c r="C22" i="202"/>
  <c r="AE21" i="202"/>
  <c r="AG21" i="202" s="1"/>
  <c r="Q21" i="202"/>
  <c r="O21" i="202"/>
  <c r="M21" i="202"/>
  <c r="D21" i="202"/>
  <c r="C21" i="202"/>
  <c r="AE20" i="202"/>
  <c r="AG20" i="202" s="1"/>
  <c r="Q20" i="202"/>
  <c r="O20" i="202"/>
  <c r="M20" i="202"/>
  <c r="P20" i="202" s="1"/>
  <c r="D20" i="202"/>
  <c r="C20" i="202"/>
  <c r="AE19" i="202"/>
  <c r="AG19" i="202" s="1"/>
  <c r="Q19" i="202"/>
  <c r="O19" i="202"/>
  <c r="M19" i="202"/>
  <c r="D19" i="202"/>
  <c r="C19" i="202"/>
  <c r="AE18" i="202"/>
  <c r="AG18" i="202" s="1"/>
  <c r="Q18" i="202"/>
  <c r="O18" i="202"/>
  <c r="M18" i="202"/>
  <c r="D18" i="202"/>
  <c r="C18" i="202"/>
  <c r="AE17" i="202"/>
  <c r="AG17" i="202" s="1"/>
  <c r="Q17" i="202"/>
  <c r="O17" i="202"/>
  <c r="M17" i="202"/>
  <c r="D17" i="202"/>
  <c r="C17" i="202"/>
  <c r="AE16" i="202"/>
  <c r="AG16" i="202" s="1"/>
  <c r="Q16" i="202"/>
  <c r="O16" i="202"/>
  <c r="M16" i="202"/>
  <c r="P16" i="202" s="1"/>
  <c r="D16" i="202"/>
  <c r="C16" i="202"/>
  <c r="AH3" i="202"/>
  <c r="AI3" i="202" s="1"/>
  <c r="AJ3" i="202" s="1"/>
  <c r="AK3" i="202" s="1"/>
  <c r="AL3" i="202" s="1"/>
  <c r="AM3" i="202" s="1"/>
  <c r="AN3" i="202" s="1"/>
  <c r="AO3" i="202" s="1"/>
  <c r="AP3" i="202" s="1"/>
  <c r="AQ3" i="202" s="1"/>
  <c r="AR3" i="202" s="1"/>
  <c r="AS3" i="202" s="1"/>
  <c r="AT3" i="202" s="1"/>
  <c r="AU3" i="202" s="1"/>
  <c r="AV3" i="202" s="1"/>
  <c r="AW3" i="202" s="1"/>
  <c r="AX3" i="202" s="1"/>
  <c r="AY3" i="202" s="1"/>
  <c r="AZ3" i="202" s="1"/>
  <c r="BA3" i="202" s="1"/>
  <c r="BB3" i="202" s="1"/>
  <c r="BC3" i="202" s="1"/>
  <c r="BD3" i="202" s="1"/>
  <c r="BE3" i="202" s="1"/>
  <c r="BF3" i="202" s="1"/>
  <c r="BG3" i="202" s="1"/>
  <c r="BH3" i="202" s="1"/>
  <c r="BI3" i="202" s="1"/>
  <c r="BJ3" i="202" s="1"/>
  <c r="BK3" i="202" s="1"/>
  <c r="BL3" i="202" s="1"/>
  <c r="BM3" i="202" s="1"/>
  <c r="BN3" i="202" s="1"/>
  <c r="BO3" i="202" s="1"/>
  <c r="BP3" i="202" s="1"/>
  <c r="BQ3" i="202" s="1"/>
  <c r="BR3" i="202" s="1"/>
  <c r="BS3" i="202" s="1"/>
  <c r="BT3" i="202" s="1"/>
  <c r="BU3" i="202" s="1"/>
  <c r="BV3" i="202" s="1"/>
  <c r="BW3" i="202" s="1"/>
  <c r="BX3" i="202" s="1"/>
  <c r="BY3" i="202" s="1"/>
  <c r="BZ3" i="202" s="1"/>
  <c r="CA3" i="202" s="1"/>
  <c r="CB3" i="202" s="1"/>
  <c r="CC3" i="202" s="1"/>
  <c r="CD3" i="202" s="1"/>
  <c r="CE3" i="202" s="1"/>
  <c r="CF3" i="202" s="1"/>
  <c r="CG3" i="202" s="1"/>
  <c r="CH3" i="202" s="1"/>
  <c r="CI3" i="202" s="1"/>
  <c r="CJ3" i="202" s="1"/>
  <c r="CK3" i="202" s="1"/>
  <c r="CL3" i="202" s="1"/>
  <c r="CM3" i="202" s="1"/>
  <c r="CN3" i="202" s="1"/>
  <c r="CO3" i="202" s="1"/>
  <c r="CP3" i="202" s="1"/>
  <c r="CQ3" i="202" s="1"/>
  <c r="CR3" i="202" s="1"/>
  <c r="CS3" i="202" s="1"/>
  <c r="CT3" i="202" s="1"/>
  <c r="CU3" i="202" s="1"/>
  <c r="CV3" i="202" s="1"/>
  <c r="CW3" i="202" s="1"/>
  <c r="CX3" i="202" s="1"/>
  <c r="CY3" i="202" s="1"/>
  <c r="CZ3" i="202" s="1"/>
  <c r="DA3" i="202" s="1"/>
  <c r="DB3" i="202" s="1"/>
  <c r="DC3" i="202" s="1"/>
  <c r="DD3" i="202" s="1"/>
  <c r="DE3" i="202" s="1"/>
  <c r="DF3" i="202" s="1"/>
  <c r="DG3" i="202" s="1"/>
  <c r="DH3" i="202" s="1"/>
  <c r="DI3" i="202" s="1"/>
  <c r="DJ3" i="202" s="1"/>
  <c r="DK3" i="202" s="1"/>
  <c r="DL3" i="202" s="1"/>
  <c r="DM3" i="202" s="1"/>
  <c r="DN3" i="202" s="1"/>
  <c r="DO3" i="202" s="1"/>
  <c r="DP3" i="202" s="1"/>
  <c r="DQ3" i="202" s="1"/>
  <c r="DR3" i="202" s="1"/>
  <c r="DS3" i="202" s="1"/>
  <c r="DT3" i="202" s="1"/>
  <c r="DU3" i="202" s="1"/>
  <c r="DV3" i="202" s="1"/>
  <c r="DW3" i="202" s="1"/>
  <c r="DX3" i="202" s="1"/>
  <c r="DY3" i="202" s="1"/>
  <c r="DZ3" i="202" s="1"/>
  <c r="EA3" i="202" s="1"/>
  <c r="EB3" i="202" s="1"/>
  <c r="EC3" i="202" s="1"/>
  <c r="ED3" i="202" s="1"/>
  <c r="EE3" i="202" s="1"/>
  <c r="EF3" i="202" s="1"/>
  <c r="EG3" i="202" s="1"/>
  <c r="EH3" i="202" s="1"/>
  <c r="EI3" i="202" s="1"/>
  <c r="EJ3" i="202" s="1"/>
  <c r="EK3" i="202" s="1"/>
  <c r="EL3" i="202" s="1"/>
  <c r="EM3" i="202" s="1"/>
  <c r="EN3" i="202" s="1"/>
  <c r="EO3" i="202" s="1"/>
  <c r="EP3" i="202" s="1"/>
  <c r="EQ3" i="202" s="1"/>
  <c r="ER3" i="202" s="1"/>
  <c r="ES3" i="202" s="1"/>
  <c r="ET3" i="202" s="1"/>
  <c r="EU3" i="202" s="1"/>
  <c r="EV3" i="202" s="1"/>
  <c r="EW3" i="202" s="1"/>
  <c r="EX3" i="202" s="1"/>
  <c r="EY3" i="202" s="1"/>
  <c r="EZ3" i="202" s="1"/>
  <c r="FA3" i="202" s="1"/>
  <c r="FB3" i="202" s="1"/>
  <c r="FC3" i="202" s="1"/>
  <c r="FD3" i="202" s="1"/>
  <c r="FE3" i="202" s="1"/>
  <c r="FF3" i="202" s="1"/>
  <c r="FG3" i="202" s="1"/>
  <c r="FH3" i="202" s="1"/>
  <c r="FI3" i="202" s="1"/>
  <c r="FJ3" i="202" s="1"/>
  <c r="FK3" i="202" s="1"/>
  <c r="FL3" i="202" s="1"/>
  <c r="FM3" i="202" s="1"/>
  <c r="FN3" i="202" s="1"/>
  <c r="FO3" i="202" s="1"/>
  <c r="FP3" i="202" s="1"/>
  <c r="FQ3" i="202" s="1"/>
  <c r="FR3" i="202" s="1"/>
  <c r="FS3" i="202" s="1"/>
  <c r="FT3" i="202" s="1"/>
  <c r="FU3" i="202" s="1"/>
  <c r="FV3" i="202" s="1"/>
  <c r="FW3" i="202" s="1"/>
  <c r="FX3" i="202" s="1"/>
  <c r="FY3" i="202" s="1"/>
  <c r="FZ3" i="202" s="1"/>
  <c r="GA3" i="202" s="1"/>
  <c r="GB3" i="202" s="1"/>
  <c r="GC3" i="202" s="1"/>
  <c r="GD3" i="202" s="1"/>
  <c r="GE3" i="202" s="1"/>
  <c r="GF3" i="202" s="1"/>
  <c r="GG3" i="202" s="1"/>
  <c r="GH3" i="202" s="1"/>
  <c r="GI3" i="202" s="1"/>
  <c r="GJ3" i="202" s="1"/>
  <c r="GK3" i="202" s="1"/>
  <c r="GL3" i="202" s="1"/>
  <c r="GM3" i="202" s="1"/>
  <c r="GN3" i="202" s="1"/>
  <c r="GO3" i="202" s="1"/>
  <c r="GP3" i="202" s="1"/>
  <c r="GQ3" i="202" s="1"/>
  <c r="GR3" i="202" s="1"/>
  <c r="GS3" i="202" s="1"/>
  <c r="GT3" i="202" s="1"/>
  <c r="GU3" i="202" s="1"/>
  <c r="GV3" i="202" s="1"/>
  <c r="GW3" i="202" s="1"/>
  <c r="GX3" i="202" s="1"/>
  <c r="GY3" i="202" s="1"/>
  <c r="GZ3" i="202" s="1"/>
  <c r="HA3" i="202" s="1"/>
  <c r="HB3" i="202" s="1"/>
  <c r="HC3" i="202" s="1"/>
  <c r="HD3" i="202" s="1"/>
  <c r="HE3" i="202" s="1"/>
  <c r="HF3" i="202" s="1"/>
  <c r="HG3" i="202" s="1"/>
  <c r="HH3" i="202" s="1"/>
  <c r="HI3" i="202" s="1"/>
  <c r="HJ3" i="202" s="1"/>
  <c r="HK3" i="202" s="1"/>
  <c r="AK2" i="202"/>
  <c r="AJ2" i="202"/>
  <c r="AI2" i="202"/>
  <c r="AH2" i="202"/>
  <c r="HE1" i="202"/>
  <c r="GX1" i="202"/>
  <c r="HB7" i="202" s="1"/>
  <c r="GQ1" i="202"/>
  <c r="GJ1" i="202"/>
  <c r="GC1" i="202"/>
  <c r="GG7" i="202" s="1"/>
  <c r="FV1" i="202"/>
  <c r="FZ7" i="202" s="1"/>
  <c r="FO1" i="202"/>
  <c r="FH1" i="202"/>
  <c r="FA1" i="202"/>
  <c r="ET1" i="202"/>
  <c r="EM1" i="202"/>
  <c r="EF1" i="202"/>
  <c r="DY1" i="202"/>
  <c r="EC7" i="202" s="1"/>
  <c r="DR1" i="202"/>
  <c r="DV7" i="202" s="1"/>
  <c r="DK1" i="202"/>
  <c r="DD1" i="202"/>
  <c r="DH7" i="202" s="1"/>
  <c r="CW1" i="202"/>
  <c r="CP1" i="202"/>
  <c r="CI1" i="202"/>
  <c r="CB1" i="202"/>
  <c r="CF7" i="202" s="1"/>
  <c r="BU1" i="202"/>
  <c r="BY7" i="202" s="1"/>
  <c r="BN1" i="202"/>
  <c r="BR7" i="202" s="1"/>
  <c r="BG1" i="202"/>
  <c r="AZ1" i="202"/>
  <c r="AS1" i="202"/>
  <c r="AL1" i="202"/>
  <c r="AP7" i="202" s="1"/>
  <c r="AI25" i="201"/>
  <c r="AK25" i="201" s="1"/>
  <c r="Q25" i="201"/>
  <c r="O25" i="201"/>
  <c r="M25" i="201"/>
  <c r="D25" i="201"/>
  <c r="C25" i="201"/>
  <c r="AI24" i="201"/>
  <c r="AK24" i="201" s="1"/>
  <c r="Q24" i="201"/>
  <c r="O24" i="201"/>
  <c r="M24" i="201"/>
  <c r="D24" i="201"/>
  <c r="C24" i="201"/>
  <c r="AI23" i="201"/>
  <c r="AK23" i="201" s="1"/>
  <c r="Q23" i="201"/>
  <c r="O23" i="201"/>
  <c r="M23" i="201"/>
  <c r="D23" i="201"/>
  <c r="C23" i="201"/>
  <c r="AI22" i="201"/>
  <c r="AK22" i="201" s="1"/>
  <c r="Q22" i="201"/>
  <c r="O22" i="201"/>
  <c r="M22" i="201"/>
  <c r="T22" i="201" s="1"/>
  <c r="D22" i="201"/>
  <c r="C22" i="201"/>
  <c r="AI21" i="201"/>
  <c r="AK21" i="201" s="1"/>
  <c r="Q21" i="201"/>
  <c r="O21" i="201"/>
  <c r="M21" i="201"/>
  <c r="T21" i="201" s="1"/>
  <c r="D21" i="201"/>
  <c r="C21" i="201"/>
  <c r="AI20" i="201"/>
  <c r="AK20" i="201" s="1"/>
  <c r="Q20" i="201"/>
  <c r="O20" i="201"/>
  <c r="M20" i="201"/>
  <c r="D20" i="201"/>
  <c r="C20" i="201"/>
  <c r="AI19" i="201"/>
  <c r="AK19" i="201" s="1"/>
  <c r="Q19" i="201"/>
  <c r="O19" i="201"/>
  <c r="M19" i="201"/>
  <c r="D19" i="201"/>
  <c r="C19" i="201"/>
  <c r="AI18" i="201"/>
  <c r="AK18" i="201" s="1"/>
  <c r="Q18" i="201"/>
  <c r="O18" i="201"/>
  <c r="M18" i="201"/>
  <c r="D18" i="201"/>
  <c r="C18" i="201"/>
  <c r="AI17" i="201"/>
  <c r="AK17" i="201" s="1"/>
  <c r="Q17" i="201"/>
  <c r="O17" i="201"/>
  <c r="M17" i="201"/>
  <c r="D17" i="201"/>
  <c r="C17" i="201"/>
  <c r="AI16" i="201"/>
  <c r="AK16" i="201" s="1"/>
  <c r="Q16" i="201"/>
  <c r="O16" i="201"/>
  <c r="M16" i="201"/>
  <c r="T16" i="201" s="1"/>
  <c r="D16" i="201"/>
  <c r="C16" i="201"/>
  <c r="AL3" i="201"/>
  <c r="AM3" i="201" s="1"/>
  <c r="AN3" i="201" s="1"/>
  <c r="AO3" i="201" s="1"/>
  <c r="AP3" i="201" s="1"/>
  <c r="AQ3" i="201" s="1"/>
  <c r="AR3" i="201" s="1"/>
  <c r="AS3" i="201" s="1"/>
  <c r="AT3" i="201" s="1"/>
  <c r="AU3" i="201" s="1"/>
  <c r="AV3" i="201" s="1"/>
  <c r="AW3" i="201" s="1"/>
  <c r="AX3" i="201" s="1"/>
  <c r="AY3" i="201" s="1"/>
  <c r="AZ3" i="201" s="1"/>
  <c r="BA3" i="201" s="1"/>
  <c r="BB3" i="201" s="1"/>
  <c r="BC3" i="201" s="1"/>
  <c r="BD3" i="201" s="1"/>
  <c r="BE3" i="201" s="1"/>
  <c r="BF3" i="201" s="1"/>
  <c r="BG3" i="201" s="1"/>
  <c r="BH3" i="201" s="1"/>
  <c r="BI3" i="201" s="1"/>
  <c r="BJ3" i="201" s="1"/>
  <c r="BK3" i="201" s="1"/>
  <c r="BL3" i="201" s="1"/>
  <c r="BM3" i="201" s="1"/>
  <c r="BN3" i="201" s="1"/>
  <c r="BO3" i="201" s="1"/>
  <c r="BP3" i="201" s="1"/>
  <c r="BQ3" i="201" s="1"/>
  <c r="BR3" i="201" s="1"/>
  <c r="BS3" i="201" s="1"/>
  <c r="BT3" i="201" s="1"/>
  <c r="BU3" i="201" s="1"/>
  <c r="BV3" i="201" s="1"/>
  <c r="BW3" i="201" s="1"/>
  <c r="BX3" i="201" s="1"/>
  <c r="BY3" i="201" s="1"/>
  <c r="BZ3" i="201" s="1"/>
  <c r="CA3" i="201" s="1"/>
  <c r="CB3" i="201" s="1"/>
  <c r="CC3" i="201" s="1"/>
  <c r="CD3" i="201" s="1"/>
  <c r="CE3" i="201" s="1"/>
  <c r="CF3" i="201" s="1"/>
  <c r="CG3" i="201" s="1"/>
  <c r="CH3" i="201" s="1"/>
  <c r="CI3" i="201" s="1"/>
  <c r="CJ3" i="201" s="1"/>
  <c r="CK3" i="201" s="1"/>
  <c r="CL3" i="201" s="1"/>
  <c r="CM3" i="201" s="1"/>
  <c r="CN3" i="201" s="1"/>
  <c r="CO3" i="201" s="1"/>
  <c r="CP3" i="201" s="1"/>
  <c r="CQ3" i="201" s="1"/>
  <c r="CR3" i="201" s="1"/>
  <c r="CS3" i="201" s="1"/>
  <c r="CT3" i="201" s="1"/>
  <c r="CU3" i="201" s="1"/>
  <c r="CV3" i="201" s="1"/>
  <c r="CW3" i="201" s="1"/>
  <c r="CX3" i="201" s="1"/>
  <c r="CY3" i="201" s="1"/>
  <c r="CZ3" i="201" s="1"/>
  <c r="DA3" i="201" s="1"/>
  <c r="DB3" i="201" s="1"/>
  <c r="DC3" i="201" s="1"/>
  <c r="DD3" i="201" s="1"/>
  <c r="DE3" i="201" s="1"/>
  <c r="DF3" i="201" s="1"/>
  <c r="DG3" i="201" s="1"/>
  <c r="DH3" i="201" s="1"/>
  <c r="DI3" i="201" s="1"/>
  <c r="DJ3" i="201" s="1"/>
  <c r="DK3" i="201" s="1"/>
  <c r="DL3" i="201" s="1"/>
  <c r="DM3" i="201" s="1"/>
  <c r="DN3" i="201" s="1"/>
  <c r="DO3" i="201" s="1"/>
  <c r="DP3" i="201" s="1"/>
  <c r="DQ3" i="201" s="1"/>
  <c r="DR3" i="201" s="1"/>
  <c r="DS3" i="201" s="1"/>
  <c r="DT3" i="201" s="1"/>
  <c r="DU3" i="201" s="1"/>
  <c r="DV3" i="201" s="1"/>
  <c r="DW3" i="201" s="1"/>
  <c r="DX3" i="201" s="1"/>
  <c r="DY3" i="201" s="1"/>
  <c r="DZ3" i="201" s="1"/>
  <c r="EA3" i="201" s="1"/>
  <c r="EB3" i="201" s="1"/>
  <c r="EC3" i="201" s="1"/>
  <c r="ED3" i="201" s="1"/>
  <c r="EE3" i="201" s="1"/>
  <c r="EF3" i="201" s="1"/>
  <c r="EG3" i="201" s="1"/>
  <c r="EH3" i="201" s="1"/>
  <c r="EI3" i="201" s="1"/>
  <c r="EJ3" i="201" s="1"/>
  <c r="EK3" i="201" s="1"/>
  <c r="EL3" i="201" s="1"/>
  <c r="EM3" i="201" s="1"/>
  <c r="EN3" i="201" s="1"/>
  <c r="EO3" i="201" s="1"/>
  <c r="EP3" i="201" s="1"/>
  <c r="EQ3" i="201" s="1"/>
  <c r="ER3" i="201" s="1"/>
  <c r="ES3" i="201" s="1"/>
  <c r="ET3" i="201" s="1"/>
  <c r="EU3" i="201" s="1"/>
  <c r="EV3" i="201" s="1"/>
  <c r="EW3" i="201" s="1"/>
  <c r="EX3" i="201" s="1"/>
  <c r="EY3" i="201" s="1"/>
  <c r="EZ3" i="201" s="1"/>
  <c r="FA3" i="201" s="1"/>
  <c r="FB3" i="201" s="1"/>
  <c r="FC3" i="201" s="1"/>
  <c r="FD3" i="201" s="1"/>
  <c r="FE3" i="201" s="1"/>
  <c r="FF3" i="201" s="1"/>
  <c r="FG3" i="201" s="1"/>
  <c r="FH3" i="201" s="1"/>
  <c r="FI3" i="201" s="1"/>
  <c r="FJ3" i="201" s="1"/>
  <c r="FK3" i="201" s="1"/>
  <c r="FL3" i="201" s="1"/>
  <c r="FM3" i="201" s="1"/>
  <c r="FN3" i="201" s="1"/>
  <c r="FO3" i="201" s="1"/>
  <c r="FP3" i="201" s="1"/>
  <c r="FQ3" i="201" s="1"/>
  <c r="FR3" i="201" s="1"/>
  <c r="FS3" i="201" s="1"/>
  <c r="FT3" i="201" s="1"/>
  <c r="FU3" i="201" s="1"/>
  <c r="FV3" i="201" s="1"/>
  <c r="FW3" i="201" s="1"/>
  <c r="FX3" i="201" s="1"/>
  <c r="FY3" i="201" s="1"/>
  <c r="FZ3" i="201" s="1"/>
  <c r="GA3" i="201" s="1"/>
  <c r="GB3" i="201" s="1"/>
  <c r="GC3" i="201" s="1"/>
  <c r="GD3" i="201" s="1"/>
  <c r="GE3" i="201" s="1"/>
  <c r="GF3" i="201" s="1"/>
  <c r="GG3" i="201" s="1"/>
  <c r="GH3" i="201" s="1"/>
  <c r="GI3" i="201" s="1"/>
  <c r="GJ3" i="201" s="1"/>
  <c r="GK3" i="201" s="1"/>
  <c r="GL3" i="201" s="1"/>
  <c r="GM3" i="201" s="1"/>
  <c r="GN3" i="201" s="1"/>
  <c r="GO3" i="201" s="1"/>
  <c r="GP3" i="201" s="1"/>
  <c r="GQ3" i="201" s="1"/>
  <c r="GR3" i="201" s="1"/>
  <c r="GS3" i="201" s="1"/>
  <c r="GT3" i="201" s="1"/>
  <c r="GU3" i="201" s="1"/>
  <c r="GV3" i="201" s="1"/>
  <c r="GW3" i="201" s="1"/>
  <c r="GX3" i="201" s="1"/>
  <c r="GY3" i="201" s="1"/>
  <c r="GZ3" i="201" s="1"/>
  <c r="HA3" i="201" s="1"/>
  <c r="HB3" i="201" s="1"/>
  <c r="HC3" i="201" s="1"/>
  <c r="HD3" i="201" s="1"/>
  <c r="HE3" i="201" s="1"/>
  <c r="HF3" i="201" s="1"/>
  <c r="HG3" i="201" s="1"/>
  <c r="HH3" i="201" s="1"/>
  <c r="HI3" i="201" s="1"/>
  <c r="HJ3" i="201" s="1"/>
  <c r="HK3" i="201" s="1"/>
  <c r="HL3" i="201" s="1"/>
  <c r="HM3" i="201" s="1"/>
  <c r="HN3" i="201" s="1"/>
  <c r="HO3" i="201" s="1"/>
  <c r="AO2" i="201"/>
  <c r="AN2" i="201"/>
  <c r="AM2" i="201"/>
  <c r="AL2" i="201"/>
  <c r="HI1" i="201"/>
  <c r="HB1" i="201"/>
  <c r="HF7" i="201" s="1"/>
  <c r="GU1" i="201"/>
  <c r="GN1" i="201"/>
  <c r="GR7" i="201" s="1"/>
  <c r="GG1" i="201"/>
  <c r="GK7" i="201" s="1"/>
  <c r="FZ1" i="201"/>
  <c r="GD7" i="201" s="1"/>
  <c r="FS1" i="201"/>
  <c r="FL1" i="201"/>
  <c r="FE1" i="201"/>
  <c r="FI7" i="201" s="1"/>
  <c r="EX1" i="201"/>
  <c r="EQ1" i="201"/>
  <c r="EU7" i="201" s="1"/>
  <c r="EJ1" i="201"/>
  <c r="EC1" i="201"/>
  <c r="EG7" i="201" s="1"/>
  <c r="DV1" i="201"/>
  <c r="DZ7" i="201" s="1"/>
  <c r="DO1" i="201"/>
  <c r="DH1" i="201"/>
  <c r="DL7" i="201" s="1"/>
  <c r="DA1" i="201"/>
  <c r="CT1" i="201"/>
  <c r="CM1" i="201"/>
  <c r="CF1" i="201"/>
  <c r="BY1" i="201"/>
  <c r="CC7" i="201" s="1"/>
  <c r="BR1" i="201"/>
  <c r="BV7" i="201" s="1"/>
  <c r="BK1" i="201"/>
  <c r="BD1" i="201"/>
  <c r="AW1" i="201"/>
  <c r="AP1" i="201"/>
  <c r="AT7" i="201" s="1"/>
  <c r="AE25" i="200"/>
  <c r="AG25" i="200" s="1"/>
  <c r="Q25" i="200"/>
  <c r="O25" i="200"/>
  <c r="M25" i="200"/>
  <c r="D25" i="200"/>
  <c r="C25" i="200"/>
  <c r="AE24" i="200"/>
  <c r="AG24" i="200" s="1"/>
  <c r="Q24" i="200"/>
  <c r="O24" i="200"/>
  <c r="M24" i="200"/>
  <c r="T24" i="200" s="1"/>
  <c r="D24" i="200"/>
  <c r="C24" i="200"/>
  <c r="AE23" i="200"/>
  <c r="AG23" i="200" s="1"/>
  <c r="Q23" i="200"/>
  <c r="O23" i="200"/>
  <c r="M23" i="200"/>
  <c r="D23" i="200"/>
  <c r="C23" i="200"/>
  <c r="AE22" i="200"/>
  <c r="AG22" i="200" s="1"/>
  <c r="Q22" i="200"/>
  <c r="O22" i="200"/>
  <c r="M22" i="200"/>
  <c r="D22" i="200"/>
  <c r="C22" i="200"/>
  <c r="AE21" i="200"/>
  <c r="AG21" i="200" s="1"/>
  <c r="Q21" i="200"/>
  <c r="O21" i="200"/>
  <c r="M21" i="200"/>
  <c r="D21" i="200"/>
  <c r="C21" i="200"/>
  <c r="AE20" i="200"/>
  <c r="AG20" i="200" s="1"/>
  <c r="Q20" i="200"/>
  <c r="O20" i="200"/>
  <c r="M20" i="200"/>
  <c r="D20" i="200"/>
  <c r="C20" i="200"/>
  <c r="AE19" i="200"/>
  <c r="AG19" i="200" s="1"/>
  <c r="Q19" i="200"/>
  <c r="O19" i="200"/>
  <c r="M19" i="200"/>
  <c r="D19" i="200"/>
  <c r="C19" i="200"/>
  <c r="AE18" i="200"/>
  <c r="AG18" i="200" s="1"/>
  <c r="Q18" i="200"/>
  <c r="O18" i="200"/>
  <c r="M18" i="200"/>
  <c r="P18" i="200" s="1"/>
  <c r="D18" i="200"/>
  <c r="C18" i="200"/>
  <c r="AE17" i="200"/>
  <c r="AG17" i="200" s="1"/>
  <c r="Q17" i="200"/>
  <c r="O17" i="200"/>
  <c r="M17" i="200"/>
  <c r="P17" i="200" s="1"/>
  <c r="D17" i="200"/>
  <c r="C17" i="200"/>
  <c r="AE16" i="200"/>
  <c r="Q16" i="200"/>
  <c r="O16" i="200"/>
  <c r="M16" i="200"/>
  <c r="T16" i="200" s="1"/>
  <c r="D16" i="200"/>
  <c r="C16" i="200"/>
  <c r="AH3" i="200"/>
  <c r="AI3" i="200" s="1"/>
  <c r="AJ3" i="200" s="1"/>
  <c r="AK3" i="200" s="1"/>
  <c r="AL3" i="200" s="1"/>
  <c r="AM3" i="200" s="1"/>
  <c r="AN3" i="200" s="1"/>
  <c r="AO3" i="200" s="1"/>
  <c r="AP3" i="200" s="1"/>
  <c r="AQ3" i="200" s="1"/>
  <c r="AR3" i="200" s="1"/>
  <c r="AS3" i="200" s="1"/>
  <c r="AT3" i="200" s="1"/>
  <c r="AU3" i="200" s="1"/>
  <c r="AV3" i="200" s="1"/>
  <c r="AW3" i="200" s="1"/>
  <c r="AX3" i="200" s="1"/>
  <c r="AY3" i="200" s="1"/>
  <c r="AZ3" i="200" s="1"/>
  <c r="BA3" i="200" s="1"/>
  <c r="BB3" i="200" s="1"/>
  <c r="BC3" i="200" s="1"/>
  <c r="BD3" i="200" s="1"/>
  <c r="BE3" i="200" s="1"/>
  <c r="BF3" i="200" s="1"/>
  <c r="BG3" i="200" s="1"/>
  <c r="BH3" i="200" s="1"/>
  <c r="BI3" i="200" s="1"/>
  <c r="BJ3" i="200" s="1"/>
  <c r="BK3" i="200" s="1"/>
  <c r="BL3" i="200" s="1"/>
  <c r="BM3" i="200" s="1"/>
  <c r="BN3" i="200" s="1"/>
  <c r="BO3" i="200" s="1"/>
  <c r="BP3" i="200" s="1"/>
  <c r="BQ3" i="200" s="1"/>
  <c r="BR3" i="200" s="1"/>
  <c r="BS3" i="200" s="1"/>
  <c r="BT3" i="200" s="1"/>
  <c r="BU3" i="200" s="1"/>
  <c r="BV3" i="200" s="1"/>
  <c r="BW3" i="200" s="1"/>
  <c r="BX3" i="200" s="1"/>
  <c r="BY3" i="200" s="1"/>
  <c r="BZ3" i="200" s="1"/>
  <c r="CA3" i="200" s="1"/>
  <c r="CB3" i="200" s="1"/>
  <c r="CC3" i="200" s="1"/>
  <c r="CD3" i="200" s="1"/>
  <c r="CE3" i="200" s="1"/>
  <c r="CF3" i="200" s="1"/>
  <c r="CG3" i="200" s="1"/>
  <c r="CH3" i="200" s="1"/>
  <c r="CI3" i="200" s="1"/>
  <c r="CJ3" i="200" s="1"/>
  <c r="CK3" i="200" s="1"/>
  <c r="CL3" i="200" s="1"/>
  <c r="CM3" i="200" s="1"/>
  <c r="CN3" i="200" s="1"/>
  <c r="CO3" i="200" s="1"/>
  <c r="CP3" i="200" s="1"/>
  <c r="CQ3" i="200" s="1"/>
  <c r="CR3" i="200" s="1"/>
  <c r="CS3" i="200" s="1"/>
  <c r="CT3" i="200" s="1"/>
  <c r="CU3" i="200" s="1"/>
  <c r="CV3" i="200" s="1"/>
  <c r="CW3" i="200" s="1"/>
  <c r="CX3" i="200" s="1"/>
  <c r="CY3" i="200" s="1"/>
  <c r="CZ3" i="200" s="1"/>
  <c r="DA3" i="200" s="1"/>
  <c r="DB3" i="200" s="1"/>
  <c r="DC3" i="200" s="1"/>
  <c r="DD3" i="200" s="1"/>
  <c r="DE3" i="200" s="1"/>
  <c r="DF3" i="200" s="1"/>
  <c r="DG3" i="200" s="1"/>
  <c r="DH3" i="200" s="1"/>
  <c r="DI3" i="200" s="1"/>
  <c r="DJ3" i="200" s="1"/>
  <c r="DK3" i="200" s="1"/>
  <c r="DL3" i="200" s="1"/>
  <c r="DM3" i="200" s="1"/>
  <c r="DN3" i="200" s="1"/>
  <c r="DO3" i="200" s="1"/>
  <c r="DP3" i="200" s="1"/>
  <c r="DQ3" i="200" s="1"/>
  <c r="DR3" i="200" s="1"/>
  <c r="DS3" i="200" s="1"/>
  <c r="DT3" i="200" s="1"/>
  <c r="DU3" i="200" s="1"/>
  <c r="DV3" i="200" s="1"/>
  <c r="DW3" i="200" s="1"/>
  <c r="DX3" i="200" s="1"/>
  <c r="DY3" i="200" s="1"/>
  <c r="DZ3" i="200" s="1"/>
  <c r="EA3" i="200" s="1"/>
  <c r="EB3" i="200" s="1"/>
  <c r="EC3" i="200" s="1"/>
  <c r="ED3" i="200" s="1"/>
  <c r="EE3" i="200" s="1"/>
  <c r="EF3" i="200" s="1"/>
  <c r="EG3" i="200" s="1"/>
  <c r="EH3" i="200" s="1"/>
  <c r="EI3" i="200" s="1"/>
  <c r="EJ3" i="200" s="1"/>
  <c r="EK3" i="200" s="1"/>
  <c r="EL3" i="200" s="1"/>
  <c r="EM3" i="200" s="1"/>
  <c r="EN3" i="200" s="1"/>
  <c r="EO3" i="200" s="1"/>
  <c r="EP3" i="200" s="1"/>
  <c r="EQ3" i="200" s="1"/>
  <c r="ER3" i="200" s="1"/>
  <c r="ES3" i="200" s="1"/>
  <c r="ET3" i="200" s="1"/>
  <c r="EU3" i="200" s="1"/>
  <c r="EV3" i="200" s="1"/>
  <c r="EW3" i="200" s="1"/>
  <c r="EX3" i="200" s="1"/>
  <c r="EY3" i="200" s="1"/>
  <c r="EZ3" i="200" s="1"/>
  <c r="FA3" i="200" s="1"/>
  <c r="FB3" i="200" s="1"/>
  <c r="FC3" i="200" s="1"/>
  <c r="FD3" i="200" s="1"/>
  <c r="FE3" i="200" s="1"/>
  <c r="FF3" i="200" s="1"/>
  <c r="FG3" i="200" s="1"/>
  <c r="FH3" i="200" s="1"/>
  <c r="FI3" i="200" s="1"/>
  <c r="FJ3" i="200" s="1"/>
  <c r="FK3" i="200" s="1"/>
  <c r="FL3" i="200" s="1"/>
  <c r="FM3" i="200" s="1"/>
  <c r="FN3" i="200" s="1"/>
  <c r="FO3" i="200" s="1"/>
  <c r="FP3" i="200" s="1"/>
  <c r="FQ3" i="200" s="1"/>
  <c r="FR3" i="200" s="1"/>
  <c r="FS3" i="200" s="1"/>
  <c r="FT3" i="200" s="1"/>
  <c r="FU3" i="200" s="1"/>
  <c r="FV3" i="200" s="1"/>
  <c r="FW3" i="200" s="1"/>
  <c r="FX3" i="200" s="1"/>
  <c r="FY3" i="200" s="1"/>
  <c r="FZ3" i="200" s="1"/>
  <c r="GA3" i="200" s="1"/>
  <c r="GB3" i="200" s="1"/>
  <c r="GC3" i="200" s="1"/>
  <c r="GD3" i="200" s="1"/>
  <c r="GE3" i="200" s="1"/>
  <c r="GF3" i="200" s="1"/>
  <c r="GG3" i="200" s="1"/>
  <c r="GH3" i="200" s="1"/>
  <c r="GI3" i="200" s="1"/>
  <c r="GJ3" i="200" s="1"/>
  <c r="GK3" i="200" s="1"/>
  <c r="GL3" i="200" s="1"/>
  <c r="GM3" i="200" s="1"/>
  <c r="GN3" i="200" s="1"/>
  <c r="GO3" i="200" s="1"/>
  <c r="GP3" i="200" s="1"/>
  <c r="GQ3" i="200" s="1"/>
  <c r="GR3" i="200" s="1"/>
  <c r="GS3" i="200" s="1"/>
  <c r="GT3" i="200" s="1"/>
  <c r="GU3" i="200" s="1"/>
  <c r="GV3" i="200" s="1"/>
  <c r="GW3" i="200" s="1"/>
  <c r="GX3" i="200" s="1"/>
  <c r="GY3" i="200" s="1"/>
  <c r="GZ3" i="200" s="1"/>
  <c r="HA3" i="200" s="1"/>
  <c r="HB3" i="200" s="1"/>
  <c r="HC3" i="200" s="1"/>
  <c r="HD3" i="200" s="1"/>
  <c r="HE3" i="200" s="1"/>
  <c r="HF3" i="200" s="1"/>
  <c r="HG3" i="200" s="1"/>
  <c r="HH3" i="200" s="1"/>
  <c r="HI3" i="200" s="1"/>
  <c r="HJ3" i="200" s="1"/>
  <c r="HK3" i="200" s="1"/>
  <c r="AK2" i="200"/>
  <c r="AJ2" i="200"/>
  <c r="AI2" i="200"/>
  <c r="AH2" i="200"/>
  <c r="HE1" i="200"/>
  <c r="GX1" i="200"/>
  <c r="GQ1" i="200"/>
  <c r="GJ1" i="200"/>
  <c r="GC1" i="200"/>
  <c r="GG7" i="200" s="1"/>
  <c r="FV1" i="200"/>
  <c r="FO1" i="200"/>
  <c r="FH1" i="200"/>
  <c r="FA1" i="200"/>
  <c r="FE7" i="200" s="1"/>
  <c r="ET1" i="200"/>
  <c r="EM1" i="200"/>
  <c r="EF1" i="200"/>
  <c r="EJ7" i="200" s="1"/>
  <c r="DY1" i="200"/>
  <c r="DR1" i="200"/>
  <c r="DV7" i="200" s="1"/>
  <c r="DK1" i="200"/>
  <c r="DD1" i="200"/>
  <c r="CW1" i="200"/>
  <c r="CP1" i="200"/>
  <c r="CI1" i="200"/>
  <c r="CB1" i="200"/>
  <c r="BU1" i="200"/>
  <c r="BY7" i="200" s="1"/>
  <c r="BN1" i="200"/>
  <c r="BR7" i="200" s="1"/>
  <c r="BG1" i="200"/>
  <c r="AZ1" i="200"/>
  <c r="AS1" i="200"/>
  <c r="AL1" i="200"/>
  <c r="AP7" i="200" s="1"/>
  <c r="AE25" i="199"/>
  <c r="AG25" i="199" s="1"/>
  <c r="Q25" i="199"/>
  <c r="O25" i="199"/>
  <c r="M25" i="199"/>
  <c r="D25" i="199"/>
  <c r="C25" i="199"/>
  <c r="AE24" i="199"/>
  <c r="AG24" i="199" s="1"/>
  <c r="Q24" i="199"/>
  <c r="O24" i="199"/>
  <c r="M24" i="199"/>
  <c r="T24" i="199" s="1"/>
  <c r="D24" i="199"/>
  <c r="C24" i="199"/>
  <c r="AE23" i="199"/>
  <c r="AG23" i="199" s="1"/>
  <c r="Q23" i="199"/>
  <c r="O23" i="199"/>
  <c r="M23" i="199"/>
  <c r="D23" i="199"/>
  <c r="C23" i="199"/>
  <c r="AE22" i="199"/>
  <c r="AG22" i="199" s="1"/>
  <c r="Q22" i="199"/>
  <c r="O22" i="199"/>
  <c r="M22" i="199"/>
  <c r="D22" i="199"/>
  <c r="C22" i="199"/>
  <c r="AE21" i="199"/>
  <c r="AG21" i="199" s="1"/>
  <c r="Q21" i="199"/>
  <c r="O21" i="199"/>
  <c r="M21" i="199"/>
  <c r="D21" i="199"/>
  <c r="C21" i="199"/>
  <c r="AE20" i="199"/>
  <c r="AG20" i="199" s="1"/>
  <c r="Q20" i="199"/>
  <c r="O20" i="199"/>
  <c r="M20" i="199"/>
  <c r="D20" i="199"/>
  <c r="C20" i="199"/>
  <c r="AE19" i="199"/>
  <c r="AG19" i="199" s="1"/>
  <c r="Q19" i="199"/>
  <c r="O19" i="199"/>
  <c r="M19" i="199"/>
  <c r="T19" i="199" s="1"/>
  <c r="D19" i="199"/>
  <c r="C19" i="199"/>
  <c r="AE18" i="199"/>
  <c r="AG18" i="199" s="1"/>
  <c r="Q18" i="199"/>
  <c r="O18" i="199"/>
  <c r="M18" i="199"/>
  <c r="D18" i="199"/>
  <c r="C18" i="199"/>
  <c r="AE17" i="199"/>
  <c r="AG17" i="199" s="1"/>
  <c r="Q17" i="199"/>
  <c r="O17" i="199"/>
  <c r="M17" i="199"/>
  <c r="D17" i="199"/>
  <c r="C17" i="199"/>
  <c r="AE16" i="199"/>
  <c r="AG16" i="199" s="1"/>
  <c r="Q16" i="199"/>
  <c r="O16" i="199"/>
  <c r="M16" i="199"/>
  <c r="D16" i="199"/>
  <c r="C16" i="199"/>
  <c r="AH3" i="199"/>
  <c r="AI3" i="199" s="1"/>
  <c r="AJ3" i="199" s="1"/>
  <c r="AK3" i="199" s="1"/>
  <c r="AL3" i="199" s="1"/>
  <c r="AM3" i="199" s="1"/>
  <c r="AN3" i="199" s="1"/>
  <c r="AO3" i="199" s="1"/>
  <c r="AP3" i="199" s="1"/>
  <c r="AQ3" i="199" s="1"/>
  <c r="AR3" i="199" s="1"/>
  <c r="AS3" i="199" s="1"/>
  <c r="AT3" i="199" s="1"/>
  <c r="AU3" i="199" s="1"/>
  <c r="AV3" i="199" s="1"/>
  <c r="AW3" i="199" s="1"/>
  <c r="AX3" i="199" s="1"/>
  <c r="AY3" i="199" s="1"/>
  <c r="AZ3" i="199" s="1"/>
  <c r="BA3" i="199" s="1"/>
  <c r="BB3" i="199" s="1"/>
  <c r="BC3" i="199" s="1"/>
  <c r="BD3" i="199" s="1"/>
  <c r="BE3" i="199" s="1"/>
  <c r="BF3" i="199" s="1"/>
  <c r="BG3" i="199" s="1"/>
  <c r="BH3" i="199" s="1"/>
  <c r="BI3" i="199" s="1"/>
  <c r="BJ3" i="199" s="1"/>
  <c r="BK3" i="199" s="1"/>
  <c r="BL3" i="199" s="1"/>
  <c r="BM3" i="199" s="1"/>
  <c r="BN3" i="199" s="1"/>
  <c r="BO3" i="199" s="1"/>
  <c r="BP3" i="199" s="1"/>
  <c r="BQ3" i="199" s="1"/>
  <c r="BR3" i="199" s="1"/>
  <c r="BS3" i="199" s="1"/>
  <c r="BT3" i="199" s="1"/>
  <c r="BU3" i="199" s="1"/>
  <c r="BV3" i="199" s="1"/>
  <c r="BW3" i="199" s="1"/>
  <c r="BX3" i="199" s="1"/>
  <c r="BY3" i="199" s="1"/>
  <c r="BZ3" i="199" s="1"/>
  <c r="CA3" i="199" s="1"/>
  <c r="CB3" i="199" s="1"/>
  <c r="CC3" i="199" s="1"/>
  <c r="CD3" i="199" s="1"/>
  <c r="CE3" i="199" s="1"/>
  <c r="CF3" i="199" s="1"/>
  <c r="CG3" i="199" s="1"/>
  <c r="CH3" i="199" s="1"/>
  <c r="CI3" i="199" s="1"/>
  <c r="CJ3" i="199" s="1"/>
  <c r="CK3" i="199" s="1"/>
  <c r="CL3" i="199" s="1"/>
  <c r="CM3" i="199" s="1"/>
  <c r="CN3" i="199" s="1"/>
  <c r="CO3" i="199" s="1"/>
  <c r="CP3" i="199" s="1"/>
  <c r="CQ3" i="199" s="1"/>
  <c r="CR3" i="199" s="1"/>
  <c r="CS3" i="199" s="1"/>
  <c r="CT3" i="199" s="1"/>
  <c r="CU3" i="199" s="1"/>
  <c r="CV3" i="199" s="1"/>
  <c r="CW3" i="199" s="1"/>
  <c r="CX3" i="199" s="1"/>
  <c r="CY3" i="199" s="1"/>
  <c r="CZ3" i="199" s="1"/>
  <c r="DA3" i="199" s="1"/>
  <c r="DB3" i="199" s="1"/>
  <c r="DC3" i="199" s="1"/>
  <c r="DD3" i="199" s="1"/>
  <c r="DE3" i="199" s="1"/>
  <c r="DF3" i="199" s="1"/>
  <c r="DG3" i="199" s="1"/>
  <c r="DH3" i="199" s="1"/>
  <c r="DI3" i="199" s="1"/>
  <c r="DJ3" i="199" s="1"/>
  <c r="DK3" i="199" s="1"/>
  <c r="DL3" i="199" s="1"/>
  <c r="DM3" i="199" s="1"/>
  <c r="DN3" i="199" s="1"/>
  <c r="DO3" i="199" s="1"/>
  <c r="DP3" i="199" s="1"/>
  <c r="DQ3" i="199" s="1"/>
  <c r="DR3" i="199" s="1"/>
  <c r="DS3" i="199" s="1"/>
  <c r="DT3" i="199" s="1"/>
  <c r="DU3" i="199" s="1"/>
  <c r="DV3" i="199" s="1"/>
  <c r="DW3" i="199" s="1"/>
  <c r="DX3" i="199" s="1"/>
  <c r="DY3" i="199" s="1"/>
  <c r="DZ3" i="199" s="1"/>
  <c r="EA3" i="199" s="1"/>
  <c r="EB3" i="199" s="1"/>
  <c r="EC3" i="199" s="1"/>
  <c r="ED3" i="199" s="1"/>
  <c r="EE3" i="199" s="1"/>
  <c r="EF3" i="199" s="1"/>
  <c r="EG3" i="199" s="1"/>
  <c r="EH3" i="199" s="1"/>
  <c r="EI3" i="199" s="1"/>
  <c r="EJ3" i="199" s="1"/>
  <c r="EK3" i="199" s="1"/>
  <c r="EL3" i="199" s="1"/>
  <c r="EM3" i="199" s="1"/>
  <c r="EN3" i="199" s="1"/>
  <c r="EO3" i="199" s="1"/>
  <c r="EP3" i="199" s="1"/>
  <c r="EQ3" i="199" s="1"/>
  <c r="ER3" i="199" s="1"/>
  <c r="ES3" i="199" s="1"/>
  <c r="ET3" i="199" s="1"/>
  <c r="EU3" i="199" s="1"/>
  <c r="EV3" i="199" s="1"/>
  <c r="EW3" i="199" s="1"/>
  <c r="EX3" i="199" s="1"/>
  <c r="EY3" i="199" s="1"/>
  <c r="EZ3" i="199" s="1"/>
  <c r="FA3" i="199" s="1"/>
  <c r="FB3" i="199" s="1"/>
  <c r="FC3" i="199" s="1"/>
  <c r="FD3" i="199" s="1"/>
  <c r="FE3" i="199" s="1"/>
  <c r="FF3" i="199" s="1"/>
  <c r="FG3" i="199" s="1"/>
  <c r="FH3" i="199" s="1"/>
  <c r="FI3" i="199" s="1"/>
  <c r="FJ3" i="199" s="1"/>
  <c r="FK3" i="199" s="1"/>
  <c r="FL3" i="199" s="1"/>
  <c r="FM3" i="199" s="1"/>
  <c r="FN3" i="199" s="1"/>
  <c r="FO3" i="199" s="1"/>
  <c r="FP3" i="199" s="1"/>
  <c r="FQ3" i="199" s="1"/>
  <c r="FR3" i="199" s="1"/>
  <c r="FS3" i="199" s="1"/>
  <c r="FT3" i="199" s="1"/>
  <c r="FU3" i="199" s="1"/>
  <c r="FV3" i="199" s="1"/>
  <c r="FW3" i="199" s="1"/>
  <c r="FX3" i="199" s="1"/>
  <c r="FY3" i="199" s="1"/>
  <c r="FZ3" i="199" s="1"/>
  <c r="GA3" i="199" s="1"/>
  <c r="GB3" i="199" s="1"/>
  <c r="GC3" i="199" s="1"/>
  <c r="GD3" i="199" s="1"/>
  <c r="GE3" i="199" s="1"/>
  <c r="GF3" i="199" s="1"/>
  <c r="GG3" i="199" s="1"/>
  <c r="GH3" i="199" s="1"/>
  <c r="GI3" i="199" s="1"/>
  <c r="GJ3" i="199" s="1"/>
  <c r="GK3" i="199" s="1"/>
  <c r="GL3" i="199" s="1"/>
  <c r="GM3" i="199" s="1"/>
  <c r="GN3" i="199" s="1"/>
  <c r="GO3" i="199" s="1"/>
  <c r="GP3" i="199" s="1"/>
  <c r="GQ3" i="199" s="1"/>
  <c r="GR3" i="199" s="1"/>
  <c r="GS3" i="199" s="1"/>
  <c r="GT3" i="199" s="1"/>
  <c r="GU3" i="199" s="1"/>
  <c r="GV3" i="199" s="1"/>
  <c r="GW3" i="199" s="1"/>
  <c r="GX3" i="199" s="1"/>
  <c r="GY3" i="199" s="1"/>
  <c r="GZ3" i="199" s="1"/>
  <c r="HA3" i="199" s="1"/>
  <c r="HB3" i="199" s="1"/>
  <c r="HC3" i="199" s="1"/>
  <c r="HD3" i="199" s="1"/>
  <c r="HE3" i="199" s="1"/>
  <c r="HF3" i="199" s="1"/>
  <c r="HG3" i="199" s="1"/>
  <c r="HH3" i="199" s="1"/>
  <c r="HI3" i="199" s="1"/>
  <c r="HJ3" i="199" s="1"/>
  <c r="HK3" i="199" s="1"/>
  <c r="AK2" i="199"/>
  <c r="AJ2" i="199"/>
  <c r="AI2" i="199"/>
  <c r="AH2" i="199"/>
  <c r="HE1" i="199"/>
  <c r="GX1" i="199"/>
  <c r="GQ1" i="199"/>
  <c r="GU7" i="199" s="1"/>
  <c r="GJ1" i="199"/>
  <c r="GN7" i="199" s="1"/>
  <c r="GC1" i="199"/>
  <c r="FV1" i="199"/>
  <c r="FZ7" i="199" s="1"/>
  <c r="FO1" i="199"/>
  <c r="FH1" i="199"/>
  <c r="FA1" i="199"/>
  <c r="FE7" i="199" s="1"/>
  <c r="ET1" i="199"/>
  <c r="EM1" i="199"/>
  <c r="EF1" i="199"/>
  <c r="DY1" i="199"/>
  <c r="EC7" i="199" s="1"/>
  <c r="DR1" i="199"/>
  <c r="DK1" i="199"/>
  <c r="DD1" i="199"/>
  <c r="CW1" i="199"/>
  <c r="DA7" i="199" s="1"/>
  <c r="CP1" i="199"/>
  <c r="CT7" i="199" s="1"/>
  <c r="CI1" i="199"/>
  <c r="CM7" i="199" s="1"/>
  <c r="CB1" i="199"/>
  <c r="BU1" i="199"/>
  <c r="BN1" i="199"/>
  <c r="BG1" i="199"/>
  <c r="AZ1" i="199"/>
  <c r="AS1" i="199"/>
  <c r="AL1" i="199"/>
  <c r="AP7" i="199" s="1"/>
  <c r="AE25" i="198"/>
  <c r="AG25" i="198" s="1"/>
  <c r="Q25" i="198"/>
  <c r="O25" i="198"/>
  <c r="M25" i="198"/>
  <c r="T25" i="198" s="1"/>
  <c r="D25" i="198"/>
  <c r="C25" i="198"/>
  <c r="AE24" i="198"/>
  <c r="AG24" i="198" s="1"/>
  <c r="Q24" i="198"/>
  <c r="O24" i="198"/>
  <c r="M24" i="198"/>
  <c r="D24" i="198"/>
  <c r="C24" i="198"/>
  <c r="AE23" i="198"/>
  <c r="AG23" i="198" s="1"/>
  <c r="Q23" i="198"/>
  <c r="O23" i="198"/>
  <c r="M23" i="198"/>
  <c r="D23" i="198"/>
  <c r="C23" i="198"/>
  <c r="AE22" i="198"/>
  <c r="AG22" i="198" s="1"/>
  <c r="Q22" i="198"/>
  <c r="O22" i="198"/>
  <c r="M22" i="198"/>
  <c r="P22" i="198" s="1"/>
  <c r="D22" i="198"/>
  <c r="C22" i="198"/>
  <c r="AE21" i="198"/>
  <c r="AG21" i="198" s="1"/>
  <c r="Q21" i="198"/>
  <c r="O21" i="198"/>
  <c r="M21" i="198"/>
  <c r="D21" i="198"/>
  <c r="C21" i="198"/>
  <c r="AE20" i="198"/>
  <c r="AG20" i="198" s="1"/>
  <c r="Q20" i="198"/>
  <c r="O20" i="198"/>
  <c r="M20" i="198"/>
  <c r="D20" i="198"/>
  <c r="C20" i="198"/>
  <c r="AE19" i="198"/>
  <c r="AG19" i="198" s="1"/>
  <c r="Q19" i="198"/>
  <c r="O19" i="198"/>
  <c r="M19" i="198"/>
  <c r="D19" i="198"/>
  <c r="C19" i="198"/>
  <c r="AE18" i="198"/>
  <c r="AG18" i="198" s="1"/>
  <c r="Q18" i="198"/>
  <c r="O18" i="198"/>
  <c r="M18" i="198"/>
  <c r="D18" i="198"/>
  <c r="C18" i="198"/>
  <c r="AE17" i="198"/>
  <c r="AG17" i="198" s="1"/>
  <c r="Q17" i="198"/>
  <c r="O17" i="198"/>
  <c r="M17" i="198"/>
  <c r="D17" i="198"/>
  <c r="C17" i="198"/>
  <c r="AE16" i="198"/>
  <c r="AG16" i="198" s="1"/>
  <c r="Q16" i="198"/>
  <c r="O16" i="198"/>
  <c r="M16" i="198"/>
  <c r="P16" i="198" s="1"/>
  <c r="D16" i="198"/>
  <c r="C16" i="198"/>
  <c r="AH3" i="198"/>
  <c r="AI3" i="198" s="1"/>
  <c r="AJ3" i="198" s="1"/>
  <c r="AK3" i="198" s="1"/>
  <c r="AL3" i="198" s="1"/>
  <c r="AM3" i="198" s="1"/>
  <c r="AN3" i="198" s="1"/>
  <c r="AO3" i="198" s="1"/>
  <c r="AP3" i="198" s="1"/>
  <c r="AQ3" i="198" s="1"/>
  <c r="AR3" i="198" s="1"/>
  <c r="AS3" i="198" s="1"/>
  <c r="AT3" i="198" s="1"/>
  <c r="AU3" i="198" s="1"/>
  <c r="AV3" i="198" s="1"/>
  <c r="AW3" i="198" s="1"/>
  <c r="AX3" i="198" s="1"/>
  <c r="AY3" i="198" s="1"/>
  <c r="AZ3" i="198" s="1"/>
  <c r="BA3" i="198" s="1"/>
  <c r="BB3" i="198" s="1"/>
  <c r="BC3" i="198" s="1"/>
  <c r="BD3" i="198" s="1"/>
  <c r="BE3" i="198" s="1"/>
  <c r="BF3" i="198" s="1"/>
  <c r="BG3" i="198" s="1"/>
  <c r="BH3" i="198" s="1"/>
  <c r="BI3" i="198" s="1"/>
  <c r="BJ3" i="198" s="1"/>
  <c r="BK3" i="198" s="1"/>
  <c r="BL3" i="198" s="1"/>
  <c r="BM3" i="198" s="1"/>
  <c r="BN3" i="198" s="1"/>
  <c r="BO3" i="198" s="1"/>
  <c r="BP3" i="198" s="1"/>
  <c r="BQ3" i="198" s="1"/>
  <c r="BR3" i="198" s="1"/>
  <c r="BS3" i="198" s="1"/>
  <c r="BT3" i="198" s="1"/>
  <c r="BU3" i="198" s="1"/>
  <c r="BV3" i="198" s="1"/>
  <c r="BW3" i="198" s="1"/>
  <c r="BX3" i="198" s="1"/>
  <c r="BY3" i="198" s="1"/>
  <c r="BZ3" i="198" s="1"/>
  <c r="CA3" i="198" s="1"/>
  <c r="CB3" i="198" s="1"/>
  <c r="CC3" i="198" s="1"/>
  <c r="CD3" i="198" s="1"/>
  <c r="CE3" i="198" s="1"/>
  <c r="CF3" i="198" s="1"/>
  <c r="CG3" i="198" s="1"/>
  <c r="CH3" i="198" s="1"/>
  <c r="CI3" i="198" s="1"/>
  <c r="CJ3" i="198" s="1"/>
  <c r="CK3" i="198" s="1"/>
  <c r="CL3" i="198" s="1"/>
  <c r="CM3" i="198" s="1"/>
  <c r="CN3" i="198" s="1"/>
  <c r="CO3" i="198" s="1"/>
  <c r="CP3" i="198" s="1"/>
  <c r="CQ3" i="198" s="1"/>
  <c r="CR3" i="198" s="1"/>
  <c r="CS3" i="198" s="1"/>
  <c r="CT3" i="198" s="1"/>
  <c r="CU3" i="198" s="1"/>
  <c r="CV3" i="198" s="1"/>
  <c r="CW3" i="198" s="1"/>
  <c r="CX3" i="198" s="1"/>
  <c r="CY3" i="198" s="1"/>
  <c r="CZ3" i="198" s="1"/>
  <c r="DA3" i="198" s="1"/>
  <c r="DB3" i="198" s="1"/>
  <c r="DC3" i="198" s="1"/>
  <c r="DD3" i="198" s="1"/>
  <c r="DE3" i="198" s="1"/>
  <c r="DF3" i="198" s="1"/>
  <c r="DG3" i="198" s="1"/>
  <c r="DH3" i="198" s="1"/>
  <c r="DI3" i="198" s="1"/>
  <c r="DJ3" i="198" s="1"/>
  <c r="DK3" i="198" s="1"/>
  <c r="DL3" i="198" s="1"/>
  <c r="DM3" i="198" s="1"/>
  <c r="DN3" i="198" s="1"/>
  <c r="DO3" i="198" s="1"/>
  <c r="DP3" i="198" s="1"/>
  <c r="DQ3" i="198" s="1"/>
  <c r="DR3" i="198" s="1"/>
  <c r="DS3" i="198" s="1"/>
  <c r="DT3" i="198" s="1"/>
  <c r="DU3" i="198" s="1"/>
  <c r="DV3" i="198" s="1"/>
  <c r="DW3" i="198" s="1"/>
  <c r="DX3" i="198" s="1"/>
  <c r="DY3" i="198" s="1"/>
  <c r="DZ3" i="198" s="1"/>
  <c r="EA3" i="198" s="1"/>
  <c r="EB3" i="198" s="1"/>
  <c r="EC3" i="198" s="1"/>
  <c r="ED3" i="198" s="1"/>
  <c r="EE3" i="198" s="1"/>
  <c r="EF3" i="198" s="1"/>
  <c r="EG3" i="198" s="1"/>
  <c r="EH3" i="198" s="1"/>
  <c r="EI3" i="198" s="1"/>
  <c r="EJ3" i="198" s="1"/>
  <c r="EK3" i="198" s="1"/>
  <c r="EL3" i="198" s="1"/>
  <c r="EM3" i="198" s="1"/>
  <c r="EN3" i="198" s="1"/>
  <c r="EO3" i="198" s="1"/>
  <c r="EP3" i="198" s="1"/>
  <c r="EQ3" i="198" s="1"/>
  <c r="ER3" i="198" s="1"/>
  <c r="ES3" i="198" s="1"/>
  <c r="ET3" i="198" s="1"/>
  <c r="EU3" i="198" s="1"/>
  <c r="EV3" i="198" s="1"/>
  <c r="EW3" i="198" s="1"/>
  <c r="EX3" i="198" s="1"/>
  <c r="EY3" i="198" s="1"/>
  <c r="EZ3" i="198" s="1"/>
  <c r="FA3" i="198" s="1"/>
  <c r="FB3" i="198" s="1"/>
  <c r="FC3" i="198" s="1"/>
  <c r="FD3" i="198" s="1"/>
  <c r="FE3" i="198" s="1"/>
  <c r="FF3" i="198" s="1"/>
  <c r="FG3" i="198" s="1"/>
  <c r="FH3" i="198" s="1"/>
  <c r="FI3" i="198" s="1"/>
  <c r="FJ3" i="198" s="1"/>
  <c r="FK3" i="198" s="1"/>
  <c r="FL3" i="198" s="1"/>
  <c r="FM3" i="198" s="1"/>
  <c r="FN3" i="198" s="1"/>
  <c r="FO3" i="198" s="1"/>
  <c r="FP3" i="198" s="1"/>
  <c r="FQ3" i="198" s="1"/>
  <c r="FR3" i="198" s="1"/>
  <c r="FS3" i="198" s="1"/>
  <c r="FT3" i="198" s="1"/>
  <c r="FU3" i="198" s="1"/>
  <c r="FV3" i="198" s="1"/>
  <c r="FW3" i="198" s="1"/>
  <c r="FX3" i="198" s="1"/>
  <c r="FY3" i="198" s="1"/>
  <c r="FZ3" i="198" s="1"/>
  <c r="GA3" i="198" s="1"/>
  <c r="GB3" i="198" s="1"/>
  <c r="GC3" i="198" s="1"/>
  <c r="GD3" i="198" s="1"/>
  <c r="GE3" i="198" s="1"/>
  <c r="GF3" i="198" s="1"/>
  <c r="GG3" i="198" s="1"/>
  <c r="GH3" i="198" s="1"/>
  <c r="GI3" i="198" s="1"/>
  <c r="GJ3" i="198" s="1"/>
  <c r="GK3" i="198" s="1"/>
  <c r="GL3" i="198" s="1"/>
  <c r="GM3" i="198" s="1"/>
  <c r="GN3" i="198" s="1"/>
  <c r="GO3" i="198" s="1"/>
  <c r="GP3" i="198" s="1"/>
  <c r="GQ3" i="198" s="1"/>
  <c r="GR3" i="198" s="1"/>
  <c r="GS3" i="198" s="1"/>
  <c r="GT3" i="198" s="1"/>
  <c r="GU3" i="198" s="1"/>
  <c r="GV3" i="198" s="1"/>
  <c r="GW3" i="198" s="1"/>
  <c r="GX3" i="198" s="1"/>
  <c r="GY3" i="198" s="1"/>
  <c r="GZ3" i="198" s="1"/>
  <c r="HA3" i="198" s="1"/>
  <c r="HB3" i="198" s="1"/>
  <c r="HC3" i="198" s="1"/>
  <c r="HD3" i="198" s="1"/>
  <c r="HE3" i="198" s="1"/>
  <c r="HF3" i="198" s="1"/>
  <c r="HG3" i="198" s="1"/>
  <c r="HH3" i="198" s="1"/>
  <c r="HI3" i="198" s="1"/>
  <c r="HJ3" i="198" s="1"/>
  <c r="HK3" i="198" s="1"/>
  <c r="AK2" i="198"/>
  <c r="AJ2" i="198"/>
  <c r="AI2" i="198"/>
  <c r="AH2" i="198"/>
  <c r="HE1" i="198"/>
  <c r="GX1" i="198"/>
  <c r="HB7" i="198" s="1"/>
  <c r="GQ1" i="198"/>
  <c r="GJ1" i="198"/>
  <c r="GN7" i="198" s="1"/>
  <c r="GC1" i="198"/>
  <c r="GG7" i="198" s="1"/>
  <c r="FV1" i="198"/>
  <c r="FZ7" i="198" s="1"/>
  <c r="FO1" i="198"/>
  <c r="FS7" i="198" s="1"/>
  <c r="FH1" i="198"/>
  <c r="FA1" i="198"/>
  <c r="ET1" i="198"/>
  <c r="EM1" i="198"/>
  <c r="EQ7" i="198" s="1"/>
  <c r="EF1" i="198"/>
  <c r="EJ7" i="198" s="1"/>
  <c r="DY1" i="198"/>
  <c r="DR1" i="198"/>
  <c r="DV7" i="198" s="1"/>
  <c r="DK1" i="198"/>
  <c r="DD1" i="198"/>
  <c r="CW1" i="198"/>
  <c r="DA7" i="198" s="1"/>
  <c r="CP1" i="198"/>
  <c r="CI1" i="198"/>
  <c r="CB1" i="198"/>
  <c r="CF7" i="198" s="1"/>
  <c r="BU1" i="198"/>
  <c r="BY7" i="198" s="1"/>
  <c r="BN1" i="198"/>
  <c r="BR7" i="198" s="1"/>
  <c r="BG1" i="198"/>
  <c r="AZ1" i="198"/>
  <c r="AS1" i="198"/>
  <c r="AL1" i="198"/>
  <c r="AP7" i="198" s="1"/>
  <c r="AF25" i="197"/>
  <c r="AH25" i="197" s="1"/>
  <c r="Q25" i="197"/>
  <c r="O25" i="197"/>
  <c r="M25" i="197"/>
  <c r="D25" i="197"/>
  <c r="C25" i="197"/>
  <c r="AF24" i="197"/>
  <c r="AH24" i="197" s="1"/>
  <c r="Q24" i="197"/>
  <c r="O24" i="197"/>
  <c r="M24" i="197"/>
  <c r="D24" i="197"/>
  <c r="C24" i="197"/>
  <c r="AF23" i="197"/>
  <c r="AH23" i="197" s="1"/>
  <c r="Q23" i="197"/>
  <c r="O23" i="197"/>
  <c r="M23" i="197"/>
  <c r="D23" i="197"/>
  <c r="C23" i="197"/>
  <c r="AF22" i="197"/>
  <c r="AH22" i="197" s="1"/>
  <c r="Q22" i="197"/>
  <c r="O22" i="197"/>
  <c r="M22" i="197"/>
  <c r="P22" i="197" s="1"/>
  <c r="D22" i="197"/>
  <c r="C22" i="197"/>
  <c r="AF21" i="197"/>
  <c r="AH21" i="197" s="1"/>
  <c r="Q21" i="197"/>
  <c r="O21" i="197"/>
  <c r="M21" i="197"/>
  <c r="P21" i="197" s="1"/>
  <c r="D21" i="197"/>
  <c r="C21" i="197"/>
  <c r="AF20" i="197"/>
  <c r="AH20" i="197" s="1"/>
  <c r="Q20" i="197"/>
  <c r="O20" i="197"/>
  <c r="M20" i="197"/>
  <c r="D20" i="197"/>
  <c r="C20" i="197"/>
  <c r="AF19" i="197"/>
  <c r="AH19" i="197" s="1"/>
  <c r="Q19" i="197"/>
  <c r="O19" i="197"/>
  <c r="M19" i="197"/>
  <c r="T19" i="197" s="1"/>
  <c r="D19" i="197"/>
  <c r="C19" i="197"/>
  <c r="AF18" i="197"/>
  <c r="AH18" i="197" s="1"/>
  <c r="Q18" i="197"/>
  <c r="O18" i="197"/>
  <c r="M18" i="197"/>
  <c r="P18" i="197" s="1"/>
  <c r="D18" i="197"/>
  <c r="C18" i="197"/>
  <c r="AF17" i="197"/>
  <c r="AH17" i="197" s="1"/>
  <c r="Q17" i="197"/>
  <c r="O17" i="197"/>
  <c r="M17" i="197"/>
  <c r="D17" i="197"/>
  <c r="C17" i="197"/>
  <c r="AF16" i="197"/>
  <c r="AH16" i="197" s="1"/>
  <c r="Q16" i="197"/>
  <c r="O16" i="197"/>
  <c r="M16" i="197"/>
  <c r="P16" i="197" s="1"/>
  <c r="D16" i="197"/>
  <c r="C16" i="197"/>
  <c r="AI3" i="197"/>
  <c r="AJ3" i="197" s="1"/>
  <c r="AK3" i="197" s="1"/>
  <c r="AL3" i="197" s="1"/>
  <c r="AM3" i="197" s="1"/>
  <c r="AN3" i="197" s="1"/>
  <c r="AO3" i="197" s="1"/>
  <c r="AP3" i="197" s="1"/>
  <c r="AQ3" i="197" s="1"/>
  <c r="AR3" i="197" s="1"/>
  <c r="AS3" i="197" s="1"/>
  <c r="AT3" i="197" s="1"/>
  <c r="AU3" i="197" s="1"/>
  <c r="AV3" i="197" s="1"/>
  <c r="AW3" i="197" s="1"/>
  <c r="AX3" i="197" s="1"/>
  <c r="AY3" i="197" s="1"/>
  <c r="AZ3" i="197" s="1"/>
  <c r="BA3" i="197" s="1"/>
  <c r="BB3" i="197" s="1"/>
  <c r="BC3" i="197" s="1"/>
  <c r="BD3" i="197" s="1"/>
  <c r="BE3" i="197" s="1"/>
  <c r="BF3" i="197" s="1"/>
  <c r="BG3" i="197" s="1"/>
  <c r="BH3" i="197" s="1"/>
  <c r="BI3" i="197" s="1"/>
  <c r="BJ3" i="197" s="1"/>
  <c r="BK3" i="197" s="1"/>
  <c r="BL3" i="197" s="1"/>
  <c r="BM3" i="197" s="1"/>
  <c r="BN3" i="197" s="1"/>
  <c r="BO3" i="197" s="1"/>
  <c r="BP3" i="197" s="1"/>
  <c r="BQ3" i="197" s="1"/>
  <c r="BR3" i="197" s="1"/>
  <c r="BS3" i="197" s="1"/>
  <c r="BT3" i="197" s="1"/>
  <c r="BU3" i="197" s="1"/>
  <c r="BV3" i="197" s="1"/>
  <c r="BW3" i="197" s="1"/>
  <c r="BX3" i="197" s="1"/>
  <c r="BY3" i="197" s="1"/>
  <c r="BZ3" i="197" s="1"/>
  <c r="CA3" i="197" s="1"/>
  <c r="CB3" i="197" s="1"/>
  <c r="CC3" i="197" s="1"/>
  <c r="CD3" i="197" s="1"/>
  <c r="CE3" i="197" s="1"/>
  <c r="CF3" i="197" s="1"/>
  <c r="CG3" i="197" s="1"/>
  <c r="CH3" i="197" s="1"/>
  <c r="CI3" i="197" s="1"/>
  <c r="CJ3" i="197" s="1"/>
  <c r="CK3" i="197" s="1"/>
  <c r="CL3" i="197" s="1"/>
  <c r="CM3" i="197" s="1"/>
  <c r="CN3" i="197" s="1"/>
  <c r="CO3" i="197" s="1"/>
  <c r="CP3" i="197" s="1"/>
  <c r="CQ3" i="197" s="1"/>
  <c r="CR3" i="197" s="1"/>
  <c r="CS3" i="197" s="1"/>
  <c r="CT3" i="197" s="1"/>
  <c r="CU3" i="197" s="1"/>
  <c r="CV3" i="197" s="1"/>
  <c r="CW3" i="197" s="1"/>
  <c r="CX3" i="197" s="1"/>
  <c r="CY3" i="197" s="1"/>
  <c r="CZ3" i="197" s="1"/>
  <c r="DA3" i="197" s="1"/>
  <c r="DB3" i="197" s="1"/>
  <c r="DC3" i="197" s="1"/>
  <c r="DD3" i="197" s="1"/>
  <c r="DE3" i="197" s="1"/>
  <c r="DF3" i="197" s="1"/>
  <c r="DG3" i="197" s="1"/>
  <c r="DH3" i="197" s="1"/>
  <c r="DI3" i="197" s="1"/>
  <c r="DJ3" i="197" s="1"/>
  <c r="DK3" i="197" s="1"/>
  <c r="DL3" i="197" s="1"/>
  <c r="DM3" i="197" s="1"/>
  <c r="DN3" i="197" s="1"/>
  <c r="DO3" i="197" s="1"/>
  <c r="DP3" i="197" s="1"/>
  <c r="DQ3" i="197" s="1"/>
  <c r="DR3" i="197" s="1"/>
  <c r="DS3" i="197" s="1"/>
  <c r="DT3" i="197" s="1"/>
  <c r="DU3" i="197" s="1"/>
  <c r="DV3" i="197" s="1"/>
  <c r="DW3" i="197" s="1"/>
  <c r="DX3" i="197" s="1"/>
  <c r="DY3" i="197" s="1"/>
  <c r="DZ3" i="197" s="1"/>
  <c r="EA3" i="197" s="1"/>
  <c r="EB3" i="197" s="1"/>
  <c r="EC3" i="197" s="1"/>
  <c r="ED3" i="197" s="1"/>
  <c r="EE3" i="197" s="1"/>
  <c r="EF3" i="197" s="1"/>
  <c r="EG3" i="197" s="1"/>
  <c r="EH3" i="197" s="1"/>
  <c r="EI3" i="197" s="1"/>
  <c r="EJ3" i="197" s="1"/>
  <c r="EK3" i="197" s="1"/>
  <c r="EL3" i="197" s="1"/>
  <c r="EM3" i="197" s="1"/>
  <c r="EN3" i="197" s="1"/>
  <c r="EO3" i="197" s="1"/>
  <c r="EP3" i="197" s="1"/>
  <c r="EQ3" i="197" s="1"/>
  <c r="ER3" i="197" s="1"/>
  <c r="ES3" i="197" s="1"/>
  <c r="ET3" i="197" s="1"/>
  <c r="EU3" i="197" s="1"/>
  <c r="EV3" i="197" s="1"/>
  <c r="EW3" i="197" s="1"/>
  <c r="EX3" i="197" s="1"/>
  <c r="EY3" i="197" s="1"/>
  <c r="EZ3" i="197" s="1"/>
  <c r="FA3" i="197" s="1"/>
  <c r="FB3" i="197" s="1"/>
  <c r="FC3" i="197" s="1"/>
  <c r="FD3" i="197" s="1"/>
  <c r="FE3" i="197" s="1"/>
  <c r="FF3" i="197" s="1"/>
  <c r="FG3" i="197" s="1"/>
  <c r="FH3" i="197" s="1"/>
  <c r="FI3" i="197" s="1"/>
  <c r="FJ3" i="197" s="1"/>
  <c r="FK3" i="197" s="1"/>
  <c r="FL3" i="197" s="1"/>
  <c r="FM3" i="197" s="1"/>
  <c r="FN3" i="197" s="1"/>
  <c r="FO3" i="197" s="1"/>
  <c r="FP3" i="197" s="1"/>
  <c r="FQ3" i="197" s="1"/>
  <c r="FR3" i="197" s="1"/>
  <c r="FS3" i="197" s="1"/>
  <c r="FT3" i="197" s="1"/>
  <c r="FU3" i="197" s="1"/>
  <c r="FV3" i="197" s="1"/>
  <c r="FW3" i="197" s="1"/>
  <c r="FX3" i="197" s="1"/>
  <c r="FY3" i="197" s="1"/>
  <c r="FZ3" i="197" s="1"/>
  <c r="GA3" i="197" s="1"/>
  <c r="GB3" i="197" s="1"/>
  <c r="GC3" i="197" s="1"/>
  <c r="GD3" i="197" s="1"/>
  <c r="GE3" i="197" s="1"/>
  <c r="GF3" i="197" s="1"/>
  <c r="GG3" i="197" s="1"/>
  <c r="GH3" i="197" s="1"/>
  <c r="GI3" i="197" s="1"/>
  <c r="GJ3" i="197" s="1"/>
  <c r="GK3" i="197" s="1"/>
  <c r="GL3" i="197" s="1"/>
  <c r="GM3" i="197" s="1"/>
  <c r="GN3" i="197" s="1"/>
  <c r="GO3" i="197" s="1"/>
  <c r="GP3" i="197" s="1"/>
  <c r="GQ3" i="197" s="1"/>
  <c r="GR3" i="197" s="1"/>
  <c r="GS3" i="197" s="1"/>
  <c r="GT3" i="197" s="1"/>
  <c r="GU3" i="197" s="1"/>
  <c r="GV3" i="197" s="1"/>
  <c r="GW3" i="197" s="1"/>
  <c r="GX3" i="197" s="1"/>
  <c r="GY3" i="197" s="1"/>
  <c r="GZ3" i="197" s="1"/>
  <c r="HA3" i="197" s="1"/>
  <c r="HB3" i="197" s="1"/>
  <c r="HC3" i="197" s="1"/>
  <c r="HD3" i="197" s="1"/>
  <c r="HE3" i="197" s="1"/>
  <c r="HF3" i="197" s="1"/>
  <c r="HG3" i="197" s="1"/>
  <c r="HH3" i="197" s="1"/>
  <c r="HI3" i="197" s="1"/>
  <c r="HJ3" i="197" s="1"/>
  <c r="HK3" i="197" s="1"/>
  <c r="HL3" i="197" s="1"/>
  <c r="AL2" i="197"/>
  <c r="AK2" i="197"/>
  <c r="AJ2" i="197"/>
  <c r="AI2" i="197"/>
  <c r="HF1" i="197"/>
  <c r="HJ7" i="197" s="1"/>
  <c r="GY1" i="197"/>
  <c r="GR1" i="197"/>
  <c r="GK1" i="197"/>
  <c r="GD1" i="197"/>
  <c r="GH7" i="197" s="1"/>
  <c r="FW1" i="197"/>
  <c r="GA7" i="197" s="1"/>
  <c r="FP1" i="197"/>
  <c r="FI1" i="197"/>
  <c r="FM7" i="197" s="1"/>
  <c r="FB1" i="197"/>
  <c r="EU1" i="197"/>
  <c r="EN1" i="197"/>
  <c r="EG1" i="197"/>
  <c r="DZ1" i="197"/>
  <c r="ED7" i="197" s="1"/>
  <c r="DS1" i="197"/>
  <c r="DW7" i="197" s="1"/>
  <c r="DL1" i="197"/>
  <c r="DE1" i="197"/>
  <c r="CX1" i="197"/>
  <c r="DB7" i="197" s="1"/>
  <c r="CQ1" i="197"/>
  <c r="CU7" i="197" s="1"/>
  <c r="CJ1" i="197"/>
  <c r="CC1" i="197"/>
  <c r="CG7" i="197" s="1"/>
  <c r="BV1" i="197"/>
  <c r="BO1" i="197"/>
  <c r="BS7" i="197" s="1"/>
  <c r="BH1" i="197"/>
  <c r="BA1" i="197"/>
  <c r="AT1" i="197"/>
  <c r="AM1" i="197"/>
  <c r="AE25" i="196"/>
  <c r="AG25" i="196" s="1"/>
  <c r="Q25" i="196"/>
  <c r="O25" i="196"/>
  <c r="M25" i="196"/>
  <c r="P25" i="196" s="1"/>
  <c r="D25" i="196"/>
  <c r="C25" i="196"/>
  <c r="AE24" i="196"/>
  <c r="AG24" i="196" s="1"/>
  <c r="Q24" i="196"/>
  <c r="O24" i="196"/>
  <c r="M24" i="196"/>
  <c r="P24" i="196" s="1"/>
  <c r="D24" i="196"/>
  <c r="C24" i="196"/>
  <c r="AE23" i="196"/>
  <c r="AG23" i="196" s="1"/>
  <c r="Q23" i="196"/>
  <c r="O23" i="196"/>
  <c r="M23" i="196"/>
  <c r="D23" i="196"/>
  <c r="C23" i="196"/>
  <c r="AE22" i="196"/>
  <c r="AG22" i="196" s="1"/>
  <c r="Q22" i="196"/>
  <c r="O22" i="196"/>
  <c r="M22" i="196"/>
  <c r="D22" i="196"/>
  <c r="C22" i="196"/>
  <c r="AE21" i="196"/>
  <c r="AG21" i="196" s="1"/>
  <c r="Q21" i="196"/>
  <c r="O21" i="196"/>
  <c r="M21" i="196"/>
  <c r="D21" i="196"/>
  <c r="C21" i="196"/>
  <c r="AE20" i="196"/>
  <c r="AG20" i="196" s="1"/>
  <c r="Q20" i="196"/>
  <c r="O20" i="196"/>
  <c r="M20" i="196"/>
  <c r="P20" i="196" s="1"/>
  <c r="D20" i="196"/>
  <c r="C20" i="196"/>
  <c r="AE19" i="196"/>
  <c r="AG19" i="196" s="1"/>
  <c r="Q19" i="196"/>
  <c r="O19" i="196"/>
  <c r="M19" i="196"/>
  <c r="D19" i="196"/>
  <c r="C19" i="196"/>
  <c r="AE18" i="196"/>
  <c r="AG18" i="196" s="1"/>
  <c r="Q18" i="196"/>
  <c r="O18" i="196"/>
  <c r="M18" i="196"/>
  <c r="P18" i="196" s="1"/>
  <c r="D18" i="196"/>
  <c r="C18" i="196"/>
  <c r="AE17" i="196"/>
  <c r="AG17" i="196" s="1"/>
  <c r="Q17" i="196"/>
  <c r="O17" i="196"/>
  <c r="M17" i="196"/>
  <c r="P17" i="196" s="1"/>
  <c r="D17" i="196"/>
  <c r="C17" i="196"/>
  <c r="AE16" i="196"/>
  <c r="AG16" i="196" s="1"/>
  <c r="Q16" i="196"/>
  <c r="O16" i="196"/>
  <c r="M16" i="196"/>
  <c r="D16" i="196"/>
  <c r="C16" i="196"/>
  <c r="AH3" i="196"/>
  <c r="AI3" i="196" s="1"/>
  <c r="AJ3" i="196" s="1"/>
  <c r="AK3" i="196" s="1"/>
  <c r="AL3" i="196" s="1"/>
  <c r="AM3" i="196" s="1"/>
  <c r="AN3" i="196" s="1"/>
  <c r="AO3" i="196" s="1"/>
  <c r="AP3" i="196" s="1"/>
  <c r="AQ3" i="196" s="1"/>
  <c r="AR3" i="196" s="1"/>
  <c r="AS3" i="196" s="1"/>
  <c r="AT3" i="196" s="1"/>
  <c r="AU3" i="196" s="1"/>
  <c r="AV3" i="196" s="1"/>
  <c r="AW3" i="196" s="1"/>
  <c r="AX3" i="196" s="1"/>
  <c r="AY3" i="196" s="1"/>
  <c r="AZ3" i="196" s="1"/>
  <c r="BA3" i="196" s="1"/>
  <c r="BB3" i="196" s="1"/>
  <c r="BC3" i="196" s="1"/>
  <c r="BD3" i="196" s="1"/>
  <c r="BE3" i="196" s="1"/>
  <c r="BF3" i="196" s="1"/>
  <c r="BG3" i="196" s="1"/>
  <c r="BH3" i="196" s="1"/>
  <c r="BI3" i="196" s="1"/>
  <c r="BJ3" i="196" s="1"/>
  <c r="BK3" i="196" s="1"/>
  <c r="BL3" i="196" s="1"/>
  <c r="BM3" i="196" s="1"/>
  <c r="BN3" i="196" s="1"/>
  <c r="BO3" i="196" s="1"/>
  <c r="BP3" i="196" s="1"/>
  <c r="BQ3" i="196" s="1"/>
  <c r="BR3" i="196" s="1"/>
  <c r="BS3" i="196" s="1"/>
  <c r="BT3" i="196" s="1"/>
  <c r="BU3" i="196" s="1"/>
  <c r="BV3" i="196" s="1"/>
  <c r="BW3" i="196" s="1"/>
  <c r="BX3" i="196" s="1"/>
  <c r="BY3" i="196" s="1"/>
  <c r="BZ3" i="196" s="1"/>
  <c r="CA3" i="196" s="1"/>
  <c r="CB3" i="196" s="1"/>
  <c r="CC3" i="196" s="1"/>
  <c r="CD3" i="196" s="1"/>
  <c r="CE3" i="196" s="1"/>
  <c r="CF3" i="196" s="1"/>
  <c r="CG3" i="196" s="1"/>
  <c r="CH3" i="196" s="1"/>
  <c r="CI3" i="196" s="1"/>
  <c r="CJ3" i="196" s="1"/>
  <c r="CK3" i="196" s="1"/>
  <c r="CL3" i="196" s="1"/>
  <c r="CM3" i="196" s="1"/>
  <c r="CN3" i="196" s="1"/>
  <c r="CO3" i="196" s="1"/>
  <c r="CP3" i="196" s="1"/>
  <c r="CQ3" i="196" s="1"/>
  <c r="CR3" i="196" s="1"/>
  <c r="CS3" i="196" s="1"/>
  <c r="CT3" i="196" s="1"/>
  <c r="CU3" i="196" s="1"/>
  <c r="CV3" i="196" s="1"/>
  <c r="CW3" i="196" s="1"/>
  <c r="CX3" i="196" s="1"/>
  <c r="CY3" i="196" s="1"/>
  <c r="CZ3" i="196" s="1"/>
  <c r="DA3" i="196" s="1"/>
  <c r="DB3" i="196" s="1"/>
  <c r="DC3" i="196" s="1"/>
  <c r="DD3" i="196" s="1"/>
  <c r="DE3" i="196" s="1"/>
  <c r="DF3" i="196" s="1"/>
  <c r="DG3" i="196" s="1"/>
  <c r="DH3" i="196" s="1"/>
  <c r="DI3" i="196" s="1"/>
  <c r="DJ3" i="196" s="1"/>
  <c r="DK3" i="196" s="1"/>
  <c r="DL3" i="196" s="1"/>
  <c r="DM3" i="196" s="1"/>
  <c r="DN3" i="196" s="1"/>
  <c r="DO3" i="196" s="1"/>
  <c r="DP3" i="196" s="1"/>
  <c r="DQ3" i="196" s="1"/>
  <c r="DR3" i="196" s="1"/>
  <c r="DS3" i="196" s="1"/>
  <c r="DT3" i="196" s="1"/>
  <c r="DU3" i="196" s="1"/>
  <c r="DV3" i="196" s="1"/>
  <c r="DW3" i="196" s="1"/>
  <c r="DX3" i="196" s="1"/>
  <c r="DY3" i="196" s="1"/>
  <c r="DZ3" i="196" s="1"/>
  <c r="EA3" i="196" s="1"/>
  <c r="EB3" i="196" s="1"/>
  <c r="EC3" i="196" s="1"/>
  <c r="ED3" i="196" s="1"/>
  <c r="EE3" i="196" s="1"/>
  <c r="EF3" i="196" s="1"/>
  <c r="EG3" i="196" s="1"/>
  <c r="EH3" i="196" s="1"/>
  <c r="EI3" i="196" s="1"/>
  <c r="EJ3" i="196" s="1"/>
  <c r="EK3" i="196" s="1"/>
  <c r="EL3" i="196" s="1"/>
  <c r="EM3" i="196" s="1"/>
  <c r="EN3" i="196" s="1"/>
  <c r="EO3" i="196" s="1"/>
  <c r="EP3" i="196" s="1"/>
  <c r="EQ3" i="196" s="1"/>
  <c r="ER3" i="196" s="1"/>
  <c r="ES3" i="196" s="1"/>
  <c r="ET3" i="196" s="1"/>
  <c r="EU3" i="196" s="1"/>
  <c r="EV3" i="196" s="1"/>
  <c r="EW3" i="196" s="1"/>
  <c r="EX3" i="196" s="1"/>
  <c r="EY3" i="196" s="1"/>
  <c r="EZ3" i="196" s="1"/>
  <c r="FA3" i="196" s="1"/>
  <c r="FB3" i="196" s="1"/>
  <c r="FC3" i="196" s="1"/>
  <c r="FD3" i="196" s="1"/>
  <c r="FE3" i="196" s="1"/>
  <c r="FF3" i="196" s="1"/>
  <c r="FG3" i="196" s="1"/>
  <c r="FH3" i="196" s="1"/>
  <c r="FI3" i="196" s="1"/>
  <c r="FJ3" i="196" s="1"/>
  <c r="FK3" i="196" s="1"/>
  <c r="FL3" i="196" s="1"/>
  <c r="FM3" i="196" s="1"/>
  <c r="FN3" i="196" s="1"/>
  <c r="FO3" i="196" s="1"/>
  <c r="FP3" i="196" s="1"/>
  <c r="FQ3" i="196" s="1"/>
  <c r="FR3" i="196" s="1"/>
  <c r="FS3" i="196" s="1"/>
  <c r="FT3" i="196" s="1"/>
  <c r="FU3" i="196" s="1"/>
  <c r="FV3" i="196" s="1"/>
  <c r="FW3" i="196" s="1"/>
  <c r="FX3" i="196" s="1"/>
  <c r="FY3" i="196" s="1"/>
  <c r="FZ3" i="196" s="1"/>
  <c r="GA3" i="196" s="1"/>
  <c r="GB3" i="196" s="1"/>
  <c r="GC3" i="196" s="1"/>
  <c r="GD3" i="196" s="1"/>
  <c r="GE3" i="196" s="1"/>
  <c r="GF3" i="196" s="1"/>
  <c r="GG3" i="196" s="1"/>
  <c r="GH3" i="196" s="1"/>
  <c r="GI3" i="196" s="1"/>
  <c r="GJ3" i="196" s="1"/>
  <c r="GK3" i="196" s="1"/>
  <c r="GL3" i="196" s="1"/>
  <c r="GM3" i="196" s="1"/>
  <c r="GN3" i="196" s="1"/>
  <c r="GO3" i="196" s="1"/>
  <c r="GP3" i="196" s="1"/>
  <c r="GQ3" i="196" s="1"/>
  <c r="GR3" i="196" s="1"/>
  <c r="GS3" i="196" s="1"/>
  <c r="GT3" i="196" s="1"/>
  <c r="GU3" i="196" s="1"/>
  <c r="GV3" i="196" s="1"/>
  <c r="GW3" i="196" s="1"/>
  <c r="GX3" i="196" s="1"/>
  <c r="GY3" i="196" s="1"/>
  <c r="GZ3" i="196" s="1"/>
  <c r="HA3" i="196" s="1"/>
  <c r="HB3" i="196" s="1"/>
  <c r="HC3" i="196" s="1"/>
  <c r="HD3" i="196" s="1"/>
  <c r="HE3" i="196" s="1"/>
  <c r="HF3" i="196" s="1"/>
  <c r="HG3" i="196" s="1"/>
  <c r="HH3" i="196" s="1"/>
  <c r="HI3" i="196" s="1"/>
  <c r="HJ3" i="196" s="1"/>
  <c r="HK3" i="196" s="1"/>
  <c r="AK2" i="196"/>
  <c r="AJ2" i="196"/>
  <c r="AI2" i="196"/>
  <c r="AH2" i="196"/>
  <c r="HE1" i="196"/>
  <c r="GX1" i="196"/>
  <c r="HB7" i="196" s="1"/>
  <c r="GQ1" i="196"/>
  <c r="GJ1" i="196"/>
  <c r="GN7" i="196" s="1"/>
  <c r="GC1" i="196"/>
  <c r="FV1" i="196"/>
  <c r="FO1" i="196"/>
  <c r="FH1" i="196"/>
  <c r="FL7" i="196" s="1"/>
  <c r="FA1" i="196"/>
  <c r="ET1" i="196"/>
  <c r="EM1" i="196"/>
  <c r="EF1" i="196"/>
  <c r="EJ7" i="196" s="1"/>
  <c r="DY1" i="196"/>
  <c r="DR1" i="196"/>
  <c r="DV7" i="196" s="1"/>
  <c r="DK1" i="196"/>
  <c r="DD1" i="196"/>
  <c r="CW1" i="196"/>
  <c r="CP1" i="196"/>
  <c r="CI1" i="196"/>
  <c r="CB1" i="196"/>
  <c r="BU1" i="196"/>
  <c r="BN1" i="196"/>
  <c r="BG1" i="196"/>
  <c r="AZ1" i="196"/>
  <c r="AS1" i="196"/>
  <c r="AL1" i="196"/>
  <c r="AE25" i="195"/>
  <c r="AG25" i="195" s="1"/>
  <c r="Q25" i="195"/>
  <c r="O25" i="195"/>
  <c r="M25" i="195"/>
  <c r="D25" i="195"/>
  <c r="C25" i="195"/>
  <c r="AE24" i="195"/>
  <c r="AG24" i="195" s="1"/>
  <c r="Q24" i="195"/>
  <c r="O24" i="195"/>
  <c r="M24" i="195"/>
  <c r="D24" i="195"/>
  <c r="C24" i="195"/>
  <c r="AE23" i="195"/>
  <c r="AG23" i="195" s="1"/>
  <c r="Q23" i="195"/>
  <c r="O23" i="195"/>
  <c r="M23" i="195"/>
  <c r="P23" i="195" s="1"/>
  <c r="D23" i="195"/>
  <c r="C23" i="195"/>
  <c r="AE22" i="195"/>
  <c r="AG22" i="195" s="1"/>
  <c r="Q22" i="195"/>
  <c r="O22" i="195"/>
  <c r="M22" i="195"/>
  <c r="D22" i="195"/>
  <c r="C22" i="195"/>
  <c r="AE21" i="195"/>
  <c r="AG21" i="195" s="1"/>
  <c r="Q21" i="195"/>
  <c r="O21" i="195"/>
  <c r="M21" i="195"/>
  <c r="D21" i="195"/>
  <c r="C21" i="195"/>
  <c r="AE20" i="195"/>
  <c r="AG20" i="195" s="1"/>
  <c r="Q20" i="195"/>
  <c r="O20" i="195"/>
  <c r="M20" i="195"/>
  <c r="P20" i="195" s="1"/>
  <c r="D20" i="195"/>
  <c r="C20" i="195"/>
  <c r="AE19" i="195"/>
  <c r="AG19" i="195" s="1"/>
  <c r="Q19" i="195"/>
  <c r="O19" i="195"/>
  <c r="M19" i="195"/>
  <c r="T19" i="195" s="1"/>
  <c r="D19" i="195"/>
  <c r="C19" i="195"/>
  <c r="AE18" i="195"/>
  <c r="AG18" i="195" s="1"/>
  <c r="Q18" i="195"/>
  <c r="O18" i="195"/>
  <c r="M18" i="195"/>
  <c r="D18" i="195"/>
  <c r="C18" i="195"/>
  <c r="AE17" i="195"/>
  <c r="AG17" i="195" s="1"/>
  <c r="Q17" i="195"/>
  <c r="O17" i="195"/>
  <c r="M17" i="195"/>
  <c r="T17" i="195" s="1"/>
  <c r="D17" i="195"/>
  <c r="C17" i="195"/>
  <c r="AE16" i="195"/>
  <c r="AG16" i="195" s="1"/>
  <c r="Q16" i="195"/>
  <c r="O16" i="195"/>
  <c r="M16" i="195"/>
  <c r="T16" i="195" s="1"/>
  <c r="D16" i="195"/>
  <c r="C16" i="195"/>
  <c r="AH3" i="195"/>
  <c r="AI3" i="195" s="1"/>
  <c r="AJ3" i="195" s="1"/>
  <c r="AK3" i="195" s="1"/>
  <c r="AL3" i="195" s="1"/>
  <c r="AM3" i="195" s="1"/>
  <c r="AN3" i="195" s="1"/>
  <c r="AO3" i="195" s="1"/>
  <c r="AP3" i="195" s="1"/>
  <c r="AQ3" i="195" s="1"/>
  <c r="AR3" i="195" s="1"/>
  <c r="AS3" i="195" s="1"/>
  <c r="AT3" i="195" s="1"/>
  <c r="AU3" i="195" s="1"/>
  <c r="AV3" i="195" s="1"/>
  <c r="AW3" i="195" s="1"/>
  <c r="AX3" i="195" s="1"/>
  <c r="AY3" i="195" s="1"/>
  <c r="AZ3" i="195" s="1"/>
  <c r="BA3" i="195" s="1"/>
  <c r="BB3" i="195" s="1"/>
  <c r="BC3" i="195" s="1"/>
  <c r="BD3" i="195" s="1"/>
  <c r="BE3" i="195" s="1"/>
  <c r="BF3" i="195" s="1"/>
  <c r="BG3" i="195" s="1"/>
  <c r="BH3" i="195" s="1"/>
  <c r="BI3" i="195" s="1"/>
  <c r="BJ3" i="195" s="1"/>
  <c r="BK3" i="195" s="1"/>
  <c r="BL3" i="195" s="1"/>
  <c r="BM3" i="195" s="1"/>
  <c r="BN3" i="195" s="1"/>
  <c r="BO3" i="195" s="1"/>
  <c r="BP3" i="195" s="1"/>
  <c r="BQ3" i="195" s="1"/>
  <c r="BR3" i="195" s="1"/>
  <c r="BS3" i="195" s="1"/>
  <c r="BT3" i="195" s="1"/>
  <c r="BU3" i="195" s="1"/>
  <c r="BV3" i="195" s="1"/>
  <c r="BW3" i="195" s="1"/>
  <c r="BX3" i="195" s="1"/>
  <c r="BY3" i="195" s="1"/>
  <c r="BZ3" i="195" s="1"/>
  <c r="CA3" i="195" s="1"/>
  <c r="CB3" i="195" s="1"/>
  <c r="CC3" i="195" s="1"/>
  <c r="CD3" i="195" s="1"/>
  <c r="CE3" i="195" s="1"/>
  <c r="CF3" i="195" s="1"/>
  <c r="CG3" i="195" s="1"/>
  <c r="CH3" i="195" s="1"/>
  <c r="CI3" i="195" s="1"/>
  <c r="CJ3" i="195" s="1"/>
  <c r="CK3" i="195" s="1"/>
  <c r="CL3" i="195" s="1"/>
  <c r="CM3" i="195" s="1"/>
  <c r="CN3" i="195" s="1"/>
  <c r="CO3" i="195" s="1"/>
  <c r="CP3" i="195" s="1"/>
  <c r="CQ3" i="195" s="1"/>
  <c r="CR3" i="195" s="1"/>
  <c r="CS3" i="195" s="1"/>
  <c r="CT3" i="195" s="1"/>
  <c r="CU3" i="195" s="1"/>
  <c r="CV3" i="195" s="1"/>
  <c r="CW3" i="195" s="1"/>
  <c r="CX3" i="195" s="1"/>
  <c r="CY3" i="195" s="1"/>
  <c r="CZ3" i="195" s="1"/>
  <c r="DA3" i="195" s="1"/>
  <c r="DB3" i="195" s="1"/>
  <c r="DC3" i="195" s="1"/>
  <c r="DD3" i="195" s="1"/>
  <c r="DE3" i="195" s="1"/>
  <c r="DF3" i="195" s="1"/>
  <c r="DG3" i="195" s="1"/>
  <c r="DH3" i="195" s="1"/>
  <c r="DI3" i="195" s="1"/>
  <c r="DJ3" i="195" s="1"/>
  <c r="DK3" i="195" s="1"/>
  <c r="DL3" i="195" s="1"/>
  <c r="DM3" i="195" s="1"/>
  <c r="DN3" i="195" s="1"/>
  <c r="DO3" i="195" s="1"/>
  <c r="DP3" i="195" s="1"/>
  <c r="DQ3" i="195" s="1"/>
  <c r="DR3" i="195" s="1"/>
  <c r="DS3" i="195" s="1"/>
  <c r="DT3" i="195" s="1"/>
  <c r="DU3" i="195" s="1"/>
  <c r="DV3" i="195" s="1"/>
  <c r="DW3" i="195" s="1"/>
  <c r="DX3" i="195" s="1"/>
  <c r="DY3" i="195" s="1"/>
  <c r="DZ3" i="195" s="1"/>
  <c r="EA3" i="195" s="1"/>
  <c r="EB3" i="195" s="1"/>
  <c r="EC3" i="195" s="1"/>
  <c r="ED3" i="195" s="1"/>
  <c r="EE3" i="195" s="1"/>
  <c r="EF3" i="195" s="1"/>
  <c r="EG3" i="195" s="1"/>
  <c r="EH3" i="195" s="1"/>
  <c r="EI3" i="195" s="1"/>
  <c r="EJ3" i="195" s="1"/>
  <c r="EK3" i="195" s="1"/>
  <c r="EL3" i="195" s="1"/>
  <c r="EM3" i="195" s="1"/>
  <c r="EN3" i="195" s="1"/>
  <c r="EO3" i="195" s="1"/>
  <c r="EP3" i="195" s="1"/>
  <c r="EQ3" i="195" s="1"/>
  <c r="ER3" i="195" s="1"/>
  <c r="ES3" i="195" s="1"/>
  <c r="ET3" i="195" s="1"/>
  <c r="EU3" i="195" s="1"/>
  <c r="EV3" i="195" s="1"/>
  <c r="EW3" i="195" s="1"/>
  <c r="EX3" i="195" s="1"/>
  <c r="EY3" i="195" s="1"/>
  <c r="EZ3" i="195" s="1"/>
  <c r="FA3" i="195" s="1"/>
  <c r="FB3" i="195" s="1"/>
  <c r="FC3" i="195" s="1"/>
  <c r="FD3" i="195" s="1"/>
  <c r="FE3" i="195" s="1"/>
  <c r="FF3" i="195" s="1"/>
  <c r="FG3" i="195" s="1"/>
  <c r="FH3" i="195" s="1"/>
  <c r="FI3" i="195" s="1"/>
  <c r="FJ3" i="195" s="1"/>
  <c r="FK3" i="195" s="1"/>
  <c r="FL3" i="195" s="1"/>
  <c r="FM3" i="195" s="1"/>
  <c r="FN3" i="195" s="1"/>
  <c r="FO3" i="195" s="1"/>
  <c r="FP3" i="195" s="1"/>
  <c r="FQ3" i="195" s="1"/>
  <c r="FR3" i="195" s="1"/>
  <c r="FS3" i="195" s="1"/>
  <c r="FT3" i="195" s="1"/>
  <c r="FU3" i="195" s="1"/>
  <c r="FV3" i="195" s="1"/>
  <c r="FW3" i="195" s="1"/>
  <c r="FX3" i="195" s="1"/>
  <c r="FY3" i="195" s="1"/>
  <c r="FZ3" i="195" s="1"/>
  <c r="GA3" i="195" s="1"/>
  <c r="GB3" i="195" s="1"/>
  <c r="GC3" i="195" s="1"/>
  <c r="GD3" i="195" s="1"/>
  <c r="GE3" i="195" s="1"/>
  <c r="GF3" i="195" s="1"/>
  <c r="GG3" i="195" s="1"/>
  <c r="GH3" i="195" s="1"/>
  <c r="GI3" i="195" s="1"/>
  <c r="GJ3" i="195" s="1"/>
  <c r="GK3" i="195" s="1"/>
  <c r="GL3" i="195" s="1"/>
  <c r="GM3" i="195" s="1"/>
  <c r="GN3" i="195" s="1"/>
  <c r="GO3" i="195" s="1"/>
  <c r="GP3" i="195" s="1"/>
  <c r="GQ3" i="195" s="1"/>
  <c r="GR3" i="195" s="1"/>
  <c r="GS3" i="195" s="1"/>
  <c r="GT3" i="195" s="1"/>
  <c r="GU3" i="195" s="1"/>
  <c r="GV3" i="195" s="1"/>
  <c r="GW3" i="195" s="1"/>
  <c r="GX3" i="195" s="1"/>
  <c r="GY3" i="195" s="1"/>
  <c r="GZ3" i="195" s="1"/>
  <c r="HA3" i="195" s="1"/>
  <c r="HB3" i="195" s="1"/>
  <c r="HC3" i="195" s="1"/>
  <c r="HD3" i="195" s="1"/>
  <c r="HE3" i="195" s="1"/>
  <c r="HF3" i="195" s="1"/>
  <c r="HG3" i="195" s="1"/>
  <c r="HH3" i="195" s="1"/>
  <c r="HI3" i="195" s="1"/>
  <c r="HJ3" i="195" s="1"/>
  <c r="HK3" i="195" s="1"/>
  <c r="AK2" i="195"/>
  <c r="AJ2" i="195"/>
  <c r="AI2" i="195"/>
  <c r="AH2" i="195"/>
  <c r="HE1" i="195"/>
  <c r="HI7" i="195" s="1"/>
  <c r="GX1" i="195"/>
  <c r="HB7" i="195" s="1"/>
  <c r="GQ1" i="195"/>
  <c r="GJ1" i="195"/>
  <c r="GC1" i="195"/>
  <c r="FV1" i="195"/>
  <c r="FO1" i="195"/>
  <c r="FH1" i="195"/>
  <c r="FL7" i="195" s="1"/>
  <c r="FA1" i="195"/>
  <c r="FE7" i="195" s="1"/>
  <c r="ET1" i="195"/>
  <c r="EM1" i="195"/>
  <c r="EF1" i="195"/>
  <c r="DY1" i="195"/>
  <c r="DR1" i="195"/>
  <c r="DV7" i="195" s="1"/>
  <c r="DK1" i="195"/>
  <c r="DD1" i="195"/>
  <c r="CW1" i="195"/>
  <c r="DA7" i="195" s="1"/>
  <c r="CP1" i="195"/>
  <c r="CI1" i="195"/>
  <c r="CM7" i="195" s="1"/>
  <c r="CB1" i="195"/>
  <c r="CF7" i="195" s="1"/>
  <c r="BU1" i="195"/>
  <c r="BN1" i="195"/>
  <c r="BR7" i="195" s="1"/>
  <c r="BG1" i="195"/>
  <c r="AZ1" i="195"/>
  <c r="AS1" i="195"/>
  <c r="AW7" i="195" s="1"/>
  <c r="AL1" i="195"/>
  <c r="AP7" i="195" s="1"/>
  <c r="AE25" i="194"/>
  <c r="AG25" i="194" s="1"/>
  <c r="Q25" i="194"/>
  <c r="O25" i="194"/>
  <c r="M25" i="194"/>
  <c r="D25" i="194"/>
  <c r="C25" i="194"/>
  <c r="AE24" i="194"/>
  <c r="AG24" i="194" s="1"/>
  <c r="Q24" i="194"/>
  <c r="O24" i="194"/>
  <c r="M24" i="194"/>
  <c r="D24" i="194"/>
  <c r="C24" i="194"/>
  <c r="AE23" i="194"/>
  <c r="AG23" i="194" s="1"/>
  <c r="Q23" i="194"/>
  <c r="O23" i="194"/>
  <c r="M23" i="194"/>
  <c r="T23" i="194" s="1"/>
  <c r="D23" i="194"/>
  <c r="C23" i="194"/>
  <c r="AE22" i="194"/>
  <c r="AG22" i="194" s="1"/>
  <c r="Q22" i="194"/>
  <c r="O22" i="194"/>
  <c r="M22" i="194"/>
  <c r="P22" i="194" s="1"/>
  <c r="D22" i="194"/>
  <c r="C22" i="194"/>
  <c r="AE21" i="194"/>
  <c r="AG21" i="194" s="1"/>
  <c r="Q21" i="194"/>
  <c r="O21" i="194"/>
  <c r="M21" i="194"/>
  <c r="D21" i="194"/>
  <c r="C21" i="194"/>
  <c r="AE20" i="194"/>
  <c r="AG20" i="194" s="1"/>
  <c r="Q20" i="194"/>
  <c r="O20" i="194"/>
  <c r="M20" i="194"/>
  <c r="P20" i="194" s="1"/>
  <c r="D20" i="194"/>
  <c r="C20" i="194"/>
  <c r="AE19" i="194"/>
  <c r="AG19" i="194" s="1"/>
  <c r="Q19" i="194"/>
  <c r="O19" i="194"/>
  <c r="M19" i="194"/>
  <c r="D19" i="194"/>
  <c r="C19" i="194"/>
  <c r="AE18" i="194"/>
  <c r="AG18" i="194" s="1"/>
  <c r="Q18" i="194"/>
  <c r="O18" i="194"/>
  <c r="M18" i="194"/>
  <c r="D18" i="194"/>
  <c r="C18" i="194"/>
  <c r="AE17" i="194"/>
  <c r="AG17" i="194" s="1"/>
  <c r="Q17" i="194"/>
  <c r="O17" i="194"/>
  <c r="M17" i="194"/>
  <c r="D17" i="194"/>
  <c r="C17" i="194"/>
  <c r="AE16" i="194"/>
  <c r="AG16" i="194" s="1"/>
  <c r="Q16" i="194"/>
  <c r="O16" i="194"/>
  <c r="M16" i="194"/>
  <c r="D16" i="194"/>
  <c r="C16" i="194"/>
  <c r="AH3" i="194"/>
  <c r="AI3" i="194" s="1"/>
  <c r="AJ3" i="194" s="1"/>
  <c r="AK3" i="194" s="1"/>
  <c r="AL3" i="194" s="1"/>
  <c r="AM3" i="194" s="1"/>
  <c r="AN3" i="194" s="1"/>
  <c r="AO3" i="194" s="1"/>
  <c r="AP3" i="194" s="1"/>
  <c r="AQ3" i="194" s="1"/>
  <c r="AR3" i="194" s="1"/>
  <c r="AS3" i="194" s="1"/>
  <c r="AT3" i="194" s="1"/>
  <c r="AU3" i="194" s="1"/>
  <c r="AV3" i="194" s="1"/>
  <c r="AW3" i="194" s="1"/>
  <c r="AX3" i="194" s="1"/>
  <c r="AY3" i="194" s="1"/>
  <c r="AZ3" i="194" s="1"/>
  <c r="BA3" i="194" s="1"/>
  <c r="BB3" i="194" s="1"/>
  <c r="BC3" i="194" s="1"/>
  <c r="BD3" i="194" s="1"/>
  <c r="BE3" i="194" s="1"/>
  <c r="BF3" i="194" s="1"/>
  <c r="BG3" i="194" s="1"/>
  <c r="BH3" i="194" s="1"/>
  <c r="BI3" i="194" s="1"/>
  <c r="BJ3" i="194" s="1"/>
  <c r="BK3" i="194" s="1"/>
  <c r="BL3" i="194" s="1"/>
  <c r="BM3" i="194" s="1"/>
  <c r="BN3" i="194" s="1"/>
  <c r="BO3" i="194" s="1"/>
  <c r="BP3" i="194" s="1"/>
  <c r="BQ3" i="194" s="1"/>
  <c r="BR3" i="194" s="1"/>
  <c r="BS3" i="194" s="1"/>
  <c r="BT3" i="194" s="1"/>
  <c r="BU3" i="194" s="1"/>
  <c r="BV3" i="194" s="1"/>
  <c r="BW3" i="194" s="1"/>
  <c r="BX3" i="194" s="1"/>
  <c r="BY3" i="194" s="1"/>
  <c r="BZ3" i="194" s="1"/>
  <c r="CA3" i="194" s="1"/>
  <c r="CB3" i="194" s="1"/>
  <c r="CC3" i="194" s="1"/>
  <c r="CD3" i="194" s="1"/>
  <c r="CE3" i="194" s="1"/>
  <c r="CF3" i="194" s="1"/>
  <c r="CG3" i="194" s="1"/>
  <c r="CH3" i="194" s="1"/>
  <c r="CI3" i="194" s="1"/>
  <c r="CJ3" i="194" s="1"/>
  <c r="CK3" i="194" s="1"/>
  <c r="CL3" i="194" s="1"/>
  <c r="CM3" i="194" s="1"/>
  <c r="CN3" i="194" s="1"/>
  <c r="CO3" i="194" s="1"/>
  <c r="CP3" i="194" s="1"/>
  <c r="CQ3" i="194" s="1"/>
  <c r="CR3" i="194" s="1"/>
  <c r="CS3" i="194" s="1"/>
  <c r="CT3" i="194" s="1"/>
  <c r="CU3" i="194" s="1"/>
  <c r="CV3" i="194" s="1"/>
  <c r="CW3" i="194" s="1"/>
  <c r="CX3" i="194" s="1"/>
  <c r="CY3" i="194" s="1"/>
  <c r="CZ3" i="194" s="1"/>
  <c r="DA3" i="194" s="1"/>
  <c r="DB3" i="194" s="1"/>
  <c r="DC3" i="194" s="1"/>
  <c r="DD3" i="194" s="1"/>
  <c r="DE3" i="194" s="1"/>
  <c r="DF3" i="194" s="1"/>
  <c r="DG3" i="194" s="1"/>
  <c r="DH3" i="194" s="1"/>
  <c r="DI3" i="194" s="1"/>
  <c r="DJ3" i="194" s="1"/>
  <c r="DK3" i="194" s="1"/>
  <c r="DL3" i="194" s="1"/>
  <c r="DM3" i="194" s="1"/>
  <c r="DN3" i="194" s="1"/>
  <c r="DO3" i="194" s="1"/>
  <c r="DP3" i="194" s="1"/>
  <c r="DQ3" i="194" s="1"/>
  <c r="DR3" i="194" s="1"/>
  <c r="DS3" i="194" s="1"/>
  <c r="DT3" i="194" s="1"/>
  <c r="DU3" i="194" s="1"/>
  <c r="DV3" i="194" s="1"/>
  <c r="DW3" i="194" s="1"/>
  <c r="DX3" i="194" s="1"/>
  <c r="DY3" i="194" s="1"/>
  <c r="DZ3" i="194" s="1"/>
  <c r="EA3" i="194" s="1"/>
  <c r="EB3" i="194" s="1"/>
  <c r="EC3" i="194" s="1"/>
  <c r="ED3" i="194" s="1"/>
  <c r="EE3" i="194" s="1"/>
  <c r="EF3" i="194" s="1"/>
  <c r="EG3" i="194" s="1"/>
  <c r="EH3" i="194" s="1"/>
  <c r="EI3" i="194" s="1"/>
  <c r="EJ3" i="194" s="1"/>
  <c r="EK3" i="194" s="1"/>
  <c r="EL3" i="194" s="1"/>
  <c r="EM3" i="194" s="1"/>
  <c r="EN3" i="194" s="1"/>
  <c r="EO3" i="194" s="1"/>
  <c r="EP3" i="194" s="1"/>
  <c r="EQ3" i="194" s="1"/>
  <c r="ER3" i="194" s="1"/>
  <c r="ES3" i="194" s="1"/>
  <c r="ET3" i="194" s="1"/>
  <c r="EU3" i="194" s="1"/>
  <c r="EV3" i="194" s="1"/>
  <c r="EW3" i="194" s="1"/>
  <c r="EX3" i="194" s="1"/>
  <c r="EY3" i="194" s="1"/>
  <c r="EZ3" i="194" s="1"/>
  <c r="FA3" i="194" s="1"/>
  <c r="FB3" i="194" s="1"/>
  <c r="FC3" i="194" s="1"/>
  <c r="FD3" i="194" s="1"/>
  <c r="FE3" i="194" s="1"/>
  <c r="FF3" i="194" s="1"/>
  <c r="FG3" i="194" s="1"/>
  <c r="FH3" i="194" s="1"/>
  <c r="FI3" i="194" s="1"/>
  <c r="FJ3" i="194" s="1"/>
  <c r="FK3" i="194" s="1"/>
  <c r="FL3" i="194" s="1"/>
  <c r="FM3" i="194" s="1"/>
  <c r="FN3" i="194" s="1"/>
  <c r="FO3" i="194" s="1"/>
  <c r="FP3" i="194" s="1"/>
  <c r="FQ3" i="194" s="1"/>
  <c r="FR3" i="194" s="1"/>
  <c r="FS3" i="194" s="1"/>
  <c r="FT3" i="194" s="1"/>
  <c r="FU3" i="194" s="1"/>
  <c r="FV3" i="194" s="1"/>
  <c r="FW3" i="194" s="1"/>
  <c r="FX3" i="194" s="1"/>
  <c r="FY3" i="194" s="1"/>
  <c r="FZ3" i="194" s="1"/>
  <c r="GA3" i="194" s="1"/>
  <c r="GB3" i="194" s="1"/>
  <c r="GC3" i="194" s="1"/>
  <c r="GD3" i="194" s="1"/>
  <c r="GE3" i="194" s="1"/>
  <c r="GF3" i="194" s="1"/>
  <c r="GG3" i="194" s="1"/>
  <c r="GH3" i="194" s="1"/>
  <c r="GI3" i="194" s="1"/>
  <c r="GJ3" i="194" s="1"/>
  <c r="GK3" i="194" s="1"/>
  <c r="GL3" i="194" s="1"/>
  <c r="GM3" i="194" s="1"/>
  <c r="GN3" i="194" s="1"/>
  <c r="GO3" i="194" s="1"/>
  <c r="GP3" i="194" s="1"/>
  <c r="GQ3" i="194" s="1"/>
  <c r="GR3" i="194" s="1"/>
  <c r="GS3" i="194" s="1"/>
  <c r="GT3" i="194" s="1"/>
  <c r="GU3" i="194" s="1"/>
  <c r="GV3" i="194" s="1"/>
  <c r="GW3" i="194" s="1"/>
  <c r="GX3" i="194" s="1"/>
  <c r="GY3" i="194" s="1"/>
  <c r="GZ3" i="194" s="1"/>
  <c r="HA3" i="194" s="1"/>
  <c r="HB3" i="194" s="1"/>
  <c r="HC3" i="194" s="1"/>
  <c r="HD3" i="194" s="1"/>
  <c r="HE3" i="194" s="1"/>
  <c r="HF3" i="194" s="1"/>
  <c r="HG3" i="194" s="1"/>
  <c r="HH3" i="194" s="1"/>
  <c r="HI3" i="194" s="1"/>
  <c r="HJ3" i="194" s="1"/>
  <c r="HK3" i="194" s="1"/>
  <c r="AK2" i="194"/>
  <c r="AJ2" i="194"/>
  <c r="AI2" i="194"/>
  <c r="AH2" i="194"/>
  <c r="HE1" i="194"/>
  <c r="GX1" i="194"/>
  <c r="GQ1" i="194"/>
  <c r="GU7" i="194" s="1"/>
  <c r="GJ1" i="194"/>
  <c r="GC1" i="194"/>
  <c r="GG7" i="194" s="1"/>
  <c r="FV1" i="194"/>
  <c r="FZ7" i="194" s="1"/>
  <c r="FO1" i="194"/>
  <c r="FS7" i="194" s="1"/>
  <c r="FH1" i="194"/>
  <c r="FL7" i="194" s="1"/>
  <c r="FA1" i="194"/>
  <c r="ET1" i="194"/>
  <c r="EX7" i="194" s="1"/>
  <c r="EM1" i="194"/>
  <c r="EF1" i="194"/>
  <c r="DY1" i="194"/>
  <c r="DR1" i="194"/>
  <c r="DV7" i="194" s="1"/>
  <c r="DK1" i="194"/>
  <c r="DD1" i="194"/>
  <c r="CW1" i="194"/>
  <c r="CP1" i="194"/>
  <c r="CT7" i="194" s="1"/>
  <c r="CI1" i="194"/>
  <c r="CM7" i="194" s="1"/>
  <c r="CB1" i="194"/>
  <c r="BU1" i="194"/>
  <c r="BN1" i="194"/>
  <c r="BG1" i="194"/>
  <c r="AZ1" i="194"/>
  <c r="AS1" i="194"/>
  <c r="AL1" i="194"/>
  <c r="AE25" i="193"/>
  <c r="AG25" i="193" s="1"/>
  <c r="Q25" i="193"/>
  <c r="O25" i="193"/>
  <c r="M25" i="193"/>
  <c r="D25" i="193"/>
  <c r="C25" i="193"/>
  <c r="AE24" i="193"/>
  <c r="AG24" i="193" s="1"/>
  <c r="Q24" i="193"/>
  <c r="O24" i="193"/>
  <c r="M24" i="193"/>
  <c r="T24" i="193" s="1"/>
  <c r="D24" i="193"/>
  <c r="C24" i="193"/>
  <c r="AE23" i="193"/>
  <c r="AG23" i="193" s="1"/>
  <c r="Q23" i="193"/>
  <c r="O23" i="193"/>
  <c r="M23" i="193"/>
  <c r="D23" i="193"/>
  <c r="C23" i="193"/>
  <c r="AE22" i="193"/>
  <c r="AG22" i="193" s="1"/>
  <c r="Q22" i="193"/>
  <c r="O22" i="193"/>
  <c r="M22" i="193"/>
  <c r="T22" i="193" s="1"/>
  <c r="D22" i="193"/>
  <c r="C22" i="193"/>
  <c r="AE21" i="193"/>
  <c r="AG21" i="193" s="1"/>
  <c r="Q21" i="193"/>
  <c r="O21" i="193"/>
  <c r="M21" i="193"/>
  <c r="D21" i="193"/>
  <c r="C21" i="193"/>
  <c r="AE20" i="193"/>
  <c r="AG20" i="193" s="1"/>
  <c r="Q20" i="193"/>
  <c r="O20" i="193"/>
  <c r="M20" i="193"/>
  <c r="D20" i="193"/>
  <c r="C20" i="193"/>
  <c r="AE19" i="193"/>
  <c r="AG19" i="193" s="1"/>
  <c r="Q19" i="193"/>
  <c r="O19" i="193"/>
  <c r="M19" i="193"/>
  <c r="D19" i="193"/>
  <c r="C19" i="193"/>
  <c r="AE18" i="193"/>
  <c r="AG18" i="193" s="1"/>
  <c r="Q18" i="193"/>
  <c r="O18" i="193"/>
  <c r="M18" i="193"/>
  <c r="D18" i="193"/>
  <c r="C18" i="193"/>
  <c r="AE17" i="193"/>
  <c r="AG17" i="193" s="1"/>
  <c r="Q17" i="193"/>
  <c r="O17" i="193"/>
  <c r="M17" i="193"/>
  <c r="D17" i="193"/>
  <c r="C17" i="193"/>
  <c r="AE16" i="193"/>
  <c r="AG16" i="193" s="1"/>
  <c r="Q16" i="193"/>
  <c r="O16" i="193"/>
  <c r="M16" i="193"/>
  <c r="D16" i="193"/>
  <c r="C16" i="193"/>
  <c r="AH3" i="193"/>
  <c r="AI3" i="193" s="1"/>
  <c r="AJ3" i="193" s="1"/>
  <c r="AK3" i="193" s="1"/>
  <c r="AL3" i="193" s="1"/>
  <c r="AM3" i="193" s="1"/>
  <c r="AN3" i="193" s="1"/>
  <c r="AO3" i="193" s="1"/>
  <c r="AP3" i="193" s="1"/>
  <c r="AQ3" i="193" s="1"/>
  <c r="AR3" i="193" s="1"/>
  <c r="AS3" i="193" s="1"/>
  <c r="AT3" i="193" s="1"/>
  <c r="AU3" i="193" s="1"/>
  <c r="AV3" i="193" s="1"/>
  <c r="AW3" i="193" s="1"/>
  <c r="AX3" i="193" s="1"/>
  <c r="AY3" i="193" s="1"/>
  <c r="AZ3" i="193" s="1"/>
  <c r="BA3" i="193" s="1"/>
  <c r="BB3" i="193" s="1"/>
  <c r="BC3" i="193" s="1"/>
  <c r="BD3" i="193" s="1"/>
  <c r="BE3" i="193" s="1"/>
  <c r="BF3" i="193" s="1"/>
  <c r="BG3" i="193" s="1"/>
  <c r="BH3" i="193" s="1"/>
  <c r="BI3" i="193" s="1"/>
  <c r="BJ3" i="193" s="1"/>
  <c r="BK3" i="193" s="1"/>
  <c r="BL3" i="193" s="1"/>
  <c r="BM3" i="193" s="1"/>
  <c r="BN3" i="193" s="1"/>
  <c r="BO3" i="193" s="1"/>
  <c r="BP3" i="193" s="1"/>
  <c r="BQ3" i="193" s="1"/>
  <c r="BR3" i="193" s="1"/>
  <c r="BS3" i="193" s="1"/>
  <c r="BT3" i="193" s="1"/>
  <c r="BU3" i="193" s="1"/>
  <c r="BV3" i="193" s="1"/>
  <c r="BW3" i="193" s="1"/>
  <c r="BX3" i="193" s="1"/>
  <c r="BY3" i="193" s="1"/>
  <c r="BZ3" i="193" s="1"/>
  <c r="CA3" i="193" s="1"/>
  <c r="CB3" i="193" s="1"/>
  <c r="CC3" i="193" s="1"/>
  <c r="CD3" i="193" s="1"/>
  <c r="CE3" i="193" s="1"/>
  <c r="CF3" i="193" s="1"/>
  <c r="CG3" i="193" s="1"/>
  <c r="CH3" i="193" s="1"/>
  <c r="CI3" i="193" s="1"/>
  <c r="CJ3" i="193" s="1"/>
  <c r="CK3" i="193" s="1"/>
  <c r="CL3" i="193" s="1"/>
  <c r="CM3" i="193" s="1"/>
  <c r="CN3" i="193" s="1"/>
  <c r="CO3" i="193" s="1"/>
  <c r="CP3" i="193" s="1"/>
  <c r="CQ3" i="193" s="1"/>
  <c r="CR3" i="193" s="1"/>
  <c r="CS3" i="193" s="1"/>
  <c r="CT3" i="193" s="1"/>
  <c r="CU3" i="193" s="1"/>
  <c r="CV3" i="193" s="1"/>
  <c r="CW3" i="193" s="1"/>
  <c r="CX3" i="193" s="1"/>
  <c r="CY3" i="193" s="1"/>
  <c r="CZ3" i="193" s="1"/>
  <c r="DA3" i="193" s="1"/>
  <c r="DB3" i="193" s="1"/>
  <c r="DC3" i="193" s="1"/>
  <c r="DD3" i="193" s="1"/>
  <c r="DE3" i="193" s="1"/>
  <c r="DF3" i="193" s="1"/>
  <c r="DG3" i="193" s="1"/>
  <c r="DH3" i="193" s="1"/>
  <c r="DI3" i="193" s="1"/>
  <c r="DJ3" i="193" s="1"/>
  <c r="DK3" i="193" s="1"/>
  <c r="DL3" i="193" s="1"/>
  <c r="DM3" i="193" s="1"/>
  <c r="DN3" i="193" s="1"/>
  <c r="DO3" i="193" s="1"/>
  <c r="DP3" i="193" s="1"/>
  <c r="DQ3" i="193" s="1"/>
  <c r="DR3" i="193" s="1"/>
  <c r="DS3" i="193" s="1"/>
  <c r="DT3" i="193" s="1"/>
  <c r="DU3" i="193" s="1"/>
  <c r="DV3" i="193" s="1"/>
  <c r="DW3" i="193" s="1"/>
  <c r="DX3" i="193" s="1"/>
  <c r="DY3" i="193" s="1"/>
  <c r="DZ3" i="193" s="1"/>
  <c r="EA3" i="193" s="1"/>
  <c r="EB3" i="193" s="1"/>
  <c r="EC3" i="193" s="1"/>
  <c r="ED3" i="193" s="1"/>
  <c r="EE3" i="193" s="1"/>
  <c r="EF3" i="193" s="1"/>
  <c r="EG3" i="193" s="1"/>
  <c r="EH3" i="193" s="1"/>
  <c r="EI3" i="193" s="1"/>
  <c r="EJ3" i="193" s="1"/>
  <c r="EK3" i="193" s="1"/>
  <c r="EL3" i="193" s="1"/>
  <c r="EM3" i="193" s="1"/>
  <c r="EN3" i="193" s="1"/>
  <c r="EO3" i="193" s="1"/>
  <c r="EP3" i="193" s="1"/>
  <c r="EQ3" i="193" s="1"/>
  <c r="ER3" i="193" s="1"/>
  <c r="ES3" i="193" s="1"/>
  <c r="ET3" i="193" s="1"/>
  <c r="EU3" i="193" s="1"/>
  <c r="EV3" i="193" s="1"/>
  <c r="EW3" i="193" s="1"/>
  <c r="EX3" i="193" s="1"/>
  <c r="EY3" i="193" s="1"/>
  <c r="EZ3" i="193" s="1"/>
  <c r="FA3" i="193" s="1"/>
  <c r="FB3" i="193" s="1"/>
  <c r="FC3" i="193" s="1"/>
  <c r="FD3" i="193" s="1"/>
  <c r="FE3" i="193" s="1"/>
  <c r="FF3" i="193" s="1"/>
  <c r="FG3" i="193" s="1"/>
  <c r="FH3" i="193" s="1"/>
  <c r="FI3" i="193" s="1"/>
  <c r="FJ3" i="193" s="1"/>
  <c r="FK3" i="193" s="1"/>
  <c r="FL3" i="193" s="1"/>
  <c r="FM3" i="193" s="1"/>
  <c r="FN3" i="193" s="1"/>
  <c r="FO3" i="193" s="1"/>
  <c r="FP3" i="193" s="1"/>
  <c r="FQ3" i="193" s="1"/>
  <c r="FR3" i="193" s="1"/>
  <c r="FS3" i="193" s="1"/>
  <c r="FT3" i="193" s="1"/>
  <c r="FU3" i="193" s="1"/>
  <c r="FV3" i="193" s="1"/>
  <c r="FW3" i="193" s="1"/>
  <c r="FX3" i="193" s="1"/>
  <c r="FY3" i="193" s="1"/>
  <c r="FZ3" i="193" s="1"/>
  <c r="GA3" i="193" s="1"/>
  <c r="GB3" i="193" s="1"/>
  <c r="GC3" i="193" s="1"/>
  <c r="GD3" i="193" s="1"/>
  <c r="GE3" i="193" s="1"/>
  <c r="GF3" i="193" s="1"/>
  <c r="GG3" i="193" s="1"/>
  <c r="GH3" i="193" s="1"/>
  <c r="GI3" i="193" s="1"/>
  <c r="GJ3" i="193" s="1"/>
  <c r="GK3" i="193" s="1"/>
  <c r="GL3" i="193" s="1"/>
  <c r="GM3" i="193" s="1"/>
  <c r="GN3" i="193" s="1"/>
  <c r="GO3" i="193" s="1"/>
  <c r="GP3" i="193" s="1"/>
  <c r="GQ3" i="193" s="1"/>
  <c r="GR3" i="193" s="1"/>
  <c r="GS3" i="193" s="1"/>
  <c r="GT3" i="193" s="1"/>
  <c r="GU3" i="193" s="1"/>
  <c r="GV3" i="193" s="1"/>
  <c r="GW3" i="193" s="1"/>
  <c r="GX3" i="193" s="1"/>
  <c r="GY3" i="193" s="1"/>
  <c r="GZ3" i="193" s="1"/>
  <c r="HA3" i="193" s="1"/>
  <c r="HB3" i="193" s="1"/>
  <c r="HC3" i="193" s="1"/>
  <c r="HD3" i="193" s="1"/>
  <c r="HE3" i="193" s="1"/>
  <c r="HF3" i="193" s="1"/>
  <c r="HG3" i="193" s="1"/>
  <c r="HH3" i="193" s="1"/>
  <c r="HI3" i="193" s="1"/>
  <c r="HJ3" i="193" s="1"/>
  <c r="HK3" i="193" s="1"/>
  <c r="AK2" i="193"/>
  <c r="AJ2" i="193"/>
  <c r="AI2" i="193"/>
  <c r="AH2" i="193"/>
  <c r="HE1" i="193"/>
  <c r="GX1" i="193"/>
  <c r="GQ1" i="193"/>
  <c r="GJ1" i="193"/>
  <c r="GC1" i="193"/>
  <c r="FV1" i="193"/>
  <c r="FZ7" i="193" s="1"/>
  <c r="FO1" i="193"/>
  <c r="FH1" i="193"/>
  <c r="FL7" i="193" s="1"/>
  <c r="FA1" i="193"/>
  <c r="ET1" i="193"/>
  <c r="EM1" i="193"/>
  <c r="EF1" i="193"/>
  <c r="DY1" i="193"/>
  <c r="DR1" i="193"/>
  <c r="DK1" i="193"/>
  <c r="DD1" i="193"/>
  <c r="CW1" i="193"/>
  <c r="CP1" i="193"/>
  <c r="CT7" i="193" s="1"/>
  <c r="CI1" i="193"/>
  <c r="CB1" i="193"/>
  <c r="CF7" i="193" s="1"/>
  <c r="BU1" i="193"/>
  <c r="BY7" i="193" s="1"/>
  <c r="BN1" i="193"/>
  <c r="BG1" i="193"/>
  <c r="BK7" i="193" s="1"/>
  <c r="AZ1" i="193"/>
  <c r="AS1" i="193"/>
  <c r="AL1" i="193"/>
  <c r="AP7" i="193" s="1"/>
  <c r="AE25" i="192"/>
  <c r="AG25" i="192" s="1"/>
  <c r="Q25" i="192"/>
  <c r="O25" i="192"/>
  <c r="M25" i="192"/>
  <c r="P25" i="192" s="1"/>
  <c r="D25" i="192"/>
  <c r="C25" i="192"/>
  <c r="AE24" i="192"/>
  <c r="AG24" i="192" s="1"/>
  <c r="Q24" i="192"/>
  <c r="O24" i="192"/>
  <c r="M24" i="192"/>
  <c r="D24" i="192"/>
  <c r="C24" i="192"/>
  <c r="AE23" i="192"/>
  <c r="AG23" i="192" s="1"/>
  <c r="Q23" i="192"/>
  <c r="O23" i="192"/>
  <c r="M23" i="192"/>
  <c r="P23" i="192" s="1"/>
  <c r="D23" i="192"/>
  <c r="C23" i="192"/>
  <c r="AE22" i="192"/>
  <c r="AG22" i="192" s="1"/>
  <c r="Q22" i="192"/>
  <c r="O22" i="192"/>
  <c r="M22" i="192"/>
  <c r="D22" i="192"/>
  <c r="C22" i="192"/>
  <c r="AE21" i="192"/>
  <c r="AG21" i="192" s="1"/>
  <c r="Q21" i="192"/>
  <c r="O21" i="192"/>
  <c r="M21" i="192"/>
  <c r="D21" i="192"/>
  <c r="C21" i="192"/>
  <c r="AE20" i="192"/>
  <c r="AG20" i="192" s="1"/>
  <c r="Q20" i="192"/>
  <c r="O20" i="192"/>
  <c r="M20" i="192"/>
  <c r="T20" i="192" s="1"/>
  <c r="D20" i="192"/>
  <c r="C20" i="192"/>
  <c r="AE19" i="192"/>
  <c r="AG19" i="192" s="1"/>
  <c r="Q19" i="192"/>
  <c r="O19" i="192"/>
  <c r="M19" i="192"/>
  <c r="D19" i="192"/>
  <c r="C19" i="192"/>
  <c r="AE18" i="192"/>
  <c r="AG18" i="192" s="1"/>
  <c r="Q18" i="192"/>
  <c r="O18" i="192"/>
  <c r="M18" i="192"/>
  <c r="T18" i="192" s="1"/>
  <c r="D18" i="192"/>
  <c r="C18" i="192"/>
  <c r="AE17" i="192"/>
  <c r="AG17" i="192" s="1"/>
  <c r="Q17" i="192"/>
  <c r="O17" i="192"/>
  <c r="M17" i="192"/>
  <c r="P17" i="192" s="1"/>
  <c r="D17" i="192"/>
  <c r="C17" i="192"/>
  <c r="AE16" i="192"/>
  <c r="AG16" i="192" s="1"/>
  <c r="Q16" i="192"/>
  <c r="O16" i="192"/>
  <c r="M16" i="192"/>
  <c r="P16" i="192" s="1"/>
  <c r="D16" i="192"/>
  <c r="C16" i="192"/>
  <c r="AH3" i="192"/>
  <c r="AI3" i="192" s="1"/>
  <c r="AJ3" i="192" s="1"/>
  <c r="AK3" i="192" s="1"/>
  <c r="AL3" i="192" s="1"/>
  <c r="AM3" i="192" s="1"/>
  <c r="AN3" i="192" s="1"/>
  <c r="AO3" i="192" s="1"/>
  <c r="AP3" i="192" s="1"/>
  <c r="AQ3" i="192" s="1"/>
  <c r="AR3" i="192" s="1"/>
  <c r="AS3" i="192" s="1"/>
  <c r="AT3" i="192" s="1"/>
  <c r="AU3" i="192" s="1"/>
  <c r="AV3" i="192" s="1"/>
  <c r="AW3" i="192" s="1"/>
  <c r="AX3" i="192" s="1"/>
  <c r="AY3" i="192" s="1"/>
  <c r="AZ3" i="192" s="1"/>
  <c r="BA3" i="192" s="1"/>
  <c r="BB3" i="192" s="1"/>
  <c r="BC3" i="192" s="1"/>
  <c r="BD3" i="192" s="1"/>
  <c r="BE3" i="192" s="1"/>
  <c r="BF3" i="192" s="1"/>
  <c r="BG3" i="192" s="1"/>
  <c r="BH3" i="192" s="1"/>
  <c r="BI3" i="192" s="1"/>
  <c r="BJ3" i="192" s="1"/>
  <c r="BK3" i="192" s="1"/>
  <c r="BL3" i="192" s="1"/>
  <c r="BM3" i="192" s="1"/>
  <c r="BN3" i="192" s="1"/>
  <c r="BO3" i="192" s="1"/>
  <c r="BP3" i="192" s="1"/>
  <c r="BQ3" i="192" s="1"/>
  <c r="BR3" i="192" s="1"/>
  <c r="BS3" i="192" s="1"/>
  <c r="BT3" i="192" s="1"/>
  <c r="BU3" i="192" s="1"/>
  <c r="BV3" i="192" s="1"/>
  <c r="BW3" i="192" s="1"/>
  <c r="BX3" i="192" s="1"/>
  <c r="BY3" i="192" s="1"/>
  <c r="BZ3" i="192" s="1"/>
  <c r="CA3" i="192" s="1"/>
  <c r="CB3" i="192" s="1"/>
  <c r="CC3" i="192" s="1"/>
  <c r="CD3" i="192" s="1"/>
  <c r="CE3" i="192" s="1"/>
  <c r="CF3" i="192" s="1"/>
  <c r="CG3" i="192" s="1"/>
  <c r="CH3" i="192" s="1"/>
  <c r="CI3" i="192" s="1"/>
  <c r="CJ3" i="192" s="1"/>
  <c r="CK3" i="192" s="1"/>
  <c r="CL3" i="192" s="1"/>
  <c r="CM3" i="192" s="1"/>
  <c r="CN3" i="192" s="1"/>
  <c r="CO3" i="192" s="1"/>
  <c r="CP3" i="192" s="1"/>
  <c r="CQ3" i="192" s="1"/>
  <c r="CR3" i="192" s="1"/>
  <c r="CS3" i="192" s="1"/>
  <c r="CT3" i="192" s="1"/>
  <c r="CU3" i="192" s="1"/>
  <c r="CV3" i="192" s="1"/>
  <c r="CW3" i="192" s="1"/>
  <c r="CX3" i="192" s="1"/>
  <c r="CY3" i="192" s="1"/>
  <c r="CZ3" i="192" s="1"/>
  <c r="DA3" i="192" s="1"/>
  <c r="DB3" i="192" s="1"/>
  <c r="DC3" i="192" s="1"/>
  <c r="DD3" i="192" s="1"/>
  <c r="DE3" i="192" s="1"/>
  <c r="DF3" i="192" s="1"/>
  <c r="DG3" i="192" s="1"/>
  <c r="DH3" i="192" s="1"/>
  <c r="DI3" i="192" s="1"/>
  <c r="DJ3" i="192" s="1"/>
  <c r="DK3" i="192" s="1"/>
  <c r="DL3" i="192" s="1"/>
  <c r="DM3" i="192" s="1"/>
  <c r="DN3" i="192" s="1"/>
  <c r="DO3" i="192" s="1"/>
  <c r="DP3" i="192" s="1"/>
  <c r="DQ3" i="192" s="1"/>
  <c r="DR3" i="192" s="1"/>
  <c r="DS3" i="192" s="1"/>
  <c r="DT3" i="192" s="1"/>
  <c r="DU3" i="192" s="1"/>
  <c r="DV3" i="192" s="1"/>
  <c r="DW3" i="192" s="1"/>
  <c r="DX3" i="192" s="1"/>
  <c r="DY3" i="192" s="1"/>
  <c r="DZ3" i="192" s="1"/>
  <c r="EA3" i="192" s="1"/>
  <c r="EB3" i="192" s="1"/>
  <c r="EC3" i="192" s="1"/>
  <c r="ED3" i="192" s="1"/>
  <c r="EE3" i="192" s="1"/>
  <c r="EF3" i="192" s="1"/>
  <c r="EG3" i="192" s="1"/>
  <c r="EH3" i="192" s="1"/>
  <c r="EI3" i="192" s="1"/>
  <c r="EJ3" i="192" s="1"/>
  <c r="EK3" i="192" s="1"/>
  <c r="EL3" i="192" s="1"/>
  <c r="EM3" i="192" s="1"/>
  <c r="EN3" i="192" s="1"/>
  <c r="EO3" i="192" s="1"/>
  <c r="EP3" i="192" s="1"/>
  <c r="EQ3" i="192" s="1"/>
  <c r="ER3" i="192" s="1"/>
  <c r="ES3" i="192" s="1"/>
  <c r="ET3" i="192" s="1"/>
  <c r="EU3" i="192" s="1"/>
  <c r="EV3" i="192" s="1"/>
  <c r="EW3" i="192" s="1"/>
  <c r="EX3" i="192" s="1"/>
  <c r="EY3" i="192" s="1"/>
  <c r="EZ3" i="192" s="1"/>
  <c r="FA3" i="192" s="1"/>
  <c r="FB3" i="192" s="1"/>
  <c r="FC3" i="192" s="1"/>
  <c r="FD3" i="192" s="1"/>
  <c r="FE3" i="192" s="1"/>
  <c r="FF3" i="192" s="1"/>
  <c r="FG3" i="192" s="1"/>
  <c r="FH3" i="192" s="1"/>
  <c r="FI3" i="192" s="1"/>
  <c r="FJ3" i="192" s="1"/>
  <c r="FK3" i="192" s="1"/>
  <c r="FL3" i="192" s="1"/>
  <c r="FM3" i="192" s="1"/>
  <c r="FN3" i="192" s="1"/>
  <c r="FO3" i="192" s="1"/>
  <c r="FP3" i="192" s="1"/>
  <c r="FQ3" i="192" s="1"/>
  <c r="FR3" i="192" s="1"/>
  <c r="FS3" i="192" s="1"/>
  <c r="FT3" i="192" s="1"/>
  <c r="FU3" i="192" s="1"/>
  <c r="FV3" i="192" s="1"/>
  <c r="FW3" i="192" s="1"/>
  <c r="FX3" i="192" s="1"/>
  <c r="FY3" i="192" s="1"/>
  <c r="FZ3" i="192" s="1"/>
  <c r="GA3" i="192" s="1"/>
  <c r="GB3" i="192" s="1"/>
  <c r="GC3" i="192" s="1"/>
  <c r="GD3" i="192" s="1"/>
  <c r="GE3" i="192" s="1"/>
  <c r="GF3" i="192" s="1"/>
  <c r="GG3" i="192" s="1"/>
  <c r="GH3" i="192" s="1"/>
  <c r="GI3" i="192" s="1"/>
  <c r="GJ3" i="192" s="1"/>
  <c r="GK3" i="192" s="1"/>
  <c r="GL3" i="192" s="1"/>
  <c r="GM3" i="192" s="1"/>
  <c r="GN3" i="192" s="1"/>
  <c r="GO3" i="192" s="1"/>
  <c r="GP3" i="192" s="1"/>
  <c r="GQ3" i="192" s="1"/>
  <c r="GR3" i="192" s="1"/>
  <c r="GS3" i="192" s="1"/>
  <c r="GT3" i="192" s="1"/>
  <c r="GU3" i="192" s="1"/>
  <c r="GV3" i="192" s="1"/>
  <c r="GW3" i="192" s="1"/>
  <c r="GX3" i="192" s="1"/>
  <c r="GY3" i="192" s="1"/>
  <c r="GZ3" i="192" s="1"/>
  <c r="HA3" i="192" s="1"/>
  <c r="HB3" i="192" s="1"/>
  <c r="HC3" i="192" s="1"/>
  <c r="HD3" i="192" s="1"/>
  <c r="HE3" i="192" s="1"/>
  <c r="HF3" i="192" s="1"/>
  <c r="HG3" i="192" s="1"/>
  <c r="HH3" i="192" s="1"/>
  <c r="HI3" i="192" s="1"/>
  <c r="HJ3" i="192" s="1"/>
  <c r="HK3" i="192" s="1"/>
  <c r="AK2" i="192"/>
  <c r="AJ2" i="192"/>
  <c r="AI2" i="192"/>
  <c r="AH2" i="192"/>
  <c r="HE1" i="192"/>
  <c r="GX1" i="192"/>
  <c r="GQ1" i="192"/>
  <c r="GU7" i="192" s="1"/>
  <c r="GJ1" i="192"/>
  <c r="GN7" i="192" s="1"/>
  <c r="GC1" i="192"/>
  <c r="FV1" i="192"/>
  <c r="FO1" i="192"/>
  <c r="FS7" i="192" s="1"/>
  <c r="FH1" i="192"/>
  <c r="FA1" i="192"/>
  <c r="ET1" i="192"/>
  <c r="EM1" i="192"/>
  <c r="EF1" i="192"/>
  <c r="DY1" i="192"/>
  <c r="DR1" i="192"/>
  <c r="DK1" i="192"/>
  <c r="DO7" i="192" s="1"/>
  <c r="DD1" i="192"/>
  <c r="DH7" i="192" s="1"/>
  <c r="CW1" i="192"/>
  <c r="CP1" i="192"/>
  <c r="CI1" i="192"/>
  <c r="CM7" i="192" s="1"/>
  <c r="CB1" i="192"/>
  <c r="BU1" i="192"/>
  <c r="BN1" i="192"/>
  <c r="BG1" i="192"/>
  <c r="AZ1" i="192"/>
  <c r="BD7" i="192" s="1"/>
  <c r="AS1" i="192"/>
  <c r="AL1" i="192"/>
  <c r="AM25" i="191"/>
  <c r="AO25" i="191" s="1"/>
  <c r="Q25" i="191"/>
  <c r="O25" i="191"/>
  <c r="M25" i="191"/>
  <c r="P25" i="191" s="1"/>
  <c r="D25" i="191"/>
  <c r="C25" i="191"/>
  <c r="AM24" i="191"/>
  <c r="AO24" i="191" s="1"/>
  <c r="Q24" i="191"/>
  <c r="O24" i="191"/>
  <c r="M24" i="191"/>
  <c r="P24" i="191" s="1"/>
  <c r="D24" i="191"/>
  <c r="C24" i="191"/>
  <c r="AM23" i="191"/>
  <c r="AO23" i="191" s="1"/>
  <c r="Q23" i="191"/>
  <c r="O23" i="191"/>
  <c r="M23" i="191"/>
  <c r="P23" i="191" s="1"/>
  <c r="D23" i="191"/>
  <c r="C23" i="191"/>
  <c r="AM22" i="191"/>
  <c r="AO22" i="191" s="1"/>
  <c r="Q22" i="191"/>
  <c r="O22" i="191"/>
  <c r="M22" i="191"/>
  <c r="D22" i="191"/>
  <c r="C22" i="191"/>
  <c r="AM21" i="191"/>
  <c r="AO21" i="191" s="1"/>
  <c r="Q21" i="191"/>
  <c r="O21" i="191"/>
  <c r="M21" i="191"/>
  <c r="D21" i="191"/>
  <c r="C21" i="191"/>
  <c r="AM20" i="191"/>
  <c r="AO20" i="191" s="1"/>
  <c r="Q20" i="191"/>
  <c r="O20" i="191"/>
  <c r="M20" i="191"/>
  <c r="D20" i="191"/>
  <c r="C20" i="191"/>
  <c r="AM19" i="191"/>
  <c r="AO19" i="191" s="1"/>
  <c r="Q19" i="191"/>
  <c r="O19" i="191"/>
  <c r="M19" i="191"/>
  <c r="D19" i="191"/>
  <c r="C19" i="191"/>
  <c r="AM18" i="191"/>
  <c r="AO18" i="191" s="1"/>
  <c r="Q18" i="191"/>
  <c r="O18" i="191"/>
  <c r="M18" i="191"/>
  <c r="D18" i="191"/>
  <c r="C18" i="191"/>
  <c r="AM17" i="191"/>
  <c r="AO17" i="191" s="1"/>
  <c r="Q17" i="191"/>
  <c r="O17" i="191"/>
  <c r="M17" i="191"/>
  <c r="D17" i="191"/>
  <c r="C17" i="191"/>
  <c r="AM16" i="191"/>
  <c r="AO16" i="191" s="1"/>
  <c r="Q16" i="191"/>
  <c r="O16" i="191"/>
  <c r="M16" i="191"/>
  <c r="D16" i="191"/>
  <c r="C16" i="191"/>
  <c r="AP3" i="191"/>
  <c r="AQ3" i="191" s="1"/>
  <c r="AR3" i="191" s="1"/>
  <c r="AS3" i="191" s="1"/>
  <c r="AT3" i="191" s="1"/>
  <c r="AU3" i="191" s="1"/>
  <c r="AV3" i="191" s="1"/>
  <c r="AW3" i="191" s="1"/>
  <c r="AX3" i="191" s="1"/>
  <c r="AY3" i="191" s="1"/>
  <c r="AZ3" i="191" s="1"/>
  <c r="BA3" i="191" s="1"/>
  <c r="BB3" i="191" s="1"/>
  <c r="BC3" i="191" s="1"/>
  <c r="BD3" i="191" s="1"/>
  <c r="BE3" i="191" s="1"/>
  <c r="BF3" i="191" s="1"/>
  <c r="BG3" i="191" s="1"/>
  <c r="BH3" i="191" s="1"/>
  <c r="BI3" i="191" s="1"/>
  <c r="BJ3" i="191" s="1"/>
  <c r="BK3" i="191" s="1"/>
  <c r="BL3" i="191" s="1"/>
  <c r="BM3" i="191" s="1"/>
  <c r="BN3" i="191" s="1"/>
  <c r="BO3" i="191" s="1"/>
  <c r="BP3" i="191" s="1"/>
  <c r="BQ3" i="191" s="1"/>
  <c r="BR3" i="191" s="1"/>
  <c r="BS3" i="191" s="1"/>
  <c r="BT3" i="191" s="1"/>
  <c r="BU3" i="191" s="1"/>
  <c r="BV3" i="191" s="1"/>
  <c r="BW3" i="191" s="1"/>
  <c r="BX3" i="191" s="1"/>
  <c r="BY3" i="191" s="1"/>
  <c r="BZ3" i="191" s="1"/>
  <c r="CA3" i="191" s="1"/>
  <c r="CB3" i="191" s="1"/>
  <c r="CC3" i="191" s="1"/>
  <c r="CD3" i="191" s="1"/>
  <c r="CE3" i="191" s="1"/>
  <c r="CF3" i="191" s="1"/>
  <c r="CG3" i="191" s="1"/>
  <c r="CH3" i="191" s="1"/>
  <c r="CI3" i="191" s="1"/>
  <c r="CJ3" i="191" s="1"/>
  <c r="CK3" i="191" s="1"/>
  <c r="CL3" i="191" s="1"/>
  <c r="CM3" i="191" s="1"/>
  <c r="CN3" i="191" s="1"/>
  <c r="CO3" i="191" s="1"/>
  <c r="CP3" i="191" s="1"/>
  <c r="CQ3" i="191" s="1"/>
  <c r="CR3" i="191" s="1"/>
  <c r="CS3" i="191" s="1"/>
  <c r="CT3" i="191" s="1"/>
  <c r="CU3" i="191" s="1"/>
  <c r="CV3" i="191" s="1"/>
  <c r="CW3" i="191" s="1"/>
  <c r="CX3" i="191" s="1"/>
  <c r="CY3" i="191" s="1"/>
  <c r="CZ3" i="191" s="1"/>
  <c r="DA3" i="191" s="1"/>
  <c r="DB3" i="191" s="1"/>
  <c r="DC3" i="191" s="1"/>
  <c r="DD3" i="191" s="1"/>
  <c r="DE3" i="191" s="1"/>
  <c r="DF3" i="191" s="1"/>
  <c r="DG3" i="191" s="1"/>
  <c r="DH3" i="191" s="1"/>
  <c r="DI3" i="191" s="1"/>
  <c r="DJ3" i="191" s="1"/>
  <c r="DK3" i="191" s="1"/>
  <c r="DL3" i="191" s="1"/>
  <c r="DM3" i="191" s="1"/>
  <c r="DN3" i="191" s="1"/>
  <c r="DO3" i="191" s="1"/>
  <c r="DP3" i="191" s="1"/>
  <c r="DQ3" i="191" s="1"/>
  <c r="DR3" i="191" s="1"/>
  <c r="DS3" i="191" s="1"/>
  <c r="DT3" i="191" s="1"/>
  <c r="DU3" i="191" s="1"/>
  <c r="DV3" i="191" s="1"/>
  <c r="DW3" i="191" s="1"/>
  <c r="DX3" i="191" s="1"/>
  <c r="DY3" i="191" s="1"/>
  <c r="DZ3" i="191" s="1"/>
  <c r="EA3" i="191" s="1"/>
  <c r="EB3" i="191" s="1"/>
  <c r="EC3" i="191" s="1"/>
  <c r="ED3" i="191" s="1"/>
  <c r="EE3" i="191" s="1"/>
  <c r="EF3" i="191" s="1"/>
  <c r="EG3" i="191" s="1"/>
  <c r="EH3" i="191" s="1"/>
  <c r="EI3" i="191" s="1"/>
  <c r="EJ3" i="191" s="1"/>
  <c r="EK3" i="191" s="1"/>
  <c r="EL3" i="191" s="1"/>
  <c r="EM3" i="191" s="1"/>
  <c r="EN3" i="191" s="1"/>
  <c r="EO3" i="191" s="1"/>
  <c r="EP3" i="191" s="1"/>
  <c r="EQ3" i="191" s="1"/>
  <c r="ER3" i="191" s="1"/>
  <c r="ES3" i="191" s="1"/>
  <c r="ET3" i="191" s="1"/>
  <c r="EU3" i="191" s="1"/>
  <c r="EV3" i="191" s="1"/>
  <c r="EW3" i="191" s="1"/>
  <c r="EX3" i="191" s="1"/>
  <c r="EY3" i="191" s="1"/>
  <c r="EZ3" i="191" s="1"/>
  <c r="FA3" i="191" s="1"/>
  <c r="FB3" i="191" s="1"/>
  <c r="FC3" i="191" s="1"/>
  <c r="FD3" i="191" s="1"/>
  <c r="FE3" i="191" s="1"/>
  <c r="FF3" i="191" s="1"/>
  <c r="FG3" i="191" s="1"/>
  <c r="FH3" i="191" s="1"/>
  <c r="FI3" i="191" s="1"/>
  <c r="FJ3" i="191" s="1"/>
  <c r="FK3" i="191" s="1"/>
  <c r="FL3" i="191" s="1"/>
  <c r="FM3" i="191" s="1"/>
  <c r="FN3" i="191" s="1"/>
  <c r="FO3" i="191" s="1"/>
  <c r="FP3" i="191" s="1"/>
  <c r="FQ3" i="191" s="1"/>
  <c r="FR3" i="191" s="1"/>
  <c r="FS3" i="191" s="1"/>
  <c r="FT3" i="191" s="1"/>
  <c r="FU3" i="191" s="1"/>
  <c r="FV3" i="191" s="1"/>
  <c r="FW3" i="191" s="1"/>
  <c r="FX3" i="191" s="1"/>
  <c r="FY3" i="191" s="1"/>
  <c r="FZ3" i="191" s="1"/>
  <c r="GA3" i="191" s="1"/>
  <c r="GB3" i="191" s="1"/>
  <c r="GC3" i="191" s="1"/>
  <c r="GD3" i="191" s="1"/>
  <c r="GE3" i="191" s="1"/>
  <c r="GF3" i="191" s="1"/>
  <c r="GG3" i="191" s="1"/>
  <c r="GH3" i="191" s="1"/>
  <c r="GI3" i="191" s="1"/>
  <c r="GJ3" i="191" s="1"/>
  <c r="GK3" i="191" s="1"/>
  <c r="GL3" i="191" s="1"/>
  <c r="GM3" i="191" s="1"/>
  <c r="GN3" i="191" s="1"/>
  <c r="GO3" i="191" s="1"/>
  <c r="GP3" i="191" s="1"/>
  <c r="GQ3" i="191" s="1"/>
  <c r="GR3" i="191" s="1"/>
  <c r="GS3" i="191" s="1"/>
  <c r="GT3" i="191" s="1"/>
  <c r="GU3" i="191" s="1"/>
  <c r="GV3" i="191" s="1"/>
  <c r="GW3" i="191" s="1"/>
  <c r="GX3" i="191" s="1"/>
  <c r="GY3" i="191" s="1"/>
  <c r="GZ3" i="191" s="1"/>
  <c r="HA3" i="191" s="1"/>
  <c r="HB3" i="191" s="1"/>
  <c r="HC3" i="191" s="1"/>
  <c r="HD3" i="191" s="1"/>
  <c r="HE3" i="191" s="1"/>
  <c r="HF3" i="191" s="1"/>
  <c r="HG3" i="191" s="1"/>
  <c r="HH3" i="191" s="1"/>
  <c r="HI3" i="191" s="1"/>
  <c r="HJ3" i="191" s="1"/>
  <c r="HK3" i="191" s="1"/>
  <c r="HL3" i="191" s="1"/>
  <c r="HM3" i="191" s="1"/>
  <c r="HN3" i="191" s="1"/>
  <c r="HO3" i="191" s="1"/>
  <c r="HP3" i="191" s="1"/>
  <c r="HQ3" i="191" s="1"/>
  <c r="HR3" i="191" s="1"/>
  <c r="HS3" i="191" s="1"/>
  <c r="AS2" i="191"/>
  <c r="AR2" i="191"/>
  <c r="AQ2" i="191"/>
  <c r="AP2" i="191"/>
  <c r="HM1" i="191"/>
  <c r="HF1" i="191"/>
  <c r="GY1" i="191"/>
  <c r="HC7" i="191" s="1"/>
  <c r="GR1" i="191"/>
  <c r="GK1" i="191"/>
  <c r="GD1" i="191"/>
  <c r="FW1" i="191"/>
  <c r="FP1" i="191"/>
  <c r="FT7" i="191" s="1"/>
  <c r="FI1" i="191"/>
  <c r="FB1" i="191"/>
  <c r="EU1" i="191"/>
  <c r="EY7" i="191" s="1"/>
  <c r="EN1" i="191"/>
  <c r="EG1" i="191"/>
  <c r="DZ1" i="191"/>
  <c r="DS1" i="191"/>
  <c r="DL1" i="191"/>
  <c r="DE1" i="191"/>
  <c r="CX1" i="191"/>
  <c r="CQ1" i="191"/>
  <c r="CJ1" i="191"/>
  <c r="CC1" i="191"/>
  <c r="BV1" i="191"/>
  <c r="BO1" i="191"/>
  <c r="BH1" i="191"/>
  <c r="BL7" i="191" s="1"/>
  <c r="BA1" i="191"/>
  <c r="AT1" i="191"/>
  <c r="AM25" i="190"/>
  <c r="AO25" i="190" s="1"/>
  <c r="Q25" i="190"/>
  <c r="O25" i="190"/>
  <c r="M25" i="190"/>
  <c r="T25" i="190" s="1"/>
  <c r="D25" i="190"/>
  <c r="C25" i="190"/>
  <c r="AM24" i="190"/>
  <c r="AO24" i="190" s="1"/>
  <c r="Q24" i="190"/>
  <c r="O24" i="190"/>
  <c r="M24" i="190"/>
  <c r="P24" i="190" s="1"/>
  <c r="D24" i="190"/>
  <c r="C24" i="190"/>
  <c r="AM23" i="190"/>
  <c r="AO23" i="190" s="1"/>
  <c r="Q23" i="190"/>
  <c r="O23" i="190"/>
  <c r="M23" i="190"/>
  <c r="T23" i="190" s="1"/>
  <c r="D23" i="190"/>
  <c r="C23" i="190"/>
  <c r="AM22" i="190"/>
  <c r="AO22" i="190" s="1"/>
  <c r="Q22" i="190"/>
  <c r="O22" i="190"/>
  <c r="M22" i="190"/>
  <c r="D22" i="190"/>
  <c r="C22" i="190"/>
  <c r="AM21" i="190"/>
  <c r="AO21" i="190" s="1"/>
  <c r="Q21" i="190"/>
  <c r="O21" i="190"/>
  <c r="M21" i="190"/>
  <c r="P21" i="190" s="1"/>
  <c r="D21" i="190"/>
  <c r="C21" i="190"/>
  <c r="AM20" i="190"/>
  <c r="AO20" i="190" s="1"/>
  <c r="Q20" i="190"/>
  <c r="O20" i="190"/>
  <c r="M20" i="190"/>
  <c r="D20" i="190"/>
  <c r="C20" i="190"/>
  <c r="AM19" i="190"/>
  <c r="AO19" i="190" s="1"/>
  <c r="Q19" i="190"/>
  <c r="O19" i="190"/>
  <c r="M19" i="190"/>
  <c r="D19" i="190"/>
  <c r="C19" i="190"/>
  <c r="AM18" i="190"/>
  <c r="AO18" i="190" s="1"/>
  <c r="Q18" i="190"/>
  <c r="O18" i="190"/>
  <c r="M18" i="190"/>
  <c r="P18" i="190" s="1"/>
  <c r="D18" i="190"/>
  <c r="C18" i="190"/>
  <c r="AM17" i="190"/>
  <c r="AO17" i="190" s="1"/>
  <c r="Q17" i="190"/>
  <c r="O17" i="190"/>
  <c r="M17" i="190"/>
  <c r="T17" i="190" s="1"/>
  <c r="D17" i="190"/>
  <c r="C17" i="190"/>
  <c r="AM16" i="190"/>
  <c r="AO16" i="190" s="1"/>
  <c r="Q16" i="190"/>
  <c r="O16" i="190"/>
  <c r="M16" i="190"/>
  <c r="D16" i="190"/>
  <c r="C16" i="190"/>
  <c r="AP3" i="190"/>
  <c r="AQ3" i="190" s="1"/>
  <c r="AR3" i="190" s="1"/>
  <c r="AS3" i="190" s="1"/>
  <c r="AT3" i="190" s="1"/>
  <c r="AU3" i="190" s="1"/>
  <c r="AV3" i="190" s="1"/>
  <c r="AW3" i="190" s="1"/>
  <c r="AX3" i="190" s="1"/>
  <c r="AY3" i="190" s="1"/>
  <c r="AZ3" i="190" s="1"/>
  <c r="BA3" i="190" s="1"/>
  <c r="BB3" i="190" s="1"/>
  <c r="BC3" i="190" s="1"/>
  <c r="BD3" i="190" s="1"/>
  <c r="BE3" i="190" s="1"/>
  <c r="BF3" i="190" s="1"/>
  <c r="BG3" i="190" s="1"/>
  <c r="BH3" i="190" s="1"/>
  <c r="BI3" i="190" s="1"/>
  <c r="BJ3" i="190" s="1"/>
  <c r="BK3" i="190" s="1"/>
  <c r="BL3" i="190" s="1"/>
  <c r="BM3" i="190" s="1"/>
  <c r="BN3" i="190" s="1"/>
  <c r="BO3" i="190" s="1"/>
  <c r="BP3" i="190" s="1"/>
  <c r="BQ3" i="190" s="1"/>
  <c r="BR3" i="190" s="1"/>
  <c r="BS3" i="190" s="1"/>
  <c r="BT3" i="190" s="1"/>
  <c r="BU3" i="190" s="1"/>
  <c r="BV3" i="190" s="1"/>
  <c r="BW3" i="190" s="1"/>
  <c r="BX3" i="190" s="1"/>
  <c r="BY3" i="190" s="1"/>
  <c r="BZ3" i="190" s="1"/>
  <c r="CA3" i="190" s="1"/>
  <c r="CB3" i="190" s="1"/>
  <c r="CC3" i="190" s="1"/>
  <c r="CD3" i="190" s="1"/>
  <c r="CE3" i="190" s="1"/>
  <c r="CF3" i="190" s="1"/>
  <c r="CG3" i="190" s="1"/>
  <c r="CH3" i="190" s="1"/>
  <c r="CI3" i="190" s="1"/>
  <c r="CJ3" i="190" s="1"/>
  <c r="CK3" i="190" s="1"/>
  <c r="CL3" i="190" s="1"/>
  <c r="CM3" i="190" s="1"/>
  <c r="CN3" i="190" s="1"/>
  <c r="CO3" i="190" s="1"/>
  <c r="CP3" i="190" s="1"/>
  <c r="CQ3" i="190" s="1"/>
  <c r="CR3" i="190" s="1"/>
  <c r="CS3" i="190" s="1"/>
  <c r="CT3" i="190" s="1"/>
  <c r="CU3" i="190" s="1"/>
  <c r="CV3" i="190" s="1"/>
  <c r="CW3" i="190" s="1"/>
  <c r="CX3" i="190" s="1"/>
  <c r="CY3" i="190" s="1"/>
  <c r="CZ3" i="190" s="1"/>
  <c r="DA3" i="190" s="1"/>
  <c r="DB3" i="190" s="1"/>
  <c r="DC3" i="190" s="1"/>
  <c r="DD3" i="190" s="1"/>
  <c r="DE3" i="190" s="1"/>
  <c r="DF3" i="190" s="1"/>
  <c r="DG3" i="190" s="1"/>
  <c r="DH3" i="190" s="1"/>
  <c r="DI3" i="190" s="1"/>
  <c r="DJ3" i="190" s="1"/>
  <c r="DK3" i="190" s="1"/>
  <c r="DL3" i="190" s="1"/>
  <c r="DM3" i="190" s="1"/>
  <c r="DN3" i="190" s="1"/>
  <c r="DO3" i="190" s="1"/>
  <c r="DP3" i="190" s="1"/>
  <c r="DQ3" i="190" s="1"/>
  <c r="DR3" i="190" s="1"/>
  <c r="DS3" i="190" s="1"/>
  <c r="DT3" i="190" s="1"/>
  <c r="DU3" i="190" s="1"/>
  <c r="DV3" i="190" s="1"/>
  <c r="DW3" i="190" s="1"/>
  <c r="DX3" i="190" s="1"/>
  <c r="DY3" i="190" s="1"/>
  <c r="DZ3" i="190" s="1"/>
  <c r="EA3" i="190" s="1"/>
  <c r="EB3" i="190" s="1"/>
  <c r="EC3" i="190" s="1"/>
  <c r="ED3" i="190" s="1"/>
  <c r="EE3" i="190" s="1"/>
  <c r="EF3" i="190" s="1"/>
  <c r="EG3" i="190" s="1"/>
  <c r="EH3" i="190" s="1"/>
  <c r="EI3" i="190" s="1"/>
  <c r="EJ3" i="190" s="1"/>
  <c r="EK3" i="190" s="1"/>
  <c r="EL3" i="190" s="1"/>
  <c r="EM3" i="190" s="1"/>
  <c r="EN3" i="190" s="1"/>
  <c r="EO3" i="190" s="1"/>
  <c r="EP3" i="190" s="1"/>
  <c r="EQ3" i="190" s="1"/>
  <c r="ER3" i="190" s="1"/>
  <c r="ES3" i="190" s="1"/>
  <c r="ET3" i="190" s="1"/>
  <c r="EU3" i="190" s="1"/>
  <c r="EV3" i="190" s="1"/>
  <c r="EW3" i="190" s="1"/>
  <c r="EX3" i="190" s="1"/>
  <c r="EY3" i="190" s="1"/>
  <c r="EZ3" i="190" s="1"/>
  <c r="FA3" i="190" s="1"/>
  <c r="FB3" i="190" s="1"/>
  <c r="FC3" i="190" s="1"/>
  <c r="FD3" i="190" s="1"/>
  <c r="FE3" i="190" s="1"/>
  <c r="FF3" i="190" s="1"/>
  <c r="FG3" i="190" s="1"/>
  <c r="FH3" i="190" s="1"/>
  <c r="FI3" i="190" s="1"/>
  <c r="FJ3" i="190" s="1"/>
  <c r="FK3" i="190" s="1"/>
  <c r="FL3" i="190" s="1"/>
  <c r="FM3" i="190" s="1"/>
  <c r="FN3" i="190" s="1"/>
  <c r="FO3" i="190" s="1"/>
  <c r="FP3" i="190" s="1"/>
  <c r="FQ3" i="190" s="1"/>
  <c r="FR3" i="190" s="1"/>
  <c r="FS3" i="190" s="1"/>
  <c r="FT3" i="190" s="1"/>
  <c r="FU3" i="190" s="1"/>
  <c r="FV3" i="190" s="1"/>
  <c r="FW3" i="190" s="1"/>
  <c r="FX3" i="190" s="1"/>
  <c r="FY3" i="190" s="1"/>
  <c r="FZ3" i="190" s="1"/>
  <c r="GA3" i="190" s="1"/>
  <c r="GB3" i="190" s="1"/>
  <c r="GC3" i="190" s="1"/>
  <c r="GD3" i="190" s="1"/>
  <c r="GE3" i="190" s="1"/>
  <c r="GF3" i="190" s="1"/>
  <c r="GG3" i="190" s="1"/>
  <c r="GH3" i="190" s="1"/>
  <c r="GI3" i="190" s="1"/>
  <c r="GJ3" i="190" s="1"/>
  <c r="GK3" i="190" s="1"/>
  <c r="GL3" i="190" s="1"/>
  <c r="GM3" i="190" s="1"/>
  <c r="GN3" i="190" s="1"/>
  <c r="GO3" i="190" s="1"/>
  <c r="GP3" i="190" s="1"/>
  <c r="GQ3" i="190" s="1"/>
  <c r="GR3" i="190" s="1"/>
  <c r="GS3" i="190" s="1"/>
  <c r="GT3" i="190" s="1"/>
  <c r="GU3" i="190" s="1"/>
  <c r="GV3" i="190" s="1"/>
  <c r="GW3" i="190" s="1"/>
  <c r="GX3" i="190" s="1"/>
  <c r="GY3" i="190" s="1"/>
  <c r="GZ3" i="190" s="1"/>
  <c r="HA3" i="190" s="1"/>
  <c r="HB3" i="190" s="1"/>
  <c r="HC3" i="190" s="1"/>
  <c r="HD3" i="190" s="1"/>
  <c r="HE3" i="190" s="1"/>
  <c r="HF3" i="190" s="1"/>
  <c r="HG3" i="190" s="1"/>
  <c r="HH3" i="190" s="1"/>
  <c r="HI3" i="190" s="1"/>
  <c r="HJ3" i="190" s="1"/>
  <c r="HK3" i="190" s="1"/>
  <c r="HL3" i="190" s="1"/>
  <c r="HM3" i="190" s="1"/>
  <c r="HN3" i="190" s="1"/>
  <c r="HO3" i="190" s="1"/>
  <c r="HP3" i="190" s="1"/>
  <c r="HQ3" i="190" s="1"/>
  <c r="HR3" i="190" s="1"/>
  <c r="HS3" i="190" s="1"/>
  <c r="AS2" i="190"/>
  <c r="AR2" i="190"/>
  <c r="AQ2" i="190"/>
  <c r="AP2" i="190"/>
  <c r="HM1" i="190"/>
  <c r="HF1" i="190"/>
  <c r="GY1" i="190"/>
  <c r="GR1" i="190"/>
  <c r="GV7" i="190" s="1"/>
  <c r="GK1" i="190"/>
  <c r="GD1" i="190"/>
  <c r="FW1" i="190"/>
  <c r="FP1" i="190"/>
  <c r="FT7" i="190" s="1"/>
  <c r="FI1" i="190"/>
  <c r="FB1" i="190"/>
  <c r="EU1" i="190"/>
  <c r="EN1" i="190"/>
  <c r="EG1" i="190"/>
  <c r="DZ1" i="190"/>
  <c r="DS1" i="190"/>
  <c r="DL1" i="190"/>
  <c r="DP7" i="190" s="1"/>
  <c r="DE1" i="190"/>
  <c r="DI7" i="190" s="1"/>
  <c r="CX1" i="190"/>
  <c r="DB7" i="190" s="1"/>
  <c r="CQ1" i="190"/>
  <c r="CJ1" i="190"/>
  <c r="CN7" i="190" s="1"/>
  <c r="CC1" i="190"/>
  <c r="BV1" i="190"/>
  <c r="BO1" i="190"/>
  <c r="BH1" i="190"/>
  <c r="BA1" i="190"/>
  <c r="AT1" i="190"/>
  <c r="AX7" i="190" s="1"/>
  <c r="AE25" i="189"/>
  <c r="AG25" i="189" s="1"/>
  <c r="Q25" i="189"/>
  <c r="O25" i="189"/>
  <c r="M25" i="189"/>
  <c r="T25" i="189" s="1"/>
  <c r="D25" i="189"/>
  <c r="C25" i="189"/>
  <c r="AE24" i="189"/>
  <c r="AG24" i="189" s="1"/>
  <c r="Q24" i="189"/>
  <c r="O24" i="189"/>
  <c r="M24" i="189"/>
  <c r="P24" i="189" s="1"/>
  <c r="D24" i="189"/>
  <c r="C24" i="189"/>
  <c r="AE23" i="189"/>
  <c r="AG23" i="189" s="1"/>
  <c r="Q23" i="189"/>
  <c r="O23" i="189"/>
  <c r="M23" i="189"/>
  <c r="P23" i="189" s="1"/>
  <c r="D23" i="189"/>
  <c r="C23" i="189"/>
  <c r="AE22" i="189"/>
  <c r="AG22" i="189" s="1"/>
  <c r="Q22" i="189"/>
  <c r="O22" i="189"/>
  <c r="M22" i="189"/>
  <c r="T22" i="189" s="1"/>
  <c r="D22" i="189"/>
  <c r="C22" i="189"/>
  <c r="AE21" i="189"/>
  <c r="AG21" i="189" s="1"/>
  <c r="Q21" i="189"/>
  <c r="O21" i="189"/>
  <c r="M21" i="189"/>
  <c r="D21" i="189"/>
  <c r="C21" i="189"/>
  <c r="AE20" i="189"/>
  <c r="AG20" i="189" s="1"/>
  <c r="Q20" i="189"/>
  <c r="O20" i="189"/>
  <c r="M20" i="189"/>
  <c r="D20" i="189"/>
  <c r="C20" i="189"/>
  <c r="AE19" i="189"/>
  <c r="AG19" i="189" s="1"/>
  <c r="Q19" i="189"/>
  <c r="O19" i="189"/>
  <c r="M19" i="189"/>
  <c r="D19" i="189"/>
  <c r="C19" i="189"/>
  <c r="AE18" i="189"/>
  <c r="AG18" i="189" s="1"/>
  <c r="Q18" i="189"/>
  <c r="O18" i="189"/>
  <c r="M18" i="189"/>
  <c r="D18" i="189"/>
  <c r="C18" i="189"/>
  <c r="AE17" i="189"/>
  <c r="AG17" i="189" s="1"/>
  <c r="Q17" i="189"/>
  <c r="O17" i="189"/>
  <c r="M17" i="189"/>
  <c r="T17" i="189" s="1"/>
  <c r="D17" i="189"/>
  <c r="C17" i="189"/>
  <c r="AE16" i="189"/>
  <c r="AG16" i="189" s="1"/>
  <c r="Q16" i="189"/>
  <c r="O16" i="189"/>
  <c r="M16" i="189"/>
  <c r="P16" i="189" s="1"/>
  <c r="D16" i="189"/>
  <c r="C16" i="189"/>
  <c r="AH3" i="189"/>
  <c r="AI3" i="189" s="1"/>
  <c r="AJ3" i="189" s="1"/>
  <c r="AK3" i="189" s="1"/>
  <c r="AL3" i="189" s="1"/>
  <c r="AM3" i="189" s="1"/>
  <c r="AN3" i="189" s="1"/>
  <c r="AO3" i="189" s="1"/>
  <c r="AP3" i="189" s="1"/>
  <c r="AQ3" i="189" s="1"/>
  <c r="AR3" i="189" s="1"/>
  <c r="AS3" i="189" s="1"/>
  <c r="AT3" i="189" s="1"/>
  <c r="AU3" i="189" s="1"/>
  <c r="AV3" i="189" s="1"/>
  <c r="AW3" i="189" s="1"/>
  <c r="AX3" i="189" s="1"/>
  <c r="AY3" i="189" s="1"/>
  <c r="AZ3" i="189" s="1"/>
  <c r="BA3" i="189" s="1"/>
  <c r="BB3" i="189" s="1"/>
  <c r="BC3" i="189" s="1"/>
  <c r="BD3" i="189" s="1"/>
  <c r="BE3" i="189" s="1"/>
  <c r="BF3" i="189" s="1"/>
  <c r="BG3" i="189" s="1"/>
  <c r="BH3" i="189" s="1"/>
  <c r="BI3" i="189" s="1"/>
  <c r="BJ3" i="189" s="1"/>
  <c r="BK3" i="189" s="1"/>
  <c r="BL3" i="189" s="1"/>
  <c r="BM3" i="189" s="1"/>
  <c r="BN3" i="189" s="1"/>
  <c r="BO3" i="189" s="1"/>
  <c r="BP3" i="189" s="1"/>
  <c r="BQ3" i="189" s="1"/>
  <c r="BR3" i="189" s="1"/>
  <c r="BS3" i="189" s="1"/>
  <c r="BT3" i="189" s="1"/>
  <c r="BU3" i="189" s="1"/>
  <c r="BV3" i="189" s="1"/>
  <c r="BW3" i="189" s="1"/>
  <c r="BX3" i="189" s="1"/>
  <c r="BY3" i="189" s="1"/>
  <c r="BZ3" i="189" s="1"/>
  <c r="CA3" i="189" s="1"/>
  <c r="CB3" i="189" s="1"/>
  <c r="CC3" i="189" s="1"/>
  <c r="CD3" i="189" s="1"/>
  <c r="CE3" i="189" s="1"/>
  <c r="CF3" i="189" s="1"/>
  <c r="CG3" i="189" s="1"/>
  <c r="CH3" i="189" s="1"/>
  <c r="CI3" i="189" s="1"/>
  <c r="CJ3" i="189" s="1"/>
  <c r="CK3" i="189" s="1"/>
  <c r="CL3" i="189" s="1"/>
  <c r="CM3" i="189" s="1"/>
  <c r="CN3" i="189" s="1"/>
  <c r="CO3" i="189" s="1"/>
  <c r="CP3" i="189" s="1"/>
  <c r="CQ3" i="189" s="1"/>
  <c r="CR3" i="189" s="1"/>
  <c r="CS3" i="189" s="1"/>
  <c r="CT3" i="189" s="1"/>
  <c r="CU3" i="189" s="1"/>
  <c r="CV3" i="189" s="1"/>
  <c r="CW3" i="189" s="1"/>
  <c r="CX3" i="189" s="1"/>
  <c r="CY3" i="189" s="1"/>
  <c r="CZ3" i="189" s="1"/>
  <c r="DA3" i="189" s="1"/>
  <c r="DB3" i="189" s="1"/>
  <c r="DC3" i="189" s="1"/>
  <c r="DD3" i="189" s="1"/>
  <c r="DE3" i="189" s="1"/>
  <c r="DF3" i="189" s="1"/>
  <c r="DG3" i="189" s="1"/>
  <c r="DH3" i="189" s="1"/>
  <c r="DI3" i="189" s="1"/>
  <c r="DJ3" i="189" s="1"/>
  <c r="DK3" i="189" s="1"/>
  <c r="DL3" i="189" s="1"/>
  <c r="DM3" i="189" s="1"/>
  <c r="DN3" i="189" s="1"/>
  <c r="DO3" i="189" s="1"/>
  <c r="DP3" i="189" s="1"/>
  <c r="DQ3" i="189" s="1"/>
  <c r="DR3" i="189" s="1"/>
  <c r="DS3" i="189" s="1"/>
  <c r="DT3" i="189" s="1"/>
  <c r="DU3" i="189" s="1"/>
  <c r="DV3" i="189" s="1"/>
  <c r="DW3" i="189" s="1"/>
  <c r="DX3" i="189" s="1"/>
  <c r="DY3" i="189" s="1"/>
  <c r="DZ3" i="189" s="1"/>
  <c r="EA3" i="189" s="1"/>
  <c r="EB3" i="189" s="1"/>
  <c r="EC3" i="189" s="1"/>
  <c r="ED3" i="189" s="1"/>
  <c r="EE3" i="189" s="1"/>
  <c r="EF3" i="189" s="1"/>
  <c r="EG3" i="189" s="1"/>
  <c r="EH3" i="189" s="1"/>
  <c r="EI3" i="189" s="1"/>
  <c r="EJ3" i="189" s="1"/>
  <c r="EK3" i="189" s="1"/>
  <c r="EL3" i="189" s="1"/>
  <c r="EM3" i="189" s="1"/>
  <c r="EN3" i="189" s="1"/>
  <c r="EO3" i="189" s="1"/>
  <c r="EP3" i="189" s="1"/>
  <c r="EQ3" i="189" s="1"/>
  <c r="ER3" i="189" s="1"/>
  <c r="ES3" i="189" s="1"/>
  <c r="ET3" i="189" s="1"/>
  <c r="EU3" i="189" s="1"/>
  <c r="EV3" i="189" s="1"/>
  <c r="EW3" i="189" s="1"/>
  <c r="EX3" i="189" s="1"/>
  <c r="EY3" i="189" s="1"/>
  <c r="EZ3" i="189" s="1"/>
  <c r="FA3" i="189" s="1"/>
  <c r="FB3" i="189" s="1"/>
  <c r="FC3" i="189" s="1"/>
  <c r="FD3" i="189" s="1"/>
  <c r="FE3" i="189" s="1"/>
  <c r="FF3" i="189" s="1"/>
  <c r="FG3" i="189" s="1"/>
  <c r="FH3" i="189" s="1"/>
  <c r="FI3" i="189" s="1"/>
  <c r="FJ3" i="189" s="1"/>
  <c r="FK3" i="189" s="1"/>
  <c r="FL3" i="189" s="1"/>
  <c r="FM3" i="189" s="1"/>
  <c r="FN3" i="189" s="1"/>
  <c r="FO3" i="189" s="1"/>
  <c r="FP3" i="189" s="1"/>
  <c r="FQ3" i="189" s="1"/>
  <c r="FR3" i="189" s="1"/>
  <c r="FS3" i="189" s="1"/>
  <c r="FT3" i="189" s="1"/>
  <c r="FU3" i="189" s="1"/>
  <c r="FV3" i="189" s="1"/>
  <c r="FW3" i="189" s="1"/>
  <c r="FX3" i="189" s="1"/>
  <c r="FY3" i="189" s="1"/>
  <c r="FZ3" i="189" s="1"/>
  <c r="GA3" i="189" s="1"/>
  <c r="GB3" i="189" s="1"/>
  <c r="GC3" i="189" s="1"/>
  <c r="GD3" i="189" s="1"/>
  <c r="GE3" i="189" s="1"/>
  <c r="GF3" i="189" s="1"/>
  <c r="GG3" i="189" s="1"/>
  <c r="GH3" i="189" s="1"/>
  <c r="GI3" i="189" s="1"/>
  <c r="GJ3" i="189" s="1"/>
  <c r="GK3" i="189" s="1"/>
  <c r="GL3" i="189" s="1"/>
  <c r="GM3" i="189" s="1"/>
  <c r="GN3" i="189" s="1"/>
  <c r="GO3" i="189" s="1"/>
  <c r="GP3" i="189" s="1"/>
  <c r="GQ3" i="189" s="1"/>
  <c r="GR3" i="189" s="1"/>
  <c r="GS3" i="189" s="1"/>
  <c r="GT3" i="189" s="1"/>
  <c r="GU3" i="189" s="1"/>
  <c r="GV3" i="189" s="1"/>
  <c r="GW3" i="189" s="1"/>
  <c r="GX3" i="189" s="1"/>
  <c r="GY3" i="189" s="1"/>
  <c r="GZ3" i="189" s="1"/>
  <c r="HA3" i="189" s="1"/>
  <c r="HB3" i="189" s="1"/>
  <c r="HC3" i="189" s="1"/>
  <c r="HD3" i="189" s="1"/>
  <c r="HE3" i="189" s="1"/>
  <c r="HF3" i="189" s="1"/>
  <c r="HG3" i="189" s="1"/>
  <c r="HH3" i="189" s="1"/>
  <c r="HI3" i="189" s="1"/>
  <c r="HJ3" i="189" s="1"/>
  <c r="HK3" i="189" s="1"/>
  <c r="AK2" i="189"/>
  <c r="AJ2" i="189"/>
  <c r="AI2" i="189"/>
  <c r="AH2" i="189"/>
  <c r="HE1" i="189"/>
  <c r="GX1" i="189"/>
  <c r="HB7" i="189" s="1"/>
  <c r="GQ1" i="189"/>
  <c r="GJ1" i="189"/>
  <c r="GC1" i="189"/>
  <c r="FV1" i="189"/>
  <c r="FO1" i="189"/>
  <c r="FH1" i="189"/>
  <c r="FA1" i="189"/>
  <c r="ET1" i="189"/>
  <c r="EM1" i="189"/>
  <c r="EF1" i="189"/>
  <c r="EJ7" i="189" s="1"/>
  <c r="DY1" i="189"/>
  <c r="DR1" i="189"/>
  <c r="DK1" i="189"/>
  <c r="DD1" i="189"/>
  <c r="CW1" i="189"/>
  <c r="CP1" i="189"/>
  <c r="CI1" i="189"/>
  <c r="CB1" i="189"/>
  <c r="CF7" i="189" s="1"/>
  <c r="BU1" i="189"/>
  <c r="BN1" i="189"/>
  <c r="BR7" i="189" s="1"/>
  <c r="BG1" i="189"/>
  <c r="BK7" i="189" s="1"/>
  <c r="AZ1" i="189"/>
  <c r="BD7" i="189" s="1"/>
  <c r="AS1" i="189"/>
  <c r="AL1" i="189"/>
  <c r="AP7" i="189" s="1"/>
  <c r="AE25" i="188"/>
  <c r="AG25" i="188" s="1"/>
  <c r="Q25" i="188"/>
  <c r="O25" i="188"/>
  <c r="M25" i="188"/>
  <c r="D25" i="188"/>
  <c r="C25" i="188"/>
  <c r="AE24" i="188"/>
  <c r="AG24" i="188" s="1"/>
  <c r="Q24" i="188"/>
  <c r="O24" i="188"/>
  <c r="M24" i="188"/>
  <c r="T24" i="188" s="1"/>
  <c r="D24" i="188"/>
  <c r="C24" i="188"/>
  <c r="AE23" i="188"/>
  <c r="AG23" i="188" s="1"/>
  <c r="Q23" i="188"/>
  <c r="O23" i="188"/>
  <c r="M23" i="188"/>
  <c r="T23" i="188" s="1"/>
  <c r="D23" i="188"/>
  <c r="C23" i="188"/>
  <c r="AE22" i="188"/>
  <c r="AG22" i="188" s="1"/>
  <c r="Q22" i="188"/>
  <c r="O22" i="188"/>
  <c r="M22" i="188"/>
  <c r="P22" i="188" s="1"/>
  <c r="D22" i="188"/>
  <c r="C22" i="188"/>
  <c r="AE21" i="188"/>
  <c r="AG21" i="188" s="1"/>
  <c r="Q21" i="188"/>
  <c r="O21" i="188"/>
  <c r="M21" i="188"/>
  <c r="T21" i="188" s="1"/>
  <c r="D21" i="188"/>
  <c r="C21" i="188"/>
  <c r="AE20" i="188"/>
  <c r="AG20" i="188" s="1"/>
  <c r="Q20" i="188"/>
  <c r="O20" i="188"/>
  <c r="M20" i="188"/>
  <c r="D20" i="188"/>
  <c r="C20" i="188"/>
  <c r="AE19" i="188"/>
  <c r="AG19" i="188" s="1"/>
  <c r="Q19" i="188"/>
  <c r="O19" i="188"/>
  <c r="M19" i="188"/>
  <c r="D19" i="188"/>
  <c r="C19" i="188"/>
  <c r="AE18" i="188"/>
  <c r="AG18" i="188" s="1"/>
  <c r="Q18" i="188"/>
  <c r="O18" i="188"/>
  <c r="M18" i="188"/>
  <c r="T18" i="188" s="1"/>
  <c r="D18" i="188"/>
  <c r="C18" i="188"/>
  <c r="AE17" i="188"/>
  <c r="AG17" i="188" s="1"/>
  <c r="Q17" i="188"/>
  <c r="O17" i="188"/>
  <c r="M17" i="188"/>
  <c r="T17" i="188" s="1"/>
  <c r="D17" i="188"/>
  <c r="C17" i="188"/>
  <c r="AE16" i="188"/>
  <c r="AG16" i="188" s="1"/>
  <c r="Q16" i="188"/>
  <c r="O16" i="188"/>
  <c r="M16" i="188"/>
  <c r="P16" i="188" s="1"/>
  <c r="D16" i="188"/>
  <c r="C16" i="188"/>
  <c r="AH3" i="188"/>
  <c r="AI3" i="188" s="1"/>
  <c r="AJ3" i="188" s="1"/>
  <c r="AK3" i="188" s="1"/>
  <c r="AL3" i="188" s="1"/>
  <c r="AM3" i="188" s="1"/>
  <c r="AN3" i="188" s="1"/>
  <c r="AO3" i="188" s="1"/>
  <c r="AP3" i="188" s="1"/>
  <c r="AQ3" i="188" s="1"/>
  <c r="AR3" i="188" s="1"/>
  <c r="AS3" i="188" s="1"/>
  <c r="AT3" i="188" s="1"/>
  <c r="AU3" i="188" s="1"/>
  <c r="AV3" i="188" s="1"/>
  <c r="AW3" i="188" s="1"/>
  <c r="AX3" i="188" s="1"/>
  <c r="AY3" i="188" s="1"/>
  <c r="AZ3" i="188" s="1"/>
  <c r="BA3" i="188" s="1"/>
  <c r="BB3" i="188" s="1"/>
  <c r="BC3" i="188" s="1"/>
  <c r="BD3" i="188" s="1"/>
  <c r="BE3" i="188" s="1"/>
  <c r="BF3" i="188" s="1"/>
  <c r="BG3" i="188" s="1"/>
  <c r="BH3" i="188" s="1"/>
  <c r="BI3" i="188" s="1"/>
  <c r="BJ3" i="188" s="1"/>
  <c r="BK3" i="188" s="1"/>
  <c r="BL3" i="188" s="1"/>
  <c r="BM3" i="188" s="1"/>
  <c r="BN3" i="188" s="1"/>
  <c r="BO3" i="188" s="1"/>
  <c r="BP3" i="188" s="1"/>
  <c r="BQ3" i="188" s="1"/>
  <c r="BR3" i="188" s="1"/>
  <c r="BS3" i="188" s="1"/>
  <c r="BT3" i="188" s="1"/>
  <c r="BU3" i="188" s="1"/>
  <c r="BV3" i="188" s="1"/>
  <c r="BW3" i="188" s="1"/>
  <c r="BX3" i="188" s="1"/>
  <c r="BY3" i="188" s="1"/>
  <c r="BZ3" i="188" s="1"/>
  <c r="CA3" i="188" s="1"/>
  <c r="CB3" i="188" s="1"/>
  <c r="CC3" i="188" s="1"/>
  <c r="CD3" i="188" s="1"/>
  <c r="CE3" i="188" s="1"/>
  <c r="CF3" i="188" s="1"/>
  <c r="CG3" i="188" s="1"/>
  <c r="CH3" i="188" s="1"/>
  <c r="CI3" i="188" s="1"/>
  <c r="CJ3" i="188" s="1"/>
  <c r="CK3" i="188" s="1"/>
  <c r="CL3" i="188" s="1"/>
  <c r="CM3" i="188" s="1"/>
  <c r="CN3" i="188" s="1"/>
  <c r="CO3" i="188" s="1"/>
  <c r="CP3" i="188" s="1"/>
  <c r="CQ3" i="188" s="1"/>
  <c r="CR3" i="188" s="1"/>
  <c r="CS3" i="188" s="1"/>
  <c r="CT3" i="188" s="1"/>
  <c r="CU3" i="188" s="1"/>
  <c r="CV3" i="188" s="1"/>
  <c r="CW3" i="188" s="1"/>
  <c r="CX3" i="188" s="1"/>
  <c r="CY3" i="188" s="1"/>
  <c r="CZ3" i="188" s="1"/>
  <c r="DA3" i="188" s="1"/>
  <c r="DB3" i="188" s="1"/>
  <c r="DC3" i="188" s="1"/>
  <c r="DD3" i="188" s="1"/>
  <c r="DE3" i="188" s="1"/>
  <c r="DF3" i="188" s="1"/>
  <c r="DG3" i="188" s="1"/>
  <c r="DH3" i="188" s="1"/>
  <c r="DI3" i="188" s="1"/>
  <c r="DJ3" i="188" s="1"/>
  <c r="DK3" i="188" s="1"/>
  <c r="DL3" i="188" s="1"/>
  <c r="DM3" i="188" s="1"/>
  <c r="DN3" i="188" s="1"/>
  <c r="DO3" i="188" s="1"/>
  <c r="DP3" i="188" s="1"/>
  <c r="DQ3" i="188" s="1"/>
  <c r="DR3" i="188" s="1"/>
  <c r="DS3" i="188" s="1"/>
  <c r="DT3" i="188" s="1"/>
  <c r="DU3" i="188" s="1"/>
  <c r="DV3" i="188" s="1"/>
  <c r="DW3" i="188" s="1"/>
  <c r="DX3" i="188" s="1"/>
  <c r="DY3" i="188" s="1"/>
  <c r="DZ3" i="188" s="1"/>
  <c r="EA3" i="188" s="1"/>
  <c r="EB3" i="188" s="1"/>
  <c r="EC3" i="188" s="1"/>
  <c r="ED3" i="188" s="1"/>
  <c r="EE3" i="188" s="1"/>
  <c r="EF3" i="188" s="1"/>
  <c r="EG3" i="188" s="1"/>
  <c r="EH3" i="188" s="1"/>
  <c r="EI3" i="188" s="1"/>
  <c r="EJ3" i="188" s="1"/>
  <c r="EK3" i="188" s="1"/>
  <c r="EL3" i="188" s="1"/>
  <c r="EM3" i="188" s="1"/>
  <c r="EN3" i="188" s="1"/>
  <c r="EO3" i="188" s="1"/>
  <c r="EP3" i="188" s="1"/>
  <c r="EQ3" i="188" s="1"/>
  <c r="ER3" i="188" s="1"/>
  <c r="ES3" i="188" s="1"/>
  <c r="ET3" i="188" s="1"/>
  <c r="EU3" i="188" s="1"/>
  <c r="EV3" i="188" s="1"/>
  <c r="EW3" i="188" s="1"/>
  <c r="EX3" i="188" s="1"/>
  <c r="EY3" i="188" s="1"/>
  <c r="EZ3" i="188" s="1"/>
  <c r="FA3" i="188" s="1"/>
  <c r="FB3" i="188" s="1"/>
  <c r="FC3" i="188" s="1"/>
  <c r="FD3" i="188" s="1"/>
  <c r="FE3" i="188" s="1"/>
  <c r="FF3" i="188" s="1"/>
  <c r="FG3" i="188" s="1"/>
  <c r="FH3" i="188" s="1"/>
  <c r="FI3" i="188" s="1"/>
  <c r="FJ3" i="188" s="1"/>
  <c r="FK3" i="188" s="1"/>
  <c r="FL3" i="188" s="1"/>
  <c r="FM3" i="188" s="1"/>
  <c r="FN3" i="188" s="1"/>
  <c r="FO3" i="188" s="1"/>
  <c r="FP3" i="188" s="1"/>
  <c r="FQ3" i="188" s="1"/>
  <c r="FR3" i="188" s="1"/>
  <c r="FS3" i="188" s="1"/>
  <c r="FT3" i="188" s="1"/>
  <c r="FU3" i="188" s="1"/>
  <c r="FV3" i="188" s="1"/>
  <c r="FW3" i="188" s="1"/>
  <c r="FX3" i="188" s="1"/>
  <c r="FY3" i="188" s="1"/>
  <c r="FZ3" i="188" s="1"/>
  <c r="GA3" i="188" s="1"/>
  <c r="GB3" i="188" s="1"/>
  <c r="GC3" i="188" s="1"/>
  <c r="GD3" i="188" s="1"/>
  <c r="GE3" i="188" s="1"/>
  <c r="GF3" i="188" s="1"/>
  <c r="GG3" i="188" s="1"/>
  <c r="GH3" i="188" s="1"/>
  <c r="GI3" i="188" s="1"/>
  <c r="GJ3" i="188" s="1"/>
  <c r="GK3" i="188" s="1"/>
  <c r="GL3" i="188" s="1"/>
  <c r="GM3" i="188" s="1"/>
  <c r="GN3" i="188" s="1"/>
  <c r="GO3" i="188" s="1"/>
  <c r="GP3" i="188" s="1"/>
  <c r="GQ3" i="188" s="1"/>
  <c r="GR3" i="188" s="1"/>
  <c r="GS3" i="188" s="1"/>
  <c r="GT3" i="188" s="1"/>
  <c r="GU3" i="188" s="1"/>
  <c r="GV3" i="188" s="1"/>
  <c r="GW3" i="188" s="1"/>
  <c r="GX3" i="188" s="1"/>
  <c r="GY3" i="188" s="1"/>
  <c r="GZ3" i="188" s="1"/>
  <c r="HA3" i="188" s="1"/>
  <c r="HB3" i="188" s="1"/>
  <c r="HC3" i="188" s="1"/>
  <c r="HD3" i="188" s="1"/>
  <c r="HE3" i="188" s="1"/>
  <c r="HF3" i="188" s="1"/>
  <c r="HG3" i="188" s="1"/>
  <c r="HH3" i="188" s="1"/>
  <c r="HI3" i="188" s="1"/>
  <c r="HJ3" i="188" s="1"/>
  <c r="HK3" i="188" s="1"/>
  <c r="AK2" i="188"/>
  <c r="AJ2" i="188"/>
  <c r="AI2" i="188"/>
  <c r="AH2" i="188"/>
  <c r="HE1" i="188"/>
  <c r="GX1" i="188"/>
  <c r="HB7" i="188" s="1"/>
  <c r="GQ1" i="188"/>
  <c r="GJ1" i="188"/>
  <c r="GC1" i="188"/>
  <c r="FV1" i="188"/>
  <c r="FZ7" i="188" s="1"/>
  <c r="FO1" i="188"/>
  <c r="FH1" i="188"/>
  <c r="FA1" i="188"/>
  <c r="FE7" i="188" s="1"/>
  <c r="ET1" i="188"/>
  <c r="EM1" i="188"/>
  <c r="EF1" i="188"/>
  <c r="EJ7" i="188" s="1"/>
  <c r="DY1" i="188"/>
  <c r="DR1" i="188"/>
  <c r="DV7" i="188" s="1"/>
  <c r="DK1" i="188"/>
  <c r="DD1" i="188"/>
  <c r="CW1" i="188"/>
  <c r="CP1" i="188"/>
  <c r="CI1" i="188"/>
  <c r="CB1" i="188"/>
  <c r="BU1" i="188"/>
  <c r="BY7" i="188" s="1"/>
  <c r="BN1" i="188"/>
  <c r="BR7" i="188" s="1"/>
  <c r="BG1" i="188"/>
  <c r="BK7" i="188" s="1"/>
  <c r="AZ1" i="188"/>
  <c r="AS1" i="188"/>
  <c r="AL1" i="188"/>
  <c r="AP7" i="188" s="1"/>
  <c r="AE25" i="187"/>
  <c r="AG25" i="187" s="1"/>
  <c r="Q25" i="187"/>
  <c r="O25" i="187"/>
  <c r="M25" i="187"/>
  <c r="P25" i="187" s="1"/>
  <c r="D25" i="187"/>
  <c r="C25" i="187"/>
  <c r="AE24" i="187"/>
  <c r="AG24" i="187" s="1"/>
  <c r="Q24" i="187"/>
  <c r="O24" i="187"/>
  <c r="M24" i="187"/>
  <c r="T24" i="187" s="1"/>
  <c r="D24" i="187"/>
  <c r="C24" i="187"/>
  <c r="AE23" i="187"/>
  <c r="AG23" i="187" s="1"/>
  <c r="Q23" i="187"/>
  <c r="O23" i="187"/>
  <c r="M23" i="187"/>
  <c r="P23" i="187" s="1"/>
  <c r="D23" i="187"/>
  <c r="C23" i="187"/>
  <c r="AE22" i="187"/>
  <c r="AG22" i="187" s="1"/>
  <c r="Q22" i="187"/>
  <c r="O22" i="187"/>
  <c r="M22" i="187"/>
  <c r="P22" i="187" s="1"/>
  <c r="D22" i="187"/>
  <c r="C22" i="187"/>
  <c r="AE21" i="187"/>
  <c r="AG21" i="187" s="1"/>
  <c r="Q21" i="187"/>
  <c r="O21" i="187"/>
  <c r="M21" i="187"/>
  <c r="T21" i="187" s="1"/>
  <c r="D21" i="187"/>
  <c r="C21" i="187"/>
  <c r="AE20" i="187"/>
  <c r="AG20" i="187" s="1"/>
  <c r="Q20" i="187"/>
  <c r="O20" i="187"/>
  <c r="M20" i="187"/>
  <c r="D20" i="187"/>
  <c r="C20" i="187"/>
  <c r="AE19" i="187"/>
  <c r="AG19" i="187" s="1"/>
  <c r="Q19" i="187"/>
  <c r="O19" i="187"/>
  <c r="M19" i="187"/>
  <c r="P19" i="187" s="1"/>
  <c r="D19" i="187"/>
  <c r="C19" i="187"/>
  <c r="AE18" i="187"/>
  <c r="AG18" i="187" s="1"/>
  <c r="Q18" i="187"/>
  <c r="O18" i="187"/>
  <c r="M18" i="187"/>
  <c r="T18" i="187" s="1"/>
  <c r="D18" i="187"/>
  <c r="C18" i="187"/>
  <c r="AE17" i="187"/>
  <c r="AG17" i="187" s="1"/>
  <c r="Q17" i="187"/>
  <c r="O17" i="187"/>
  <c r="M17" i="187"/>
  <c r="P17" i="187" s="1"/>
  <c r="D17" i="187"/>
  <c r="C17" i="187"/>
  <c r="AE16" i="187"/>
  <c r="AG16" i="187" s="1"/>
  <c r="Q16" i="187"/>
  <c r="O16" i="187"/>
  <c r="M16" i="187"/>
  <c r="T16" i="187" s="1"/>
  <c r="D16" i="187"/>
  <c r="C16" i="187"/>
  <c r="AH3" i="187"/>
  <c r="AI3" i="187" s="1"/>
  <c r="AJ3" i="187" s="1"/>
  <c r="AK3" i="187" s="1"/>
  <c r="AL3" i="187" s="1"/>
  <c r="AM3" i="187" s="1"/>
  <c r="AN3" i="187" s="1"/>
  <c r="AO3" i="187" s="1"/>
  <c r="AP3" i="187" s="1"/>
  <c r="AQ3" i="187" s="1"/>
  <c r="AR3" i="187" s="1"/>
  <c r="AS3" i="187" s="1"/>
  <c r="AT3" i="187" s="1"/>
  <c r="AU3" i="187" s="1"/>
  <c r="AV3" i="187" s="1"/>
  <c r="AW3" i="187" s="1"/>
  <c r="AX3" i="187" s="1"/>
  <c r="AY3" i="187" s="1"/>
  <c r="AZ3" i="187" s="1"/>
  <c r="BA3" i="187" s="1"/>
  <c r="BB3" i="187" s="1"/>
  <c r="BC3" i="187" s="1"/>
  <c r="BD3" i="187" s="1"/>
  <c r="BE3" i="187" s="1"/>
  <c r="BF3" i="187" s="1"/>
  <c r="BG3" i="187" s="1"/>
  <c r="BH3" i="187" s="1"/>
  <c r="BI3" i="187" s="1"/>
  <c r="BJ3" i="187" s="1"/>
  <c r="BK3" i="187" s="1"/>
  <c r="BL3" i="187" s="1"/>
  <c r="BM3" i="187" s="1"/>
  <c r="BN3" i="187" s="1"/>
  <c r="BO3" i="187" s="1"/>
  <c r="BP3" i="187" s="1"/>
  <c r="BQ3" i="187" s="1"/>
  <c r="BR3" i="187" s="1"/>
  <c r="BS3" i="187" s="1"/>
  <c r="BT3" i="187" s="1"/>
  <c r="BU3" i="187" s="1"/>
  <c r="BV3" i="187" s="1"/>
  <c r="BW3" i="187" s="1"/>
  <c r="BX3" i="187" s="1"/>
  <c r="BY3" i="187" s="1"/>
  <c r="BZ3" i="187" s="1"/>
  <c r="CA3" i="187" s="1"/>
  <c r="CB3" i="187" s="1"/>
  <c r="CC3" i="187" s="1"/>
  <c r="CD3" i="187" s="1"/>
  <c r="CE3" i="187" s="1"/>
  <c r="CF3" i="187" s="1"/>
  <c r="CG3" i="187" s="1"/>
  <c r="CH3" i="187" s="1"/>
  <c r="CI3" i="187" s="1"/>
  <c r="CJ3" i="187" s="1"/>
  <c r="CK3" i="187" s="1"/>
  <c r="CL3" i="187" s="1"/>
  <c r="CM3" i="187" s="1"/>
  <c r="CN3" i="187" s="1"/>
  <c r="CO3" i="187" s="1"/>
  <c r="CP3" i="187" s="1"/>
  <c r="CQ3" i="187" s="1"/>
  <c r="CR3" i="187" s="1"/>
  <c r="CS3" i="187" s="1"/>
  <c r="CT3" i="187" s="1"/>
  <c r="CU3" i="187" s="1"/>
  <c r="CV3" i="187" s="1"/>
  <c r="CW3" i="187" s="1"/>
  <c r="CX3" i="187" s="1"/>
  <c r="CY3" i="187" s="1"/>
  <c r="CZ3" i="187" s="1"/>
  <c r="DA3" i="187" s="1"/>
  <c r="DB3" i="187" s="1"/>
  <c r="DC3" i="187" s="1"/>
  <c r="DD3" i="187" s="1"/>
  <c r="DE3" i="187" s="1"/>
  <c r="DF3" i="187" s="1"/>
  <c r="DG3" i="187" s="1"/>
  <c r="DH3" i="187" s="1"/>
  <c r="DI3" i="187" s="1"/>
  <c r="DJ3" i="187" s="1"/>
  <c r="DK3" i="187" s="1"/>
  <c r="DL3" i="187" s="1"/>
  <c r="DM3" i="187" s="1"/>
  <c r="DN3" i="187" s="1"/>
  <c r="DO3" i="187" s="1"/>
  <c r="DP3" i="187" s="1"/>
  <c r="DQ3" i="187" s="1"/>
  <c r="DR3" i="187" s="1"/>
  <c r="DS3" i="187" s="1"/>
  <c r="DT3" i="187" s="1"/>
  <c r="DU3" i="187" s="1"/>
  <c r="DV3" i="187" s="1"/>
  <c r="DW3" i="187" s="1"/>
  <c r="DX3" i="187" s="1"/>
  <c r="DY3" i="187" s="1"/>
  <c r="DZ3" i="187" s="1"/>
  <c r="EA3" i="187" s="1"/>
  <c r="EB3" i="187" s="1"/>
  <c r="EC3" i="187" s="1"/>
  <c r="ED3" i="187" s="1"/>
  <c r="EE3" i="187" s="1"/>
  <c r="EF3" i="187" s="1"/>
  <c r="EG3" i="187" s="1"/>
  <c r="EH3" i="187" s="1"/>
  <c r="EI3" i="187" s="1"/>
  <c r="EJ3" i="187" s="1"/>
  <c r="EK3" i="187" s="1"/>
  <c r="EL3" i="187" s="1"/>
  <c r="EM3" i="187" s="1"/>
  <c r="EN3" i="187" s="1"/>
  <c r="EO3" i="187" s="1"/>
  <c r="EP3" i="187" s="1"/>
  <c r="EQ3" i="187" s="1"/>
  <c r="ER3" i="187" s="1"/>
  <c r="ES3" i="187" s="1"/>
  <c r="ET3" i="187" s="1"/>
  <c r="EU3" i="187" s="1"/>
  <c r="EV3" i="187" s="1"/>
  <c r="EW3" i="187" s="1"/>
  <c r="EX3" i="187" s="1"/>
  <c r="EY3" i="187" s="1"/>
  <c r="EZ3" i="187" s="1"/>
  <c r="FA3" i="187" s="1"/>
  <c r="FB3" i="187" s="1"/>
  <c r="FC3" i="187" s="1"/>
  <c r="FD3" i="187" s="1"/>
  <c r="FE3" i="187" s="1"/>
  <c r="FF3" i="187" s="1"/>
  <c r="FG3" i="187" s="1"/>
  <c r="FH3" i="187" s="1"/>
  <c r="FI3" i="187" s="1"/>
  <c r="FJ3" i="187" s="1"/>
  <c r="FK3" i="187" s="1"/>
  <c r="FL3" i="187" s="1"/>
  <c r="FM3" i="187" s="1"/>
  <c r="FN3" i="187" s="1"/>
  <c r="FO3" i="187" s="1"/>
  <c r="FP3" i="187" s="1"/>
  <c r="FQ3" i="187" s="1"/>
  <c r="FR3" i="187" s="1"/>
  <c r="FS3" i="187" s="1"/>
  <c r="FT3" i="187" s="1"/>
  <c r="FU3" i="187" s="1"/>
  <c r="FV3" i="187" s="1"/>
  <c r="FW3" i="187" s="1"/>
  <c r="FX3" i="187" s="1"/>
  <c r="FY3" i="187" s="1"/>
  <c r="FZ3" i="187" s="1"/>
  <c r="GA3" i="187" s="1"/>
  <c r="GB3" i="187" s="1"/>
  <c r="GC3" i="187" s="1"/>
  <c r="GD3" i="187" s="1"/>
  <c r="GE3" i="187" s="1"/>
  <c r="GF3" i="187" s="1"/>
  <c r="GG3" i="187" s="1"/>
  <c r="GH3" i="187" s="1"/>
  <c r="GI3" i="187" s="1"/>
  <c r="GJ3" i="187" s="1"/>
  <c r="GK3" i="187" s="1"/>
  <c r="GL3" i="187" s="1"/>
  <c r="GM3" i="187" s="1"/>
  <c r="GN3" i="187" s="1"/>
  <c r="GO3" i="187" s="1"/>
  <c r="GP3" i="187" s="1"/>
  <c r="GQ3" i="187" s="1"/>
  <c r="GR3" i="187" s="1"/>
  <c r="GS3" i="187" s="1"/>
  <c r="GT3" i="187" s="1"/>
  <c r="GU3" i="187" s="1"/>
  <c r="GV3" i="187" s="1"/>
  <c r="GW3" i="187" s="1"/>
  <c r="GX3" i="187" s="1"/>
  <c r="GY3" i="187" s="1"/>
  <c r="GZ3" i="187" s="1"/>
  <c r="HA3" i="187" s="1"/>
  <c r="HB3" i="187" s="1"/>
  <c r="HC3" i="187" s="1"/>
  <c r="HD3" i="187" s="1"/>
  <c r="HE3" i="187" s="1"/>
  <c r="HF3" i="187" s="1"/>
  <c r="HG3" i="187" s="1"/>
  <c r="HH3" i="187" s="1"/>
  <c r="HI3" i="187" s="1"/>
  <c r="HJ3" i="187" s="1"/>
  <c r="HK3" i="187" s="1"/>
  <c r="AK2" i="187"/>
  <c r="AJ2" i="187"/>
  <c r="AI2" i="187"/>
  <c r="AH2" i="187"/>
  <c r="HE1" i="187"/>
  <c r="GX1" i="187"/>
  <c r="GQ1" i="187"/>
  <c r="GJ1" i="187"/>
  <c r="GC1" i="187"/>
  <c r="FV1" i="187"/>
  <c r="FO1" i="187"/>
  <c r="FH1" i="187"/>
  <c r="FL7" i="187" s="1"/>
  <c r="FA1" i="187"/>
  <c r="FE7" i="187" s="1"/>
  <c r="ET1" i="187"/>
  <c r="EM1" i="187"/>
  <c r="EF1" i="187"/>
  <c r="EJ7" i="187" s="1"/>
  <c r="DY1" i="187"/>
  <c r="DR1" i="187"/>
  <c r="DK1" i="187"/>
  <c r="DD1" i="187"/>
  <c r="CW1" i="187"/>
  <c r="DA7" i="187" s="1"/>
  <c r="CP1" i="187"/>
  <c r="CI1" i="187"/>
  <c r="CM7" i="187" s="1"/>
  <c r="CB1" i="187"/>
  <c r="CF7" i="187" s="1"/>
  <c r="BU1" i="187"/>
  <c r="BY7" i="187" s="1"/>
  <c r="BN1" i="187"/>
  <c r="BG1" i="187"/>
  <c r="BK7" i="187" s="1"/>
  <c r="AZ1" i="187"/>
  <c r="BD7" i="187" s="1"/>
  <c r="AS1" i="187"/>
  <c r="AW7" i="187" s="1"/>
  <c r="AL1" i="187"/>
  <c r="AP7" i="187" s="1"/>
  <c r="AE25" i="186"/>
  <c r="AG25" i="186" s="1"/>
  <c r="Q25" i="186"/>
  <c r="O25" i="186"/>
  <c r="M25" i="186"/>
  <c r="D25" i="186"/>
  <c r="C25" i="186"/>
  <c r="AE24" i="186"/>
  <c r="AG24" i="186" s="1"/>
  <c r="Q24" i="186"/>
  <c r="O24" i="186"/>
  <c r="M24" i="186"/>
  <c r="D24" i="186"/>
  <c r="C24" i="186"/>
  <c r="AE23" i="186"/>
  <c r="AG23" i="186" s="1"/>
  <c r="Q23" i="186"/>
  <c r="O23" i="186"/>
  <c r="M23" i="186"/>
  <c r="P23" i="186" s="1"/>
  <c r="D23" i="186"/>
  <c r="C23" i="186"/>
  <c r="AE22" i="186"/>
  <c r="AG22" i="186" s="1"/>
  <c r="Q22" i="186"/>
  <c r="O22" i="186"/>
  <c r="M22" i="186"/>
  <c r="D22" i="186"/>
  <c r="C22" i="186"/>
  <c r="AE21" i="186"/>
  <c r="AG21" i="186" s="1"/>
  <c r="Q21" i="186"/>
  <c r="O21" i="186"/>
  <c r="M21" i="186"/>
  <c r="D21" i="186"/>
  <c r="C21" i="186"/>
  <c r="AE20" i="186"/>
  <c r="AG20" i="186" s="1"/>
  <c r="Q20" i="186"/>
  <c r="O20" i="186"/>
  <c r="M20" i="186"/>
  <c r="P20" i="186" s="1"/>
  <c r="D20" i="186"/>
  <c r="C20" i="186"/>
  <c r="AE19" i="186"/>
  <c r="AG19" i="186" s="1"/>
  <c r="Q19" i="186"/>
  <c r="O19" i="186"/>
  <c r="M19" i="186"/>
  <c r="D19" i="186"/>
  <c r="C19" i="186"/>
  <c r="AE18" i="186"/>
  <c r="AG18" i="186" s="1"/>
  <c r="Q18" i="186"/>
  <c r="O18" i="186"/>
  <c r="M18" i="186"/>
  <c r="D18" i="186"/>
  <c r="C18" i="186"/>
  <c r="AE17" i="186"/>
  <c r="AG17" i="186" s="1"/>
  <c r="Q17" i="186"/>
  <c r="O17" i="186"/>
  <c r="M17" i="186"/>
  <c r="P17" i="186" s="1"/>
  <c r="D17" i="186"/>
  <c r="C17" i="186"/>
  <c r="AE16" i="186"/>
  <c r="AG16" i="186" s="1"/>
  <c r="Q16" i="186"/>
  <c r="O16" i="186"/>
  <c r="M16" i="186"/>
  <c r="D16" i="186"/>
  <c r="C16" i="186"/>
  <c r="AH3" i="186"/>
  <c r="AI3" i="186" s="1"/>
  <c r="AJ3" i="186" s="1"/>
  <c r="AK3" i="186" s="1"/>
  <c r="AL3" i="186" s="1"/>
  <c r="AM3" i="186" s="1"/>
  <c r="AN3" i="186" s="1"/>
  <c r="AO3" i="186" s="1"/>
  <c r="AP3" i="186" s="1"/>
  <c r="AQ3" i="186" s="1"/>
  <c r="AR3" i="186" s="1"/>
  <c r="AS3" i="186" s="1"/>
  <c r="AT3" i="186" s="1"/>
  <c r="AU3" i="186" s="1"/>
  <c r="AV3" i="186" s="1"/>
  <c r="AW3" i="186" s="1"/>
  <c r="AX3" i="186" s="1"/>
  <c r="AY3" i="186" s="1"/>
  <c r="AZ3" i="186" s="1"/>
  <c r="BA3" i="186" s="1"/>
  <c r="BB3" i="186" s="1"/>
  <c r="BC3" i="186" s="1"/>
  <c r="BD3" i="186" s="1"/>
  <c r="BE3" i="186" s="1"/>
  <c r="BF3" i="186" s="1"/>
  <c r="BG3" i="186" s="1"/>
  <c r="BH3" i="186" s="1"/>
  <c r="BI3" i="186" s="1"/>
  <c r="BJ3" i="186" s="1"/>
  <c r="BK3" i="186" s="1"/>
  <c r="BL3" i="186" s="1"/>
  <c r="BM3" i="186" s="1"/>
  <c r="BN3" i="186" s="1"/>
  <c r="BO3" i="186" s="1"/>
  <c r="BP3" i="186" s="1"/>
  <c r="BQ3" i="186" s="1"/>
  <c r="BR3" i="186" s="1"/>
  <c r="BS3" i="186" s="1"/>
  <c r="BT3" i="186" s="1"/>
  <c r="BU3" i="186" s="1"/>
  <c r="BV3" i="186" s="1"/>
  <c r="BW3" i="186" s="1"/>
  <c r="BX3" i="186" s="1"/>
  <c r="BY3" i="186" s="1"/>
  <c r="BZ3" i="186" s="1"/>
  <c r="CA3" i="186" s="1"/>
  <c r="CB3" i="186" s="1"/>
  <c r="CC3" i="186" s="1"/>
  <c r="CD3" i="186" s="1"/>
  <c r="CE3" i="186" s="1"/>
  <c r="CF3" i="186" s="1"/>
  <c r="CG3" i="186" s="1"/>
  <c r="CH3" i="186" s="1"/>
  <c r="CI3" i="186" s="1"/>
  <c r="CJ3" i="186" s="1"/>
  <c r="CK3" i="186" s="1"/>
  <c r="CL3" i="186" s="1"/>
  <c r="CM3" i="186" s="1"/>
  <c r="CN3" i="186" s="1"/>
  <c r="CO3" i="186" s="1"/>
  <c r="CP3" i="186" s="1"/>
  <c r="CQ3" i="186" s="1"/>
  <c r="CR3" i="186" s="1"/>
  <c r="CS3" i="186" s="1"/>
  <c r="CT3" i="186" s="1"/>
  <c r="CU3" i="186" s="1"/>
  <c r="CV3" i="186" s="1"/>
  <c r="CW3" i="186" s="1"/>
  <c r="CX3" i="186" s="1"/>
  <c r="CY3" i="186" s="1"/>
  <c r="CZ3" i="186" s="1"/>
  <c r="DA3" i="186" s="1"/>
  <c r="DB3" i="186" s="1"/>
  <c r="DC3" i="186" s="1"/>
  <c r="DD3" i="186" s="1"/>
  <c r="DE3" i="186" s="1"/>
  <c r="DF3" i="186" s="1"/>
  <c r="DG3" i="186" s="1"/>
  <c r="DH3" i="186" s="1"/>
  <c r="DI3" i="186" s="1"/>
  <c r="DJ3" i="186" s="1"/>
  <c r="DK3" i="186" s="1"/>
  <c r="DL3" i="186" s="1"/>
  <c r="DM3" i="186" s="1"/>
  <c r="DN3" i="186" s="1"/>
  <c r="DO3" i="186" s="1"/>
  <c r="DP3" i="186" s="1"/>
  <c r="DQ3" i="186" s="1"/>
  <c r="DR3" i="186" s="1"/>
  <c r="DS3" i="186" s="1"/>
  <c r="DT3" i="186" s="1"/>
  <c r="DU3" i="186" s="1"/>
  <c r="DV3" i="186" s="1"/>
  <c r="DW3" i="186" s="1"/>
  <c r="DX3" i="186" s="1"/>
  <c r="DY3" i="186" s="1"/>
  <c r="DZ3" i="186" s="1"/>
  <c r="EA3" i="186" s="1"/>
  <c r="EB3" i="186" s="1"/>
  <c r="EC3" i="186" s="1"/>
  <c r="ED3" i="186" s="1"/>
  <c r="EE3" i="186" s="1"/>
  <c r="EF3" i="186" s="1"/>
  <c r="EG3" i="186" s="1"/>
  <c r="EH3" i="186" s="1"/>
  <c r="EI3" i="186" s="1"/>
  <c r="EJ3" i="186" s="1"/>
  <c r="EK3" i="186" s="1"/>
  <c r="EL3" i="186" s="1"/>
  <c r="EM3" i="186" s="1"/>
  <c r="EN3" i="186" s="1"/>
  <c r="EO3" i="186" s="1"/>
  <c r="EP3" i="186" s="1"/>
  <c r="EQ3" i="186" s="1"/>
  <c r="ER3" i="186" s="1"/>
  <c r="ES3" i="186" s="1"/>
  <c r="ET3" i="186" s="1"/>
  <c r="EU3" i="186" s="1"/>
  <c r="EV3" i="186" s="1"/>
  <c r="EW3" i="186" s="1"/>
  <c r="EX3" i="186" s="1"/>
  <c r="EY3" i="186" s="1"/>
  <c r="EZ3" i="186" s="1"/>
  <c r="FA3" i="186" s="1"/>
  <c r="FB3" i="186" s="1"/>
  <c r="FC3" i="186" s="1"/>
  <c r="FD3" i="186" s="1"/>
  <c r="FE3" i="186" s="1"/>
  <c r="FF3" i="186" s="1"/>
  <c r="FG3" i="186" s="1"/>
  <c r="FH3" i="186" s="1"/>
  <c r="FI3" i="186" s="1"/>
  <c r="FJ3" i="186" s="1"/>
  <c r="FK3" i="186" s="1"/>
  <c r="FL3" i="186" s="1"/>
  <c r="FM3" i="186" s="1"/>
  <c r="FN3" i="186" s="1"/>
  <c r="FO3" i="186" s="1"/>
  <c r="FP3" i="186" s="1"/>
  <c r="FQ3" i="186" s="1"/>
  <c r="FR3" i="186" s="1"/>
  <c r="FS3" i="186" s="1"/>
  <c r="FT3" i="186" s="1"/>
  <c r="FU3" i="186" s="1"/>
  <c r="FV3" i="186" s="1"/>
  <c r="FW3" i="186" s="1"/>
  <c r="FX3" i="186" s="1"/>
  <c r="FY3" i="186" s="1"/>
  <c r="FZ3" i="186" s="1"/>
  <c r="GA3" i="186" s="1"/>
  <c r="GB3" i="186" s="1"/>
  <c r="GC3" i="186" s="1"/>
  <c r="GD3" i="186" s="1"/>
  <c r="GE3" i="186" s="1"/>
  <c r="GF3" i="186" s="1"/>
  <c r="GG3" i="186" s="1"/>
  <c r="GH3" i="186" s="1"/>
  <c r="GI3" i="186" s="1"/>
  <c r="GJ3" i="186" s="1"/>
  <c r="GK3" i="186" s="1"/>
  <c r="GL3" i="186" s="1"/>
  <c r="GM3" i="186" s="1"/>
  <c r="GN3" i="186" s="1"/>
  <c r="GO3" i="186" s="1"/>
  <c r="GP3" i="186" s="1"/>
  <c r="GQ3" i="186" s="1"/>
  <c r="GR3" i="186" s="1"/>
  <c r="GS3" i="186" s="1"/>
  <c r="GT3" i="186" s="1"/>
  <c r="GU3" i="186" s="1"/>
  <c r="GV3" i="186" s="1"/>
  <c r="GW3" i="186" s="1"/>
  <c r="GX3" i="186" s="1"/>
  <c r="GY3" i="186" s="1"/>
  <c r="GZ3" i="186" s="1"/>
  <c r="HA3" i="186" s="1"/>
  <c r="HB3" i="186" s="1"/>
  <c r="HC3" i="186" s="1"/>
  <c r="HD3" i="186" s="1"/>
  <c r="HE3" i="186" s="1"/>
  <c r="HF3" i="186" s="1"/>
  <c r="HG3" i="186" s="1"/>
  <c r="HH3" i="186" s="1"/>
  <c r="HI3" i="186" s="1"/>
  <c r="HJ3" i="186" s="1"/>
  <c r="HK3" i="186" s="1"/>
  <c r="AK2" i="186"/>
  <c r="AJ2" i="186"/>
  <c r="AI2" i="186"/>
  <c r="AH2" i="186"/>
  <c r="HE1" i="186"/>
  <c r="GX1" i="186"/>
  <c r="GQ1" i="186"/>
  <c r="GJ1" i="186"/>
  <c r="GC1" i="186"/>
  <c r="FV1" i="186"/>
  <c r="FZ7" i="186" s="1"/>
  <c r="FO1" i="186"/>
  <c r="FH1" i="186"/>
  <c r="FA1" i="186"/>
  <c r="ET1" i="186"/>
  <c r="EM1" i="186"/>
  <c r="EF1" i="186"/>
  <c r="EJ7" i="186" s="1"/>
  <c r="DY1" i="186"/>
  <c r="DR1" i="186"/>
  <c r="DK1" i="186"/>
  <c r="DD1" i="186"/>
  <c r="CW1" i="186"/>
  <c r="CP1" i="186"/>
  <c r="CI1" i="186"/>
  <c r="CB1" i="186"/>
  <c r="BU1" i="186"/>
  <c r="BY7" i="186" s="1"/>
  <c r="BN1" i="186"/>
  <c r="BG1" i="186"/>
  <c r="AZ1" i="186"/>
  <c r="AS1" i="186"/>
  <c r="AL1" i="186"/>
  <c r="AE25" i="185"/>
  <c r="AG25" i="185" s="1"/>
  <c r="Q25" i="185"/>
  <c r="O25" i="185"/>
  <c r="M25" i="185"/>
  <c r="D25" i="185"/>
  <c r="C25" i="185"/>
  <c r="AE24" i="185"/>
  <c r="AG24" i="185" s="1"/>
  <c r="Q24" i="185"/>
  <c r="O24" i="185"/>
  <c r="M24" i="185"/>
  <c r="D24" i="185"/>
  <c r="C24" i="185"/>
  <c r="AE23" i="185"/>
  <c r="AG23" i="185" s="1"/>
  <c r="Q23" i="185"/>
  <c r="O23" i="185"/>
  <c r="M23" i="185"/>
  <c r="T23" i="185" s="1"/>
  <c r="D23" i="185"/>
  <c r="C23" i="185"/>
  <c r="AE22" i="185"/>
  <c r="AG22" i="185" s="1"/>
  <c r="Q22" i="185"/>
  <c r="O22" i="185"/>
  <c r="M22" i="185"/>
  <c r="P22" i="185" s="1"/>
  <c r="D22" i="185"/>
  <c r="C22" i="185"/>
  <c r="AE21" i="185"/>
  <c r="AG21" i="185" s="1"/>
  <c r="Q21" i="185"/>
  <c r="O21" i="185"/>
  <c r="M21" i="185"/>
  <c r="P21" i="185" s="1"/>
  <c r="D21" i="185"/>
  <c r="C21" i="185"/>
  <c r="AE20" i="185"/>
  <c r="AG20" i="185" s="1"/>
  <c r="Q20" i="185"/>
  <c r="O20" i="185"/>
  <c r="M20" i="185"/>
  <c r="D20" i="185"/>
  <c r="C20" i="185"/>
  <c r="AE19" i="185"/>
  <c r="AG19" i="185" s="1"/>
  <c r="Q19" i="185"/>
  <c r="O19" i="185"/>
  <c r="M19" i="185"/>
  <c r="D19" i="185"/>
  <c r="C19" i="185"/>
  <c r="AE18" i="185"/>
  <c r="AG18" i="185" s="1"/>
  <c r="Q18" i="185"/>
  <c r="O18" i="185"/>
  <c r="M18" i="185"/>
  <c r="D18" i="185"/>
  <c r="C18" i="185"/>
  <c r="AE17" i="185"/>
  <c r="AG17" i="185" s="1"/>
  <c r="Q17" i="185"/>
  <c r="O17" i="185"/>
  <c r="M17" i="185"/>
  <c r="T17" i="185" s="1"/>
  <c r="D17" i="185"/>
  <c r="C17" i="185"/>
  <c r="AE16" i="185"/>
  <c r="AG16" i="185" s="1"/>
  <c r="Q16" i="185"/>
  <c r="O16" i="185"/>
  <c r="M16" i="185"/>
  <c r="D16" i="185"/>
  <c r="C16" i="185"/>
  <c r="AH3" i="185"/>
  <c r="AI3" i="185" s="1"/>
  <c r="AJ3" i="185" s="1"/>
  <c r="AK3" i="185" s="1"/>
  <c r="AL3" i="185" s="1"/>
  <c r="AM3" i="185" s="1"/>
  <c r="AN3" i="185" s="1"/>
  <c r="AO3" i="185" s="1"/>
  <c r="AP3" i="185" s="1"/>
  <c r="AQ3" i="185" s="1"/>
  <c r="AR3" i="185" s="1"/>
  <c r="AS3" i="185" s="1"/>
  <c r="AT3" i="185" s="1"/>
  <c r="AU3" i="185" s="1"/>
  <c r="AV3" i="185" s="1"/>
  <c r="AW3" i="185" s="1"/>
  <c r="AX3" i="185" s="1"/>
  <c r="AY3" i="185" s="1"/>
  <c r="AZ3" i="185" s="1"/>
  <c r="BA3" i="185" s="1"/>
  <c r="BB3" i="185" s="1"/>
  <c r="BC3" i="185" s="1"/>
  <c r="BD3" i="185" s="1"/>
  <c r="BE3" i="185" s="1"/>
  <c r="BF3" i="185" s="1"/>
  <c r="BG3" i="185" s="1"/>
  <c r="BH3" i="185" s="1"/>
  <c r="BI3" i="185" s="1"/>
  <c r="BJ3" i="185" s="1"/>
  <c r="BK3" i="185" s="1"/>
  <c r="BL3" i="185" s="1"/>
  <c r="BM3" i="185" s="1"/>
  <c r="BN3" i="185" s="1"/>
  <c r="BO3" i="185" s="1"/>
  <c r="BP3" i="185" s="1"/>
  <c r="BQ3" i="185" s="1"/>
  <c r="BR3" i="185" s="1"/>
  <c r="BS3" i="185" s="1"/>
  <c r="BT3" i="185" s="1"/>
  <c r="BU3" i="185" s="1"/>
  <c r="BV3" i="185" s="1"/>
  <c r="BW3" i="185" s="1"/>
  <c r="BX3" i="185" s="1"/>
  <c r="BY3" i="185" s="1"/>
  <c r="BZ3" i="185" s="1"/>
  <c r="CA3" i="185" s="1"/>
  <c r="CB3" i="185" s="1"/>
  <c r="CC3" i="185" s="1"/>
  <c r="CD3" i="185" s="1"/>
  <c r="CE3" i="185" s="1"/>
  <c r="CF3" i="185" s="1"/>
  <c r="CG3" i="185" s="1"/>
  <c r="CH3" i="185" s="1"/>
  <c r="CI3" i="185" s="1"/>
  <c r="CJ3" i="185" s="1"/>
  <c r="CK3" i="185" s="1"/>
  <c r="CL3" i="185" s="1"/>
  <c r="CM3" i="185" s="1"/>
  <c r="CN3" i="185" s="1"/>
  <c r="CO3" i="185" s="1"/>
  <c r="CP3" i="185" s="1"/>
  <c r="CQ3" i="185" s="1"/>
  <c r="CR3" i="185" s="1"/>
  <c r="CS3" i="185" s="1"/>
  <c r="CT3" i="185" s="1"/>
  <c r="CU3" i="185" s="1"/>
  <c r="CV3" i="185" s="1"/>
  <c r="CW3" i="185" s="1"/>
  <c r="CX3" i="185" s="1"/>
  <c r="CY3" i="185" s="1"/>
  <c r="CZ3" i="185" s="1"/>
  <c r="DA3" i="185" s="1"/>
  <c r="DB3" i="185" s="1"/>
  <c r="DC3" i="185" s="1"/>
  <c r="DD3" i="185" s="1"/>
  <c r="DE3" i="185" s="1"/>
  <c r="DF3" i="185" s="1"/>
  <c r="DG3" i="185" s="1"/>
  <c r="DH3" i="185" s="1"/>
  <c r="DI3" i="185" s="1"/>
  <c r="DJ3" i="185" s="1"/>
  <c r="DK3" i="185" s="1"/>
  <c r="DL3" i="185" s="1"/>
  <c r="DM3" i="185" s="1"/>
  <c r="DN3" i="185" s="1"/>
  <c r="DO3" i="185" s="1"/>
  <c r="DP3" i="185" s="1"/>
  <c r="DQ3" i="185" s="1"/>
  <c r="DR3" i="185" s="1"/>
  <c r="DS3" i="185" s="1"/>
  <c r="DT3" i="185" s="1"/>
  <c r="DU3" i="185" s="1"/>
  <c r="DV3" i="185" s="1"/>
  <c r="DW3" i="185" s="1"/>
  <c r="DX3" i="185" s="1"/>
  <c r="DY3" i="185" s="1"/>
  <c r="DZ3" i="185" s="1"/>
  <c r="EA3" i="185" s="1"/>
  <c r="EB3" i="185" s="1"/>
  <c r="EC3" i="185" s="1"/>
  <c r="ED3" i="185" s="1"/>
  <c r="EE3" i="185" s="1"/>
  <c r="EF3" i="185" s="1"/>
  <c r="EG3" i="185" s="1"/>
  <c r="EH3" i="185" s="1"/>
  <c r="EI3" i="185" s="1"/>
  <c r="EJ3" i="185" s="1"/>
  <c r="EK3" i="185" s="1"/>
  <c r="EL3" i="185" s="1"/>
  <c r="EM3" i="185" s="1"/>
  <c r="EN3" i="185" s="1"/>
  <c r="EO3" i="185" s="1"/>
  <c r="EP3" i="185" s="1"/>
  <c r="EQ3" i="185" s="1"/>
  <c r="ER3" i="185" s="1"/>
  <c r="ES3" i="185" s="1"/>
  <c r="ET3" i="185" s="1"/>
  <c r="EU3" i="185" s="1"/>
  <c r="EV3" i="185" s="1"/>
  <c r="EW3" i="185" s="1"/>
  <c r="EX3" i="185" s="1"/>
  <c r="EY3" i="185" s="1"/>
  <c r="EZ3" i="185" s="1"/>
  <c r="FA3" i="185" s="1"/>
  <c r="FB3" i="185" s="1"/>
  <c r="FC3" i="185" s="1"/>
  <c r="FD3" i="185" s="1"/>
  <c r="FE3" i="185" s="1"/>
  <c r="FF3" i="185" s="1"/>
  <c r="FG3" i="185" s="1"/>
  <c r="FH3" i="185" s="1"/>
  <c r="FI3" i="185" s="1"/>
  <c r="FJ3" i="185" s="1"/>
  <c r="FK3" i="185" s="1"/>
  <c r="FL3" i="185" s="1"/>
  <c r="FM3" i="185" s="1"/>
  <c r="FN3" i="185" s="1"/>
  <c r="FO3" i="185" s="1"/>
  <c r="FP3" i="185" s="1"/>
  <c r="FQ3" i="185" s="1"/>
  <c r="FR3" i="185" s="1"/>
  <c r="FS3" i="185" s="1"/>
  <c r="FT3" i="185" s="1"/>
  <c r="FU3" i="185" s="1"/>
  <c r="FV3" i="185" s="1"/>
  <c r="FW3" i="185" s="1"/>
  <c r="FX3" i="185" s="1"/>
  <c r="FY3" i="185" s="1"/>
  <c r="FZ3" i="185" s="1"/>
  <c r="GA3" i="185" s="1"/>
  <c r="GB3" i="185" s="1"/>
  <c r="GC3" i="185" s="1"/>
  <c r="GD3" i="185" s="1"/>
  <c r="GE3" i="185" s="1"/>
  <c r="GF3" i="185" s="1"/>
  <c r="GG3" i="185" s="1"/>
  <c r="GH3" i="185" s="1"/>
  <c r="GI3" i="185" s="1"/>
  <c r="GJ3" i="185" s="1"/>
  <c r="GK3" i="185" s="1"/>
  <c r="GL3" i="185" s="1"/>
  <c r="GM3" i="185" s="1"/>
  <c r="GN3" i="185" s="1"/>
  <c r="GO3" i="185" s="1"/>
  <c r="GP3" i="185" s="1"/>
  <c r="GQ3" i="185" s="1"/>
  <c r="GR3" i="185" s="1"/>
  <c r="GS3" i="185" s="1"/>
  <c r="GT3" i="185" s="1"/>
  <c r="GU3" i="185" s="1"/>
  <c r="GV3" i="185" s="1"/>
  <c r="GW3" i="185" s="1"/>
  <c r="GX3" i="185" s="1"/>
  <c r="GY3" i="185" s="1"/>
  <c r="GZ3" i="185" s="1"/>
  <c r="HA3" i="185" s="1"/>
  <c r="HB3" i="185" s="1"/>
  <c r="HC3" i="185" s="1"/>
  <c r="HD3" i="185" s="1"/>
  <c r="HE3" i="185" s="1"/>
  <c r="HF3" i="185" s="1"/>
  <c r="HG3" i="185" s="1"/>
  <c r="HH3" i="185" s="1"/>
  <c r="HI3" i="185" s="1"/>
  <c r="HJ3" i="185" s="1"/>
  <c r="HK3" i="185" s="1"/>
  <c r="AK2" i="185"/>
  <c r="AJ2" i="185"/>
  <c r="AI2" i="185"/>
  <c r="AH2" i="185"/>
  <c r="HE1" i="185"/>
  <c r="HI7" i="185" s="1"/>
  <c r="GX1" i="185"/>
  <c r="GQ1" i="185"/>
  <c r="GJ1" i="185"/>
  <c r="GC1" i="185"/>
  <c r="FV1" i="185"/>
  <c r="FO1" i="185"/>
  <c r="FH1" i="185"/>
  <c r="FA1" i="185"/>
  <c r="ET1" i="185"/>
  <c r="EX7" i="185" s="1"/>
  <c r="EM1" i="185"/>
  <c r="EF1" i="185"/>
  <c r="DY1" i="185"/>
  <c r="DR1" i="185"/>
  <c r="DK1" i="185"/>
  <c r="DD1" i="185"/>
  <c r="CW1" i="185"/>
  <c r="CP1" i="185"/>
  <c r="CI1" i="185"/>
  <c r="CB1" i="185"/>
  <c r="BU1" i="185"/>
  <c r="BN1" i="185"/>
  <c r="BG1" i="185"/>
  <c r="BK7" i="185" s="1"/>
  <c r="AZ1" i="185"/>
  <c r="AS1" i="185"/>
  <c r="AL1" i="185"/>
  <c r="AP7" i="185" s="1"/>
  <c r="AH25" i="184"/>
  <c r="AJ25" i="184" s="1"/>
  <c r="Q25" i="184"/>
  <c r="O25" i="184"/>
  <c r="M25" i="184"/>
  <c r="D25" i="184"/>
  <c r="C25" i="184"/>
  <c r="AH24" i="184"/>
  <c r="AJ24" i="184" s="1"/>
  <c r="Q24" i="184"/>
  <c r="O24" i="184"/>
  <c r="M24" i="184"/>
  <c r="D24" i="184"/>
  <c r="C24" i="184"/>
  <c r="AH23" i="184"/>
  <c r="AJ23" i="184" s="1"/>
  <c r="Q23" i="184"/>
  <c r="O23" i="184"/>
  <c r="M23" i="184"/>
  <c r="T23" i="184" s="1"/>
  <c r="D23" i="184"/>
  <c r="C23" i="184"/>
  <c r="AH22" i="184"/>
  <c r="AJ22" i="184" s="1"/>
  <c r="Q22" i="184"/>
  <c r="O22" i="184"/>
  <c r="M22" i="184"/>
  <c r="D22" i="184"/>
  <c r="C22" i="184"/>
  <c r="AH21" i="184"/>
  <c r="AJ21" i="184" s="1"/>
  <c r="Q21" i="184"/>
  <c r="O21" i="184"/>
  <c r="M21" i="184"/>
  <c r="D21" i="184"/>
  <c r="C21" i="184"/>
  <c r="AH20" i="184"/>
  <c r="AJ20" i="184" s="1"/>
  <c r="Q20" i="184"/>
  <c r="O20" i="184"/>
  <c r="M20" i="184"/>
  <c r="D20" i="184"/>
  <c r="C20" i="184"/>
  <c r="AH19" i="184"/>
  <c r="AJ19" i="184" s="1"/>
  <c r="Q19" i="184"/>
  <c r="O19" i="184"/>
  <c r="M19" i="184"/>
  <c r="D19" i="184"/>
  <c r="C19" i="184"/>
  <c r="AH18" i="184"/>
  <c r="AJ18" i="184" s="1"/>
  <c r="Q18" i="184"/>
  <c r="O18" i="184"/>
  <c r="M18" i="184"/>
  <c r="D18" i="184"/>
  <c r="C18" i="184"/>
  <c r="AH17" i="184"/>
  <c r="AJ17" i="184" s="1"/>
  <c r="Q17" i="184"/>
  <c r="O17" i="184"/>
  <c r="M17" i="184"/>
  <c r="T17" i="184" s="1"/>
  <c r="D17" i="184"/>
  <c r="C17" i="184"/>
  <c r="AH16" i="184"/>
  <c r="AJ16" i="184" s="1"/>
  <c r="Q16" i="184"/>
  <c r="O16" i="184"/>
  <c r="M16" i="184"/>
  <c r="D16" i="184"/>
  <c r="C16" i="184"/>
  <c r="AK3" i="184"/>
  <c r="AL3" i="184" s="1"/>
  <c r="AM3" i="184" s="1"/>
  <c r="AN3" i="184" s="1"/>
  <c r="AO3" i="184" s="1"/>
  <c r="AP3" i="184" s="1"/>
  <c r="AQ3" i="184" s="1"/>
  <c r="AR3" i="184" s="1"/>
  <c r="AS3" i="184" s="1"/>
  <c r="AT3" i="184" s="1"/>
  <c r="AU3" i="184" s="1"/>
  <c r="AV3" i="184" s="1"/>
  <c r="AW3" i="184" s="1"/>
  <c r="AX3" i="184" s="1"/>
  <c r="AY3" i="184" s="1"/>
  <c r="AZ3" i="184" s="1"/>
  <c r="BA3" i="184" s="1"/>
  <c r="BB3" i="184" s="1"/>
  <c r="BC3" i="184" s="1"/>
  <c r="BD3" i="184" s="1"/>
  <c r="BE3" i="184" s="1"/>
  <c r="BF3" i="184" s="1"/>
  <c r="BG3" i="184" s="1"/>
  <c r="BH3" i="184" s="1"/>
  <c r="BI3" i="184" s="1"/>
  <c r="BJ3" i="184" s="1"/>
  <c r="BK3" i="184" s="1"/>
  <c r="BL3" i="184" s="1"/>
  <c r="BM3" i="184" s="1"/>
  <c r="BN3" i="184" s="1"/>
  <c r="BO3" i="184" s="1"/>
  <c r="BP3" i="184" s="1"/>
  <c r="BQ3" i="184" s="1"/>
  <c r="BR3" i="184" s="1"/>
  <c r="BS3" i="184" s="1"/>
  <c r="BT3" i="184" s="1"/>
  <c r="BU3" i="184" s="1"/>
  <c r="BV3" i="184" s="1"/>
  <c r="BW3" i="184" s="1"/>
  <c r="BX3" i="184" s="1"/>
  <c r="BY3" i="184" s="1"/>
  <c r="BZ3" i="184" s="1"/>
  <c r="CA3" i="184" s="1"/>
  <c r="CB3" i="184" s="1"/>
  <c r="CC3" i="184" s="1"/>
  <c r="CD3" i="184" s="1"/>
  <c r="CE3" i="184" s="1"/>
  <c r="CF3" i="184" s="1"/>
  <c r="CG3" i="184" s="1"/>
  <c r="CH3" i="184" s="1"/>
  <c r="CI3" i="184" s="1"/>
  <c r="CJ3" i="184" s="1"/>
  <c r="CK3" i="184" s="1"/>
  <c r="CL3" i="184" s="1"/>
  <c r="CM3" i="184" s="1"/>
  <c r="CN3" i="184" s="1"/>
  <c r="CO3" i="184" s="1"/>
  <c r="CP3" i="184" s="1"/>
  <c r="CQ3" i="184" s="1"/>
  <c r="CR3" i="184" s="1"/>
  <c r="CS3" i="184" s="1"/>
  <c r="CT3" i="184" s="1"/>
  <c r="CU3" i="184" s="1"/>
  <c r="CV3" i="184" s="1"/>
  <c r="CW3" i="184" s="1"/>
  <c r="CX3" i="184" s="1"/>
  <c r="CY3" i="184" s="1"/>
  <c r="CZ3" i="184" s="1"/>
  <c r="DA3" i="184" s="1"/>
  <c r="DB3" i="184" s="1"/>
  <c r="DC3" i="184" s="1"/>
  <c r="DD3" i="184" s="1"/>
  <c r="DE3" i="184" s="1"/>
  <c r="DF3" i="184" s="1"/>
  <c r="DG3" i="184" s="1"/>
  <c r="DH3" i="184" s="1"/>
  <c r="DI3" i="184" s="1"/>
  <c r="DJ3" i="184" s="1"/>
  <c r="DK3" i="184" s="1"/>
  <c r="DL3" i="184" s="1"/>
  <c r="DM3" i="184" s="1"/>
  <c r="DN3" i="184" s="1"/>
  <c r="DO3" i="184" s="1"/>
  <c r="DP3" i="184" s="1"/>
  <c r="DQ3" i="184" s="1"/>
  <c r="DR3" i="184" s="1"/>
  <c r="DS3" i="184" s="1"/>
  <c r="DT3" i="184" s="1"/>
  <c r="DU3" i="184" s="1"/>
  <c r="DV3" i="184" s="1"/>
  <c r="DW3" i="184" s="1"/>
  <c r="DX3" i="184" s="1"/>
  <c r="DY3" i="184" s="1"/>
  <c r="DZ3" i="184" s="1"/>
  <c r="EA3" i="184" s="1"/>
  <c r="EB3" i="184" s="1"/>
  <c r="EC3" i="184" s="1"/>
  <c r="ED3" i="184" s="1"/>
  <c r="EE3" i="184" s="1"/>
  <c r="EF3" i="184" s="1"/>
  <c r="EG3" i="184" s="1"/>
  <c r="EH3" i="184" s="1"/>
  <c r="EI3" i="184" s="1"/>
  <c r="EJ3" i="184" s="1"/>
  <c r="EK3" i="184" s="1"/>
  <c r="EL3" i="184" s="1"/>
  <c r="EM3" i="184" s="1"/>
  <c r="EN3" i="184" s="1"/>
  <c r="EO3" i="184" s="1"/>
  <c r="EP3" i="184" s="1"/>
  <c r="EQ3" i="184" s="1"/>
  <c r="ER3" i="184" s="1"/>
  <c r="ES3" i="184" s="1"/>
  <c r="ET3" i="184" s="1"/>
  <c r="EU3" i="184" s="1"/>
  <c r="EV3" i="184" s="1"/>
  <c r="EW3" i="184" s="1"/>
  <c r="EX3" i="184" s="1"/>
  <c r="EY3" i="184" s="1"/>
  <c r="EZ3" i="184" s="1"/>
  <c r="FA3" i="184" s="1"/>
  <c r="FB3" i="184" s="1"/>
  <c r="FC3" i="184" s="1"/>
  <c r="FD3" i="184" s="1"/>
  <c r="FE3" i="184" s="1"/>
  <c r="FF3" i="184" s="1"/>
  <c r="FG3" i="184" s="1"/>
  <c r="FH3" i="184" s="1"/>
  <c r="FI3" i="184" s="1"/>
  <c r="FJ3" i="184" s="1"/>
  <c r="FK3" i="184" s="1"/>
  <c r="FL3" i="184" s="1"/>
  <c r="FM3" i="184" s="1"/>
  <c r="FN3" i="184" s="1"/>
  <c r="FO3" i="184" s="1"/>
  <c r="FP3" i="184" s="1"/>
  <c r="FQ3" i="184" s="1"/>
  <c r="FR3" i="184" s="1"/>
  <c r="FS3" i="184" s="1"/>
  <c r="FT3" i="184" s="1"/>
  <c r="FU3" i="184" s="1"/>
  <c r="FV3" i="184" s="1"/>
  <c r="FW3" i="184" s="1"/>
  <c r="FX3" i="184" s="1"/>
  <c r="FY3" i="184" s="1"/>
  <c r="FZ3" i="184" s="1"/>
  <c r="GA3" i="184" s="1"/>
  <c r="GB3" i="184" s="1"/>
  <c r="GC3" i="184" s="1"/>
  <c r="GD3" i="184" s="1"/>
  <c r="GE3" i="184" s="1"/>
  <c r="GF3" i="184" s="1"/>
  <c r="GG3" i="184" s="1"/>
  <c r="GH3" i="184" s="1"/>
  <c r="GI3" i="184" s="1"/>
  <c r="GJ3" i="184" s="1"/>
  <c r="GK3" i="184" s="1"/>
  <c r="GL3" i="184" s="1"/>
  <c r="GM3" i="184" s="1"/>
  <c r="GN3" i="184" s="1"/>
  <c r="GO3" i="184" s="1"/>
  <c r="GP3" i="184" s="1"/>
  <c r="GQ3" i="184" s="1"/>
  <c r="GR3" i="184" s="1"/>
  <c r="GS3" i="184" s="1"/>
  <c r="GT3" i="184" s="1"/>
  <c r="GU3" i="184" s="1"/>
  <c r="GV3" i="184" s="1"/>
  <c r="GW3" i="184" s="1"/>
  <c r="GX3" i="184" s="1"/>
  <c r="GY3" i="184" s="1"/>
  <c r="GZ3" i="184" s="1"/>
  <c r="HA3" i="184" s="1"/>
  <c r="HB3" i="184" s="1"/>
  <c r="HC3" i="184" s="1"/>
  <c r="HD3" i="184" s="1"/>
  <c r="HE3" i="184" s="1"/>
  <c r="HF3" i="184" s="1"/>
  <c r="HG3" i="184" s="1"/>
  <c r="HH3" i="184" s="1"/>
  <c r="HI3" i="184" s="1"/>
  <c r="HJ3" i="184" s="1"/>
  <c r="HK3" i="184" s="1"/>
  <c r="HL3" i="184" s="1"/>
  <c r="HM3" i="184" s="1"/>
  <c r="HN3" i="184" s="1"/>
  <c r="AN2" i="184"/>
  <c r="AM2" i="184"/>
  <c r="AL2" i="184"/>
  <c r="AK2" i="184"/>
  <c r="HH1" i="184"/>
  <c r="HA1" i="184"/>
  <c r="HE7" i="184" s="1"/>
  <c r="GT1" i="184"/>
  <c r="GM1" i="184"/>
  <c r="GF1" i="184"/>
  <c r="FY1" i="184"/>
  <c r="FR1" i="184"/>
  <c r="FK1" i="184"/>
  <c r="FD1" i="184"/>
  <c r="EW1" i="184"/>
  <c r="EP1" i="184"/>
  <c r="EI1" i="184"/>
  <c r="EB1" i="184"/>
  <c r="DU1" i="184"/>
  <c r="DY7" i="184" s="1"/>
  <c r="DN1" i="184"/>
  <c r="DG1" i="184"/>
  <c r="CZ1" i="184"/>
  <c r="CS1" i="184"/>
  <c r="CL1" i="184"/>
  <c r="CE1" i="184"/>
  <c r="BX1" i="184"/>
  <c r="BQ1" i="184"/>
  <c r="BJ1" i="184"/>
  <c r="BC1" i="184"/>
  <c r="AV1" i="184"/>
  <c r="AO1" i="184"/>
  <c r="AE25" i="183"/>
  <c r="AG25" i="183" s="1"/>
  <c r="Q25" i="183"/>
  <c r="O25" i="183"/>
  <c r="M25" i="183"/>
  <c r="T25" i="183" s="1"/>
  <c r="D25" i="183"/>
  <c r="C25" i="183"/>
  <c r="AE24" i="183"/>
  <c r="AG24" i="183" s="1"/>
  <c r="Q24" i="183"/>
  <c r="O24" i="183"/>
  <c r="M24" i="183"/>
  <c r="D24" i="183"/>
  <c r="C24" i="183"/>
  <c r="AE23" i="183"/>
  <c r="AG23" i="183" s="1"/>
  <c r="Q23" i="183"/>
  <c r="O23" i="183"/>
  <c r="M23" i="183"/>
  <c r="P23" i="183" s="1"/>
  <c r="D23" i="183"/>
  <c r="C23" i="183"/>
  <c r="AE22" i="183"/>
  <c r="AG22" i="183" s="1"/>
  <c r="Q22" i="183"/>
  <c r="O22" i="183"/>
  <c r="M22" i="183"/>
  <c r="P22" i="183" s="1"/>
  <c r="D22" i="183"/>
  <c r="C22" i="183"/>
  <c r="AE21" i="183"/>
  <c r="AG21" i="183" s="1"/>
  <c r="Q21" i="183"/>
  <c r="O21" i="183"/>
  <c r="M21" i="183"/>
  <c r="P21" i="183" s="1"/>
  <c r="D21" i="183"/>
  <c r="C21" i="183"/>
  <c r="AE20" i="183"/>
  <c r="AG20" i="183" s="1"/>
  <c r="Q20" i="183"/>
  <c r="O20" i="183"/>
  <c r="M20" i="183"/>
  <c r="D20" i="183"/>
  <c r="C20" i="183"/>
  <c r="AE19" i="183"/>
  <c r="AG19" i="183" s="1"/>
  <c r="Q19" i="183"/>
  <c r="O19" i="183"/>
  <c r="M19" i="183"/>
  <c r="D19" i="183"/>
  <c r="C19" i="183"/>
  <c r="AE18" i="183"/>
  <c r="AG18" i="183" s="1"/>
  <c r="Q18" i="183"/>
  <c r="O18" i="183"/>
  <c r="M18" i="183"/>
  <c r="P18" i="183" s="1"/>
  <c r="D18" i="183"/>
  <c r="C18" i="183"/>
  <c r="AE17" i="183"/>
  <c r="AG17" i="183" s="1"/>
  <c r="Q17" i="183"/>
  <c r="O17" i="183"/>
  <c r="M17" i="183"/>
  <c r="P17" i="183" s="1"/>
  <c r="D17" i="183"/>
  <c r="C17" i="183"/>
  <c r="AE16" i="183"/>
  <c r="AG16" i="183" s="1"/>
  <c r="Q16" i="183"/>
  <c r="O16" i="183"/>
  <c r="M16" i="183"/>
  <c r="P16" i="183" s="1"/>
  <c r="D16" i="183"/>
  <c r="C16" i="183"/>
  <c r="AH3" i="183"/>
  <c r="AI3" i="183" s="1"/>
  <c r="AJ3" i="183" s="1"/>
  <c r="AK3" i="183" s="1"/>
  <c r="AL3" i="183" s="1"/>
  <c r="AM3" i="183" s="1"/>
  <c r="AN3" i="183" s="1"/>
  <c r="AO3" i="183" s="1"/>
  <c r="AP3" i="183" s="1"/>
  <c r="AQ3" i="183" s="1"/>
  <c r="AR3" i="183" s="1"/>
  <c r="AS3" i="183" s="1"/>
  <c r="AT3" i="183" s="1"/>
  <c r="AU3" i="183" s="1"/>
  <c r="AV3" i="183" s="1"/>
  <c r="AW3" i="183" s="1"/>
  <c r="AX3" i="183" s="1"/>
  <c r="AY3" i="183" s="1"/>
  <c r="AZ3" i="183" s="1"/>
  <c r="BA3" i="183" s="1"/>
  <c r="BB3" i="183" s="1"/>
  <c r="BC3" i="183" s="1"/>
  <c r="BD3" i="183" s="1"/>
  <c r="BE3" i="183" s="1"/>
  <c r="BF3" i="183" s="1"/>
  <c r="BG3" i="183" s="1"/>
  <c r="BH3" i="183" s="1"/>
  <c r="BI3" i="183" s="1"/>
  <c r="BJ3" i="183" s="1"/>
  <c r="BK3" i="183" s="1"/>
  <c r="BL3" i="183" s="1"/>
  <c r="BM3" i="183" s="1"/>
  <c r="BN3" i="183" s="1"/>
  <c r="BO3" i="183" s="1"/>
  <c r="BP3" i="183" s="1"/>
  <c r="BQ3" i="183" s="1"/>
  <c r="BR3" i="183" s="1"/>
  <c r="BS3" i="183" s="1"/>
  <c r="BT3" i="183" s="1"/>
  <c r="BU3" i="183" s="1"/>
  <c r="BV3" i="183" s="1"/>
  <c r="BW3" i="183" s="1"/>
  <c r="BX3" i="183" s="1"/>
  <c r="BY3" i="183" s="1"/>
  <c r="BZ3" i="183" s="1"/>
  <c r="CA3" i="183" s="1"/>
  <c r="CB3" i="183" s="1"/>
  <c r="CC3" i="183" s="1"/>
  <c r="CD3" i="183" s="1"/>
  <c r="CE3" i="183" s="1"/>
  <c r="CF3" i="183" s="1"/>
  <c r="CG3" i="183" s="1"/>
  <c r="CH3" i="183" s="1"/>
  <c r="CI3" i="183" s="1"/>
  <c r="CJ3" i="183" s="1"/>
  <c r="CK3" i="183" s="1"/>
  <c r="CL3" i="183" s="1"/>
  <c r="CM3" i="183" s="1"/>
  <c r="CN3" i="183" s="1"/>
  <c r="CO3" i="183" s="1"/>
  <c r="CP3" i="183" s="1"/>
  <c r="CQ3" i="183" s="1"/>
  <c r="CR3" i="183" s="1"/>
  <c r="CS3" i="183" s="1"/>
  <c r="CT3" i="183" s="1"/>
  <c r="CU3" i="183" s="1"/>
  <c r="CV3" i="183" s="1"/>
  <c r="CW3" i="183" s="1"/>
  <c r="CX3" i="183" s="1"/>
  <c r="CY3" i="183" s="1"/>
  <c r="CZ3" i="183" s="1"/>
  <c r="DA3" i="183" s="1"/>
  <c r="DB3" i="183" s="1"/>
  <c r="DC3" i="183" s="1"/>
  <c r="DD3" i="183" s="1"/>
  <c r="DE3" i="183" s="1"/>
  <c r="DF3" i="183" s="1"/>
  <c r="DG3" i="183" s="1"/>
  <c r="DH3" i="183" s="1"/>
  <c r="DI3" i="183" s="1"/>
  <c r="DJ3" i="183" s="1"/>
  <c r="DK3" i="183" s="1"/>
  <c r="DL3" i="183" s="1"/>
  <c r="DM3" i="183" s="1"/>
  <c r="DN3" i="183" s="1"/>
  <c r="DO3" i="183" s="1"/>
  <c r="DP3" i="183" s="1"/>
  <c r="DQ3" i="183" s="1"/>
  <c r="DR3" i="183" s="1"/>
  <c r="DS3" i="183" s="1"/>
  <c r="DT3" i="183" s="1"/>
  <c r="DU3" i="183" s="1"/>
  <c r="DV3" i="183" s="1"/>
  <c r="DW3" i="183" s="1"/>
  <c r="DX3" i="183" s="1"/>
  <c r="DY3" i="183" s="1"/>
  <c r="DZ3" i="183" s="1"/>
  <c r="EA3" i="183" s="1"/>
  <c r="EB3" i="183" s="1"/>
  <c r="EC3" i="183" s="1"/>
  <c r="ED3" i="183" s="1"/>
  <c r="EE3" i="183" s="1"/>
  <c r="EF3" i="183" s="1"/>
  <c r="EG3" i="183" s="1"/>
  <c r="EH3" i="183" s="1"/>
  <c r="EI3" i="183" s="1"/>
  <c r="EJ3" i="183" s="1"/>
  <c r="EK3" i="183" s="1"/>
  <c r="EL3" i="183" s="1"/>
  <c r="EM3" i="183" s="1"/>
  <c r="EN3" i="183" s="1"/>
  <c r="EO3" i="183" s="1"/>
  <c r="EP3" i="183" s="1"/>
  <c r="EQ3" i="183" s="1"/>
  <c r="ER3" i="183" s="1"/>
  <c r="ES3" i="183" s="1"/>
  <c r="ET3" i="183" s="1"/>
  <c r="EU3" i="183" s="1"/>
  <c r="EV3" i="183" s="1"/>
  <c r="EW3" i="183" s="1"/>
  <c r="EX3" i="183" s="1"/>
  <c r="EY3" i="183" s="1"/>
  <c r="EZ3" i="183" s="1"/>
  <c r="FA3" i="183" s="1"/>
  <c r="FB3" i="183" s="1"/>
  <c r="FC3" i="183" s="1"/>
  <c r="FD3" i="183" s="1"/>
  <c r="FE3" i="183" s="1"/>
  <c r="FF3" i="183" s="1"/>
  <c r="FG3" i="183" s="1"/>
  <c r="FH3" i="183" s="1"/>
  <c r="FI3" i="183" s="1"/>
  <c r="FJ3" i="183" s="1"/>
  <c r="FK3" i="183" s="1"/>
  <c r="FL3" i="183" s="1"/>
  <c r="FM3" i="183" s="1"/>
  <c r="FN3" i="183" s="1"/>
  <c r="FO3" i="183" s="1"/>
  <c r="FP3" i="183" s="1"/>
  <c r="FQ3" i="183" s="1"/>
  <c r="FR3" i="183" s="1"/>
  <c r="FS3" i="183" s="1"/>
  <c r="FT3" i="183" s="1"/>
  <c r="FU3" i="183" s="1"/>
  <c r="FV3" i="183" s="1"/>
  <c r="FW3" i="183" s="1"/>
  <c r="FX3" i="183" s="1"/>
  <c r="FY3" i="183" s="1"/>
  <c r="FZ3" i="183" s="1"/>
  <c r="GA3" i="183" s="1"/>
  <c r="GB3" i="183" s="1"/>
  <c r="GC3" i="183" s="1"/>
  <c r="GD3" i="183" s="1"/>
  <c r="GE3" i="183" s="1"/>
  <c r="GF3" i="183" s="1"/>
  <c r="GG3" i="183" s="1"/>
  <c r="GH3" i="183" s="1"/>
  <c r="GI3" i="183" s="1"/>
  <c r="GJ3" i="183" s="1"/>
  <c r="GK3" i="183" s="1"/>
  <c r="GL3" i="183" s="1"/>
  <c r="GM3" i="183" s="1"/>
  <c r="GN3" i="183" s="1"/>
  <c r="GO3" i="183" s="1"/>
  <c r="GP3" i="183" s="1"/>
  <c r="GQ3" i="183" s="1"/>
  <c r="GR3" i="183" s="1"/>
  <c r="GS3" i="183" s="1"/>
  <c r="GT3" i="183" s="1"/>
  <c r="GU3" i="183" s="1"/>
  <c r="GV3" i="183" s="1"/>
  <c r="GW3" i="183" s="1"/>
  <c r="GX3" i="183" s="1"/>
  <c r="GY3" i="183" s="1"/>
  <c r="GZ3" i="183" s="1"/>
  <c r="HA3" i="183" s="1"/>
  <c r="HB3" i="183" s="1"/>
  <c r="HC3" i="183" s="1"/>
  <c r="HD3" i="183" s="1"/>
  <c r="HE3" i="183" s="1"/>
  <c r="HF3" i="183" s="1"/>
  <c r="HG3" i="183" s="1"/>
  <c r="HH3" i="183" s="1"/>
  <c r="HI3" i="183" s="1"/>
  <c r="HJ3" i="183" s="1"/>
  <c r="HK3" i="183" s="1"/>
  <c r="AK2" i="183"/>
  <c r="AJ2" i="183"/>
  <c r="AI2" i="183"/>
  <c r="AH2" i="183"/>
  <c r="HE1" i="183"/>
  <c r="HI7" i="183" s="1"/>
  <c r="GX1" i="183"/>
  <c r="GQ1" i="183"/>
  <c r="GU7" i="183" s="1"/>
  <c r="GJ1" i="183"/>
  <c r="GC1" i="183"/>
  <c r="FV1" i="183"/>
  <c r="FO1" i="183"/>
  <c r="FH1" i="183"/>
  <c r="FL7" i="183" s="1"/>
  <c r="FA1" i="183"/>
  <c r="FE7" i="183" s="1"/>
  <c r="ET1" i="183"/>
  <c r="EM1" i="183"/>
  <c r="EQ7" i="183" s="1"/>
  <c r="EF1" i="183"/>
  <c r="DY1" i="183"/>
  <c r="DR1" i="183"/>
  <c r="DK1" i="183"/>
  <c r="DD1" i="183"/>
  <c r="DH7" i="183" s="1"/>
  <c r="CW1" i="183"/>
  <c r="CP1" i="183"/>
  <c r="CT7" i="183" s="1"/>
  <c r="CI1" i="183"/>
  <c r="CB1" i="183"/>
  <c r="BU1" i="183"/>
  <c r="BN1" i="183"/>
  <c r="BG1" i="183"/>
  <c r="AZ1" i="183"/>
  <c r="AS1" i="183"/>
  <c r="AW7" i="183" s="1"/>
  <c r="AL1" i="183"/>
  <c r="AP7" i="183" s="1"/>
  <c r="AE25" i="182"/>
  <c r="AG25" i="182" s="1"/>
  <c r="Q25" i="182"/>
  <c r="O25" i="182"/>
  <c r="M25" i="182"/>
  <c r="D25" i="182"/>
  <c r="C25" i="182"/>
  <c r="AE24" i="182"/>
  <c r="AG24" i="182" s="1"/>
  <c r="Q24" i="182"/>
  <c r="O24" i="182"/>
  <c r="M24" i="182"/>
  <c r="T24" i="182" s="1"/>
  <c r="D24" i="182"/>
  <c r="C24" i="182"/>
  <c r="AE23" i="182"/>
  <c r="AG23" i="182" s="1"/>
  <c r="Q23" i="182"/>
  <c r="O23" i="182"/>
  <c r="M23" i="182"/>
  <c r="D23" i="182"/>
  <c r="C23" i="182"/>
  <c r="AE22" i="182"/>
  <c r="AG22" i="182" s="1"/>
  <c r="Q22" i="182"/>
  <c r="O22" i="182"/>
  <c r="M22" i="182"/>
  <c r="D22" i="182"/>
  <c r="C22" i="182"/>
  <c r="AE21" i="182"/>
  <c r="AG21" i="182" s="1"/>
  <c r="Q21" i="182"/>
  <c r="O21" i="182"/>
  <c r="M21" i="182"/>
  <c r="D21" i="182"/>
  <c r="C21" i="182"/>
  <c r="AE20" i="182"/>
  <c r="AG20" i="182" s="1"/>
  <c r="Q20" i="182"/>
  <c r="O20" i="182"/>
  <c r="M20" i="182"/>
  <c r="D20" i="182"/>
  <c r="C20" i="182"/>
  <c r="AE19" i="182"/>
  <c r="AG19" i="182" s="1"/>
  <c r="Q19" i="182"/>
  <c r="O19" i="182"/>
  <c r="M19" i="182"/>
  <c r="T19" i="182" s="1"/>
  <c r="D19" i="182"/>
  <c r="C19" i="182"/>
  <c r="AE18" i="182"/>
  <c r="AG18" i="182" s="1"/>
  <c r="Q18" i="182"/>
  <c r="O18" i="182"/>
  <c r="M18" i="182"/>
  <c r="P18" i="182" s="1"/>
  <c r="D18" i="182"/>
  <c r="C18" i="182"/>
  <c r="AE17" i="182"/>
  <c r="AG17" i="182" s="1"/>
  <c r="Q17" i="182"/>
  <c r="O17" i="182"/>
  <c r="M17" i="182"/>
  <c r="D17" i="182"/>
  <c r="C17" i="182"/>
  <c r="AE16" i="182"/>
  <c r="AG16" i="182" s="1"/>
  <c r="Q16" i="182"/>
  <c r="O16" i="182"/>
  <c r="M16" i="182"/>
  <c r="D16" i="182"/>
  <c r="C16" i="182"/>
  <c r="AH3" i="182"/>
  <c r="AI3" i="182" s="1"/>
  <c r="AJ3" i="182" s="1"/>
  <c r="AK3" i="182" s="1"/>
  <c r="AL3" i="182" s="1"/>
  <c r="AM3" i="182" s="1"/>
  <c r="AN3" i="182" s="1"/>
  <c r="AO3" i="182" s="1"/>
  <c r="AP3" i="182" s="1"/>
  <c r="AQ3" i="182" s="1"/>
  <c r="AR3" i="182" s="1"/>
  <c r="AS3" i="182" s="1"/>
  <c r="AT3" i="182" s="1"/>
  <c r="AU3" i="182" s="1"/>
  <c r="AV3" i="182" s="1"/>
  <c r="AW3" i="182" s="1"/>
  <c r="AX3" i="182" s="1"/>
  <c r="AY3" i="182" s="1"/>
  <c r="AZ3" i="182" s="1"/>
  <c r="BA3" i="182" s="1"/>
  <c r="BB3" i="182" s="1"/>
  <c r="BC3" i="182" s="1"/>
  <c r="BD3" i="182" s="1"/>
  <c r="BE3" i="182" s="1"/>
  <c r="BF3" i="182" s="1"/>
  <c r="BG3" i="182" s="1"/>
  <c r="BH3" i="182" s="1"/>
  <c r="BI3" i="182" s="1"/>
  <c r="BJ3" i="182" s="1"/>
  <c r="BK3" i="182" s="1"/>
  <c r="BL3" i="182" s="1"/>
  <c r="BM3" i="182" s="1"/>
  <c r="BN3" i="182" s="1"/>
  <c r="BO3" i="182" s="1"/>
  <c r="BP3" i="182" s="1"/>
  <c r="BQ3" i="182" s="1"/>
  <c r="BR3" i="182" s="1"/>
  <c r="BS3" i="182" s="1"/>
  <c r="BT3" i="182" s="1"/>
  <c r="BU3" i="182" s="1"/>
  <c r="BV3" i="182" s="1"/>
  <c r="BW3" i="182" s="1"/>
  <c r="BX3" i="182" s="1"/>
  <c r="BY3" i="182" s="1"/>
  <c r="BZ3" i="182" s="1"/>
  <c r="CA3" i="182" s="1"/>
  <c r="CB3" i="182" s="1"/>
  <c r="CC3" i="182" s="1"/>
  <c r="CD3" i="182" s="1"/>
  <c r="CE3" i="182" s="1"/>
  <c r="CF3" i="182" s="1"/>
  <c r="CG3" i="182" s="1"/>
  <c r="CH3" i="182" s="1"/>
  <c r="CI3" i="182" s="1"/>
  <c r="CJ3" i="182" s="1"/>
  <c r="CK3" i="182" s="1"/>
  <c r="CL3" i="182" s="1"/>
  <c r="CM3" i="182" s="1"/>
  <c r="CN3" i="182" s="1"/>
  <c r="CO3" i="182" s="1"/>
  <c r="CP3" i="182" s="1"/>
  <c r="CQ3" i="182" s="1"/>
  <c r="CR3" i="182" s="1"/>
  <c r="CS3" i="182" s="1"/>
  <c r="CT3" i="182" s="1"/>
  <c r="CU3" i="182" s="1"/>
  <c r="CV3" i="182" s="1"/>
  <c r="CW3" i="182" s="1"/>
  <c r="CX3" i="182" s="1"/>
  <c r="CY3" i="182" s="1"/>
  <c r="CZ3" i="182" s="1"/>
  <c r="DA3" i="182" s="1"/>
  <c r="DB3" i="182" s="1"/>
  <c r="DC3" i="182" s="1"/>
  <c r="DD3" i="182" s="1"/>
  <c r="DE3" i="182" s="1"/>
  <c r="DF3" i="182" s="1"/>
  <c r="DG3" i="182" s="1"/>
  <c r="DH3" i="182" s="1"/>
  <c r="DI3" i="182" s="1"/>
  <c r="DJ3" i="182" s="1"/>
  <c r="DK3" i="182" s="1"/>
  <c r="DL3" i="182" s="1"/>
  <c r="DM3" i="182" s="1"/>
  <c r="DN3" i="182" s="1"/>
  <c r="DO3" i="182" s="1"/>
  <c r="DP3" i="182" s="1"/>
  <c r="DQ3" i="182" s="1"/>
  <c r="DR3" i="182" s="1"/>
  <c r="DS3" i="182" s="1"/>
  <c r="DT3" i="182" s="1"/>
  <c r="DU3" i="182" s="1"/>
  <c r="DV3" i="182" s="1"/>
  <c r="DW3" i="182" s="1"/>
  <c r="DX3" i="182" s="1"/>
  <c r="DY3" i="182" s="1"/>
  <c r="DZ3" i="182" s="1"/>
  <c r="EA3" i="182" s="1"/>
  <c r="EB3" i="182" s="1"/>
  <c r="EC3" i="182" s="1"/>
  <c r="ED3" i="182" s="1"/>
  <c r="EE3" i="182" s="1"/>
  <c r="EF3" i="182" s="1"/>
  <c r="EG3" i="182" s="1"/>
  <c r="EH3" i="182" s="1"/>
  <c r="EI3" i="182" s="1"/>
  <c r="EJ3" i="182" s="1"/>
  <c r="EK3" i="182" s="1"/>
  <c r="EL3" i="182" s="1"/>
  <c r="EM3" i="182" s="1"/>
  <c r="EN3" i="182" s="1"/>
  <c r="EO3" i="182" s="1"/>
  <c r="EP3" i="182" s="1"/>
  <c r="EQ3" i="182" s="1"/>
  <c r="ER3" i="182" s="1"/>
  <c r="ES3" i="182" s="1"/>
  <c r="ET3" i="182" s="1"/>
  <c r="EU3" i="182" s="1"/>
  <c r="EV3" i="182" s="1"/>
  <c r="EW3" i="182" s="1"/>
  <c r="EX3" i="182" s="1"/>
  <c r="EY3" i="182" s="1"/>
  <c r="EZ3" i="182" s="1"/>
  <c r="FA3" i="182" s="1"/>
  <c r="FB3" i="182" s="1"/>
  <c r="FC3" i="182" s="1"/>
  <c r="FD3" i="182" s="1"/>
  <c r="FE3" i="182" s="1"/>
  <c r="FF3" i="182" s="1"/>
  <c r="FG3" i="182" s="1"/>
  <c r="FH3" i="182" s="1"/>
  <c r="FI3" i="182" s="1"/>
  <c r="FJ3" i="182" s="1"/>
  <c r="FK3" i="182" s="1"/>
  <c r="FL3" i="182" s="1"/>
  <c r="FM3" i="182" s="1"/>
  <c r="FN3" i="182" s="1"/>
  <c r="FO3" i="182" s="1"/>
  <c r="FP3" i="182" s="1"/>
  <c r="FQ3" i="182" s="1"/>
  <c r="FR3" i="182" s="1"/>
  <c r="FS3" i="182" s="1"/>
  <c r="FT3" i="182" s="1"/>
  <c r="FU3" i="182" s="1"/>
  <c r="FV3" i="182" s="1"/>
  <c r="FW3" i="182" s="1"/>
  <c r="FX3" i="182" s="1"/>
  <c r="FY3" i="182" s="1"/>
  <c r="FZ3" i="182" s="1"/>
  <c r="GA3" i="182" s="1"/>
  <c r="GB3" i="182" s="1"/>
  <c r="GC3" i="182" s="1"/>
  <c r="GD3" i="182" s="1"/>
  <c r="GE3" i="182" s="1"/>
  <c r="GF3" i="182" s="1"/>
  <c r="GG3" i="182" s="1"/>
  <c r="GH3" i="182" s="1"/>
  <c r="GI3" i="182" s="1"/>
  <c r="GJ3" i="182" s="1"/>
  <c r="GK3" i="182" s="1"/>
  <c r="GL3" i="182" s="1"/>
  <c r="GM3" i="182" s="1"/>
  <c r="GN3" i="182" s="1"/>
  <c r="GO3" i="182" s="1"/>
  <c r="GP3" i="182" s="1"/>
  <c r="GQ3" i="182" s="1"/>
  <c r="GR3" i="182" s="1"/>
  <c r="GS3" i="182" s="1"/>
  <c r="GT3" i="182" s="1"/>
  <c r="GU3" i="182" s="1"/>
  <c r="GV3" i="182" s="1"/>
  <c r="GW3" i="182" s="1"/>
  <c r="GX3" i="182" s="1"/>
  <c r="GY3" i="182" s="1"/>
  <c r="GZ3" i="182" s="1"/>
  <c r="HA3" i="182" s="1"/>
  <c r="HB3" i="182" s="1"/>
  <c r="HC3" i="182" s="1"/>
  <c r="HD3" i="182" s="1"/>
  <c r="HE3" i="182" s="1"/>
  <c r="HF3" i="182" s="1"/>
  <c r="HG3" i="182" s="1"/>
  <c r="HH3" i="182" s="1"/>
  <c r="HI3" i="182" s="1"/>
  <c r="HJ3" i="182" s="1"/>
  <c r="HK3" i="182" s="1"/>
  <c r="AK2" i="182"/>
  <c r="AJ2" i="182"/>
  <c r="AI2" i="182"/>
  <c r="AH2" i="182"/>
  <c r="HE1" i="182"/>
  <c r="GX1" i="182"/>
  <c r="HB7" i="182" s="1"/>
  <c r="GQ1" i="182"/>
  <c r="GU7" i="182" s="1"/>
  <c r="GJ1" i="182"/>
  <c r="GC1" i="182"/>
  <c r="GG7" i="182" s="1"/>
  <c r="FV1" i="182"/>
  <c r="FO1" i="182"/>
  <c r="FH1" i="182"/>
  <c r="FA1" i="182"/>
  <c r="ET1" i="182"/>
  <c r="EX7" i="182" s="1"/>
  <c r="EM1" i="182"/>
  <c r="EF1" i="182"/>
  <c r="DY1" i="182"/>
  <c r="DR1" i="182"/>
  <c r="DV7" i="182" s="1"/>
  <c r="DK1" i="182"/>
  <c r="DD1" i="182"/>
  <c r="DH7" i="182" s="1"/>
  <c r="CW1" i="182"/>
  <c r="DA7" i="182" s="1"/>
  <c r="CP1" i="182"/>
  <c r="CT7" i="182" s="1"/>
  <c r="CI1" i="182"/>
  <c r="CB1" i="182"/>
  <c r="BU1" i="182"/>
  <c r="BY7" i="182" s="1"/>
  <c r="BN1" i="182"/>
  <c r="BR7" i="182" s="1"/>
  <c r="BG1" i="182"/>
  <c r="BK7" i="182" s="1"/>
  <c r="AZ1" i="182"/>
  <c r="BD7" i="182" s="1"/>
  <c r="AS1" i="182"/>
  <c r="AL1" i="182"/>
  <c r="AP7" i="182" s="1"/>
  <c r="AE25" i="181"/>
  <c r="AG25" i="181" s="1"/>
  <c r="Q25" i="181"/>
  <c r="O25" i="181"/>
  <c r="M25" i="181"/>
  <c r="T25" i="181" s="1"/>
  <c r="D25" i="181"/>
  <c r="C25" i="181"/>
  <c r="AE24" i="181"/>
  <c r="AG24" i="181" s="1"/>
  <c r="Q24" i="181"/>
  <c r="O24" i="181"/>
  <c r="M24" i="181"/>
  <c r="D24" i="181"/>
  <c r="C24" i="181"/>
  <c r="AE23" i="181"/>
  <c r="AG23" i="181" s="1"/>
  <c r="Q23" i="181"/>
  <c r="O23" i="181"/>
  <c r="M23" i="181"/>
  <c r="D23" i="181"/>
  <c r="C23" i="181"/>
  <c r="AE22" i="181"/>
  <c r="AG22" i="181" s="1"/>
  <c r="Q22" i="181"/>
  <c r="O22" i="181"/>
  <c r="M22" i="181"/>
  <c r="D22" i="181"/>
  <c r="C22" i="181"/>
  <c r="AE21" i="181"/>
  <c r="AG21" i="181" s="1"/>
  <c r="Q21" i="181"/>
  <c r="O21" i="181"/>
  <c r="M21" i="181"/>
  <c r="D21" i="181"/>
  <c r="C21" i="181"/>
  <c r="AE20" i="181"/>
  <c r="AG20" i="181" s="1"/>
  <c r="Q20" i="181"/>
  <c r="O20" i="181"/>
  <c r="M20" i="181"/>
  <c r="P20" i="181" s="1"/>
  <c r="D20" i="181"/>
  <c r="C20" i="181"/>
  <c r="AE19" i="181"/>
  <c r="AG19" i="181" s="1"/>
  <c r="Q19" i="181"/>
  <c r="O19" i="181"/>
  <c r="M19" i="181"/>
  <c r="D19" i="181"/>
  <c r="C19" i="181"/>
  <c r="AE18" i="181"/>
  <c r="AG18" i="181" s="1"/>
  <c r="Q18" i="181"/>
  <c r="O18" i="181"/>
  <c r="M18" i="181"/>
  <c r="D18" i="181"/>
  <c r="C18" i="181"/>
  <c r="AE17" i="181"/>
  <c r="AG17" i="181" s="1"/>
  <c r="Q17" i="181"/>
  <c r="O17" i="181"/>
  <c r="M17" i="181"/>
  <c r="D17" i="181"/>
  <c r="C17" i="181"/>
  <c r="AE16" i="181"/>
  <c r="AG16" i="181" s="1"/>
  <c r="Q16" i="181"/>
  <c r="O16" i="181"/>
  <c r="M16" i="181"/>
  <c r="D16" i="181"/>
  <c r="C16" i="181"/>
  <c r="AH3" i="181"/>
  <c r="AI3" i="181" s="1"/>
  <c r="AJ3" i="181" s="1"/>
  <c r="AK3" i="181" s="1"/>
  <c r="AL3" i="181" s="1"/>
  <c r="AM3" i="181" s="1"/>
  <c r="AN3" i="181" s="1"/>
  <c r="AO3" i="181" s="1"/>
  <c r="AP3" i="181" s="1"/>
  <c r="AQ3" i="181" s="1"/>
  <c r="AR3" i="181" s="1"/>
  <c r="AS3" i="181" s="1"/>
  <c r="AT3" i="181" s="1"/>
  <c r="AU3" i="181" s="1"/>
  <c r="AV3" i="181" s="1"/>
  <c r="AW3" i="181" s="1"/>
  <c r="AX3" i="181" s="1"/>
  <c r="AY3" i="181" s="1"/>
  <c r="AZ3" i="181" s="1"/>
  <c r="BA3" i="181" s="1"/>
  <c r="BB3" i="181" s="1"/>
  <c r="BC3" i="181" s="1"/>
  <c r="BD3" i="181" s="1"/>
  <c r="BE3" i="181" s="1"/>
  <c r="BF3" i="181" s="1"/>
  <c r="BG3" i="181" s="1"/>
  <c r="BH3" i="181" s="1"/>
  <c r="BI3" i="181" s="1"/>
  <c r="BJ3" i="181" s="1"/>
  <c r="BK3" i="181" s="1"/>
  <c r="BL3" i="181" s="1"/>
  <c r="BM3" i="181" s="1"/>
  <c r="BN3" i="181" s="1"/>
  <c r="BO3" i="181" s="1"/>
  <c r="BP3" i="181" s="1"/>
  <c r="BQ3" i="181" s="1"/>
  <c r="BR3" i="181" s="1"/>
  <c r="BS3" i="181" s="1"/>
  <c r="BT3" i="181" s="1"/>
  <c r="BU3" i="181" s="1"/>
  <c r="BV3" i="181" s="1"/>
  <c r="BW3" i="181" s="1"/>
  <c r="BX3" i="181" s="1"/>
  <c r="BY3" i="181" s="1"/>
  <c r="BZ3" i="181" s="1"/>
  <c r="CA3" i="181" s="1"/>
  <c r="CB3" i="181" s="1"/>
  <c r="CC3" i="181" s="1"/>
  <c r="CD3" i="181" s="1"/>
  <c r="CE3" i="181" s="1"/>
  <c r="CF3" i="181" s="1"/>
  <c r="CG3" i="181" s="1"/>
  <c r="CH3" i="181" s="1"/>
  <c r="CI3" i="181" s="1"/>
  <c r="CJ3" i="181" s="1"/>
  <c r="CK3" i="181" s="1"/>
  <c r="CL3" i="181" s="1"/>
  <c r="CM3" i="181" s="1"/>
  <c r="CN3" i="181" s="1"/>
  <c r="CO3" i="181" s="1"/>
  <c r="CP3" i="181" s="1"/>
  <c r="CQ3" i="181" s="1"/>
  <c r="CR3" i="181" s="1"/>
  <c r="CS3" i="181" s="1"/>
  <c r="CT3" i="181" s="1"/>
  <c r="CU3" i="181" s="1"/>
  <c r="CV3" i="181" s="1"/>
  <c r="CW3" i="181" s="1"/>
  <c r="CX3" i="181" s="1"/>
  <c r="CY3" i="181" s="1"/>
  <c r="CZ3" i="181" s="1"/>
  <c r="DA3" i="181" s="1"/>
  <c r="DB3" i="181" s="1"/>
  <c r="DC3" i="181" s="1"/>
  <c r="DD3" i="181" s="1"/>
  <c r="DE3" i="181" s="1"/>
  <c r="DF3" i="181" s="1"/>
  <c r="DG3" i="181" s="1"/>
  <c r="DH3" i="181" s="1"/>
  <c r="DI3" i="181" s="1"/>
  <c r="DJ3" i="181" s="1"/>
  <c r="DK3" i="181" s="1"/>
  <c r="DL3" i="181" s="1"/>
  <c r="DM3" i="181" s="1"/>
  <c r="DN3" i="181" s="1"/>
  <c r="DO3" i="181" s="1"/>
  <c r="DP3" i="181" s="1"/>
  <c r="DQ3" i="181" s="1"/>
  <c r="DR3" i="181" s="1"/>
  <c r="DS3" i="181" s="1"/>
  <c r="DT3" i="181" s="1"/>
  <c r="DU3" i="181" s="1"/>
  <c r="DV3" i="181" s="1"/>
  <c r="DW3" i="181" s="1"/>
  <c r="DX3" i="181" s="1"/>
  <c r="DY3" i="181" s="1"/>
  <c r="DZ3" i="181" s="1"/>
  <c r="EA3" i="181" s="1"/>
  <c r="EB3" i="181" s="1"/>
  <c r="EC3" i="181" s="1"/>
  <c r="ED3" i="181" s="1"/>
  <c r="EE3" i="181" s="1"/>
  <c r="EF3" i="181" s="1"/>
  <c r="EG3" i="181" s="1"/>
  <c r="EH3" i="181" s="1"/>
  <c r="EI3" i="181" s="1"/>
  <c r="EJ3" i="181" s="1"/>
  <c r="EK3" i="181" s="1"/>
  <c r="EL3" i="181" s="1"/>
  <c r="EM3" i="181" s="1"/>
  <c r="EN3" i="181" s="1"/>
  <c r="EO3" i="181" s="1"/>
  <c r="EP3" i="181" s="1"/>
  <c r="EQ3" i="181" s="1"/>
  <c r="ER3" i="181" s="1"/>
  <c r="ES3" i="181" s="1"/>
  <c r="ET3" i="181" s="1"/>
  <c r="EU3" i="181" s="1"/>
  <c r="EV3" i="181" s="1"/>
  <c r="EW3" i="181" s="1"/>
  <c r="EX3" i="181" s="1"/>
  <c r="EY3" i="181" s="1"/>
  <c r="EZ3" i="181" s="1"/>
  <c r="FA3" i="181" s="1"/>
  <c r="FB3" i="181" s="1"/>
  <c r="FC3" i="181" s="1"/>
  <c r="FD3" i="181" s="1"/>
  <c r="FE3" i="181" s="1"/>
  <c r="FF3" i="181" s="1"/>
  <c r="FG3" i="181" s="1"/>
  <c r="FH3" i="181" s="1"/>
  <c r="FI3" i="181" s="1"/>
  <c r="FJ3" i="181" s="1"/>
  <c r="FK3" i="181" s="1"/>
  <c r="FL3" i="181" s="1"/>
  <c r="FM3" i="181" s="1"/>
  <c r="FN3" i="181" s="1"/>
  <c r="FO3" i="181" s="1"/>
  <c r="FP3" i="181" s="1"/>
  <c r="FQ3" i="181" s="1"/>
  <c r="FR3" i="181" s="1"/>
  <c r="FS3" i="181" s="1"/>
  <c r="FT3" i="181" s="1"/>
  <c r="FU3" i="181" s="1"/>
  <c r="FV3" i="181" s="1"/>
  <c r="FW3" i="181" s="1"/>
  <c r="FX3" i="181" s="1"/>
  <c r="FY3" i="181" s="1"/>
  <c r="FZ3" i="181" s="1"/>
  <c r="GA3" i="181" s="1"/>
  <c r="GB3" i="181" s="1"/>
  <c r="GC3" i="181" s="1"/>
  <c r="GD3" i="181" s="1"/>
  <c r="GE3" i="181" s="1"/>
  <c r="GF3" i="181" s="1"/>
  <c r="GG3" i="181" s="1"/>
  <c r="GH3" i="181" s="1"/>
  <c r="GI3" i="181" s="1"/>
  <c r="GJ3" i="181" s="1"/>
  <c r="GK3" i="181" s="1"/>
  <c r="GL3" i="181" s="1"/>
  <c r="GM3" i="181" s="1"/>
  <c r="GN3" i="181" s="1"/>
  <c r="GO3" i="181" s="1"/>
  <c r="GP3" i="181" s="1"/>
  <c r="GQ3" i="181" s="1"/>
  <c r="GR3" i="181" s="1"/>
  <c r="GS3" i="181" s="1"/>
  <c r="GT3" i="181" s="1"/>
  <c r="GU3" i="181" s="1"/>
  <c r="GV3" i="181" s="1"/>
  <c r="GW3" i="181" s="1"/>
  <c r="GX3" i="181" s="1"/>
  <c r="GY3" i="181" s="1"/>
  <c r="GZ3" i="181" s="1"/>
  <c r="HA3" i="181" s="1"/>
  <c r="HB3" i="181" s="1"/>
  <c r="HC3" i="181" s="1"/>
  <c r="HD3" i="181" s="1"/>
  <c r="HE3" i="181" s="1"/>
  <c r="HF3" i="181" s="1"/>
  <c r="HG3" i="181" s="1"/>
  <c r="HH3" i="181" s="1"/>
  <c r="HI3" i="181" s="1"/>
  <c r="HJ3" i="181" s="1"/>
  <c r="HK3" i="181" s="1"/>
  <c r="AK2" i="181"/>
  <c r="AJ2" i="181"/>
  <c r="AI2" i="181"/>
  <c r="AH2" i="181"/>
  <c r="HE1" i="181"/>
  <c r="HI7" i="181" s="1"/>
  <c r="GX1" i="181"/>
  <c r="HB7" i="181" s="1"/>
  <c r="GQ1" i="181"/>
  <c r="GU7" i="181" s="1"/>
  <c r="GJ1" i="181"/>
  <c r="GC1" i="181"/>
  <c r="FV1" i="181"/>
  <c r="FZ7" i="181" s="1"/>
  <c r="FO1" i="181"/>
  <c r="FS7" i="181" s="1"/>
  <c r="FH1" i="181"/>
  <c r="FA1" i="181"/>
  <c r="FE7" i="181" s="1"/>
  <c r="ET1" i="181"/>
  <c r="EM1" i="181"/>
  <c r="EQ7" i="181" s="1"/>
  <c r="EF1" i="181"/>
  <c r="EJ7" i="181" s="1"/>
  <c r="DY1" i="181"/>
  <c r="EC7" i="181" s="1"/>
  <c r="DR1" i="181"/>
  <c r="DK1" i="181"/>
  <c r="DD1" i="181"/>
  <c r="DH7" i="181" s="1"/>
  <c r="CW1" i="181"/>
  <c r="DA7" i="181" s="1"/>
  <c r="CP1" i="181"/>
  <c r="CI1" i="181"/>
  <c r="CM7" i="181" s="1"/>
  <c r="CB1" i="181"/>
  <c r="CF7" i="181" s="1"/>
  <c r="BU1" i="181"/>
  <c r="BN1" i="181"/>
  <c r="BR7" i="181" s="1"/>
  <c r="BG1" i="181"/>
  <c r="AZ1" i="181"/>
  <c r="BD7" i="181" s="1"/>
  <c r="AS1" i="181"/>
  <c r="AL1" i="181"/>
  <c r="AD25" i="180"/>
  <c r="AF25" i="180" s="1"/>
  <c r="Q25" i="180"/>
  <c r="O25" i="180"/>
  <c r="M25" i="180"/>
  <c r="D25" i="180"/>
  <c r="C25" i="180"/>
  <c r="AD24" i="180"/>
  <c r="AF24" i="180" s="1"/>
  <c r="Q24" i="180"/>
  <c r="O24" i="180"/>
  <c r="M24" i="180"/>
  <c r="D24" i="180"/>
  <c r="C24" i="180"/>
  <c r="AD23" i="180"/>
  <c r="AF23" i="180" s="1"/>
  <c r="Q23" i="180"/>
  <c r="O23" i="180"/>
  <c r="M23" i="180"/>
  <c r="D23" i="180"/>
  <c r="C23" i="180"/>
  <c r="AD22" i="180"/>
  <c r="AF22" i="180" s="1"/>
  <c r="Q22" i="180"/>
  <c r="O22" i="180"/>
  <c r="M22" i="180"/>
  <c r="D22" i="180"/>
  <c r="C22" i="180"/>
  <c r="AD21" i="180"/>
  <c r="AF21" i="180" s="1"/>
  <c r="Q21" i="180"/>
  <c r="O21" i="180"/>
  <c r="M21" i="180"/>
  <c r="P21" i="180" s="1"/>
  <c r="D21" i="180"/>
  <c r="C21" i="180"/>
  <c r="AD20" i="180"/>
  <c r="AF20" i="180" s="1"/>
  <c r="Q20" i="180"/>
  <c r="O20" i="180"/>
  <c r="M20" i="180"/>
  <c r="P20" i="180" s="1"/>
  <c r="D20" i="180"/>
  <c r="C20" i="180"/>
  <c r="AD19" i="180"/>
  <c r="AF19" i="180" s="1"/>
  <c r="Q19" i="180"/>
  <c r="O19" i="180"/>
  <c r="M19" i="180"/>
  <c r="T19" i="180" s="1"/>
  <c r="D19" i="180"/>
  <c r="C19" i="180"/>
  <c r="AD18" i="180"/>
  <c r="AF18" i="180" s="1"/>
  <c r="Q18" i="180"/>
  <c r="O18" i="180"/>
  <c r="M18" i="180"/>
  <c r="P18" i="180" s="1"/>
  <c r="D18" i="180"/>
  <c r="C18" i="180"/>
  <c r="AD17" i="180"/>
  <c r="AF17" i="180" s="1"/>
  <c r="Q17" i="180"/>
  <c r="O17" i="180"/>
  <c r="M17" i="180"/>
  <c r="D17" i="180"/>
  <c r="C17" i="180"/>
  <c r="AD16" i="180"/>
  <c r="AF16" i="180" s="1"/>
  <c r="Q16" i="180"/>
  <c r="O16" i="180"/>
  <c r="M16" i="180"/>
  <c r="D16" i="180"/>
  <c r="C16" i="180"/>
  <c r="AG3" i="180"/>
  <c r="AH3" i="180" s="1"/>
  <c r="AI3" i="180" s="1"/>
  <c r="AJ3" i="180" s="1"/>
  <c r="AK3" i="180" s="1"/>
  <c r="AL3" i="180" s="1"/>
  <c r="AM3" i="180" s="1"/>
  <c r="AN3" i="180" s="1"/>
  <c r="AO3" i="180" s="1"/>
  <c r="AP3" i="180" s="1"/>
  <c r="AQ3" i="180" s="1"/>
  <c r="AR3" i="180" s="1"/>
  <c r="AS3" i="180" s="1"/>
  <c r="AT3" i="180" s="1"/>
  <c r="AU3" i="180" s="1"/>
  <c r="AV3" i="180" s="1"/>
  <c r="AW3" i="180" s="1"/>
  <c r="AX3" i="180" s="1"/>
  <c r="AY3" i="180" s="1"/>
  <c r="AZ3" i="180" s="1"/>
  <c r="BA3" i="180" s="1"/>
  <c r="BB3" i="180" s="1"/>
  <c r="BC3" i="180" s="1"/>
  <c r="BD3" i="180" s="1"/>
  <c r="BE3" i="180" s="1"/>
  <c r="BF3" i="180" s="1"/>
  <c r="BG3" i="180" s="1"/>
  <c r="BH3" i="180" s="1"/>
  <c r="BI3" i="180" s="1"/>
  <c r="BJ3" i="180" s="1"/>
  <c r="BK3" i="180" s="1"/>
  <c r="BL3" i="180" s="1"/>
  <c r="BM3" i="180" s="1"/>
  <c r="BN3" i="180" s="1"/>
  <c r="BO3" i="180" s="1"/>
  <c r="BP3" i="180" s="1"/>
  <c r="BQ3" i="180" s="1"/>
  <c r="BR3" i="180" s="1"/>
  <c r="BS3" i="180" s="1"/>
  <c r="BT3" i="180" s="1"/>
  <c r="BU3" i="180" s="1"/>
  <c r="BV3" i="180" s="1"/>
  <c r="BW3" i="180" s="1"/>
  <c r="BX3" i="180" s="1"/>
  <c r="BY3" i="180" s="1"/>
  <c r="BZ3" i="180" s="1"/>
  <c r="CA3" i="180" s="1"/>
  <c r="CB3" i="180" s="1"/>
  <c r="CC3" i="180" s="1"/>
  <c r="CD3" i="180" s="1"/>
  <c r="CE3" i="180" s="1"/>
  <c r="CF3" i="180" s="1"/>
  <c r="CG3" i="180" s="1"/>
  <c r="CH3" i="180" s="1"/>
  <c r="CI3" i="180" s="1"/>
  <c r="CJ3" i="180" s="1"/>
  <c r="CK3" i="180" s="1"/>
  <c r="CL3" i="180" s="1"/>
  <c r="CM3" i="180" s="1"/>
  <c r="CN3" i="180" s="1"/>
  <c r="CO3" i="180" s="1"/>
  <c r="CP3" i="180" s="1"/>
  <c r="CQ3" i="180" s="1"/>
  <c r="CR3" i="180" s="1"/>
  <c r="CS3" i="180" s="1"/>
  <c r="CT3" i="180" s="1"/>
  <c r="CU3" i="180" s="1"/>
  <c r="CV3" i="180" s="1"/>
  <c r="CW3" i="180" s="1"/>
  <c r="CX3" i="180" s="1"/>
  <c r="CY3" i="180" s="1"/>
  <c r="CZ3" i="180" s="1"/>
  <c r="DA3" i="180" s="1"/>
  <c r="DB3" i="180" s="1"/>
  <c r="DC3" i="180" s="1"/>
  <c r="DD3" i="180" s="1"/>
  <c r="DE3" i="180" s="1"/>
  <c r="DF3" i="180" s="1"/>
  <c r="DG3" i="180" s="1"/>
  <c r="DH3" i="180" s="1"/>
  <c r="DI3" i="180" s="1"/>
  <c r="DJ3" i="180" s="1"/>
  <c r="DK3" i="180" s="1"/>
  <c r="DL3" i="180" s="1"/>
  <c r="DM3" i="180" s="1"/>
  <c r="DN3" i="180" s="1"/>
  <c r="DO3" i="180" s="1"/>
  <c r="DP3" i="180" s="1"/>
  <c r="DQ3" i="180" s="1"/>
  <c r="DR3" i="180" s="1"/>
  <c r="DS3" i="180" s="1"/>
  <c r="DT3" i="180" s="1"/>
  <c r="DU3" i="180" s="1"/>
  <c r="DV3" i="180" s="1"/>
  <c r="DW3" i="180" s="1"/>
  <c r="DX3" i="180" s="1"/>
  <c r="DY3" i="180" s="1"/>
  <c r="DZ3" i="180" s="1"/>
  <c r="EA3" i="180" s="1"/>
  <c r="EB3" i="180" s="1"/>
  <c r="EC3" i="180" s="1"/>
  <c r="ED3" i="180" s="1"/>
  <c r="EE3" i="180" s="1"/>
  <c r="EF3" i="180" s="1"/>
  <c r="EG3" i="180" s="1"/>
  <c r="EH3" i="180" s="1"/>
  <c r="EI3" i="180" s="1"/>
  <c r="EJ3" i="180" s="1"/>
  <c r="EK3" i="180" s="1"/>
  <c r="EL3" i="180" s="1"/>
  <c r="EM3" i="180" s="1"/>
  <c r="EN3" i="180" s="1"/>
  <c r="EO3" i="180" s="1"/>
  <c r="EP3" i="180" s="1"/>
  <c r="EQ3" i="180" s="1"/>
  <c r="ER3" i="180" s="1"/>
  <c r="ES3" i="180" s="1"/>
  <c r="ET3" i="180" s="1"/>
  <c r="EU3" i="180" s="1"/>
  <c r="EV3" i="180" s="1"/>
  <c r="EW3" i="180" s="1"/>
  <c r="EX3" i="180" s="1"/>
  <c r="EY3" i="180" s="1"/>
  <c r="EZ3" i="180" s="1"/>
  <c r="FA3" i="180" s="1"/>
  <c r="FB3" i="180" s="1"/>
  <c r="FC3" i="180" s="1"/>
  <c r="FD3" i="180" s="1"/>
  <c r="FE3" i="180" s="1"/>
  <c r="FF3" i="180" s="1"/>
  <c r="FG3" i="180" s="1"/>
  <c r="FH3" i="180" s="1"/>
  <c r="FI3" i="180" s="1"/>
  <c r="FJ3" i="180" s="1"/>
  <c r="FK3" i="180" s="1"/>
  <c r="FL3" i="180" s="1"/>
  <c r="FM3" i="180" s="1"/>
  <c r="FN3" i="180" s="1"/>
  <c r="FO3" i="180" s="1"/>
  <c r="FP3" i="180" s="1"/>
  <c r="FQ3" i="180" s="1"/>
  <c r="FR3" i="180" s="1"/>
  <c r="FS3" i="180" s="1"/>
  <c r="FT3" i="180" s="1"/>
  <c r="FU3" i="180" s="1"/>
  <c r="FV3" i="180" s="1"/>
  <c r="FW3" i="180" s="1"/>
  <c r="FX3" i="180" s="1"/>
  <c r="FY3" i="180" s="1"/>
  <c r="FZ3" i="180" s="1"/>
  <c r="GA3" i="180" s="1"/>
  <c r="GB3" i="180" s="1"/>
  <c r="GC3" i="180" s="1"/>
  <c r="GD3" i="180" s="1"/>
  <c r="GE3" i="180" s="1"/>
  <c r="GF3" i="180" s="1"/>
  <c r="GG3" i="180" s="1"/>
  <c r="GH3" i="180" s="1"/>
  <c r="GI3" i="180" s="1"/>
  <c r="GJ3" i="180" s="1"/>
  <c r="GK3" i="180" s="1"/>
  <c r="GL3" i="180" s="1"/>
  <c r="GM3" i="180" s="1"/>
  <c r="GN3" i="180" s="1"/>
  <c r="GO3" i="180" s="1"/>
  <c r="GP3" i="180" s="1"/>
  <c r="GQ3" i="180" s="1"/>
  <c r="GR3" i="180" s="1"/>
  <c r="GS3" i="180" s="1"/>
  <c r="GT3" i="180" s="1"/>
  <c r="GU3" i="180" s="1"/>
  <c r="GV3" i="180" s="1"/>
  <c r="GW3" i="180" s="1"/>
  <c r="GX3" i="180" s="1"/>
  <c r="GY3" i="180" s="1"/>
  <c r="GZ3" i="180" s="1"/>
  <c r="HA3" i="180" s="1"/>
  <c r="HB3" i="180" s="1"/>
  <c r="HC3" i="180" s="1"/>
  <c r="HD3" i="180" s="1"/>
  <c r="HE3" i="180" s="1"/>
  <c r="HF3" i="180" s="1"/>
  <c r="HG3" i="180" s="1"/>
  <c r="HH3" i="180" s="1"/>
  <c r="HI3" i="180" s="1"/>
  <c r="HJ3" i="180" s="1"/>
  <c r="AJ2" i="180"/>
  <c r="AI2" i="180"/>
  <c r="AH2" i="180"/>
  <c r="AG2" i="180"/>
  <c r="HD1" i="180"/>
  <c r="HH7" i="180" s="1"/>
  <c r="GW1" i="180"/>
  <c r="HA7" i="180" s="1"/>
  <c r="GP1" i="180"/>
  <c r="GI1" i="180"/>
  <c r="GB1" i="180"/>
  <c r="GF7" i="180" s="1"/>
  <c r="FU1" i="180"/>
  <c r="FY7" i="180" s="1"/>
  <c r="FN1" i="180"/>
  <c r="FG1" i="180"/>
  <c r="EZ1" i="180"/>
  <c r="ES1" i="180"/>
  <c r="EW7" i="180" s="1"/>
  <c r="EL1" i="180"/>
  <c r="EE1" i="180"/>
  <c r="DX1" i="180"/>
  <c r="DQ1" i="180"/>
  <c r="DJ1" i="180"/>
  <c r="DN7" i="180" s="1"/>
  <c r="DC1" i="180"/>
  <c r="CV1" i="180"/>
  <c r="CO1" i="180"/>
  <c r="CH1" i="180"/>
  <c r="CL7" i="180" s="1"/>
  <c r="CA1" i="180"/>
  <c r="BT1" i="180"/>
  <c r="BM1" i="180"/>
  <c r="BQ7" i="180" s="1"/>
  <c r="BF1" i="180"/>
  <c r="AY1" i="180"/>
  <c r="AR1" i="180"/>
  <c r="AK1" i="180"/>
  <c r="AH25" i="179"/>
  <c r="AJ25" i="179" s="1"/>
  <c r="Q25" i="179"/>
  <c r="O25" i="179"/>
  <c r="M25" i="179"/>
  <c r="D25" i="179"/>
  <c r="C25" i="179"/>
  <c r="AH24" i="179"/>
  <c r="AJ24" i="179" s="1"/>
  <c r="Q24" i="179"/>
  <c r="O24" i="179"/>
  <c r="M24" i="179"/>
  <c r="T24" i="179" s="1"/>
  <c r="D24" i="179"/>
  <c r="C24" i="179"/>
  <c r="AH23" i="179"/>
  <c r="AJ23" i="179" s="1"/>
  <c r="Q23" i="179"/>
  <c r="O23" i="179"/>
  <c r="M23" i="179"/>
  <c r="D23" i="179"/>
  <c r="C23" i="179"/>
  <c r="AH22" i="179"/>
  <c r="AJ22" i="179" s="1"/>
  <c r="Q22" i="179"/>
  <c r="O22" i="179"/>
  <c r="M22" i="179"/>
  <c r="D22" i="179"/>
  <c r="C22" i="179"/>
  <c r="AH21" i="179"/>
  <c r="AJ21" i="179" s="1"/>
  <c r="Q21" i="179"/>
  <c r="O21" i="179"/>
  <c r="M21" i="179"/>
  <c r="P21" i="179" s="1"/>
  <c r="D21" i="179"/>
  <c r="C21" i="179"/>
  <c r="AH20" i="179"/>
  <c r="AJ20" i="179" s="1"/>
  <c r="Q20" i="179"/>
  <c r="O20" i="179"/>
  <c r="M20" i="179"/>
  <c r="P20" i="179" s="1"/>
  <c r="D20" i="179"/>
  <c r="C20" i="179"/>
  <c r="AH19" i="179"/>
  <c r="AJ19" i="179" s="1"/>
  <c r="Q19" i="179"/>
  <c r="O19" i="179"/>
  <c r="M19" i="179"/>
  <c r="D19" i="179"/>
  <c r="C19" i="179"/>
  <c r="AH18" i="179"/>
  <c r="AJ18" i="179" s="1"/>
  <c r="Q18" i="179"/>
  <c r="O18" i="179"/>
  <c r="M18" i="179"/>
  <c r="P18" i="179" s="1"/>
  <c r="D18" i="179"/>
  <c r="C18" i="179"/>
  <c r="AH17" i="179"/>
  <c r="AJ17" i="179" s="1"/>
  <c r="Q17" i="179"/>
  <c r="O17" i="179"/>
  <c r="M17" i="179"/>
  <c r="D17" i="179"/>
  <c r="C17" i="179"/>
  <c r="AH16" i="179"/>
  <c r="AJ16" i="179" s="1"/>
  <c r="Q16" i="179"/>
  <c r="O16" i="179"/>
  <c r="M16" i="179"/>
  <c r="D16" i="179"/>
  <c r="C16" i="179"/>
  <c r="AK3" i="179"/>
  <c r="AL3" i="179" s="1"/>
  <c r="AM3" i="179" s="1"/>
  <c r="AN3" i="179" s="1"/>
  <c r="AO3" i="179" s="1"/>
  <c r="AP3" i="179" s="1"/>
  <c r="AQ3" i="179" s="1"/>
  <c r="AR3" i="179" s="1"/>
  <c r="AS3" i="179" s="1"/>
  <c r="AT3" i="179" s="1"/>
  <c r="AU3" i="179" s="1"/>
  <c r="AV3" i="179" s="1"/>
  <c r="AW3" i="179" s="1"/>
  <c r="AX3" i="179" s="1"/>
  <c r="AY3" i="179" s="1"/>
  <c r="AZ3" i="179" s="1"/>
  <c r="BA3" i="179" s="1"/>
  <c r="BB3" i="179" s="1"/>
  <c r="BC3" i="179" s="1"/>
  <c r="BD3" i="179" s="1"/>
  <c r="BE3" i="179" s="1"/>
  <c r="BF3" i="179" s="1"/>
  <c r="BG3" i="179" s="1"/>
  <c r="BH3" i="179" s="1"/>
  <c r="BI3" i="179" s="1"/>
  <c r="BJ3" i="179" s="1"/>
  <c r="BK3" i="179" s="1"/>
  <c r="BL3" i="179" s="1"/>
  <c r="BM3" i="179" s="1"/>
  <c r="BN3" i="179" s="1"/>
  <c r="BO3" i="179" s="1"/>
  <c r="BP3" i="179" s="1"/>
  <c r="BQ3" i="179" s="1"/>
  <c r="BR3" i="179" s="1"/>
  <c r="BS3" i="179" s="1"/>
  <c r="BT3" i="179" s="1"/>
  <c r="BU3" i="179" s="1"/>
  <c r="BV3" i="179" s="1"/>
  <c r="BW3" i="179" s="1"/>
  <c r="BX3" i="179" s="1"/>
  <c r="BY3" i="179" s="1"/>
  <c r="BZ3" i="179" s="1"/>
  <c r="CA3" i="179" s="1"/>
  <c r="CB3" i="179" s="1"/>
  <c r="CC3" i="179" s="1"/>
  <c r="CD3" i="179" s="1"/>
  <c r="CE3" i="179" s="1"/>
  <c r="CF3" i="179" s="1"/>
  <c r="CG3" i="179" s="1"/>
  <c r="CH3" i="179" s="1"/>
  <c r="CI3" i="179" s="1"/>
  <c r="CJ3" i="179" s="1"/>
  <c r="CK3" i="179" s="1"/>
  <c r="CL3" i="179" s="1"/>
  <c r="CM3" i="179" s="1"/>
  <c r="CN3" i="179" s="1"/>
  <c r="CO3" i="179" s="1"/>
  <c r="CP3" i="179" s="1"/>
  <c r="CQ3" i="179" s="1"/>
  <c r="CR3" i="179" s="1"/>
  <c r="CS3" i="179" s="1"/>
  <c r="CT3" i="179" s="1"/>
  <c r="CU3" i="179" s="1"/>
  <c r="CV3" i="179" s="1"/>
  <c r="CW3" i="179" s="1"/>
  <c r="CX3" i="179" s="1"/>
  <c r="CY3" i="179" s="1"/>
  <c r="CZ3" i="179" s="1"/>
  <c r="DA3" i="179" s="1"/>
  <c r="DB3" i="179" s="1"/>
  <c r="DC3" i="179" s="1"/>
  <c r="DD3" i="179" s="1"/>
  <c r="DE3" i="179" s="1"/>
  <c r="DF3" i="179" s="1"/>
  <c r="DG3" i="179" s="1"/>
  <c r="DH3" i="179" s="1"/>
  <c r="DI3" i="179" s="1"/>
  <c r="DJ3" i="179" s="1"/>
  <c r="DK3" i="179" s="1"/>
  <c r="DL3" i="179" s="1"/>
  <c r="DM3" i="179" s="1"/>
  <c r="DN3" i="179" s="1"/>
  <c r="DO3" i="179" s="1"/>
  <c r="DP3" i="179" s="1"/>
  <c r="DQ3" i="179" s="1"/>
  <c r="DR3" i="179" s="1"/>
  <c r="DS3" i="179" s="1"/>
  <c r="DT3" i="179" s="1"/>
  <c r="DU3" i="179" s="1"/>
  <c r="DV3" i="179" s="1"/>
  <c r="DW3" i="179" s="1"/>
  <c r="DX3" i="179" s="1"/>
  <c r="DY3" i="179" s="1"/>
  <c r="DZ3" i="179" s="1"/>
  <c r="EA3" i="179" s="1"/>
  <c r="EB3" i="179" s="1"/>
  <c r="EC3" i="179" s="1"/>
  <c r="ED3" i="179" s="1"/>
  <c r="EE3" i="179" s="1"/>
  <c r="EF3" i="179" s="1"/>
  <c r="EG3" i="179" s="1"/>
  <c r="EH3" i="179" s="1"/>
  <c r="EI3" i="179" s="1"/>
  <c r="EJ3" i="179" s="1"/>
  <c r="EK3" i="179" s="1"/>
  <c r="EL3" i="179" s="1"/>
  <c r="EM3" i="179" s="1"/>
  <c r="EN3" i="179" s="1"/>
  <c r="EO3" i="179" s="1"/>
  <c r="EP3" i="179" s="1"/>
  <c r="EQ3" i="179" s="1"/>
  <c r="ER3" i="179" s="1"/>
  <c r="ES3" i="179" s="1"/>
  <c r="ET3" i="179" s="1"/>
  <c r="EU3" i="179" s="1"/>
  <c r="EV3" i="179" s="1"/>
  <c r="EW3" i="179" s="1"/>
  <c r="EX3" i="179" s="1"/>
  <c r="EY3" i="179" s="1"/>
  <c r="EZ3" i="179" s="1"/>
  <c r="FA3" i="179" s="1"/>
  <c r="FB3" i="179" s="1"/>
  <c r="FC3" i="179" s="1"/>
  <c r="FD3" i="179" s="1"/>
  <c r="FE3" i="179" s="1"/>
  <c r="FF3" i="179" s="1"/>
  <c r="FG3" i="179" s="1"/>
  <c r="FH3" i="179" s="1"/>
  <c r="FI3" i="179" s="1"/>
  <c r="FJ3" i="179" s="1"/>
  <c r="FK3" i="179" s="1"/>
  <c r="FL3" i="179" s="1"/>
  <c r="FM3" i="179" s="1"/>
  <c r="FN3" i="179" s="1"/>
  <c r="FO3" i="179" s="1"/>
  <c r="FP3" i="179" s="1"/>
  <c r="FQ3" i="179" s="1"/>
  <c r="FR3" i="179" s="1"/>
  <c r="FS3" i="179" s="1"/>
  <c r="FT3" i="179" s="1"/>
  <c r="FU3" i="179" s="1"/>
  <c r="FV3" i="179" s="1"/>
  <c r="FW3" i="179" s="1"/>
  <c r="FX3" i="179" s="1"/>
  <c r="FY3" i="179" s="1"/>
  <c r="FZ3" i="179" s="1"/>
  <c r="GA3" i="179" s="1"/>
  <c r="GB3" i="179" s="1"/>
  <c r="GC3" i="179" s="1"/>
  <c r="GD3" i="179" s="1"/>
  <c r="GE3" i="179" s="1"/>
  <c r="GF3" i="179" s="1"/>
  <c r="GG3" i="179" s="1"/>
  <c r="GH3" i="179" s="1"/>
  <c r="GI3" i="179" s="1"/>
  <c r="GJ3" i="179" s="1"/>
  <c r="GK3" i="179" s="1"/>
  <c r="GL3" i="179" s="1"/>
  <c r="GM3" i="179" s="1"/>
  <c r="GN3" i="179" s="1"/>
  <c r="GO3" i="179" s="1"/>
  <c r="GP3" i="179" s="1"/>
  <c r="GQ3" i="179" s="1"/>
  <c r="GR3" i="179" s="1"/>
  <c r="GS3" i="179" s="1"/>
  <c r="GT3" i="179" s="1"/>
  <c r="GU3" i="179" s="1"/>
  <c r="GV3" i="179" s="1"/>
  <c r="GW3" i="179" s="1"/>
  <c r="GX3" i="179" s="1"/>
  <c r="GY3" i="179" s="1"/>
  <c r="GZ3" i="179" s="1"/>
  <c r="HA3" i="179" s="1"/>
  <c r="HB3" i="179" s="1"/>
  <c r="HC3" i="179" s="1"/>
  <c r="HD3" i="179" s="1"/>
  <c r="HE3" i="179" s="1"/>
  <c r="HF3" i="179" s="1"/>
  <c r="HG3" i="179" s="1"/>
  <c r="HH3" i="179" s="1"/>
  <c r="HI3" i="179" s="1"/>
  <c r="HJ3" i="179" s="1"/>
  <c r="HK3" i="179" s="1"/>
  <c r="HL3" i="179" s="1"/>
  <c r="HM3" i="179" s="1"/>
  <c r="HN3" i="179" s="1"/>
  <c r="AN2" i="179"/>
  <c r="AM2" i="179"/>
  <c r="AL2" i="179"/>
  <c r="AK2" i="179"/>
  <c r="HH1" i="179"/>
  <c r="HL7" i="179" s="1"/>
  <c r="HA1" i="179"/>
  <c r="GT1" i="179"/>
  <c r="GX7" i="179" s="1"/>
  <c r="GM1" i="179"/>
  <c r="GF1" i="179"/>
  <c r="FY1" i="179"/>
  <c r="FR1" i="179"/>
  <c r="FK1" i="179"/>
  <c r="FD1" i="179"/>
  <c r="EW1" i="179"/>
  <c r="EP1" i="179"/>
  <c r="EI1" i="179"/>
  <c r="EB1" i="179"/>
  <c r="EF7" i="179" s="1"/>
  <c r="DU1" i="179"/>
  <c r="DN1" i="179"/>
  <c r="DG1" i="179"/>
  <c r="CZ1" i="179"/>
  <c r="CS1" i="179"/>
  <c r="CL1" i="179"/>
  <c r="CE1" i="179"/>
  <c r="BX1" i="179"/>
  <c r="CB7" i="179" s="1"/>
  <c r="BQ1" i="179"/>
  <c r="BJ1" i="179"/>
  <c r="BC1" i="179"/>
  <c r="AV1" i="179"/>
  <c r="AO1" i="179"/>
  <c r="AE25" i="178"/>
  <c r="AG25" i="178" s="1"/>
  <c r="Q25" i="178"/>
  <c r="O25" i="178"/>
  <c r="M25" i="178"/>
  <c r="T25" i="178" s="1"/>
  <c r="D25" i="178"/>
  <c r="C25" i="178"/>
  <c r="AE24" i="178"/>
  <c r="AG24" i="178" s="1"/>
  <c r="Q24" i="178"/>
  <c r="O24" i="178"/>
  <c r="M24" i="178"/>
  <c r="T24" i="178" s="1"/>
  <c r="D24" i="178"/>
  <c r="C24" i="178"/>
  <c r="AE23" i="178"/>
  <c r="AG23" i="178" s="1"/>
  <c r="Q23" i="178"/>
  <c r="O23" i="178"/>
  <c r="M23" i="178"/>
  <c r="D23" i="178"/>
  <c r="C23" i="178"/>
  <c r="AE22" i="178"/>
  <c r="AG22" i="178" s="1"/>
  <c r="Q22" i="178"/>
  <c r="O22" i="178"/>
  <c r="M22" i="178"/>
  <c r="D22" i="178"/>
  <c r="C22" i="178"/>
  <c r="AE21" i="178"/>
  <c r="AG21" i="178" s="1"/>
  <c r="Q21" i="178"/>
  <c r="O21" i="178"/>
  <c r="M21" i="178"/>
  <c r="D21" i="178"/>
  <c r="C21" i="178"/>
  <c r="AE20" i="178"/>
  <c r="AG20" i="178" s="1"/>
  <c r="Q20" i="178"/>
  <c r="O20" i="178"/>
  <c r="M20" i="178"/>
  <c r="P20" i="178" s="1"/>
  <c r="D20" i="178"/>
  <c r="C20" i="178"/>
  <c r="AE19" i="178"/>
  <c r="AG19" i="178" s="1"/>
  <c r="Q19" i="178"/>
  <c r="O19" i="178"/>
  <c r="M19" i="178"/>
  <c r="T19" i="178" s="1"/>
  <c r="D19" i="178"/>
  <c r="C19" i="178"/>
  <c r="AE18" i="178"/>
  <c r="AG18" i="178" s="1"/>
  <c r="Q18" i="178"/>
  <c r="O18" i="178"/>
  <c r="M18" i="178"/>
  <c r="D18" i="178"/>
  <c r="C18" i="178"/>
  <c r="AE17" i="178"/>
  <c r="AG17" i="178" s="1"/>
  <c r="Q17" i="178"/>
  <c r="O17" i="178"/>
  <c r="M17" i="178"/>
  <c r="T17" i="178" s="1"/>
  <c r="D17" i="178"/>
  <c r="C17" i="178"/>
  <c r="AE16" i="178"/>
  <c r="AG16" i="178" s="1"/>
  <c r="Q16" i="178"/>
  <c r="O16" i="178"/>
  <c r="M16" i="178"/>
  <c r="D16" i="178"/>
  <c r="C16" i="178"/>
  <c r="AH3" i="178"/>
  <c r="AI3" i="178" s="1"/>
  <c r="AJ3" i="178" s="1"/>
  <c r="AK3" i="178" s="1"/>
  <c r="AL3" i="178" s="1"/>
  <c r="AM3" i="178" s="1"/>
  <c r="AN3" i="178" s="1"/>
  <c r="AO3" i="178" s="1"/>
  <c r="AP3" i="178" s="1"/>
  <c r="AQ3" i="178" s="1"/>
  <c r="AR3" i="178" s="1"/>
  <c r="AS3" i="178" s="1"/>
  <c r="AT3" i="178" s="1"/>
  <c r="AU3" i="178" s="1"/>
  <c r="AV3" i="178" s="1"/>
  <c r="AW3" i="178" s="1"/>
  <c r="AX3" i="178" s="1"/>
  <c r="AY3" i="178" s="1"/>
  <c r="AZ3" i="178" s="1"/>
  <c r="BA3" i="178" s="1"/>
  <c r="BB3" i="178" s="1"/>
  <c r="BC3" i="178" s="1"/>
  <c r="BD3" i="178" s="1"/>
  <c r="BE3" i="178" s="1"/>
  <c r="BF3" i="178" s="1"/>
  <c r="BG3" i="178" s="1"/>
  <c r="BH3" i="178" s="1"/>
  <c r="BI3" i="178" s="1"/>
  <c r="BJ3" i="178" s="1"/>
  <c r="BK3" i="178" s="1"/>
  <c r="BL3" i="178" s="1"/>
  <c r="BM3" i="178" s="1"/>
  <c r="BN3" i="178" s="1"/>
  <c r="BO3" i="178" s="1"/>
  <c r="BP3" i="178" s="1"/>
  <c r="BQ3" i="178" s="1"/>
  <c r="BR3" i="178" s="1"/>
  <c r="BS3" i="178" s="1"/>
  <c r="BT3" i="178" s="1"/>
  <c r="BU3" i="178" s="1"/>
  <c r="BV3" i="178" s="1"/>
  <c r="BW3" i="178" s="1"/>
  <c r="BX3" i="178" s="1"/>
  <c r="BY3" i="178" s="1"/>
  <c r="BZ3" i="178" s="1"/>
  <c r="CA3" i="178" s="1"/>
  <c r="CB3" i="178" s="1"/>
  <c r="CC3" i="178" s="1"/>
  <c r="CD3" i="178" s="1"/>
  <c r="CE3" i="178" s="1"/>
  <c r="CF3" i="178" s="1"/>
  <c r="CG3" i="178" s="1"/>
  <c r="CH3" i="178" s="1"/>
  <c r="CI3" i="178" s="1"/>
  <c r="CJ3" i="178" s="1"/>
  <c r="CK3" i="178" s="1"/>
  <c r="CL3" i="178" s="1"/>
  <c r="CM3" i="178" s="1"/>
  <c r="CN3" i="178" s="1"/>
  <c r="CO3" i="178" s="1"/>
  <c r="CP3" i="178" s="1"/>
  <c r="CQ3" i="178" s="1"/>
  <c r="CR3" i="178" s="1"/>
  <c r="CS3" i="178" s="1"/>
  <c r="CT3" i="178" s="1"/>
  <c r="CU3" i="178" s="1"/>
  <c r="CV3" i="178" s="1"/>
  <c r="CW3" i="178" s="1"/>
  <c r="CX3" i="178" s="1"/>
  <c r="CY3" i="178" s="1"/>
  <c r="CZ3" i="178" s="1"/>
  <c r="DA3" i="178" s="1"/>
  <c r="DB3" i="178" s="1"/>
  <c r="DC3" i="178" s="1"/>
  <c r="DD3" i="178" s="1"/>
  <c r="DE3" i="178" s="1"/>
  <c r="DF3" i="178" s="1"/>
  <c r="DG3" i="178" s="1"/>
  <c r="DH3" i="178" s="1"/>
  <c r="DI3" i="178" s="1"/>
  <c r="DJ3" i="178" s="1"/>
  <c r="DK3" i="178" s="1"/>
  <c r="DL3" i="178" s="1"/>
  <c r="DM3" i="178" s="1"/>
  <c r="DN3" i="178" s="1"/>
  <c r="DO3" i="178" s="1"/>
  <c r="DP3" i="178" s="1"/>
  <c r="DQ3" i="178" s="1"/>
  <c r="DR3" i="178" s="1"/>
  <c r="DS3" i="178" s="1"/>
  <c r="DT3" i="178" s="1"/>
  <c r="DU3" i="178" s="1"/>
  <c r="DV3" i="178" s="1"/>
  <c r="DW3" i="178" s="1"/>
  <c r="DX3" i="178" s="1"/>
  <c r="DY3" i="178" s="1"/>
  <c r="DZ3" i="178" s="1"/>
  <c r="EA3" i="178" s="1"/>
  <c r="EB3" i="178" s="1"/>
  <c r="EC3" i="178" s="1"/>
  <c r="ED3" i="178" s="1"/>
  <c r="EE3" i="178" s="1"/>
  <c r="EF3" i="178" s="1"/>
  <c r="EG3" i="178" s="1"/>
  <c r="EH3" i="178" s="1"/>
  <c r="EI3" i="178" s="1"/>
  <c r="EJ3" i="178" s="1"/>
  <c r="EK3" i="178" s="1"/>
  <c r="EL3" i="178" s="1"/>
  <c r="EM3" i="178" s="1"/>
  <c r="EN3" i="178" s="1"/>
  <c r="EO3" i="178" s="1"/>
  <c r="EP3" i="178" s="1"/>
  <c r="EQ3" i="178" s="1"/>
  <c r="ER3" i="178" s="1"/>
  <c r="ES3" i="178" s="1"/>
  <c r="ET3" i="178" s="1"/>
  <c r="EU3" i="178" s="1"/>
  <c r="EV3" i="178" s="1"/>
  <c r="EW3" i="178" s="1"/>
  <c r="EX3" i="178" s="1"/>
  <c r="EY3" i="178" s="1"/>
  <c r="EZ3" i="178" s="1"/>
  <c r="FA3" i="178" s="1"/>
  <c r="FB3" i="178" s="1"/>
  <c r="FC3" i="178" s="1"/>
  <c r="FD3" i="178" s="1"/>
  <c r="FE3" i="178" s="1"/>
  <c r="FF3" i="178" s="1"/>
  <c r="FG3" i="178" s="1"/>
  <c r="FH3" i="178" s="1"/>
  <c r="FI3" i="178" s="1"/>
  <c r="FJ3" i="178" s="1"/>
  <c r="FK3" i="178" s="1"/>
  <c r="FL3" i="178" s="1"/>
  <c r="FM3" i="178" s="1"/>
  <c r="FN3" i="178" s="1"/>
  <c r="FO3" i="178" s="1"/>
  <c r="FP3" i="178" s="1"/>
  <c r="FQ3" i="178" s="1"/>
  <c r="FR3" i="178" s="1"/>
  <c r="FS3" i="178" s="1"/>
  <c r="FT3" i="178" s="1"/>
  <c r="FU3" i="178" s="1"/>
  <c r="FV3" i="178" s="1"/>
  <c r="FW3" i="178" s="1"/>
  <c r="FX3" i="178" s="1"/>
  <c r="FY3" i="178" s="1"/>
  <c r="FZ3" i="178" s="1"/>
  <c r="GA3" i="178" s="1"/>
  <c r="GB3" i="178" s="1"/>
  <c r="GC3" i="178" s="1"/>
  <c r="GD3" i="178" s="1"/>
  <c r="GE3" i="178" s="1"/>
  <c r="GF3" i="178" s="1"/>
  <c r="GG3" i="178" s="1"/>
  <c r="GH3" i="178" s="1"/>
  <c r="GI3" i="178" s="1"/>
  <c r="GJ3" i="178" s="1"/>
  <c r="GK3" i="178" s="1"/>
  <c r="GL3" i="178" s="1"/>
  <c r="GM3" i="178" s="1"/>
  <c r="GN3" i="178" s="1"/>
  <c r="GO3" i="178" s="1"/>
  <c r="GP3" i="178" s="1"/>
  <c r="GQ3" i="178" s="1"/>
  <c r="GR3" i="178" s="1"/>
  <c r="GS3" i="178" s="1"/>
  <c r="GT3" i="178" s="1"/>
  <c r="GU3" i="178" s="1"/>
  <c r="GV3" i="178" s="1"/>
  <c r="GW3" i="178" s="1"/>
  <c r="GX3" i="178" s="1"/>
  <c r="GY3" i="178" s="1"/>
  <c r="GZ3" i="178" s="1"/>
  <c r="HA3" i="178" s="1"/>
  <c r="HB3" i="178" s="1"/>
  <c r="HC3" i="178" s="1"/>
  <c r="HD3" i="178" s="1"/>
  <c r="HE3" i="178" s="1"/>
  <c r="HF3" i="178" s="1"/>
  <c r="HG3" i="178" s="1"/>
  <c r="HH3" i="178" s="1"/>
  <c r="HI3" i="178" s="1"/>
  <c r="HJ3" i="178" s="1"/>
  <c r="HK3" i="178" s="1"/>
  <c r="AK2" i="178"/>
  <c r="AJ2" i="178"/>
  <c r="AI2" i="178"/>
  <c r="AH2" i="178"/>
  <c r="HE1" i="178"/>
  <c r="GX1" i="178"/>
  <c r="GQ1" i="178"/>
  <c r="GJ1" i="178"/>
  <c r="GC1" i="178"/>
  <c r="FV1" i="178"/>
  <c r="FZ7" i="178" s="1"/>
  <c r="FO1" i="178"/>
  <c r="FH1" i="178"/>
  <c r="FA1" i="178"/>
  <c r="FE7" i="178" s="1"/>
  <c r="ET1" i="178"/>
  <c r="EM1" i="178"/>
  <c r="EF1" i="178"/>
  <c r="DY1" i="178"/>
  <c r="DR1" i="178"/>
  <c r="DK1" i="178"/>
  <c r="DD1" i="178"/>
  <c r="CW1" i="178"/>
  <c r="DA7" i="178" s="1"/>
  <c r="CP1" i="178"/>
  <c r="CI1" i="178"/>
  <c r="CB1" i="178"/>
  <c r="BU1" i="178"/>
  <c r="BY7" i="178" s="1"/>
  <c r="BN1" i="178"/>
  <c r="BR7" i="178" s="1"/>
  <c r="BG1" i="178"/>
  <c r="BK7" i="178" s="1"/>
  <c r="AZ1" i="178"/>
  <c r="BD7" i="178" s="1"/>
  <c r="AS1" i="178"/>
  <c r="AW7" i="178" s="1"/>
  <c r="AL1" i="178"/>
  <c r="AP7" i="178" s="1"/>
  <c r="AE25" i="177"/>
  <c r="AG25" i="177" s="1"/>
  <c r="Q25" i="177"/>
  <c r="O25" i="177"/>
  <c r="M25" i="177"/>
  <c r="D25" i="177"/>
  <c r="C25" i="177"/>
  <c r="AE24" i="177"/>
  <c r="AG24" i="177" s="1"/>
  <c r="Q24" i="177"/>
  <c r="O24" i="177"/>
  <c r="M24" i="177"/>
  <c r="D24" i="177"/>
  <c r="C24" i="177"/>
  <c r="AE23" i="177"/>
  <c r="AG23" i="177" s="1"/>
  <c r="Q23" i="177"/>
  <c r="O23" i="177"/>
  <c r="M23" i="177"/>
  <c r="D23" i="177"/>
  <c r="C23" i="177"/>
  <c r="AE22" i="177"/>
  <c r="AG22" i="177" s="1"/>
  <c r="Q22" i="177"/>
  <c r="O22" i="177"/>
  <c r="M22" i="177"/>
  <c r="D22" i="177"/>
  <c r="C22" i="177"/>
  <c r="AE21" i="177"/>
  <c r="AG21" i="177" s="1"/>
  <c r="Q21" i="177"/>
  <c r="O21" i="177"/>
  <c r="M21" i="177"/>
  <c r="P21" i="177" s="1"/>
  <c r="D21" i="177"/>
  <c r="C21" i="177"/>
  <c r="AE20" i="177"/>
  <c r="AG20" i="177" s="1"/>
  <c r="Q20" i="177"/>
  <c r="O20" i="177"/>
  <c r="M20" i="177"/>
  <c r="D20" i="177"/>
  <c r="C20" i="177"/>
  <c r="AE19" i="177"/>
  <c r="AG19" i="177" s="1"/>
  <c r="Q19" i="177"/>
  <c r="O19" i="177"/>
  <c r="M19" i="177"/>
  <c r="T19" i="177" s="1"/>
  <c r="D19" i="177"/>
  <c r="C19" i="177"/>
  <c r="AE18" i="177"/>
  <c r="AG18" i="177" s="1"/>
  <c r="Q18" i="177"/>
  <c r="O18" i="177"/>
  <c r="M18" i="177"/>
  <c r="D18" i="177"/>
  <c r="C18" i="177"/>
  <c r="AE17" i="177"/>
  <c r="AG17" i="177" s="1"/>
  <c r="Q17" i="177"/>
  <c r="O17" i="177"/>
  <c r="M17" i="177"/>
  <c r="P17" i="177" s="1"/>
  <c r="D17" i="177"/>
  <c r="C17" i="177"/>
  <c r="AE16" i="177"/>
  <c r="AG16" i="177" s="1"/>
  <c r="Q16" i="177"/>
  <c r="O16" i="177"/>
  <c r="M16" i="177"/>
  <c r="D16" i="177"/>
  <c r="C16" i="177"/>
  <c r="AH3" i="177"/>
  <c r="AI3" i="177" s="1"/>
  <c r="AJ3" i="177" s="1"/>
  <c r="AK3" i="177" s="1"/>
  <c r="AL3" i="177" s="1"/>
  <c r="AM3" i="177" s="1"/>
  <c r="AN3" i="177" s="1"/>
  <c r="AO3" i="177" s="1"/>
  <c r="AP3" i="177" s="1"/>
  <c r="AQ3" i="177" s="1"/>
  <c r="AR3" i="177" s="1"/>
  <c r="AS3" i="177" s="1"/>
  <c r="AT3" i="177" s="1"/>
  <c r="AU3" i="177" s="1"/>
  <c r="AV3" i="177" s="1"/>
  <c r="AW3" i="177" s="1"/>
  <c r="AX3" i="177" s="1"/>
  <c r="AY3" i="177" s="1"/>
  <c r="AZ3" i="177" s="1"/>
  <c r="BA3" i="177" s="1"/>
  <c r="BB3" i="177" s="1"/>
  <c r="BC3" i="177" s="1"/>
  <c r="BD3" i="177" s="1"/>
  <c r="BE3" i="177" s="1"/>
  <c r="BF3" i="177" s="1"/>
  <c r="BG3" i="177" s="1"/>
  <c r="BH3" i="177" s="1"/>
  <c r="BI3" i="177" s="1"/>
  <c r="BJ3" i="177" s="1"/>
  <c r="BK3" i="177" s="1"/>
  <c r="BL3" i="177" s="1"/>
  <c r="BM3" i="177" s="1"/>
  <c r="BN3" i="177" s="1"/>
  <c r="BO3" i="177" s="1"/>
  <c r="BP3" i="177" s="1"/>
  <c r="BQ3" i="177" s="1"/>
  <c r="BR3" i="177" s="1"/>
  <c r="BS3" i="177" s="1"/>
  <c r="BT3" i="177" s="1"/>
  <c r="BU3" i="177" s="1"/>
  <c r="BV3" i="177" s="1"/>
  <c r="BW3" i="177" s="1"/>
  <c r="BX3" i="177" s="1"/>
  <c r="BY3" i="177" s="1"/>
  <c r="BZ3" i="177" s="1"/>
  <c r="CA3" i="177" s="1"/>
  <c r="CB3" i="177" s="1"/>
  <c r="CC3" i="177" s="1"/>
  <c r="CD3" i="177" s="1"/>
  <c r="CE3" i="177" s="1"/>
  <c r="CF3" i="177" s="1"/>
  <c r="CG3" i="177" s="1"/>
  <c r="CH3" i="177" s="1"/>
  <c r="CI3" i="177" s="1"/>
  <c r="CJ3" i="177" s="1"/>
  <c r="CK3" i="177" s="1"/>
  <c r="CL3" i="177" s="1"/>
  <c r="CM3" i="177" s="1"/>
  <c r="CN3" i="177" s="1"/>
  <c r="CO3" i="177" s="1"/>
  <c r="CP3" i="177" s="1"/>
  <c r="CQ3" i="177" s="1"/>
  <c r="CR3" i="177" s="1"/>
  <c r="CS3" i="177" s="1"/>
  <c r="CT3" i="177" s="1"/>
  <c r="CU3" i="177" s="1"/>
  <c r="CV3" i="177" s="1"/>
  <c r="CW3" i="177" s="1"/>
  <c r="CX3" i="177" s="1"/>
  <c r="CY3" i="177" s="1"/>
  <c r="CZ3" i="177" s="1"/>
  <c r="DA3" i="177" s="1"/>
  <c r="DB3" i="177" s="1"/>
  <c r="DC3" i="177" s="1"/>
  <c r="DD3" i="177" s="1"/>
  <c r="DE3" i="177" s="1"/>
  <c r="DF3" i="177" s="1"/>
  <c r="DG3" i="177" s="1"/>
  <c r="DH3" i="177" s="1"/>
  <c r="DI3" i="177" s="1"/>
  <c r="DJ3" i="177" s="1"/>
  <c r="DK3" i="177" s="1"/>
  <c r="DL3" i="177" s="1"/>
  <c r="DM3" i="177" s="1"/>
  <c r="DN3" i="177" s="1"/>
  <c r="DO3" i="177" s="1"/>
  <c r="DP3" i="177" s="1"/>
  <c r="DQ3" i="177" s="1"/>
  <c r="DR3" i="177" s="1"/>
  <c r="DS3" i="177" s="1"/>
  <c r="DT3" i="177" s="1"/>
  <c r="DU3" i="177" s="1"/>
  <c r="DV3" i="177" s="1"/>
  <c r="DW3" i="177" s="1"/>
  <c r="DX3" i="177" s="1"/>
  <c r="DY3" i="177" s="1"/>
  <c r="DZ3" i="177" s="1"/>
  <c r="EA3" i="177" s="1"/>
  <c r="EB3" i="177" s="1"/>
  <c r="EC3" i="177" s="1"/>
  <c r="ED3" i="177" s="1"/>
  <c r="EE3" i="177" s="1"/>
  <c r="EF3" i="177" s="1"/>
  <c r="EG3" i="177" s="1"/>
  <c r="EH3" i="177" s="1"/>
  <c r="EI3" i="177" s="1"/>
  <c r="EJ3" i="177" s="1"/>
  <c r="EK3" i="177" s="1"/>
  <c r="EL3" i="177" s="1"/>
  <c r="EM3" i="177" s="1"/>
  <c r="EN3" i="177" s="1"/>
  <c r="EO3" i="177" s="1"/>
  <c r="EP3" i="177" s="1"/>
  <c r="EQ3" i="177" s="1"/>
  <c r="ER3" i="177" s="1"/>
  <c r="ES3" i="177" s="1"/>
  <c r="ET3" i="177" s="1"/>
  <c r="EU3" i="177" s="1"/>
  <c r="EV3" i="177" s="1"/>
  <c r="EW3" i="177" s="1"/>
  <c r="EX3" i="177" s="1"/>
  <c r="EY3" i="177" s="1"/>
  <c r="EZ3" i="177" s="1"/>
  <c r="FA3" i="177" s="1"/>
  <c r="FB3" i="177" s="1"/>
  <c r="FC3" i="177" s="1"/>
  <c r="FD3" i="177" s="1"/>
  <c r="FE3" i="177" s="1"/>
  <c r="FF3" i="177" s="1"/>
  <c r="FG3" i="177" s="1"/>
  <c r="FH3" i="177" s="1"/>
  <c r="FI3" i="177" s="1"/>
  <c r="FJ3" i="177" s="1"/>
  <c r="FK3" i="177" s="1"/>
  <c r="FL3" i="177" s="1"/>
  <c r="FM3" i="177" s="1"/>
  <c r="FN3" i="177" s="1"/>
  <c r="FO3" i="177" s="1"/>
  <c r="FP3" i="177" s="1"/>
  <c r="FQ3" i="177" s="1"/>
  <c r="FR3" i="177" s="1"/>
  <c r="FS3" i="177" s="1"/>
  <c r="FT3" i="177" s="1"/>
  <c r="FU3" i="177" s="1"/>
  <c r="FV3" i="177" s="1"/>
  <c r="FW3" i="177" s="1"/>
  <c r="FX3" i="177" s="1"/>
  <c r="FY3" i="177" s="1"/>
  <c r="FZ3" i="177" s="1"/>
  <c r="GA3" i="177" s="1"/>
  <c r="GB3" i="177" s="1"/>
  <c r="GC3" i="177" s="1"/>
  <c r="GD3" i="177" s="1"/>
  <c r="GE3" i="177" s="1"/>
  <c r="GF3" i="177" s="1"/>
  <c r="GG3" i="177" s="1"/>
  <c r="GH3" i="177" s="1"/>
  <c r="GI3" i="177" s="1"/>
  <c r="GJ3" i="177" s="1"/>
  <c r="GK3" i="177" s="1"/>
  <c r="GL3" i="177" s="1"/>
  <c r="GM3" i="177" s="1"/>
  <c r="GN3" i="177" s="1"/>
  <c r="GO3" i="177" s="1"/>
  <c r="GP3" i="177" s="1"/>
  <c r="GQ3" i="177" s="1"/>
  <c r="GR3" i="177" s="1"/>
  <c r="GS3" i="177" s="1"/>
  <c r="GT3" i="177" s="1"/>
  <c r="GU3" i="177" s="1"/>
  <c r="GV3" i="177" s="1"/>
  <c r="GW3" i="177" s="1"/>
  <c r="GX3" i="177" s="1"/>
  <c r="GY3" i="177" s="1"/>
  <c r="GZ3" i="177" s="1"/>
  <c r="HA3" i="177" s="1"/>
  <c r="HB3" i="177" s="1"/>
  <c r="HC3" i="177" s="1"/>
  <c r="HD3" i="177" s="1"/>
  <c r="HE3" i="177" s="1"/>
  <c r="HF3" i="177" s="1"/>
  <c r="HG3" i="177" s="1"/>
  <c r="HH3" i="177" s="1"/>
  <c r="HI3" i="177" s="1"/>
  <c r="HJ3" i="177" s="1"/>
  <c r="HK3" i="177" s="1"/>
  <c r="AK2" i="177"/>
  <c r="AJ2" i="177"/>
  <c r="AI2" i="177"/>
  <c r="AH2" i="177"/>
  <c r="HE1" i="177"/>
  <c r="GX1" i="177"/>
  <c r="GQ1" i="177"/>
  <c r="GJ1" i="177"/>
  <c r="GN7" i="177" s="1"/>
  <c r="GC1" i="177"/>
  <c r="FV1" i="177"/>
  <c r="FO1" i="177"/>
  <c r="FH1" i="177"/>
  <c r="FL7" i="177" s="1"/>
  <c r="FA1" i="177"/>
  <c r="ET1" i="177"/>
  <c r="EM1" i="177"/>
  <c r="EF1" i="177"/>
  <c r="EJ7" i="177" s="1"/>
  <c r="DY1" i="177"/>
  <c r="DR1" i="177"/>
  <c r="DK1" i="177"/>
  <c r="DO7" i="177" s="1"/>
  <c r="DD1" i="177"/>
  <c r="CW1" i="177"/>
  <c r="DA7" i="177" s="1"/>
  <c r="CP1" i="177"/>
  <c r="CI1" i="177"/>
  <c r="CB1" i="177"/>
  <c r="BU1" i="177"/>
  <c r="BN1" i="177"/>
  <c r="BG1" i="177"/>
  <c r="BK7" i="177" s="1"/>
  <c r="AZ1" i="177"/>
  <c r="BD7" i="177" s="1"/>
  <c r="AS1" i="177"/>
  <c r="AW7" i="177" s="1"/>
  <c r="AL1" i="177"/>
  <c r="AP7" i="177" s="1"/>
  <c r="AE25" i="176"/>
  <c r="AG25" i="176" s="1"/>
  <c r="Q25" i="176"/>
  <c r="O25" i="176"/>
  <c r="M25" i="176"/>
  <c r="T25" i="176" s="1"/>
  <c r="D25" i="176"/>
  <c r="C25" i="176"/>
  <c r="AE24" i="176"/>
  <c r="AG24" i="176" s="1"/>
  <c r="Q24" i="176"/>
  <c r="O24" i="176"/>
  <c r="M24" i="176"/>
  <c r="T24" i="176" s="1"/>
  <c r="D24" i="176"/>
  <c r="C24" i="176"/>
  <c r="AE23" i="176"/>
  <c r="AG23" i="176" s="1"/>
  <c r="Q23" i="176"/>
  <c r="O23" i="176"/>
  <c r="M23" i="176"/>
  <c r="D23" i="176"/>
  <c r="C23" i="176"/>
  <c r="AE22" i="176"/>
  <c r="AG22" i="176" s="1"/>
  <c r="Q22" i="176"/>
  <c r="O22" i="176"/>
  <c r="M22" i="176"/>
  <c r="D22" i="176"/>
  <c r="C22" i="176"/>
  <c r="AE21" i="176"/>
  <c r="AG21" i="176" s="1"/>
  <c r="Q21" i="176"/>
  <c r="O21" i="176"/>
  <c r="M21" i="176"/>
  <c r="D21" i="176"/>
  <c r="C21" i="176"/>
  <c r="AE20" i="176"/>
  <c r="AG20" i="176" s="1"/>
  <c r="Q20" i="176"/>
  <c r="O20" i="176"/>
  <c r="M20" i="176"/>
  <c r="D20" i="176"/>
  <c r="C20" i="176"/>
  <c r="AE19" i="176"/>
  <c r="AG19" i="176" s="1"/>
  <c r="Q19" i="176"/>
  <c r="O19" i="176"/>
  <c r="M19" i="176"/>
  <c r="T19" i="176" s="1"/>
  <c r="D19" i="176"/>
  <c r="C19" i="176"/>
  <c r="AE18" i="176"/>
  <c r="AG18" i="176" s="1"/>
  <c r="Q18" i="176"/>
  <c r="O18" i="176"/>
  <c r="M18" i="176"/>
  <c r="D18" i="176"/>
  <c r="C18" i="176"/>
  <c r="AE17" i="176"/>
  <c r="AG17" i="176" s="1"/>
  <c r="Q17" i="176"/>
  <c r="O17" i="176"/>
  <c r="M17" i="176"/>
  <c r="P17" i="176" s="1"/>
  <c r="D17" i="176"/>
  <c r="C17" i="176"/>
  <c r="AE16" i="176"/>
  <c r="AG16" i="176" s="1"/>
  <c r="Q16" i="176"/>
  <c r="O16" i="176"/>
  <c r="M16" i="176"/>
  <c r="T16" i="176" s="1"/>
  <c r="D16" i="176"/>
  <c r="C16" i="176"/>
  <c r="AH3" i="176"/>
  <c r="AI3" i="176" s="1"/>
  <c r="AJ3" i="176" s="1"/>
  <c r="AK3" i="176" s="1"/>
  <c r="AL3" i="176" s="1"/>
  <c r="AM3" i="176" s="1"/>
  <c r="AN3" i="176" s="1"/>
  <c r="AO3" i="176" s="1"/>
  <c r="AP3" i="176" s="1"/>
  <c r="AQ3" i="176" s="1"/>
  <c r="AR3" i="176" s="1"/>
  <c r="AS3" i="176" s="1"/>
  <c r="AT3" i="176" s="1"/>
  <c r="AU3" i="176" s="1"/>
  <c r="AV3" i="176" s="1"/>
  <c r="AW3" i="176" s="1"/>
  <c r="AX3" i="176" s="1"/>
  <c r="AY3" i="176" s="1"/>
  <c r="AZ3" i="176" s="1"/>
  <c r="BA3" i="176" s="1"/>
  <c r="BB3" i="176" s="1"/>
  <c r="BC3" i="176" s="1"/>
  <c r="BD3" i="176" s="1"/>
  <c r="BE3" i="176" s="1"/>
  <c r="BF3" i="176" s="1"/>
  <c r="BG3" i="176" s="1"/>
  <c r="BH3" i="176" s="1"/>
  <c r="BI3" i="176" s="1"/>
  <c r="BJ3" i="176" s="1"/>
  <c r="BK3" i="176" s="1"/>
  <c r="BL3" i="176" s="1"/>
  <c r="BM3" i="176" s="1"/>
  <c r="BN3" i="176" s="1"/>
  <c r="BO3" i="176" s="1"/>
  <c r="BP3" i="176" s="1"/>
  <c r="BQ3" i="176" s="1"/>
  <c r="BR3" i="176" s="1"/>
  <c r="BS3" i="176" s="1"/>
  <c r="BT3" i="176" s="1"/>
  <c r="BU3" i="176" s="1"/>
  <c r="BV3" i="176" s="1"/>
  <c r="BW3" i="176" s="1"/>
  <c r="BX3" i="176" s="1"/>
  <c r="BY3" i="176" s="1"/>
  <c r="BZ3" i="176" s="1"/>
  <c r="CA3" i="176" s="1"/>
  <c r="CB3" i="176" s="1"/>
  <c r="CC3" i="176" s="1"/>
  <c r="CD3" i="176" s="1"/>
  <c r="CE3" i="176" s="1"/>
  <c r="CF3" i="176" s="1"/>
  <c r="CG3" i="176" s="1"/>
  <c r="CH3" i="176" s="1"/>
  <c r="CI3" i="176" s="1"/>
  <c r="CJ3" i="176" s="1"/>
  <c r="CK3" i="176" s="1"/>
  <c r="CL3" i="176" s="1"/>
  <c r="CM3" i="176" s="1"/>
  <c r="CN3" i="176" s="1"/>
  <c r="CO3" i="176" s="1"/>
  <c r="CP3" i="176" s="1"/>
  <c r="CQ3" i="176" s="1"/>
  <c r="CR3" i="176" s="1"/>
  <c r="CS3" i="176" s="1"/>
  <c r="CT3" i="176" s="1"/>
  <c r="CU3" i="176" s="1"/>
  <c r="CV3" i="176" s="1"/>
  <c r="CW3" i="176" s="1"/>
  <c r="CX3" i="176" s="1"/>
  <c r="CY3" i="176" s="1"/>
  <c r="CZ3" i="176" s="1"/>
  <c r="DA3" i="176" s="1"/>
  <c r="DB3" i="176" s="1"/>
  <c r="DC3" i="176" s="1"/>
  <c r="DD3" i="176" s="1"/>
  <c r="DE3" i="176" s="1"/>
  <c r="DF3" i="176" s="1"/>
  <c r="DG3" i="176" s="1"/>
  <c r="DH3" i="176" s="1"/>
  <c r="DI3" i="176" s="1"/>
  <c r="DJ3" i="176" s="1"/>
  <c r="DK3" i="176" s="1"/>
  <c r="DL3" i="176" s="1"/>
  <c r="DM3" i="176" s="1"/>
  <c r="DN3" i="176" s="1"/>
  <c r="DO3" i="176" s="1"/>
  <c r="DP3" i="176" s="1"/>
  <c r="DQ3" i="176" s="1"/>
  <c r="DR3" i="176" s="1"/>
  <c r="DS3" i="176" s="1"/>
  <c r="DT3" i="176" s="1"/>
  <c r="DU3" i="176" s="1"/>
  <c r="DV3" i="176" s="1"/>
  <c r="DW3" i="176" s="1"/>
  <c r="DX3" i="176" s="1"/>
  <c r="DY3" i="176" s="1"/>
  <c r="DZ3" i="176" s="1"/>
  <c r="EA3" i="176" s="1"/>
  <c r="EB3" i="176" s="1"/>
  <c r="EC3" i="176" s="1"/>
  <c r="ED3" i="176" s="1"/>
  <c r="EE3" i="176" s="1"/>
  <c r="EF3" i="176" s="1"/>
  <c r="EG3" i="176" s="1"/>
  <c r="EH3" i="176" s="1"/>
  <c r="EI3" i="176" s="1"/>
  <c r="EJ3" i="176" s="1"/>
  <c r="EK3" i="176" s="1"/>
  <c r="EL3" i="176" s="1"/>
  <c r="EM3" i="176" s="1"/>
  <c r="EN3" i="176" s="1"/>
  <c r="EO3" i="176" s="1"/>
  <c r="EP3" i="176" s="1"/>
  <c r="EQ3" i="176" s="1"/>
  <c r="ER3" i="176" s="1"/>
  <c r="ES3" i="176" s="1"/>
  <c r="ET3" i="176" s="1"/>
  <c r="EU3" i="176" s="1"/>
  <c r="EV3" i="176" s="1"/>
  <c r="EW3" i="176" s="1"/>
  <c r="EX3" i="176" s="1"/>
  <c r="EY3" i="176" s="1"/>
  <c r="EZ3" i="176" s="1"/>
  <c r="FA3" i="176" s="1"/>
  <c r="FB3" i="176" s="1"/>
  <c r="FC3" i="176" s="1"/>
  <c r="FD3" i="176" s="1"/>
  <c r="FE3" i="176" s="1"/>
  <c r="FF3" i="176" s="1"/>
  <c r="FG3" i="176" s="1"/>
  <c r="FH3" i="176" s="1"/>
  <c r="FI3" i="176" s="1"/>
  <c r="FJ3" i="176" s="1"/>
  <c r="FK3" i="176" s="1"/>
  <c r="FL3" i="176" s="1"/>
  <c r="FM3" i="176" s="1"/>
  <c r="FN3" i="176" s="1"/>
  <c r="FO3" i="176" s="1"/>
  <c r="FP3" i="176" s="1"/>
  <c r="FQ3" i="176" s="1"/>
  <c r="FR3" i="176" s="1"/>
  <c r="FS3" i="176" s="1"/>
  <c r="FT3" i="176" s="1"/>
  <c r="FU3" i="176" s="1"/>
  <c r="FV3" i="176" s="1"/>
  <c r="FW3" i="176" s="1"/>
  <c r="FX3" i="176" s="1"/>
  <c r="FY3" i="176" s="1"/>
  <c r="FZ3" i="176" s="1"/>
  <c r="GA3" i="176" s="1"/>
  <c r="GB3" i="176" s="1"/>
  <c r="GC3" i="176" s="1"/>
  <c r="GD3" i="176" s="1"/>
  <c r="GE3" i="176" s="1"/>
  <c r="GF3" i="176" s="1"/>
  <c r="GG3" i="176" s="1"/>
  <c r="GH3" i="176" s="1"/>
  <c r="GI3" i="176" s="1"/>
  <c r="GJ3" i="176" s="1"/>
  <c r="GK3" i="176" s="1"/>
  <c r="GL3" i="176" s="1"/>
  <c r="GM3" i="176" s="1"/>
  <c r="GN3" i="176" s="1"/>
  <c r="GO3" i="176" s="1"/>
  <c r="GP3" i="176" s="1"/>
  <c r="GQ3" i="176" s="1"/>
  <c r="GR3" i="176" s="1"/>
  <c r="GS3" i="176" s="1"/>
  <c r="GT3" i="176" s="1"/>
  <c r="GU3" i="176" s="1"/>
  <c r="GV3" i="176" s="1"/>
  <c r="GW3" i="176" s="1"/>
  <c r="GX3" i="176" s="1"/>
  <c r="GY3" i="176" s="1"/>
  <c r="GZ3" i="176" s="1"/>
  <c r="HA3" i="176" s="1"/>
  <c r="HB3" i="176" s="1"/>
  <c r="HC3" i="176" s="1"/>
  <c r="HD3" i="176" s="1"/>
  <c r="HE3" i="176" s="1"/>
  <c r="HF3" i="176" s="1"/>
  <c r="HG3" i="176" s="1"/>
  <c r="HH3" i="176" s="1"/>
  <c r="HI3" i="176" s="1"/>
  <c r="HJ3" i="176" s="1"/>
  <c r="HK3" i="176" s="1"/>
  <c r="AK2" i="176"/>
  <c r="AJ2" i="176"/>
  <c r="AI2" i="176"/>
  <c r="AH2" i="176"/>
  <c r="HE1" i="176"/>
  <c r="HI7" i="176" s="1"/>
  <c r="GX1" i="176"/>
  <c r="GQ1" i="176"/>
  <c r="GJ1" i="176"/>
  <c r="GC1" i="176"/>
  <c r="FV1" i="176"/>
  <c r="FZ7" i="176" s="1"/>
  <c r="FO1" i="176"/>
  <c r="FH1" i="176"/>
  <c r="FL7" i="176" s="1"/>
  <c r="FA1" i="176"/>
  <c r="ET1" i="176"/>
  <c r="EX7" i="176" s="1"/>
  <c r="EM1" i="176"/>
  <c r="EQ7" i="176" s="1"/>
  <c r="EF1" i="176"/>
  <c r="DY1" i="176"/>
  <c r="EC7" i="176" s="1"/>
  <c r="DR1" i="176"/>
  <c r="DK1" i="176"/>
  <c r="DD1" i="176"/>
  <c r="CW1" i="176"/>
  <c r="CP1" i="176"/>
  <c r="CI1" i="176"/>
  <c r="CM7" i="176" s="1"/>
  <c r="CB1" i="176"/>
  <c r="CF7" i="176" s="1"/>
  <c r="BU1" i="176"/>
  <c r="BN1" i="176"/>
  <c r="BG1" i="176"/>
  <c r="AZ1" i="176"/>
  <c r="AS1" i="176"/>
  <c r="AL1" i="176"/>
  <c r="Q25" i="175"/>
  <c r="O25" i="175"/>
  <c r="M25" i="175"/>
  <c r="D25" i="175"/>
  <c r="C25" i="175"/>
  <c r="Q24" i="175"/>
  <c r="O24" i="175"/>
  <c r="M24" i="175"/>
  <c r="D24" i="175"/>
  <c r="C24" i="175"/>
  <c r="Q23" i="175"/>
  <c r="O23" i="175"/>
  <c r="M23" i="175"/>
  <c r="D23" i="175"/>
  <c r="C23" i="175"/>
  <c r="Q22" i="175"/>
  <c r="O22" i="175"/>
  <c r="M22" i="175"/>
  <c r="T22" i="175" s="1"/>
  <c r="D22" i="175"/>
  <c r="C22" i="175"/>
  <c r="Q21" i="175"/>
  <c r="O21" i="175"/>
  <c r="M21" i="175"/>
  <c r="T21" i="175" s="1"/>
  <c r="D21" i="175"/>
  <c r="C21" i="175"/>
  <c r="Q20" i="175"/>
  <c r="O20" i="175"/>
  <c r="M20" i="175"/>
  <c r="D20" i="175"/>
  <c r="C20" i="175"/>
  <c r="Q19" i="175"/>
  <c r="O19" i="175"/>
  <c r="M19" i="175"/>
  <c r="D19" i="175"/>
  <c r="C19" i="175"/>
  <c r="Q18" i="175"/>
  <c r="O18" i="175"/>
  <c r="M18" i="175"/>
  <c r="T18" i="175" s="1"/>
  <c r="D18" i="175"/>
  <c r="C18" i="175"/>
  <c r="Q17" i="175"/>
  <c r="O17" i="175"/>
  <c r="M17" i="175"/>
  <c r="D17" i="175"/>
  <c r="C17" i="175"/>
  <c r="Q16" i="175"/>
  <c r="O16" i="175"/>
  <c r="M16" i="175"/>
  <c r="T16" i="175" s="1"/>
  <c r="D16" i="175"/>
  <c r="C16" i="175"/>
  <c r="AH3" i="175"/>
  <c r="AI3" i="175" s="1"/>
  <c r="AJ3" i="175" s="1"/>
  <c r="AK3" i="175" s="1"/>
  <c r="AL3" i="175" s="1"/>
  <c r="AM3" i="175" s="1"/>
  <c r="AN3" i="175" s="1"/>
  <c r="AO3" i="175" s="1"/>
  <c r="AP3" i="175" s="1"/>
  <c r="AQ3" i="175" s="1"/>
  <c r="AR3" i="175" s="1"/>
  <c r="AS3" i="175" s="1"/>
  <c r="AT3" i="175" s="1"/>
  <c r="AU3" i="175" s="1"/>
  <c r="AV3" i="175" s="1"/>
  <c r="AW3" i="175" s="1"/>
  <c r="AX3" i="175" s="1"/>
  <c r="AY3" i="175" s="1"/>
  <c r="AZ3" i="175" s="1"/>
  <c r="BA3" i="175" s="1"/>
  <c r="BB3" i="175" s="1"/>
  <c r="BC3" i="175" s="1"/>
  <c r="BD3" i="175" s="1"/>
  <c r="BE3" i="175" s="1"/>
  <c r="BF3" i="175" s="1"/>
  <c r="BG3" i="175" s="1"/>
  <c r="BH3" i="175" s="1"/>
  <c r="BI3" i="175" s="1"/>
  <c r="BJ3" i="175" s="1"/>
  <c r="BK3" i="175" s="1"/>
  <c r="BL3" i="175" s="1"/>
  <c r="BM3" i="175" s="1"/>
  <c r="BN3" i="175" s="1"/>
  <c r="BO3" i="175" s="1"/>
  <c r="BP3" i="175" s="1"/>
  <c r="BQ3" i="175" s="1"/>
  <c r="BR3" i="175" s="1"/>
  <c r="BS3" i="175" s="1"/>
  <c r="BT3" i="175" s="1"/>
  <c r="BU3" i="175" s="1"/>
  <c r="BV3" i="175" s="1"/>
  <c r="BW3" i="175" s="1"/>
  <c r="BX3" i="175" s="1"/>
  <c r="BY3" i="175" s="1"/>
  <c r="BZ3" i="175" s="1"/>
  <c r="CA3" i="175" s="1"/>
  <c r="CB3" i="175" s="1"/>
  <c r="CC3" i="175" s="1"/>
  <c r="CD3" i="175" s="1"/>
  <c r="CE3" i="175" s="1"/>
  <c r="CF3" i="175" s="1"/>
  <c r="CG3" i="175" s="1"/>
  <c r="CH3" i="175" s="1"/>
  <c r="CI3" i="175" s="1"/>
  <c r="CJ3" i="175" s="1"/>
  <c r="CK3" i="175" s="1"/>
  <c r="CL3" i="175" s="1"/>
  <c r="CM3" i="175" s="1"/>
  <c r="CN3" i="175" s="1"/>
  <c r="CO3" i="175" s="1"/>
  <c r="CP3" i="175" s="1"/>
  <c r="CQ3" i="175" s="1"/>
  <c r="CR3" i="175" s="1"/>
  <c r="CS3" i="175" s="1"/>
  <c r="CT3" i="175" s="1"/>
  <c r="CU3" i="175" s="1"/>
  <c r="CV3" i="175" s="1"/>
  <c r="CW3" i="175" s="1"/>
  <c r="CX3" i="175" s="1"/>
  <c r="CY3" i="175" s="1"/>
  <c r="CZ3" i="175" s="1"/>
  <c r="DA3" i="175" s="1"/>
  <c r="DB3" i="175" s="1"/>
  <c r="DC3" i="175" s="1"/>
  <c r="DD3" i="175" s="1"/>
  <c r="DE3" i="175" s="1"/>
  <c r="DF3" i="175" s="1"/>
  <c r="DG3" i="175" s="1"/>
  <c r="DH3" i="175" s="1"/>
  <c r="DI3" i="175" s="1"/>
  <c r="DJ3" i="175" s="1"/>
  <c r="DK3" i="175" s="1"/>
  <c r="DL3" i="175" s="1"/>
  <c r="DM3" i="175" s="1"/>
  <c r="DN3" i="175" s="1"/>
  <c r="DO3" i="175" s="1"/>
  <c r="DP3" i="175" s="1"/>
  <c r="DQ3" i="175" s="1"/>
  <c r="DR3" i="175" s="1"/>
  <c r="DS3" i="175" s="1"/>
  <c r="DT3" i="175" s="1"/>
  <c r="DU3" i="175" s="1"/>
  <c r="DV3" i="175" s="1"/>
  <c r="DW3" i="175" s="1"/>
  <c r="DX3" i="175" s="1"/>
  <c r="DY3" i="175" s="1"/>
  <c r="DZ3" i="175" s="1"/>
  <c r="EA3" i="175" s="1"/>
  <c r="EB3" i="175" s="1"/>
  <c r="EC3" i="175" s="1"/>
  <c r="ED3" i="175" s="1"/>
  <c r="EE3" i="175" s="1"/>
  <c r="EF3" i="175" s="1"/>
  <c r="EG3" i="175" s="1"/>
  <c r="EH3" i="175" s="1"/>
  <c r="EI3" i="175" s="1"/>
  <c r="EJ3" i="175" s="1"/>
  <c r="EK3" i="175" s="1"/>
  <c r="EL3" i="175" s="1"/>
  <c r="EM3" i="175" s="1"/>
  <c r="EN3" i="175" s="1"/>
  <c r="EO3" i="175" s="1"/>
  <c r="EP3" i="175" s="1"/>
  <c r="EQ3" i="175" s="1"/>
  <c r="ER3" i="175" s="1"/>
  <c r="ES3" i="175" s="1"/>
  <c r="ET3" i="175" s="1"/>
  <c r="EU3" i="175" s="1"/>
  <c r="EV3" i="175" s="1"/>
  <c r="EW3" i="175" s="1"/>
  <c r="EX3" i="175" s="1"/>
  <c r="EY3" i="175" s="1"/>
  <c r="EZ3" i="175" s="1"/>
  <c r="FA3" i="175" s="1"/>
  <c r="FB3" i="175" s="1"/>
  <c r="FC3" i="175" s="1"/>
  <c r="FD3" i="175" s="1"/>
  <c r="FE3" i="175" s="1"/>
  <c r="FF3" i="175" s="1"/>
  <c r="FG3" i="175" s="1"/>
  <c r="FH3" i="175" s="1"/>
  <c r="FI3" i="175" s="1"/>
  <c r="FJ3" i="175" s="1"/>
  <c r="FK3" i="175" s="1"/>
  <c r="FL3" i="175" s="1"/>
  <c r="FM3" i="175" s="1"/>
  <c r="FN3" i="175" s="1"/>
  <c r="FO3" i="175" s="1"/>
  <c r="FP3" i="175" s="1"/>
  <c r="FQ3" i="175" s="1"/>
  <c r="FR3" i="175" s="1"/>
  <c r="FS3" i="175" s="1"/>
  <c r="FT3" i="175" s="1"/>
  <c r="FU3" i="175" s="1"/>
  <c r="FV3" i="175" s="1"/>
  <c r="FW3" i="175" s="1"/>
  <c r="FX3" i="175" s="1"/>
  <c r="FY3" i="175" s="1"/>
  <c r="FZ3" i="175" s="1"/>
  <c r="GA3" i="175" s="1"/>
  <c r="GB3" i="175" s="1"/>
  <c r="GC3" i="175" s="1"/>
  <c r="GD3" i="175" s="1"/>
  <c r="GE3" i="175" s="1"/>
  <c r="GF3" i="175" s="1"/>
  <c r="GG3" i="175" s="1"/>
  <c r="GH3" i="175" s="1"/>
  <c r="GI3" i="175" s="1"/>
  <c r="GJ3" i="175" s="1"/>
  <c r="GK3" i="175" s="1"/>
  <c r="GL3" i="175" s="1"/>
  <c r="GM3" i="175" s="1"/>
  <c r="GN3" i="175" s="1"/>
  <c r="GO3" i="175" s="1"/>
  <c r="GP3" i="175" s="1"/>
  <c r="GQ3" i="175" s="1"/>
  <c r="GR3" i="175" s="1"/>
  <c r="GS3" i="175" s="1"/>
  <c r="GT3" i="175" s="1"/>
  <c r="GU3" i="175" s="1"/>
  <c r="GV3" i="175" s="1"/>
  <c r="GW3" i="175" s="1"/>
  <c r="GX3" i="175" s="1"/>
  <c r="GY3" i="175" s="1"/>
  <c r="GZ3" i="175" s="1"/>
  <c r="HA3" i="175" s="1"/>
  <c r="HB3" i="175" s="1"/>
  <c r="HC3" i="175" s="1"/>
  <c r="HD3" i="175" s="1"/>
  <c r="HE3" i="175" s="1"/>
  <c r="HF3" i="175" s="1"/>
  <c r="HG3" i="175" s="1"/>
  <c r="HH3" i="175" s="1"/>
  <c r="HI3" i="175" s="1"/>
  <c r="HJ3" i="175" s="1"/>
  <c r="HK3" i="175" s="1"/>
  <c r="AK2" i="175"/>
  <c r="AJ2" i="175"/>
  <c r="AI2" i="175"/>
  <c r="AH2" i="175"/>
  <c r="HE1" i="175"/>
  <c r="GX1" i="175"/>
  <c r="GQ1" i="175"/>
  <c r="GU7" i="175" s="1"/>
  <c r="GJ1" i="175"/>
  <c r="GC1" i="175"/>
  <c r="GG7" i="175" s="1"/>
  <c r="FV1" i="175"/>
  <c r="FZ7" i="175" s="1"/>
  <c r="FO1" i="175"/>
  <c r="FS7" i="175" s="1"/>
  <c r="FH1" i="175"/>
  <c r="FL7" i="175" s="1"/>
  <c r="FA1" i="175"/>
  <c r="ET1" i="175"/>
  <c r="EM1" i="175"/>
  <c r="EF1" i="175"/>
  <c r="EJ7" i="175" s="1"/>
  <c r="DY1" i="175"/>
  <c r="DR1" i="175"/>
  <c r="DK1" i="175"/>
  <c r="DO7" i="175" s="1"/>
  <c r="DD1" i="175"/>
  <c r="DH7" i="175" s="1"/>
  <c r="CW1" i="175"/>
  <c r="DA7" i="175" s="1"/>
  <c r="CP1" i="175"/>
  <c r="CT7" i="175" s="1"/>
  <c r="CI1" i="175"/>
  <c r="CM7" i="175" s="1"/>
  <c r="CB1" i="175"/>
  <c r="BU1" i="175"/>
  <c r="BN1" i="175"/>
  <c r="BR7" i="175" s="1"/>
  <c r="BG1" i="175"/>
  <c r="BK7" i="175" s="1"/>
  <c r="AZ1" i="175"/>
  <c r="BD7" i="175" s="1"/>
  <c r="AS1" i="175"/>
  <c r="AW7" i="175" s="1"/>
  <c r="AL1" i="175"/>
  <c r="AP7" i="175" s="1"/>
  <c r="AE25" i="174"/>
  <c r="AG25" i="174" s="1"/>
  <c r="O25" i="174"/>
  <c r="M25" i="174"/>
  <c r="D25" i="174"/>
  <c r="C25" i="174"/>
  <c r="AE24" i="174"/>
  <c r="AG24" i="174" s="1"/>
  <c r="O24" i="174"/>
  <c r="M24" i="174"/>
  <c r="D24" i="174"/>
  <c r="C24" i="174"/>
  <c r="AE23" i="174"/>
  <c r="AG23" i="174" s="1"/>
  <c r="O23" i="174"/>
  <c r="M23" i="174"/>
  <c r="D23" i="174"/>
  <c r="C23" i="174"/>
  <c r="AE22" i="174"/>
  <c r="AG22" i="174" s="1"/>
  <c r="O22" i="174"/>
  <c r="M22" i="174"/>
  <c r="D22" i="174"/>
  <c r="C22" i="174"/>
  <c r="AE21" i="174"/>
  <c r="AG21" i="174" s="1"/>
  <c r="O21" i="174"/>
  <c r="M21" i="174"/>
  <c r="D21" i="174"/>
  <c r="C21" i="174"/>
  <c r="AE20" i="174"/>
  <c r="AG20" i="174" s="1"/>
  <c r="O20" i="174"/>
  <c r="M20" i="174"/>
  <c r="D20" i="174"/>
  <c r="C20" i="174"/>
  <c r="AE19" i="174"/>
  <c r="AG19" i="174" s="1"/>
  <c r="O19" i="174"/>
  <c r="M19" i="174"/>
  <c r="D19" i="174"/>
  <c r="C19" i="174"/>
  <c r="AE18" i="174"/>
  <c r="AG18" i="174" s="1"/>
  <c r="O18" i="174"/>
  <c r="M18" i="174"/>
  <c r="D18" i="174"/>
  <c r="C18" i="174"/>
  <c r="AE17" i="174"/>
  <c r="AG17" i="174" s="1"/>
  <c r="O17" i="174"/>
  <c r="M17" i="174"/>
  <c r="D17" i="174"/>
  <c r="C17" i="174"/>
  <c r="AE16" i="174"/>
  <c r="AG16" i="174" s="1"/>
  <c r="O16" i="174"/>
  <c r="M16" i="174"/>
  <c r="D16" i="174"/>
  <c r="C16" i="174"/>
  <c r="AH3" i="174"/>
  <c r="AI3" i="174" s="1"/>
  <c r="AJ3" i="174" s="1"/>
  <c r="AK3" i="174" s="1"/>
  <c r="AL3" i="174" s="1"/>
  <c r="AM3" i="174" s="1"/>
  <c r="AN3" i="174" s="1"/>
  <c r="AO3" i="174" s="1"/>
  <c r="AP3" i="174" s="1"/>
  <c r="AQ3" i="174" s="1"/>
  <c r="AR3" i="174" s="1"/>
  <c r="AS3" i="174" s="1"/>
  <c r="AT3" i="174" s="1"/>
  <c r="AU3" i="174" s="1"/>
  <c r="AV3" i="174" s="1"/>
  <c r="AW3" i="174" s="1"/>
  <c r="AX3" i="174" s="1"/>
  <c r="AY3" i="174" s="1"/>
  <c r="AZ3" i="174" s="1"/>
  <c r="BA3" i="174" s="1"/>
  <c r="BB3" i="174" s="1"/>
  <c r="BC3" i="174" s="1"/>
  <c r="BD3" i="174" s="1"/>
  <c r="BE3" i="174" s="1"/>
  <c r="BF3" i="174" s="1"/>
  <c r="BG3" i="174" s="1"/>
  <c r="BH3" i="174" s="1"/>
  <c r="BI3" i="174" s="1"/>
  <c r="BJ3" i="174" s="1"/>
  <c r="BK3" i="174" s="1"/>
  <c r="BL3" i="174" s="1"/>
  <c r="BM3" i="174" s="1"/>
  <c r="BN3" i="174" s="1"/>
  <c r="BO3" i="174" s="1"/>
  <c r="BP3" i="174" s="1"/>
  <c r="BQ3" i="174" s="1"/>
  <c r="BR3" i="174" s="1"/>
  <c r="BS3" i="174" s="1"/>
  <c r="BT3" i="174" s="1"/>
  <c r="BU3" i="174" s="1"/>
  <c r="BV3" i="174" s="1"/>
  <c r="BW3" i="174" s="1"/>
  <c r="BX3" i="174" s="1"/>
  <c r="BY3" i="174" s="1"/>
  <c r="BZ3" i="174" s="1"/>
  <c r="CA3" i="174" s="1"/>
  <c r="CB3" i="174" s="1"/>
  <c r="CC3" i="174" s="1"/>
  <c r="CD3" i="174" s="1"/>
  <c r="CE3" i="174" s="1"/>
  <c r="CF3" i="174" s="1"/>
  <c r="CG3" i="174" s="1"/>
  <c r="CH3" i="174" s="1"/>
  <c r="CI3" i="174" s="1"/>
  <c r="CJ3" i="174" s="1"/>
  <c r="CK3" i="174" s="1"/>
  <c r="CL3" i="174" s="1"/>
  <c r="CM3" i="174" s="1"/>
  <c r="CN3" i="174" s="1"/>
  <c r="CO3" i="174" s="1"/>
  <c r="CP3" i="174" s="1"/>
  <c r="CQ3" i="174" s="1"/>
  <c r="CR3" i="174" s="1"/>
  <c r="CS3" i="174" s="1"/>
  <c r="CT3" i="174" s="1"/>
  <c r="CU3" i="174" s="1"/>
  <c r="CV3" i="174" s="1"/>
  <c r="CW3" i="174" s="1"/>
  <c r="CX3" i="174" s="1"/>
  <c r="CY3" i="174" s="1"/>
  <c r="CZ3" i="174" s="1"/>
  <c r="DA3" i="174" s="1"/>
  <c r="DB3" i="174" s="1"/>
  <c r="DC3" i="174" s="1"/>
  <c r="DD3" i="174" s="1"/>
  <c r="DE3" i="174" s="1"/>
  <c r="DF3" i="174" s="1"/>
  <c r="DG3" i="174" s="1"/>
  <c r="DH3" i="174" s="1"/>
  <c r="DI3" i="174" s="1"/>
  <c r="DJ3" i="174" s="1"/>
  <c r="DK3" i="174" s="1"/>
  <c r="DL3" i="174" s="1"/>
  <c r="DM3" i="174" s="1"/>
  <c r="DN3" i="174" s="1"/>
  <c r="DO3" i="174" s="1"/>
  <c r="DP3" i="174" s="1"/>
  <c r="DQ3" i="174" s="1"/>
  <c r="DR3" i="174" s="1"/>
  <c r="DS3" i="174" s="1"/>
  <c r="DT3" i="174" s="1"/>
  <c r="DU3" i="174" s="1"/>
  <c r="DV3" i="174" s="1"/>
  <c r="DW3" i="174" s="1"/>
  <c r="DX3" i="174" s="1"/>
  <c r="DY3" i="174" s="1"/>
  <c r="DZ3" i="174" s="1"/>
  <c r="EA3" i="174" s="1"/>
  <c r="EB3" i="174" s="1"/>
  <c r="EC3" i="174" s="1"/>
  <c r="ED3" i="174" s="1"/>
  <c r="EE3" i="174" s="1"/>
  <c r="EF3" i="174" s="1"/>
  <c r="EG3" i="174" s="1"/>
  <c r="EH3" i="174" s="1"/>
  <c r="EI3" i="174" s="1"/>
  <c r="EJ3" i="174" s="1"/>
  <c r="EK3" i="174" s="1"/>
  <c r="EL3" i="174" s="1"/>
  <c r="EM3" i="174" s="1"/>
  <c r="EN3" i="174" s="1"/>
  <c r="EO3" i="174" s="1"/>
  <c r="EP3" i="174" s="1"/>
  <c r="EQ3" i="174" s="1"/>
  <c r="ER3" i="174" s="1"/>
  <c r="ES3" i="174" s="1"/>
  <c r="ET3" i="174" s="1"/>
  <c r="EU3" i="174" s="1"/>
  <c r="EV3" i="174" s="1"/>
  <c r="EW3" i="174" s="1"/>
  <c r="EX3" i="174" s="1"/>
  <c r="EY3" i="174" s="1"/>
  <c r="EZ3" i="174" s="1"/>
  <c r="FA3" i="174" s="1"/>
  <c r="FB3" i="174" s="1"/>
  <c r="FC3" i="174" s="1"/>
  <c r="FD3" i="174" s="1"/>
  <c r="FE3" i="174" s="1"/>
  <c r="FF3" i="174" s="1"/>
  <c r="FG3" i="174" s="1"/>
  <c r="FH3" i="174" s="1"/>
  <c r="FI3" i="174" s="1"/>
  <c r="FJ3" i="174" s="1"/>
  <c r="FK3" i="174" s="1"/>
  <c r="FL3" i="174" s="1"/>
  <c r="FM3" i="174" s="1"/>
  <c r="FN3" i="174" s="1"/>
  <c r="FO3" i="174" s="1"/>
  <c r="FP3" i="174" s="1"/>
  <c r="FQ3" i="174" s="1"/>
  <c r="FR3" i="174" s="1"/>
  <c r="FS3" i="174" s="1"/>
  <c r="FT3" i="174" s="1"/>
  <c r="FU3" i="174" s="1"/>
  <c r="FV3" i="174" s="1"/>
  <c r="FW3" i="174" s="1"/>
  <c r="FX3" i="174" s="1"/>
  <c r="FY3" i="174" s="1"/>
  <c r="FZ3" i="174" s="1"/>
  <c r="GA3" i="174" s="1"/>
  <c r="GB3" i="174" s="1"/>
  <c r="GC3" i="174" s="1"/>
  <c r="GD3" i="174" s="1"/>
  <c r="GE3" i="174" s="1"/>
  <c r="GF3" i="174" s="1"/>
  <c r="GG3" i="174" s="1"/>
  <c r="GH3" i="174" s="1"/>
  <c r="GI3" i="174" s="1"/>
  <c r="GJ3" i="174" s="1"/>
  <c r="GK3" i="174" s="1"/>
  <c r="GL3" i="174" s="1"/>
  <c r="GM3" i="174" s="1"/>
  <c r="GN3" i="174" s="1"/>
  <c r="GO3" i="174" s="1"/>
  <c r="GP3" i="174" s="1"/>
  <c r="GQ3" i="174" s="1"/>
  <c r="GR3" i="174" s="1"/>
  <c r="GS3" i="174" s="1"/>
  <c r="GT3" i="174" s="1"/>
  <c r="GU3" i="174" s="1"/>
  <c r="GV3" i="174" s="1"/>
  <c r="GW3" i="174" s="1"/>
  <c r="GX3" i="174" s="1"/>
  <c r="GY3" i="174" s="1"/>
  <c r="GZ3" i="174" s="1"/>
  <c r="HA3" i="174" s="1"/>
  <c r="HB3" i="174" s="1"/>
  <c r="HC3" i="174" s="1"/>
  <c r="HD3" i="174" s="1"/>
  <c r="HE3" i="174" s="1"/>
  <c r="HF3" i="174" s="1"/>
  <c r="HG3" i="174" s="1"/>
  <c r="HH3" i="174" s="1"/>
  <c r="HI3" i="174" s="1"/>
  <c r="HJ3" i="174" s="1"/>
  <c r="HK3" i="174" s="1"/>
  <c r="AK2" i="174"/>
  <c r="AJ2" i="174"/>
  <c r="AI2" i="174"/>
  <c r="AH2" i="174"/>
  <c r="HE1" i="174"/>
  <c r="GX1" i="174"/>
  <c r="GQ1" i="174"/>
  <c r="GJ1" i="174"/>
  <c r="GC1" i="174"/>
  <c r="GG7" i="174" s="1"/>
  <c r="FV1" i="174"/>
  <c r="FZ7" i="174" s="1"/>
  <c r="FO1" i="174"/>
  <c r="FH1" i="174"/>
  <c r="FA1" i="174"/>
  <c r="FE7" i="174" s="1"/>
  <c r="ET1" i="174"/>
  <c r="EX7" i="174" s="1"/>
  <c r="EM1" i="174"/>
  <c r="EQ7" i="174" s="1"/>
  <c r="EF1" i="174"/>
  <c r="EJ7" i="174" s="1"/>
  <c r="DY1" i="174"/>
  <c r="EC7" i="174" s="1"/>
  <c r="DR1" i="174"/>
  <c r="DK1" i="174"/>
  <c r="DD1" i="174"/>
  <c r="DH7" i="174" s="1"/>
  <c r="CW1" i="174"/>
  <c r="DA7" i="174" s="1"/>
  <c r="CP1" i="174"/>
  <c r="CI1" i="174"/>
  <c r="CM7" i="174" s="1"/>
  <c r="CB1" i="174"/>
  <c r="BU1" i="174"/>
  <c r="BN1" i="174"/>
  <c r="BG1" i="174"/>
  <c r="AZ1" i="174"/>
  <c r="AS1" i="174"/>
  <c r="AL1" i="174"/>
  <c r="AE25" i="173"/>
  <c r="AG25" i="173" s="1"/>
  <c r="Q25" i="173"/>
  <c r="O25" i="173"/>
  <c r="M25" i="173"/>
  <c r="D25" i="173"/>
  <c r="C25" i="173"/>
  <c r="AE24" i="173"/>
  <c r="AG24" i="173" s="1"/>
  <c r="Q24" i="173"/>
  <c r="O24" i="173"/>
  <c r="M24" i="173"/>
  <c r="D24" i="173"/>
  <c r="C24" i="173"/>
  <c r="AE23" i="173"/>
  <c r="AG23" i="173" s="1"/>
  <c r="Q23" i="173"/>
  <c r="O23" i="173"/>
  <c r="M23" i="173"/>
  <c r="P23" i="173" s="1"/>
  <c r="D23" i="173"/>
  <c r="C23" i="173"/>
  <c r="AE22" i="173"/>
  <c r="AG22" i="173" s="1"/>
  <c r="Q22" i="173"/>
  <c r="O22" i="173"/>
  <c r="M22" i="173"/>
  <c r="T22" i="173" s="1"/>
  <c r="D22" i="173"/>
  <c r="C22" i="173"/>
  <c r="AE21" i="173"/>
  <c r="AG21" i="173" s="1"/>
  <c r="Q21" i="173"/>
  <c r="O21" i="173"/>
  <c r="M21" i="173"/>
  <c r="P21" i="173" s="1"/>
  <c r="D21" i="173"/>
  <c r="C21" i="173"/>
  <c r="AE20" i="173"/>
  <c r="AG20" i="173" s="1"/>
  <c r="Q20" i="173"/>
  <c r="O20" i="173"/>
  <c r="M20" i="173"/>
  <c r="T20" i="173" s="1"/>
  <c r="D20" i="173"/>
  <c r="C20" i="173"/>
  <c r="AE19" i="173"/>
  <c r="AG19" i="173" s="1"/>
  <c r="Q19" i="173"/>
  <c r="O19" i="173"/>
  <c r="M19" i="173"/>
  <c r="D19" i="173"/>
  <c r="C19" i="173"/>
  <c r="AE18" i="173"/>
  <c r="AG18" i="173" s="1"/>
  <c r="Q18" i="173"/>
  <c r="O18" i="173"/>
  <c r="M18" i="173"/>
  <c r="D18" i="173"/>
  <c r="C18" i="173"/>
  <c r="AE17" i="173"/>
  <c r="AG17" i="173" s="1"/>
  <c r="Q17" i="173"/>
  <c r="O17" i="173"/>
  <c r="M17" i="173"/>
  <c r="D17" i="173"/>
  <c r="C17" i="173"/>
  <c r="AE16" i="173"/>
  <c r="AG16" i="173" s="1"/>
  <c r="Q16" i="173"/>
  <c r="O16" i="173"/>
  <c r="M16" i="173"/>
  <c r="T16" i="173" s="1"/>
  <c r="D16" i="173"/>
  <c r="C16" i="173"/>
  <c r="AH3" i="173"/>
  <c r="AI3" i="173" s="1"/>
  <c r="AJ3" i="173" s="1"/>
  <c r="AK3" i="173" s="1"/>
  <c r="AL3" i="173" s="1"/>
  <c r="AM3" i="173" s="1"/>
  <c r="AN3" i="173" s="1"/>
  <c r="AO3" i="173" s="1"/>
  <c r="AP3" i="173" s="1"/>
  <c r="AQ3" i="173" s="1"/>
  <c r="AR3" i="173" s="1"/>
  <c r="AS3" i="173" s="1"/>
  <c r="AT3" i="173" s="1"/>
  <c r="AU3" i="173" s="1"/>
  <c r="AV3" i="173" s="1"/>
  <c r="AW3" i="173" s="1"/>
  <c r="AX3" i="173" s="1"/>
  <c r="AY3" i="173" s="1"/>
  <c r="AZ3" i="173" s="1"/>
  <c r="BA3" i="173" s="1"/>
  <c r="BB3" i="173" s="1"/>
  <c r="BC3" i="173" s="1"/>
  <c r="BD3" i="173" s="1"/>
  <c r="BE3" i="173" s="1"/>
  <c r="BF3" i="173" s="1"/>
  <c r="BG3" i="173" s="1"/>
  <c r="BH3" i="173" s="1"/>
  <c r="BI3" i="173" s="1"/>
  <c r="BJ3" i="173" s="1"/>
  <c r="BK3" i="173" s="1"/>
  <c r="BL3" i="173" s="1"/>
  <c r="BM3" i="173" s="1"/>
  <c r="BN3" i="173" s="1"/>
  <c r="BO3" i="173" s="1"/>
  <c r="BP3" i="173" s="1"/>
  <c r="BQ3" i="173" s="1"/>
  <c r="BR3" i="173" s="1"/>
  <c r="BS3" i="173" s="1"/>
  <c r="BT3" i="173" s="1"/>
  <c r="BU3" i="173" s="1"/>
  <c r="BV3" i="173" s="1"/>
  <c r="BW3" i="173" s="1"/>
  <c r="BX3" i="173" s="1"/>
  <c r="BY3" i="173" s="1"/>
  <c r="BZ3" i="173" s="1"/>
  <c r="CA3" i="173" s="1"/>
  <c r="CB3" i="173" s="1"/>
  <c r="CC3" i="173" s="1"/>
  <c r="CD3" i="173" s="1"/>
  <c r="CE3" i="173" s="1"/>
  <c r="CF3" i="173" s="1"/>
  <c r="CG3" i="173" s="1"/>
  <c r="CH3" i="173" s="1"/>
  <c r="CI3" i="173" s="1"/>
  <c r="CJ3" i="173" s="1"/>
  <c r="CK3" i="173" s="1"/>
  <c r="CL3" i="173" s="1"/>
  <c r="CM3" i="173" s="1"/>
  <c r="CN3" i="173" s="1"/>
  <c r="CO3" i="173" s="1"/>
  <c r="CP3" i="173" s="1"/>
  <c r="CQ3" i="173" s="1"/>
  <c r="CR3" i="173" s="1"/>
  <c r="CS3" i="173" s="1"/>
  <c r="CT3" i="173" s="1"/>
  <c r="CU3" i="173" s="1"/>
  <c r="CV3" i="173" s="1"/>
  <c r="CW3" i="173" s="1"/>
  <c r="CX3" i="173" s="1"/>
  <c r="CY3" i="173" s="1"/>
  <c r="CZ3" i="173" s="1"/>
  <c r="DA3" i="173" s="1"/>
  <c r="DB3" i="173" s="1"/>
  <c r="DC3" i="173" s="1"/>
  <c r="DD3" i="173" s="1"/>
  <c r="DE3" i="173" s="1"/>
  <c r="DF3" i="173" s="1"/>
  <c r="DG3" i="173" s="1"/>
  <c r="DH3" i="173" s="1"/>
  <c r="DI3" i="173" s="1"/>
  <c r="DJ3" i="173" s="1"/>
  <c r="DK3" i="173" s="1"/>
  <c r="DL3" i="173" s="1"/>
  <c r="DM3" i="173" s="1"/>
  <c r="DN3" i="173" s="1"/>
  <c r="DO3" i="173" s="1"/>
  <c r="DP3" i="173" s="1"/>
  <c r="DQ3" i="173" s="1"/>
  <c r="DR3" i="173" s="1"/>
  <c r="DS3" i="173" s="1"/>
  <c r="DT3" i="173" s="1"/>
  <c r="DU3" i="173" s="1"/>
  <c r="DV3" i="173" s="1"/>
  <c r="DW3" i="173" s="1"/>
  <c r="DX3" i="173" s="1"/>
  <c r="DY3" i="173" s="1"/>
  <c r="DZ3" i="173" s="1"/>
  <c r="EA3" i="173" s="1"/>
  <c r="EB3" i="173" s="1"/>
  <c r="EC3" i="173" s="1"/>
  <c r="ED3" i="173" s="1"/>
  <c r="EE3" i="173" s="1"/>
  <c r="EF3" i="173" s="1"/>
  <c r="EG3" i="173" s="1"/>
  <c r="EH3" i="173" s="1"/>
  <c r="EI3" i="173" s="1"/>
  <c r="EJ3" i="173" s="1"/>
  <c r="EK3" i="173" s="1"/>
  <c r="EL3" i="173" s="1"/>
  <c r="EM3" i="173" s="1"/>
  <c r="EN3" i="173" s="1"/>
  <c r="EO3" i="173" s="1"/>
  <c r="EP3" i="173" s="1"/>
  <c r="EQ3" i="173" s="1"/>
  <c r="ER3" i="173" s="1"/>
  <c r="ES3" i="173" s="1"/>
  <c r="ET3" i="173" s="1"/>
  <c r="EU3" i="173" s="1"/>
  <c r="EV3" i="173" s="1"/>
  <c r="EW3" i="173" s="1"/>
  <c r="EX3" i="173" s="1"/>
  <c r="EY3" i="173" s="1"/>
  <c r="EZ3" i="173" s="1"/>
  <c r="FA3" i="173" s="1"/>
  <c r="FB3" i="173" s="1"/>
  <c r="FC3" i="173" s="1"/>
  <c r="FD3" i="173" s="1"/>
  <c r="FE3" i="173" s="1"/>
  <c r="FF3" i="173" s="1"/>
  <c r="FG3" i="173" s="1"/>
  <c r="FH3" i="173" s="1"/>
  <c r="FI3" i="173" s="1"/>
  <c r="FJ3" i="173" s="1"/>
  <c r="FK3" i="173" s="1"/>
  <c r="FL3" i="173" s="1"/>
  <c r="FM3" i="173" s="1"/>
  <c r="FN3" i="173" s="1"/>
  <c r="FO3" i="173" s="1"/>
  <c r="FP3" i="173" s="1"/>
  <c r="FQ3" i="173" s="1"/>
  <c r="FR3" i="173" s="1"/>
  <c r="FS3" i="173" s="1"/>
  <c r="FT3" i="173" s="1"/>
  <c r="FU3" i="173" s="1"/>
  <c r="FV3" i="173" s="1"/>
  <c r="FW3" i="173" s="1"/>
  <c r="FX3" i="173" s="1"/>
  <c r="FY3" i="173" s="1"/>
  <c r="FZ3" i="173" s="1"/>
  <c r="GA3" i="173" s="1"/>
  <c r="GB3" i="173" s="1"/>
  <c r="GC3" i="173" s="1"/>
  <c r="GD3" i="173" s="1"/>
  <c r="GE3" i="173" s="1"/>
  <c r="GF3" i="173" s="1"/>
  <c r="GG3" i="173" s="1"/>
  <c r="GH3" i="173" s="1"/>
  <c r="GI3" i="173" s="1"/>
  <c r="GJ3" i="173" s="1"/>
  <c r="GK3" i="173" s="1"/>
  <c r="GL3" i="173" s="1"/>
  <c r="GM3" i="173" s="1"/>
  <c r="GN3" i="173" s="1"/>
  <c r="GO3" i="173" s="1"/>
  <c r="GP3" i="173" s="1"/>
  <c r="GQ3" i="173" s="1"/>
  <c r="GR3" i="173" s="1"/>
  <c r="GS3" i="173" s="1"/>
  <c r="GT3" i="173" s="1"/>
  <c r="GU3" i="173" s="1"/>
  <c r="GV3" i="173" s="1"/>
  <c r="GW3" i="173" s="1"/>
  <c r="GX3" i="173" s="1"/>
  <c r="GY3" i="173" s="1"/>
  <c r="GZ3" i="173" s="1"/>
  <c r="HA3" i="173" s="1"/>
  <c r="HB3" i="173" s="1"/>
  <c r="HC3" i="173" s="1"/>
  <c r="HD3" i="173" s="1"/>
  <c r="HE3" i="173" s="1"/>
  <c r="HF3" i="173" s="1"/>
  <c r="HG3" i="173" s="1"/>
  <c r="HH3" i="173" s="1"/>
  <c r="HI3" i="173" s="1"/>
  <c r="HJ3" i="173" s="1"/>
  <c r="HK3" i="173" s="1"/>
  <c r="AK2" i="173"/>
  <c r="AJ2" i="173"/>
  <c r="AI2" i="173"/>
  <c r="AH2" i="173"/>
  <c r="HE1" i="173"/>
  <c r="GX1" i="173"/>
  <c r="HB7" i="173" s="1"/>
  <c r="GQ1" i="173"/>
  <c r="GU7" i="173" s="1"/>
  <c r="GJ1" i="173"/>
  <c r="GC1" i="173"/>
  <c r="FV1" i="173"/>
  <c r="FZ7" i="173" s="1"/>
  <c r="FO1" i="173"/>
  <c r="FH1" i="173"/>
  <c r="FA1" i="173"/>
  <c r="ET1" i="173"/>
  <c r="EX7" i="173" s="1"/>
  <c r="EM1" i="173"/>
  <c r="EF1" i="173"/>
  <c r="EJ7" i="173" s="1"/>
  <c r="DY1" i="173"/>
  <c r="DR1" i="173"/>
  <c r="DK1" i="173"/>
  <c r="DO7" i="173" s="1"/>
  <c r="DD1" i="173"/>
  <c r="DH7" i="173" s="1"/>
  <c r="CW1" i="173"/>
  <c r="DA7" i="173" s="1"/>
  <c r="CP1" i="173"/>
  <c r="CI1" i="173"/>
  <c r="CM7" i="173" s="1"/>
  <c r="CB1" i="173"/>
  <c r="BU1" i="173"/>
  <c r="BN1" i="173"/>
  <c r="BR7" i="173" s="1"/>
  <c r="BG1" i="173"/>
  <c r="AZ1" i="173"/>
  <c r="BD7" i="173" s="1"/>
  <c r="AS1" i="173"/>
  <c r="AW7" i="173" s="1"/>
  <c r="AL1" i="173"/>
  <c r="AP7" i="173" s="1"/>
  <c r="AE25" i="172"/>
  <c r="AG25" i="172" s="1"/>
  <c r="Q25" i="172"/>
  <c r="O25" i="172"/>
  <c r="M25" i="172"/>
  <c r="T25" i="172" s="1"/>
  <c r="D25" i="172"/>
  <c r="C25" i="172"/>
  <c r="AE24" i="172"/>
  <c r="AG24" i="172" s="1"/>
  <c r="Q24" i="172"/>
  <c r="O24" i="172"/>
  <c r="M24" i="172"/>
  <c r="D24" i="172"/>
  <c r="C24" i="172"/>
  <c r="AE23" i="172"/>
  <c r="AG23" i="172" s="1"/>
  <c r="Q23" i="172"/>
  <c r="O23" i="172"/>
  <c r="M23" i="172"/>
  <c r="D23" i="172"/>
  <c r="C23" i="172"/>
  <c r="AE22" i="172"/>
  <c r="AG22" i="172" s="1"/>
  <c r="Q22" i="172"/>
  <c r="O22" i="172"/>
  <c r="M22" i="172"/>
  <c r="T22" i="172" s="1"/>
  <c r="D22" i="172"/>
  <c r="C22" i="172"/>
  <c r="AE21" i="172"/>
  <c r="AG21" i="172" s="1"/>
  <c r="Q21" i="172"/>
  <c r="O21" i="172"/>
  <c r="M21" i="172"/>
  <c r="P21" i="172" s="1"/>
  <c r="D21" i="172"/>
  <c r="C21" i="172"/>
  <c r="AE20" i="172"/>
  <c r="AG20" i="172" s="1"/>
  <c r="Q20" i="172"/>
  <c r="O20" i="172"/>
  <c r="M20" i="172"/>
  <c r="P20" i="172" s="1"/>
  <c r="D20" i="172"/>
  <c r="C20" i="172"/>
  <c r="AE19" i="172"/>
  <c r="AG19" i="172" s="1"/>
  <c r="Q19" i="172"/>
  <c r="O19" i="172"/>
  <c r="M19" i="172"/>
  <c r="T19" i="172" s="1"/>
  <c r="D19" i="172"/>
  <c r="C19" i="172"/>
  <c r="AE18" i="172"/>
  <c r="AG18" i="172" s="1"/>
  <c r="Q18" i="172"/>
  <c r="O18" i="172"/>
  <c r="M18" i="172"/>
  <c r="D18" i="172"/>
  <c r="C18" i="172"/>
  <c r="AE17" i="172"/>
  <c r="AG17" i="172" s="1"/>
  <c r="Q17" i="172"/>
  <c r="O17" i="172"/>
  <c r="M17" i="172"/>
  <c r="D17" i="172"/>
  <c r="C17" i="172"/>
  <c r="AE16" i="172"/>
  <c r="AG16" i="172" s="1"/>
  <c r="Q16" i="172"/>
  <c r="O16" i="172"/>
  <c r="M16" i="172"/>
  <c r="D16" i="172"/>
  <c r="C16" i="172"/>
  <c r="AH3" i="172"/>
  <c r="AI3" i="172" s="1"/>
  <c r="AJ3" i="172" s="1"/>
  <c r="AK3" i="172" s="1"/>
  <c r="AL3" i="172" s="1"/>
  <c r="AM3" i="172" s="1"/>
  <c r="AN3" i="172" s="1"/>
  <c r="AO3" i="172" s="1"/>
  <c r="AP3" i="172" s="1"/>
  <c r="AQ3" i="172" s="1"/>
  <c r="AR3" i="172" s="1"/>
  <c r="AS3" i="172" s="1"/>
  <c r="AT3" i="172" s="1"/>
  <c r="AU3" i="172" s="1"/>
  <c r="AV3" i="172" s="1"/>
  <c r="AW3" i="172" s="1"/>
  <c r="AX3" i="172" s="1"/>
  <c r="AY3" i="172" s="1"/>
  <c r="AZ3" i="172" s="1"/>
  <c r="BA3" i="172" s="1"/>
  <c r="BB3" i="172" s="1"/>
  <c r="BC3" i="172" s="1"/>
  <c r="BD3" i="172" s="1"/>
  <c r="BE3" i="172" s="1"/>
  <c r="BF3" i="172" s="1"/>
  <c r="BG3" i="172" s="1"/>
  <c r="BH3" i="172" s="1"/>
  <c r="BI3" i="172" s="1"/>
  <c r="BJ3" i="172" s="1"/>
  <c r="BK3" i="172" s="1"/>
  <c r="BL3" i="172" s="1"/>
  <c r="BM3" i="172" s="1"/>
  <c r="BN3" i="172" s="1"/>
  <c r="BO3" i="172" s="1"/>
  <c r="BP3" i="172" s="1"/>
  <c r="BQ3" i="172" s="1"/>
  <c r="BR3" i="172" s="1"/>
  <c r="BS3" i="172" s="1"/>
  <c r="BT3" i="172" s="1"/>
  <c r="BU3" i="172" s="1"/>
  <c r="BV3" i="172" s="1"/>
  <c r="BW3" i="172" s="1"/>
  <c r="BX3" i="172" s="1"/>
  <c r="BY3" i="172" s="1"/>
  <c r="BZ3" i="172" s="1"/>
  <c r="CA3" i="172" s="1"/>
  <c r="CB3" i="172" s="1"/>
  <c r="CC3" i="172" s="1"/>
  <c r="CD3" i="172" s="1"/>
  <c r="CE3" i="172" s="1"/>
  <c r="CF3" i="172" s="1"/>
  <c r="CG3" i="172" s="1"/>
  <c r="CH3" i="172" s="1"/>
  <c r="CI3" i="172" s="1"/>
  <c r="CJ3" i="172" s="1"/>
  <c r="CK3" i="172" s="1"/>
  <c r="CL3" i="172" s="1"/>
  <c r="CM3" i="172" s="1"/>
  <c r="CN3" i="172" s="1"/>
  <c r="CO3" i="172" s="1"/>
  <c r="CP3" i="172" s="1"/>
  <c r="CQ3" i="172" s="1"/>
  <c r="CR3" i="172" s="1"/>
  <c r="CS3" i="172" s="1"/>
  <c r="CT3" i="172" s="1"/>
  <c r="CU3" i="172" s="1"/>
  <c r="CV3" i="172" s="1"/>
  <c r="CW3" i="172" s="1"/>
  <c r="CX3" i="172" s="1"/>
  <c r="CY3" i="172" s="1"/>
  <c r="CZ3" i="172" s="1"/>
  <c r="DA3" i="172" s="1"/>
  <c r="DB3" i="172" s="1"/>
  <c r="DC3" i="172" s="1"/>
  <c r="DD3" i="172" s="1"/>
  <c r="DE3" i="172" s="1"/>
  <c r="DF3" i="172" s="1"/>
  <c r="DG3" i="172" s="1"/>
  <c r="DH3" i="172" s="1"/>
  <c r="DI3" i="172" s="1"/>
  <c r="DJ3" i="172" s="1"/>
  <c r="DK3" i="172" s="1"/>
  <c r="DL3" i="172" s="1"/>
  <c r="DM3" i="172" s="1"/>
  <c r="DN3" i="172" s="1"/>
  <c r="DO3" i="172" s="1"/>
  <c r="DP3" i="172" s="1"/>
  <c r="DQ3" i="172" s="1"/>
  <c r="DR3" i="172" s="1"/>
  <c r="DS3" i="172" s="1"/>
  <c r="DT3" i="172" s="1"/>
  <c r="DU3" i="172" s="1"/>
  <c r="DV3" i="172" s="1"/>
  <c r="DW3" i="172" s="1"/>
  <c r="DX3" i="172" s="1"/>
  <c r="DY3" i="172" s="1"/>
  <c r="DZ3" i="172" s="1"/>
  <c r="EA3" i="172" s="1"/>
  <c r="EB3" i="172" s="1"/>
  <c r="EC3" i="172" s="1"/>
  <c r="ED3" i="172" s="1"/>
  <c r="EE3" i="172" s="1"/>
  <c r="EF3" i="172" s="1"/>
  <c r="EG3" i="172" s="1"/>
  <c r="EH3" i="172" s="1"/>
  <c r="EI3" i="172" s="1"/>
  <c r="EJ3" i="172" s="1"/>
  <c r="EK3" i="172" s="1"/>
  <c r="EL3" i="172" s="1"/>
  <c r="EM3" i="172" s="1"/>
  <c r="EN3" i="172" s="1"/>
  <c r="EO3" i="172" s="1"/>
  <c r="EP3" i="172" s="1"/>
  <c r="EQ3" i="172" s="1"/>
  <c r="ER3" i="172" s="1"/>
  <c r="ES3" i="172" s="1"/>
  <c r="ET3" i="172" s="1"/>
  <c r="EU3" i="172" s="1"/>
  <c r="EV3" i="172" s="1"/>
  <c r="EW3" i="172" s="1"/>
  <c r="EX3" i="172" s="1"/>
  <c r="EY3" i="172" s="1"/>
  <c r="EZ3" i="172" s="1"/>
  <c r="FA3" i="172" s="1"/>
  <c r="FB3" i="172" s="1"/>
  <c r="FC3" i="172" s="1"/>
  <c r="FD3" i="172" s="1"/>
  <c r="FE3" i="172" s="1"/>
  <c r="FF3" i="172" s="1"/>
  <c r="FG3" i="172" s="1"/>
  <c r="FH3" i="172" s="1"/>
  <c r="FI3" i="172" s="1"/>
  <c r="FJ3" i="172" s="1"/>
  <c r="FK3" i="172" s="1"/>
  <c r="FL3" i="172" s="1"/>
  <c r="FM3" i="172" s="1"/>
  <c r="FN3" i="172" s="1"/>
  <c r="FO3" i="172" s="1"/>
  <c r="FP3" i="172" s="1"/>
  <c r="FQ3" i="172" s="1"/>
  <c r="FR3" i="172" s="1"/>
  <c r="FS3" i="172" s="1"/>
  <c r="FT3" i="172" s="1"/>
  <c r="FU3" i="172" s="1"/>
  <c r="FV3" i="172" s="1"/>
  <c r="FW3" i="172" s="1"/>
  <c r="FX3" i="172" s="1"/>
  <c r="FY3" i="172" s="1"/>
  <c r="FZ3" i="172" s="1"/>
  <c r="GA3" i="172" s="1"/>
  <c r="GB3" i="172" s="1"/>
  <c r="GC3" i="172" s="1"/>
  <c r="GD3" i="172" s="1"/>
  <c r="GE3" i="172" s="1"/>
  <c r="GF3" i="172" s="1"/>
  <c r="GG3" i="172" s="1"/>
  <c r="GH3" i="172" s="1"/>
  <c r="GI3" i="172" s="1"/>
  <c r="GJ3" i="172" s="1"/>
  <c r="GK3" i="172" s="1"/>
  <c r="GL3" i="172" s="1"/>
  <c r="GM3" i="172" s="1"/>
  <c r="GN3" i="172" s="1"/>
  <c r="GO3" i="172" s="1"/>
  <c r="GP3" i="172" s="1"/>
  <c r="GQ3" i="172" s="1"/>
  <c r="GR3" i="172" s="1"/>
  <c r="GS3" i="172" s="1"/>
  <c r="GT3" i="172" s="1"/>
  <c r="GU3" i="172" s="1"/>
  <c r="GV3" i="172" s="1"/>
  <c r="GW3" i="172" s="1"/>
  <c r="GX3" i="172" s="1"/>
  <c r="GY3" i="172" s="1"/>
  <c r="GZ3" i="172" s="1"/>
  <c r="HA3" i="172" s="1"/>
  <c r="HB3" i="172" s="1"/>
  <c r="HC3" i="172" s="1"/>
  <c r="HD3" i="172" s="1"/>
  <c r="HE3" i="172" s="1"/>
  <c r="HF3" i="172" s="1"/>
  <c r="HG3" i="172" s="1"/>
  <c r="HH3" i="172" s="1"/>
  <c r="HI3" i="172" s="1"/>
  <c r="HJ3" i="172" s="1"/>
  <c r="HK3" i="172" s="1"/>
  <c r="AK2" i="172"/>
  <c r="AJ2" i="172"/>
  <c r="AI2" i="172"/>
  <c r="AH2" i="172"/>
  <c r="HE1" i="172"/>
  <c r="GX1" i="172"/>
  <c r="HB7" i="172" s="1"/>
  <c r="GQ1" i="172"/>
  <c r="GJ1" i="172"/>
  <c r="GC1" i="172"/>
  <c r="FV1" i="172"/>
  <c r="FZ7" i="172" s="1"/>
  <c r="FO1" i="172"/>
  <c r="FH1" i="172"/>
  <c r="FA1" i="172"/>
  <c r="ET1" i="172"/>
  <c r="EM1" i="172"/>
  <c r="EF1" i="172"/>
  <c r="DY1" i="172"/>
  <c r="DR1" i="172"/>
  <c r="DV7" i="172" s="1"/>
  <c r="DK1" i="172"/>
  <c r="DD1" i="172"/>
  <c r="DH7" i="172" s="1"/>
  <c r="CW1" i="172"/>
  <c r="DA7" i="172" s="1"/>
  <c r="CP1" i="172"/>
  <c r="CT7" i="172" s="1"/>
  <c r="CI1" i="172"/>
  <c r="CB1" i="172"/>
  <c r="BU1" i="172"/>
  <c r="BY7" i="172" s="1"/>
  <c r="BN1" i="172"/>
  <c r="BR7" i="172" s="1"/>
  <c r="BG1" i="172"/>
  <c r="BK7" i="172" s="1"/>
  <c r="AZ1" i="172"/>
  <c r="BD7" i="172" s="1"/>
  <c r="AS1" i="172"/>
  <c r="AW7" i="172" s="1"/>
  <c r="AL1" i="172"/>
  <c r="AP7" i="172" s="1"/>
  <c r="AG25" i="171"/>
  <c r="AI25" i="171" s="1"/>
  <c r="Q25" i="171"/>
  <c r="O25" i="171"/>
  <c r="M25" i="171"/>
  <c r="T25" i="171" s="1"/>
  <c r="D25" i="171"/>
  <c r="C25" i="171"/>
  <c r="AG24" i="171"/>
  <c r="AI24" i="171" s="1"/>
  <c r="Q24" i="171"/>
  <c r="O24" i="171"/>
  <c r="M24" i="171"/>
  <c r="T24" i="171" s="1"/>
  <c r="D24" i="171"/>
  <c r="C24" i="171"/>
  <c r="AG23" i="171"/>
  <c r="AI23" i="171" s="1"/>
  <c r="Q23" i="171"/>
  <c r="O23" i="171"/>
  <c r="M23" i="171"/>
  <c r="D23" i="171"/>
  <c r="C23" i="171"/>
  <c r="AG22" i="171"/>
  <c r="AI22" i="171" s="1"/>
  <c r="Q22" i="171"/>
  <c r="O22" i="171"/>
  <c r="M22" i="171"/>
  <c r="D22" i="171"/>
  <c r="C22" i="171"/>
  <c r="AG21" i="171"/>
  <c r="AI21" i="171" s="1"/>
  <c r="Q21" i="171"/>
  <c r="O21" i="171"/>
  <c r="M21" i="171"/>
  <c r="T21" i="171" s="1"/>
  <c r="D21" i="171"/>
  <c r="C21" i="171"/>
  <c r="AG20" i="171"/>
  <c r="AI20" i="171" s="1"/>
  <c r="Q20" i="171"/>
  <c r="O20" i="171"/>
  <c r="M20" i="171"/>
  <c r="P20" i="171" s="1"/>
  <c r="D20" i="171"/>
  <c r="C20" i="171"/>
  <c r="AG19" i="171"/>
  <c r="AI19" i="171" s="1"/>
  <c r="Q19" i="171"/>
  <c r="O19" i="171"/>
  <c r="M19" i="171"/>
  <c r="D19" i="171"/>
  <c r="C19" i="171"/>
  <c r="AG18" i="171"/>
  <c r="AI18" i="171" s="1"/>
  <c r="Q18" i="171"/>
  <c r="O18" i="171"/>
  <c r="M18" i="171"/>
  <c r="T18" i="171" s="1"/>
  <c r="D18" i="171"/>
  <c r="C18" i="171"/>
  <c r="AG17" i="171"/>
  <c r="AI17" i="171" s="1"/>
  <c r="Q17" i="171"/>
  <c r="O17" i="171"/>
  <c r="M17" i="171"/>
  <c r="D17" i="171"/>
  <c r="C17" i="171"/>
  <c r="AG16" i="171"/>
  <c r="AI16" i="171" s="1"/>
  <c r="Q16" i="171"/>
  <c r="O16" i="171"/>
  <c r="M16" i="171"/>
  <c r="T16" i="171" s="1"/>
  <c r="D16" i="171"/>
  <c r="C16" i="171"/>
  <c r="AJ3" i="171"/>
  <c r="AK3" i="171" s="1"/>
  <c r="AL3" i="171" s="1"/>
  <c r="AM3" i="171" s="1"/>
  <c r="AN3" i="171" s="1"/>
  <c r="AO3" i="171" s="1"/>
  <c r="AP3" i="171" s="1"/>
  <c r="AQ3" i="171" s="1"/>
  <c r="AR3" i="171" s="1"/>
  <c r="AS3" i="171" s="1"/>
  <c r="AT3" i="171" s="1"/>
  <c r="AU3" i="171" s="1"/>
  <c r="AV3" i="171" s="1"/>
  <c r="AW3" i="171" s="1"/>
  <c r="AX3" i="171" s="1"/>
  <c r="AY3" i="171" s="1"/>
  <c r="AZ3" i="171" s="1"/>
  <c r="BA3" i="171" s="1"/>
  <c r="BB3" i="171" s="1"/>
  <c r="BC3" i="171" s="1"/>
  <c r="BD3" i="171" s="1"/>
  <c r="BE3" i="171" s="1"/>
  <c r="BF3" i="171" s="1"/>
  <c r="BG3" i="171" s="1"/>
  <c r="BH3" i="171" s="1"/>
  <c r="BI3" i="171" s="1"/>
  <c r="BJ3" i="171" s="1"/>
  <c r="BK3" i="171" s="1"/>
  <c r="BL3" i="171" s="1"/>
  <c r="BM3" i="171" s="1"/>
  <c r="BN3" i="171" s="1"/>
  <c r="BO3" i="171" s="1"/>
  <c r="BP3" i="171" s="1"/>
  <c r="BQ3" i="171" s="1"/>
  <c r="BR3" i="171" s="1"/>
  <c r="BS3" i="171" s="1"/>
  <c r="BT3" i="171" s="1"/>
  <c r="BU3" i="171" s="1"/>
  <c r="BV3" i="171" s="1"/>
  <c r="BW3" i="171" s="1"/>
  <c r="BX3" i="171" s="1"/>
  <c r="BY3" i="171" s="1"/>
  <c r="BZ3" i="171" s="1"/>
  <c r="CA3" i="171" s="1"/>
  <c r="CB3" i="171" s="1"/>
  <c r="CC3" i="171" s="1"/>
  <c r="CD3" i="171" s="1"/>
  <c r="CE3" i="171" s="1"/>
  <c r="CF3" i="171" s="1"/>
  <c r="CG3" i="171" s="1"/>
  <c r="CH3" i="171" s="1"/>
  <c r="CI3" i="171" s="1"/>
  <c r="CJ3" i="171" s="1"/>
  <c r="CK3" i="171" s="1"/>
  <c r="CL3" i="171" s="1"/>
  <c r="CM3" i="171" s="1"/>
  <c r="CN3" i="171" s="1"/>
  <c r="CO3" i="171" s="1"/>
  <c r="CP3" i="171" s="1"/>
  <c r="CQ3" i="171" s="1"/>
  <c r="CR3" i="171" s="1"/>
  <c r="CS3" i="171" s="1"/>
  <c r="CT3" i="171" s="1"/>
  <c r="CU3" i="171" s="1"/>
  <c r="CV3" i="171" s="1"/>
  <c r="CW3" i="171" s="1"/>
  <c r="CX3" i="171" s="1"/>
  <c r="CY3" i="171" s="1"/>
  <c r="CZ3" i="171" s="1"/>
  <c r="DA3" i="171" s="1"/>
  <c r="DB3" i="171" s="1"/>
  <c r="DC3" i="171" s="1"/>
  <c r="DD3" i="171" s="1"/>
  <c r="DE3" i="171" s="1"/>
  <c r="DF3" i="171" s="1"/>
  <c r="DG3" i="171" s="1"/>
  <c r="DH3" i="171" s="1"/>
  <c r="DI3" i="171" s="1"/>
  <c r="DJ3" i="171" s="1"/>
  <c r="DK3" i="171" s="1"/>
  <c r="DL3" i="171" s="1"/>
  <c r="DM3" i="171" s="1"/>
  <c r="DN3" i="171" s="1"/>
  <c r="DO3" i="171" s="1"/>
  <c r="DP3" i="171" s="1"/>
  <c r="DQ3" i="171" s="1"/>
  <c r="DR3" i="171" s="1"/>
  <c r="DS3" i="171" s="1"/>
  <c r="DT3" i="171" s="1"/>
  <c r="DU3" i="171" s="1"/>
  <c r="DV3" i="171" s="1"/>
  <c r="DW3" i="171" s="1"/>
  <c r="DX3" i="171" s="1"/>
  <c r="DY3" i="171" s="1"/>
  <c r="DZ3" i="171" s="1"/>
  <c r="EA3" i="171" s="1"/>
  <c r="EB3" i="171" s="1"/>
  <c r="EC3" i="171" s="1"/>
  <c r="ED3" i="171" s="1"/>
  <c r="EE3" i="171" s="1"/>
  <c r="EF3" i="171" s="1"/>
  <c r="EG3" i="171" s="1"/>
  <c r="EH3" i="171" s="1"/>
  <c r="EI3" i="171" s="1"/>
  <c r="EJ3" i="171" s="1"/>
  <c r="EK3" i="171" s="1"/>
  <c r="EL3" i="171" s="1"/>
  <c r="EM3" i="171" s="1"/>
  <c r="EN3" i="171" s="1"/>
  <c r="EO3" i="171" s="1"/>
  <c r="EP3" i="171" s="1"/>
  <c r="EQ3" i="171" s="1"/>
  <c r="ER3" i="171" s="1"/>
  <c r="ES3" i="171" s="1"/>
  <c r="ET3" i="171" s="1"/>
  <c r="EU3" i="171" s="1"/>
  <c r="EV3" i="171" s="1"/>
  <c r="EW3" i="171" s="1"/>
  <c r="EX3" i="171" s="1"/>
  <c r="EY3" i="171" s="1"/>
  <c r="EZ3" i="171" s="1"/>
  <c r="FA3" i="171" s="1"/>
  <c r="FB3" i="171" s="1"/>
  <c r="FC3" i="171" s="1"/>
  <c r="FD3" i="171" s="1"/>
  <c r="FE3" i="171" s="1"/>
  <c r="FF3" i="171" s="1"/>
  <c r="FG3" i="171" s="1"/>
  <c r="FH3" i="171" s="1"/>
  <c r="FI3" i="171" s="1"/>
  <c r="FJ3" i="171" s="1"/>
  <c r="FK3" i="171" s="1"/>
  <c r="FL3" i="171" s="1"/>
  <c r="FM3" i="171" s="1"/>
  <c r="FN3" i="171" s="1"/>
  <c r="FO3" i="171" s="1"/>
  <c r="FP3" i="171" s="1"/>
  <c r="FQ3" i="171" s="1"/>
  <c r="FR3" i="171" s="1"/>
  <c r="FS3" i="171" s="1"/>
  <c r="FT3" i="171" s="1"/>
  <c r="FU3" i="171" s="1"/>
  <c r="FV3" i="171" s="1"/>
  <c r="FW3" i="171" s="1"/>
  <c r="FX3" i="171" s="1"/>
  <c r="FY3" i="171" s="1"/>
  <c r="FZ3" i="171" s="1"/>
  <c r="GA3" i="171" s="1"/>
  <c r="GB3" i="171" s="1"/>
  <c r="GC3" i="171" s="1"/>
  <c r="GD3" i="171" s="1"/>
  <c r="GE3" i="171" s="1"/>
  <c r="GF3" i="171" s="1"/>
  <c r="GG3" i="171" s="1"/>
  <c r="GH3" i="171" s="1"/>
  <c r="GI3" i="171" s="1"/>
  <c r="GJ3" i="171" s="1"/>
  <c r="GK3" i="171" s="1"/>
  <c r="GL3" i="171" s="1"/>
  <c r="GM3" i="171" s="1"/>
  <c r="GN3" i="171" s="1"/>
  <c r="GO3" i="171" s="1"/>
  <c r="GP3" i="171" s="1"/>
  <c r="GQ3" i="171" s="1"/>
  <c r="GR3" i="171" s="1"/>
  <c r="GS3" i="171" s="1"/>
  <c r="GT3" i="171" s="1"/>
  <c r="GU3" i="171" s="1"/>
  <c r="GV3" i="171" s="1"/>
  <c r="GW3" i="171" s="1"/>
  <c r="GX3" i="171" s="1"/>
  <c r="GY3" i="171" s="1"/>
  <c r="GZ3" i="171" s="1"/>
  <c r="HA3" i="171" s="1"/>
  <c r="HB3" i="171" s="1"/>
  <c r="HC3" i="171" s="1"/>
  <c r="HD3" i="171" s="1"/>
  <c r="HE3" i="171" s="1"/>
  <c r="HF3" i="171" s="1"/>
  <c r="HG3" i="171" s="1"/>
  <c r="HH3" i="171" s="1"/>
  <c r="HI3" i="171" s="1"/>
  <c r="HJ3" i="171" s="1"/>
  <c r="HK3" i="171" s="1"/>
  <c r="HL3" i="171" s="1"/>
  <c r="HM3" i="171" s="1"/>
  <c r="AM2" i="171"/>
  <c r="AL2" i="171"/>
  <c r="AK2" i="171"/>
  <c r="AJ2" i="171"/>
  <c r="HG1" i="171"/>
  <c r="GZ1" i="171"/>
  <c r="GS1" i="171"/>
  <c r="GL1" i="171"/>
  <c r="GE1" i="171"/>
  <c r="GI7" i="171" s="1"/>
  <c r="FX1" i="171"/>
  <c r="FQ1" i="171"/>
  <c r="FJ1" i="171"/>
  <c r="FC1" i="171"/>
  <c r="EV1" i="171"/>
  <c r="EZ7" i="171" s="1"/>
  <c r="EO1" i="171"/>
  <c r="ES7" i="171" s="1"/>
  <c r="EH1" i="171"/>
  <c r="EA1" i="171"/>
  <c r="DT1" i="171"/>
  <c r="DM1" i="171"/>
  <c r="DF1" i="171"/>
  <c r="CY1" i="171"/>
  <c r="CR1" i="171"/>
  <c r="CK1" i="171"/>
  <c r="CO7" i="171" s="1"/>
  <c r="CD1" i="171"/>
  <c r="BW1" i="171"/>
  <c r="BP1" i="171"/>
  <c r="BI1" i="171"/>
  <c r="BB1" i="171"/>
  <c r="AU1" i="171"/>
  <c r="AN1" i="171"/>
  <c r="Q25" i="170"/>
  <c r="O25" i="170"/>
  <c r="M25" i="170"/>
  <c r="D25" i="170"/>
  <c r="C25" i="170"/>
  <c r="Q24" i="170"/>
  <c r="O24" i="170"/>
  <c r="M24" i="170"/>
  <c r="T24" i="170" s="1"/>
  <c r="D24" i="170"/>
  <c r="C24" i="170"/>
  <c r="Q23" i="170"/>
  <c r="O23" i="170"/>
  <c r="M23" i="170"/>
  <c r="D23" i="170"/>
  <c r="C23" i="170"/>
  <c r="Q22" i="170"/>
  <c r="O22" i="170"/>
  <c r="M22" i="170"/>
  <c r="T22" i="170" s="1"/>
  <c r="D22" i="170"/>
  <c r="C22" i="170"/>
  <c r="Q21" i="170"/>
  <c r="O21" i="170"/>
  <c r="M21" i="170"/>
  <c r="P21" i="170" s="1"/>
  <c r="D21" i="170"/>
  <c r="C21" i="170"/>
  <c r="Q20" i="170"/>
  <c r="O20" i="170"/>
  <c r="M20" i="170"/>
  <c r="T20" i="170" s="1"/>
  <c r="D20" i="170"/>
  <c r="C20" i="170"/>
  <c r="Q19" i="170"/>
  <c r="O19" i="170"/>
  <c r="M19" i="170"/>
  <c r="D19" i="170"/>
  <c r="C19" i="170"/>
  <c r="Q18" i="170"/>
  <c r="O18" i="170"/>
  <c r="M18" i="170"/>
  <c r="T18" i="170" s="1"/>
  <c r="D18" i="170"/>
  <c r="C18" i="170"/>
  <c r="Q17" i="170"/>
  <c r="O17" i="170"/>
  <c r="M17" i="170"/>
  <c r="P17" i="170" s="1"/>
  <c r="D17" i="170"/>
  <c r="C17" i="170"/>
  <c r="Q16" i="170"/>
  <c r="O16" i="170"/>
  <c r="M16" i="170"/>
  <c r="P16" i="170" s="1"/>
  <c r="D16" i="170"/>
  <c r="C16" i="170"/>
  <c r="AH3" i="170"/>
  <c r="AI3" i="170" s="1"/>
  <c r="AJ3" i="170" s="1"/>
  <c r="AK3" i="170" s="1"/>
  <c r="AL3" i="170" s="1"/>
  <c r="AM3" i="170" s="1"/>
  <c r="AN3" i="170" s="1"/>
  <c r="AO3" i="170" s="1"/>
  <c r="AP3" i="170" s="1"/>
  <c r="AQ3" i="170" s="1"/>
  <c r="AR3" i="170" s="1"/>
  <c r="AS3" i="170" s="1"/>
  <c r="AT3" i="170" s="1"/>
  <c r="AU3" i="170" s="1"/>
  <c r="AV3" i="170" s="1"/>
  <c r="AW3" i="170" s="1"/>
  <c r="AX3" i="170" s="1"/>
  <c r="AY3" i="170" s="1"/>
  <c r="AZ3" i="170" s="1"/>
  <c r="BA3" i="170" s="1"/>
  <c r="BB3" i="170" s="1"/>
  <c r="BC3" i="170" s="1"/>
  <c r="BD3" i="170" s="1"/>
  <c r="BE3" i="170" s="1"/>
  <c r="BF3" i="170" s="1"/>
  <c r="BG3" i="170" s="1"/>
  <c r="BH3" i="170" s="1"/>
  <c r="BI3" i="170" s="1"/>
  <c r="BJ3" i="170" s="1"/>
  <c r="BK3" i="170" s="1"/>
  <c r="BL3" i="170" s="1"/>
  <c r="BM3" i="170" s="1"/>
  <c r="BN3" i="170" s="1"/>
  <c r="BO3" i="170" s="1"/>
  <c r="BP3" i="170" s="1"/>
  <c r="BQ3" i="170" s="1"/>
  <c r="BR3" i="170" s="1"/>
  <c r="BS3" i="170" s="1"/>
  <c r="BT3" i="170" s="1"/>
  <c r="BU3" i="170" s="1"/>
  <c r="BV3" i="170" s="1"/>
  <c r="BW3" i="170" s="1"/>
  <c r="BX3" i="170" s="1"/>
  <c r="BY3" i="170" s="1"/>
  <c r="BZ3" i="170" s="1"/>
  <c r="CA3" i="170" s="1"/>
  <c r="CB3" i="170" s="1"/>
  <c r="CC3" i="170" s="1"/>
  <c r="CD3" i="170" s="1"/>
  <c r="CE3" i="170" s="1"/>
  <c r="CF3" i="170" s="1"/>
  <c r="CG3" i="170" s="1"/>
  <c r="CH3" i="170" s="1"/>
  <c r="CI3" i="170" s="1"/>
  <c r="CJ3" i="170" s="1"/>
  <c r="CK3" i="170" s="1"/>
  <c r="CL3" i="170" s="1"/>
  <c r="CM3" i="170" s="1"/>
  <c r="CN3" i="170" s="1"/>
  <c r="CO3" i="170" s="1"/>
  <c r="CP3" i="170" s="1"/>
  <c r="CQ3" i="170" s="1"/>
  <c r="CR3" i="170" s="1"/>
  <c r="CS3" i="170" s="1"/>
  <c r="CT3" i="170" s="1"/>
  <c r="CU3" i="170" s="1"/>
  <c r="CV3" i="170" s="1"/>
  <c r="CW3" i="170" s="1"/>
  <c r="CX3" i="170" s="1"/>
  <c r="CY3" i="170" s="1"/>
  <c r="CZ3" i="170" s="1"/>
  <c r="DA3" i="170" s="1"/>
  <c r="DB3" i="170" s="1"/>
  <c r="DC3" i="170" s="1"/>
  <c r="DD3" i="170" s="1"/>
  <c r="DE3" i="170" s="1"/>
  <c r="DF3" i="170" s="1"/>
  <c r="DG3" i="170" s="1"/>
  <c r="DH3" i="170" s="1"/>
  <c r="DI3" i="170" s="1"/>
  <c r="DJ3" i="170" s="1"/>
  <c r="DK3" i="170" s="1"/>
  <c r="DL3" i="170" s="1"/>
  <c r="DM3" i="170" s="1"/>
  <c r="DN3" i="170" s="1"/>
  <c r="DO3" i="170" s="1"/>
  <c r="DP3" i="170" s="1"/>
  <c r="DQ3" i="170" s="1"/>
  <c r="DR3" i="170" s="1"/>
  <c r="DS3" i="170" s="1"/>
  <c r="DT3" i="170" s="1"/>
  <c r="DU3" i="170" s="1"/>
  <c r="DV3" i="170" s="1"/>
  <c r="DW3" i="170" s="1"/>
  <c r="DX3" i="170" s="1"/>
  <c r="DY3" i="170" s="1"/>
  <c r="DZ3" i="170" s="1"/>
  <c r="EA3" i="170" s="1"/>
  <c r="EB3" i="170" s="1"/>
  <c r="EC3" i="170" s="1"/>
  <c r="ED3" i="170" s="1"/>
  <c r="EE3" i="170" s="1"/>
  <c r="EF3" i="170" s="1"/>
  <c r="EG3" i="170" s="1"/>
  <c r="EH3" i="170" s="1"/>
  <c r="EI3" i="170" s="1"/>
  <c r="EJ3" i="170" s="1"/>
  <c r="EK3" i="170" s="1"/>
  <c r="EL3" i="170" s="1"/>
  <c r="EM3" i="170" s="1"/>
  <c r="EN3" i="170" s="1"/>
  <c r="EO3" i="170" s="1"/>
  <c r="EP3" i="170" s="1"/>
  <c r="EQ3" i="170" s="1"/>
  <c r="ER3" i="170" s="1"/>
  <c r="ES3" i="170" s="1"/>
  <c r="ET3" i="170" s="1"/>
  <c r="EU3" i="170" s="1"/>
  <c r="EV3" i="170" s="1"/>
  <c r="EW3" i="170" s="1"/>
  <c r="EX3" i="170" s="1"/>
  <c r="EY3" i="170" s="1"/>
  <c r="EZ3" i="170" s="1"/>
  <c r="FA3" i="170" s="1"/>
  <c r="FB3" i="170" s="1"/>
  <c r="FC3" i="170" s="1"/>
  <c r="FD3" i="170" s="1"/>
  <c r="FE3" i="170" s="1"/>
  <c r="FF3" i="170" s="1"/>
  <c r="FG3" i="170" s="1"/>
  <c r="FH3" i="170" s="1"/>
  <c r="FI3" i="170" s="1"/>
  <c r="FJ3" i="170" s="1"/>
  <c r="FK3" i="170" s="1"/>
  <c r="FL3" i="170" s="1"/>
  <c r="FM3" i="170" s="1"/>
  <c r="FN3" i="170" s="1"/>
  <c r="FO3" i="170" s="1"/>
  <c r="FP3" i="170" s="1"/>
  <c r="FQ3" i="170" s="1"/>
  <c r="FR3" i="170" s="1"/>
  <c r="FS3" i="170" s="1"/>
  <c r="FT3" i="170" s="1"/>
  <c r="FU3" i="170" s="1"/>
  <c r="FV3" i="170" s="1"/>
  <c r="FW3" i="170" s="1"/>
  <c r="FX3" i="170" s="1"/>
  <c r="FY3" i="170" s="1"/>
  <c r="FZ3" i="170" s="1"/>
  <c r="GA3" i="170" s="1"/>
  <c r="GB3" i="170" s="1"/>
  <c r="GC3" i="170" s="1"/>
  <c r="GD3" i="170" s="1"/>
  <c r="GE3" i="170" s="1"/>
  <c r="GF3" i="170" s="1"/>
  <c r="GG3" i="170" s="1"/>
  <c r="GH3" i="170" s="1"/>
  <c r="GI3" i="170" s="1"/>
  <c r="GJ3" i="170" s="1"/>
  <c r="GK3" i="170" s="1"/>
  <c r="GL3" i="170" s="1"/>
  <c r="GM3" i="170" s="1"/>
  <c r="GN3" i="170" s="1"/>
  <c r="GO3" i="170" s="1"/>
  <c r="GP3" i="170" s="1"/>
  <c r="GQ3" i="170" s="1"/>
  <c r="GR3" i="170" s="1"/>
  <c r="GS3" i="170" s="1"/>
  <c r="GT3" i="170" s="1"/>
  <c r="GU3" i="170" s="1"/>
  <c r="GV3" i="170" s="1"/>
  <c r="GW3" i="170" s="1"/>
  <c r="GX3" i="170" s="1"/>
  <c r="GY3" i="170" s="1"/>
  <c r="GZ3" i="170" s="1"/>
  <c r="HA3" i="170" s="1"/>
  <c r="HB3" i="170" s="1"/>
  <c r="HC3" i="170" s="1"/>
  <c r="HD3" i="170" s="1"/>
  <c r="HE3" i="170" s="1"/>
  <c r="HF3" i="170" s="1"/>
  <c r="HG3" i="170" s="1"/>
  <c r="HH3" i="170" s="1"/>
  <c r="HI3" i="170" s="1"/>
  <c r="HJ3" i="170" s="1"/>
  <c r="HK3" i="170" s="1"/>
  <c r="AK2" i="170"/>
  <c r="AJ2" i="170"/>
  <c r="AI2" i="170"/>
  <c r="AH2" i="170"/>
  <c r="HE1" i="170"/>
  <c r="GX1" i="170"/>
  <c r="GQ1" i="170"/>
  <c r="GJ1" i="170"/>
  <c r="GN7" i="170" s="1"/>
  <c r="GC1" i="170"/>
  <c r="GG7" i="170" s="1"/>
  <c r="FV1" i="170"/>
  <c r="FO1" i="170"/>
  <c r="FH1" i="170"/>
  <c r="FL7" i="170" s="1"/>
  <c r="FA1" i="170"/>
  <c r="ET1" i="170"/>
  <c r="EM1" i="170"/>
  <c r="EF1" i="170"/>
  <c r="DY1" i="170"/>
  <c r="DR1" i="170"/>
  <c r="DK1" i="170"/>
  <c r="DD1" i="170"/>
  <c r="DH7" i="170" s="1"/>
  <c r="CW1" i="170"/>
  <c r="DA7" i="170" s="1"/>
  <c r="CP1" i="170"/>
  <c r="CI1" i="170"/>
  <c r="CB1" i="170"/>
  <c r="BU1" i="170"/>
  <c r="BN1" i="170"/>
  <c r="BR7" i="170" s="1"/>
  <c r="BG1" i="170"/>
  <c r="BK7" i="170" s="1"/>
  <c r="AZ1" i="170"/>
  <c r="BD7" i="170" s="1"/>
  <c r="AS1" i="170"/>
  <c r="AW7" i="170" s="1"/>
  <c r="AL1" i="170"/>
  <c r="AP7" i="170" s="1"/>
  <c r="AM25" i="169"/>
  <c r="AO25" i="169" s="1"/>
  <c r="Q25" i="169"/>
  <c r="O25" i="169"/>
  <c r="M25" i="169"/>
  <c r="D25" i="169"/>
  <c r="C25" i="169"/>
  <c r="AM24" i="169"/>
  <c r="AO24" i="169" s="1"/>
  <c r="Q24" i="169"/>
  <c r="O24" i="169"/>
  <c r="M24" i="169"/>
  <c r="D24" i="169"/>
  <c r="C24" i="169"/>
  <c r="AM23" i="169"/>
  <c r="AO23" i="169" s="1"/>
  <c r="Q23" i="169"/>
  <c r="O23" i="169"/>
  <c r="M23" i="169"/>
  <c r="D23" i="169"/>
  <c r="C23" i="169"/>
  <c r="AM22" i="169"/>
  <c r="AO22" i="169" s="1"/>
  <c r="Q22" i="169"/>
  <c r="O22" i="169"/>
  <c r="M22" i="169"/>
  <c r="T22" i="169" s="1"/>
  <c r="D22" i="169"/>
  <c r="C22" i="169"/>
  <c r="AM21" i="169"/>
  <c r="AO21" i="169" s="1"/>
  <c r="Q21" i="169"/>
  <c r="O21" i="169"/>
  <c r="M21" i="169"/>
  <c r="P21" i="169" s="1"/>
  <c r="D21" i="169"/>
  <c r="C21" i="169"/>
  <c r="AM20" i="169"/>
  <c r="AO20" i="169" s="1"/>
  <c r="Q20" i="169"/>
  <c r="O20" i="169"/>
  <c r="M20" i="169"/>
  <c r="P20" i="169" s="1"/>
  <c r="D20" i="169"/>
  <c r="C20" i="169"/>
  <c r="AM19" i="169"/>
  <c r="AO19" i="169" s="1"/>
  <c r="Q19" i="169"/>
  <c r="O19" i="169"/>
  <c r="M19" i="169"/>
  <c r="T19" i="169" s="1"/>
  <c r="D19" i="169"/>
  <c r="C19" i="169"/>
  <c r="AM18" i="169"/>
  <c r="AO18" i="169" s="1"/>
  <c r="Q18" i="169"/>
  <c r="O18" i="169"/>
  <c r="M18" i="169"/>
  <c r="D18" i="169"/>
  <c r="C18" i="169"/>
  <c r="AM17" i="169"/>
  <c r="AO17" i="169" s="1"/>
  <c r="Q17" i="169"/>
  <c r="O17" i="169"/>
  <c r="M17" i="169"/>
  <c r="D17" i="169"/>
  <c r="C17" i="169"/>
  <c r="AM16" i="169"/>
  <c r="AO16" i="169" s="1"/>
  <c r="Q16" i="169"/>
  <c r="O16" i="169"/>
  <c r="M16" i="169"/>
  <c r="D16" i="169"/>
  <c r="C16" i="169"/>
  <c r="AP3" i="169"/>
  <c r="AQ3" i="169" s="1"/>
  <c r="AR3" i="169" s="1"/>
  <c r="AS3" i="169" s="1"/>
  <c r="AT3" i="169" s="1"/>
  <c r="AU3" i="169" s="1"/>
  <c r="AV3" i="169" s="1"/>
  <c r="AW3" i="169" s="1"/>
  <c r="AX3" i="169" s="1"/>
  <c r="AY3" i="169" s="1"/>
  <c r="AZ3" i="169" s="1"/>
  <c r="BA3" i="169" s="1"/>
  <c r="BB3" i="169" s="1"/>
  <c r="BC3" i="169" s="1"/>
  <c r="BD3" i="169" s="1"/>
  <c r="BE3" i="169" s="1"/>
  <c r="BF3" i="169" s="1"/>
  <c r="BG3" i="169" s="1"/>
  <c r="BH3" i="169" s="1"/>
  <c r="BI3" i="169" s="1"/>
  <c r="BJ3" i="169" s="1"/>
  <c r="BK3" i="169" s="1"/>
  <c r="BL3" i="169" s="1"/>
  <c r="BM3" i="169" s="1"/>
  <c r="BN3" i="169" s="1"/>
  <c r="BO3" i="169" s="1"/>
  <c r="BP3" i="169" s="1"/>
  <c r="BQ3" i="169" s="1"/>
  <c r="BR3" i="169" s="1"/>
  <c r="BS3" i="169" s="1"/>
  <c r="BT3" i="169" s="1"/>
  <c r="BU3" i="169" s="1"/>
  <c r="BV3" i="169" s="1"/>
  <c r="BW3" i="169" s="1"/>
  <c r="BX3" i="169" s="1"/>
  <c r="BY3" i="169" s="1"/>
  <c r="BZ3" i="169" s="1"/>
  <c r="CA3" i="169" s="1"/>
  <c r="CB3" i="169" s="1"/>
  <c r="CC3" i="169" s="1"/>
  <c r="CD3" i="169" s="1"/>
  <c r="CE3" i="169" s="1"/>
  <c r="CF3" i="169" s="1"/>
  <c r="CG3" i="169" s="1"/>
  <c r="CH3" i="169" s="1"/>
  <c r="CI3" i="169" s="1"/>
  <c r="CJ3" i="169" s="1"/>
  <c r="CK3" i="169" s="1"/>
  <c r="CL3" i="169" s="1"/>
  <c r="CM3" i="169" s="1"/>
  <c r="CN3" i="169" s="1"/>
  <c r="CO3" i="169" s="1"/>
  <c r="CP3" i="169" s="1"/>
  <c r="CQ3" i="169" s="1"/>
  <c r="CR3" i="169" s="1"/>
  <c r="CS3" i="169" s="1"/>
  <c r="CT3" i="169" s="1"/>
  <c r="CU3" i="169" s="1"/>
  <c r="CV3" i="169" s="1"/>
  <c r="CW3" i="169" s="1"/>
  <c r="CX3" i="169" s="1"/>
  <c r="CY3" i="169" s="1"/>
  <c r="CZ3" i="169" s="1"/>
  <c r="DA3" i="169" s="1"/>
  <c r="DB3" i="169" s="1"/>
  <c r="DC3" i="169" s="1"/>
  <c r="DD3" i="169" s="1"/>
  <c r="DE3" i="169" s="1"/>
  <c r="DF3" i="169" s="1"/>
  <c r="DG3" i="169" s="1"/>
  <c r="DH3" i="169" s="1"/>
  <c r="DI3" i="169" s="1"/>
  <c r="DJ3" i="169" s="1"/>
  <c r="DK3" i="169" s="1"/>
  <c r="DL3" i="169" s="1"/>
  <c r="DM3" i="169" s="1"/>
  <c r="DN3" i="169" s="1"/>
  <c r="DO3" i="169" s="1"/>
  <c r="DP3" i="169" s="1"/>
  <c r="DQ3" i="169" s="1"/>
  <c r="DR3" i="169" s="1"/>
  <c r="DS3" i="169" s="1"/>
  <c r="DT3" i="169" s="1"/>
  <c r="DU3" i="169" s="1"/>
  <c r="DV3" i="169" s="1"/>
  <c r="DW3" i="169" s="1"/>
  <c r="DX3" i="169" s="1"/>
  <c r="DY3" i="169" s="1"/>
  <c r="DZ3" i="169" s="1"/>
  <c r="EA3" i="169" s="1"/>
  <c r="EB3" i="169" s="1"/>
  <c r="EC3" i="169" s="1"/>
  <c r="ED3" i="169" s="1"/>
  <c r="EE3" i="169" s="1"/>
  <c r="EF3" i="169" s="1"/>
  <c r="EG3" i="169" s="1"/>
  <c r="EH3" i="169" s="1"/>
  <c r="EI3" i="169" s="1"/>
  <c r="EJ3" i="169" s="1"/>
  <c r="EK3" i="169" s="1"/>
  <c r="EL3" i="169" s="1"/>
  <c r="EM3" i="169" s="1"/>
  <c r="EN3" i="169" s="1"/>
  <c r="EO3" i="169" s="1"/>
  <c r="EP3" i="169" s="1"/>
  <c r="EQ3" i="169" s="1"/>
  <c r="ER3" i="169" s="1"/>
  <c r="ES3" i="169" s="1"/>
  <c r="ET3" i="169" s="1"/>
  <c r="EU3" i="169" s="1"/>
  <c r="EV3" i="169" s="1"/>
  <c r="EW3" i="169" s="1"/>
  <c r="EX3" i="169" s="1"/>
  <c r="EY3" i="169" s="1"/>
  <c r="EZ3" i="169" s="1"/>
  <c r="FA3" i="169" s="1"/>
  <c r="FB3" i="169" s="1"/>
  <c r="FC3" i="169" s="1"/>
  <c r="FD3" i="169" s="1"/>
  <c r="FE3" i="169" s="1"/>
  <c r="FF3" i="169" s="1"/>
  <c r="FG3" i="169" s="1"/>
  <c r="FH3" i="169" s="1"/>
  <c r="FI3" i="169" s="1"/>
  <c r="FJ3" i="169" s="1"/>
  <c r="FK3" i="169" s="1"/>
  <c r="FL3" i="169" s="1"/>
  <c r="FM3" i="169" s="1"/>
  <c r="FN3" i="169" s="1"/>
  <c r="FO3" i="169" s="1"/>
  <c r="FP3" i="169" s="1"/>
  <c r="FQ3" i="169" s="1"/>
  <c r="FR3" i="169" s="1"/>
  <c r="FS3" i="169" s="1"/>
  <c r="FT3" i="169" s="1"/>
  <c r="FU3" i="169" s="1"/>
  <c r="FV3" i="169" s="1"/>
  <c r="FW3" i="169" s="1"/>
  <c r="FX3" i="169" s="1"/>
  <c r="FY3" i="169" s="1"/>
  <c r="FZ3" i="169" s="1"/>
  <c r="GA3" i="169" s="1"/>
  <c r="GB3" i="169" s="1"/>
  <c r="GC3" i="169" s="1"/>
  <c r="GD3" i="169" s="1"/>
  <c r="GE3" i="169" s="1"/>
  <c r="GF3" i="169" s="1"/>
  <c r="GG3" i="169" s="1"/>
  <c r="GH3" i="169" s="1"/>
  <c r="GI3" i="169" s="1"/>
  <c r="GJ3" i="169" s="1"/>
  <c r="GK3" i="169" s="1"/>
  <c r="GL3" i="169" s="1"/>
  <c r="GM3" i="169" s="1"/>
  <c r="GN3" i="169" s="1"/>
  <c r="GO3" i="169" s="1"/>
  <c r="GP3" i="169" s="1"/>
  <c r="GQ3" i="169" s="1"/>
  <c r="GR3" i="169" s="1"/>
  <c r="GS3" i="169" s="1"/>
  <c r="GT3" i="169" s="1"/>
  <c r="GU3" i="169" s="1"/>
  <c r="GV3" i="169" s="1"/>
  <c r="GW3" i="169" s="1"/>
  <c r="GX3" i="169" s="1"/>
  <c r="GY3" i="169" s="1"/>
  <c r="GZ3" i="169" s="1"/>
  <c r="HA3" i="169" s="1"/>
  <c r="HB3" i="169" s="1"/>
  <c r="HC3" i="169" s="1"/>
  <c r="HD3" i="169" s="1"/>
  <c r="HE3" i="169" s="1"/>
  <c r="HF3" i="169" s="1"/>
  <c r="HG3" i="169" s="1"/>
  <c r="HH3" i="169" s="1"/>
  <c r="HI3" i="169" s="1"/>
  <c r="HJ3" i="169" s="1"/>
  <c r="HK3" i="169" s="1"/>
  <c r="HL3" i="169" s="1"/>
  <c r="HM3" i="169" s="1"/>
  <c r="HN3" i="169" s="1"/>
  <c r="HO3" i="169" s="1"/>
  <c r="HP3" i="169" s="1"/>
  <c r="HQ3" i="169" s="1"/>
  <c r="HR3" i="169" s="1"/>
  <c r="HS3" i="169" s="1"/>
  <c r="AS2" i="169"/>
  <c r="AR2" i="169"/>
  <c r="AQ2" i="169"/>
  <c r="AP2" i="169"/>
  <c r="HM1" i="169"/>
  <c r="HF1" i="169"/>
  <c r="HJ7" i="169" s="1"/>
  <c r="GY1" i="169"/>
  <c r="GR1" i="169"/>
  <c r="GK1" i="169"/>
  <c r="GD1" i="169"/>
  <c r="FW1" i="169"/>
  <c r="FP1" i="169"/>
  <c r="FI1" i="169"/>
  <c r="FM7" i="169" s="1"/>
  <c r="FB1" i="169"/>
  <c r="EU1" i="169"/>
  <c r="EN1" i="169"/>
  <c r="EG1" i="169"/>
  <c r="DZ1" i="169"/>
  <c r="DS1" i="169"/>
  <c r="DL1" i="169"/>
  <c r="DE1" i="169"/>
  <c r="DI7" i="169" s="1"/>
  <c r="CX1" i="169"/>
  <c r="CQ1" i="169"/>
  <c r="CU7" i="169" s="1"/>
  <c r="CJ1" i="169"/>
  <c r="CC1" i="169"/>
  <c r="CG7" i="169" s="1"/>
  <c r="BV1" i="169"/>
  <c r="BO1" i="169"/>
  <c r="BS7" i="169" s="1"/>
  <c r="BH1" i="169"/>
  <c r="BL7" i="169" s="1"/>
  <c r="BA1" i="169"/>
  <c r="BE7" i="169" s="1"/>
  <c r="AT1" i="169"/>
  <c r="AX7" i="169" s="1"/>
  <c r="AH25" i="168"/>
  <c r="AJ25" i="168" s="1"/>
  <c r="Q25" i="168"/>
  <c r="O25" i="168"/>
  <c r="M25" i="168"/>
  <c r="T25" i="168" s="1"/>
  <c r="D25" i="168"/>
  <c r="C25" i="168"/>
  <c r="AH24" i="168"/>
  <c r="AJ24" i="168" s="1"/>
  <c r="Q24" i="168"/>
  <c r="O24" i="168"/>
  <c r="M24" i="168"/>
  <c r="D24" i="168"/>
  <c r="C24" i="168"/>
  <c r="AH23" i="168"/>
  <c r="AJ23" i="168" s="1"/>
  <c r="Q23" i="168"/>
  <c r="O23" i="168"/>
  <c r="M23" i="168"/>
  <c r="T23" i="168" s="1"/>
  <c r="D23" i="168"/>
  <c r="C23" i="168"/>
  <c r="AH22" i="168"/>
  <c r="AJ22" i="168" s="1"/>
  <c r="Q22" i="168"/>
  <c r="O22" i="168"/>
  <c r="M22" i="168"/>
  <c r="T22" i="168" s="1"/>
  <c r="D22" i="168"/>
  <c r="C22" i="168"/>
  <c r="AH21" i="168"/>
  <c r="AJ21" i="168" s="1"/>
  <c r="Q21" i="168"/>
  <c r="O21" i="168"/>
  <c r="M21" i="168"/>
  <c r="D21" i="168"/>
  <c r="C21" i="168"/>
  <c r="AH20" i="168"/>
  <c r="AJ20" i="168" s="1"/>
  <c r="O20" i="168"/>
  <c r="M20" i="168"/>
  <c r="T20" i="168" s="1"/>
  <c r="D20" i="168"/>
  <c r="C20" i="168"/>
  <c r="AH19" i="168"/>
  <c r="AJ19" i="168" s="1"/>
  <c r="O19" i="168"/>
  <c r="M19" i="168"/>
  <c r="T19" i="168" s="1"/>
  <c r="D19" i="168"/>
  <c r="C19" i="168"/>
  <c r="AH18" i="168"/>
  <c r="AJ18" i="168" s="1"/>
  <c r="O18" i="168"/>
  <c r="M18" i="168"/>
  <c r="Q18" i="168" s="1"/>
  <c r="D18" i="168"/>
  <c r="C18" i="168"/>
  <c r="AH17" i="168"/>
  <c r="AJ17" i="168" s="1"/>
  <c r="O17" i="168"/>
  <c r="M17" i="168"/>
  <c r="T17" i="168" s="1"/>
  <c r="D17" i="168"/>
  <c r="C17" i="168"/>
  <c r="AH16" i="168"/>
  <c r="AJ16" i="168" s="1"/>
  <c r="O16" i="168"/>
  <c r="M16" i="168"/>
  <c r="T16" i="168" s="1"/>
  <c r="D16" i="168"/>
  <c r="C16" i="168"/>
  <c r="AK3" i="168"/>
  <c r="AL3" i="168" s="1"/>
  <c r="AM3" i="168" s="1"/>
  <c r="AN3" i="168" s="1"/>
  <c r="AO3" i="168" s="1"/>
  <c r="AP3" i="168" s="1"/>
  <c r="AQ3" i="168" s="1"/>
  <c r="AR3" i="168" s="1"/>
  <c r="AS3" i="168" s="1"/>
  <c r="AT3" i="168" s="1"/>
  <c r="AU3" i="168" s="1"/>
  <c r="AV3" i="168" s="1"/>
  <c r="AW3" i="168" s="1"/>
  <c r="AX3" i="168" s="1"/>
  <c r="AY3" i="168" s="1"/>
  <c r="AZ3" i="168" s="1"/>
  <c r="BA3" i="168" s="1"/>
  <c r="BB3" i="168" s="1"/>
  <c r="BC3" i="168" s="1"/>
  <c r="BD3" i="168" s="1"/>
  <c r="BE3" i="168" s="1"/>
  <c r="BF3" i="168" s="1"/>
  <c r="BG3" i="168" s="1"/>
  <c r="BH3" i="168" s="1"/>
  <c r="BI3" i="168" s="1"/>
  <c r="BJ3" i="168" s="1"/>
  <c r="BK3" i="168" s="1"/>
  <c r="BL3" i="168" s="1"/>
  <c r="BM3" i="168" s="1"/>
  <c r="BN3" i="168" s="1"/>
  <c r="BO3" i="168" s="1"/>
  <c r="BP3" i="168" s="1"/>
  <c r="BQ3" i="168" s="1"/>
  <c r="BR3" i="168" s="1"/>
  <c r="BS3" i="168" s="1"/>
  <c r="BT3" i="168" s="1"/>
  <c r="BU3" i="168" s="1"/>
  <c r="BV3" i="168" s="1"/>
  <c r="BW3" i="168" s="1"/>
  <c r="BX3" i="168" s="1"/>
  <c r="BY3" i="168" s="1"/>
  <c r="BZ3" i="168" s="1"/>
  <c r="CA3" i="168" s="1"/>
  <c r="CB3" i="168" s="1"/>
  <c r="CC3" i="168" s="1"/>
  <c r="CD3" i="168" s="1"/>
  <c r="CE3" i="168" s="1"/>
  <c r="CF3" i="168" s="1"/>
  <c r="CG3" i="168" s="1"/>
  <c r="CH3" i="168" s="1"/>
  <c r="CI3" i="168" s="1"/>
  <c r="CJ3" i="168" s="1"/>
  <c r="CK3" i="168" s="1"/>
  <c r="CL3" i="168" s="1"/>
  <c r="CM3" i="168" s="1"/>
  <c r="CN3" i="168" s="1"/>
  <c r="CO3" i="168" s="1"/>
  <c r="CP3" i="168" s="1"/>
  <c r="CQ3" i="168" s="1"/>
  <c r="CR3" i="168" s="1"/>
  <c r="CS3" i="168" s="1"/>
  <c r="CT3" i="168" s="1"/>
  <c r="CU3" i="168" s="1"/>
  <c r="CV3" i="168" s="1"/>
  <c r="CW3" i="168" s="1"/>
  <c r="CX3" i="168" s="1"/>
  <c r="CY3" i="168" s="1"/>
  <c r="CZ3" i="168" s="1"/>
  <c r="DA3" i="168" s="1"/>
  <c r="DB3" i="168" s="1"/>
  <c r="DC3" i="168" s="1"/>
  <c r="DD3" i="168" s="1"/>
  <c r="DE3" i="168" s="1"/>
  <c r="DF3" i="168" s="1"/>
  <c r="DG3" i="168" s="1"/>
  <c r="DH3" i="168" s="1"/>
  <c r="DI3" i="168" s="1"/>
  <c r="DJ3" i="168" s="1"/>
  <c r="DK3" i="168" s="1"/>
  <c r="DL3" i="168" s="1"/>
  <c r="DM3" i="168" s="1"/>
  <c r="DN3" i="168" s="1"/>
  <c r="DO3" i="168" s="1"/>
  <c r="DP3" i="168" s="1"/>
  <c r="DQ3" i="168" s="1"/>
  <c r="DR3" i="168" s="1"/>
  <c r="DS3" i="168" s="1"/>
  <c r="DT3" i="168" s="1"/>
  <c r="DU3" i="168" s="1"/>
  <c r="DV3" i="168" s="1"/>
  <c r="DW3" i="168" s="1"/>
  <c r="DX3" i="168" s="1"/>
  <c r="DY3" i="168" s="1"/>
  <c r="DZ3" i="168" s="1"/>
  <c r="EA3" i="168" s="1"/>
  <c r="EB3" i="168" s="1"/>
  <c r="EC3" i="168" s="1"/>
  <c r="ED3" i="168" s="1"/>
  <c r="EE3" i="168" s="1"/>
  <c r="EF3" i="168" s="1"/>
  <c r="EG3" i="168" s="1"/>
  <c r="EH3" i="168" s="1"/>
  <c r="EI3" i="168" s="1"/>
  <c r="EJ3" i="168" s="1"/>
  <c r="EK3" i="168" s="1"/>
  <c r="EL3" i="168" s="1"/>
  <c r="EM3" i="168" s="1"/>
  <c r="EN3" i="168" s="1"/>
  <c r="EO3" i="168" s="1"/>
  <c r="EP3" i="168" s="1"/>
  <c r="EQ3" i="168" s="1"/>
  <c r="ER3" i="168" s="1"/>
  <c r="ES3" i="168" s="1"/>
  <c r="ET3" i="168" s="1"/>
  <c r="EU3" i="168" s="1"/>
  <c r="EV3" i="168" s="1"/>
  <c r="EW3" i="168" s="1"/>
  <c r="EX3" i="168" s="1"/>
  <c r="EY3" i="168" s="1"/>
  <c r="EZ3" i="168" s="1"/>
  <c r="FA3" i="168" s="1"/>
  <c r="FB3" i="168" s="1"/>
  <c r="FC3" i="168" s="1"/>
  <c r="FD3" i="168" s="1"/>
  <c r="FE3" i="168" s="1"/>
  <c r="FF3" i="168" s="1"/>
  <c r="FG3" i="168" s="1"/>
  <c r="FH3" i="168" s="1"/>
  <c r="FI3" i="168" s="1"/>
  <c r="FJ3" i="168" s="1"/>
  <c r="FK3" i="168" s="1"/>
  <c r="FL3" i="168" s="1"/>
  <c r="FM3" i="168" s="1"/>
  <c r="FN3" i="168" s="1"/>
  <c r="FO3" i="168" s="1"/>
  <c r="FP3" i="168" s="1"/>
  <c r="FQ3" i="168" s="1"/>
  <c r="FR3" i="168" s="1"/>
  <c r="FS3" i="168" s="1"/>
  <c r="FT3" i="168" s="1"/>
  <c r="FU3" i="168" s="1"/>
  <c r="FV3" i="168" s="1"/>
  <c r="FW3" i="168" s="1"/>
  <c r="FX3" i="168" s="1"/>
  <c r="FY3" i="168" s="1"/>
  <c r="FZ3" i="168" s="1"/>
  <c r="GA3" i="168" s="1"/>
  <c r="GB3" i="168" s="1"/>
  <c r="GC3" i="168" s="1"/>
  <c r="GD3" i="168" s="1"/>
  <c r="GE3" i="168" s="1"/>
  <c r="GF3" i="168" s="1"/>
  <c r="GG3" i="168" s="1"/>
  <c r="GH3" i="168" s="1"/>
  <c r="GI3" i="168" s="1"/>
  <c r="GJ3" i="168" s="1"/>
  <c r="GK3" i="168" s="1"/>
  <c r="GL3" i="168" s="1"/>
  <c r="GM3" i="168" s="1"/>
  <c r="GN3" i="168" s="1"/>
  <c r="GO3" i="168" s="1"/>
  <c r="GP3" i="168" s="1"/>
  <c r="GQ3" i="168" s="1"/>
  <c r="GR3" i="168" s="1"/>
  <c r="GS3" i="168" s="1"/>
  <c r="GT3" i="168" s="1"/>
  <c r="GU3" i="168" s="1"/>
  <c r="GV3" i="168" s="1"/>
  <c r="GW3" i="168" s="1"/>
  <c r="GX3" i="168" s="1"/>
  <c r="GY3" i="168" s="1"/>
  <c r="GZ3" i="168" s="1"/>
  <c r="HA3" i="168" s="1"/>
  <c r="HB3" i="168" s="1"/>
  <c r="HC3" i="168" s="1"/>
  <c r="HD3" i="168" s="1"/>
  <c r="HE3" i="168" s="1"/>
  <c r="HF3" i="168" s="1"/>
  <c r="HG3" i="168" s="1"/>
  <c r="HH3" i="168" s="1"/>
  <c r="HI3" i="168" s="1"/>
  <c r="HJ3" i="168" s="1"/>
  <c r="HK3" i="168" s="1"/>
  <c r="HL3" i="168" s="1"/>
  <c r="HM3" i="168" s="1"/>
  <c r="HN3" i="168" s="1"/>
  <c r="AN2" i="168"/>
  <c r="AM2" i="168"/>
  <c r="AL2" i="168"/>
  <c r="AK2" i="168"/>
  <c r="HH1" i="168"/>
  <c r="HL7" i="168" s="1"/>
  <c r="HA1" i="168"/>
  <c r="GT1" i="168"/>
  <c r="GM1" i="168"/>
  <c r="GF1" i="168"/>
  <c r="FY1" i="168"/>
  <c r="FR1" i="168"/>
  <c r="FV7" i="168" s="1"/>
  <c r="FK1" i="168"/>
  <c r="FD1" i="168"/>
  <c r="FH7" i="168" s="1"/>
  <c r="EW1" i="168"/>
  <c r="EP1" i="168"/>
  <c r="ET7" i="168" s="1"/>
  <c r="EI1" i="168"/>
  <c r="EB1" i="168"/>
  <c r="EF7" i="168" s="1"/>
  <c r="DU1" i="168"/>
  <c r="DN1" i="168"/>
  <c r="DR7" i="168" s="1"/>
  <c r="DG1" i="168"/>
  <c r="CZ1" i="168"/>
  <c r="CS1" i="168"/>
  <c r="CL1" i="168"/>
  <c r="CP7" i="168" s="1"/>
  <c r="CE1" i="168"/>
  <c r="BX1" i="168"/>
  <c r="CB7" i="168" s="1"/>
  <c r="BQ1" i="168"/>
  <c r="BJ1" i="168"/>
  <c r="BC1" i="168"/>
  <c r="BG7" i="168" s="1"/>
  <c r="AV1" i="168"/>
  <c r="AO1" i="168"/>
  <c r="AS7" i="168" s="1"/>
  <c r="AJ25" i="167"/>
  <c r="AL25" i="167" s="1"/>
  <c r="Q25" i="167"/>
  <c r="O25" i="167"/>
  <c r="M25" i="167"/>
  <c r="T25" i="167" s="1"/>
  <c r="D25" i="167"/>
  <c r="C25" i="167"/>
  <c r="AJ24" i="167"/>
  <c r="AL24" i="167" s="1"/>
  <c r="Q24" i="167"/>
  <c r="O24" i="167"/>
  <c r="M24" i="167"/>
  <c r="T24" i="167" s="1"/>
  <c r="D24" i="167"/>
  <c r="C24" i="167"/>
  <c r="AJ23" i="167"/>
  <c r="AL23" i="167" s="1"/>
  <c r="Q23" i="167"/>
  <c r="O23" i="167"/>
  <c r="M23" i="167"/>
  <c r="D23" i="167"/>
  <c r="C23" i="167"/>
  <c r="AJ22" i="167"/>
  <c r="AL22" i="167" s="1"/>
  <c r="Q22" i="167"/>
  <c r="O22" i="167"/>
  <c r="M22" i="167"/>
  <c r="P22" i="167" s="1"/>
  <c r="D22" i="167"/>
  <c r="C22" i="167"/>
  <c r="AJ21" i="167"/>
  <c r="AL21" i="167" s="1"/>
  <c r="O21" i="167"/>
  <c r="M21" i="167"/>
  <c r="T21" i="167" s="1"/>
  <c r="D21" i="167"/>
  <c r="C21" i="167"/>
  <c r="AJ20" i="167"/>
  <c r="AL20" i="167" s="1"/>
  <c r="O20" i="167"/>
  <c r="M20" i="167"/>
  <c r="D20" i="167"/>
  <c r="C20" i="167"/>
  <c r="AJ19" i="167"/>
  <c r="AL19" i="167" s="1"/>
  <c r="O19" i="167"/>
  <c r="M19" i="167"/>
  <c r="D19" i="167"/>
  <c r="C19" i="167"/>
  <c r="AJ18" i="167"/>
  <c r="AL18" i="167" s="1"/>
  <c r="O18" i="167"/>
  <c r="M18" i="167"/>
  <c r="T18" i="167" s="1"/>
  <c r="D18" i="167"/>
  <c r="C18" i="167"/>
  <c r="AJ17" i="167"/>
  <c r="AL17" i="167" s="1"/>
  <c r="O17" i="167"/>
  <c r="M17" i="167"/>
  <c r="Q17" i="167" s="1"/>
  <c r="D17" i="167"/>
  <c r="C17" i="167"/>
  <c r="AJ16" i="167"/>
  <c r="AL16" i="167" s="1"/>
  <c r="O16" i="167"/>
  <c r="M16" i="167"/>
  <c r="T16" i="167" s="1"/>
  <c r="D16" i="167"/>
  <c r="C16" i="167"/>
  <c r="AM3" i="167"/>
  <c r="AN3" i="167" s="1"/>
  <c r="AO3" i="167" s="1"/>
  <c r="AP3" i="167" s="1"/>
  <c r="AQ3" i="167" s="1"/>
  <c r="AR3" i="167" s="1"/>
  <c r="AS3" i="167" s="1"/>
  <c r="AT3" i="167" s="1"/>
  <c r="AU3" i="167" s="1"/>
  <c r="AV3" i="167" s="1"/>
  <c r="AW3" i="167" s="1"/>
  <c r="AX3" i="167" s="1"/>
  <c r="AY3" i="167" s="1"/>
  <c r="AZ3" i="167" s="1"/>
  <c r="BA3" i="167" s="1"/>
  <c r="BB3" i="167" s="1"/>
  <c r="BC3" i="167" s="1"/>
  <c r="BD3" i="167" s="1"/>
  <c r="BE3" i="167" s="1"/>
  <c r="BF3" i="167" s="1"/>
  <c r="BG3" i="167" s="1"/>
  <c r="BH3" i="167" s="1"/>
  <c r="BI3" i="167" s="1"/>
  <c r="BJ3" i="167" s="1"/>
  <c r="BK3" i="167" s="1"/>
  <c r="BL3" i="167" s="1"/>
  <c r="BM3" i="167" s="1"/>
  <c r="BN3" i="167" s="1"/>
  <c r="BO3" i="167" s="1"/>
  <c r="BP3" i="167" s="1"/>
  <c r="BQ3" i="167" s="1"/>
  <c r="BR3" i="167" s="1"/>
  <c r="BS3" i="167" s="1"/>
  <c r="BT3" i="167" s="1"/>
  <c r="BU3" i="167" s="1"/>
  <c r="BV3" i="167" s="1"/>
  <c r="BW3" i="167" s="1"/>
  <c r="BX3" i="167" s="1"/>
  <c r="BY3" i="167" s="1"/>
  <c r="BZ3" i="167" s="1"/>
  <c r="CA3" i="167" s="1"/>
  <c r="CB3" i="167" s="1"/>
  <c r="CC3" i="167" s="1"/>
  <c r="CD3" i="167" s="1"/>
  <c r="CE3" i="167" s="1"/>
  <c r="CF3" i="167" s="1"/>
  <c r="CG3" i="167" s="1"/>
  <c r="CH3" i="167" s="1"/>
  <c r="CI3" i="167" s="1"/>
  <c r="CJ3" i="167" s="1"/>
  <c r="CK3" i="167" s="1"/>
  <c r="CL3" i="167" s="1"/>
  <c r="CM3" i="167" s="1"/>
  <c r="CN3" i="167" s="1"/>
  <c r="CO3" i="167" s="1"/>
  <c r="CP3" i="167" s="1"/>
  <c r="CQ3" i="167" s="1"/>
  <c r="CR3" i="167" s="1"/>
  <c r="CS3" i="167" s="1"/>
  <c r="CT3" i="167" s="1"/>
  <c r="CU3" i="167" s="1"/>
  <c r="CV3" i="167" s="1"/>
  <c r="CW3" i="167" s="1"/>
  <c r="CX3" i="167" s="1"/>
  <c r="CY3" i="167" s="1"/>
  <c r="CZ3" i="167" s="1"/>
  <c r="DA3" i="167" s="1"/>
  <c r="DB3" i="167" s="1"/>
  <c r="DC3" i="167" s="1"/>
  <c r="DD3" i="167" s="1"/>
  <c r="DE3" i="167" s="1"/>
  <c r="DF3" i="167" s="1"/>
  <c r="DG3" i="167" s="1"/>
  <c r="DH3" i="167" s="1"/>
  <c r="DI3" i="167" s="1"/>
  <c r="DJ3" i="167" s="1"/>
  <c r="DK3" i="167" s="1"/>
  <c r="DL3" i="167" s="1"/>
  <c r="DM3" i="167" s="1"/>
  <c r="DN3" i="167" s="1"/>
  <c r="DO3" i="167" s="1"/>
  <c r="DP3" i="167" s="1"/>
  <c r="DQ3" i="167" s="1"/>
  <c r="DR3" i="167" s="1"/>
  <c r="DS3" i="167" s="1"/>
  <c r="DT3" i="167" s="1"/>
  <c r="DU3" i="167" s="1"/>
  <c r="DV3" i="167" s="1"/>
  <c r="DW3" i="167" s="1"/>
  <c r="DX3" i="167" s="1"/>
  <c r="DY3" i="167" s="1"/>
  <c r="DZ3" i="167" s="1"/>
  <c r="EA3" i="167" s="1"/>
  <c r="EB3" i="167" s="1"/>
  <c r="EC3" i="167" s="1"/>
  <c r="ED3" i="167" s="1"/>
  <c r="EE3" i="167" s="1"/>
  <c r="EF3" i="167" s="1"/>
  <c r="EG3" i="167" s="1"/>
  <c r="EH3" i="167" s="1"/>
  <c r="EI3" i="167" s="1"/>
  <c r="EJ3" i="167" s="1"/>
  <c r="EK3" i="167" s="1"/>
  <c r="EL3" i="167" s="1"/>
  <c r="EM3" i="167" s="1"/>
  <c r="EN3" i="167" s="1"/>
  <c r="EO3" i="167" s="1"/>
  <c r="EP3" i="167" s="1"/>
  <c r="EQ3" i="167" s="1"/>
  <c r="ER3" i="167" s="1"/>
  <c r="ES3" i="167" s="1"/>
  <c r="ET3" i="167" s="1"/>
  <c r="EU3" i="167" s="1"/>
  <c r="EV3" i="167" s="1"/>
  <c r="EW3" i="167" s="1"/>
  <c r="EX3" i="167" s="1"/>
  <c r="EY3" i="167" s="1"/>
  <c r="EZ3" i="167" s="1"/>
  <c r="FA3" i="167" s="1"/>
  <c r="FB3" i="167" s="1"/>
  <c r="FC3" i="167" s="1"/>
  <c r="FD3" i="167" s="1"/>
  <c r="FE3" i="167" s="1"/>
  <c r="FF3" i="167" s="1"/>
  <c r="FG3" i="167" s="1"/>
  <c r="FH3" i="167" s="1"/>
  <c r="FI3" i="167" s="1"/>
  <c r="FJ3" i="167" s="1"/>
  <c r="FK3" i="167" s="1"/>
  <c r="FL3" i="167" s="1"/>
  <c r="FM3" i="167" s="1"/>
  <c r="FN3" i="167" s="1"/>
  <c r="FO3" i="167" s="1"/>
  <c r="FP3" i="167" s="1"/>
  <c r="FQ3" i="167" s="1"/>
  <c r="FR3" i="167" s="1"/>
  <c r="FS3" i="167" s="1"/>
  <c r="FT3" i="167" s="1"/>
  <c r="FU3" i="167" s="1"/>
  <c r="FV3" i="167" s="1"/>
  <c r="FW3" i="167" s="1"/>
  <c r="FX3" i="167" s="1"/>
  <c r="FY3" i="167" s="1"/>
  <c r="FZ3" i="167" s="1"/>
  <c r="GA3" i="167" s="1"/>
  <c r="GB3" i="167" s="1"/>
  <c r="GC3" i="167" s="1"/>
  <c r="GD3" i="167" s="1"/>
  <c r="GE3" i="167" s="1"/>
  <c r="GF3" i="167" s="1"/>
  <c r="GG3" i="167" s="1"/>
  <c r="GH3" i="167" s="1"/>
  <c r="GI3" i="167" s="1"/>
  <c r="GJ3" i="167" s="1"/>
  <c r="GK3" i="167" s="1"/>
  <c r="GL3" i="167" s="1"/>
  <c r="GM3" i="167" s="1"/>
  <c r="GN3" i="167" s="1"/>
  <c r="GO3" i="167" s="1"/>
  <c r="GP3" i="167" s="1"/>
  <c r="GQ3" i="167" s="1"/>
  <c r="GR3" i="167" s="1"/>
  <c r="GS3" i="167" s="1"/>
  <c r="GT3" i="167" s="1"/>
  <c r="GU3" i="167" s="1"/>
  <c r="GV3" i="167" s="1"/>
  <c r="GW3" i="167" s="1"/>
  <c r="GX3" i="167" s="1"/>
  <c r="GY3" i="167" s="1"/>
  <c r="GZ3" i="167" s="1"/>
  <c r="HA3" i="167" s="1"/>
  <c r="HB3" i="167" s="1"/>
  <c r="HC3" i="167" s="1"/>
  <c r="HD3" i="167" s="1"/>
  <c r="HE3" i="167" s="1"/>
  <c r="HF3" i="167" s="1"/>
  <c r="HG3" i="167" s="1"/>
  <c r="HH3" i="167" s="1"/>
  <c r="HI3" i="167" s="1"/>
  <c r="HJ3" i="167" s="1"/>
  <c r="HK3" i="167" s="1"/>
  <c r="HL3" i="167" s="1"/>
  <c r="HM3" i="167" s="1"/>
  <c r="HN3" i="167" s="1"/>
  <c r="HO3" i="167" s="1"/>
  <c r="HP3" i="167" s="1"/>
  <c r="AP2" i="167"/>
  <c r="AO2" i="167"/>
  <c r="AN2" i="167"/>
  <c r="AM2" i="167"/>
  <c r="HJ1" i="167"/>
  <c r="HC1" i="167"/>
  <c r="GV1" i="167"/>
  <c r="GO1" i="167"/>
  <c r="GH1" i="167"/>
  <c r="GA1" i="167"/>
  <c r="FT1" i="167"/>
  <c r="FM1" i="167"/>
  <c r="FF1" i="167"/>
  <c r="EY1" i="167"/>
  <c r="ER1" i="167"/>
  <c r="EK1" i="167"/>
  <c r="ED1" i="167"/>
  <c r="DW1" i="167"/>
  <c r="DP1" i="167"/>
  <c r="DI1" i="167"/>
  <c r="DM7" i="167" s="1"/>
  <c r="DB1" i="167"/>
  <c r="CU1" i="167"/>
  <c r="CN1" i="167"/>
  <c r="CR7" i="167" s="1"/>
  <c r="CG1" i="167"/>
  <c r="BZ1" i="167"/>
  <c r="BS1" i="167"/>
  <c r="BL1" i="167"/>
  <c r="BE1" i="167"/>
  <c r="AX1" i="167"/>
  <c r="AQ1" i="167"/>
  <c r="AE25" i="166"/>
  <c r="AG25" i="166" s="1"/>
  <c r="Q25" i="166"/>
  <c r="O25" i="166"/>
  <c r="M25" i="166"/>
  <c r="D25" i="166"/>
  <c r="C25" i="166"/>
  <c r="AE24" i="166"/>
  <c r="AG24" i="166" s="1"/>
  <c r="Q24" i="166"/>
  <c r="O24" i="166"/>
  <c r="M24" i="166"/>
  <c r="T24" i="166" s="1"/>
  <c r="D24" i="166"/>
  <c r="C24" i="166"/>
  <c r="AE23" i="166"/>
  <c r="AG23" i="166" s="1"/>
  <c r="Q23" i="166"/>
  <c r="O23" i="166"/>
  <c r="M23" i="166"/>
  <c r="D23" i="166"/>
  <c r="C23" i="166"/>
  <c r="AE22" i="166"/>
  <c r="AG22" i="166" s="1"/>
  <c r="Q22" i="166"/>
  <c r="O22" i="166"/>
  <c r="M22" i="166"/>
  <c r="D22" i="166"/>
  <c r="C22" i="166"/>
  <c r="AE21" i="166"/>
  <c r="AG21" i="166" s="1"/>
  <c r="Q21" i="166"/>
  <c r="O21" i="166"/>
  <c r="M21" i="166"/>
  <c r="D21" i="166"/>
  <c r="C21" i="166"/>
  <c r="AE20" i="166"/>
  <c r="AG20" i="166" s="1"/>
  <c r="Q20" i="166"/>
  <c r="O20" i="166"/>
  <c r="M20" i="166"/>
  <c r="D20" i="166"/>
  <c r="C20" i="166"/>
  <c r="AE19" i="166"/>
  <c r="AG19" i="166" s="1"/>
  <c r="Q19" i="166"/>
  <c r="O19" i="166"/>
  <c r="M19" i="166"/>
  <c r="T19" i="166" s="1"/>
  <c r="D19" i="166"/>
  <c r="C19" i="166"/>
  <c r="AE18" i="166"/>
  <c r="AG18" i="166" s="1"/>
  <c r="Q18" i="166"/>
  <c r="O18" i="166"/>
  <c r="M18" i="166"/>
  <c r="T18" i="166" s="1"/>
  <c r="D18" i="166"/>
  <c r="C18" i="166"/>
  <c r="AE17" i="166"/>
  <c r="AG17" i="166" s="1"/>
  <c r="Q17" i="166"/>
  <c r="O17" i="166"/>
  <c r="M17" i="166"/>
  <c r="D17" i="166"/>
  <c r="C17" i="166"/>
  <c r="AE16" i="166"/>
  <c r="AG16" i="166" s="1"/>
  <c r="Q16" i="166"/>
  <c r="O16" i="166"/>
  <c r="M16" i="166"/>
  <c r="T16" i="166" s="1"/>
  <c r="D16" i="166"/>
  <c r="C16" i="166"/>
  <c r="AH3" i="166"/>
  <c r="AI3" i="166" s="1"/>
  <c r="AJ3" i="166" s="1"/>
  <c r="AK3" i="166" s="1"/>
  <c r="AL3" i="166" s="1"/>
  <c r="AM3" i="166" s="1"/>
  <c r="AN3" i="166" s="1"/>
  <c r="AO3" i="166" s="1"/>
  <c r="AP3" i="166" s="1"/>
  <c r="AQ3" i="166" s="1"/>
  <c r="AR3" i="166" s="1"/>
  <c r="AS3" i="166" s="1"/>
  <c r="AT3" i="166" s="1"/>
  <c r="AU3" i="166" s="1"/>
  <c r="AV3" i="166" s="1"/>
  <c r="AW3" i="166" s="1"/>
  <c r="AX3" i="166" s="1"/>
  <c r="AY3" i="166" s="1"/>
  <c r="AZ3" i="166" s="1"/>
  <c r="BA3" i="166" s="1"/>
  <c r="BB3" i="166" s="1"/>
  <c r="BC3" i="166" s="1"/>
  <c r="BD3" i="166" s="1"/>
  <c r="BE3" i="166" s="1"/>
  <c r="BF3" i="166" s="1"/>
  <c r="BG3" i="166" s="1"/>
  <c r="BH3" i="166" s="1"/>
  <c r="BI3" i="166" s="1"/>
  <c r="BJ3" i="166" s="1"/>
  <c r="BK3" i="166" s="1"/>
  <c r="BL3" i="166" s="1"/>
  <c r="BM3" i="166" s="1"/>
  <c r="BN3" i="166" s="1"/>
  <c r="BO3" i="166" s="1"/>
  <c r="BP3" i="166" s="1"/>
  <c r="BQ3" i="166" s="1"/>
  <c r="BR3" i="166" s="1"/>
  <c r="BS3" i="166" s="1"/>
  <c r="BT3" i="166" s="1"/>
  <c r="BU3" i="166" s="1"/>
  <c r="BV3" i="166" s="1"/>
  <c r="BW3" i="166" s="1"/>
  <c r="BX3" i="166" s="1"/>
  <c r="BY3" i="166" s="1"/>
  <c r="BZ3" i="166" s="1"/>
  <c r="CA3" i="166" s="1"/>
  <c r="CB3" i="166" s="1"/>
  <c r="CC3" i="166" s="1"/>
  <c r="CD3" i="166" s="1"/>
  <c r="CE3" i="166" s="1"/>
  <c r="CF3" i="166" s="1"/>
  <c r="CG3" i="166" s="1"/>
  <c r="CH3" i="166" s="1"/>
  <c r="CI3" i="166" s="1"/>
  <c r="CJ3" i="166" s="1"/>
  <c r="CK3" i="166" s="1"/>
  <c r="CL3" i="166" s="1"/>
  <c r="CM3" i="166" s="1"/>
  <c r="CN3" i="166" s="1"/>
  <c r="CO3" i="166" s="1"/>
  <c r="CP3" i="166" s="1"/>
  <c r="CQ3" i="166" s="1"/>
  <c r="CR3" i="166" s="1"/>
  <c r="CS3" i="166" s="1"/>
  <c r="CT3" i="166" s="1"/>
  <c r="CU3" i="166" s="1"/>
  <c r="CV3" i="166" s="1"/>
  <c r="CW3" i="166" s="1"/>
  <c r="CX3" i="166" s="1"/>
  <c r="CY3" i="166" s="1"/>
  <c r="CZ3" i="166" s="1"/>
  <c r="DA3" i="166" s="1"/>
  <c r="DB3" i="166" s="1"/>
  <c r="DC3" i="166" s="1"/>
  <c r="DD3" i="166" s="1"/>
  <c r="DE3" i="166" s="1"/>
  <c r="DF3" i="166" s="1"/>
  <c r="DG3" i="166" s="1"/>
  <c r="DH3" i="166" s="1"/>
  <c r="DI3" i="166" s="1"/>
  <c r="DJ3" i="166" s="1"/>
  <c r="DK3" i="166" s="1"/>
  <c r="DL3" i="166" s="1"/>
  <c r="DM3" i="166" s="1"/>
  <c r="DN3" i="166" s="1"/>
  <c r="DO3" i="166" s="1"/>
  <c r="DP3" i="166" s="1"/>
  <c r="DQ3" i="166" s="1"/>
  <c r="DR3" i="166" s="1"/>
  <c r="DS3" i="166" s="1"/>
  <c r="DT3" i="166" s="1"/>
  <c r="DU3" i="166" s="1"/>
  <c r="DV3" i="166" s="1"/>
  <c r="DW3" i="166" s="1"/>
  <c r="DX3" i="166" s="1"/>
  <c r="DY3" i="166" s="1"/>
  <c r="DZ3" i="166" s="1"/>
  <c r="EA3" i="166" s="1"/>
  <c r="EB3" i="166" s="1"/>
  <c r="EC3" i="166" s="1"/>
  <c r="ED3" i="166" s="1"/>
  <c r="EE3" i="166" s="1"/>
  <c r="EF3" i="166" s="1"/>
  <c r="EG3" i="166" s="1"/>
  <c r="EH3" i="166" s="1"/>
  <c r="EI3" i="166" s="1"/>
  <c r="EJ3" i="166" s="1"/>
  <c r="EK3" i="166" s="1"/>
  <c r="EL3" i="166" s="1"/>
  <c r="EM3" i="166" s="1"/>
  <c r="EN3" i="166" s="1"/>
  <c r="EO3" i="166" s="1"/>
  <c r="EP3" i="166" s="1"/>
  <c r="EQ3" i="166" s="1"/>
  <c r="ER3" i="166" s="1"/>
  <c r="ES3" i="166" s="1"/>
  <c r="ET3" i="166" s="1"/>
  <c r="EU3" i="166" s="1"/>
  <c r="EV3" i="166" s="1"/>
  <c r="EW3" i="166" s="1"/>
  <c r="EX3" i="166" s="1"/>
  <c r="EY3" i="166" s="1"/>
  <c r="EZ3" i="166" s="1"/>
  <c r="FA3" i="166" s="1"/>
  <c r="FB3" i="166" s="1"/>
  <c r="FC3" i="166" s="1"/>
  <c r="FD3" i="166" s="1"/>
  <c r="FE3" i="166" s="1"/>
  <c r="FF3" i="166" s="1"/>
  <c r="FG3" i="166" s="1"/>
  <c r="FH3" i="166" s="1"/>
  <c r="FI3" i="166" s="1"/>
  <c r="FJ3" i="166" s="1"/>
  <c r="FK3" i="166" s="1"/>
  <c r="FL3" i="166" s="1"/>
  <c r="FM3" i="166" s="1"/>
  <c r="FN3" i="166" s="1"/>
  <c r="FO3" i="166" s="1"/>
  <c r="FP3" i="166" s="1"/>
  <c r="FQ3" i="166" s="1"/>
  <c r="FR3" i="166" s="1"/>
  <c r="FS3" i="166" s="1"/>
  <c r="FT3" i="166" s="1"/>
  <c r="FU3" i="166" s="1"/>
  <c r="FV3" i="166" s="1"/>
  <c r="FW3" i="166" s="1"/>
  <c r="FX3" i="166" s="1"/>
  <c r="FY3" i="166" s="1"/>
  <c r="FZ3" i="166" s="1"/>
  <c r="GA3" i="166" s="1"/>
  <c r="GB3" i="166" s="1"/>
  <c r="GC3" i="166" s="1"/>
  <c r="GD3" i="166" s="1"/>
  <c r="GE3" i="166" s="1"/>
  <c r="GF3" i="166" s="1"/>
  <c r="GG3" i="166" s="1"/>
  <c r="GH3" i="166" s="1"/>
  <c r="GI3" i="166" s="1"/>
  <c r="GJ3" i="166" s="1"/>
  <c r="GK3" i="166" s="1"/>
  <c r="GL3" i="166" s="1"/>
  <c r="GM3" i="166" s="1"/>
  <c r="GN3" i="166" s="1"/>
  <c r="GO3" i="166" s="1"/>
  <c r="GP3" i="166" s="1"/>
  <c r="GQ3" i="166" s="1"/>
  <c r="GR3" i="166" s="1"/>
  <c r="GS3" i="166" s="1"/>
  <c r="GT3" i="166" s="1"/>
  <c r="GU3" i="166" s="1"/>
  <c r="GV3" i="166" s="1"/>
  <c r="GW3" i="166" s="1"/>
  <c r="GX3" i="166" s="1"/>
  <c r="GY3" i="166" s="1"/>
  <c r="GZ3" i="166" s="1"/>
  <c r="HA3" i="166" s="1"/>
  <c r="HB3" i="166" s="1"/>
  <c r="HC3" i="166" s="1"/>
  <c r="HD3" i="166" s="1"/>
  <c r="HE3" i="166" s="1"/>
  <c r="HF3" i="166" s="1"/>
  <c r="HG3" i="166" s="1"/>
  <c r="HH3" i="166" s="1"/>
  <c r="HI3" i="166" s="1"/>
  <c r="HJ3" i="166" s="1"/>
  <c r="HK3" i="166" s="1"/>
  <c r="AK2" i="166"/>
  <c r="AJ2" i="166"/>
  <c r="AI2" i="166"/>
  <c r="AH2" i="166"/>
  <c r="HE1" i="166"/>
  <c r="GX1" i="166"/>
  <c r="HB7" i="166" s="1"/>
  <c r="GQ1" i="166"/>
  <c r="GU7" i="166" s="1"/>
  <c r="GJ1" i="166"/>
  <c r="GC1" i="166"/>
  <c r="FV1" i="166"/>
  <c r="FZ7" i="166" s="1"/>
  <c r="FO1" i="166"/>
  <c r="FH1" i="166"/>
  <c r="FA1" i="166"/>
  <c r="FE7" i="166" s="1"/>
  <c r="ET1" i="166"/>
  <c r="EM1" i="166"/>
  <c r="EQ7" i="166" s="1"/>
  <c r="EF1" i="166"/>
  <c r="EJ7" i="166" s="1"/>
  <c r="DY1" i="166"/>
  <c r="DR1" i="166"/>
  <c r="DK1" i="166"/>
  <c r="DD1" i="166"/>
  <c r="CW1" i="166"/>
  <c r="CP1" i="166"/>
  <c r="CT7" i="166" s="1"/>
  <c r="CI1" i="166"/>
  <c r="CB1" i="166"/>
  <c r="CF7" i="166" s="1"/>
  <c r="BU1" i="166"/>
  <c r="BY7" i="166" s="1"/>
  <c r="BN1" i="166"/>
  <c r="BR7" i="166" s="1"/>
  <c r="BG1" i="166"/>
  <c r="BK7" i="166" s="1"/>
  <c r="AZ1" i="166"/>
  <c r="BD7" i="166" s="1"/>
  <c r="AS1" i="166"/>
  <c r="AW7" i="166" s="1"/>
  <c r="AL1" i="166"/>
  <c r="AP7" i="166" s="1"/>
  <c r="AI25" i="165"/>
  <c r="AK25" i="165" s="1"/>
  <c r="Q25" i="165"/>
  <c r="O25" i="165"/>
  <c r="M25" i="165"/>
  <c r="D25" i="165"/>
  <c r="C25" i="165"/>
  <c r="AI24" i="165"/>
  <c r="AK24" i="165" s="1"/>
  <c r="Q24" i="165"/>
  <c r="O24" i="165"/>
  <c r="M24" i="165"/>
  <c r="D24" i="165"/>
  <c r="C24" i="165"/>
  <c r="AI23" i="165"/>
  <c r="AK23" i="165" s="1"/>
  <c r="Q23" i="165"/>
  <c r="O23" i="165"/>
  <c r="M23" i="165"/>
  <c r="D23" i="165"/>
  <c r="C23" i="165"/>
  <c r="AI22" i="165"/>
  <c r="AK22" i="165" s="1"/>
  <c r="O22" i="165"/>
  <c r="M22" i="165"/>
  <c r="D22" i="165"/>
  <c r="C22" i="165"/>
  <c r="AI21" i="165"/>
  <c r="AK21" i="165" s="1"/>
  <c r="O21" i="165"/>
  <c r="M21" i="165"/>
  <c r="P21" i="165" s="1"/>
  <c r="D21" i="165"/>
  <c r="C21" i="165"/>
  <c r="AI20" i="165"/>
  <c r="AK20" i="165" s="1"/>
  <c r="O20" i="165"/>
  <c r="M20" i="165"/>
  <c r="Q20" i="165" s="1"/>
  <c r="D20" i="165"/>
  <c r="C20" i="165"/>
  <c r="AI19" i="165"/>
  <c r="AK19" i="165" s="1"/>
  <c r="O19" i="165"/>
  <c r="M19" i="165"/>
  <c r="P19" i="165" s="1"/>
  <c r="D19" i="165"/>
  <c r="C19" i="165"/>
  <c r="AI18" i="165"/>
  <c r="AK18" i="165" s="1"/>
  <c r="O18" i="165"/>
  <c r="M18" i="165"/>
  <c r="T18" i="165" s="1"/>
  <c r="D18" i="165"/>
  <c r="C18" i="165"/>
  <c r="AI17" i="165"/>
  <c r="AK17" i="165" s="1"/>
  <c r="O17" i="165"/>
  <c r="M17" i="165"/>
  <c r="D17" i="165"/>
  <c r="C17" i="165"/>
  <c r="AI16" i="165"/>
  <c r="AK16" i="165" s="1"/>
  <c r="O16" i="165"/>
  <c r="M16" i="165"/>
  <c r="D16" i="165"/>
  <c r="C16" i="165"/>
  <c r="AL3" i="165"/>
  <c r="AM3" i="165" s="1"/>
  <c r="AN3" i="165" s="1"/>
  <c r="AO3" i="165" s="1"/>
  <c r="AP3" i="165" s="1"/>
  <c r="AQ3" i="165" s="1"/>
  <c r="AR3" i="165" s="1"/>
  <c r="AS3" i="165" s="1"/>
  <c r="AT3" i="165" s="1"/>
  <c r="AU3" i="165" s="1"/>
  <c r="AV3" i="165" s="1"/>
  <c r="AW3" i="165" s="1"/>
  <c r="AX3" i="165" s="1"/>
  <c r="AY3" i="165" s="1"/>
  <c r="AZ3" i="165" s="1"/>
  <c r="BA3" i="165" s="1"/>
  <c r="BB3" i="165" s="1"/>
  <c r="BC3" i="165" s="1"/>
  <c r="BD3" i="165" s="1"/>
  <c r="BE3" i="165" s="1"/>
  <c r="BF3" i="165" s="1"/>
  <c r="BG3" i="165" s="1"/>
  <c r="BH3" i="165" s="1"/>
  <c r="BI3" i="165" s="1"/>
  <c r="BJ3" i="165" s="1"/>
  <c r="BK3" i="165" s="1"/>
  <c r="BL3" i="165" s="1"/>
  <c r="BM3" i="165" s="1"/>
  <c r="BN3" i="165" s="1"/>
  <c r="BO3" i="165" s="1"/>
  <c r="BP3" i="165" s="1"/>
  <c r="BQ3" i="165" s="1"/>
  <c r="BR3" i="165" s="1"/>
  <c r="BS3" i="165" s="1"/>
  <c r="BT3" i="165" s="1"/>
  <c r="BU3" i="165" s="1"/>
  <c r="BV3" i="165" s="1"/>
  <c r="BW3" i="165" s="1"/>
  <c r="BX3" i="165" s="1"/>
  <c r="BY3" i="165" s="1"/>
  <c r="BZ3" i="165" s="1"/>
  <c r="CA3" i="165" s="1"/>
  <c r="CB3" i="165" s="1"/>
  <c r="CC3" i="165" s="1"/>
  <c r="CD3" i="165" s="1"/>
  <c r="CE3" i="165" s="1"/>
  <c r="CF3" i="165" s="1"/>
  <c r="CG3" i="165" s="1"/>
  <c r="CH3" i="165" s="1"/>
  <c r="CI3" i="165" s="1"/>
  <c r="CJ3" i="165" s="1"/>
  <c r="CK3" i="165" s="1"/>
  <c r="CL3" i="165" s="1"/>
  <c r="CM3" i="165" s="1"/>
  <c r="CN3" i="165" s="1"/>
  <c r="CO3" i="165" s="1"/>
  <c r="CP3" i="165" s="1"/>
  <c r="CQ3" i="165" s="1"/>
  <c r="CR3" i="165" s="1"/>
  <c r="CS3" i="165" s="1"/>
  <c r="CT3" i="165" s="1"/>
  <c r="CU3" i="165" s="1"/>
  <c r="CV3" i="165" s="1"/>
  <c r="CW3" i="165" s="1"/>
  <c r="CX3" i="165" s="1"/>
  <c r="CY3" i="165" s="1"/>
  <c r="CZ3" i="165" s="1"/>
  <c r="DA3" i="165" s="1"/>
  <c r="DB3" i="165" s="1"/>
  <c r="DC3" i="165" s="1"/>
  <c r="DD3" i="165" s="1"/>
  <c r="DE3" i="165" s="1"/>
  <c r="DF3" i="165" s="1"/>
  <c r="DG3" i="165" s="1"/>
  <c r="DH3" i="165" s="1"/>
  <c r="DI3" i="165" s="1"/>
  <c r="DJ3" i="165" s="1"/>
  <c r="DK3" i="165" s="1"/>
  <c r="DL3" i="165" s="1"/>
  <c r="DM3" i="165" s="1"/>
  <c r="DN3" i="165" s="1"/>
  <c r="DO3" i="165" s="1"/>
  <c r="DP3" i="165" s="1"/>
  <c r="DQ3" i="165" s="1"/>
  <c r="DR3" i="165" s="1"/>
  <c r="DS3" i="165" s="1"/>
  <c r="DT3" i="165" s="1"/>
  <c r="DU3" i="165" s="1"/>
  <c r="DV3" i="165" s="1"/>
  <c r="DW3" i="165" s="1"/>
  <c r="DX3" i="165" s="1"/>
  <c r="DY3" i="165" s="1"/>
  <c r="DZ3" i="165" s="1"/>
  <c r="EA3" i="165" s="1"/>
  <c r="EB3" i="165" s="1"/>
  <c r="EC3" i="165" s="1"/>
  <c r="ED3" i="165" s="1"/>
  <c r="EE3" i="165" s="1"/>
  <c r="EF3" i="165" s="1"/>
  <c r="EG3" i="165" s="1"/>
  <c r="EH3" i="165" s="1"/>
  <c r="EI3" i="165" s="1"/>
  <c r="EJ3" i="165" s="1"/>
  <c r="EK3" i="165" s="1"/>
  <c r="EL3" i="165" s="1"/>
  <c r="EM3" i="165" s="1"/>
  <c r="EN3" i="165" s="1"/>
  <c r="EO3" i="165" s="1"/>
  <c r="EP3" i="165" s="1"/>
  <c r="EQ3" i="165" s="1"/>
  <c r="ER3" i="165" s="1"/>
  <c r="ES3" i="165" s="1"/>
  <c r="ET3" i="165" s="1"/>
  <c r="EU3" i="165" s="1"/>
  <c r="EV3" i="165" s="1"/>
  <c r="EW3" i="165" s="1"/>
  <c r="EX3" i="165" s="1"/>
  <c r="EY3" i="165" s="1"/>
  <c r="EZ3" i="165" s="1"/>
  <c r="FA3" i="165" s="1"/>
  <c r="FB3" i="165" s="1"/>
  <c r="FC3" i="165" s="1"/>
  <c r="FD3" i="165" s="1"/>
  <c r="FE3" i="165" s="1"/>
  <c r="FF3" i="165" s="1"/>
  <c r="FG3" i="165" s="1"/>
  <c r="FH3" i="165" s="1"/>
  <c r="FI3" i="165" s="1"/>
  <c r="FJ3" i="165" s="1"/>
  <c r="FK3" i="165" s="1"/>
  <c r="FL3" i="165" s="1"/>
  <c r="FM3" i="165" s="1"/>
  <c r="FN3" i="165" s="1"/>
  <c r="FO3" i="165" s="1"/>
  <c r="FP3" i="165" s="1"/>
  <c r="FQ3" i="165" s="1"/>
  <c r="FR3" i="165" s="1"/>
  <c r="FS3" i="165" s="1"/>
  <c r="FT3" i="165" s="1"/>
  <c r="FU3" i="165" s="1"/>
  <c r="FV3" i="165" s="1"/>
  <c r="FW3" i="165" s="1"/>
  <c r="FX3" i="165" s="1"/>
  <c r="FY3" i="165" s="1"/>
  <c r="FZ3" i="165" s="1"/>
  <c r="GA3" i="165" s="1"/>
  <c r="GB3" i="165" s="1"/>
  <c r="GC3" i="165" s="1"/>
  <c r="GD3" i="165" s="1"/>
  <c r="GE3" i="165" s="1"/>
  <c r="GF3" i="165" s="1"/>
  <c r="GG3" i="165" s="1"/>
  <c r="GH3" i="165" s="1"/>
  <c r="GI3" i="165" s="1"/>
  <c r="GJ3" i="165" s="1"/>
  <c r="GK3" i="165" s="1"/>
  <c r="GL3" i="165" s="1"/>
  <c r="GM3" i="165" s="1"/>
  <c r="GN3" i="165" s="1"/>
  <c r="GO3" i="165" s="1"/>
  <c r="GP3" i="165" s="1"/>
  <c r="GQ3" i="165" s="1"/>
  <c r="GR3" i="165" s="1"/>
  <c r="GS3" i="165" s="1"/>
  <c r="GT3" i="165" s="1"/>
  <c r="GU3" i="165" s="1"/>
  <c r="GV3" i="165" s="1"/>
  <c r="GW3" i="165" s="1"/>
  <c r="GX3" i="165" s="1"/>
  <c r="GY3" i="165" s="1"/>
  <c r="GZ3" i="165" s="1"/>
  <c r="HA3" i="165" s="1"/>
  <c r="HB3" i="165" s="1"/>
  <c r="HC3" i="165" s="1"/>
  <c r="HD3" i="165" s="1"/>
  <c r="HE3" i="165" s="1"/>
  <c r="HF3" i="165" s="1"/>
  <c r="HG3" i="165" s="1"/>
  <c r="HH3" i="165" s="1"/>
  <c r="HI3" i="165" s="1"/>
  <c r="HJ3" i="165" s="1"/>
  <c r="HK3" i="165" s="1"/>
  <c r="HL3" i="165" s="1"/>
  <c r="HM3" i="165" s="1"/>
  <c r="HN3" i="165" s="1"/>
  <c r="HO3" i="165" s="1"/>
  <c r="AO2" i="165"/>
  <c r="AN2" i="165"/>
  <c r="AM2" i="165"/>
  <c r="AL2" i="165"/>
  <c r="HI1" i="165"/>
  <c r="HB1" i="165"/>
  <c r="GU1" i="165"/>
  <c r="GY7" i="165" s="1"/>
  <c r="GN1" i="165"/>
  <c r="GG1" i="165"/>
  <c r="FZ1" i="165"/>
  <c r="GD7" i="165" s="1"/>
  <c r="FS1" i="165"/>
  <c r="FW7" i="165" s="1"/>
  <c r="FL1" i="165"/>
  <c r="FE1" i="165"/>
  <c r="EX1" i="165"/>
  <c r="EQ1" i="165"/>
  <c r="EJ1" i="165"/>
  <c r="EC1" i="165"/>
  <c r="DV1" i="165"/>
  <c r="DO1" i="165"/>
  <c r="DH1" i="165"/>
  <c r="DA1" i="165"/>
  <c r="CT1" i="165"/>
  <c r="CM1" i="165"/>
  <c r="CF1" i="165"/>
  <c r="BY1" i="165"/>
  <c r="BR1" i="165"/>
  <c r="BK1" i="165"/>
  <c r="BD1" i="165"/>
  <c r="AW1" i="165"/>
  <c r="AP1" i="165"/>
  <c r="AP24" i="164"/>
  <c r="AR24" i="164" s="1"/>
  <c r="Q24" i="164"/>
  <c r="O24" i="164"/>
  <c r="M24" i="164"/>
  <c r="D24" i="164"/>
  <c r="C24" i="164"/>
  <c r="AP23" i="164"/>
  <c r="AR23" i="164" s="1"/>
  <c r="Q23" i="164"/>
  <c r="O23" i="164"/>
  <c r="M23" i="164"/>
  <c r="D23" i="164"/>
  <c r="C23" i="164"/>
  <c r="AP22" i="164"/>
  <c r="AR22" i="164" s="1"/>
  <c r="Q22" i="164"/>
  <c r="O22" i="164"/>
  <c r="M22" i="164"/>
  <c r="D22" i="164"/>
  <c r="C22" i="164"/>
  <c r="AP21" i="164"/>
  <c r="AR21" i="164" s="1"/>
  <c r="Q21" i="164"/>
  <c r="O21" i="164"/>
  <c r="M21" i="164"/>
  <c r="D21" i="164"/>
  <c r="C21" i="164"/>
  <c r="AP20" i="164"/>
  <c r="AR20" i="164" s="1"/>
  <c r="Q20" i="164"/>
  <c r="O20" i="164"/>
  <c r="M20" i="164"/>
  <c r="D20" i="164"/>
  <c r="C20" i="164"/>
  <c r="AP19" i="164"/>
  <c r="AR19" i="164" s="1"/>
  <c r="Q19" i="164"/>
  <c r="O19" i="164"/>
  <c r="M19" i="164"/>
  <c r="D19" i="164"/>
  <c r="C19" i="164"/>
  <c r="AP18" i="164"/>
  <c r="AR18" i="164" s="1"/>
  <c r="Q18" i="164"/>
  <c r="O18" i="164"/>
  <c r="M18" i="164"/>
  <c r="D18" i="164"/>
  <c r="C18" i="164"/>
  <c r="AP17" i="164"/>
  <c r="AR17" i="164" s="1"/>
  <c r="O17" i="164"/>
  <c r="M17" i="164"/>
  <c r="Q17" i="164" s="1"/>
  <c r="D17" i="164"/>
  <c r="C17" i="164"/>
  <c r="AP16" i="164"/>
  <c r="AR16" i="164" s="1"/>
  <c r="Q16" i="164"/>
  <c r="O16" i="164"/>
  <c r="M16" i="164"/>
  <c r="D16" i="164"/>
  <c r="C16" i="164"/>
  <c r="AS3" i="164"/>
  <c r="AT3" i="164" s="1"/>
  <c r="AU3" i="164" s="1"/>
  <c r="AV3" i="164" s="1"/>
  <c r="AW3" i="164" s="1"/>
  <c r="AX3" i="164" s="1"/>
  <c r="AY3" i="164" s="1"/>
  <c r="AZ3" i="164" s="1"/>
  <c r="BA3" i="164" s="1"/>
  <c r="BB3" i="164" s="1"/>
  <c r="BC3" i="164" s="1"/>
  <c r="BD3" i="164" s="1"/>
  <c r="BE3" i="164" s="1"/>
  <c r="BF3" i="164" s="1"/>
  <c r="BG3" i="164" s="1"/>
  <c r="BH3" i="164" s="1"/>
  <c r="BI3" i="164" s="1"/>
  <c r="BJ3" i="164" s="1"/>
  <c r="BK3" i="164" s="1"/>
  <c r="BL3" i="164" s="1"/>
  <c r="BM3" i="164" s="1"/>
  <c r="BN3" i="164" s="1"/>
  <c r="BO3" i="164" s="1"/>
  <c r="BP3" i="164" s="1"/>
  <c r="BQ3" i="164" s="1"/>
  <c r="BR3" i="164" s="1"/>
  <c r="BS3" i="164" s="1"/>
  <c r="BT3" i="164" s="1"/>
  <c r="BU3" i="164" s="1"/>
  <c r="BV3" i="164" s="1"/>
  <c r="BW3" i="164" s="1"/>
  <c r="BX3" i="164" s="1"/>
  <c r="BY3" i="164" s="1"/>
  <c r="BZ3" i="164" s="1"/>
  <c r="CA3" i="164" s="1"/>
  <c r="CB3" i="164" s="1"/>
  <c r="CC3" i="164" s="1"/>
  <c r="CD3" i="164" s="1"/>
  <c r="CE3" i="164" s="1"/>
  <c r="CF3" i="164" s="1"/>
  <c r="CG3" i="164" s="1"/>
  <c r="CH3" i="164" s="1"/>
  <c r="CI3" i="164" s="1"/>
  <c r="CJ3" i="164" s="1"/>
  <c r="CK3" i="164" s="1"/>
  <c r="CL3" i="164" s="1"/>
  <c r="CM3" i="164" s="1"/>
  <c r="CN3" i="164" s="1"/>
  <c r="CO3" i="164" s="1"/>
  <c r="CP3" i="164" s="1"/>
  <c r="CQ3" i="164" s="1"/>
  <c r="CR3" i="164" s="1"/>
  <c r="CS3" i="164" s="1"/>
  <c r="CT3" i="164" s="1"/>
  <c r="CU3" i="164" s="1"/>
  <c r="CV3" i="164" s="1"/>
  <c r="CW3" i="164" s="1"/>
  <c r="CX3" i="164" s="1"/>
  <c r="CY3" i="164" s="1"/>
  <c r="CZ3" i="164" s="1"/>
  <c r="DA3" i="164" s="1"/>
  <c r="DB3" i="164" s="1"/>
  <c r="DC3" i="164" s="1"/>
  <c r="DD3" i="164" s="1"/>
  <c r="DE3" i="164" s="1"/>
  <c r="DF3" i="164" s="1"/>
  <c r="DG3" i="164" s="1"/>
  <c r="DH3" i="164" s="1"/>
  <c r="DI3" i="164" s="1"/>
  <c r="DJ3" i="164" s="1"/>
  <c r="DK3" i="164" s="1"/>
  <c r="DL3" i="164" s="1"/>
  <c r="DM3" i="164" s="1"/>
  <c r="DN3" i="164" s="1"/>
  <c r="DO3" i="164" s="1"/>
  <c r="DP3" i="164" s="1"/>
  <c r="DQ3" i="164" s="1"/>
  <c r="DR3" i="164" s="1"/>
  <c r="DS3" i="164" s="1"/>
  <c r="DT3" i="164" s="1"/>
  <c r="DU3" i="164" s="1"/>
  <c r="DV3" i="164" s="1"/>
  <c r="DW3" i="164" s="1"/>
  <c r="DX3" i="164" s="1"/>
  <c r="DY3" i="164" s="1"/>
  <c r="DZ3" i="164" s="1"/>
  <c r="EA3" i="164" s="1"/>
  <c r="EB3" i="164" s="1"/>
  <c r="EC3" i="164" s="1"/>
  <c r="ED3" i="164" s="1"/>
  <c r="EE3" i="164" s="1"/>
  <c r="EF3" i="164" s="1"/>
  <c r="EG3" i="164" s="1"/>
  <c r="EH3" i="164" s="1"/>
  <c r="EI3" i="164" s="1"/>
  <c r="EJ3" i="164" s="1"/>
  <c r="EK3" i="164" s="1"/>
  <c r="EL3" i="164" s="1"/>
  <c r="EM3" i="164" s="1"/>
  <c r="EN3" i="164" s="1"/>
  <c r="EO3" i="164" s="1"/>
  <c r="EP3" i="164" s="1"/>
  <c r="EQ3" i="164" s="1"/>
  <c r="ER3" i="164" s="1"/>
  <c r="ES3" i="164" s="1"/>
  <c r="ET3" i="164" s="1"/>
  <c r="EU3" i="164" s="1"/>
  <c r="EV3" i="164" s="1"/>
  <c r="EW3" i="164" s="1"/>
  <c r="EX3" i="164" s="1"/>
  <c r="EY3" i="164" s="1"/>
  <c r="EZ3" i="164" s="1"/>
  <c r="FA3" i="164" s="1"/>
  <c r="FB3" i="164" s="1"/>
  <c r="FC3" i="164" s="1"/>
  <c r="FD3" i="164" s="1"/>
  <c r="FE3" i="164" s="1"/>
  <c r="FF3" i="164" s="1"/>
  <c r="FG3" i="164" s="1"/>
  <c r="FH3" i="164" s="1"/>
  <c r="FI3" i="164" s="1"/>
  <c r="FJ3" i="164" s="1"/>
  <c r="FK3" i="164" s="1"/>
  <c r="FL3" i="164" s="1"/>
  <c r="FM3" i="164" s="1"/>
  <c r="FN3" i="164" s="1"/>
  <c r="FO3" i="164" s="1"/>
  <c r="FP3" i="164" s="1"/>
  <c r="FQ3" i="164" s="1"/>
  <c r="FR3" i="164" s="1"/>
  <c r="FS3" i="164" s="1"/>
  <c r="FT3" i="164" s="1"/>
  <c r="FU3" i="164" s="1"/>
  <c r="FV3" i="164" s="1"/>
  <c r="FW3" i="164" s="1"/>
  <c r="FX3" i="164" s="1"/>
  <c r="FY3" i="164" s="1"/>
  <c r="FZ3" i="164" s="1"/>
  <c r="GA3" i="164" s="1"/>
  <c r="GB3" i="164" s="1"/>
  <c r="GC3" i="164" s="1"/>
  <c r="GD3" i="164" s="1"/>
  <c r="GE3" i="164" s="1"/>
  <c r="GF3" i="164" s="1"/>
  <c r="GG3" i="164" s="1"/>
  <c r="GH3" i="164" s="1"/>
  <c r="GI3" i="164" s="1"/>
  <c r="GJ3" i="164" s="1"/>
  <c r="GK3" i="164" s="1"/>
  <c r="GL3" i="164" s="1"/>
  <c r="GM3" i="164" s="1"/>
  <c r="GN3" i="164" s="1"/>
  <c r="GO3" i="164" s="1"/>
  <c r="GP3" i="164" s="1"/>
  <c r="GQ3" i="164" s="1"/>
  <c r="GR3" i="164" s="1"/>
  <c r="GS3" i="164" s="1"/>
  <c r="GT3" i="164" s="1"/>
  <c r="GU3" i="164" s="1"/>
  <c r="GV3" i="164" s="1"/>
  <c r="GW3" i="164" s="1"/>
  <c r="GX3" i="164" s="1"/>
  <c r="GY3" i="164" s="1"/>
  <c r="GZ3" i="164" s="1"/>
  <c r="HA3" i="164" s="1"/>
  <c r="HB3" i="164" s="1"/>
  <c r="HC3" i="164" s="1"/>
  <c r="HD3" i="164" s="1"/>
  <c r="HE3" i="164" s="1"/>
  <c r="HF3" i="164" s="1"/>
  <c r="HG3" i="164" s="1"/>
  <c r="HH3" i="164" s="1"/>
  <c r="HI3" i="164" s="1"/>
  <c r="HJ3" i="164" s="1"/>
  <c r="HK3" i="164" s="1"/>
  <c r="HL3" i="164" s="1"/>
  <c r="HM3" i="164" s="1"/>
  <c r="HN3" i="164" s="1"/>
  <c r="HO3" i="164" s="1"/>
  <c r="HP3" i="164" s="1"/>
  <c r="HQ3" i="164" s="1"/>
  <c r="HR3" i="164" s="1"/>
  <c r="HS3" i="164" s="1"/>
  <c r="HT3" i="164" s="1"/>
  <c r="HU3" i="164" s="1"/>
  <c r="HV3" i="164" s="1"/>
  <c r="AV2" i="164"/>
  <c r="AU2" i="164"/>
  <c r="AT2" i="164"/>
  <c r="AS2" i="164"/>
  <c r="HP1" i="164"/>
  <c r="HI1" i="164"/>
  <c r="HB1" i="164"/>
  <c r="GU1" i="164"/>
  <c r="GN1" i="164"/>
  <c r="GG1" i="164"/>
  <c r="FZ1" i="164"/>
  <c r="FS1" i="164"/>
  <c r="FL1" i="164"/>
  <c r="FE1" i="164"/>
  <c r="EX1" i="164"/>
  <c r="EQ1" i="164"/>
  <c r="EJ1" i="164"/>
  <c r="EC1" i="164"/>
  <c r="DV1" i="164"/>
  <c r="DO1" i="164"/>
  <c r="DH1" i="164"/>
  <c r="DA1" i="164"/>
  <c r="CT1" i="164"/>
  <c r="CM1" i="164"/>
  <c r="CF1" i="164"/>
  <c r="BY1" i="164"/>
  <c r="BR1" i="164"/>
  <c r="BK1" i="164"/>
  <c r="BD1" i="164"/>
  <c r="AW1" i="164"/>
  <c r="AU25" i="163"/>
  <c r="AW25" i="163" s="1"/>
  <c r="S25" i="163"/>
  <c r="Q25" i="163"/>
  <c r="O25" i="163"/>
  <c r="D25" i="163"/>
  <c r="C25" i="163"/>
  <c r="AU24" i="163"/>
  <c r="AW24" i="163" s="1"/>
  <c r="S24" i="163"/>
  <c r="Q24" i="163"/>
  <c r="O24" i="163"/>
  <c r="D24" i="163"/>
  <c r="C24" i="163"/>
  <c r="AU23" i="163"/>
  <c r="AW23" i="163" s="1"/>
  <c r="S23" i="163"/>
  <c r="Q23" i="163"/>
  <c r="O23" i="163"/>
  <c r="D23" i="163"/>
  <c r="C23" i="163"/>
  <c r="AU22" i="163"/>
  <c r="AW22" i="163" s="1"/>
  <c r="Q22" i="163"/>
  <c r="O22" i="163"/>
  <c r="D22" i="163"/>
  <c r="C22" i="163"/>
  <c r="AU21" i="163"/>
  <c r="AW21" i="163" s="1"/>
  <c r="Q21" i="163"/>
  <c r="O21" i="163"/>
  <c r="S21" i="163" s="1"/>
  <c r="D21" i="163"/>
  <c r="C21" i="163"/>
  <c r="AU20" i="163"/>
  <c r="AW20" i="163" s="1"/>
  <c r="Q20" i="163"/>
  <c r="O20" i="163"/>
  <c r="V20" i="163" s="1"/>
  <c r="D20" i="163"/>
  <c r="C20" i="163"/>
  <c r="AU19" i="163"/>
  <c r="AW19" i="163" s="1"/>
  <c r="Q19" i="163"/>
  <c r="O19" i="163"/>
  <c r="D19" i="163"/>
  <c r="C19" i="163"/>
  <c r="AU18" i="163"/>
  <c r="AW18" i="163" s="1"/>
  <c r="Q18" i="163"/>
  <c r="O18" i="163"/>
  <c r="D18" i="163"/>
  <c r="C18" i="163"/>
  <c r="AU17" i="163"/>
  <c r="AW17" i="163" s="1"/>
  <c r="Q17" i="163"/>
  <c r="O17" i="163"/>
  <c r="V17" i="163" s="1"/>
  <c r="D17" i="163"/>
  <c r="C17" i="163"/>
  <c r="AW16" i="163"/>
  <c r="Q16" i="163"/>
  <c r="O16" i="163"/>
  <c r="V16" i="163" s="1"/>
  <c r="D16" i="163"/>
  <c r="C16" i="163"/>
  <c r="AX3" i="163"/>
  <c r="AY3" i="163" s="1"/>
  <c r="AZ3" i="163" s="1"/>
  <c r="BA3" i="163" s="1"/>
  <c r="BB3" i="163" s="1"/>
  <c r="BC3" i="163" s="1"/>
  <c r="BD3" i="163" s="1"/>
  <c r="BE3" i="163" s="1"/>
  <c r="BF3" i="163" s="1"/>
  <c r="BG3" i="163" s="1"/>
  <c r="BH3" i="163" s="1"/>
  <c r="BI3" i="163" s="1"/>
  <c r="BJ3" i="163" s="1"/>
  <c r="BK3" i="163" s="1"/>
  <c r="BL3" i="163" s="1"/>
  <c r="BM3" i="163" s="1"/>
  <c r="BN3" i="163" s="1"/>
  <c r="BO3" i="163" s="1"/>
  <c r="BP3" i="163" s="1"/>
  <c r="BQ3" i="163" s="1"/>
  <c r="BR3" i="163" s="1"/>
  <c r="BS3" i="163" s="1"/>
  <c r="BT3" i="163" s="1"/>
  <c r="BU3" i="163" s="1"/>
  <c r="BV3" i="163" s="1"/>
  <c r="BW3" i="163" s="1"/>
  <c r="BX3" i="163" s="1"/>
  <c r="BY3" i="163" s="1"/>
  <c r="BZ3" i="163" s="1"/>
  <c r="CA3" i="163" s="1"/>
  <c r="CB3" i="163" s="1"/>
  <c r="CC3" i="163" s="1"/>
  <c r="CD3" i="163" s="1"/>
  <c r="CE3" i="163" s="1"/>
  <c r="CF3" i="163" s="1"/>
  <c r="CG3" i="163" s="1"/>
  <c r="CH3" i="163" s="1"/>
  <c r="CI3" i="163" s="1"/>
  <c r="CJ3" i="163" s="1"/>
  <c r="CK3" i="163" s="1"/>
  <c r="CL3" i="163" s="1"/>
  <c r="CM3" i="163" s="1"/>
  <c r="CN3" i="163" s="1"/>
  <c r="CO3" i="163" s="1"/>
  <c r="CP3" i="163" s="1"/>
  <c r="CQ3" i="163" s="1"/>
  <c r="CR3" i="163" s="1"/>
  <c r="CS3" i="163" s="1"/>
  <c r="CT3" i="163" s="1"/>
  <c r="CU3" i="163" s="1"/>
  <c r="CV3" i="163" s="1"/>
  <c r="CW3" i="163" s="1"/>
  <c r="CX3" i="163" s="1"/>
  <c r="CY3" i="163" s="1"/>
  <c r="CZ3" i="163" s="1"/>
  <c r="DA3" i="163" s="1"/>
  <c r="DB3" i="163" s="1"/>
  <c r="DC3" i="163" s="1"/>
  <c r="DD3" i="163" s="1"/>
  <c r="DE3" i="163" s="1"/>
  <c r="DF3" i="163" s="1"/>
  <c r="DG3" i="163" s="1"/>
  <c r="DH3" i="163" s="1"/>
  <c r="DI3" i="163" s="1"/>
  <c r="DJ3" i="163" s="1"/>
  <c r="DK3" i="163" s="1"/>
  <c r="DL3" i="163" s="1"/>
  <c r="DM3" i="163" s="1"/>
  <c r="DN3" i="163" s="1"/>
  <c r="DO3" i="163" s="1"/>
  <c r="DP3" i="163" s="1"/>
  <c r="DQ3" i="163" s="1"/>
  <c r="DR3" i="163" s="1"/>
  <c r="DS3" i="163" s="1"/>
  <c r="DT3" i="163" s="1"/>
  <c r="DU3" i="163" s="1"/>
  <c r="DV3" i="163" s="1"/>
  <c r="DW3" i="163" s="1"/>
  <c r="DX3" i="163" s="1"/>
  <c r="DY3" i="163" s="1"/>
  <c r="DZ3" i="163" s="1"/>
  <c r="EA3" i="163" s="1"/>
  <c r="EB3" i="163" s="1"/>
  <c r="EC3" i="163" s="1"/>
  <c r="ED3" i="163" s="1"/>
  <c r="EE3" i="163" s="1"/>
  <c r="EF3" i="163" s="1"/>
  <c r="EG3" i="163" s="1"/>
  <c r="EH3" i="163" s="1"/>
  <c r="EI3" i="163" s="1"/>
  <c r="EJ3" i="163" s="1"/>
  <c r="EK3" i="163" s="1"/>
  <c r="EL3" i="163" s="1"/>
  <c r="EM3" i="163" s="1"/>
  <c r="EN3" i="163" s="1"/>
  <c r="EO3" i="163" s="1"/>
  <c r="EP3" i="163" s="1"/>
  <c r="EQ3" i="163" s="1"/>
  <c r="ER3" i="163" s="1"/>
  <c r="ES3" i="163" s="1"/>
  <c r="ET3" i="163" s="1"/>
  <c r="EU3" i="163" s="1"/>
  <c r="EV3" i="163" s="1"/>
  <c r="EW3" i="163" s="1"/>
  <c r="EX3" i="163" s="1"/>
  <c r="EY3" i="163" s="1"/>
  <c r="EZ3" i="163" s="1"/>
  <c r="FA3" i="163" s="1"/>
  <c r="FB3" i="163" s="1"/>
  <c r="FC3" i="163" s="1"/>
  <c r="FD3" i="163" s="1"/>
  <c r="FE3" i="163" s="1"/>
  <c r="FF3" i="163" s="1"/>
  <c r="FG3" i="163" s="1"/>
  <c r="FH3" i="163" s="1"/>
  <c r="FI3" i="163" s="1"/>
  <c r="FJ3" i="163" s="1"/>
  <c r="FK3" i="163" s="1"/>
  <c r="FL3" i="163" s="1"/>
  <c r="FM3" i="163" s="1"/>
  <c r="FN3" i="163" s="1"/>
  <c r="FO3" i="163" s="1"/>
  <c r="FP3" i="163" s="1"/>
  <c r="FQ3" i="163" s="1"/>
  <c r="FR3" i="163" s="1"/>
  <c r="FS3" i="163" s="1"/>
  <c r="FT3" i="163" s="1"/>
  <c r="FU3" i="163" s="1"/>
  <c r="FV3" i="163" s="1"/>
  <c r="FW3" i="163" s="1"/>
  <c r="FX3" i="163" s="1"/>
  <c r="FY3" i="163" s="1"/>
  <c r="FZ3" i="163" s="1"/>
  <c r="GA3" i="163" s="1"/>
  <c r="GB3" i="163" s="1"/>
  <c r="GC3" i="163" s="1"/>
  <c r="GD3" i="163" s="1"/>
  <c r="GE3" i="163" s="1"/>
  <c r="GF3" i="163" s="1"/>
  <c r="GG3" i="163" s="1"/>
  <c r="GH3" i="163" s="1"/>
  <c r="GI3" i="163" s="1"/>
  <c r="GJ3" i="163" s="1"/>
  <c r="GK3" i="163" s="1"/>
  <c r="GL3" i="163" s="1"/>
  <c r="GM3" i="163" s="1"/>
  <c r="GN3" i="163" s="1"/>
  <c r="GO3" i="163" s="1"/>
  <c r="GP3" i="163" s="1"/>
  <c r="GQ3" i="163" s="1"/>
  <c r="GR3" i="163" s="1"/>
  <c r="GS3" i="163" s="1"/>
  <c r="GT3" i="163" s="1"/>
  <c r="GU3" i="163" s="1"/>
  <c r="GV3" i="163" s="1"/>
  <c r="GW3" i="163" s="1"/>
  <c r="GX3" i="163" s="1"/>
  <c r="GY3" i="163" s="1"/>
  <c r="GZ3" i="163" s="1"/>
  <c r="HA3" i="163" s="1"/>
  <c r="HB3" i="163" s="1"/>
  <c r="HC3" i="163" s="1"/>
  <c r="HD3" i="163" s="1"/>
  <c r="HE3" i="163" s="1"/>
  <c r="HF3" i="163" s="1"/>
  <c r="HG3" i="163" s="1"/>
  <c r="HH3" i="163" s="1"/>
  <c r="HI3" i="163" s="1"/>
  <c r="HJ3" i="163" s="1"/>
  <c r="HK3" i="163" s="1"/>
  <c r="HL3" i="163" s="1"/>
  <c r="HM3" i="163" s="1"/>
  <c r="HN3" i="163" s="1"/>
  <c r="HO3" i="163" s="1"/>
  <c r="HP3" i="163" s="1"/>
  <c r="HQ3" i="163" s="1"/>
  <c r="HR3" i="163" s="1"/>
  <c r="HS3" i="163" s="1"/>
  <c r="HT3" i="163" s="1"/>
  <c r="HU3" i="163" s="1"/>
  <c r="HV3" i="163" s="1"/>
  <c r="HW3" i="163" s="1"/>
  <c r="HX3" i="163" s="1"/>
  <c r="HY3" i="163" s="1"/>
  <c r="HZ3" i="163" s="1"/>
  <c r="IA3" i="163" s="1"/>
  <c r="BA2" i="163"/>
  <c r="AZ2" i="163"/>
  <c r="AY2" i="163"/>
  <c r="AX2" i="163"/>
  <c r="HU1" i="163"/>
  <c r="HN1" i="163"/>
  <c r="HG1" i="163"/>
  <c r="GZ1" i="163"/>
  <c r="HD7" i="163" s="1"/>
  <c r="GS1" i="163"/>
  <c r="GL1" i="163"/>
  <c r="GE1" i="163"/>
  <c r="FX1" i="163"/>
  <c r="FQ1" i="163"/>
  <c r="FJ1" i="163"/>
  <c r="FC1" i="163"/>
  <c r="EV1" i="163"/>
  <c r="EO1" i="163"/>
  <c r="EH1" i="163"/>
  <c r="EA1" i="163"/>
  <c r="DT1" i="163"/>
  <c r="DM1" i="163"/>
  <c r="DF1" i="163"/>
  <c r="CY1" i="163"/>
  <c r="CR1" i="163"/>
  <c r="CV7" i="163" s="1"/>
  <c r="CK1" i="163"/>
  <c r="CO7" i="163" s="1"/>
  <c r="CD1" i="163"/>
  <c r="BW1" i="163"/>
  <c r="BP1" i="163"/>
  <c r="BI1" i="163"/>
  <c r="BB1" i="163"/>
  <c r="AE25" i="162"/>
  <c r="AG25" i="162" s="1"/>
  <c r="Q25" i="162"/>
  <c r="O25" i="162"/>
  <c r="M25" i="162"/>
  <c r="P25" i="162" s="1"/>
  <c r="D25" i="162"/>
  <c r="C25" i="162"/>
  <c r="AE24" i="162"/>
  <c r="AG24" i="162" s="1"/>
  <c r="Q24" i="162"/>
  <c r="O24" i="162"/>
  <c r="M24" i="162"/>
  <c r="D24" i="162"/>
  <c r="C24" i="162"/>
  <c r="AE23" i="162"/>
  <c r="AG23" i="162" s="1"/>
  <c r="Q23" i="162"/>
  <c r="O23" i="162"/>
  <c r="M23" i="162"/>
  <c r="T23" i="162" s="1"/>
  <c r="D23" i="162"/>
  <c r="C23" i="162"/>
  <c r="AE22" i="162"/>
  <c r="AG22" i="162" s="1"/>
  <c r="Q22" i="162"/>
  <c r="O22" i="162"/>
  <c r="M22" i="162"/>
  <c r="D22" i="162"/>
  <c r="C22" i="162"/>
  <c r="AE21" i="162"/>
  <c r="AG21" i="162" s="1"/>
  <c r="O21" i="162"/>
  <c r="M21" i="162"/>
  <c r="T21" i="162" s="1"/>
  <c r="D21" i="162"/>
  <c r="C21" i="162"/>
  <c r="AE20" i="162"/>
  <c r="AG20" i="162" s="1"/>
  <c r="O20" i="162"/>
  <c r="M20" i="162"/>
  <c r="D20" i="162"/>
  <c r="C20" i="162"/>
  <c r="AE19" i="162"/>
  <c r="AG19" i="162" s="1"/>
  <c r="O19" i="162"/>
  <c r="M19" i="162"/>
  <c r="D19" i="162"/>
  <c r="C19" i="162"/>
  <c r="AE18" i="162"/>
  <c r="AG18" i="162" s="1"/>
  <c r="O18" i="162"/>
  <c r="M18" i="162"/>
  <c r="T18" i="162" s="1"/>
  <c r="D18" i="162"/>
  <c r="C18" i="162"/>
  <c r="AE17" i="162"/>
  <c r="AG17" i="162" s="1"/>
  <c r="O17" i="162"/>
  <c r="M17" i="162"/>
  <c r="T17" i="162" s="1"/>
  <c r="D17" i="162"/>
  <c r="C17" i="162"/>
  <c r="AE16" i="162"/>
  <c r="AG16" i="162" s="1"/>
  <c r="O16" i="162"/>
  <c r="M16" i="162"/>
  <c r="Q16" i="162" s="1"/>
  <c r="D16" i="162"/>
  <c r="C16" i="162"/>
  <c r="AH3" i="162"/>
  <c r="AI3" i="162" s="1"/>
  <c r="AJ3" i="162" s="1"/>
  <c r="AK3" i="162" s="1"/>
  <c r="AL3" i="162" s="1"/>
  <c r="AM3" i="162" s="1"/>
  <c r="AN3" i="162" s="1"/>
  <c r="AO3" i="162" s="1"/>
  <c r="AP3" i="162" s="1"/>
  <c r="AQ3" i="162" s="1"/>
  <c r="AR3" i="162" s="1"/>
  <c r="AS3" i="162" s="1"/>
  <c r="AT3" i="162" s="1"/>
  <c r="AU3" i="162" s="1"/>
  <c r="AV3" i="162" s="1"/>
  <c r="AW3" i="162" s="1"/>
  <c r="AX3" i="162" s="1"/>
  <c r="AY3" i="162" s="1"/>
  <c r="AZ3" i="162" s="1"/>
  <c r="BA3" i="162" s="1"/>
  <c r="BB3" i="162" s="1"/>
  <c r="BC3" i="162" s="1"/>
  <c r="BD3" i="162" s="1"/>
  <c r="BE3" i="162" s="1"/>
  <c r="BF3" i="162" s="1"/>
  <c r="BG3" i="162" s="1"/>
  <c r="BH3" i="162" s="1"/>
  <c r="BI3" i="162" s="1"/>
  <c r="BJ3" i="162" s="1"/>
  <c r="BK3" i="162" s="1"/>
  <c r="BL3" i="162" s="1"/>
  <c r="BM3" i="162" s="1"/>
  <c r="BN3" i="162" s="1"/>
  <c r="BO3" i="162" s="1"/>
  <c r="BP3" i="162" s="1"/>
  <c r="BQ3" i="162" s="1"/>
  <c r="BR3" i="162" s="1"/>
  <c r="BS3" i="162" s="1"/>
  <c r="BT3" i="162" s="1"/>
  <c r="BU3" i="162" s="1"/>
  <c r="BV3" i="162" s="1"/>
  <c r="BW3" i="162" s="1"/>
  <c r="BX3" i="162" s="1"/>
  <c r="BY3" i="162" s="1"/>
  <c r="BZ3" i="162" s="1"/>
  <c r="CA3" i="162" s="1"/>
  <c r="CB3" i="162" s="1"/>
  <c r="CC3" i="162" s="1"/>
  <c r="CD3" i="162" s="1"/>
  <c r="CE3" i="162" s="1"/>
  <c r="CF3" i="162" s="1"/>
  <c r="CG3" i="162" s="1"/>
  <c r="CH3" i="162" s="1"/>
  <c r="CI3" i="162" s="1"/>
  <c r="CJ3" i="162" s="1"/>
  <c r="CK3" i="162" s="1"/>
  <c r="CL3" i="162" s="1"/>
  <c r="CM3" i="162" s="1"/>
  <c r="CN3" i="162" s="1"/>
  <c r="CO3" i="162" s="1"/>
  <c r="CP3" i="162" s="1"/>
  <c r="CQ3" i="162" s="1"/>
  <c r="CR3" i="162" s="1"/>
  <c r="CS3" i="162" s="1"/>
  <c r="CT3" i="162" s="1"/>
  <c r="CU3" i="162" s="1"/>
  <c r="CV3" i="162" s="1"/>
  <c r="CW3" i="162" s="1"/>
  <c r="CX3" i="162" s="1"/>
  <c r="CY3" i="162" s="1"/>
  <c r="CZ3" i="162" s="1"/>
  <c r="DA3" i="162" s="1"/>
  <c r="DB3" i="162" s="1"/>
  <c r="DC3" i="162" s="1"/>
  <c r="DD3" i="162" s="1"/>
  <c r="DE3" i="162" s="1"/>
  <c r="DF3" i="162" s="1"/>
  <c r="DG3" i="162" s="1"/>
  <c r="DH3" i="162" s="1"/>
  <c r="DI3" i="162" s="1"/>
  <c r="DJ3" i="162" s="1"/>
  <c r="DK3" i="162" s="1"/>
  <c r="DL3" i="162" s="1"/>
  <c r="DM3" i="162" s="1"/>
  <c r="DN3" i="162" s="1"/>
  <c r="DO3" i="162" s="1"/>
  <c r="DP3" i="162" s="1"/>
  <c r="DQ3" i="162" s="1"/>
  <c r="DR3" i="162" s="1"/>
  <c r="DS3" i="162" s="1"/>
  <c r="DT3" i="162" s="1"/>
  <c r="DU3" i="162" s="1"/>
  <c r="DV3" i="162" s="1"/>
  <c r="DW3" i="162" s="1"/>
  <c r="DX3" i="162" s="1"/>
  <c r="DY3" i="162" s="1"/>
  <c r="DZ3" i="162" s="1"/>
  <c r="EA3" i="162" s="1"/>
  <c r="EB3" i="162" s="1"/>
  <c r="EC3" i="162" s="1"/>
  <c r="ED3" i="162" s="1"/>
  <c r="EE3" i="162" s="1"/>
  <c r="EF3" i="162" s="1"/>
  <c r="EG3" i="162" s="1"/>
  <c r="EH3" i="162" s="1"/>
  <c r="EI3" i="162" s="1"/>
  <c r="EJ3" i="162" s="1"/>
  <c r="EK3" i="162" s="1"/>
  <c r="EL3" i="162" s="1"/>
  <c r="EM3" i="162" s="1"/>
  <c r="EN3" i="162" s="1"/>
  <c r="EO3" i="162" s="1"/>
  <c r="EP3" i="162" s="1"/>
  <c r="EQ3" i="162" s="1"/>
  <c r="ER3" i="162" s="1"/>
  <c r="ES3" i="162" s="1"/>
  <c r="ET3" i="162" s="1"/>
  <c r="EU3" i="162" s="1"/>
  <c r="EV3" i="162" s="1"/>
  <c r="EW3" i="162" s="1"/>
  <c r="EX3" i="162" s="1"/>
  <c r="EY3" i="162" s="1"/>
  <c r="EZ3" i="162" s="1"/>
  <c r="FA3" i="162" s="1"/>
  <c r="FB3" i="162" s="1"/>
  <c r="FC3" i="162" s="1"/>
  <c r="FD3" i="162" s="1"/>
  <c r="FE3" i="162" s="1"/>
  <c r="FF3" i="162" s="1"/>
  <c r="FG3" i="162" s="1"/>
  <c r="FH3" i="162" s="1"/>
  <c r="FI3" i="162" s="1"/>
  <c r="FJ3" i="162" s="1"/>
  <c r="FK3" i="162" s="1"/>
  <c r="FL3" i="162" s="1"/>
  <c r="FM3" i="162" s="1"/>
  <c r="FN3" i="162" s="1"/>
  <c r="FO3" i="162" s="1"/>
  <c r="FP3" i="162" s="1"/>
  <c r="FQ3" i="162" s="1"/>
  <c r="FR3" i="162" s="1"/>
  <c r="FS3" i="162" s="1"/>
  <c r="FT3" i="162" s="1"/>
  <c r="FU3" i="162" s="1"/>
  <c r="FV3" i="162" s="1"/>
  <c r="FW3" i="162" s="1"/>
  <c r="FX3" i="162" s="1"/>
  <c r="FY3" i="162" s="1"/>
  <c r="FZ3" i="162" s="1"/>
  <c r="GA3" i="162" s="1"/>
  <c r="GB3" i="162" s="1"/>
  <c r="GC3" i="162" s="1"/>
  <c r="GD3" i="162" s="1"/>
  <c r="GE3" i="162" s="1"/>
  <c r="GF3" i="162" s="1"/>
  <c r="GG3" i="162" s="1"/>
  <c r="GH3" i="162" s="1"/>
  <c r="GI3" i="162" s="1"/>
  <c r="GJ3" i="162" s="1"/>
  <c r="GK3" i="162" s="1"/>
  <c r="GL3" i="162" s="1"/>
  <c r="GM3" i="162" s="1"/>
  <c r="GN3" i="162" s="1"/>
  <c r="GO3" i="162" s="1"/>
  <c r="GP3" i="162" s="1"/>
  <c r="GQ3" i="162" s="1"/>
  <c r="GR3" i="162" s="1"/>
  <c r="GS3" i="162" s="1"/>
  <c r="GT3" i="162" s="1"/>
  <c r="GU3" i="162" s="1"/>
  <c r="GV3" i="162" s="1"/>
  <c r="GW3" i="162" s="1"/>
  <c r="GX3" i="162" s="1"/>
  <c r="GY3" i="162" s="1"/>
  <c r="GZ3" i="162" s="1"/>
  <c r="HA3" i="162" s="1"/>
  <c r="HB3" i="162" s="1"/>
  <c r="HC3" i="162" s="1"/>
  <c r="HD3" i="162" s="1"/>
  <c r="HE3" i="162" s="1"/>
  <c r="HF3" i="162" s="1"/>
  <c r="HG3" i="162" s="1"/>
  <c r="HH3" i="162" s="1"/>
  <c r="HI3" i="162" s="1"/>
  <c r="HJ3" i="162" s="1"/>
  <c r="HK3" i="162" s="1"/>
  <c r="AK2" i="162"/>
  <c r="AJ2" i="162"/>
  <c r="AI2" i="162"/>
  <c r="AH2" i="162"/>
  <c r="HE1" i="162"/>
  <c r="GX1" i="162"/>
  <c r="GQ1" i="162"/>
  <c r="GU7" i="162" s="1"/>
  <c r="GJ1" i="162"/>
  <c r="GN7" i="162" s="1"/>
  <c r="GC1" i="162"/>
  <c r="FV1" i="162"/>
  <c r="FO1" i="162"/>
  <c r="FH1" i="162"/>
  <c r="FA1" i="162"/>
  <c r="ET1" i="162"/>
  <c r="EM1" i="162"/>
  <c r="EQ7" i="162" s="1"/>
  <c r="EF1" i="162"/>
  <c r="DY1" i="162"/>
  <c r="DR1" i="162"/>
  <c r="DK1" i="162"/>
  <c r="DD1" i="162"/>
  <c r="DH7" i="162" s="1"/>
  <c r="CW1" i="162"/>
  <c r="CP1" i="162"/>
  <c r="CI1" i="162"/>
  <c r="CB1" i="162"/>
  <c r="BU1" i="162"/>
  <c r="BN1" i="162"/>
  <c r="BG1" i="162"/>
  <c r="AZ1" i="162"/>
  <c r="AS1" i="162"/>
  <c r="AL1" i="162"/>
  <c r="AE25" i="161"/>
  <c r="AG25" i="161" s="1"/>
  <c r="Q25" i="161"/>
  <c r="O25" i="161"/>
  <c r="M25" i="161"/>
  <c r="T25" i="161" s="1"/>
  <c r="D25" i="161"/>
  <c r="C25" i="161"/>
  <c r="AE24" i="161"/>
  <c r="AG24" i="161" s="1"/>
  <c r="Q24" i="161"/>
  <c r="O24" i="161"/>
  <c r="M24" i="161"/>
  <c r="D24" i="161"/>
  <c r="C24" i="161"/>
  <c r="AE23" i="161"/>
  <c r="AG23" i="161" s="1"/>
  <c r="Q23" i="161"/>
  <c r="O23" i="161"/>
  <c r="M23" i="161"/>
  <c r="T23" i="161" s="1"/>
  <c r="D23" i="161"/>
  <c r="C23" i="161"/>
  <c r="AE22" i="161"/>
  <c r="AG22" i="161" s="1"/>
  <c r="Q22" i="161"/>
  <c r="O22" i="161"/>
  <c r="M22" i="161"/>
  <c r="D22" i="161"/>
  <c r="C22" i="161"/>
  <c r="AE21" i="161"/>
  <c r="AG21" i="161" s="1"/>
  <c r="Q21" i="161"/>
  <c r="O21" i="161"/>
  <c r="M21" i="161"/>
  <c r="D21" i="161"/>
  <c r="C21" i="161"/>
  <c r="AE20" i="161"/>
  <c r="AG20" i="161" s="1"/>
  <c r="Q20" i="161"/>
  <c r="O20" i="161"/>
  <c r="M20" i="161"/>
  <c r="T20" i="161" s="1"/>
  <c r="D20" i="161"/>
  <c r="C20" i="161"/>
  <c r="AE19" i="161"/>
  <c r="AG19" i="161" s="1"/>
  <c r="Q19" i="161"/>
  <c r="O19" i="161"/>
  <c r="M19" i="161"/>
  <c r="D19" i="161"/>
  <c r="C19" i="161"/>
  <c r="AE18" i="161"/>
  <c r="AG18" i="161" s="1"/>
  <c r="Q18" i="161"/>
  <c r="O18" i="161"/>
  <c r="M18" i="161"/>
  <c r="T18" i="161" s="1"/>
  <c r="D18" i="161"/>
  <c r="C18" i="161"/>
  <c r="AE17" i="161"/>
  <c r="AG17" i="161" s="1"/>
  <c r="Q17" i="161"/>
  <c r="O17" i="161"/>
  <c r="M17" i="161"/>
  <c r="T17" i="161" s="1"/>
  <c r="D17" i="161"/>
  <c r="C17" i="161"/>
  <c r="AE16" i="161"/>
  <c r="AG16" i="161" s="1"/>
  <c r="Q16" i="161"/>
  <c r="O16" i="161"/>
  <c r="M16" i="161"/>
  <c r="T16" i="161" s="1"/>
  <c r="D16" i="161"/>
  <c r="C16" i="161"/>
  <c r="AH3" i="161"/>
  <c r="AI3" i="161" s="1"/>
  <c r="AJ3" i="161" s="1"/>
  <c r="AK3" i="161" s="1"/>
  <c r="AL3" i="161" s="1"/>
  <c r="AM3" i="161" s="1"/>
  <c r="AN3" i="161" s="1"/>
  <c r="AO3" i="161" s="1"/>
  <c r="AP3" i="161" s="1"/>
  <c r="AQ3" i="161" s="1"/>
  <c r="AR3" i="161" s="1"/>
  <c r="AS3" i="161" s="1"/>
  <c r="AT3" i="161" s="1"/>
  <c r="AU3" i="161" s="1"/>
  <c r="AV3" i="161" s="1"/>
  <c r="AW3" i="161" s="1"/>
  <c r="AX3" i="161" s="1"/>
  <c r="AY3" i="161" s="1"/>
  <c r="AZ3" i="161" s="1"/>
  <c r="BA3" i="161" s="1"/>
  <c r="BB3" i="161" s="1"/>
  <c r="BC3" i="161" s="1"/>
  <c r="BD3" i="161" s="1"/>
  <c r="BE3" i="161" s="1"/>
  <c r="BF3" i="161" s="1"/>
  <c r="BG3" i="161" s="1"/>
  <c r="BH3" i="161" s="1"/>
  <c r="BI3" i="161" s="1"/>
  <c r="BJ3" i="161" s="1"/>
  <c r="BK3" i="161" s="1"/>
  <c r="BL3" i="161" s="1"/>
  <c r="BM3" i="161" s="1"/>
  <c r="BN3" i="161" s="1"/>
  <c r="BO3" i="161" s="1"/>
  <c r="BP3" i="161" s="1"/>
  <c r="BQ3" i="161" s="1"/>
  <c r="BR3" i="161" s="1"/>
  <c r="BS3" i="161" s="1"/>
  <c r="BT3" i="161" s="1"/>
  <c r="BU3" i="161" s="1"/>
  <c r="BV3" i="161" s="1"/>
  <c r="BW3" i="161" s="1"/>
  <c r="BX3" i="161" s="1"/>
  <c r="BY3" i="161" s="1"/>
  <c r="BZ3" i="161" s="1"/>
  <c r="CA3" i="161" s="1"/>
  <c r="CB3" i="161" s="1"/>
  <c r="CC3" i="161" s="1"/>
  <c r="CD3" i="161" s="1"/>
  <c r="CE3" i="161" s="1"/>
  <c r="CF3" i="161" s="1"/>
  <c r="CG3" i="161" s="1"/>
  <c r="CH3" i="161" s="1"/>
  <c r="CI3" i="161" s="1"/>
  <c r="CJ3" i="161" s="1"/>
  <c r="CK3" i="161" s="1"/>
  <c r="CL3" i="161" s="1"/>
  <c r="CM3" i="161" s="1"/>
  <c r="CN3" i="161" s="1"/>
  <c r="CO3" i="161" s="1"/>
  <c r="CP3" i="161" s="1"/>
  <c r="CQ3" i="161" s="1"/>
  <c r="CR3" i="161" s="1"/>
  <c r="CS3" i="161" s="1"/>
  <c r="CT3" i="161" s="1"/>
  <c r="CU3" i="161" s="1"/>
  <c r="CV3" i="161" s="1"/>
  <c r="CW3" i="161" s="1"/>
  <c r="CX3" i="161" s="1"/>
  <c r="CY3" i="161" s="1"/>
  <c r="CZ3" i="161" s="1"/>
  <c r="DA3" i="161" s="1"/>
  <c r="DB3" i="161" s="1"/>
  <c r="DC3" i="161" s="1"/>
  <c r="DD3" i="161" s="1"/>
  <c r="DE3" i="161" s="1"/>
  <c r="DF3" i="161" s="1"/>
  <c r="DG3" i="161" s="1"/>
  <c r="DH3" i="161" s="1"/>
  <c r="DI3" i="161" s="1"/>
  <c r="DJ3" i="161" s="1"/>
  <c r="DK3" i="161" s="1"/>
  <c r="DL3" i="161" s="1"/>
  <c r="DM3" i="161" s="1"/>
  <c r="DN3" i="161" s="1"/>
  <c r="DO3" i="161" s="1"/>
  <c r="DP3" i="161" s="1"/>
  <c r="DQ3" i="161" s="1"/>
  <c r="DR3" i="161" s="1"/>
  <c r="DS3" i="161" s="1"/>
  <c r="DT3" i="161" s="1"/>
  <c r="DU3" i="161" s="1"/>
  <c r="DV3" i="161" s="1"/>
  <c r="DW3" i="161" s="1"/>
  <c r="DX3" i="161" s="1"/>
  <c r="DY3" i="161" s="1"/>
  <c r="DZ3" i="161" s="1"/>
  <c r="EA3" i="161" s="1"/>
  <c r="EB3" i="161" s="1"/>
  <c r="EC3" i="161" s="1"/>
  <c r="ED3" i="161" s="1"/>
  <c r="EE3" i="161" s="1"/>
  <c r="EF3" i="161" s="1"/>
  <c r="EG3" i="161" s="1"/>
  <c r="EH3" i="161" s="1"/>
  <c r="EI3" i="161" s="1"/>
  <c r="EJ3" i="161" s="1"/>
  <c r="EK3" i="161" s="1"/>
  <c r="EL3" i="161" s="1"/>
  <c r="EM3" i="161" s="1"/>
  <c r="EN3" i="161" s="1"/>
  <c r="EO3" i="161" s="1"/>
  <c r="EP3" i="161" s="1"/>
  <c r="EQ3" i="161" s="1"/>
  <c r="ER3" i="161" s="1"/>
  <c r="ES3" i="161" s="1"/>
  <c r="ET3" i="161" s="1"/>
  <c r="EU3" i="161" s="1"/>
  <c r="EV3" i="161" s="1"/>
  <c r="EW3" i="161" s="1"/>
  <c r="EX3" i="161" s="1"/>
  <c r="EY3" i="161" s="1"/>
  <c r="EZ3" i="161" s="1"/>
  <c r="FA3" i="161" s="1"/>
  <c r="FB3" i="161" s="1"/>
  <c r="FC3" i="161" s="1"/>
  <c r="FD3" i="161" s="1"/>
  <c r="FE3" i="161" s="1"/>
  <c r="FF3" i="161" s="1"/>
  <c r="FG3" i="161" s="1"/>
  <c r="FH3" i="161" s="1"/>
  <c r="FI3" i="161" s="1"/>
  <c r="FJ3" i="161" s="1"/>
  <c r="FK3" i="161" s="1"/>
  <c r="FL3" i="161" s="1"/>
  <c r="FM3" i="161" s="1"/>
  <c r="FN3" i="161" s="1"/>
  <c r="FO3" i="161" s="1"/>
  <c r="FP3" i="161" s="1"/>
  <c r="FQ3" i="161" s="1"/>
  <c r="FR3" i="161" s="1"/>
  <c r="FS3" i="161" s="1"/>
  <c r="FT3" i="161" s="1"/>
  <c r="FU3" i="161" s="1"/>
  <c r="FV3" i="161" s="1"/>
  <c r="FW3" i="161" s="1"/>
  <c r="FX3" i="161" s="1"/>
  <c r="FY3" i="161" s="1"/>
  <c r="FZ3" i="161" s="1"/>
  <c r="GA3" i="161" s="1"/>
  <c r="GB3" i="161" s="1"/>
  <c r="GC3" i="161" s="1"/>
  <c r="GD3" i="161" s="1"/>
  <c r="GE3" i="161" s="1"/>
  <c r="GF3" i="161" s="1"/>
  <c r="GG3" i="161" s="1"/>
  <c r="GH3" i="161" s="1"/>
  <c r="GI3" i="161" s="1"/>
  <c r="GJ3" i="161" s="1"/>
  <c r="GK3" i="161" s="1"/>
  <c r="GL3" i="161" s="1"/>
  <c r="GM3" i="161" s="1"/>
  <c r="GN3" i="161" s="1"/>
  <c r="GO3" i="161" s="1"/>
  <c r="GP3" i="161" s="1"/>
  <c r="GQ3" i="161" s="1"/>
  <c r="GR3" i="161" s="1"/>
  <c r="GS3" i="161" s="1"/>
  <c r="GT3" i="161" s="1"/>
  <c r="GU3" i="161" s="1"/>
  <c r="GV3" i="161" s="1"/>
  <c r="GW3" i="161" s="1"/>
  <c r="GX3" i="161" s="1"/>
  <c r="GY3" i="161" s="1"/>
  <c r="GZ3" i="161" s="1"/>
  <c r="HA3" i="161" s="1"/>
  <c r="HB3" i="161" s="1"/>
  <c r="HC3" i="161" s="1"/>
  <c r="HD3" i="161" s="1"/>
  <c r="HE3" i="161" s="1"/>
  <c r="HF3" i="161" s="1"/>
  <c r="HG3" i="161" s="1"/>
  <c r="HH3" i="161" s="1"/>
  <c r="HI3" i="161" s="1"/>
  <c r="HJ3" i="161" s="1"/>
  <c r="HK3" i="161" s="1"/>
  <c r="AK2" i="161"/>
  <c r="AJ2" i="161"/>
  <c r="AI2" i="161"/>
  <c r="AH2" i="161"/>
  <c r="HE1" i="161"/>
  <c r="GX1" i="161"/>
  <c r="GQ1" i="161"/>
  <c r="GJ1" i="161"/>
  <c r="GN7" i="161" s="1"/>
  <c r="GC1" i="161"/>
  <c r="FV1" i="161"/>
  <c r="FO1" i="161"/>
  <c r="FH1" i="161"/>
  <c r="FA1" i="161"/>
  <c r="ET1" i="161"/>
  <c r="EM1" i="161"/>
  <c r="EF1" i="161"/>
  <c r="EJ7" i="161" s="1"/>
  <c r="DY1" i="161"/>
  <c r="DR1" i="161"/>
  <c r="DK1" i="161"/>
  <c r="DD1" i="161"/>
  <c r="CW1" i="161"/>
  <c r="CP1" i="161"/>
  <c r="CT7" i="161" s="1"/>
  <c r="CI1" i="161"/>
  <c r="CB1" i="161"/>
  <c r="CF7" i="161" s="1"/>
  <c r="BU1" i="161"/>
  <c r="BN1" i="161"/>
  <c r="BR7" i="161" s="1"/>
  <c r="BG1" i="161"/>
  <c r="BK7" i="161" s="1"/>
  <c r="AZ1" i="161"/>
  <c r="BD7" i="161" s="1"/>
  <c r="AS1" i="161"/>
  <c r="AW7" i="161" s="1"/>
  <c r="AL1" i="161"/>
  <c r="AP7" i="161" s="1"/>
  <c r="AF25" i="160"/>
  <c r="AH25" i="160" s="1"/>
  <c r="Q25" i="160"/>
  <c r="O25" i="160"/>
  <c r="M25" i="160"/>
  <c r="T25" i="160" s="1"/>
  <c r="D25" i="160"/>
  <c r="C25" i="160"/>
  <c r="AF24" i="160"/>
  <c r="AH24" i="160" s="1"/>
  <c r="Q24" i="160"/>
  <c r="O24" i="160"/>
  <c r="M24" i="160"/>
  <c r="T24" i="160" s="1"/>
  <c r="D24" i="160"/>
  <c r="C24" i="160"/>
  <c r="AF23" i="160"/>
  <c r="AH23" i="160" s="1"/>
  <c r="Q23" i="160"/>
  <c r="O23" i="160"/>
  <c r="M23" i="160"/>
  <c r="T23" i="160" s="1"/>
  <c r="D23" i="160"/>
  <c r="C23" i="160"/>
  <c r="AF22" i="160"/>
  <c r="AH22" i="160" s="1"/>
  <c r="Q22" i="160"/>
  <c r="O22" i="160"/>
  <c r="M22" i="160"/>
  <c r="D22" i="160"/>
  <c r="C22" i="160"/>
  <c r="AF21" i="160"/>
  <c r="AH21" i="160" s="1"/>
  <c r="Q21" i="160"/>
  <c r="O21" i="160"/>
  <c r="M21" i="160"/>
  <c r="P21" i="160" s="1"/>
  <c r="D21" i="160"/>
  <c r="C21" i="160"/>
  <c r="AF20" i="160"/>
  <c r="AH20" i="160" s="1"/>
  <c r="O20" i="160"/>
  <c r="M20" i="160"/>
  <c r="Q20" i="160" s="1"/>
  <c r="D20" i="160"/>
  <c r="C20" i="160"/>
  <c r="AF19" i="160"/>
  <c r="AH19" i="160" s="1"/>
  <c r="O19" i="160"/>
  <c r="M19" i="160"/>
  <c r="T19" i="160" s="1"/>
  <c r="D19" i="160"/>
  <c r="C19" i="160"/>
  <c r="AF18" i="160"/>
  <c r="AH18" i="160" s="1"/>
  <c r="O18" i="160"/>
  <c r="M18" i="160"/>
  <c r="T18" i="160" s="1"/>
  <c r="D18" i="160"/>
  <c r="C18" i="160"/>
  <c r="AF17" i="160"/>
  <c r="AH17" i="160" s="1"/>
  <c r="O17" i="160"/>
  <c r="M17" i="160"/>
  <c r="T17" i="160" s="1"/>
  <c r="D17" i="160"/>
  <c r="C17" i="160"/>
  <c r="AF16" i="160"/>
  <c r="AH16" i="160" s="1"/>
  <c r="O16" i="160"/>
  <c r="M16" i="160"/>
  <c r="T16" i="160" s="1"/>
  <c r="D16" i="160"/>
  <c r="C16" i="160"/>
  <c r="AI3" i="160"/>
  <c r="AJ3" i="160" s="1"/>
  <c r="AK3" i="160" s="1"/>
  <c r="AL3" i="160" s="1"/>
  <c r="AM3" i="160" s="1"/>
  <c r="AN3" i="160" s="1"/>
  <c r="AO3" i="160" s="1"/>
  <c r="AP3" i="160" s="1"/>
  <c r="AQ3" i="160" s="1"/>
  <c r="AR3" i="160" s="1"/>
  <c r="AS3" i="160" s="1"/>
  <c r="AT3" i="160" s="1"/>
  <c r="AU3" i="160" s="1"/>
  <c r="AV3" i="160" s="1"/>
  <c r="AW3" i="160" s="1"/>
  <c r="AX3" i="160" s="1"/>
  <c r="AY3" i="160" s="1"/>
  <c r="AZ3" i="160" s="1"/>
  <c r="BA3" i="160" s="1"/>
  <c r="BB3" i="160" s="1"/>
  <c r="BC3" i="160" s="1"/>
  <c r="BD3" i="160" s="1"/>
  <c r="BE3" i="160" s="1"/>
  <c r="BF3" i="160" s="1"/>
  <c r="BG3" i="160" s="1"/>
  <c r="BH3" i="160" s="1"/>
  <c r="BI3" i="160" s="1"/>
  <c r="BJ3" i="160" s="1"/>
  <c r="BK3" i="160" s="1"/>
  <c r="BL3" i="160" s="1"/>
  <c r="BM3" i="160" s="1"/>
  <c r="BN3" i="160" s="1"/>
  <c r="BO3" i="160" s="1"/>
  <c r="BP3" i="160" s="1"/>
  <c r="BQ3" i="160" s="1"/>
  <c r="BR3" i="160" s="1"/>
  <c r="BS3" i="160" s="1"/>
  <c r="BT3" i="160" s="1"/>
  <c r="BU3" i="160" s="1"/>
  <c r="BV3" i="160" s="1"/>
  <c r="BW3" i="160" s="1"/>
  <c r="BX3" i="160" s="1"/>
  <c r="BY3" i="160" s="1"/>
  <c r="BZ3" i="160" s="1"/>
  <c r="CA3" i="160" s="1"/>
  <c r="CB3" i="160" s="1"/>
  <c r="CC3" i="160" s="1"/>
  <c r="CD3" i="160" s="1"/>
  <c r="CE3" i="160" s="1"/>
  <c r="CF3" i="160" s="1"/>
  <c r="CG3" i="160" s="1"/>
  <c r="CH3" i="160" s="1"/>
  <c r="CI3" i="160" s="1"/>
  <c r="CJ3" i="160" s="1"/>
  <c r="CK3" i="160" s="1"/>
  <c r="CL3" i="160" s="1"/>
  <c r="CM3" i="160" s="1"/>
  <c r="CN3" i="160" s="1"/>
  <c r="CO3" i="160" s="1"/>
  <c r="CP3" i="160" s="1"/>
  <c r="CQ3" i="160" s="1"/>
  <c r="CR3" i="160" s="1"/>
  <c r="CS3" i="160" s="1"/>
  <c r="CT3" i="160" s="1"/>
  <c r="CU3" i="160" s="1"/>
  <c r="CV3" i="160" s="1"/>
  <c r="CW3" i="160" s="1"/>
  <c r="CX3" i="160" s="1"/>
  <c r="CY3" i="160" s="1"/>
  <c r="CZ3" i="160" s="1"/>
  <c r="DA3" i="160" s="1"/>
  <c r="DB3" i="160" s="1"/>
  <c r="DC3" i="160" s="1"/>
  <c r="DD3" i="160" s="1"/>
  <c r="DE3" i="160" s="1"/>
  <c r="DF3" i="160" s="1"/>
  <c r="DG3" i="160" s="1"/>
  <c r="DH3" i="160" s="1"/>
  <c r="DI3" i="160" s="1"/>
  <c r="DJ3" i="160" s="1"/>
  <c r="DK3" i="160" s="1"/>
  <c r="DL3" i="160" s="1"/>
  <c r="DM3" i="160" s="1"/>
  <c r="DN3" i="160" s="1"/>
  <c r="DO3" i="160" s="1"/>
  <c r="DP3" i="160" s="1"/>
  <c r="DQ3" i="160" s="1"/>
  <c r="DR3" i="160" s="1"/>
  <c r="DS3" i="160" s="1"/>
  <c r="DT3" i="160" s="1"/>
  <c r="DU3" i="160" s="1"/>
  <c r="DV3" i="160" s="1"/>
  <c r="DW3" i="160" s="1"/>
  <c r="DX3" i="160" s="1"/>
  <c r="DY3" i="160" s="1"/>
  <c r="DZ3" i="160" s="1"/>
  <c r="EA3" i="160" s="1"/>
  <c r="EB3" i="160" s="1"/>
  <c r="EC3" i="160" s="1"/>
  <c r="ED3" i="160" s="1"/>
  <c r="EE3" i="160" s="1"/>
  <c r="EF3" i="160" s="1"/>
  <c r="EG3" i="160" s="1"/>
  <c r="EH3" i="160" s="1"/>
  <c r="EI3" i="160" s="1"/>
  <c r="EJ3" i="160" s="1"/>
  <c r="EK3" i="160" s="1"/>
  <c r="EL3" i="160" s="1"/>
  <c r="EM3" i="160" s="1"/>
  <c r="EN3" i="160" s="1"/>
  <c r="EO3" i="160" s="1"/>
  <c r="EP3" i="160" s="1"/>
  <c r="EQ3" i="160" s="1"/>
  <c r="ER3" i="160" s="1"/>
  <c r="ES3" i="160" s="1"/>
  <c r="ET3" i="160" s="1"/>
  <c r="EU3" i="160" s="1"/>
  <c r="EV3" i="160" s="1"/>
  <c r="EW3" i="160" s="1"/>
  <c r="EX3" i="160" s="1"/>
  <c r="EY3" i="160" s="1"/>
  <c r="EZ3" i="160" s="1"/>
  <c r="FA3" i="160" s="1"/>
  <c r="FB3" i="160" s="1"/>
  <c r="FC3" i="160" s="1"/>
  <c r="FD3" i="160" s="1"/>
  <c r="FE3" i="160" s="1"/>
  <c r="FF3" i="160" s="1"/>
  <c r="FG3" i="160" s="1"/>
  <c r="FH3" i="160" s="1"/>
  <c r="FI3" i="160" s="1"/>
  <c r="FJ3" i="160" s="1"/>
  <c r="FK3" i="160" s="1"/>
  <c r="FL3" i="160" s="1"/>
  <c r="FM3" i="160" s="1"/>
  <c r="FN3" i="160" s="1"/>
  <c r="FO3" i="160" s="1"/>
  <c r="FP3" i="160" s="1"/>
  <c r="FQ3" i="160" s="1"/>
  <c r="FR3" i="160" s="1"/>
  <c r="FS3" i="160" s="1"/>
  <c r="FT3" i="160" s="1"/>
  <c r="FU3" i="160" s="1"/>
  <c r="FV3" i="160" s="1"/>
  <c r="FW3" i="160" s="1"/>
  <c r="FX3" i="160" s="1"/>
  <c r="FY3" i="160" s="1"/>
  <c r="FZ3" i="160" s="1"/>
  <c r="GA3" i="160" s="1"/>
  <c r="GB3" i="160" s="1"/>
  <c r="GC3" i="160" s="1"/>
  <c r="GD3" i="160" s="1"/>
  <c r="GE3" i="160" s="1"/>
  <c r="GF3" i="160" s="1"/>
  <c r="GG3" i="160" s="1"/>
  <c r="GH3" i="160" s="1"/>
  <c r="GI3" i="160" s="1"/>
  <c r="GJ3" i="160" s="1"/>
  <c r="GK3" i="160" s="1"/>
  <c r="GL3" i="160" s="1"/>
  <c r="GM3" i="160" s="1"/>
  <c r="GN3" i="160" s="1"/>
  <c r="GO3" i="160" s="1"/>
  <c r="GP3" i="160" s="1"/>
  <c r="GQ3" i="160" s="1"/>
  <c r="GR3" i="160" s="1"/>
  <c r="GS3" i="160" s="1"/>
  <c r="GT3" i="160" s="1"/>
  <c r="GU3" i="160" s="1"/>
  <c r="GV3" i="160" s="1"/>
  <c r="GW3" i="160" s="1"/>
  <c r="GX3" i="160" s="1"/>
  <c r="GY3" i="160" s="1"/>
  <c r="GZ3" i="160" s="1"/>
  <c r="HA3" i="160" s="1"/>
  <c r="HB3" i="160" s="1"/>
  <c r="HC3" i="160" s="1"/>
  <c r="HD3" i="160" s="1"/>
  <c r="HE3" i="160" s="1"/>
  <c r="HF3" i="160" s="1"/>
  <c r="HG3" i="160" s="1"/>
  <c r="HH3" i="160" s="1"/>
  <c r="HI3" i="160" s="1"/>
  <c r="HJ3" i="160" s="1"/>
  <c r="HK3" i="160" s="1"/>
  <c r="HL3" i="160" s="1"/>
  <c r="AL2" i="160"/>
  <c r="AK2" i="160"/>
  <c r="AJ2" i="160"/>
  <c r="AI2" i="160"/>
  <c r="HF1" i="160"/>
  <c r="HJ7" i="160" s="1"/>
  <c r="GY1" i="160"/>
  <c r="GR1" i="160"/>
  <c r="GK1" i="160"/>
  <c r="GD1" i="160"/>
  <c r="GH7" i="160" s="1"/>
  <c r="FW1" i="160"/>
  <c r="FP1" i="160"/>
  <c r="FI1" i="160"/>
  <c r="FM7" i="160" s="1"/>
  <c r="FB1" i="160"/>
  <c r="FF7" i="160" s="1"/>
  <c r="EU1" i="160"/>
  <c r="EN1" i="160"/>
  <c r="EG1" i="160"/>
  <c r="DZ1" i="160"/>
  <c r="ED7" i="160" s="1"/>
  <c r="DS1" i="160"/>
  <c r="DL1" i="160"/>
  <c r="DE1" i="160"/>
  <c r="CX1" i="160"/>
  <c r="CQ1" i="160"/>
  <c r="CJ1" i="160"/>
  <c r="CC1" i="160"/>
  <c r="BV1" i="160"/>
  <c r="BZ7" i="160" s="1"/>
  <c r="BO1" i="160"/>
  <c r="BH1" i="160"/>
  <c r="BL7" i="160" s="1"/>
  <c r="BA1" i="160"/>
  <c r="BE7" i="160" s="1"/>
  <c r="AT1" i="160"/>
  <c r="AM1" i="160"/>
  <c r="AQ7" i="160" s="1"/>
  <c r="AG26" i="159"/>
  <c r="Q26" i="159"/>
  <c r="O26" i="159"/>
  <c r="D26" i="159"/>
  <c r="C26" i="159"/>
  <c r="AG25" i="159"/>
  <c r="AI25" i="159" s="1"/>
  <c r="Q25" i="159"/>
  <c r="O25" i="159"/>
  <c r="M25" i="159"/>
  <c r="D25" i="159"/>
  <c r="C25" i="159"/>
  <c r="AG24" i="159"/>
  <c r="AI24" i="159" s="1"/>
  <c r="Q24" i="159"/>
  <c r="O24" i="159"/>
  <c r="M24" i="159"/>
  <c r="D24" i="159"/>
  <c r="C24" i="159"/>
  <c r="AG23" i="159"/>
  <c r="AI23" i="159" s="1"/>
  <c r="Q23" i="159"/>
  <c r="O23" i="159"/>
  <c r="M23" i="159"/>
  <c r="T23" i="159" s="1"/>
  <c r="D23" i="159"/>
  <c r="C23" i="159"/>
  <c r="AG22" i="159"/>
  <c r="AI22" i="159" s="1"/>
  <c r="Q22" i="159"/>
  <c r="O22" i="159"/>
  <c r="M22" i="159"/>
  <c r="D22" i="159"/>
  <c r="C22" i="159"/>
  <c r="AG21" i="159"/>
  <c r="AI21" i="159" s="1"/>
  <c r="Q21" i="159"/>
  <c r="O21" i="159"/>
  <c r="M21" i="159"/>
  <c r="P21" i="159" s="1"/>
  <c r="D21" i="159"/>
  <c r="C21" i="159"/>
  <c r="AG20" i="159"/>
  <c r="AI20" i="159" s="1"/>
  <c r="O20" i="159"/>
  <c r="M20" i="159"/>
  <c r="T20" i="159" s="1"/>
  <c r="D20" i="159"/>
  <c r="C20" i="159"/>
  <c r="AG19" i="159"/>
  <c r="AI19" i="159" s="1"/>
  <c r="O19" i="159"/>
  <c r="M19" i="159"/>
  <c r="P19" i="159" s="1"/>
  <c r="D19" i="159"/>
  <c r="C19" i="159"/>
  <c r="AG18" i="159"/>
  <c r="AI18" i="159" s="1"/>
  <c r="O18" i="159"/>
  <c r="M18" i="159"/>
  <c r="T18" i="159" s="1"/>
  <c r="D18" i="159"/>
  <c r="C18" i="159"/>
  <c r="AG16" i="159"/>
  <c r="AI16" i="159" s="1"/>
  <c r="O16" i="159"/>
  <c r="M16" i="159"/>
  <c r="Q16" i="159" s="1"/>
  <c r="D16" i="159"/>
  <c r="C16" i="159"/>
  <c r="AJ3" i="159"/>
  <c r="AK3" i="159" s="1"/>
  <c r="AL3" i="159" s="1"/>
  <c r="AM3" i="159" s="1"/>
  <c r="AN3" i="159" s="1"/>
  <c r="AO3" i="159" s="1"/>
  <c r="AP3" i="159" s="1"/>
  <c r="AQ3" i="159" s="1"/>
  <c r="AR3" i="159" s="1"/>
  <c r="AS3" i="159" s="1"/>
  <c r="AT3" i="159" s="1"/>
  <c r="AU3" i="159" s="1"/>
  <c r="AV3" i="159" s="1"/>
  <c r="AW3" i="159" s="1"/>
  <c r="AX3" i="159" s="1"/>
  <c r="AY3" i="159" s="1"/>
  <c r="AZ3" i="159" s="1"/>
  <c r="BA3" i="159" s="1"/>
  <c r="BB3" i="159" s="1"/>
  <c r="BC3" i="159" s="1"/>
  <c r="BD3" i="159" s="1"/>
  <c r="BE3" i="159" s="1"/>
  <c r="BF3" i="159" s="1"/>
  <c r="BG3" i="159" s="1"/>
  <c r="BH3" i="159" s="1"/>
  <c r="BI3" i="159" s="1"/>
  <c r="BJ3" i="159" s="1"/>
  <c r="BK3" i="159" s="1"/>
  <c r="BL3" i="159" s="1"/>
  <c r="BM3" i="159" s="1"/>
  <c r="BN3" i="159" s="1"/>
  <c r="BO3" i="159" s="1"/>
  <c r="BP3" i="159" s="1"/>
  <c r="BQ3" i="159" s="1"/>
  <c r="BR3" i="159" s="1"/>
  <c r="BS3" i="159" s="1"/>
  <c r="BT3" i="159" s="1"/>
  <c r="BU3" i="159" s="1"/>
  <c r="BV3" i="159" s="1"/>
  <c r="BW3" i="159" s="1"/>
  <c r="BX3" i="159" s="1"/>
  <c r="BY3" i="159" s="1"/>
  <c r="BZ3" i="159" s="1"/>
  <c r="CA3" i="159" s="1"/>
  <c r="CB3" i="159" s="1"/>
  <c r="CC3" i="159" s="1"/>
  <c r="CD3" i="159" s="1"/>
  <c r="CE3" i="159" s="1"/>
  <c r="CF3" i="159" s="1"/>
  <c r="CG3" i="159" s="1"/>
  <c r="CH3" i="159" s="1"/>
  <c r="CI3" i="159" s="1"/>
  <c r="CJ3" i="159" s="1"/>
  <c r="CK3" i="159" s="1"/>
  <c r="CL3" i="159" s="1"/>
  <c r="CM3" i="159" s="1"/>
  <c r="CN3" i="159" s="1"/>
  <c r="CO3" i="159" s="1"/>
  <c r="CP3" i="159" s="1"/>
  <c r="CQ3" i="159" s="1"/>
  <c r="CR3" i="159" s="1"/>
  <c r="CS3" i="159" s="1"/>
  <c r="CT3" i="159" s="1"/>
  <c r="CU3" i="159" s="1"/>
  <c r="CV3" i="159" s="1"/>
  <c r="CW3" i="159" s="1"/>
  <c r="CX3" i="159" s="1"/>
  <c r="CY3" i="159" s="1"/>
  <c r="CZ3" i="159" s="1"/>
  <c r="DA3" i="159" s="1"/>
  <c r="DB3" i="159" s="1"/>
  <c r="DC3" i="159" s="1"/>
  <c r="DD3" i="159" s="1"/>
  <c r="DE3" i="159" s="1"/>
  <c r="DF3" i="159" s="1"/>
  <c r="DG3" i="159" s="1"/>
  <c r="DH3" i="159" s="1"/>
  <c r="DI3" i="159" s="1"/>
  <c r="DJ3" i="159" s="1"/>
  <c r="DK3" i="159" s="1"/>
  <c r="DL3" i="159" s="1"/>
  <c r="DM3" i="159" s="1"/>
  <c r="DN3" i="159" s="1"/>
  <c r="DO3" i="159" s="1"/>
  <c r="DP3" i="159" s="1"/>
  <c r="DQ3" i="159" s="1"/>
  <c r="DR3" i="159" s="1"/>
  <c r="DS3" i="159" s="1"/>
  <c r="DT3" i="159" s="1"/>
  <c r="DU3" i="159" s="1"/>
  <c r="DV3" i="159" s="1"/>
  <c r="DW3" i="159" s="1"/>
  <c r="DX3" i="159" s="1"/>
  <c r="DY3" i="159" s="1"/>
  <c r="DZ3" i="159" s="1"/>
  <c r="EA3" i="159" s="1"/>
  <c r="EB3" i="159" s="1"/>
  <c r="EC3" i="159" s="1"/>
  <c r="ED3" i="159" s="1"/>
  <c r="EE3" i="159" s="1"/>
  <c r="EF3" i="159" s="1"/>
  <c r="EG3" i="159" s="1"/>
  <c r="EH3" i="159" s="1"/>
  <c r="EI3" i="159" s="1"/>
  <c r="EJ3" i="159" s="1"/>
  <c r="EK3" i="159" s="1"/>
  <c r="EL3" i="159" s="1"/>
  <c r="EM3" i="159" s="1"/>
  <c r="EN3" i="159" s="1"/>
  <c r="EO3" i="159" s="1"/>
  <c r="EP3" i="159" s="1"/>
  <c r="EQ3" i="159" s="1"/>
  <c r="ER3" i="159" s="1"/>
  <c r="ES3" i="159" s="1"/>
  <c r="ET3" i="159" s="1"/>
  <c r="EU3" i="159" s="1"/>
  <c r="EV3" i="159" s="1"/>
  <c r="EW3" i="159" s="1"/>
  <c r="EX3" i="159" s="1"/>
  <c r="EY3" i="159" s="1"/>
  <c r="EZ3" i="159" s="1"/>
  <c r="FA3" i="159" s="1"/>
  <c r="FB3" i="159" s="1"/>
  <c r="FC3" i="159" s="1"/>
  <c r="FD3" i="159" s="1"/>
  <c r="FE3" i="159" s="1"/>
  <c r="FF3" i="159" s="1"/>
  <c r="FG3" i="159" s="1"/>
  <c r="FH3" i="159" s="1"/>
  <c r="FI3" i="159" s="1"/>
  <c r="FJ3" i="159" s="1"/>
  <c r="FK3" i="159" s="1"/>
  <c r="FL3" i="159" s="1"/>
  <c r="FM3" i="159" s="1"/>
  <c r="FN3" i="159" s="1"/>
  <c r="FO3" i="159" s="1"/>
  <c r="FP3" i="159" s="1"/>
  <c r="FQ3" i="159" s="1"/>
  <c r="FR3" i="159" s="1"/>
  <c r="FS3" i="159" s="1"/>
  <c r="FT3" i="159" s="1"/>
  <c r="FU3" i="159" s="1"/>
  <c r="FV3" i="159" s="1"/>
  <c r="FW3" i="159" s="1"/>
  <c r="FX3" i="159" s="1"/>
  <c r="FY3" i="159" s="1"/>
  <c r="FZ3" i="159" s="1"/>
  <c r="GA3" i="159" s="1"/>
  <c r="GB3" i="159" s="1"/>
  <c r="GC3" i="159" s="1"/>
  <c r="GD3" i="159" s="1"/>
  <c r="GE3" i="159" s="1"/>
  <c r="GF3" i="159" s="1"/>
  <c r="GG3" i="159" s="1"/>
  <c r="GH3" i="159" s="1"/>
  <c r="GI3" i="159" s="1"/>
  <c r="GJ3" i="159" s="1"/>
  <c r="GK3" i="159" s="1"/>
  <c r="GL3" i="159" s="1"/>
  <c r="GM3" i="159" s="1"/>
  <c r="GN3" i="159" s="1"/>
  <c r="GO3" i="159" s="1"/>
  <c r="GP3" i="159" s="1"/>
  <c r="GQ3" i="159" s="1"/>
  <c r="GR3" i="159" s="1"/>
  <c r="GS3" i="159" s="1"/>
  <c r="GT3" i="159" s="1"/>
  <c r="GU3" i="159" s="1"/>
  <c r="GV3" i="159" s="1"/>
  <c r="GW3" i="159" s="1"/>
  <c r="GX3" i="159" s="1"/>
  <c r="GY3" i="159" s="1"/>
  <c r="GZ3" i="159" s="1"/>
  <c r="HA3" i="159" s="1"/>
  <c r="HB3" i="159" s="1"/>
  <c r="HC3" i="159" s="1"/>
  <c r="HD3" i="159" s="1"/>
  <c r="HE3" i="159" s="1"/>
  <c r="HF3" i="159" s="1"/>
  <c r="HG3" i="159" s="1"/>
  <c r="HH3" i="159" s="1"/>
  <c r="HI3" i="159" s="1"/>
  <c r="HJ3" i="159" s="1"/>
  <c r="HK3" i="159" s="1"/>
  <c r="HL3" i="159" s="1"/>
  <c r="HM3" i="159" s="1"/>
  <c r="AM2" i="159"/>
  <c r="AL2" i="159"/>
  <c r="AK2" i="159"/>
  <c r="AJ2" i="159"/>
  <c r="HG1" i="159"/>
  <c r="GZ1" i="159"/>
  <c r="GS1" i="159"/>
  <c r="GW7" i="159" s="1"/>
  <c r="GL1" i="159"/>
  <c r="GP7" i="159" s="1"/>
  <c r="GE1" i="159"/>
  <c r="FX1" i="159"/>
  <c r="FQ1" i="159"/>
  <c r="FJ1" i="159"/>
  <c r="FC1" i="159"/>
  <c r="FG7" i="159" s="1"/>
  <c r="EV1" i="159"/>
  <c r="EO1" i="159"/>
  <c r="EH1" i="159"/>
  <c r="EA1" i="159"/>
  <c r="DT1" i="159"/>
  <c r="DM1" i="159"/>
  <c r="DQ7" i="159" s="1"/>
  <c r="DF1" i="159"/>
  <c r="DJ7" i="159" s="1"/>
  <c r="CY1" i="159"/>
  <c r="DC7" i="159" s="1"/>
  <c r="CR1" i="159"/>
  <c r="CK1" i="159"/>
  <c r="CD1" i="159"/>
  <c r="CH7" i="159" s="1"/>
  <c r="BW1" i="159"/>
  <c r="CA7" i="159" s="1"/>
  <c r="BP1" i="159"/>
  <c r="BT7" i="159" s="1"/>
  <c r="BI1" i="159"/>
  <c r="BB1" i="159"/>
  <c r="AU1" i="159"/>
  <c r="AN1" i="159"/>
  <c r="AT26" i="158"/>
  <c r="Q26" i="158"/>
  <c r="O26" i="158"/>
  <c r="T26" i="158"/>
  <c r="D26" i="158"/>
  <c r="C26" i="158"/>
  <c r="AT25" i="158"/>
  <c r="AV25" i="158" s="1"/>
  <c r="Q25" i="158"/>
  <c r="O25" i="158"/>
  <c r="M25" i="158"/>
  <c r="P25" i="158" s="1"/>
  <c r="D25" i="158"/>
  <c r="C25" i="158"/>
  <c r="AT24" i="158"/>
  <c r="AV24" i="158" s="1"/>
  <c r="Q24" i="158"/>
  <c r="O24" i="158"/>
  <c r="M24" i="158"/>
  <c r="D24" i="158"/>
  <c r="C24" i="158"/>
  <c r="AT23" i="158"/>
  <c r="AV23" i="158" s="1"/>
  <c r="Q23" i="158"/>
  <c r="O23" i="158"/>
  <c r="M23" i="158"/>
  <c r="D23" i="158"/>
  <c r="C23" i="158"/>
  <c r="AT22" i="158"/>
  <c r="AV22" i="158" s="1"/>
  <c r="Q22" i="158"/>
  <c r="O22" i="158"/>
  <c r="M22" i="158"/>
  <c r="P22" i="158" s="1"/>
  <c r="D22" i="158"/>
  <c r="C22" i="158"/>
  <c r="AT21" i="158"/>
  <c r="AV21" i="158" s="1"/>
  <c r="O21" i="158"/>
  <c r="M21" i="158"/>
  <c r="P21" i="158" s="1"/>
  <c r="D21" i="158"/>
  <c r="C21" i="158"/>
  <c r="AT20" i="158"/>
  <c r="AV20" i="158" s="1"/>
  <c r="Q20" i="158"/>
  <c r="O20" i="158"/>
  <c r="M20" i="158"/>
  <c r="T20" i="158" s="1"/>
  <c r="D20" i="158"/>
  <c r="C20" i="158"/>
  <c r="AT19" i="158"/>
  <c r="AV19" i="158" s="1"/>
  <c r="Q19" i="158"/>
  <c r="O19" i="158"/>
  <c r="M19" i="158"/>
  <c r="P19" i="158" s="1"/>
  <c r="D19" i="158"/>
  <c r="C19" i="158"/>
  <c r="AT18" i="158"/>
  <c r="AV18" i="158" s="1"/>
  <c r="Q18" i="158"/>
  <c r="O18" i="158"/>
  <c r="M18" i="158"/>
  <c r="T18" i="158" s="1"/>
  <c r="D18" i="158"/>
  <c r="C18" i="158"/>
  <c r="AT17" i="158"/>
  <c r="AV17" i="158" s="1"/>
  <c r="Q17" i="158"/>
  <c r="O17" i="158"/>
  <c r="M17" i="158"/>
  <c r="T17" i="158" s="1"/>
  <c r="D17" i="158"/>
  <c r="C17" i="158"/>
  <c r="AT16" i="158"/>
  <c r="AV16" i="158" s="1"/>
  <c r="O16" i="158"/>
  <c r="M16" i="158"/>
  <c r="P16" i="158" s="1"/>
  <c r="D16" i="158"/>
  <c r="C16" i="158"/>
  <c r="AW3" i="158"/>
  <c r="AX3" i="158" s="1"/>
  <c r="AY3" i="158" s="1"/>
  <c r="AZ3" i="158" s="1"/>
  <c r="BA3" i="158" s="1"/>
  <c r="BB3" i="158" s="1"/>
  <c r="BC3" i="158" s="1"/>
  <c r="BD3" i="158" s="1"/>
  <c r="BE3" i="158" s="1"/>
  <c r="BF3" i="158" s="1"/>
  <c r="BG3" i="158" s="1"/>
  <c r="BH3" i="158" s="1"/>
  <c r="BI3" i="158" s="1"/>
  <c r="BJ3" i="158" s="1"/>
  <c r="BK3" i="158" s="1"/>
  <c r="BL3" i="158" s="1"/>
  <c r="BM3" i="158" s="1"/>
  <c r="BN3" i="158" s="1"/>
  <c r="BO3" i="158" s="1"/>
  <c r="BP3" i="158" s="1"/>
  <c r="BQ3" i="158" s="1"/>
  <c r="BR3" i="158" s="1"/>
  <c r="BS3" i="158" s="1"/>
  <c r="BT3" i="158" s="1"/>
  <c r="BU3" i="158" s="1"/>
  <c r="BV3" i="158" s="1"/>
  <c r="BW3" i="158" s="1"/>
  <c r="BX3" i="158" s="1"/>
  <c r="BY3" i="158" s="1"/>
  <c r="BZ3" i="158" s="1"/>
  <c r="CA3" i="158" s="1"/>
  <c r="CB3" i="158" s="1"/>
  <c r="CC3" i="158" s="1"/>
  <c r="CD3" i="158" s="1"/>
  <c r="CE3" i="158" s="1"/>
  <c r="CF3" i="158" s="1"/>
  <c r="CG3" i="158" s="1"/>
  <c r="CH3" i="158" s="1"/>
  <c r="CI3" i="158" s="1"/>
  <c r="CJ3" i="158" s="1"/>
  <c r="CK3" i="158" s="1"/>
  <c r="CL3" i="158" s="1"/>
  <c r="CM3" i="158" s="1"/>
  <c r="CN3" i="158" s="1"/>
  <c r="CO3" i="158" s="1"/>
  <c r="CP3" i="158" s="1"/>
  <c r="CQ3" i="158" s="1"/>
  <c r="CR3" i="158" s="1"/>
  <c r="CS3" i="158" s="1"/>
  <c r="CT3" i="158" s="1"/>
  <c r="CU3" i="158" s="1"/>
  <c r="CV3" i="158" s="1"/>
  <c r="CW3" i="158" s="1"/>
  <c r="CX3" i="158" s="1"/>
  <c r="CY3" i="158" s="1"/>
  <c r="CZ3" i="158" s="1"/>
  <c r="DA3" i="158" s="1"/>
  <c r="DB3" i="158" s="1"/>
  <c r="DC3" i="158" s="1"/>
  <c r="DD3" i="158" s="1"/>
  <c r="DE3" i="158" s="1"/>
  <c r="DF3" i="158" s="1"/>
  <c r="DG3" i="158" s="1"/>
  <c r="DH3" i="158" s="1"/>
  <c r="DI3" i="158" s="1"/>
  <c r="DJ3" i="158" s="1"/>
  <c r="DK3" i="158" s="1"/>
  <c r="DL3" i="158" s="1"/>
  <c r="DM3" i="158" s="1"/>
  <c r="DN3" i="158" s="1"/>
  <c r="DO3" i="158" s="1"/>
  <c r="DP3" i="158" s="1"/>
  <c r="DQ3" i="158" s="1"/>
  <c r="DR3" i="158" s="1"/>
  <c r="DS3" i="158" s="1"/>
  <c r="DT3" i="158" s="1"/>
  <c r="DU3" i="158" s="1"/>
  <c r="DV3" i="158" s="1"/>
  <c r="DW3" i="158" s="1"/>
  <c r="DX3" i="158" s="1"/>
  <c r="DY3" i="158" s="1"/>
  <c r="DZ3" i="158" s="1"/>
  <c r="EA3" i="158" s="1"/>
  <c r="EB3" i="158" s="1"/>
  <c r="EC3" i="158" s="1"/>
  <c r="ED3" i="158" s="1"/>
  <c r="EE3" i="158" s="1"/>
  <c r="EF3" i="158" s="1"/>
  <c r="EG3" i="158" s="1"/>
  <c r="EH3" i="158" s="1"/>
  <c r="EI3" i="158" s="1"/>
  <c r="EJ3" i="158" s="1"/>
  <c r="EK3" i="158" s="1"/>
  <c r="EL3" i="158" s="1"/>
  <c r="EM3" i="158" s="1"/>
  <c r="EN3" i="158" s="1"/>
  <c r="EO3" i="158" s="1"/>
  <c r="EP3" i="158" s="1"/>
  <c r="EQ3" i="158" s="1"/>
  <c r="ER3" i="158" s="1"/>
  <c r="ES3" i="158" s="1"/>
  <c r="ET3" i="158" s="1"/>
  <c r="EU3" i="158" s="1"/>
  <c r="EV3" i="158" s="1"/>
  <c r="EW3" i="158" s="1"/>
  <c r="EX3" i="158" s="1"/>
  <c r="EY3" i="158" s="1"/>
  <c r="EZ3" i="158" s="1"/>
  <c r="FA3" i="158" s="1"/>
  <c r="FB3" i="158" s="1"/>
  <c r="FC3" i="158" s="1"/>
  <c r="FD3" i="158" s="1"/>
  <c r="FE3" i="158" s="1"/>
  <c r="FF3" i="158" s="1"/>
  <c r="FG3" i="158" s="1"/>
  <c r="FH3" i="158" s="1"/>
  <c r="FI3" i="158" s="1"/>
  <c r="FJ3" i="158" s="1"/>
  <c r="FK3" i="158" s="1"/>
  <c r="FL3" i="158" s="1"/>
  <c r="FM3" i="158" s="1"/>
  <c r="FN3" i="158" s="1"/>
  <c r="FO3" i="158" s="1"/>
  <c r="FP3" i="158" s="1"/>
  <c r="FQ3" i="158" s="1"/>
  <c r="FR3" i="158" s="1"/>
  <c r="FS3" i="158" s="1"/>
  <c r="FT3" i="158" s="1"/>
  <c r="FU3" i="158" s="1"/>
  <c r="FV3" i="158" s="1"/>
  <c r="FW3" i="158" s="1"/>
  <c r="FX3" i="158" s="1"/>
  <c r="FY3" i="158" s="1"/>
  <c r="FZ3" i="158" s="1"/>
  <c r="GA3" i="158" s="1"/>
  <c r="GB3" i="158" s="1"/>
  <c r="GC3" i="158" s="1"/>
  <c r="GD3" i="158" s="1"/>
  <c r="GE3" i="158" s="1"/>
  <c r="GF3" i="158" s="1"/>
  <c r="GG3" i="158" s="1"/>
  <c r="GH3" i="158" s="1"/>
  <c r="GI3" i="158" s="1"/>
  <c r="GJ3" i="158" s="1"/>
  <c r="GK3" i="158" s="1"/>
  <c r="GL3" i="158" s="1"/>
  <c r="GM3" i="158" s="1"/>
  <c r="GN3" i="158" s="1"/>
  <c r="GO3" i="158" s="1"/>
  <c r="GP3" i="158" s="1"/>
  <c r="GQ3" i="158" s="1"/>
  <c r="GR3" i="158" s="1"/>
  <c r="GS3" i="158" s="1"/>
  <c r="GT3" i="158" s="1"/>
  <c r="GU3" i="158" s="1"/>
  <c r="GV3" i="158" s="1"/>
  <c r="GW3" i="158" s="1"/>
  <c r="GX3" i="158" s="1"/>
  <c r="GY3" i="158" s="1"/>
  <c r="GZ3" i="158" s="1"/>
  <c r="HA3" i="158" s="1"/>
  <c r="HB3" i="158" s="1"/>
  <c r="HC3" i="158" s="1"/>
  <c r="HD3" i="158" s="1"/>
  <c r="HE3" i="158" s="1"/>
  <c r="HF3" i="158" s="1"/>
  <c r="HG3" i="158" s="1"/>
  <c r="HH3" i="158" s="1"/>
  <c r="HI3" i="158" s="1"/>
  <c r="HJ3" i="158" s="1"/>
  <c r="HK3" i="158" s="1"/>
  <c r="HL3" i="158" s="1"/>
  <c r="HM3" i="158" s="1"/>
  <c r="HN3" i="158" s="1"/>
  <c r="HO3" i="158" s="1"/>
  <c r="HP3" i="158" s="1"/>
  <c r="HQ3" i="158" s="1"/>
  <c r="HR3" i="158" s="1"/>
  <c r="HS3" i="158" s="1"/>
  <c r="HT3" i="158" s="1"/>
  <c r="HU3" i="158" s="1"/>
  <c r="HV3" i="158" s="1"/>
  <c r="HW3" i="158" s="1"/>
  <c r="HX3" i="158" s="1"/>
  <c r="HY3" i="158" s="1"/>
  <c r="HZ3" i="158" s="1"/>
  <c r="AZ2" i="158"/>
  <c r="AY2" i="158"/>
  <c r="AX2" i="158"/>
  <c r="AW2" i="158"/>
  <c r="HT1" i="158"/>
  <c r="HX7" i="158" s="1"/>
  <c r="HM1" i="158"/>
  <c r="HF1" i="158"/>
  <c r="GY1" i="158"/>
  <c r="HC7" i="158" s="1"/>
  <c r="GR1" i="158"/>
  <c r="GK1" i="158"/>
  <c r="GD1" i="158"/>
  <c r="FW1" i="158"/>
  <c r="GA7" i="158" s="1"/>
  <c r="FP1" i="158"/>
  <c r="FI1" i="158"/>
  <c r="FB1" i="158"/>
  <c r="FF7" i="158" s="1"/>
  <c r="EU1" i="158"/>
  <c r="EN1" i="158"/>
  <c r="ER7" i="158" s="1"/>
  <c r="EG1" i="158"/>
  <c r="DZ1" i="158"/>
  <c r="DS1" i="158"/>
  <c r="DL1" i="158"/>
  <c r="DE1" i="158"/>
  <c r="DI7" i="158" s="1"/>
  <c r="CX1" i="158"/>
  <c r="CQ1" i="158"/>
  <c r="CJ1" i="158"/>
  <c r="CC1" i="158"/>
  <c r="BV1" i="158"/>
  <c r="BO1" i="158"/>
  <c r="BS7" i="158" s="1"/>
  <c r="BH1" i="158"/>
  <c r="BA1" i="158"/>
  <c r="AQ25" i="157"/>
  <c r="AS25" i="157" s="1"/>
  <c r="Q25" i="157"/>
  <c r="O25" i="157"/>
  <c r="M25" i="157"/>
  <c r="P25" i="157" s="1"/>
  <c r="D25" i="157"/>
  <c r="C25" i="157"/>
  <c r="AQ24" i="157"/>
  <c r="AS24" i="157" s="1"/>
  <c r="Q24" i="157"/>
  <c r="O24" i="157"/>
  <c r="M24" i="157"/>
  <c r="D24" i="157"/>
  <c r="C24" i="157"/>
  <c r="AQ23" i="157"/>
  <c r="AS23" i="157" s="1"/>
  <c r="Q23" i="157"/>
  <c r="O23" i="157"/>
  <c r="M23" i="157"/>
  <c r="D23" i="157"/>
  <c r="C23" i="157"/>
  <c r="AQ22" i="157"/>
  <c r="AS22" i="157" s="1"/>
  <c r="Q22" i="157"/>
  <c r="O22" i="157"/>
  <c r="M22" i="157"/>
  <c r="D22" i="157"/>
  <c r="C22" i="157"/>
  <c r="AQ21" i="157"/>
  <c r="AS21" i="157" s="1"/>
  <c r="O21" i="157"/>
  <c r="M21" i="157"/>
  <c r="P21" i="157" s="1"/>
  <c r="D21" i="157"/>
  <c r="C21" i="157"/>
  <c r="AQ20" i="157"/>
  <c r="AS20" i="157" s="1"/>
  <c r="O20" i="157"/>
  <c r="M20" i="157"/>
  <c r="D20" i="157"/>
  <c r="C20" i="157"/>
  <c r="AQ19" i="157"/>
  <c r="AS19" i="157" s="1"/>
  <c r="O19" i="157"/>
  <c r="M19" i="157"/>
  <c r="T19" i="157" s="1"/>
  <c r="D19" i="157"/>
  <c r="C19" i="157"/>
  <c r="AQ18" i="157"/>
  <c r="AS18" i="157" s="1"/>
  <c r="O18" i="157"/>
  <c r="M18" i="157"/>
  <c r="D18" i="157"/>
  <c r="C18" i="157"/>
  <c r="AQ17" i="157"/>
  <c r="AS17" i="157" s="1"/>
  <c r="O17" i="157"/>
  <c r="M17" i="157"/>
  <c r="D17" i="157"/>
  <c r="C17" i="157"/>
  <c r="AQ16" i="157"/>
  <c r="AS16" i="157" s="1"/>
  <c r="O16" i="157"/>
  <c r="M16" i="157"/>
  <c r="D16" i="157"/>
  <c r="C16" i="157"/>
  <c r="AT3" i="157"/>
  <c r="AU3" i="157" s="1"/>
  <c r="AV3" i="157" s="1"/>
  <c r="AW3" i="157" s="1"/>
  <c r="AX3" i="157" s="1"/>
  <c r="AY3" i="157" s="1"/>
  <c r="AZ3" i="157" s="1"/>
  <c r="BA3" i="157" s="1"/>
  <c r="BB3" i="157" s="1"/>
  <c r="BC3" i="157" s="1"/>
  <c r="BD3" i="157" s="1"/>
  <c r="BE3" i="157" s="1"/>
  <c r="BF3" i="157" s="1"/>
  <c r="BG3" i="157" s="1"/>
  <c r="BH3" i="157" s="1"/>
  <c r="BI3" i="157" s="1"/>
  <c r="BJ3" i="157" s="1"/>
  <c r="BK3" i="157" s="1"/>
  <c r="BL3" i="157" s="1"/>
  <c r="BM3" i="157" s="1"/>
  <c r="BN3" i="157" s="1"/>
  <c r="BO3" i="157" s="1"/>
  <c r="BP3" i="157" s="1"/>
  <c r="BQ3" i="157" s="1"/>
  <c r="BR3" i="157" s="1"/>
  <c r="BS3" i="157" s="1"/>
  <c r="BT3" i="157" s="1"/>
  <c r="BU3" i="157" s="1"/>
  <c r="BV3" i="157" s="1"/>
  <c r="BW3" i="157" s="1"/>
  <c r="BX3" i="157" s="1"/>
  <c r="BY3" i="157" s="1"/>
  <c r="BZ3" i="157" s="1"/>
  <c r="CA3" i="157" s="1"/>
  <c r="CB3" i="157" s="1"/>
  <c r="CC3" i="157" s="1"/>
  <c r="CD3" i="157" s="1"/>
  <c r="CE3" i="157" s="1"/>
  <c r="CF3" i="157" s="1"/>
  <c r="CG3" i="157" s="1"/>
  <c r="CH3" i="157" s="1"/>
  <c r="CI3" i="157" s="1"/>
  <c r="CJ3" i="157" s="1"/>
  <c r="CK3" i="157" s="1"/>
  <c r="CL3" i="157" s="1"/>
  <c r="CM3" i="157" s="1"/>
  <c r="CN3" i="157" s="1"/>
  <c r="CO3" i="157" s="1"/>
  <c r="CP3" i="157" s="1"/>
  <c r="CQ3" i="157" s="1"/>
  <c r="CR3" i="157" s="1"/>
  <c r="CS3" i="157" s="1"/>
  <c r="CT3" i="157" s="1"/>
  <c r="CU3" i="157" s="1"/>
  <c r="CV3" i="157" s="1"/>
  <c r="CW3" i="157" s="1"/>
  <c r="CX3" i="157" s="1"/>
  <c r="CY3" i="157" s="1"/>
  <c r="CZ3" i="157" s="1"/>
  <c r="DA3" i="157" s="1"/>
  <c r="DB3" i="157" s="1"/>
  <c r="DC3" i="157" s="1"/>
  <c r="DD3" i="157" s="1"/>
  <c r="DE3" i="157" s="1"/>
  <c r="DF3" i="157" s="1"/>
  <c r="DG3" i="157" s="1"/>
  <c r="DH3" i="157" s="1"/>
  <c r="DI3" i="157" s="1"/>
  <c r="DJ3" i="157" s="1"/>
  <c r="DK3" i="157" s="1"/>
  <c r="DL3" i="157" s="1"/>
  <c r="DM3" i="157" s="1"/>
  <c r="DN3" i="157" s="1"/>
  <c r="DO3" i="157" s="1"/>
  <c r="DP3" i="157" s="1"/>
  <c r="DQ3" i="157" s="1"/>
  <c r="DR3" i="157" s="1"/>
  <c r="DS3" i="157" s="1"/>
  <c r="DT3" i="157" s="1"/>
  <c r="DU3" i="157" s="1"/>
  <c r="DV3" i="157" s="1"/>
  <c r="DW3" i="157" s="1"/>
  <c r="DX3" i="157" s="1"/>
  <c r="DY3" i="157" s="1"/>
  <c r="DZ3" i="157" s="1"/>
  <c r="EA3" i="157" s="1"/>
  <c r="EB3" i="157" s="1"/>
  <c r="EC3" i="157" s="1"/>
  <c r="ED3" i="157" s="1"/>
  <c r="EE3" i="157" s="1"/>
  <c r="EF3" i="157" s="1"/>
  <c r="EG3" i="157" s="1"/>
  <c r="EH3" i="157" s="1"/>
  <c r="EI3" i="157" s="1"/>
  <c r="EJ3" i="157" s="1"/>
  <c r="EK3" i="157" s="1"/>
  <c r="EL3" i="157" s="1"/>
  <c r="EM3" i="157" s="1"/>
  <c r="EN3" i="157" s="1"/>
  <c r="EO3" i="157" s="1"/>
  <c r="EP3" i="157" s="1"/>
  <c r="EQ3" i="157" s="1"/>
  <c r="ER3" i="157" s="1"/>
  <c r="ES3" i="157" s="1"/>
  <c r="ET3" i="157" s="1"/>
  <c r="EU3" i="157" s="1"/>
  <c r="EV3" i="157" s="1"/>
  <c r="EW3" i="157" s="1"/>
  <c r="EX3" i="157" s="1"/>
  <c r="EY3" i="157" s="1"/>
  <c r="EZ3" i="157" s="1"/>
  <c r="FA3" i="157" s="1"/>
  <c r="FB3" i="157" s="1"/>
  <c r="FC3" i="157" s="1"/>
  <c r="FD3" i="157" s="1"/>
  <c r="FE3" i="157" s="1"/>
  <c r="FF3" i="157" s="1"/>
  <c r="FG3" i="157" s="1"/>
  <c r="FH3" i="157" s="1"/>
  <c r="FI3" i="157" s="1"/>
  <c r="FJ3" i="157" s="1"/>
  <c r="FK3" i="157" s="1"/>
  <c r="FL3" i="157" s="1"/>
  <c r="FM3" i="157" s="1"/>
  <c r="FN3" i="157" s="1"/>
  <c r="FO3" i="157" s="1"/>
  <c r="FP3" i="157" s="1"/>
  <c r="FQ3" i="157" s="1"/>
  <c r="FR3" i="157" s="1"/>
  <c r="FS3" i="157" s="1"/>
  <c r="FT3" i="157" s="1"/>
  <c r="FU3" i="157" s="1"/>
  <c r="FV3" i="157" s="1"/>
  <c r="FW3" i="157" s="1"/>
  <c r="FX3" i="157" s="1"/>
  <c r="FY3" i="157" s="1"/>
  <c r="FZ3" i="157" s="1"/>
  <c r="GA3" i="157" s="1"/>
  <c r="GB3" i="157" s="1"/>
  <c r="GC3" i="157" s="1"/>
  <c r="GD3" i="157" s="1"/>
  <c r="GE3" i="157" s="1"/>
  <c r="GF3" i="157" s="1"/>
  <c r="GG3" i="157" s="1"/>
  <c r="GH3" i="157" s="1"/>
  <c r="GI3" i="157" s="1"/>
  <c r="GJ3" i="157" s="1"/>
  <c r="GK3" i="157" s="1"/>
  <c r="GL3" i="157" s="1"/>
  <c r="GM3" i="157" s="1"/>
  <c r="GN3" i="157" s="1"/>
  <c r="GO3" i="157" s="1"/>
  <c r="GP3" i="157" s="1"/>
  <c r="GQ3" i="157" s="1"/>
  <c r="GR3" i="157" s="1"/>
  <c r="GS3" i="157" s="1"/>
  <c r="GT3" i="157" s="1"/>
  <c r="GU3" i="157" s="1"/>
  <c r="GV3" i="157" s="1"/>
  <c r="GW3" i="157" s="1"/>
  <c r="GX3" i="157" s="1"/>
  <c r="GY3" i="157" s="1"/>
  <c r="GZ3" i="157" s="1"/>
  <c r="HA3" i="157" s="1"/>
  <c r="HB3" i="157" s="1"/>
  <c r="HC3" i="157" s="1"/>
  <c r="HD3" i="157" s="1"/>
  <c r="HE3" i="157" s="1"/>
  <c r="HF3" i="157" s="1"/>
  <c r="HG3" i="157" s="1"/>
  <c r="HH3" i="157" s="1"/>
  <c r="HI3" i="157" s="1"/>
  <c r="HJ3" i="157" s="1"/>
  <c r="HK3" i="157" s="1"/>
  <c r="HL3" i="157" s="1"/>
  <c r="HM3" i="157" s="1"/>
  <c r="HN3" i="157" s="1"/>
  <c r="HO3" i="157" s="1"/>
  <c r="HP3" i="157" s="1"/>
  <c r="HQ3" i="157" s="1"/>
  <c r="HR3" i="157" s="1"/>
  <c r="HS3" i="157" s="1"/>
  <c r="HT3" i="157" s="1"/>
  <c r="HU3" i="157" s="1"/>
  <c r="HV3" i="157" s="1"/>
  <c r="HW3" i="157" s="1"/>
  <c r="AW2" i="157"/>
  <c r="AV2" i="157"/>
  <c r="AU2" i="157"/>
  <c r="AT2" i="157"/>
  <c r="HQ1" i="157"/>
  <c r="HJ1" i="157"/>
  <c r="HN7" i="157" s="1"/>
  <c r="HC1" i="157"/>
  <c r="GV1" i="157"/>
  <c r="GO1" i="157"/>
  <c r="GH1" i="157"/>
  <c r="GA1" i="157"/>
  <c r="FT1" i="157"/>
  <c r="FM1" i="157"/>
  <c r="FF1" i="157"/>
  <c r="EY1" i="157"/>
  <c r="ER1" i="157"/>
  <c r="EK1" i="157"/>
  <c r="ED1" i="157"/>
  <c r="DW1" i="157"/>
  <c r="DP1" i="157"/>
  <c r="DI1" i="157"/>
  <c r="DB1" i="157"/>
  <c r="CU1" i="157"/>
  <c r="CN1" i="157"/>
  <c r="CG1" i="157"/>
  <c r="BZ1" i="157"/>
  <c r="BS1" i="157"/>
  <c r="BL1" i="157"/>
  <c r="BE1" i="157"/>
  <c r="AX1" i="157"/>
  <c r="AL25" i="156"/>
  <c r="AN25" i="156" s="1"/>
  <c r="S25" i="156"/>
  <c r="Q25" i="156"/>
  <c r="O25" i="156"/>
  <c r="R25" i="156" s="1"/>
  <c r="D25" i="156"/>
  <c r="C25" i="156"/>
  <c r="AL24" i="156"/>
  <c r="AN24" i="156" s="1"/>
  <c r="S24" i="156"/>
  <c r="Q24" i="156"/>
  <c r="O24" i="156"/>
  <c r="D24" i="156"/>
  <c r="C24" i="156"/>
  <c r="AL23" i="156"/>
  <c r="AN23" i="156" s="1"/>
  <c r="S23" i="156"/>
  <c r="Q23" i="156"/>
  <c r="O23" i="156"/>
  <c r="D23" i="156"/>
  <c r="C23" i="156"/>
  <c r="AL22" i="156"/>
  <c r="AN22" i="156" s="1"/>
  <c r="S22" i="156"/>
  <c r="Q22" i="156"/>
  <c r="O22" i="156"/>
  <c r="V22" i="156" s="1"/>
  <c r="D22" i="156"/>
  <c r="C22" i="156"/>
  <c r="AL21" i="156"/>
  <c r="AN21" i="156" s="1"/>
  <c r="S21" i="156"/>
  <c r="Q21" i="156"/>
  <c r="O21" i="156"/>
  <c r="D21" i="156"/>
  <c r="C21" i="156"/>
  <c r="AL20" i="156"/>
  <c r="AN20" i="156" s="1"/>
  <c r="Q20" i="156"/>
  <c r="O20" i="156"/>
  <c r="D20" i="156"/>
  <c r="C20" i="156"/>
  <c r="AL19" i="156"/>
  <c r="AN19" i="156" s="1"/>
  <c r="Q19" i="156"/>
  <c r="O19" i="156"/>
  <c r="S19" i="156" s="1"/>
  <c r="D19" i="156"/>
  <c r="C19" i="156"/>
  <c r="AL18" i="156"/>
  <c r="AN18" i="156" s="1"/>
  <c r="Q18" i="156"/>
  <c r="O18" i="156"/>
  <c r="D18" i="156"/>
  <c r="C18" i="156"/>
  <c r="AL17" i="156"/>
  <c r="AN17" i="156" s="1"/>
  <c r="Q17" i="156"/>
  <c r="O17" i="156"/>
  <c r="D17" i="156"/>
  <c r="C17" i="156"/>
  <c r="AL16" i="156"/>
  <c r="AN16" i="156" s="1"/>
  <c r="Q16" i="156"/>
  <c r="O16" i="156"/>
  <c r="D16" i="156"/>
  <c r="C16" i="156"/>
  <c r="AO3" i="156"/>
  <c r="AP3" i="156" s="1"/>
  <c r="AQ3" i="156" s="1"/>
  <c r="AR3" i="156" s="1"/>
  <c r="AS3" i="156" s="1"/>
  <c r="AT3" i="156" s="1"/>
  <c r="AU3" i="156" s="1"/>
  <c r="AV3" i="156" s="1"/>
  <c r="AW3" i="156" s="1"/>
  <c r="AX3" i="156" s="1"/>
  <c r="AY3" i="156" s="1"/>
  <c r="AZ3" i="156" s="1"/>
  <c r="BA3" i="156" s="1"/>
  <c r="BB3" i="156" s="1"/>
  <c r="BC3" i="156" s="1"/>
  <c r="BD3" i="156" s="1"/>
  <c r="BE3" i="156" s="1"/>
  <c r="BF3" i="156" s="1"/>
  <c r="BG3" i="156" s="1"/>
  <c r="BH3" i="156" s="1"/>
  <c r="BI3" i="156" s="1"/>
  <c r="BJ3" i="156" s="1"/>
  <c r="BK3" i="156" s="1"/>
  <c r="BL3" i="156" s="1"/>
  <c r="BM3" i="156" s="1"/>
  <c r="BN3" i="156" s="1"/>
  <c r="BO3" i="156" s="1"/>
  <c r="BP3" i="156" s="1"/>
  <c r="BQ3" i="156" s="1"/>
  <c r="BR3" i="156" s="1"/>
  <c r="BS3" i="156" s="1"/>
  <c r="BT3" i="156" s="1"/>
  <c r="BU3" i="156" s="1"/>
  <c r="BV3" i="156" s="1"/>
  <c r="BW3" i="156" s="1"/>
  <c r="BX3" i="156" s="1"/>
  <c r="BY3" i="156" s="1"/>
  <c r="BZ3" i="156" s="1"/>
  <c r="CA3" i="156" s="1"/>
  <c r="CB3" i="156" s="1"/>
  <c r="CC3" i="156" s="1"/>
  <c r="CD3" i="156" s="1"/>
  <c r="CE3" i="156" s="1"/>
  <c r="CF3" i="156" s="1"/>
  <c r="CG3" i="156" s="1"/>
  <c r="CH3" i="156" s="1"/>
  <c r="CI3" i="156" s="1"/>
  <c r="CJ3" i="156" s="1"/>
  <c r="CK3" i="156" s="1"/>
  <c r="CL3" i="156" s="1"/>
  <c r="CM3" i="156" s="1"/>
  <c r="CN3" i="156" s="1"/>
  <c r="CO3" i="156" s="1"/>
  <c r="CP3" i="156" s="1"/>
  <c r="CQ3" i="156" s="1"/>
  <c r="CR3" i="156" s="1"/>
  <c r="CS3" i="156" s="1"/>
  <c r="CT3" i="156" s="1"/>
  <c r="CU3" i="156" s="1"/>
  <c r="CV3" i="156" s="1"/>
  <c r="CW3" i="156" s="1"/>
  <c r="CX3" i="156" s="1"/>
  <c r="CY3" i="156" s="1"/>
  <c r="CZ3" i="156" s="1"/>
  <c r="DA3" i="156" s="1"/>
  <c r="DB3" i="156" s="1"/>
  <c r="DC3" i="156" s="1"/>
  <c r="DD3" i="156" s="1"/>
  <c r="DE3" i="156" s="1"/>
  <c r="DF3" i="156" s="1"/>
  <c r="DG3" i="156" s="1"/>
  <c r="DH3" i="156" s="1"/>
  <c r="DI3" i="156" s="1"/>
  <c r="DJ3" i="156" s="1"/>
  <c r="DK3" i="156" s="1"/>
  <c r="DL3" i="156" s="1"/>
  <c r="DM3" i="156" s="1"/>
  <c r="DN3" i="156" s="1"/>
  <c r="DO3" i="156" s="1"/>
  <c r="DP3" i="156" s="1"/>
  <c r="DQ3" i="156" s="1"/>
  <c r="DR3" i="156" s="1"/>
  <c r="DS3" i="156" s="1"/>
  <c r="DT3" i="156" s="1"/>
  <c r="DU3" i="156" s="1"/>
  <c r="DV3" i="156" s="1"/>
  <c r="DW3" i="156" s="1"/>
  <c r="DX3" i="156" s="1"/>
  <c r="DY3" i="156" s="1"/>
  <c r="DZ3" i="156" s="1"/>
  <c r="EA3" i="156" s="1"/>
  <c r="EB3" i="156" s="1"/>
  <c r="EC3" i="156" s="1"/>
  <c r="ED3" i="156" s="1"/>
  <c r="EE3" i="156" s="1"/>
  <c r="EF3" i="156" s="1"/>
  <c r="EG3" i="156" s="1"/>
  <c r="EH3" i="156" s="1"/>
  <c r="EI3" i="156" s="1"/>
  <c r="EJ3" i="156" s="1"/>
  <c r="EK3" i="156" s="1"/>
  <c r="EL3" i="156" s="1"/>
  <c r="EM3" i="156" s="1"/>
  <c r="EN3" i="156" s="1"/>
  <c r="EO3" i="156" s="1"/>
  <c r="EP3" i="156" s="1"/>
  <c r="EQ3" i="156" s="1"/>
  <c r="ER3" i="156" s="1"/>
  <c r="ES3" i="156" s="1"/>
  <c r="ET3" i="156" s="1"/>
  <c r="EU3" i="156" s="1"/>
  <c r="EV3" i="156" s="1"/>
  <c r="EW3" i="156" s="1"/>
  <c r="EX3" i="156" s="1"/>
  <c r="EY3" i="156" s="1"/>
  <c r="EZ3" i="156" s="1"/>
  <c r="FA3" i="156" s="1"/>
  <c r="FB3" i="156" s="1"/>
  <c r="FC3" i="156" s="1"/>
  <c r="FD3" i="156" s="1"/>
  <c r="FE3" i="156" s="1"/>
  <c r="FF3" i="156" s="1"/>
  <c r="FG3" i="156" s="1"/>
  <c r="FH3" i="156" s="1"/>
  <c r="FI3" i="156" s="1"/>
  <c r="FJ3" i="156" s="1"/>
  <c r="FK3" i="156" s="1"/>
  <c r="FL3" i="156" s="1"/>
  <c r="FM3" i="156" s="1"/>
  <c r="FN3" i="156" s="1"/>
  <c r="FO3" i="156" s="1"/>
  <c r="FP3" i="156" s="1"/>
  <c r="FQ3" i="156" s="1"/>
  <c r="FR3" i="156" s="1"/>
  <c r="FS3" i="156" s="1"/>
  <c r="FT3" i="156" s="1"/>
  <c r="FU3" i="156" s="1"/>
  <c r="FV3" i="156" s="1"/>
  <c r="FW3" i="156" s="1"/>
  <c r="FX3" i="156" s="1"/>
  <c r="FY3" i="156" s="1"/>
  <c r="FZ3" i="156" s="1"/>
  <c r="GA3" i="156" s="1"/>
  <c r="GB3" i="156" s="1"/>
  <c r="GC3" i="156" s="1"/>
  <c r="GD3" i="156" s="1"/>
  <c r="GE3" i="156" s="1"/>
  <c r="GF3" i="156" s="1"/>
  <c r="GG3" i="156" s="1"/>
  <c r="GH3" i="156" s="1"/>
  <c r="GI3" i="156" s="1"/>
  <c r="GJ3" i="156" s="1"/>
  <c r="GK3" i="156" s="1"/>
  <c r="GL3" i="156" s="1"/>
  <c r="GM3" i="156" s="1"/>
  <c r="GN3" i="156" s="1"/>
  <c r="GO3" i="156" s="1"/>
  <c r="GP3" i="156" s="1"/>
  <c r="GQ3" i="156" s="1"/>
  <c r="GR3" i="156" s="1"/>
  <c r="GS3" i="156" s="1"/>
  <c r="GT3" i="156" s="1"/>
  <c r="GU3" i="156" s="1"/>
  <c r="GV3" i="156" s="1"/>
  <c r="GW3" i="156" s="1"/>
  <c r="GX3" i="156" s="1"/>
  <c r="GY3" i="156" s="1"/>
  <c r="GZ3" i="156" s="1"/>
  <c r="HA3" i="156" s="1"/>
  <c r="HB3" i="156" s="1"/>
  <c r="HC3" i="156" s="1"/>
  <c r="HD3" i="156" s="1"/>
  <c r="HE3" i="156" s="1"/>
  <c r="HF3" i="156" s="1"/>
  <c r="HG3" i="156" s="1"/>
  <c r="HH3" i="156" s="1"/>
  <c r="HI3" i="156" s="1"/>
  <c r="HJ3" i="156" s="1"/>
  <c r="HK3" i="156" s="1"/>
  <c r="HL3" i="156" s="1"/>
  <c r="HM3" i="156" s="1"/>
  <c r="HN3" i="156" s="1"/>
  <c r="HO3" i="156" s="1"/>
  <c r="HP3" i="156" s="1"/>
  <c r="HQ3" i="156" s="1"/>
  <c r="HR3" i="156" s="1"/>
  <c r="AR2" i="156"/>
  <c r="AQ2" i="156"/>
  <c r="AP2" i="156"/>
  <c r="AO2" i="156"/>
  <c r="HL1" i="156"/>
  <c r="HE1" i="156"/>
  <c r="HE2" i="156" s="1"/>
  <c r="GX1" i="156"/>
  <c r="HC2" i="156" s="1"/>
  <c r="GQ1" i="156"/>
  <c r="GJ1" i="156"/>
  <c r="GP2" i="156" s="1"/>
  <c r="GC1" i="156"/>
  <c r="FV1" i="156"/>
  <c r="FV2" i="156" s="1"/>
  <c r="FO1" i="156"/>
  <c r="FH1" i="156"/>
  <c r="FJ2" i="156" s="1"/>
  <c r="FA1" i="156"/>
  <c r="ET1" i="156"/>
  <c r="EM1" i="156"/>
  <c r="EF1" i="156"/>
  <c r="EK2" i="156" s="1"/>
  <c r="DY1" i="156"/>
  <c r="DZ2" i="156" s="1"/>
  <c r="DR1" i="156"/>
  <c r="DU2" i="156" s="1"/>
  <c r="DK1" i="156"/>
  <c r="DD1" i="156"/>
  <c r="DJ2" i="156" s="1"/>
  <c r="CW1" i="156"/>
  <c r="CP1" i="156"/>
  <c r="CU2" i="156" s="1"/>
  <c r="CI1" i="156"/>
  <c r="CO2" i="156" s="1"/>
  <c r="CB1" i="156"/>
  <c r="CD2" i="156" s="1"/>
  <c r="BU1" i="156"/>
  <c r="BN1" i="156"/>
  <c r="BG1" i="156"/>
  <c r="AZ1" i="156"/>
  <c r="AS1" i="156"/>
  <c r="Q25" i="155"/>
  <c r="O25" i="155"/>
  <c r="M25" i="155"/>
  <c r="T25" i="155" s="1"/>
  <c r="D25" i="155"/>
  <c r="C25" i="155"/>
  <c r="Q24" i="155"/>
  <c r="O24" i="155"/>
  <c r="M24" i="155"/>
  <c r="D24" i="155"/>
  <c r="C24" i="155"/>
  <c r="Q23" i="155"/>
  <c r="O23" i="155"/>
  <c r="M23" i="155"/>
  <c r="D23" i="155"/>
  <c r="C23" i="155"/>
  <c r="Q22" i="155"/>
  <c r="O22" i="155"/>
  <c r="M22" i="155"/>
  <c r="D22" i="155"/>
  <c r="C22" i="155"/>
  <c r="O21" i="155"/>
  <c r="M21" i="155"/>
  <c r="T21" i="155" s="1"/>
  <c r="D21" i="155"/>
  <c r="C21" i="155"/>
  <c r="O20" i="155"/>
  <c r="M20" i="155"/>
  <c r="D20" i="155"/>
  <c r="C20" i="155"/>
  <c r="O19" i="155"/>
  <c r="M19" i="155"/>
  <c r="D19" i="155"/>
  <c r="C19" i="155"/>
  <c r="O18" i="155"/>
  <c r="M18" i="155"/>
  <c r="P18" i="155" s="1"/>
  <c r="D18" i="155"/>
  <c r="C18" i="155"/>
  <c r="O17" i="155"/>
  <c r="M17" i="155"/>
  <c r="T17" i="155" s="1"/>
  <c r="D17" i="155"/>
  <c r="C17" i="155"/>
  <c r="O16" i="155"/>
  <c r="M16" i="155"/>
  <c r="D16" i="155"/>
  <c r="C16" i="155"/>
  <c r="AH3" i="155"/>
  <c r="AI3" i="155" s="1"/>
  <c r="AJ3" i="155" s="1"/>
  <c r="AK3" i="155" s="1"/>
  <c r="AL3" i="155" s="1"/>
  <c r="AM3" i="155" s="1"/>
  <c r="AN3" i="155" s="1"/>
  <c r="AO3" i="155" s="1"/>
  <c r="AP3" i="155" s="1"/>
  <c r="AQ3" i="155" s="1"/>
  <c r="AR3" i="155" s="1"/>
  <c r="AS3" i="155" s="1"/>
  <c r="AT3" i="155" s="1"/>
  <c r="AU3" i="155" s="1"/>
  <c r="AV3" i="155" s="1"/>
  <c r="AW3" i="155" s="1"/>
  <c r="AX3" i="155" s="1"/>
  <c r="AY3" i="155" s="1"/>
  <c r="AZ3" i="155" s="1"/>
  <c r="BA3" i="155" s="1"/>
  <c r="BB3" i="155" s="1"/>
  <c r="BC3" i="155" s="1"/>
  <c r="BD3" i="155" s="1"/>
  <c r="BE3" i="155" s="1"/>
  <c r="BF3" i="155" s="1"/>
  <c r="BG3" i="155" s="1"/>
  <c r="BH3" i="155" s="1"/>
  <c r="BI3" i="155" s="1"/>
  <c r="BJ3" i="155" s="1"/>
  <c r="BK3" i="155" s="1"/>
  <c r="BL3" i="155" s="1"/>
  <c r="BM3" i="155" s="1"/>
  <c r="BN3" i="155" s="1"/>
  <c r="BO3" i="155" s="1"/>
  <c r="BP3" i="155" s="1"/>
  <c r="BQ3" i="155" s="1"/>
  <c r="BR3" i="155" s="1"/>
  <c r="BS3" i="155" s="1"/>
  <c r="BT3" i="155" s="1"/>
  <c r="BU3" i="155" s="1"/>
  <c r="BV3" i="155" s="1"/>
  <c r="BW3" i="155" s="1"/>
  <c r="BX3" i="155" s="1"/>
  <c r="BY3" i="155" s="1"/>
  <c r="BZ3" i="155" s="1"/>
  <c r="CA3" i="155" s="1"/>
  <c r="CB3" i="155" s="1"/>
  <c r="CC3" i="155" s="1"/>
  <c r="CD3" i="155" s="1"/>
  <c r="CE3" i="155" s="1"/>
  <c r="CF3" i="155" s="1"/>
  <c r="CG3" i="155" s="1"/>
  <c r="CH3" i="155" s="1"/>
  <c r="CI3" i="155" s="1"/>
  <c r="CJ3" i="155" s="1"/>
  <c r="CK3" i="155" s="1"/>
  <c r="CL3" i="155" s="1"/>
  <c r="CM3" i="155" s="1"/>
  <c r="CN3" i="155" s="1"/>
  <c r="CO3" i="155" s="1"/>
  <c r="CP3" i="155" s="1"/>
  <c r="CQ3" i="155" s="1"/>
  <c r="CR3" i="155" s="1"/>
  <c r="CS3" i="155" s="1"/>
  <c r="CT3" i="155" s="1"/>
  <c r="CU3" i="155" s="1"/>
  <c r="CV3" i="155" s="1"/>
  <c r="CW3" i="155" s="1"/>
  <c r="CX3" i="155" s="1"/>
  <c r="CY3" i="155" s="1"/>
  <c r="CZ3" i="155" s="1"/>
  <c r="DA3" i="155" s="1"/>
  <c r="DB3" i="155" s="1"/>
  <c r="DC3" i="155" s="1"/>
  <c r="DD3" i="155" s="1"/>
  <c r="DE3" i="155" s="1"/>
  <c r="DF3" i="155" s="1"/>
  <c r="DG3" i="155" s="1"/>
  <c r="DH3" i="155" s="1"/>
  <c r="DI3" i="155" s="1"/>
  <c r="DJ3" i="155" s="1"/>
  <c r="DK3" i="155" s="1"/>
  <c r="DL3" i="155" s="1"/>
  <c r="DM3" i="155" s="1"/>
  <c r="DN3" i="155" s="1"/>
  <c r="DO3" i="155" s="1"/>
  <c r="DP3" i="155" s="1"/>
  <c r="DQ3" i="155" s="1"/>
  <c r="DR3" i="155" s="1"/>
  <c r="DS3" i="155" s="1"/>
  <c r="DT3" i="155" s="1"/>
  <c r="DU3" i="155" s="1"/>
  <c r="DV3" i="155" s="1"/>
  <c r="DW3" i="155" s="1"/>
  <c r="DX3" i="155" s="1"/>
  <c r="DY3" i="155" s="1"/>
  <c r="DZ3" i="155" s="1"/>
  <c r="EA3" i="155" s="1"/>
  <c r="EB3" i="155" s="1"/>
  <c r="EC3" i="155" s="1"/>
  <c r="ED3" i="155" s="1"/>
  <c r="EE3" i="155" s="1"/>
  <c r="EF3" i="155" s="1"/>
  <c r="EG3" i="155" s="1"/>
  <c r="EH3" i="155" s="1"/>
  <c r="EI3" i="155" s="1"/>
  <c r="EJ3" i="155" s="1"/>
  <c r="EK3" i="155" s="1"/>
  <c r="EL3" i="155" s="1"/>
  <c r="EM3" i="155" s="1"/>
  <c r="EN3" i="155" s="1"/>
  <c r="EO3" i="155" s="1"/>
  <c r="EP3" i="155" s="1"/>
  <c r="EQ3" i="155" s="1"/>
  <c r="ER3" i="155" s="1"/>
  <c r="ES3" i="155" s="1"/>
  <c r="ET3" i="155" s="1"/>
  <c r="EU3" i="155" s="1"/>
  <c r="EV3" i="155" s="1"/>
  <c r="EW3" i="155" s="1"/>
  <c r="EX3" i="155" s="1"/>
  <c r="EY3" i="155" s="1"/>
  <c r="EZ3" i="155" s="1"/>
  <c r="FA3" i="155" s="1"/>
  <c r="FB3" i="155" s="1"/>
  <c r="FC3" i="155" s="1"/>
  <c r="FD3" i="155" s="1"/>
  <c r="FE3" i="155" s="1"/>
  <c r="FF3" i="155" s="1"/>
  <c r="FG3" i="155" s="1"/>
  <c r="FH3" i="155" s="1"/>
  <c r="FI3" i="155" s="1"/>
  <c r="FJ3" i="155" s="1"/>
  <c r="FK3" i="155" s="1"/>
  <c r="FL3" i="155" s="1"/>
  <c r="FM3" i="155" s="1"/>
  <c r="FN3" i="155" s="1"/>
  <c r="FO3" i="155" s="1"/>
  <c r="FP3" i="155" s="1"/>
  <c r="FQ3" i="155" s="1"/>
  <c r="FR3" i="155" s="1"/>
  <c r="FS3" i="155" s="1"/>
  <c r="FT3" i="155" s="1"/>
  <c r="FU3" i="155" s="1"/>
  <c r="FV3" i="155" s="1"/>
  <c r="FW3" i="155" s="1"/>
  <c r="FX3" i="155" s="1"/>
  <c r="FY3" i="155" s="1"/>
  <c r="FZ3" i="155" s="1"/>
  <c r="GA3" i="155" s="1"/>
  <c r="GB3" i="155" s="1"/>
  <c r="GC3" i="155" s="1"/>
  <c r="GD3" i="155" s="1"/>
  <c r="GE3" i="155" s="1"/>
  <c r="GF3" i="155" s="1"/>
  <c r="GG3" i="155" s="1"/>
  <c r="GH3" i="155" s="1"/>
  <c r="GI3" i="155" s="1"/>
  <c r="GJ3" i="155" s="1"/>
  <c r="GK3" i="155" s="1"/>
  <c r="GL3" i="155" s="1"/>
  <c r="GM3" i="155" s="1"/>
  <c r="GN3" i="155" s="1"/>
  <c r="GO3" i="155" s="1"/>
  <c r="GP3" i="155" s="1"/>
  <c r="GQ3" i="155" s="1"/>
  <c r="GR3" i="155" s="1"/>
  <c r="GS3" i="155" s="1"/>
  <c r="GT3" i="155" s="1"/>
  <c r="GU3" i="155" s="1"/>
  <c r="GV3" i="155" s="1"/>
  <c r="GW3" i="155" s="1"/>
  <c r="GX3" i="155" s="1"/>
  <c r="GY3" i="155" s="1"/>
  <c r="GZ3" i="155" s="1"/>
  <c r="HA3" i="155" s="1"/>
  <c r="HB3" i="155" s="1"/>
  <c r="HC3" i="155" s="1"/>
  <c r="HD3" i="155" s="1"/>
  <c r="HE3" i="155" s="1"/>
  <c r="HF3" i="155" s="1"/>
  <c r="HG3" i="155" s="1"/>
  <c r="HH3" i="155" s="1"/>
  <c r="HI3" i="155" s="1"/>
  <c r="HJ3" i="155" s="1"/>
  <c r="HK3" i="155" s="1"/>
  <c r="AK2" i="155"/>
  <c r="AJ2" i="155"/>
  <c r="AI2" i="155"/>
  <c r="AH2" i="155"/>
  <c r="HE1" i="155"/>
  <c r="HJ2" i="155" s="1"/>
  <c r="GX1" i="155"/>
  <c r="GQ1" i="155"/>
  <c r="GQ2" i="155" s="1"/>
  <c r="GJ1" i="155"/>
  <c r="GP2" i="155" s="1"/>
  <c r="GC1" i="155"/>
  <c r="FV1" i="155"/>
  <c r="GB2" i="155" s="1"/>
  <c r="FO1" i="155"/>
  <c r="FH1" i="155"/>
  <c r="FA1" i="155"/>
  <c r="FE2" i="155" s="1"/>
  <c r="ET1" i="155"/>
  <c r="EZ2" i="155" s="1"/>
  <c r="EM1" i="155"/>
  <c r="ES2" i="155" s="1"/>
  <c r="EF1" i="155"/>
  <c r="DY1" i="155"/>
  <c r="ED2" i="155" s="1"/>
  <c r="DR1" i="155"/>
  <c r="DU2" i="155" s="1"/>
  <c r="DK1" i="155"/>
  <c r="DK2" i="155" s="1"/>
  <c r="DD1" i="155"/>
  <c r="DJ2" i="155" s="1"/>
  <c r="CW1" i="155"/>
  <c r="CW2" i="155" s="1"/>
  <c r="CP1" i="155"/>
  <c r="CV2" i="155" s="1"/>
  <c r="CI1" i="155"/>
  <c r="CB1" i="155"/>
  <c r="CH2" i="155" s="1"/>
  <c r="BU1" i="155"/>
  <c r="BY2" i="155" s="1"/>
  <c r="BN1" i="155"/>
  <c r="BG1" i="155"/>
  <c r="AZ1" i="155"/>
  <c r="AS1" i="155"/>
  <c r="AL1" i="155"/>
  <c r="AV25" i="154"/>
  <c r="AX25" i="154" s="1"/>
  <c r="Q25" i="154"/>
  <c r="O25" i="154"/>
  <c r="M25" i="154"/>
  <c r="D25" i="154"/>
  <c r="C25" i="154"/>
  <c r="AV24" i="154"/>
  <c r="AX24" i="154" s="1"/>
  <c r="Q24" i="154"/>
  <c r="O24" i="154"/>
  <c r="M24" i="154"/>
  <c r="D24" i="154"/>
  <c r="C24" i="154"/>
  <c r="AV23" i="154"/>
  <c r="AX23" i="154" s="1"/>
  <c r="Q23" i="154"/>
  <c r="O23" i="154"/>
  <c r="M23" i="154"/>
  <c r="P23" i="154" s="1"/>
  <c r="D23" i="154"/>
  <c r="C23" i="154"/>
  <c r="AV22" i="154"/>
  <c r="AX22" i="154" s="1"/>
  <c r="Q22" i="154"/>
  <c r="O22" i="154"/>
  <c r="M22" i="154"/>
  <c r="D22" i="154"/>
  <c r="C22" i="154"/>
  <c r="AX21" i="154"/>
  <c r="O21" i="154"/>
  <c r="M21" i="154"/>
  <c r="P21" i="154" s="1"/>
  <c r="D21" i="154"/>
  <c r="C21" i="154"/>
  <c r="AX20" i="154"/>
  <c r="O20" i="154"/>
  <c r="M20" i="154"/>
  <c r="T20" i="154" s="1"/>
  <c r="D20" i="154"/>
  <c r="C20" i="154"/>
  <c r="AX19" i="154"/>
  <c r="O19" i="154"/>
  <c r="M19" i="154"/>
  <c r="Q19" i="154" s="1"/>
  <c r="D19" i="154"/>
  <c r="C19" i="154"/>
  <c r="AX18" i="154"/>
  <c r="O18" i="154"/>
  <c r="M18" i="154"/>
  <c r="Q18" i="154" s="1"/>
  <c r="D18" i="154"/>
  <c r="C18" i="154"/>
  <c r="AX17" i="154"/>
  <c r="O17" i="154"/>
  <c r="M17" i="154"/>
  <c r="Q17" i="154" s="1"/>
  <c r="D17" i="154"/>
  <c r="C17" i="154"/>
  <c r="AX16" i="154"/>
  <c r="O16" i="154"/>
  <c r="M16" i="154"/>
  <c r="Q16" i="154" s="1"/>
  <c r="D16" i="154"/>
  <c r="C16" i="154"/>
  <c r="AY3" i="154"/>
  <c r="AZ3" i="154" s="1"/>
  <c r="BA3" i="154" s="1"/>
  <c r="BB3" i="154" s="1"/>
  <c r="BC3" i="154" s="1"/>
  <c r="BD3" i="154" s="1"/>
  <c r="BE3" i="154" s="1"/>
  <c r="BF3" i="154" s="1"/>
  <c r="BG3" i="154" s="1"/>
  <c r="BH3" i="154" s="1"/>
  <c r="BI3" i="154" s="1"/>
  <c r="BJ3" i="154" s="1"/>
  <c r="BK3" i="154" s="1"/>
  <c r="BL3" i="154" s="1"/>
  <c r="BM3" i="154" s="1"/>
  <c r="BN3" i="154" s="1"/>
  <c r="BO3" i="154" s="1"/>
  <c r="BP3" i="154" s="1"/>
  <c r="BQ3" i="154" s="1"/>
  <c r="BR3" i="154" s="1"/>
  <c r="BS3" i="154" s="1"/>
  <c r="BT3" i="154" s="1"/>
  <c r="BU3" i="154" s="1"/>
  <c r="BV3" i="154" s="1"/>
  <c r="BW3" i="154" s="1"/>
  <c r="BX3" i="154" s="1"/>
  <c r="BY3" i="154" s="1"/>
  <c r="BZ3" i="154" s="1"/>
  <c r="CA3" i="154" s="1"/>
  <c r="CB3" i="154" s="1"/>
  <c r="CC3" i="154" s="1"/>
  <c r="CD3" i="154" s="1"/>
  <c r="CE3" i="154" s="1"/>
  <c r="CF3" i="154" s="1"/>
  <c r="CG3" i="154" s="1"/>
  <c r="CH3" i="154" s="1"/>
  <c r="CI3" i="154" s="1"/>
  <c r="CJ3" i="154" s="1"/>
  <c r="CK3" i="154" s="1"/>
  <c r="CL3" i="154" s="1"/>
  <c r="CM3" i="154" s="1"/>
  <c r="CN3" i="154" s="1"/>
  <c r="CO3" i="154" s="1"/>
  <c r="CP3" i="154" s="1"/>
  <c r="CQ3" i="154" s="1"/>
  <c r="CR3" i="154" s="1"/>
  <c r="CS3" i="154" s="1"/>
  <c r="CT3" i="154" s="1"/>
  <c r="CU3" i="154" s="1"/>
  <c r="CV3" i="154" s="1"/>
  <c r="CW3" i="154" s="1"/>
  <c r="CX3" i="154" s="1"/>
  <c r="CY3" i="154" s="1"/>
  <c r="CZ3" i="154" s="1"/>
  <c r="DA3" i="154" s="1"/>
  <c r="DB3" i="154" s="1"/>
  <c r="DC3" i="154" s="1"/>
  <c r="DD3" i="154" s="1"/>
  <c r="DE3" i="154" s="1"/>
  <c r="DF3" i="154" s="1"/>
  <c r="DG3" i="154" s="1"/>
  <c r="DH3" i="154" s="1"/>
  <c r="DI3" i="154" s="1"/>
  <c r="DJ3" i="154" s="1"/>
  <c r="DK3" i="154" s="1"/>
  <c r="DL3" i="154" s="1"/>
  <c r="DM3" i="154" s="1"/>
  <c r="DN3" i="154" s="1"/>
  <c r="DO3" i="154" s="1"/>
  <c r="DP3" i="154" s="1"/>
  <c r="DQ3" i="154" s="1"/>
  <c r="DR3" i="154" s="1"/>
  <c r="DS3" i="154" s="1"/>
  <c r="DT3" i="154" s="1"/>
  <c r="DU3" i="154" s="1"/>
  <c r="DV3" i="154" s="1"/>
  <c r="DW3" i="154" s="1"/>
  <c r="DX3" i="154" s="1"/>
  <c r="DY3" i="154" s="1"/>
  <c r="DZ3" i="154" s="1"/>
  <c r="EA3" i="154" s="1"/>
  <c r="EB3" i="154" s="1"/>
  <c r="EC3" i="154" s="1"/>
  <c r="ED3" i="154" s="1"/>
  <c r="EE3" i="154" s="1"/>
  <c r="EF3" i="154" s="1"/>
  <c r="EG3" i="154" s="1"/>
  <c r="EH3" i="154" s="1"/>
  <c r="EI3" i="154" s="1"/>
  <c r="EJ3" i="154" s="1"/>
  <c r="EK3" i="154" s="1"/>
  <c r="EL3" i="154" s="1"/>
  <c r="EM3" i="154" s="1"/>
  <c r="EN3" i="154" s="1"/>
  <c r="EO3" i="154" s="1"/>
  <c r="EP3" i="154" s="1"/>
  <c r="EQ3" i="154" s="1"/>
  <c r="ER3" i="154" s="1"/>
  <c r="ES3" i="154" s="1"/>
  <c r="ET3" i="154" s="1"/>
  <c r="EU3" i="154" s="1"/>
  <c r="EV3" i="154" s="1"/>
  <c r="EW3" i="154" s="1"/>
  <c r="EX3" i="154" s="1"/>
  <c r="EY3" i="154" s="1"/>
  <c r="EZ3" i="154" s="1"/>
  <c r="FA3" i="154" s="1"/>
  <c r="FB3" i="154" s="1"/>
  <c r="FC3" i="154" s="1"/>
  <c r="FD3" i="154" s="1"/>
  <c r="FE3" i="154" s="1"/>
  <c r="FF3" i="154" s="1"/>
  <c r="FG3" i="154" s="1"/>
  <c r="FH3" i="154" s="1"/>
  <c r="FI3" i="154" s="1"/>
  <c r="FJ3" i="154" s="1"/>
  <c r="FK3" i="154" s="1"/>
  <c r="FL3" i="154" s="1"/>
  <c r="FM3" i="154" s="1"/>
  <c r="FN3" i="154" s="1"/>
  <c r="FO3" i="154" s="1"/>
  <c r="FP3" i="154" s="1"/>
  <c r="FQ3" i="154" s="1"/>
  <c r="FR3" i="154" s="1"/>
  <c r="FS3" i="154" s="1"/>
  <c r="FT3" i="154" s="1"/>
  <c r="FU3" i="154" s="1"/>
  <c r="FV3" i="154" s="1"/>
  <c r="FW3" i="154" s="1"/>
  <c r="FX3" i="154" s="1"/>
  <c r="FY3" i="154" s="1"/>
  <c r="FZ3" i="154" s="1"/>
  <c r="GA3" i="154" s="1"/>
  <c r="GB3" i="154" s="1"/>
  <c r="GC3" i="154" s="1"/>
  <c r="GD3" i="154" s="1"/>
  <c r="GE3" i="154" s="1"/>
  <c r="GF3" i="154" s="1"/>
  <c r="GG3" i="154" s="1"/>
  <c r="GH3" i="154" s="1"/>
  <c r="GI3" i="154" s="1"/>
  <c r="GJ3" i="154" s="1"/>
  <c r="GK3" i="154" s="1"/>
  <c r="GL3" i="154" s="1"/>
  <c r="GM3" i="154" s="1"/>
  <c r="GN3" i="154" s="1"/>
  <c r="GO3" i="154" s="1"/>
  <c r="GP3" i="154" s="1"/>
  <c r="GQ3" i="154" s="1"/>
  <c r="GR3" i="154" s="1"/>
  <c r="GS3" i="154" s="1"/>
  <c r="GT3" i="154" s="1"/>
  <c r="GU3" i="154" s="1"/>
  <c r="GV3" i="154" s="1"/>
  <c r="GW3" i="154" s="1"/>
  <c r="GX3" i="154" s="1"/>
  <c r="GY3" i="154" s="1"/>
  <c r="GZ3" i="154" s="1"/>
  <c r="HA3" i="154" s="1"/>
  <c r="HB3" i="154" s="1"/>
  <c r="HC3" i="154" s="1"/>
  <c r="HD3" i="154" s="1"/>
  <c r="HE3" i="154" s="1"/>
  <c r="HF3" i="154" s="1"/>
  <c r="HG3" i="154" s="1"/>
  <c r="HH3" i="154" s="1"/>
  <c r="HI3" i="154" s="1"/>
  <c r="HJ3" i="154" s="1"/>
  <c r="HK3" i="154" s="1"/>
  <c r="HL3" i="154" s="1"/>
  <c r="HM3" i="154" s="1"/>
  <c r="HN3" i="154" s="1"/>
  <c r="HO3" i="154" s="1"/>
  <c r="HP3" i="154" s="1"/>
  <c r="HQ3" i="154" s="1"/>
  <c r="HR3" i="154" s="1"/>
  <c r="HS3" i="154" s="1"/>
  <c r="HT3" i="154" s="1"/>
  <c r="HU3" i="154" s="1"/>
  <c r="HV3" i="154" s="1"/>
  <c r="HW3" i="154" s="1"/>
  <c r="HX3" i="154" s="1"/>
  <c r="HY3" i="154" s="1"/>
  <c r="HZ3" i="154" s="1"/>
  <c r="IA3" i="154" s="1"/>
  <c r="IB3" i="154" s="1"/>
  <c r="BB2" i="154"/>
  <c r="BA2" i="154"/>
  <c r="AZ2" i="154"/>
  <c r="AY2" i="154"/>
  <c r="HV1" i="154"/>
  <c r="IA2" i="154" s="1"/>
  <c r="HO1" i="154"/>
  <c r="HR2" i="154" s="1"/>
  <c r="HH1" i="154"/>
  <c r="HH2" i="154" s="1"/>
  <c r="HA1" i="154"/>
  <c r="HD2" i="154" s="1"/>
  <c r="GT1" i="154"/>
  <c r="GM1" i="154"/>
  <c r="GM2" i="154" s="1"/>
  <c r="GF1" i="154"/>
  <c r="GJ2" i="154" s="1"/>
  <c r="FY1" i="154"/>
  <c r="FR1" i="154"/>
  <c r="FV2" i="154" s="1"/>
  <c r="FK1" i="154"/>
  <c r="FQ2" i="154" s="1"/>
  <c r="FD1" i="154"/>
  <c r="FJ2" i="154" s="1"/>
  <c r="EW1" i="154"/>
  <c r="EP1" i="154"/>
  <c r="EU2" i="154" s="1"/>
  <c r="EI1" i="154"/>
  <c r="EL2" i="154" s="1"/>
  <c r="EB1" i="154"/>
  <c r="EE2" i="154" s="1"/>
  <c r="DU1" i="154"/>
  <c r="DN1" i="154"/>
  <c r="DN2" i="154" s="1"/>
  <c r="DG1" i="154"/>
  <c r="DM2" i="154" s="1"/>
  <c r="CZ1" i="154"/>
  <c r="CZ2" i="154" s="1"/>
  <c r="CS1" i="154"/>
  <c r="CY2" i="154" s="1"/>
  <c r="CL1" i="154"/>
  <c r="CP2" i="154" s="1"/>
  <c r="CE1" i="154"/>
  <c r="BX1" i="154"/>
  <c r="BQ1" i="154"/>
  <c r="BJ1" i="154"/>
  <c r="BC1" i="154"/>
  <c r="BG7" i="154" s="1"/>
  <c r="AF25" i="153"/>
  <c r="AH25" i="153" s="1"/>
  <c r="Q25" i="153"/>
  <c r="O25" i="153"/>
  <c r="M25" i="153"/>
  <c r="D25" i="153"/>
  <c r="C25" i="153"/>
  <c r="AF24" i="153"/>
  <c r="AH24" i="153" s="1"/>
  <c r="Q24" i="153"/>
  <c r="O24" i="153"/>
  <c r="M24" i="153"/>
  <c r="D24" i="153"/>
  <c r="C24" i="153"/>
  <c r="AF23" i="153"/>
  <c r="AH23" i="153" s="1"/>
  <c r="Q23" i="153"/>
  <c r="O23" i="153"/>
  <c r="M23" i="153"/>
  <c r="D23" i="153"/>
  <c r="C23" i="153"/>
  <c r="AF22" i="153"/>
  <c r="AH22" i="153" s="1"/>
  <c r="Q22" i="153"/>
  <c r="O22" i="153"/>
  <c r="M22" i="153"/>
  <c r="D22" i="153"/>
  <c r="C22" i="153"/>
  <c r="AF21" i="153"/>
  <c r="AH21" i="153" s="1"/>
  <c r="O21" i="153"/>
  <c r="M21" i="153"/>
  <c r="D21" i="153"/>
  <c r="C21" i="153"/>
  <c r="AF20" i="153"/>
  <c r="AH20" i="153" s="1"/>
  <c r="O20" i="153"/>
  <c r="M20" i="153"/>
  <c r="D20" i="153"/>
  <c r="C20" i="153"/>
  <c r="AF19" i="153"/>
  <c r="AH19" i="153" s="1"/>
  <c r="O19" i="153"/>
  <c r="M19" i="153"/>
  <c r="D19" i="153"/>
  <c r="C19" i="153"/>
  <c r="AF18" i="153"/>
  <c r="O18" i="153"/>
  <c r="M18" i="153"/>
  <c r="D18" i="153"/>
  <c r="C18" i="153"/>
  <c r="AF17" i="153"/>
  <c r="O17" i="153"/>
  <c r="M17" i="153"/>
  <c r="D17" i="153"/>
  <c r="C17" i="153"/>
  <c r="AF16" i="153"/>
  <c r="O16" i="153"/>
  <c r="M16" i="153"/>
  <c r="T16" i="153" s="1"/>
  <c r="D16" i="153"/>
  <c r="C16" i="153"/>
  <c r="AI3" i="153"/>
  <c r="AJ3" i="153" s="1"/>
  <c r="AK3" i="153" s="1"/>
  <c r="AL3" i="153" s="1"/>
  <c r="AM3" i="153" s="1"/>
  <c r="AN3" i="153" s="1"/>
  <c r="AO3" i="153" s="1"/>
  <c r="AP3" i="153" s="1"/>
  <c r="AQ3" i="153" s="1"/>
  <c r="AR3" i="153" s="1"/>
  <c r="AS3" i="153" s="1"/>
  <c r="AT3" i="153" s="1"/>
  <c r="AU3" i="153" s="1"/>
  <c r="AV3" i="153" s="1"/>
  <c r="AW3" i="153" s="1"/>
  <c r="AX3" i="153" s="1"/>
  <c r="AY3" i="153" s="1"/>
  <c r="AZ3" i="153" s="1"/>
  <c r="BA3" i="153" s="1"/>
  <c r="BB3" i="153" s="1"/>
  <c r="BC3" i="153" s="1"/>
  <c r="BD3" i="153" s="1"/>
  <c r="BE3" i="153" s="1"/>
  <c r="BF3" i="153" s="1"/>
  <c r="BG3" i="153" s="1"/>
  <c r="BH3" i="153" s="1"/>
  <c r="BI3" i="153" s="1"/>
  <c r="BJ3" i="153" s="1"/>
  <c r="BK3" i="153" s="1"/>
  <c r="BL3" i="153" s="1"/>
  <c r="BM3" i="153" s="1"/>
  <c r="BN3" i="153" s="1"/>
  <c r="BO3" i="153" s="1"/>
  <c r="BP3" i="153" s="1"/>
  <c r="BQ3" i="153" s="1"/>
  <c r="BR3" i="153" s="1"/>
  <c r="BS3" i="153" s="1"/>
  <c r="BT3" i="153" s="1"/>
  <c r="BU3" i="153" s="1"/>
  <c r="BV3" i="153" s="1"/>
  <c r="BW3" i="153" s="1"/>
  <c r="BX3" i="153" s="1"/>
  <c r="BY3" i="153" s="1"/>
  <c r="BZ3" i="153" s="1"/>
  <c r="CA3" i="153" s="1"/>
  <c r="CB3" i="153" s="1"/>
  <c r="CC3" i="153" s="1"/>
  <c r="CD3" i="153" s="1"/>
  <c r="CE3" i="153" s="1"/>
  <c r="CF3" i="153" s="1"/>
  <c r="CG3" i="153" s="1"/>
  <c r="CH3" i="153" s="1"/>
  <c r="CI3" i="153" s="1"/>
  <c r="CJ3" i="153" s="1"/>
  <c r="CK3" i="153" s="1"/>
  <c r="CL3" i="153" s="1"/>
  <c r="CM3" i="153" s="1"/>
  <c r="CN3" i="153" s="1"/>
  <c r="CO3" i="153" s="1"/>
  <c r="CP3" i="153" s="1"/>
  <c r="CQ3" i="153" s="1"/>
  <c r="CR3" i="153" s="1"/>
  <c r="CS3" i="153" s="1"/>
  <c r="CT3" i="153" s="1"/>
  <c r="CU3" i="153" s="1"/>
  <c r="CV3" i="153" s="1"/>
  <c r="CW3" i="153" s="1"/>
  <c r="CX3" i="153" s="1"/>
  <c r="CY3" i="153" s="1"/>
  <c r="CZ3" i="153" s="1"/>
  <c r="DA3" i="153" s="1"/>
  <c r="DB3" i="153" s="1"/>
  <c r="DC3" i="153" s="1"/>
  <c r="DD3" i="153" s="1"/>
  <c r="DE3" i="153" s="1"/>
  <c r="DF3" i="153" s="1"/>
  <c r="DG3" i="153" s="1"/>
  <c r="DH3" i="153" s="1"/>
  <c r="DI3" i="153" s="1"/>
  <c r="DJ3" i="153" s="1"/>
  <c r="DK3" i="153" s="1"/>
  <c r="DL3" i="153" s="1"/>
  <c r="DM3" i="153" s="1"/>
  <c r="DN3" i="153" s="1"/>
  <c r="DO3" i="153" s="1"/>
  <c r="DP3" i="153" s="1"/>
  <c r="DQ3" i="153" s="1"/>
  <c r="DR3" i="153" s="1"/>
  <c r="DS3" i="153" s="1"/>
  <c r="DT3" i="153" s="1"/>
  <c r="DU3" i="153" s="1"/>
  <c r="DV3" i="153" s="1"/>
  <c r="DW3" i="153" s="1"/>
  <c r="DX3" i="153" s="1"/>
  <c r="DY3" i="153" s="1"/>
  <c r="DZ3" i="153" s="1"/>
  <c r="EA3" i="153" s="1"/>
  <c r="EB3" i="153" s="1"/>
  <c r="EC3" i="153" s="1"/>
  <c r="ED3" i="153" s="1"/>
  <c r="EE3" i="153" s="1"/>
  <c r="EF3" i="153" s="1"/>
  <c r="EG3" i="153" s="1"/>
  <c r="EH3" i="153" s="1"/>
  <c r="EI3" i="153" s="1"/>
  <c r="EJ3" i="153" s="1"/>
  <c r="EK3" i="153" s="1"/>
  <c r="EL3" i="153" s="1"/>
  <c r="EM3" i="153" s="1"/>
  <c r="EN3" i="153" s="1"/>
  <c r="EO3" i="153" s="1"/>
  <c r="EP3" i="153" s="1"/>
  <c r="EQ3" i="153" s="1"/>
  <c r="ER3" i="153" s="1"/>
  <c r="ES3" i="153" s="1"/>
  <c r="ET3" i="153" s="1"/>
  <c r="EU3" i="153" s="1"/>
  <c r="EV3" i="153" s="1"/>
  <c r="EW3" i="153" s="1"/>
  <c r="EX3" i="153" s="1"/>
  <c r="EY3" i="153" s="1"/>
  <c r="EZ3" i="153" s="1"/>
  <c r="FA3" i="153" s="1"/>
  <c r="FB3" i="153" s="1"/>
  <c r="FC3" i="153" s="1"/>
  <c r="FD3" i="153" s="1"/>
  <c r="FE3" i="153" s="1"/>
  <c r="FF3" i="153" s="1"/>
  <c r="FG3" i="153" s="1"/>
  <c r="FH3" i="153" s="1"/>
  <c r="FI3" i="153" s="1"/>
  <c r="FJ3" i="153" s="1"/>
  <c r="FK3" i="153" s="1"/>
  <c r="FL3" i="153" s="1"/>
  <c r="FM3" i="153" s="1"/>
  <c r="FN3" i="153" s="1"/>
  <c r="FO3" i="153" s="1"/>
  <c r="FP3" i="153" s="1"/>
  <c r="FQ3" i="153" s="1"/>
  <c r="FR3" i="153" s="1"/>
  <c r="FS3" i="153" s="1"/>
  <c r="FT3" i="153" s="1"/>
  <c r="FU3" i="153" s="1"/>
  <c r="FV3" i="153" s="1"/>
  <c r="FW3" i="153" s="1"/>
  <c r="FX3" i="153" s="1"/>
  <c r="FY3" i="153" s="1"/>
  <c r="FZ3" i="153" s="1"/>
  <c r="GA3" i="153" s="1"/>
  <c r="GB3" i="153" s="1"/>
  <c r="GC3" i="153" s="1"/>
  <c r="GD3" i="153" s="1"/>
  <c r="GE3" i="153" s="1"/>
  <c r="GF3" i="153" s="1"/>
  <c r="GG3" i="153" s="1"/>
  <c r="GH3" i="153" s="1"/>
  <c r="GI3" i="153" s="1"/>
  <c r="GJ3" i="153" s="1"/>
  <c r="GK3" i="153" s="1"/>
  <c r="GL3" i="153" s="1"/>
  <c r="GM3" i="153" s="1"/>
  <c r="GN3" i="153" s="1"/>
  <c r="GO3" i="153" s="1"/>
  <c r="GP3" i="153" s="1"/>
  <c r="GQ3" i="153" s="1"/>
  <c r="GR3" i="153" s="1"/>
  <c r="GS3" i="153" s="1"/>
  <c r="GT3" i="153" s="1"/>
  <c r="GU3" i="153" s="1"/>
  <c r="GV3" i="153" s="1"/>
  <c r="GW3" i="153" s="1"/>
  <c r="GX3" i="153" s="1"/>
  <c r="GY3" i="153" s="1"/>
  <c r="GZ3" i="153" s="1"/>
  <c r="HA3" i="153" s="1"/>
  <c r="HB3" i="153" s="1"/>
  <c r="HC3" i="153" s="1"/>
  <c r="HD3" i="153" s="1"/>
  <c r="HE3" i="153" s="1"/>
  <c r="HF3" i="153" s="1"/>
  <c r="HG3" i="153" s="1"/>
  <c r="HH3" i="153" s="1"/>
  <c r="HI3" i="153" s="1"/>
  <c r="HJ3" i="153" s="1"/>
  <c r="HK3" i="153" s="1"/>
  <c r="HL3" i="153" s="1"/>
  <c r="AL2" i="153"/>
  <c r="AK2" i="153"/>
  <c r="AJ2" i="153"/>
  <c r="AI2" i="153"/>
  <c r="HF1" i="153"/>
  <c r="HJ7" i="153" s="1"/>
  <c r="GY1" i="153"/>
  <c r="GR1" i="153"/>
  <c r="GV7" i="153" s="1"/>
  <c r="GK1" i="153"/>
  <c r="GD1" i="153"/>
  <c r="GH7" i="153" s="1"/>
  <c r="FW1" i="153"/>
  <c r="GA7" i="153" s="1"/>
  <c r="FP1" i="153"/>
  <c r="FI1" i="153"/>
  <c r="FM7" i="153" s="1"/>
  <c r="FB1" i="153"/>
  <c r="EU1" i="153"/>
  <c r="EN1" i="153"/>
  <c r="ER7" i="153" s="1"/>
  <c r="EG1" i="153"/>
  <c r="EK7" i="153" s="1"/>
  <c r="DZ1" i="153"/>
  <c r="ED7" i="153" s="1"/>
  <c r="DS1" i="153"/>
  <c r="DW7" i="153" s="1"/>
  <c r="DL1" i="153"/>
  <c r="DE1" i="153"/>
  <c r="DI7" i="153" s="1"/>
  <c r="CX1" i="153"/>
  <c r="DB7" i="153" s="1"/>
  <c r="CQ1" i="153"/>
  <c r="CJ1" i="153"/>
  <c r="CN7" i="153" s="1"/>
  <c r="CC1" i="153"/>
  <c r="BV1" i="153"/>
  <c r="BZ7" i="153" s="1"/>
  <c r="BO1" i="153"/>
  <c r="BH1" i="153"/>
  <c r="BA1" i="153"/>
  <c r="AT1" i="153"/>
  <c r="AM1" i="153"/>
  <c r="AE25" i="152"/>
  <c r="AG25" i="152" s="1"/>
  <c r="Q25" i="152"/>
  <c r="O25" i="152"/>
  <c r="U25" i="152" s="1"/>
  <c r="D25" i="152"/>
  <c r="C25" i="152"/>
  <c r="AE24" i="152"/>
  <c r="AG24" i="152" s="1"/>
  <c r="Q24" i="152"/>
  <c r="O24" i="152"/>
  <c r="U24" i="152" s="1"/>
  <c r="D24" i="152"/>
  <c r="C24" i="152"/>
  <c r="AE23" i="152"/>
  <c r="AG23" i="152" s="1"/>
  <c r="Q23" i="152"/>
  <c r="O23" i="152"/>
  <c r="U23" i="152" s="1"/>
  <c r="D23" i="152"/>
  <c r="C23" i="152"/>
  <c r="AE22" i="152"/>
  <c r="AG22" i="152" s="1"/>
  <c r="Q22" i="152"/>
  <c r="O22" i="152"/>
  <c r="U22" i="152" s="1"/>
  <c r="D22" i="152"/>
  <c r="C22" i="152"/>
  <c r="AE21" i="152"/>
  <c r="AG21" i="152" s="1"/>
  <c r="Q21" i="152"/>
  <c r="O21" i="152"/>
  <c r="U21" i="152" s="1"/>
  <c r="T21" i="152"/>
  <c r="D21" i="152"/>
  <c r="C21" i="152"/>
  <c r="AE20" i="152"/>
  <c r="AG20" i="152" s="1"/>
  <c r="O20" i="152"/>
  <c r="U20" i="152" s="1"/>
  <c r="D20" i="152"/>
  <c r="C20" i="152"/>
  <c r="AE19" i="152"/>
  <c r="AG19" i="152" s="1"/>
  <c r="O19" i="152"/>
  <c r="U19" i="152" s="1"/>
  <c r="Q19" i="152"/>
  <c r="D19" i="152"/>
  <c r="C19" i="152"/>
  <c r="AE18" i="152"/>
  <c r="AG18" i="152" s="1"/>
  <c r="O18" i="152"/>
  <c r="U18" i="152" s="1"/>
  <c r="D18" i="152"/>
  <c r="C18" i="152"/>
  <c r="AE17" i="152"/>
  <c r="AG17" i="152" s="1"/>
  <c r="O17" i="152"/>
  <c r="U17" i="152" s="1"/>
  <c r="T17" i="152"/>
  <c r="D17" i="152"/>
  <c r="C17" i="152"/>
  <c r="AE16" i="152"/>
  <c r="AG16" i="152" s="1"/>
  <c r="O16" i="152"/>
  <c r="U16" i="152" s="1"/>
  <c r="T16" i="152"/>
  <c r="D16" i="152"/>
  <c r="C16" i="152"/>
  <c r="AH3" i="152"/>
  <c r="AI3" i="152" s="1"/>
  <c r="AJ3" i="152" s="1"/>
  <c r="AK3" i="152" s="1"/>
  <c r="AL3" i="152" s="1"/>
  <c r="AM3" i="152" s="1"/>
  <c r="AN3" i="152" s="1"/>
  <c r="AO3" i="152" s="1"/>
  <c r="AP3" i="152" s="1"/>
  <c r="AQ3" i="152" s="1"/>
  <c r="AR3" i="152" s="1"/>
  <c r="AS3" i="152" s="1"/>
  <c r="AT3" i="152" s="1"/>
  <c r="AU3" i="152" s="1"/>
  <c r="AV3" i="152" s="1"/>
  <c r="AW3" i="152" s="1"/>
  <c r="AX3" i="152" s="1"/>
  <c r="AY3" i="152" s="1"/>
  <c r="AZ3" i="152" s="1"/>
  <c r="BA3" i="152" s="1"/>
  <c r="BB3" i="152" s="1"/>
  <c r="BC3" i="152" s="1"/>
  <c r="BD3" i="152" s="1"/>
  <c r="BE3" i="152" s="1"/>
  <c r="BF3" i="152" s="1"/>
  <c r="BG3" i="152" s="1"/>
  <c r="BH3" i="152" s="1"/>
  <c r="BI3" i="152" s="1"/>
  <c r="BJ3" i="152" s="1"/>
  <c r="BK3" i="152" s="1"/>
  <c r="BL3" i="152" s="1"/>
  <c r="BM3" i="152" s="1"/>
  <c r="BN3" i="152" s="1"/>
  <c r="BO3" i="152" s="1"/>
  <c r="BP3" i="152" s="1"/>
  <c r="BQ3" i="152" s="1"/>
  <c r="BR3" i="152" s="1"/>
  <c r="BS3" i="152" s="1"/>
  <c r="BT3" i="152" s="1"/>
  <c r="BU3" i="152" s="1"/>
  <c r="BV3" i="152" s="1"/>
  <c r="BW3" i="152" s="1"/>
  <c r="BX3" i="152" s="1"/>
  <c r="BY3" i="152" s="1"/>
  <c r="BZ3" i="152" s="1"/>
  <c r="CA3" i="152" s="1"/>
  <c r="CB3" i="152" s="1"/>
  <c r="CC3" i="152" s="1"/>
  <c r="CD3" i="152" s="1"/>
  <c r="CE3" i="152" s="1"/>
  <c r="CF3" i="152" s="1"/>
  <c r="CG3" i="152" s="1"/>
  <c r="CH3" i="152" s="1"/>
  <c r="CI3" i="152" s="1"/>
  <c r="CJ3" i="152" s="1"/>
  <c r="CK3" i="152" s="1"/>
  <c r="CL3" i="152" s="1"/>
  <c r="CM3" i="152" s="1"/>
  <c r="CN3" i="152" s="1"/>
  <c r="CO3" i="152" s="1"/>
  <c r="CP3" i="152" s="1"/>
  <c r="CQ3" i="152" s="1"/>
  <c r="CR3" i="152" s="1"/>
  <c r="CS3" i="152" s="1"/>
  <c r="CT3" i="152" s="1"/>
  <c r="CU3" i="152" s="1"/>
  <c r="CV3" i="152" s="1"/>
  <c r="CW3" i="152" s="1"/>
  <c r="CX3" i="152" s="1"/>
  <c r="CY3" i="152" s="1"/>
  <c r="CZ3" i="152" s="1"/>
  <c r="DA3" i="152" s="1"/>
  <c r="DB3" i="152" s="1"/>
  <c r="DC3" i="152" s="1"/>
  <c r="DD3" i="152" s="1"/>
  <c r="DE3" i="152" s="1"/>
  <c r="DF3" i="152" s="1"/>
  <c r="DG3" i="152" s="1"/>
  <c r="DH3" i="152" s="1"/>
  <c r="DI3" i="152" s="1"/>
  <c r="DJ3" i="152" s="1"/>
  <c r="DK3" i="152" s="1"/>
  <c r="DL3" i="152" s="1"/>
  <c r="DM3" i="152" s="1"/>
  <c r="DN3" i="152" s="1"/>
  <c r="DO3" i="152" s="1"/>
  <c r="DP3" i="152" s="1"/>
  <c r="DQ3" i="152" s="1"/>
  <c r="DR3" i="152" s="1"/>
  <c r="DS3" i="152" s="1"/>
  <c r="DT3" i="152" s="1"/>
  <c r="DU3" i="152" s="1"/>
  <c r="DV3" i="152" s="1"/>
  <c r="DW3" i="152" s="1"/>
  <c r="DX3" i="152" s="1"/>
  <c r="DY3" i="152" s="1"/>
  <c r="DZ3" i="152" s="1"/>
  <c r="EA3" i="152" s="1"/>
  <c r="EB3" i="152" s="1"/>
  <c r="EC3" i="152" s="1"/>
  <c r="ED3" i="152" s="1"/>
  <c r="EE3" i="152" s="1"/>
  <c r="EF3" i="152" s="1"/>
  <c r="EG3" i="152" s="1"/>
  <c r="EH3" i="152" s="1"/>
  <c r="EI3" i="152" s="1"/>
  <c r="EJ3" i="152" s="1"/>
  <c r="EK3" i="152" s="1"/>
  <c r="EL3" i="152" s="1"/>
  <c r="EM3" i="152" s="1"/>
  <c r="EN3" i="152" s="1"/>
  <c r="EO3" i="152" s="1"/>
  <c r="EP3" i="152" s="1"/>
  <c r="EQ3" i="152" s="1"/>
  <c r="ER3" i="152" s="1"/>
  <c r="ES3" i="152" s="1"/>
  <c r="ET3" i="152" s="1"/>
  <c r="EU3" i="152" s="1"/>
  <c r="EV3" i="152" s="1"/>
  <c r="EW3" i="152" s="1"/>
  <c r="EX3" i="152" s="1"/>
  <c r="EY3" i="152" s="1"/>
  <c r="EZ3" i="152" s="1"/>
  <c r="FA3" i="152" s="1"/>
  <c r="FB3" i="152" s="1"/>
  <c r="FC3" i="152" s="1"/>
  <c r="FD3" i="152" s="1"/>
  <c r="FE3" i="152" s="1"/>
  <c r="FF3" i="152" s="1"/>
  <c r="FG3" i="152" s="1"/>
  <c r="FH3" i="152" s="1"/>
  <c r="FI3" i="152" s="1"/>
  <c r="FJ3" i="152" s="1"/>
  <c r="FK3" i="152" s="1"/>
  <c r="FL3" i="152" s="1"/>
  <c r="FM3" i="152" s="1"/>
  <c r="FN3" i="152" s="1"/>
  <c r="FO3" i="152" s="1"/>
  <c r="FP3" i="152" s="1"/>
  <c r="FQ3" i="152" s="1"/>
  <c r="FR3" i="152" s="1"/>
  <c r="FS3" i="152" s="1"/>
  <c r="FT3" i="152" s="1"/>
  <c r="FU3" i="152" s="1"/>
  <c r="FV3" i="152" s="1"/>
  <c r="FW3" i="152" s="1"/>
  <c r="FX3" i="152" s="1"/>
  <c r="FY3" i="152" s="1"/>
  <c r="FZ3" i="152" s="1"/>
  <c r="GA3" i="152" s="1"/>
  <c r="GB3" i="152" s="1"/>
  <c r="GC3" i="152" s="1"/>
  <c r="GD3" i="152" s="1"/>
  <c r="GE3" i="152" s="1"/>
  <c r="GF3" i="152" s="1"/>
  <c r="GG3" i="152" s="1"/>
  <c r="GH3" i="152" s="1"/>
  <c r="GI3" i="152" s="1"/>
  <c r="GJ3" i="152" s="1"/>
  <c r="GK3" i="152" s="1"/>
  <c r="GL3" i="152" s="1"/>
  <c r="GM3" i="152" s="1"/>
  <c r="GN3" i="152" s="1"/>
  <c r="GO3" i="152" s="1"/>
  <c r="GP3" i="152" s="1"/>
  <c r="GQ3" i="152" s="1"/>
  <c r="GR3" i="152" s="1"/>
  <c r="GS3" i="152" s="1"/>
  <c r="GT3" i="152" s="1"/>
  <c r="GU3" i="152" s="1"/>
  <c r="GV3" i="152" s="1"/>
  <c r="GW3" i="152" s="1"/>
  <c r="GX3" i="152" s="1"/>
  <c r="GY3" i="152" s="1"/>
  <c r="GZ3" i="152" s="1"/>
  <c r="HA3" i="152" s="1"/>
  <c r="HB3" i="152" s="1"/>
  <c r="HC3" i="152" s="1"/>
  <c r="HD3" i="152" s="1"/>
  <c r="HE3" i="152" s="1"/>
  <c r="HF3" i="152" s="1"/>
  <c r="HG3" i="152" s="1"/>
  <c r="HH3" i="152" s="1"/>
  <c r="HI3" i="152" s="1"/>
  <c r="HJ3" i="152" s="1"/>
  <c r="HK3" i="152" s="1"/>
  <c r="AK2" i="152"/>
  <c r="AJ2" i="152"/>
  <c r="AI2" i="152"/>
  <c r="AH2" i="152"/>
  <c r="HE1" i="152"/>
  <c r="GX1" i="152"/>
  <c r="GQ1" i="152"/>
  <c r="GU7" i="152" s="1"/>
  <c r="GJ1" i="152"/>
  <c r="GN7" i="152" s="1"/>
  <c r="GC1" i="152"/>
  <c r="FV1" i="152"/>
  <c r="FO1" i="152"/>
  <c r="FH1" i="152"/>
  <c r="FL7" i="152" s="1"/>
  <c r="FA1" i="152"/>
  <c r="ET1" i="152"/>
  <c r="EM1" i="152"/>
  <c r="EQ7" i="152" s="1"/>
  <c r="EF1" i="152"/>
  <c r="DY1" i="152"/>
  <c r="EC7" i="152" s="1"/>
  <c r="DR1" i="152"/>
  <c r="DV7" i="152" s="1"/>
  <c r="DK1" i="152"/>
  <c r="DD1" i="152"/>
  <c r="CW1" i="152"/>
  <c r="DA7" i="152" s="1"/>
  <c r="CP1" i="152"/>
  <c r="CI1" i="152"/>
  <c r="CB1" i="152"/>
  <c r="BU1" i="152"/>
  <c r="BY7" i="152" s="1"/>
  <c r="BN1" i="152"/>
  <c r="BR7" i="152" s="1"/>
  <c r="BG1" i="152"/>
  <c r="BK7" i="152" s="1"/>
  <c r="AZ1" i="152"/>
  <c r="BD7" i="152" s="1"/>
  <c r="AS1" i="152"/>
  <c r="AW7" i="152" s="1"/>
  <c r="AL1" i="152"/>
  <c r="AE25" i="151"/>
  <c r="AG25" i="151" s="1"/>
  <c r="Q25" i="151"/>
  <c r="O25" i="151"/>
  <c r="M25" i="151"/>
  <c r="D25" i="151"/>
  <c r="C25" i="151"/>
  <c r="AE24" i="151"/>
  <c r="AG24" i="151" s="1"/>
  <c r="Q24" i="151"/>
  <c r="O24" i="151"/>
  <c r="M24" i="151"/>
  <c r="D24" i="151"/>
  <c r="C24" i="151"/>
  <c r="AE23" i="151"/>
  <c r="AG23" i="151" s="1"/>
  <c r="Q23" i="151"/>
  <c r="O23" i="151"/>
  <c r="M23" i="151"/>
  <c r="T23" i="151" s="1"/>
  <c r="D23" i="151"/>
  <c r="C23" i="151"/>
  <c r="AE22" i="151"/>
  <c r="AG22" i="151" s="1"/>
  <c r="Q22" i="151"/>
  <c r="O22" i="151"/>
  <c r="M22" i="151"/>
  <c r="P22" i="151" s="1"/>
  <c r="D22" i="151"/>
  <c r="C22" i="151"/>
  <c r="AE21" i="151"/>
  <c r="AG21" i="151" s="1"/>
  <c r="Q21" i="151"/>
  <c r="O21" i="151"/>
  <c r="M21" i="151"/>
  <c r="D21" i="151"/>
  <c r="C21" i="151"/>
  <c r="AE20" i="151"/>
  <c r="AG20" i="151" s="1"/>
  <c r="Q20" i="151"/>
  <c r="O20" i="151"/>
  <c r="M20" i="151"/>
  <c r="P20" i="151" s="1"/>
  <c r="D20" i="151"/>
  <c r="C20" i="151"/>
  <c r="AE19" i="151"/>
  <c r="AG19" i="151" s="1"/>
  <c r="Q19" i="151"/>
  <c r="O19" i="151"/>
  <c r="M19" i="151"/>
  <c r="D19" i="151"/>
  <c r="C19" i="151"/>
  <c r="AE18" i="151"/>
  <c r="AG18" i="151" s="1"/>
  <c r="O18" i="151"/>
  <c r="M18" i="151"/>
  <c r="D18" i="151"/>
  <c r="C18" i="151"/>
  <c r="AE17" i="151"/>
  <c r="AG17" i="151" s="1"/>
  <c r="O17" i="151"/>
  <c r="M17" i="151"/>
  <c r="D17" i="151"/>
  <c r="C17" i="151"/>
  <c r="AE16" i="151"/>
  <c r="AG16" i="151" s="1"/>
  <c r="Q16" i="151"/>
  <c r="O16" i="151"/>
  <c r="M16" i="151"/>
  <c r="T16" i="151" s="1"/>
  <c r="D16" i="151"/>
  <c r="C16" i="151"/>
  <c r="AH3" i="151"/>
  <c r="AI3" i="151" s="1"/>
  <c r="AJ3" i="151" s="1"/>
  <c r="AK3" i="151" s="1"/>
  <c r="AL3" i="151" s="1"/>
  <c r="AM3" i="151" s="1"/>
  <c r="AN3" i="151" s="1"/>
  <c r="AO3" i="151" s="1"/>
  <c r="AP3" i="151" s="1"/>
  <c r="AQ3" i="151" s="1"/>
  <c r="AR3" i="151" s="1"/>
  <c r="AS3" i="151" s="1"/>
  <c r="AT3" i="151" s="1"/>
  <c r="AU3" i="151" s="1"/>
  <c r="AV3" i="151" s="1"/>
  <c r="AW3" i="151" s="1"/>
  <c r="AX3" i="151" s="1"/>
  <c r="AY3" i="151" s="1"/>
  <c r="AZ3" i="151" s="1"/>
  <c r="BA3" i="151" s="1"/>
  <c r="BB3" i="151" s="1"/>
  <c r="BC3" i="151" s="1"/>
  <c r="BD3" i="151" s="1"/>
  <c r="BE3" i="151" s="1"/>
  <c r="BF3" i="151" s="1"/>
  <c r="BG3" i="151" s="1"/>
  <c r="BH3" i="151" s="1"/>
  <c r="BI3" i="151" s="1"/>
  <c r="BJ3" i="151" s="1"/>
  <c r="BK3" i="151" s="1"/>
  <c r="BL3" i="151" s="1"/>
  <c r="BM3" i="151" s="1"/>
  <c r="BN3" i="151" s="1"/>
  <c r="BO3" i="151" s="1"/>
  <c r="BP3" i="151" s="1"/>
  <c r="BQ3" i="151" s="1"/>
  <c r="BR3" i="151" s="1"/>
  <c r="BS3" i="151" s="1"/>
  <c r="BT3" i="151" s="1"/>
  <c r="BU3" i="151" s="1"/>
  <c r="BV3" i="151" s="1"/>
  <c r="BW3" i="151" s="1"/>
  <c r="BX3" i="151" s="1"/>
  <c r="BY3" i="151" s="1"/>
  <c r="BZ3" i="151" s="1"/>
  <c r="CA3" i="151" s="1"/>
  <c r="CB3" i="151" s="1"/>
  <c r="CC3" i="151" s="1"/>
  <c r="CD3" i="151" s="1"/>
  <c r="CE3" i="151" s="1"/>
  <c r="CF3" i="151" s="1"/>
  <c r="CG3" i="151" s="1"/>
  <c r="CH3" i="151" s="1"/>
  <c r="CI3" i="151" s="1"/>
  <c r="CJ3" i="151" s="1"/>
  <c r="CK3" i="151" s="1"/>
  <c r="CL3" i="151" s="1"/>
  <c r="CM3" i="151" s="1"/>
  <c r="CN3" i="151" s="1"/>
  <c r="CO3" i="151" s="1"/>
  <c r="CP3" i="151" s="1"/>
  <c r="CQ3" i="151" s="1"/>
  <c r="CR3" i="151" s="1"/>
  <c r="CS3" i="151" s="1"/>
  <c r="CT3" i="151" s="1"/>
  <c r="CU3" i="151" s="1"/>
  <c r="CV3" i="151" s="1"/>
  <c r="CW3" i="151" s="1"/>
  <c r="CX3" i="151" s="1"/>
  <c r="CY3" i="151" s="1"/>
  <c r="CZ3" i="151" s="1"/>
  <c r="DA3" i="151" s="1"/>
  <c r="DB3" i="151" s="1"/>
  <c r="DC3" i="151" s="1"/>
  <c r="DD3" i="151" s="1"/>
  <c r="DE3" i="151" s="1"/>
  <c r="DF3" i="151" s="1"/>
  <c r="DG3" i="151" s="1"/>
  <c r="DH3" i="151" s="1"/>
  <c r="DI3" i="151" s="1"/>
  <c r="DJ3" i="151" s="1"/>
  <c r="DK3" i="151" s="1"/>
  <c r="DL3" i="151" s="1"/>
  <c r="DM3" i="151" s="1"/>
  <c r="DN3" i="151" s="1"/>
  <c r="DO3" i="151" s="1"/>
  <c r="DP3" i="151" s="1"/>
  <c r="DQ3" i="151" s="1"/>
  <c r="DR3" i="151" s="1"/>
  <c r="DS3" i="151" s="1"/>
  <c r="DT3" i="151" s="1"/>
  <c r="DU3" i="151" s="1"/>
  <c r="DV3" i="151" s="1"/>
  <c r="DW3" i="151" s="1"/>
  <c r="DX3" i="151" s="1"/>
  <c r="DY3" i="151" s="1"/>
  <c r="DZ3" i="151" s="1"/>
  <c r="EA3" i="151" s="1"/>
  <c r="EB3" i="151" s="1"/>
  <c r="EC3" i="151" s="1"/>
  <c r="ED3" i="151" s="1"/>
  <c r="EE3" i="151" s="1"/>
  <c r="EF3" i="151" s="1"/>
  <c r="EG3" i="151" s="1"/>
  <c r="EH3" i="151" s="1"/>
  <c r="EI3" i="151" s="1"/>
  <c r="EJ3" i="151" s="1"/>
  <c r="EK3" i="151" s="1"/>
  <c r="EL3" i="151" s="1"/>
  <c r="EM3" i="151" s="1"/>
  <c r="EN3" i="151" s="1"/>
  <c r="EO3" i="151" s="1"/>
  <c r="EP3" i="151" s="1"/>
  <c r="EQ3" i="151" s="1"/>
  <c r="ER3" i="151" s="1"/>
  <c r="ES3" i="151" s="1"/>
  <c r="ET3" i="151" s="1"/>
  <c r="EU3" i="151" s="1"/>
  <c r="EV3" i="151" s="1"/>
  <c r="EW3" i="151" s="1"/>
  <c r="EX3" i="151" s="1"/>
  <c r="EY3" i="151" s="1"/>
  <c r="EZ3" i="151" s="1"/>
  <c r="FA3" i="151" s="1"/>
  <c r="FB3" i="151" s="1"/>
  <c r="FC3" i="151" s="1"/>
  <c r="FD3" i="151" s="1"/>
  <c r="FE3" i="151" s="1"/>
  <c r="FF3" i="151" s="1"/>
  <c r="FG3" i="151" s="1"/>
  <c r="FH3" i="151" s="1"/>
  <c r="FI3" i="151" s="1"/>
  <c r="FJ3" i="151" s="1"/>
  <c r="FK3" i="151" s="1"/>
  <c r="FL3" i="151" s="1"/>
  <c r="FM3" i="151" s="1"/>
  <c r="FN3" i="151" s="1"/>
  <c r="FO3" i="151" s="1"/>
  <c r="FP3" i="151" s="1"/>
  <c r="FQ3" i="151" s="1"/>
  <c r="FR3" i="151" s="1"/>
  <c r="FS3" i="151" s="1"/>
  <c r="FT3" i="151" s="1"/>
  <c r="FU3" i="151" s="1"/>
  <c r="FV3" i="151" s="1"/>
  <c r="FW3" i="151" s="1"/>
  <c r="FX3" i="151" s="1"/>
  <c r="FY3" i="151" s="1"/>
  <c r="FZ3" i="151" s="1"/>
  <c r="GA3" i="151" s="1"/>
  <c r="GB3" i="151" s="1"/>
  <c r="GC3" i="151" s="1"/>
  <c r="GD3" i="151" s="1"/>
  <c r="GE3" i="151" s="1"/>
  <c r="GF3" i="151" s="1"/>
  <c r="GG3" i="151" s="1"/>
  <c r="GH3" i="151" s="1"/>
  <c r="GI3" i="151" s="1"/>
  <c r="GJ3" i="151" s="1"/>
  <c r="GK3" i="151" s="1"/>
  <c r="GL3" i="151" s="1"/>
  <c r="GM3" i="151" s="1"/>
  <c r="GN3" i="151" s="1"/>
  <c r="GO3" i="151" s="1"/>
  <c r="GP3" i="151" s="1"/>
  <c r="GQ3" i="151" s="1"/>
  <c r="GR3" i="151" s="1"/>
  <c r="GS3" i="151" s="1"/>
  <c r="GT3" i="151" s="1"/>
  <c r="GU3" i="151" s="1"/>
  <c r="GV3" i="151" s="1"/>
  <c r="GW3" i="151" s="1"/>
  <c r="GX3" i="151" s="1"/>
  <c r="GY3" i="151" s="1"/>
  <c r="GZ3" i="151" s="1"/>
  <c r="HA3" i="151" s="1"/>
  <c r="HB3" i="151" s="1"/>
  <c r="HC3" i="151" s="1"/>
  <c r="HD3" i="151" s="1"/>
  <c r="HE3" i="151" s="1"/>
  <c r="HF3" i="151" s="1"/>
  <c r="HG3" i="151" s="1"/>
  <c r="HH3" i="151" s="1"/>
  <c r="HI3" i="151" s="1"/>
  <c r="HJ3" i="151" s="1"/>
  <c r="HK3" i="151" s="1"/>
  <c r="AK2" i="151"/>
  <c r="AJ2" i="151"/>
  <c r="AI2" i="151"/>
  <c r="AH2" i="151"/>
  <c r="HE1" i="151"/>
  <c r="GX1" i="151"/>
  <c r="HB7" i="151" s="1"/>
  <c r="GQ1" i="151"/>
  <c r="GJ1" i="151"/>
  <c r="GC1" i="151"/>
  <c r="FV1" i="151"/>
  <c r="FO1" i="151"/>
  <c r="FH1" i="151"/>
  <c r="FL7" i="151" s="1"/>
  <c r="FA1" i="151"/>
  <c r="FE7" i="151" s="1"/>
  <c r="ET1" i="151"/>
  <c r="EX7" i="151" s="1"/>
  <c r="EM1" i="151"/>
  <c r="EF1" i="151"/>
  <c r="DY1" i="151"/>
  <c r="DR1" i="151"/>
  <c r="DK1" i="151"/>
  <c r="DD1" i="151"/>
  <c r="DH7" i="151" s="1"/>
  <c r="CW1" i="151"/>
  <c r="DA7" i="151" s="1"/>
  <c r="CP1" i="151"/>
  <c r="CI1" i="151"/>
  <c r="CB1" i="151"/>
  <c r="BU1" i="151"/>
  <c r="BN1" i="151"/>
  <c r="BG1" i="151"/>
  <c r="AZ1" i="151"/>
  <c r="AS1" i="151"/>
  <c r="AW7" i="151" s="1"/>
  <c r="AL1" i="151"/>
  <c r="AE26" i="150"/>
  <c r="Q26" i="150"/>
  <c r="O26" i="150"/>
  <c r="M26" i="150"/>
  <c r="D26" i="150"/>
  <c r="C26" i="150"/>
  <c r="Q25" i="150"/>
  <c r="O25" i="150"/>
  <c r="M25" i="150"/>
  <c r="D25" i="150"/>
  <c r="C25" i="150"/>
  <c r="Q23" i="150"/>
  <c r="O23" i="150"/>
  <c r="M23" i="150"/>
  <c r="P23" i="150" s="1"/>
  <c r="D23" i="150"/>
  <c r="C23" i="150"/>
  <c r="Q22" i="150"/>
  <c r="O22" i="150"/>
  <c r="M22" i="150"/>
  <c r="D22" i="150"/>
  <c r="C22" i="150"/>
  <c r="Q21" i="150"/>
  <c r="O21" i="150"/>
  <c r="M21" i="150"/>
  <c r="D21" i="150"/>
  <c r="C21" i="150"/>
  <c r="Q20" i="150"/>
  <c r="O20" i="150"/>
  <c r="M20" i="150"/>
  <c r="T20" i="150" s="1"/>
  <c r="D20" i="150"/>
  <c r="C20" i="150"/>
  <c r="Q19" i="150"/>
  <c r="O19" i="150"/>
  <c r="M19" i="150"/>
  <c r="D19" i="150"/>
  <c r="C19" i="150"/>
  <c r="Q18" i="150"/>
  <c r="O18" i="150"/>
  <c r="M18" i="150"/>
  <c r="D18" i="150"/>
  <c r="C18" i="150"/>
  <c r="Q17" i="150"/>
  <c r="O17" i="150"/>
  <c r="M17" i="150"/>
  <c r="D17" i="150"/>
  <c r="C17" i="150"/>
  <c r="Q16" i="150"/>
  <c r="O16" i="150"/>
  <c r="M16" i="150"/>
  <c r="D16" i="150"/>
  <c r="C16" i="150"/>
  <c r="AH3" i="150"/>
  <c r="AI3" i="150" s="1"/>
  <c r="AJ3" i="150" s="1"/>
  <c r="AK3" i="150" s="1"/>
  <c r="AL3" i="150" s="1"/>
  <c r="AM3" i="150" s="1"/>
  <c r="AN3" i="150" s="1"/>
  <c r="AO3" i="150" s="1"/>
  <c r="AP3" i="150" s="1"/>
  <c r="AQ3" i="150" s="1"/>
  <c r="AR3" i="150" s="1"/>
  <c r="AS3" i="150" s="1"/>
  <c r="AT3" i="150" s="1"/>
  <c r="AU3" i="150" s="1"/>
  <c r="AV3" i="150" s="1"/>
  <c r="AW3" i="150" s="1"/>
  <c r="AX3" i="150" s="1"/>
  <c r="AY3" i="150" s="1"/>
  <c r="AZ3" i="150" s="1"/>
  <c r="BA3" i="150" s="1"/>
  <c r="BB3" i="150" s="1"/>
  <c r="BC3" i="150" s="1"/>
  <c r="BD3" i="150" s="1"/>
  <c r="BE3" i="150" s="1"/>
  <c r="BF3" i="150" s="1"/>
  <c r="BG3" i="150" s="1"/>
  <c r="BH3" i="150" s="1"/>
  <c r="BI3" i="150" s="1"/>
  <c r="BJ3" i="150" s="1"/>
  <c r="BK3" i="150" s="1"/>
  <c r="BL3" i="150" s="1"/>
  <c r="BM3" i="150" s="1"/>
  <c r="BN3" i="150" s="1"/>
  <c r="BO3" i="150" s="1"/>
  <c r="BP3" i="150" s="1"/>
  <c r="BQ3" i="150" s="1"/>
  <c r="BR3" i="150" s="1"/>
  <c r="BS3" i="150" s="1"/>
  <c r="BT3" i="150" s="1"/>
  <c r="BU3" i="150" s="1"/>
  <c r="BV3" i="150" s="1"/>
  <c r="BW3" i="150" s="1"/>
  <c r="BX3" i="150" s="1"/>
  <c r="BY3" i="150" s="1"/>
  <c r="BZ3" i="150" s="1"/>
  <c r="CA3" i="150" s="1"/>
  <c r="CB3" i="150" s="1"/>
  <c r="CC3" i="150" s="1"/>
  <c r="CD3" i="150" s="1"/>
  <c r="CE3" i="150" s="1"/>
  <c r="CF3" i="150" s="1"/>
  <c r="CG3" i="150" s="1"/>
  <c r="CH3" i="150" s="1"/>
  <c r="CI3" i="150" s="1"/>
  <c r="CJ3" i="150" s="1"/>
  <c r="CK3" i="150" s="1"/>
  <c r="CL3" i="150" s="1"/>
  <c r="CM3" i="150" s="1"/>
  <c r="CN3" i="150" s="1"/>
  <c r="CO3" i="150" s="1"/>
  <c r="CP3" i="150" s="1"/>
  <c r="CQ3" i="150" s="1"/>
  <c r="CR3" i="150" s="1"/>
  <c r="CS3" i="150" s="1"/>
  <c r="CT3" i="150" s="1"/>
  <c r="CU3" i="150" s="1"/>
  <c r="CV3" i="150" s="1"/>
  <c r="CW3" i="150" s="1"/>
  <c r="CX3" i="150" s="1"/>
  <c r="CY3" i="150" s="1"/>
  <c r="CZ3" i="150" s="1"/>
  <c r="DA3" i="150" s="1"/>
  <c r="DB3" i="150" s="1"/>
  <c r="DC3" i="150" s="1"/>
  <c r="DD3" i="150" s="1"/>
  <c r="DE3" i="150" s="1"/>
  <c r="DF3" i="150" s="1"/>
  <c r="DG3" i="150" s="1"/>
  <c r="DH3" i="150" s="1"/>
  <c r="DI3" i="150" s="1"/>
  <c r="DJ3" i="150" s="1"/>
  <c r="DK3" i="150" s="1"/>
  <c r="DL3" i="150" s="1"/>
  <c r="DM3" i="150" s="1"/>
  <c r="DN3" i="150" s="1"/>
  <c r="DO3" i="150" s="1"/>
  <c r="DP3" i="150" s="1"/>
  <c r="DQ3" i="150" s="1"/>
  <c r="DR3" i="150" s="1"/>
  <c r="DS3" i="150" s="1"/>
  <c r="DT3" i="150" s="1"/>
  <c r="DU3" i="150" s="1"/>
  <c r="DV3" i="150" s="1"/>
  <c r="DW3" i="150" s="1"/>
  <c r="DX3" i="150" s="1"/>
  <c r="DY3" i="150" s="1"/>
  <c r="DZ3" i="150" s="1"/>
  <c r="EA3" i="150" s="1"/>
  <c r="EB3" i="150" s="1"/>
  <c r="EC3" i="150" s="1"/>
  <c r="ED3" i="150" s="1"/>
  <c r="EE3" i="150" s="1"/>
  <c r="EF3" i="150" s="1"/>
  <c r="EG3" i="150" s="1"/>
  <c r="EH3" i="150" s="1"/>
  <c r="EI3" i="150" s="1"/>
  <c r="EJ3" i="150" s="1"/>
  <c r="EK3" i="150" s="1"/>
  <c r="EL3" i="150" s="1"/>
  <c r="EM3" i="150" s="1"/>
  <c r="EN3" i="150" s="1"/>
  <c r="EO3" i="150" s="1"/>
  <c r="EP3" i="150" s="1"/>
  <c r="EQ3" i="150" s="1"/>
  <c r="ER3" i="150" s="1"/>
  <c r="ES3" i="150" s="1"/>
  <c r="ET3" i="150" s="1"/>
  <c r="EU3" i="150" s="1"/>
  <c r="EV3" i="150" s="1"/>
  <c r="EW3" i="150" s="1"/>
  <c r="EX3" i="150" s="1"/>
  <c r="EY3" i="150" s="1"/>
  <c r="EZ3" i="150" s="1"/>
  <c r="FA3" i="150" s="1"/>
  <c r="FB3" i="150" s="1"/>
  <c r="FC3" i="150" s="1"/>
  <c r="FD3" i="150" s="1"/>
  <c r="FE3" i="150" s="1"/>
  <c r="FF3" i="150" s="1"/>
  <c r="FG3" i="150" s="1"/>
  <c r="FH3" i="150" s="1"/>
  <c r="FI3" i="150" s="1"/>
  <c r="FJ3" i="150" s="1"/>
  <c r="FK3" i="150" s="1"/>
  <c r="FL3" i="150" s="1"/>
  <c r="FM3" i="150" s="1"/>
  <c r="FN3" i="150" s="1"/>
  <c r="FO3" i="150" s="1"/>
  <c r="FP3" i="150" s="1"/>
  <c r="FQ3" i="150" s="1"/>
  <c r="FR3" i="150" s="1"/>
  <c r="FS3" i="150" s="1"/>
  <c r="FT3" i="150" s="1"/>
  <c r="FU3" i="150" s="1"/>
  <c r="FV3" i="150" s="1"/>
  <c r="FW3" i="150" s="1"/>
  <c r="FX3" i="150" s="1"/>
  <c r="FY3" i="150" s="1"/>
  <c r="FZ3" i="150" s="1"/>
  <c r="GA3" i="150" s="1"/>
  <c r="GB3" i="150" s="1"/>
  <c r="GC3" i="150" s="1"/>
  <c r="GD3" i="150" s="1"/>
  <c r="GE3" i="150" s="1"/>
  <c r="GF3" i="150" s="1"/>
  <c r="GG3" i="150" s="1"/>
  <c r="GH3" i="150" s="1"/>
  <c r="GI3" i="150" s="1"/>
  <c r="GJ3" i="150" s="1"/>
  <c r="GK3" i="150" s="1"/>
  <c r="GL3" i="150" s="1"/>
  <c r="GM3" i="150" s="1"/>
  <c r="GN3" i="150" s="1"/>
  <c r="GO3" i="150" s="1"/>
  <c r="GP3" i="150" s="1"/>
  <c r="GQ3" i="150" s="1"/>
  <c r="GR3" i="150" s="1"/>
  <c r="GS3" i="150" s="1"/>
  <c r="GT3" i="150" s="1"/>
  <c r="GU3" i="150" s="1"/>
  <c r="GV3" i="150" s="1"/>
  <c r="GW3" i="150" s="1"/>
  <c r="GX3" i="150" s="1"/>
  <c r="GY3" i="150" s="1"/>
  <c r="GZ3" i="150" s="1"/>
  <c r="HA3" i="150" s="1"/>
  <c r="HB3" i="150" s="1"/>
  <c r="HC3" i="150" s="1"/>
  <c r="HD3" i="150" s="1"/>
  <c r="HE3" i="150" s="1"/>
  <c r="HF3" i="150" s="1"/>
  <c r="HG3" i="150" s="1"/>
  <c r="HH3" i="150" s="1"/>
  <c r="HI3" i="150" s="1"/>
  <c r="HJ3" i="150" s="1"/>
  <c r="HK3" i="150" s="1"/>
  <c r="AK2" i="150"/>
  <c r="AJ2" i="150"/>
  <c r="AI2" i="150"/>
  <c r="AH2" i="150"/>
  <c r="HE1" i="150"/>
  <c r="GX1" i="150"/>
  <c r="GQ1" i="150"/>
  <c r="GJ1" i="150"/>
  <c r="GC1" i="150"/>
  <c r="FV1" i="150"/>
  <c r="FO1" i="150"/>
  <c r="FS7" i="150" s="1"/>
  <c r="FH1" i="150"/>
  <c r="FL7" i="150" s="1"/>
  <c r="FA1" i="150"/>
  <c r="ET1" i="150"/>
  <c r="EX7" i="150" s="1"/>
  <c r="EM1" i="150"/>
  <c r="EQ7" i="150" s="1"/>
  <c r="EF1" i="150"/>
  <c r="EJ7" i="150" s="1"/>
  <c r="DY1" i="150"/>
  <c r="DR1" i="150"/>
  <c r="DK1" i="150"/>
  <c r="DO7" i="150" s="1"/>
  <c r="DD1" i="150"/>
  <c r="CW1" i="150"/>
  <c r="CP1" i="150"/>
  <c r="CI1" i="150"/>
  <c r="CB1" i="150"/>
  <c r="BU1" i="150"/>
  <c r="BN1" i="150"/>
  <c r="BR7" i="150" s="1"/>
  <c r="BG1" i="150"/>
  <c r="BK7" i="150" s="1"/>
  <c r="AZ1" i="150"/>
  <c r="AS1" i="150"/>
  <c r="AL1" i="150"/>
  <c r="AF25" i="149"/>
  <c r="AH25" i="149" s="1"/>
  <c r="Q25" i="149"/>
  <c r="O25" i="149"/>
  <c r="M25" i="149"/>
  <c r="P25" i="149" s="1"/>
  <c r="D25" i="149"/>
  <c r="C25" i="149"/>
  <c r="AF24" i="149"/>
  <c r="AH24" i="149" s="1"/>
  <c r="Q24" i="149"/>
  <c r="O24" i="149"/>
  <c r="M24" i="149"/>
  <c r="D24" i="149"/>
  <c r="C24" i="149"/>
  <c r="AF23" i="149"/>
  <c r="AH23" i="149" s="1"/>
  <c r="Q23" i="149"/>
  <c r="O23" i="149"/>
  <c r="M23" i="149"/>
  <c r="D23" i="149"/>
  <c r="C23" i="149"/>
  <c r="AF22" i="149"/>
  <c r="AH22" i="149" s="1"/>
  <c r="Q22" i="149"/>
  <c r="O22" i="149"/>
  <c r="M22" i="149"/>
  <c r="D22" i="149"/>
  <c r="C22" i="149"/>
  <c r="AF21" i="149"/>
  <c r="AH21" i="149" s="1"/>
  <c r="O21" i="149"/>
  <c r="M21" i="149"/>
  <c r="Q21" i="149" s="1"/>
  <c r="D21" i="149"/>
  <c r="C21" i="149"/>
  <c r="AF20" i="149"/>
  <c r="AH20" i="149" s="1"/>
  <c r="O20" i="149"/>
  <c r="M20" i="149"/>
  <c r="D20" i="149"/>
  <c r="C20" i="149"/>
  <c r="AF19" i="149"/>
  <c r="AH19" i="149" s="1"/>
  <c r="O19" i="149"/>
  <c r="M19" i="149"/>
  <c r="T19" i="149" s="1"/>
  <c r="D19" i="149"/>
  <c r="C19" i="149"/>
  <c r="AF18" i="149"/>
  <c r="AH18" i="149" s="1"/>
  <c r="O18" i="149"/>
  <c r="M18" i="149"/>
  <c r="D18" i="149"/>
  <c r="C18" i="149"/>
  <c r="AF17" i="149"/>
  <c r="AH17" i="149" s="1"/>
  <c r="O17" i="149"/>
  <c r="M17" i="149"/>
  <c r="T17" i="149" s="1"/>
  <c r="D17" i="149"/>
  <c r="C17" i="149"/>
  <c r="AF16" i="149"/>
  <c r="AH16" i="149" s="1"/>
  <c r="O16" i="149"/>
  <c r="M16" i="149"/>
  <c r="T16" i="149" s="1"/>
  <c r="D16" i="149"/>
  <c r="C16" i="149"/>
  <c r="AI3" i="149"/>
  <c r="AJ3" i="149" s="1"/>
  <c r="AK3" i="149" s="1"/>
  <c r="AL3" i="149" s="1"/>
  <c r="AM3" i="149" s="1"/>
  <c r="AN3" i="149" s="1"/>
  <c r="AO3" i="149" s="1"/>
  <c r="AP3" i="149" s="1"/>
  <c r="AQ3" i="149" s="1"/>
  <c r="AR3" i="149" s="1"/>
  <c r="AS3" i="149" s="1"/>
  <c r="AT3" i="149" s="1"/>
  <c r="AU3" i="149" s="1"/>
  <c r="AV3" i="149" s="1"/>
  <c r="AW3" i="149" s="1"/>
  <c r="AX3" i="149" s="1"/>
  <c r="AY3" i="149" s="1"/>
  <c r="AZ3" i="149" s="1"/>
  <c r="BA3" i="149" s="1"/>
  <c r="BB3" i="149" s="1"/>
  <c r="BC3" i="149" s="1"/>
  <c r="BD3" i="149" s="1"/>
  <c r="BE3" i="149" s="1"/>
  <c r="BF3" i="149" s="1"/>
  <c r="BG3" i="149" s="1"/>
  <c r="BH3" i="149" s="1"/>
  <c r="BI3" i="149" s="1"/>
  <c r="BJ3" i="149" s="1"/>
  <c r="BK3" i="149" s="1"/>
  <c r="BL3" i="149" s="1"/>
  <c r="BM3" i="149" s="1"/>
  <c r="BN3" i="149" s="1"/>
  <c r="BO3" i="149" s="1"/>
  <c r="BP3" i="149" s="1"/>
  <c r="BQ3" i="149" s="1"/>
  <c r="BR3" i="149" s="1"/>
  <c r="BS3" i="149" s="1"/>
  <c r="BT3" i="149" s="1"/>
  <c r="BU3" i="149" s="1"/>
  <c r="BV3" i="149" s="1"/>
  <c r="BW3" i="149" s="1"/>
  <c r="BX3" i="149" s="1"/>
  <c r="BY3" i="149" s="1"/>
  <c r="BZ3" i="149" s="1"/>
  <c r="CA3" i="149" s="1"/>
  <c r="CB3" i="149" s="1"/>
  <c r="CC3" i="149" s="1"/>
  <c r="CD3" i="149" s="1"/>
  <c r="CE3" i="149" s="1"/>
  <c r="CF3" i="149" s="1"/>
  <c r="CG3" i="149" s="1"/>
  <c r="CH3" i="149" s="1"/>
  <c r="CI3" i="149" s="1"/>
  <c r="CJ3" i="149" s="1"/>
  <c r="CK3" i="149" s="1"/>
  <c r="CL3" i="149" s="1"/>
  <c r="CM3" i="149" s="1"/>
  <c r="CN3" i="149" s="1"/>
  <c r="CO3" i="149" s="1"/>
  <c r="CP3" i="149" s="1"/>
  <c r="CQ3" i="149" s="1"/>
  <c r="CR3" i="149" s="1"/>
  <c r="CS3" i="149" s="1"/>
  <c r="CT3" i="149" s="1"/>
  <c r="CU3" i="149" s="1"/>
  <c r="CV3" i="149" s="1"/>
  <c r="CW3" i="149" s="1"/>
  <c r="CX3" i="149" s="1"/>
  <c r="CY3" i="149" s="1"/>
  <c r="CZ3" i="149" s="1"/>
  <c r="DA3" i="149" s="1"/>
  <c r="DB3" i="149" s="1"/>
  <c r="DC3" i="149" s="1"/>
  <c r="DD3" i="149" s="1"/>
  <c r="DE3" i="149" s="1"/>
  <c r="DF3" i="149" s="1"/>
  <c r="DG3" i="149" s="1"/>
  <c r="DH3" i="149" s="1"/>
  <c r="DI3" i="149" s="1"/>
  <c r="DJ3" i="149" s="1"/>
  <c r="DK3" i="149" s="1"/>
  <c r="DL3" i="149" s="1"/>
  <c r="DM3" i="149" s="1"/>
  <c r="DN3" i="149" s="1"/>
  <c r="DO3" i="149" s="1"/>
  <c r="DP3" i="149" s="1"/>
  <c r="DQ3" i="149" s="1"/>
  <c r="DR3" i="149" s="1"/>
  <c r="DS3" i="149" s="1"/>
  <c r="DT3" i="149" s="1"/>
  <c r="DU3" i="149" s="1"/>
  <c r="DV3" i="149" s="1"/>
  <c r="DW3" i="149" s="1"/>
  <c r="DX3" i="149" s="1"/>
  <c r="DY3" i="149" s="1"/>
  <c r="DZ3" i="149" s="1"/>
  <c r="EA3" i="149" s="1"/>
  <c r="EB3" i="149" s="1"/>
  <c r="EC3" i="149" s="1"/>
  <c r="ED3" i="149" s="1"/>
  <c r="EE3" i="149" s="1"/>
  <c r="EF3" i="149" s="1"/>
  <c r="EG3" i="149" s="1"/>
  <c r="EH3" i="149" s="1"/>
  <c r="EI3" i="149" s="1"/>
  <c r="EJ3" i="149" s="1"/>
  <c r="EK3" i="149" s="1"/>
  <c r="EL3" i="149" s="1"/>
  <c r="EM3" i="149" s="1"/>
  <c r="EN3" i="149" s="1"/>
  <c r="EO3" i="149" s="1"/>
  <c r="EP3" i="149" s="1"/>
  <c r="EQ3" i="149" s="1"/>
  <c r="ER3" i="149" s="1"/>
  <c r="ES3" i="149" s="1"/>
  <c r="ET3" i="149" s="1"/>
  <c r="EU3" i="149" s="1"/>
  <c r="EV3" i="149" s="1"/>
  <c r="EW3" i="149" s="1"/>
  <c r="EX3" i="149" s="1"/>
  <c r="EY3" i="149" s="1"/>
  <c r="EZ3" i="149" s="1"/>
  <c r="FA3" i="149" s="1"/>
  <c r="FB3" i="149" s="1"/>
  <c r="FC3" i="149" s="1"/>
  <c r="FD3" i="149" s="1"/>
  <c r="FE3" i="149" s="1"/>
  <c r="FF3" i="149" s="1"/>
  <c r="FG3" i="149" s="1"/>
  <c r="FH3" i="149" s="1"/>
  <c r="FI3" i="149" s="1"/>
  <c r="FJ3" i="149" s="1"/>
  <c r="FK3" i="149" s="1"/>
  <c r="FL3" i="149" s="1"/>
  <c r="FM3" i="149" s="1"/>
  <c r="FN3" i="149" s="1"/>
  <c r="FO3" i="149" s="1"/>
  <c r="FP3" i="149" s="1"/>
  <c r="FQ3" i="149" s="1"/>
  <c r="FR3" i="149" s="1"/>
  <c r="FS3" i="149" s="1"/>
  <c r="FT3" i="149" s="1"/>
  <c r="FU3" i="149" s="1"/>
  <c r="FV3" i="149" s="1"/>
  <c r="FW3" i="149" s="1"/>
  <c r="FX3" i="149" s="1"/>
  <c r="FY3" i="149" s="1"/>
  <c r="FZ3" i="149" s="1"/>
  <c r="GA3" i="149" s="1"/>
  <c r="GB3" i="149" s="1"/>
  <c r="GC3" i="149" s="1"/>
  <c r="GD3" i="149" s="1"/>
  <c r="GE3" i="149" s="1"/>
  <c r="GF3" i="149" s="1"/>
  <c r="GG3" i="149" s="1"/>
  <c r="GH3" i="149" s="1"/>
  <c r="GI3" i="149" s="1"/>
  <c r="GJ3" i="149" s="1"/>
  <c r="GK3" i="149" s="1"/>
  <c r="GL3" i="149" s="1"/>
  <c r="GM3" i="149" s="1"/>
  <c r="GN3" i="149" s="1"/>
  <c r="GO3" i="149" s="1"/>
  <c r="GP3" i="149" s="1"/>
  <c r="GQ3" i="149" s="1"/>
  <c r="GR3" i="149" s="1"/>
  <c r="GS3" i="149" s="1"/>
  <c r="GT3" i="149" s="1"/>
  <c r="GU3" i="149" s="1"/>
  <c r="GV3" i="149" s="1"/>
  <c r="GW3" i="149" s="1"/>
  <c r="GX3" i="149" s="1"/>
  <c r="GY3" i="149" s="1"/>
  <c r="GZ3" i="149" s="1"/>
  <c r="HA3" i="149" s="1"/>
  <c r="HB3" i="149" s="1"/>
  <c r="HC3" i="149" s="1"/>
  <c r="HD3" i="149" s="1"/>
  <c r="HE3" i="149" s="1"/>
  <c r="HF3" i="149" s="1"/>
  <c r="HG3" i="149" s="1"/>
  <c r="HH3" i="149" s="1"/>
  <c r="HI3" i="149" s="1"/>
  <c r="HJ3" i="149" s="1"/>
  <c r="HK3" i="149" s="1"/>
  <c r="HL3" i="149" s="1"/>
  <c r="AL2" i="149"/>
  <c r="AK2" i="149"/>
  <c r="AJ2" i="149"/>
  <c r="AI2" i="149"/>
  <c r="HF1" i="149"/>
  <c r="GY1" i="149"/>
  <c r="GR1" i="149"/>
  <c r="GV7" i="149" s="1"/>
  <c r="GK1" i="149"/>
  <c r="GD1" i="149"/>
  <c r="FW1" i="149"/>
  <c r="FP1" i="149"/>
  <c r="FI1" i="149"/>
  <c r="FM7" i="149" s="1"/>
  <c r="FB1" i="149"/>
  <c r="EU1" i="149"/>
  <c r="EN1" i="149"/>
  <c r="ER7" i="149" s="1"/>
  <c r="EG1" i="149"/>
  <c r="DZ1" i="149"/>
  <c r="DS1" i="149"/>
  <c r="DL1" i="149"/>
  <c r="DE1" i="149"/>
  <c r="DI7" i="149" s="1"/>
  <c r="CX1" i="149"/>
  <c r="CQ1" i="149"/>
  <c r="CJ1" i="149"/>
  <c r="CN7" i="149" s="1"/>
  <c r="CC1" i="149"/>
  <c r="CG7" i="149" s="1"/>
  <c r="BV1" i="149"/>
  <c r="BO1" i="149"/>
  <c r="BH1" i="149"/>
  <c r="BA1" i="149"/>
  <c r="AT1" i="149"/>
  <c r="AM1" i="149"/>
  <c r="BL25" i="148"/>
  <c r="BN25" i="148" s="1"/>
  <c r="Q25" i="148"/>
  <c r="O25" i="148"/>
  <c r="M25" i="148"/>
  <c r="T25" i="148" s="1"/>
  <c r="D25" i="148"/>
  <c r="C25" i="148"/>
  <c r="BL24" i="148"/>
  <c r="BN24" i="148" s="1"/>
  <c r="Q24" i="148"/>
  <c r="O24" i="148"/>
  <c r="M24" i="148"/>
  <c r="D24" i="148"/>
  <c r="C24" i="148"/>
  <c r="BL23" i="148"/>
  <c r="BN23" i="148" s="1"/>
  <c r="Q23" i="148"/>
  <c r="O23" i="148"/>
  <c r="M23" i="148"/>
  <c r="D23" i="148"/>
  <c r="C23" i="148"/>
  <c r="BL22" i="148"/>
  <c r="BN22" i="148" s="1"/>
  <c r="Q22" i="148"/>
  <c r="O22" i="148"/>
  <c r="M22" i="148"/>
  <c r="T22" i="148" s="1"/>
  <c r="D22" i="148"/>
  <c r="C22" i="148"/>
  <c r="BL21" i="148"/>
  <c r="BN21" i="148" s="1"/>
  <c r="O21" i="148"/>
  <c r="M21" i="148"/>
  <c r="T21" i="148" s="1"/>
  <c r="D21" i="148"/>
  <c r="C21" i="148"/>
  <c r="BL20" i="148"/>
  <c r="BN20" i="148" s="1"/>
  <c r="O20" i="148"/>
  <c r="M20" i="148"/>
  <c r="T20" i="148" s="1"/>
  <c r="D20" i="148"/>
  <c r="C20" i="148"/>
  <c r="BL19" i="148"/>
  <c r="BN19" i="148" s="1"/>
  <c r="O19" i="148"/>
  <c r="M19" i="148"/>
  <c r="T19" i="148" s="1"/>
  <c r="D19" i="148"/>
  <c r="C19" i="148"/>
  <c r="BL18" i="148"/>
  <c r="O18" i="148"/>
  <c r="M18" i="148"/>
  <c r="D18" i="148"/>
  <c r="C18" i="148"/>
  <c r="BL17" i="148"/>
  <c r="BN17" i="148" s="1"/>
  <c r="O17" i="148"/>
  <c r="M17" i="148"/>
  <c r="T17" i="148" s="1"/>
  <c r="D17" i="148"/>
  <c r="C17" i="148"/>
  <c r="BL16" i="148"/>
  <c r="BN16" i="148" s="1"/>
  <c r="O16" i="148"/>
  <c r="M16" i="148"/>
  <c r="T16" i="148" s="1"/>
  <c r="D16" i="148"/>
  <c r="C16" i="148"/>
  <c r="BO3" i="148"/>
  <c r="BP3" i="148" s="1"/>
  <c r="BQ3" i="148" s="1"/>
  <c r="BR3" i="148" s="1"/>
  <c r="BS3" i="148" s="1"/>
  <c r="BT3" i="148" s="1"/>
  <c r="BU3" i="148" s="1"/>
  <c r="BV3" i="148" s="1"/>
  <c r="BW3" i="148" s="1"/>
  <c r="BX3" i="148" s="1"/>
  <c r="BY3" i="148" s="1"/>
  <c r="BZ3" i="148" s="1"/>
  <c r="CA3" i="148" s="1"/>
  <c r="CB3" i="148" s="1"/>
  <c r="CC3" i="148" s="1"/>
  <c r="CD3" i="148" s="1"/>
  <c r="CE3" i="148" s="1"/>
  <c r="CF3" i="148" s="1"/>
  <c r="CG3" i="148" s="1"/>
  <c r="CH3" i="148" s="1"/>
  <c r="CI3" i="148" s="1"/>
  <c r="CJ3" i="148" s="1"/>
  <c r="CK3" i="148" s="1"/>
  <c r="CL3" i="148" s="1"/>
  <c r="CM3" i="148" s="1"/>
  <c r="CN3" i="148" s="1"/>
  <c r="CO3" i="148" s="1"/>
  <c r="CP3" i="148" s="1"/>
  <c r="CQ3" i="148" s="1"/>
  <c r="CR3" i="148" s="1"/>
  <c r="CS3" i="148" s="1"/>
  <c r="CT3" i="148" s="1"/>
  <c r="CU3" i="148" s="1"/>
  <c r="CV3" i="148" s="1"/>
  <c r="CW3" i="148" s="1"/>
  <c r="CX3" i="148" s="1"/>
  <c r="CY3" i="148" s="1"/>
  <c r="CZ3" i="148" s="1"/>
  <c r="DA3" i="148" s="1"/>
  <c r="DB3" i="148" s="1"/>
  <c r="DC3" i="148" s="1"/>
  <c r="DD3" i="148" s="1"/>
  <c r="DE3" i="148" s="1"/>
  <c r="DF3" i="148" s="1"/>
  <c r="DG3" i="148" s="1"/>
  <c r="DH3" i="148" s="1"/>
  <c r="DI3" i="148" s="1"/>
  <c r="DJ3" i="148" s="1"/>
  <c r="DK3" i="148" s="1"/>
  <c r="DL3" i="148" s="1"/>
  <c r="DM3" i="148" s="1"/>
  <c r="DN3" i="148" s="1"/>
  <c r="DO3" i="148" s="1"/>
  <c r="DP3" i="148" s="1"/>
  <c r="DQ3" i="148" s="1"/>
  <c r="DR3" i="148" s="1"/>
  <c r="DS3" i="148" s="1"/>
  <c r="DT3" i="148" s="1"/>
  <c r="DU3" i="148" s="1"/>
  <c r="DV3" i="148" s="1"/>
  <c r="DW3" i="148" s="1"/>
  <c r="DX3" i="148" s="1"/>
  <c r="DY3" i="148" s="1"/>
  <c r="DZ3" i="148" s="1"/>
  <c r="EA3" i="148" s="1"/>
  <c r="EB3" i="148" s="1"/>
  <c r="EC3" i="148" s="1"/>
  <c r="ED3" i="148" s="1"/>
  <c r="EE3" i="148" s="1"/>
  <c r="EF3" i="148" s="1"/>
  <c r="EG3" i="148" s="1"/>
  <c r="EH3" i="148" s="1"/>
  <c r="EI3" i="148" s="1"/>
  <c r="EJ3" i="148" s="1"/>
  <c r="EK3" i="148" s="1"/>
  <c r="EL3" i="148" s="1"/>
  <c r="EM3" i="148" s="1"/>
  <c r="EN3" i="148" s="1"/>
  <c r="EO3" i="148" s="1"/>
  <c r="EP3" i="148" s="1"/>
  <c r="EQ3" i="148" s="1"/>
  <c r="ER3" i="148" s="1"/>
  <c r="ES3" i="148" s="1"/>
  <c r="ET3" i="148" s="1"/>
  <c r="EU3" i="148" s="1"/>
  <c r="EV3" i="148" s="1"/>
  <c r="EW3" i="148" s="1"/>
  <c r="EX3" i="148" s="1"/>
  <c r="EY3" i="148" s="1"/>
  <c r="EZ3" i="148" s="1"/>
  <c r="FA3" i="148" s="1"/>
  <c r="FB3" i="148" s="1"/>
  <c r="FC3" i="148" s="1"/>
  <c r="FD3" i="148" s="1"/>
  <c r="FE3" i="148" s="1"/>
  <c r="FF3" i="148" s="1"/>
  <c r="FG3" i="148" s="1"/>
  <c r="FH3" i="148" s="1"/>
  <c r="FI3" i="148" s="1"/>
  <c r="FJ3" i="148" s="1"/>
  <c r="FK3" i="148" s="1"/>
  <c r="FL3" i="148" s="1"/>
  <c r="FM3" i="148" s="1"/>
  <c r="FN3" i="148" s="1"/>
  <c r="FO3" i="148" s="1"/>
  <c r="FP3" i="148" s="1"/>
  <c r="FQ3" i="148" s="1"/>
  <c r="FR3" i="148" s="1"/>
  <c r="FS3" i="148" s="1"/>
  <c r="FT3" i="148" s="1"/>
  <c r="FU3" i="148" s="1"/>
  <c r="FV3" i="148" s="1"/>
  <c r="FW3" i="148" s="1"/>
  <c r="FX3" i="148" s="1"/>
  <c r="FY3" i="148" s="1"/>
  <c r="FZ3" i="148" s="1"/>
  <c r="GA3" i="148" s="1"/>
  <c r="GB3" i="148" s="1"/>
  <c r="GC3" i="148" s="1"/>
  <c r="GD3" i="148" s="1"/>
  <c r="GE3" i="148" s="1"/>
  <c r="GF3" i="148" s="1"/>
  <c r="GG3" i="148" s="1"/>
  <c r="GH3" i="148" s="1"/>
  <c r="GI3" i="148" s="1"/>
  <c r="GJ3" i="148" s="1"/>
  <c r="GK3" i="148" s="1"/>
  <c r="GL3" i="148" s="1"/>
  <c r="GM3" i="148" s="1"/>
  <c r="GN3" i="148" s="1"/>
  <c r="GO3" i="148" s="1"/>
  <c r="GP3" i="148" s="1"/>
  <c r="GQ3" i="148" s="1"/>
  <c r="GR3" i="148" s="1"/>
  <c r="GS3" i="148" s="1"/>
  <c r="GT3" i="148" s="1"/>
  <c r="GU3" i="148" s="1"/>
  <c r="GV3" i="148" s="1"/>
  <c r="GW3" i="148" s="1"/>
  <c r="GX3" i="148" s="1"/>
  <c r="GY3" i="148" s="1"/>
  <c r="GZ3" i="148" s="1"/>
  <c r="HA3" i="148" s="1"/>
  <c r="HB3" i="148" s="1"/>
  <c r="HC3" i="148" s="1"/>
  <c r="HD3" i="148" s="1"/>
  <c r="HE3" i="148" s="1"/>
  <c r="HF3" i="148" s="1"/>
  <c r="HG3" i="148" s="1"/>
  <c r="HH3" i="148" s="1"/>
  <c r="HI3" i="148" s="1"/>
  <c r="HJ3" i="148" s="1"/>
  <c r="HK3" i="148" s="1"/>
  <c r="HL3" i="148" s="1"/>
  <c r="HM3" i="148" s="1"/>
  <c r="HN3" i="148" s="1"/>
  <c r="HO3" i="148" s="1"/>
  <c r="HP3" i="148" s="1"/>
  <c r="HQ3" i="148" s="1"/>
  <c r="HR3" i="148" s="1"/>
  <c r="HS3" i="148" s="1"/>
  <c r="HT3" i="148" s="1"/>
  <c r="HU3" i="148" s="1"/>
  <c r="HV3" i="148" s="1"/>
  <c r="HW3" i="148" s="1"/>
  <c r="HX3" i="148" s="1"/>
  <c r="HY3" i="148" s="1"/>
  <c r="HZ3" i="148" s="1"/>
  <c r="IA3" i="148" s="1"/>
  <c r="IB3" i="148" s="1"/>
  <c r="IC3" i="148" s="1"/>
  <c r="ID3" i="148" s="1"/>
  <c r="IE3" i="148" s="1"/>
  <c r="IF3" i="148" s="1"/>
  <c r="IG3" i="148" s="1"/>
  <c r="IH3" i="148" s="1"/>
  <c r="II3" i="148" s="1"/>
  <c r="IJ3" i="148" s="1"/>
  <c r="IK3" i="148" s="1"/>
  <c r="IL3" i="148" s="1"/>
  <c r="IM3" i="148" s="1"/>
  <c r="IN3" i="148" s="1"/>
  <c r="IO3" i="148" s="1"/>
  <c r="IP3" i="148" s="1"/>
  <c r="IQ3" i="148" s="1"/>
  <c r="IR3" i="148" s="1"/>
  <c r="BR2" i="148"/>
  <c r="BQ2" i="148"/>
  <c r="BP2" i="148"/>
  <c r="BO2" i="148"/>
  <c r="IL1" i="148"/>
  <c r="IP7" i="148" s="1"/>
  <c r="IE1" i="148"/>
  <c r="HX1" i="148"/>
  <c r="HQ1" i="148"/>
  <c r="HJ1" i="148"/>
  <c r="HC1" i="148"/>
  <c r="GV1" i="148"/>
  <c r="GO1" i="148"/>
  <c r="GS7" i="148" s="1"/>
  <c r="GH1" i="148"/>
  <c r="GA1" i="148"/>
  <c r="GE7" i="148" s="1"/>
  <c r="FT1" i="148"/>
  <c r="FM1" i="148"/>
  <c r="FF1" i="148"/>
  <c r="FJ7" i="148" s="1"/>
  <c r="EY1" i="148"/>
  <c r="ER1" i="148"/>
  <c r="EK1" i="148"/>
  <c r="ED1" i="148"/>
  <c r="DW1" i="148"/>
  <c r="EA7" i="148" s="1"/>
  <c r="DP1" i="148"/>
  <c r="DT7" i="148" s="1"/>
  <c r="DI1" i="148"/>
  <c r="DB1" i="148"/>
  <c r="CU1" i="148"/>
  <c r="CN1" i="148"/>
  <c r="CG1" i="148"/>
  <c r="BZ1" i="148"/>
  <c r="BS1" i="148"/>
  <c r="AE25" i="147"/>
  <c r="AG25" i="147" s="1"/>
  <c r="Q25" i="147"/>
  <c r="O25" i="147"/>
  <c r="M25" i="147"/>
  <c r="T25" i="147" s="1"/>
  <c r="D25" i="147"/>
  <c r="C25" i="147"/>
  <c r="AE24" i="147"/>
  <c r="AG24" i="147" s="1"/>
  <c r="Q24" i="147"/>
  <c r="O24" i="147"/>
  <c r="M24" i="147"/>
  <c r="T24" i="147" s="1"/>
  <c r="D24" i="147"/>
  <c r="C24" i="147"/>
  <c r="AE23" i="147"/>
  <c r="AG23" i="147" s="1"/>
  <c r="Q23" i="147"/>
  <c r="O23" i="147"/>
  <c r="M23" i="147"/>
  <c r="D23" i="147"/>
  <c r="C23" i="147"/>
  <c r="AE22" i="147"/>
  <c r="AG22" i="147" s="1"/>
  <c r="O22" i="147"/>
  <c r="M22" i="147"/>
  <c r="D22" i="147"/>
  <c r="C22" i="147"/>
  <c r="AE21" i="147"/>
  <c r="AG21" i="147" s="1"/>
  <c r="O21" i="147"/>
  <c r="M21" i="147"/>
  <c r="D21" i="147"/>
  <c r="C21" i="147"/>
  <c r="AE20" i="147"/>
  <c r="AG20" i="147" s="1"/>
  <c r="Q20" i="147"/>
  <c r="O20" i="147"/>
  <c r="M20" i="147"/>
  <c r="T20" i="147" s="1"/>
  <c r="D20" i="147"/>
  <c r="C20" i="147"/>
  <c r="AE19" i="147"/>
  <c r="AG19" i="147" s="1"/>
  <c r="Q19" i="147"/>
  <c r="O19" i="147"/>
  <c r="M19" i="147"/>
  <c r="D19" i="147"/>
  <c r="C19" i="147"/>
  <c r="AE18" i="147"/>
  <c r="AG18" i="147" s="1"/>
  <c r="Q18" i="147"/>
  <c r="O18" i="147"/>
  <c r="M18" i="147"/>
  <c r="T18" i="147" s="1"/>
  <c r="D18" i="147"/>
  <c r="C18" i="147"/>
  <c r="AE17" i="147"/>
  <c r="AG17" i="147" s="1"/>
  <c r="Q17" i="147"/>
  <c r="O17" i="147"/>
  <c r="M17" i="147"/>
  <c r="D17" i="147"/>
  <c r="C17" i="147"/>
  <c r="AE16" i="147"/>
  <c r="AG16" i="147" s="1"/>
  <c r="Q16" i="147"/>
  <c r="O16" i="147"/>
  <c r="M16" i="147"/>
  <c r="P16" i="147" s="1"/>
  <c r="D16" i="147"/>
  <c r="C16" i="147"/>
  <c r="AH3" i="147"/>
  <c r="AI3" i="147" s="1"/>
  <c r="AJ3" i="147" s="1"/>
  <c r="AK3" i="147" s="1"/>
  <c r="AL3" i="147" s="1"/>
  <c r="AM3" i="147" s="1"/>
  <c r="AN3" i="147" s="1"/>
  <c r="AO3" i="147" s="1"/>
  <c r="AP3" i="147" s="1"/>
  <c r="AQ3" i="147" s="1"/>
  <c r="AR3" i="147" s="1"/>
  <c r="AS3" i="147" s="1"/>
  <c r="AT3" i="147" s="1"/>
  <c r="AU3" i="147" s="1"/>
  <c r="AV3" i="147" s="1"/>
  <c r="AW3" i="147" s="1"/>
  <c r="AX3" i="147" s="1"/>
  <c r="AY3" i="147" s="1"/>
  <c r="AZ3" i="147" s="1"/>
  <c r="BA3" i="147" s="1"/>
  <c r="BB3" i="147" s="1"/>
  <c r="BC3" i="147" s="1"/>
  <c r="BD3" i="147" s="1"/>
  <c r="BE3" i="147" s="1"/>
  <c r="BF3" i="147" s="1"/>
  <c r="BG3" i="147" s="1"/>
  <c r="BH3" i="147" s="1"/>
  <c r="BI3" i="147" s="1"/>
  <c r="BJ3" i="147" s="1"/>
  <c r="BK3" i="147" s="1"/>
  <c r="BL3" i="147" s="1"/>
  <c r="BM3" i="147" s="1"/>
  <c r="BN3" i="147" s="1"/>
  <c r="BO3" i="147" s="1"/>
  <c r="BP3" i="147" s="1"/>
  <c r="BQ3" i="147" s="1"/>
  <c r="BR3" i="147" s="1"/>
  <c r="BS3" i="147" s="1"/>
  <c r="BT3" i="147" s="1"/>
  <c r="BU3" i="147" s="1"/>
  <c r="BV3" i="147" s="1"/>
  <c r="BW3" i="147" s="1"/>
  <c r="BX3" i="147" s="1"/>
  <c r="BY3" i="147" s="1"/>
  <c r="BZ3" i="147" s="1"/>
  <c r="CA3" i="147" s="1"/>
  <c r="CB3" i="147" s="1"/>
  <c r="CC3" i="147" s="1"/>
  <c r="CD3" i="147" s="1"/>
  <c r="CE3" i="147" s="1"/>
  <c r="CF3" i="147" s="1"/>
  <c r="CG3" i="147" s="1"/>
  <c r="CH3" i="147" s="1"/>
  <c r="CI3" i="147" s="1"/>
  <c r="CJ3" i="147" s="1"/>
  <c r="CK3" i="147" s="1"/>
  <c r="CL3" i="147" s="1"/>
  <c r="CM3" i="147" s="1"/>
  <c r="CN3" i="147" s="1"/>
  <c r="CO3" i="147" s="1"/>
  <c r="CP3" i="147" s="1"/>
  <c r="CQ3" i="147" s="1"/>
  <c r="CR3" i="147" s="1"/>
  <c r="CS3" i="147" s="1"/>
  <c r="CT3" i="147" s="1"/>
  <c r="CU3" i="147" s="1"/>
  <c r="CV3" i="147" s="1"/>
  <c r="CW3" i="147" s="1"/>
  <c r="CX3" i="147" s="1"/>
  <c r="CY3" i="147" s="1"/>
  <c r="CZ3" i="147" s="1"/>
  <c r="DA3" i="147" s="1"/>
  <c r="DB3" i="147" s="1"/>
  <c r="DC3" i="147" s="1"/>
  <c r="DD3" i="147" s="1"/>
  <c r="DE3" i="147" s="1"/>
  <c r="DF3" i="147" s="1"/>
  <c r="DG3" i="147" s="1"/>
  <c r="DH3" i="147" s="1"/>
  <c r="DI3" i="147" s="1"/>
  <c r="DJ3" i="147" s="1"/>
  <c r="DK3" i="147" s="1"/>
  <c r="DL3" i="147" s="1"/>
  <c r="DM3" i="147" s="1"/>
  <c r="DN3" i="147" s="1"/>
  <c r="DO3" i="147" s="1"/>
  <c r="DP3" i="147" s="1"/>
  <c r="DQ3" i="147" s="1"/>
  <c r="DR3" i="147" s="1"/>
  <c r="DS3" i="147" s="1"/>
  <c r="DT3" i="147" s="1"/>
  <c r="DU3" i="147" s="1"/>
  <c r="DV3" i="147" s="1"/>
  <c r="DW3" i="147" s="1"/>
  <c r="DX3" i="147" s="1"/>
  <c r="DY3" i="147" s="1"/>
  <c r="DZ3" i="147" s="1"/>
  <c r="EA3" i="147" s="1"/>
  <c r="EB3" i="147" s="1"/>
  <c r="EC3" i="147" s="1"/>
  <c r="ED3" i="147" s="1"/>
  <c r="EE3" i="147" s="1"/>
  <c r="EF3" i="147" s="1"/>
  <c r="EG3" i="147" s="1"/>
  <c r="EH3" i="147" s="1"/>
  <c r="EI3" i="147" s="1"/>
  <c r="EJ3" i="147" s="1"/>
  <c r="EK3" i="147" s="1"/>
  <c r="EL3" i="147" s="1"/>
  <c r="EM3" i="147" s="1"/>
  <c r="EN3" i="147" s="1"/>
  <c r="EO3" i="147" s="1"/>
  <c r="EP3" i="147" s="1"/>
  <c r="EQ3" i="147" s="1"/>
  <c r="ER3" i="147" s="1"/>
  <c r="ES3" i="147" s="1"/>
  <c r="ET3" i="147" s="1"/>
  <c r="EU3" i="147" s="1"/>
  <c r="EV3" i="147" s="1"/>
  <c r="EW3" i="147" s="1"/>
  <c r="EX3" i="147" s="1"/>
  <c r="EY3" i="147" s="1"/>
  <c r="EZ3" i="147" s="1"/>
  <c r="FA3" i="147" s="1"/>
  <c r="FB3" i="147" s="1"/>
  <c r="FC3" i="147" s="1"/>
  <c r="FD3" i="147" s="1"/>
  <c r="FE3" i="147" s="1"/>
  <c r="FF3" i="147" s="1"/>
  <c r="FG3" i="147" s="1"/>
  <c r="FH3" i="147" s="1"/>
  <c r="FI3" i="147" s="1"/>
  <c r="FJ3" i="147" s="1"/>
  <c r="FK3" i="147" s="1"/>
  <c r="FL3" i="147" s="1"/>
  <c r="FM3" i="147" s="1"/>
  <c r="FN3" i="147" s="1"/>
  <c r="FO3" i="147" s="1"/>
  <c r="FP3" i="147" s="1"/>
  <c r="FQ3" i="147" s="1"/>
  <c r="FR3" i="147" s="1"/>
  <c r="FS3" i="147" s="1"/>
  <c r="FT3" i="147" s="1"/>
  <c r="FU3" i="147" s="1"/>
  <c r="FV3" i="147" s="1"/>
  <c r="FW3" i="147" s="1"/>
  <c r="FX3" i="147" s="1"/>
  <c r="FY3" i="147" s="1"/>
  <c r="FZ3" i="147" s="1"/>
  <c r="GA3" i="147" s="1"/>
  <c r="GB3" i="147" s="1"/>
  <c r="GC3" i="147" s="1"/>
  <c r="GD3" i="147" s="1"/>
  <c r="GE3" i="147" s="1"/>
  <c r="GF3" i="147" s="1"/>
  <c r="GG3" i="147" s="1"/>
  <c r="GH3" i="147" s="1"/>
  <c r="GI3" i="147" s="1"/>
  <c r="GJ3" i="147" s="1"/>
  <c r="GK3" i="147" s="1"/>
  <c r="GL3" i="147" s="1"/>
  <c r="GM3" i="147" s="1"/>
  <c r="GN3" i="147" s="1"/>
  <c r="GO3" i="147" s="1"/>
  <c r="GP3" i="147" s="1"/>
  <c r="GQ3" i="147" s="1"/>
  <c r="GR3" i="147" s="1"/>
  <c r="GS3" i="147" s="1"/>
  <c r="GT3" i="147" s="1"/>
  <c r="GU3" i="147" s="1"/>
  <c r="GV3" i="147" s="1"/>
  <c r="GW3" i="147" s="1"/>
  <c r="GX3" i="147" s="1"/>
  <c r="GY3" i="147" s="1"/>
  <c r="GZ3" i="147" s="1"/>
  <c r="HA3" i="147" s="1"/>
  <c r="HB3" i="147" s="1"/>
  <c r="HC3" i="147" s="1"/>
  <c r="HD3" i="147" s="1"/>
  <c r="HE3" i="147" s="1"/>
  <c r="HF3" i="147" s="1"/>
  <c r="HG3" i="147" s="1"/>
  <c r="HH3" i="147" s="1"/>
  <c r="HI3" i="147" s="1"/>
  <c r="HJ3" i="147" s="1"/>
  <c r="HK3" i="147" s="1"/>
  <c r="AK2" i="147"/>
  <c r="AJ2" i="147"/>
  <c r="AI2" i="147"/>
  <c r="AH2" i="147"/>
  <c r="HE1" i="147"/>
  <c r="GX1" i="147"/>
  <c r="HB7" i="147" s="1"/>
  <c r="GQ1" i="147"/>
  <c r="GJ1" i="147"/>
  <c r="GC1" i="147"/>
  <c r="FV1" i="147"/>
  <c r="FO1" i="147"/>
  <c r="FH1" i="147"/>
  <c r="FL7" i="147" s="1"/>
  <c r="FA1" i="147"/>
  <c r="ET1" i="147"/>
  <c r="EX7" i="147" s="1"/>
  <c r="EM1" i="147"/>
  <c r="EF1" i="147"/>
  <c r="DY1" i="147"/>
  <c r="DR1" i="147"/>
  <c r="DK1" i="147"/>
  <c r="DD1" i="147"/>
  <c r="DH7" i="147" s="1"/>
  <c r="CW1" i="147"/>
  <c r="CP1" i="147"/>
  <c r="CT7" i="147" s="1"/>
  <c r="CI1" i="147"/>
  <c r="CB1" i="147"/>
  <c r="BU1" i="147"/>
  <c r="BN1" i="147"/>
  <c r="BG1" i="147"/>
  <c r="AZ1" i="147"/>
  <c r="AS1" i="147"/>
  <c r="AL1" i="147"/>
  <c r="AV25" i="146"/>
  <c r="AX25" i="146" s="1"/>
  <c r="Q25" i="146"/>
  <c r="O25" i="146"/>
  <c r="M25" i="146"/>
  <c r="T25" i="146" s="1"/>
  <c r="D25" i="146"/>
  <c r="C25" i="146"/>
  <c r="AV24" i="146"/>
  <c r="AX24" i="146" s="1"/>
  <c r="Q24" i="146"/>
  <c r="O24" i="146"/>
  <c r="M24" i="146"/>
  <c r="D24" i="146"/>
  <c r="C24" i="146"/>
  <c r="AV23" i="146"/>
  <c r="AX23" i="146" s="1"/>
  <c r="Q23" i="146"/>
  <c r="O23" i="146"/>
  <c r="M23" i="146"/>
  <c r="D23" i="146"/>
  <c r="C23" i="146"/>
  <c r="AV22" i="146"/>
  <c r="AX22" i="146" s="1"/>
  <c r="Q22" i="146"/>
  <c r="O22" i="146"/>
  <c r="M22" i="146"/>
  <c r="T22" i="146" s="1"/>
  <c r="D22" i="146"/>
  <c r="C22" i="146"/>
  <c r="AV21" i="146"/>
  <c r="AX21" i="146" s="1"/>
  <c r="O21" i="146"/>
  <c r="M21" i="146"/>
  <c r="T21" i="146" s="1"/>
  <c r="D21" i="146"/>
  <c r="C21" i="146"/>
  <c r="AV20" i="146"/>
  <c r="AX20" i="146" s="1"/>
  <c r="O20" i="146"/>
  <c r="M20" i="146"/>
  <c r="D20" i="146"/>
  <c r="C20" i="146"/>
  <c r="AV19" i="146"/>
  <c r="AX19" i="146" s="1"/>
  <c r="O19" i="146"/>
  <c r="M19" i="146"/>
  <c r="D19" i="146"/>
  <c r="C19" i="146"/>
  <c r="AV18" i="146"/>
  <c r="AX18" i="146" s="1"/>
  <c r="O18" i="146"/>
  <c r="M18" i="146"/>
  <c r="D18" i="146"/>
  <c r="C18" i="146"/>
  <c r="AV17" i="146"/>
  <c r="AX17" i="146" s="1"/>
  <c r="O17" i="146"/>
  <c r="M17" i="146"/>
  <c r="D17" i="146"/>
  <c r="C17" i="146"/>
  <c r="AV16" i="146"/>
  <c r="AX16" i="146" s="1"/>
  <c r="O16" i="146"/>
  <c r="M16" i="146"/>
  <c r="D16" i="146"/>
  <c r="C16" i="146"/>
  <c r="AY3" i="146"/>
  <c r="AZ3" i="146" s="1"/>
  <c r="BA3" i="146" s="1"/>
  <c r="BB3" i="146" s="1"/>
  <c r="BC3" i="146" s="1"/>
  <c r="BD3" i="146" s="1"/>
  <c r="BE3" i="146" s="1"/>
  <c r="BF3" i="146" s="1"/>
  <c r="BG3" i="146" s="1"/>
  <c r="BH3" i="146" s="1"/>
  <c r="BI3" i="146" s="1"/>
  <c r="BJ3" i="146" s="1"/>
  <c r="BK3" i="146" s="1"/>
  <c r="BL3" i="146" s="1"/>
  <c r="BM3" i="146" s="1"/>
  <c r="BN3" i="146" s="1"/>
  <c r="BO3" i="146" s="1"/>
  <c r="BP3" i="146" s="1"/>
  <c r="BQ3" i="146" s="1"/>
  <c r="BR3" i="146" s="1"/>
  <c r="BS3" i="146" s="1"/>
  <c r="BT3" i="146" s="1"/>
  <c r="BU3" i="146" s="1"/>
  <c r="BV3" i="146" s="1"/>
  <c r="BW3" i="146" s="1"/>
  <c r="BX3" i="146" s="1"/>
  <c r="BY3" i="146" s="1"/>
  <c r="BZ3" i="146" s="1"/>
  <c r="CA3" i="146" s="1"/>
  <c r="CB3" i="146" s="1"/>
  <c r="CC3" i="146" s="1"/>
  <c r="CD3" i="146" s="1"/>
  <c r="CE3" i="146" s="1"/>
  <c r="CF3" i="146" s="1"/>
  <c r="CG3" i="146" s="1"/>
  <c r="CH3" i="146" s="1"/>
  <c r="CI3" i="146" s="1"/>
  <c r="CJ3" i="146" s="1"/>
  <c r="CK3" i="146" s="1"/>
  <c r="CL3" i="146" s="1"/>
  <c r="CM3" i="146" s="1"/>
  <c r="CN3" i="146" s="1"/>
  <c r="CO3" i="146" s="1"/>
  <c r="CP3" i="146" s="1"/>
  <c r="CQ3" i="146" s="1"/>
  <c r="CR3" i="146" s="1"/>
  <c r="CS3" i="146" s="1"/>
  <c r="CT3" i="146" s="1"/>
  <c r="CU3" i="146" s="1"/>
  <c r="CV3" i="146" s="1"/>
  <c r="CW3" i="146" s="1"/>
  <c r="CX3" i="146" s="1"/>
  <c r="CY3" i="146" s="1"/>
  <c r="CZ3" i="146" s="1"/>
  <c r="DA3" i="146" s="1"/>
  <c r="DB3" i="146" s="1"/>
  <c r="DC3" i="146" s="1"/>
  <c r="DD3" i="146" s="1"/>
  <c r="DE3" i="146" s="1"/>
  <c r="DF3" i="146" s="1"/>
  <c r="DG3" i="146" s="1"/>
  <c r="DH3" i="146" s="1"/>
  <c r="DI3" i="146" s="1"/>
  <c r="DJ3" i="146" s="1"/>
  <c r="DK3" i="146" s="1"/>
  <c r="DL3" i="146" s="1"/>
  <c r="DM3" i="146" s="1"/>
  <c r="DN3" i="146" s="1"/>
  <c r="DO3" i="146" s="1"/>
  <c r="DP3" i="146" s="1"/>
  <c r="DQ3" i="146" s="1"/>
  <c r="DR3" i="146" s="1"/>
  <c r="DS3" i="146" s="1"/>
  <c r="DT3" i="146" s="1"/>
  <c r="DU3" i="146" s="1"/>
  <c r="DV3" i="146" s="1"/>
  <c r="DW3" i="146" s="1"/>
  <c r="DX3" i="146" s="1"/>
  <c r="DY3" i="146" s="1"/>
  <c r="DZ3" i="146" s="1"/>
  <c r="EA3" i="146" s="1"/>
  <c r="EB3" i="146" s="1"/>
  <c r="EC3" i="146" s="1"/>
  <c r="ED3" i="146" s="1"/>
  <c r="EE3" i="146" s="1"/>
  <c r="EF3" i="146" s="1"/>
  <c r="EG3" i="146" s="1"/>
  <c r="EH3" i="146" s="1"/>
  <c r="EI3" i="146" s="1"/>
  <c r="EJ3" i="146" s="1"/>
  <c r="EK3" i="146" s="1"/>
  <c r="EL3" i="146" s="1"/>
  <c r="EM3" i="146" s="1"/>
  <c r="EN3" i="146" s="1"/>
  <c r="EO3" i="146" s="1"/>
  <c r="EP3" i="146" s="1"/>
  <c r="EQ3" i="146" s="1"/>
  <c r="ER3" i="146" s="1"/>
  <c r="ES3" i="146" s="1"/>
  <c r="ET3" i="146" s="1"/>
  <c r="EU3" i="146" s="1"/>
  <c r="EV3" i="146" s="1"/>
  <c r="EW3" i="146" s="1"/>
  <c r="EX3" i="146" s="1"/>
  <c r="EY3" i="146" s="1"/>
  <c r="EZ3" i="146" s="1"/>
  <c r="FA3" i="146" s="1"/>
  <c r="FB3" i="146" s="1"/>
  <c r="FC3" i="146" s="1"/>
  <c r="FD3" i="146" s="1"/>
  <c r="FE3" i="146" s="1"/>
  <c r="FF3" i="146" s="1"/>
  <c r="FG3" i="146" s="1"/>
  <c r="FH3" i="146" s="1"/>
  <c r="FI3" i="146" s="1"/>
  <c r="FJ3" i="146" s="1"/>
  <c r="FK3" i="146" s="1"/>
  <c r="FL3" i="146" s="1"/>
  <c r="FM3" i="146" s="1"/>
  <c r="FN3" i="146" s="1"/>
  <c r="FO3" i="146" s="1"/>
  <c r="FP3" i="146" s="1"/>
  <c r="FQ3" i="146" s="1"/>
  <c r="FR3" i="146" s="1"/>
  <c r="FS3" i="146" s="1"/>
  <c r="FT3" i="146" s="1"/>
  <c r="FU3" i="146" s="1"/>
  <c r="FV3" i="146" s="1"/>
  <c r="FW3" i="146" s="1"/>
  <c r="FX3" i="146" s="1"/>
  <c r="FY3" i="146" s="1"/>
  <c r="FZ3" i="146" s="1"/>
  <c r="GA3" i="146" s="1"/>
  <c r="GB3" i="146" s="1"/>
  <c r="GC3" i="146" s="1"/>
  <c r="GD3" i="146" s="1"/>
  <c r="GE3" i="146" s="1"/>
  <c r="GF3" i="146" s="1"/>
  <c r="GG3" i="146" s="1"/>
  <c r="GH3" i="146" s="1"/>
  <c r="GI3" i="146" s="1"/>
  <c r="GJ3" i="146" s="1"/>
  <c r="GK3" i="146" s="1"/>
  <c r="GL3" i="146" s="1"/>
  <c r="GM3" i="146" s="1"/>
  <c r="GN3" i="146" s="1"/>
  <c r="GO3" i="146" s="1"/>
  <c r="GP3" i="146" s="1"/>
  <c r="GQ3" i="146" s="1"/>
  <c r="GR3" i="146" s="1"/>
  <c r="GS3" i="146" s="1"/>
  <c r="GT3" i="146" s="1"/>
  <c r="GU3" i="146" s="1"/>
  <c r="GV3" i="146" s="1"/>
  <c r="GW3" i="146" s="1"/>
  <c r="GX3" i="146" s="1"/>
  <c r="GY3" i="146" s="1"/>
  <c r="GZ3" i="146" s="1"/>
  <c r="HA3" i="146" s="1"/>
  <c r="HB3" i="146" s="1"/>
  <c r="HC3" i="146" s="1"/>
  <c r="HD3" i="146" s="1"/>
  <c r="HE3" i="146" s="1"/>
  <c r="HF3" i="146" s="1"/>
  <c r="HG3" i="146" s="1"/>
  <c r="HH3" i="146" s="1"/>
  <c r="HI3" i="146" s="1"/>
  <c r="HJ3" i="146" s="1"/>
  <c r="HK3" i="146" s="1"/>
  <c r="HL3" i="146" s="1"/>
  <c r="HM3" i="146" s="1"/>
  <c r="HN3" i="146" s="1"/>
  <c r="HO3" i="146" s="1"/>
  <c r="HP3" i="146" s="1"/>
  <c r="HQ3" i="146" s="1"/>
  <c r="HR3" i="146" s="1"/>
  <c r="HS3" i="146" s="1"/>
  <c r="HT3" i="146" s="1"/>
  <c r="HU3" i="146" s="1"/>
  <c r="HV3" i="146" s="1"/>
  <c r="HW3" i="146" s="1"/>
  <c r="HX3" i="146" s="1"/>
  <c r="HY3" i="146" s="1"/>
  <c r="HZ3" i="146" s="1"/>
  <c r="IA3" i="146" s="1"/>
  <c r="IB3" i="146" s="1"/>
  <c r="BB2" i="146"/>
  <c r="BA2" i="146"/>
  <c r="AZ2" i="146"/>
  <c r="AY2" i="146"/>
  <c r="HV1" i="146"/>
  <c r="HO1" i="146"/>
  <c r="HH1" i="146"/>
  <c r="HA1" i="146"/>
  <c r="GT1" i="146"/>
  <c r="GM1" i="146"/>
  <c r="GF1" i="146"/>
  <c r="FY1" i="146"/>
  <c r="FR1" i="146"/>
  <c r="FK1" i="146"/>
  <c r="FD1" i="146"/>
  <c r="EW1" i="146"/>
  <c r="EP1" i="146"/>
  <c r="ET7" i="146" s="1"/>
  <c r="EI1" i="146"/>
  <c r="EB1" i="146"/>
  <c r="DU1" i="146"/>
  <c r="DN1" i="146"/>
  <c r="DG1" i="146"/>
  <c r="CZ1" i="146"/>
  <c r="CS1" i="146"/>
  <c r="CL1" i="146"/>
  <c r="CP7" i="146" s="1"/>
  <c r="CE1" i="146"/>
  <c r="BX1" i="146"/>
  <c r="BQ1" i="146"/>
  <c r="BJ1" i="146"/>
  <c r="BC1" i="146"/>
  <c r="AG25" i="145"/>
  <c r="AI25" i="145" s="1"/>
  <c r="Q25" i="145"/>
  <c r="O25" i="145"/>
  <c r="M25" i="145"/>
  <c r="D25" i="145"/>
  <c r="C25" i="145"/>
  <c r="AG24" i="145"/>
  <c r="AI24" i="145" s="1"/>
  <c r="Q24" i="145"/>
  <c r="O24" i="145"/>
  <c r="M24" i="145"/>
  <c r="D24" i="145"/>
  <c r="C24" i="145"/>
  <c r="AG23" i="145"/>
  <c r="AI23" i="145" s="1"/>
  <c r="Q23" i="145"/>
  <c r="O23" i="145"/>
  <c r="M23" i="145"/>
  <c r="D23" i="145"/>
  <c r="C23" i="145"/>
  <c r="AG22" i="145"/>
  <c r="AI22" i="145" s="1"/>
  <c r="Q22" i="145"/>
  <c r="O22" i="145"/>
  <c r="M22" i="145"/>
  <c r="AG21" i="145"/>
  <c r="AI21" i="145" s="1"/>
  <c r="M21" i="145"/>
  <c r="D21" i="145"/>
  <c r="C21" i="145"/>
  <c r="AG20" i="145"/>
  <c r="AI20" i="145" s="1"/>
  <c r="M20" i="145"/>
  <c r="D20" i="145"/>
  <c r="C20" i="145"/>
  <c r="AG19" i="145"/>
  <c r="AI19" i="145" s="1"/>
  <c r="O19" i="145"/>
  <c r="M19" i="145"/>
  <c r="D19" i="145"/>
  <c r="C19" i="145"/>
  <c r="AG18" i="145"/>
  <c r="AI18" i="145" s="1"/>
  <c r="M18" i="145"/>
  <c r="P18" i="145" s="1"/>
  <c r="D18" i="145"/>
  <c r="C18" i="145"/>
  <c r="AG17" i="145"/>
  <c r="AI17" i="145" s="1"/>
  <c r="M17" i="145"/>
  <c r="D17" i="145"/>
  <c r="C17" i="145"/>
  <c r="AG16" i="145"/>
  <c r="AI16" i="145" s="1"/>
  <c r="M16" i="145"/>
  <c r="D16" i="145"/>
  <c r="C16" i="145"/>
  <c r="AJ3" i="145"/>
  <c r="AK3" i="145" s="1"/>
  <c r="AL3" i="145" s="1"/>
  <c r="AM3" i="145" s="1"/>
  <c r="AN3" i="145" s="1"/>
  <c r="AO3" i="145" s="1"/>
  <c r="AP3" i="145" s="1"/>
  <c r="AQ3" i="145" s="1"/>
  <c r="AR3" i="145" s="1"/>
  <c r="AS3" i="145" s="1"/>
  <c r="AT3" i="145" s="1"/>
  <c r="AU3" i="145" s="1"/>
  <c r="AV3" i="145" s="1"/>
  <c r="AW3" i="145" s="1"/>
  <c r="AX3" i="145" s="1"/>
  <c r="AY3" i="145" s="1"/>
  <c r="AZ3" i="145" s="1"/>
  <c r="BA3" i="145" s="1"/>
  <c r="BB3" i="145" s="1"/>
  <c r="BC3" i="145" s="1"/>
  <c r="BD3" i="145" s="1"/>
  <c r="BE3" i="145" s="1"/>
  <c r="BF3" i="145" s="1"/>
  <c r="BG3" i="145" s="1"/>
  <c r="BH3" i="145" s="1"/>
  <c r="BI3" i="145" s="1"/>
  <c r="BJ3" i="145" s="1"/>
  <c r="BK3" i="145" s="1"/>
  <c r="BL3" i="145" s="1"/>
  <c r="BM3" i="145" s="1"/>
  <c r="BN3" i="145" s="1"/>
  <c r="BO3" i="145" s="1"/>
  <c r="BP3" i="145" s="1"/>
  <c r="BQ3" i="145" s="1"/>
  <c r="BR3" i="145" s="1"/>
  <c r="BS3" i="145" s="1"/>
  <c r="BT3" i="145" s="1"/>
  <c r="BU3" i="145" s="1"/>
  <c r="BV3" i="145" s="1"/>
  <c r="BW3" i="145" s="1"/>
  <c r="BX3" i="145" s="1"/>
  <c r="BY3" i="145" s="1"/>
  <c r="BZ3" i="145" s="1"/>
  <c r="CA3" i="145" s="1"/>
  <c r="CB3" i="145" s="1"/>
  <c r="CC3" i="145" s="1"/>
  <c r="CD3" i="145" s="1"/>
  <c r="CE3" i="145" s="1"/>
  <c r="CF3" i="145" s="1"/>
  <c r="CG3" i="145" s="1"/>
  <c r="CH3" i="145" s="1"/>
  <c r="CI3" i="145" s="1"/>
  <c r="CJ3" i="145" s="1"/>
  <c r="CK3" i="145" s="1"/>
  <c r="CL3" i="145" s="1"/>
  <c r="CM3" i="145" s="1"/>
  <c r="CN3" i="145" s="1"/>
  <c r="CO3" i="145" s="1"/>
  <c r="CP3" i="145" s="1"/>
  <c r="CQ3" i="145" s="1"/>
  <c r="CR3" i="145" s="1"/>
  <c r="CS3" i="145" s="1"/>
  <c r="CT3" i="145" s="1"/>
  <c r="CU3" i="145" s="1"/>
  <c r="CV3" i="145" s="1"/>
  <c r="CW3" i="145" s="1"/>
  <c r="CX3" i="145" s="1"/>
  <c r="CY3" i="145" s="1"/>
  <c r="CZ3" i="145" s="1"/>
  <c r="DA3" i="145" s="1"/>
  <c r="DB3" i="145" s="1"/>
  <c r="DC3" i="145" s="1"/>
  <c r="DD3" i="145" s="1"/>
  <c r="DE3" i="145" s="1"/>
  <c r="DF3" i="145" s="1"/>
  <c r="DG3" i="145" s="1"/>
  <c r="DH3" i="145" s="1"/>
  <c r="DI3" i="145" s="1"/>
  <c r="DJ3" i="145" s="1"/>
  <c r="DK3" i="145" s="1"/>
  <c r="DL3" i="145" s="1"/>
  <c r="DM3" i="145" s="1"/>
  <c r="DN3" i="145" s="1"/>
  <c r="DO3" i="145" s="1"/>
  <c r="DP3" i="145" s="1"/>
  <c r="DQ3" i="145" s="1"/>
  <c r="DR3" i="145" s="1"/>
  <c r="DS3" i="145" s="1"/>
  <c r="DT3" i="145" s="1"/>
  <c r="DU3" i="145" s="1"/>
  <c r="DV3" i="145" s="1"/>
  <c r="DW3" i="145" s="1"/>
  <c r="DX3" i="145" s="1"/>
  <c r="DY3" i="145" s="1"/>
  <c r="DZ3" i="145" s="1"/>
  <c r="EA3" i="145" s="1"/>
  <c r="EB3" i="145" s="1"/>
  <c r="EC3" i="145" s="1"/>
  <c r="ED3" i="145" s="1"/>
  <c r="EE3" i="145" s="1"/>
  <c r="EF3" i="145" s="1"/>
  <c r="EG3" i="145" s="1"/>
  <c r="EH3" i="145" s="1"/>
  <c r="EI3" i="145" s="1"/>
  <c r="EJ3" i="145" s="1"/>
  <c r="EK3" i="145" s="1"/>
  <c r="EL3" i="145" s="1"/>
  <c r="EM3" i="145" s="1"/>
  <c r="EN3" i="145" s="1"/>
  <c r="EO3" i="145" s="1"/>
  <c r="EP3" i="145" s="1"/>
  <c r="EQ3" i="145" s="1"/>
  <c r="ER3" i="145" s="1"/>
  <c r="ES3" i="145" s="1"/>
  <c r="ET3" i="145" s="1"/>
  <c r="EU3" i="145" s="1"/>
  <c r="EV3" i="145" s="1"/>
  <c r="EW3" i="145" s="1"/>
  <c r="EX3" i="145" s="1"/>
  <c r="EY3" i="145" s="1"/>
  <c r="EZ3" i="145" s="1"/>
  <c r="FA3" i="145" s="1"/>
  <c r="FB3" i="145" s="1"/>
  <c r="FC3" i="145" s="1"/>
  <c r="FD3" i="145" s="1"/>
  <c r="FE3" i="145" s="1"/>
  <c r="FF3" i="145" s="1"/>
  <c r="FG3" i="145" s="1"/>
  <c r="FH3" i="145" s="1"/>
  <c r="FI3" i="145" s="1"/>
  <c r="FJ3" i="145" s="1"/>
  <c r="FK3" i="145" s="1"/>
  <c r="FL3" i="145" s="1"/>
  <c r="FM3" i="145" s="1"/>
  <c r="FN3" i="145" s="1"/>
  <c r="FO3" i="145" s="1"/>
  <c r="FP3" i="145" s="1"/>
  <c r="FQ3" i="145" s="1"/>
  <c r="FR3" i="145" s="1"/>
  <c r="FS3" i="145" s="1"/>
  <c r="FT3" i="145" s="1"/>
  <c r="FU3" i="145" s="1"/>
  <c r="FV3" i="145" s="1"/>
  <c r="FW3" i="145" s="1"/>
  <c r="FX3" i="145" s="1"/>
  <c r="FY3" i="145" s="1"/>
  <c r="FZ3" i="145" s="1"/>
  <c r="GA3" i="145" s="1"/>
  <c r="GB3" i="145" s="1"/>
  <c r="GC3" i="145" s="1"/>
  <c r="GD3" i="145" s="1"/>
  <c r="GE3" i="145" s="1"/>
  <c r="GF3" i="145" s="1"/>
  <c r="GG3" i="145" s="1"/>
  <c r="GH3" i="145" s="1"/>
  <c r="GI3" i="145" s="1"/>
  <c r="GJ3" i="145" s="1"/>
  <c r="GK3" i="145" s="1"/>
  <c r="GL3" i="145" s="1"/>
  <c r="GM3" i="145" s="1"/>
  <c r="GN3" i="145" s="1"/>
  <c r="GO3" i="145" s="1"/>
  <c r="GP3" i="145" s="1"/>
  <c r="GQ3" i="145" s="1"/>
  <c r="GR3" i="145" s="1"/>
  <c r="GS3" i="145" s="1"/>
  <c r="GT3" i="145" s="1"/>
  <c r="GU3" i="145" s="1"/>
  <c r="GV3" i="145" s="1"/>
  <c r="GW3" i="145" s="1"/>
  <c r="GX3" i="145" s="1"/>
  <c r="GY3" i="145" s="1"/>
  <c r="GZ3" i="145" s="1"/>
  <c r="HA3" i="145" s="1"/>
  <c r="HB3" i="145" s="1"/>
  <c r="HC3" i="145" s="1"/>
  <c r="HD3" i="145" s="1"/>
  <c r="HE3" i="145" s="1"/>
  <c r="HF3" i="145" s="1"/>
  <c r="HG3" i="145" s="1"/>
  <c r="HH3" i="145" s="1"/>
  <c r="HI3" i="145" s="1"/>
  <c r="HJ3" i="145" s="1"/>
  <c r="HK3" i="145" s="1"/>
  <c r="HL3" i="145" s="1"/>
  <c r="HM3" i="145" s="1"/>
  <c r="AM2" i="145"/>
  <c r="AL2" i="145"/>
  <c r="AK2" i="145"/>
  <c r="AJ2" i="145"/>
  <c r="HG1" i="145"/>
  <c r="GZ1" i="145"/>
  <c r="HD7" i="145" s="1"/>
  <c r="GS1" i="145"/>
  <c r="GL1" i="145"/>
  <c r="GP7" i="145" s="1"/>
  <c r="GE1" i="145"/>
  <c r="FX1" i="145"/>
  <c r="FQ1" i="145"/>
  <c r="FJ1" i="145"/>
  <c r="FC1" i="145"/>
  <c r="FG7" i="145" s="1"/>
  <c r="EV1" i="145"/>
  <c r="EO1" i="145"/>
  <c r="EH1" i="145"/>
  <c r="EA1" i="145"/>
  <c r="DT1" i="145"/>
  <c r="DM1" i="145"/>
  <c r="DQ7" i="145" s="1"/>
  <c r="DF1" i="145"/>
  <c r="CY1" i="145"/>
  <c r="DC7" i="145" s="1"/>
  <c r="CR1" i="145"/>
  <c r="CV7" i="145" s="1"/>
  <c r="CK1" i="145"/>
  <c r="CD1" i="145"/>
  <c r="CH7" i="145" s="1"/>
  <c r="BW1" i="145"/>
  <c r="CA7" i="145" s="1"/>
  <c r="BP1" i="145"/>
  <c r="BI1" i="145"/>
  <c r="BB1" i="145"/>
  <c r="AU1" i="145"/>
  <c r="AN1" i="145"/>
  <c r="AM25" i="144"/>
  <c r="AO25" i="144" s="1"/>
  <c r="Q25" i="144"/>
  <c r="O25" i="144"/>
  <c r="M25" i="144"/>
  <c r="D25" i="144"/>
  <c r="C25" i="144"/>
  <c r="AM24" i="144"/>
  <c r="AO24" i="144" s="1"/>
  <c r="Q24" i="144"/>
  <c r="O24" i="144"/>
  <c r="M24" i="144"/>
  <c r="P24" i="144" s="1"/>
  <c r="D24" i="144"/>
  <c r="C24" i="144"/>
  <c r="AM23" i="144"/>
  <c r="AO23" i="144" s="1"/>
  <c r="Q23" i="144"/>
  <c r="O23" i="144"/>
  <c r="M23" i="144"/>
  <c r="D23" i="144"/>
  <c r="C23" i="144"/>
  <c r="AM22" i="144"/>
  <c r="AO22" i="144" s="1"/>
  <c r="O22" i="144"/>
  <c r="M22" i="144"/>
  <c r="D22" i="144"/>
  <c r="C22" i="144"/>
  <c r="AM21" i="144"/>
  <c r="O21" i="144"/>
  <c r="M21" i="144"/>
  <c r="D21" i="144"/>
  <c r="C21" i="144"/>
  <c r="AM20" i="144"/>
  <c r="AO20" i="144" s="1"/>
  <c r="O20" i="144"/>
  <c r="M20" i="144"/>
  <c r="Q20" i="144" s="1"/>
  <c r="D20" i="144"/>
  <c r="C20" i="144"/>
  <c r="AM19" i="144"/>
  <c r="AO19" i="144" s="1"/>
  <c r="O19" i="144"/>
  <c r="D19" i="144"/>
  <c r="C19" i="144"/>
  <c r="AM18" i="144"/>
  <c r="AO18" i="144" s="1"/>
  <c r="O18" i="144"/>
  <c r="M18" i="144"/>
  <c r="D18" i="144"/>
  <c r="C18" i="144"/>
  <c r="AM17" i="144"/>
  <c r="AO17" i="144" s="1"/>
  <c r="O17" i="144"/>
  <c r="M17" i="144"/>
  <c r="D17" i="144"/>
  <c r="C17" i="144"/>
  <c r="AM16" i="144"/>
  <c r="AO16" i="144" s="1"/>
  <c r="O16" i="144"/>
  <c r="M16" i="144"/>
  <c r="D16" i="144"/>
  <c r="C16" i="144"/>
  <c r="AP3" i="144"/>
  <c r="AQ3" i="144" s="1"/>
  <c r="AR3" i="144" s="1"/>
  <c r="AS3" i="144" s="1"/>
  <c r="AT3" i="144" s="1"/>
  <c r="AU3" i="144" s="1"/>
  <c r="AV3" i="144" s="1"/>
  <c r="AW3" i="144" s="1"/>
  <c r="AX3" i="144" s="1"/>
  <c r="AY3" i="144" s="1"/>
  <c r="AZ3" i="144" s="1"/>
  <c r="BA3" i="144" s="1"/>
  <c r="BB3" i="144" s="1"/>
  <c r="BC3" i="144" s="1"/>
  <c r="BD3" i="144" s="1"/>
  <c r="BE3" i="144" s="1"/>
  <c r="BF3" i="144" s="1"/>
  <c r="BG3" i="144" s="1"/>
  <c r="BH3" i="144" s="1"/>
  <c r="BI3" i="144" s="1"/>
  <c r="BJ3" i="144" s="1"/>
  <c r="BK3" i="144" s="1"/>
  <c r="BL3" i="144" s="1"/>
  <c r="BM3" i="144" s="1"/>
  <c r="BN3" i="144" s="1"/>
  <c r="BO3" i="144" s="1"/>
  <c r="BP3" i="144" s="1"/>
  <c r="BQ3" i="144" s="1"/>
  <c r="BR3" i="144" s="1"/>
  <c r="BS3" i="144" s="1"/>
  <c r="BT3" i="144" s="1"/>
  <c r="BU3" i="144" s="1"/>
  <c r="BV3" i="144" s="1"/>
  <c r="BW3" i="144" s="1"/>
  <c r="BX3" i="144" s="1"/>
  <c r="BY3" i="144" s="1"/>
  <c r="BZ3" i="144" s="1"/>
  <c r="CA3" i="144" s="1"/>
  <c r="CB3" i="144" s="1"/>
  <c r="CC3" i="144" s="1"/>
  <c r="CD3" i="144" s="1"/>
  <c r="CE3" i="144" s="1"/>
  <c r="CF3" i="144" s="1"/>
  <c r="CG3" i="144" s="1"/>
  <c r="CH3" i="144" s="1"/>
  <c r="CI3" i="144" s="1"/>
  <c r="CJ3" i="144" s="1"/>
  <c r="CK3" i="144" s="1"/>
  <c r="CL3" i="144" s="1"/>
  <c r="CM3" i="144" s="1"/>
  <c r="CN3" i="144" s="1"/>
  <c r="CO3" i="144" s="1"/>
  <c r="CP3" i="144" s="1"/>
  <c r="CQ3" i="144" s="1"/>
  <c r="CR3" i="144" s="1"/>
  <c r="CS3" i="144" s="1"/>
  <c r="CT3" i="144" s="1"/>
  <c r="CU3" i="144" s="1"/>
  <c r="CV3" i="144" s="1"/>
  <c r="CW3" i="144" s="1"/>
  <c r="CX3" i="144" s="1"/>
  <c r="CY3" i="144" s="1"/>
  <c r="CZ3" i="144" s="1"/>
  <c r="DA3" i="144" s="1"/>
  <c r="DB3" i="144" s="1"/>
  <c r="DC3" i="144" s="1"/>
  <c r="DD3" i="144" s="1"/>
  <c r="DE3" i="144" s="1"/>
  <c r="DF3" i="144" s="1"/>
  <c r="DG3" i="144" s="1"/>
  <c r="DH3" i="144" s="1"/>
  <c r="DI3" i="144" s="1"/>
  <c r="DJ3" i="144" s="1"/>
  <c r="DK3" i="144" s="1"/>
  <c r="DL3" i="144" s="1"/>
  <c r="DM3" i="144" s="1"/>
  <c r="DN3" i="144" s="1"/>
  <c r="DO3" i="144" s="1"/>
  <c r="DP3" i="144" s="1"/>
  <c r="DQ3" i="144" s="1"/>
  <c r="DR3" i="144" s="1"/>
  <c r="DS3" i="144" s="1"/>
  <c r="DT3" i="144" s="1"/>
  <c r="DU3" i="144" s="1"/>
  <c r="DV3" i="144" s="1"/>
  <c r="DW3" i="144" s="1"/>
  <c r="DX3" i="144" s="1"/>
  <c r="DY3" i="144" s="1"/>
  <c r="DZ3" i="144" s="1"/>
  <c r="EA3" i="144" s="1"/>
  <c r="EB3" i="144" s="1"/>
  <c r="EC3" i="144" s="1"/>
  <c r="ED3" i="144" s="1"/>
  <c r="EE3" i="144" s="1"/>
  <c r="EF3" i="144" s="1"/>
  <c r="EG3" i="144" s="1"/>
  <c r="EH3" i="144" s="1"/>
  <c r="EI3" i="144" s="1"/>
  <c r="EJ3" i="144" s="1"/>
  <c r="EK3" i="144" s="1"/>
  <c r="EL3" i="144" s="1"/>
  <c r="EM3" i="144" s="1"/>
  <c r="EN3" i="144" s="1"/>
  <c r="EO3" i="144" s="1"/>
  <c r="EP3" i="144" s="1"/>
  <c r="EQ3" i="144" s="1"/>
  <c r="ER3" i="144" s="1"/>
  <c r="ES3" i="144" s="1"/>
  <c r="ET3" i="144" s="1"/>
  <c r="EU3" i="144" s="1"/>
  <c r="EV3" i="144" s="1"/>
  <c r="EW3" i="144" s="1"/>
  <c r="EX3" i="144" s="1"/>
  <c r="EY3" i="144" s="1"/>
  <c r="EZ3" i="144" s="1"/>
  <c r="FA3" i="144" s="1"/>
  <c r="FB3" i="144" s="1"/>
  <c r="FC3" i="144" s="1"/>
  <c r="FD3" i="144" s="1"/>
  <c r="FE3" i="144" s="1"/>
  <c r="FF3" i="144" s="1"/>
  <c r="FG3" i="144" s="1"/>
  <c r="FH3" i="144" s="1"/>
  <c r="FI3" i="144" s="1"/>
  <c r="FJ3" i="144" s="1"/>
  <c r="FK3" i="144" s="1"/>
  <c r="FL3" i="144" s="1"/>
  <c r="FM3" i="144" s="1"/>
  <c r="FN3" i="144" s="1"/>
  <c r="FO3" i="144" s="1"/>
  <c r="FP3" i="144" s="1"/>
  <c r="FQ3" i="144" s="1"/>
  <c r="FR3" i="144" s="1"/>
  <c r="FS3" i="144" s="1"/>
  <c r="FT3" i="144" s="1"/>
  <c r="FU3" i="144" s="1"/>
  <c r="FV3" i="144" s="1"/>
  <c r="FW3" i="144" s="1"/>
  <c r="FX3" i="144" s="1"/>
  <c r="FY3" i="144" s="1"/>
  <c r="FZ3" i="144" s="1"/>
  <c r="GA3" i="144" s="1"/>
  <c r="GB3" i="144" s="1"/>
  <c r="GC3" i="144" s="1"/>
  <c r="GD3" i="144" s="1"/>
  <c r="GE3" i="144" s="1"/>
  <c r="GF3" i="144" s="1"/>
  <c r="GG3" i="144" s="1"/>
  <c r="GH3" i="144" s="1"/>
  <c r="GI3" i="144" s="1"/>
  <c r="GJ3" i="144" s="1"/>
  <c r="GK3" i="144" s="1"/>
  <c r="GL3" i="144" s="1"/>
  <c r="GM3" i="144" s="1"/>
  <c r="GN3" i="144" s="1"/>
  <c r="GO3" i="144" s="1"/>
  <c r="GP3" i="144" s="1"/>
  <c r="GQ3" i="144" s="1"/>
  <c r="GR3" i="144" s="1"/>
  <c r="GS3" i="144" s="1"/>
  <c r="GT3" i="144" s="1"/>
  <c r="GU3" i="144" s="1"/>
  <c r="GV3" i="144" s="1"/>
  <c r="GW3" i="144" s="1"/>
  <c r="GX3" i="144" s="1"/>
  <c r="GY3" i="144" s="1"/>
  <c r="GZ3" i="144" s="1"/>
  <c r="HA3" i="144" s="1"/>
  <c r="HB3" i="144" s="1"/>
  <c r="HC3" i="144" s="1"/>
  <c r="HD3" i="144" s="1"/>
  <c r="HE3" i="144" s="1"/>
  <c r="HF3" i="144" s="1"/>
  <c r="HG3" i="144" s="1"/>
  <c r="HH3" i="144" s="1"/>
  <c r="HI3" i="144" s="1"/>
  <c r="HJ3" i="144" s="1"/>
  <c r="HK3" i="144" s="1"/>
  <c r="HL3" i="144" s="1"/>
  <c r="HM3" i="144" s="1"/>
  <c r="HN3" i="144" s="1"/>
  <c r="HO3" i="144" s="1"/>
  <c r="HP3" i="144" s="1"/>
  <c r="HQ3" i="144" s="1"/>
  <c r="HR3" i="144" s="1"/>
  <c r="HS3" i="144" s="1"/>
  <c r="AS2" i="144"/>
  <c r="AR2" i="144"/>
  <c r="AQ2" i="144"/>
  <c r="AP2" i="144"/>
  <c r="HM1" i="144"/>
  <c r="HQ7" i="144" s="1"/>
  <c r="HF1" i="144"/>
  <c r="HJ7" i="144" s="1"/>
  <c r="GY1" i="144"/>
  <c r="GR1" i="144"/>
  <c r="GK1" i="144"/>
  <c r="GD1" i="144"/>
  <c r="GH7" i="144" s="1"/>
  <c r="FW1" i="144"/>
  <c r="FP1" i="144"/>
  <c r="FT7" i="144" s="1"/>
  <c r="FI1" i="144"/>
  <c r="FM7" i="144" s="1"/>
  <c r="FB1" i="144"/>
  <c r="EU1" i="144"/>
  <c r="EY7" i="144" s="1"/>
  <c r="EN1" i="144"/>
  <c r="EG1" i="144"/>
  <c r="DZ1" i="144"/>
  <c r="DS1" i="144"/>
  <c r="DL1" i="144"/>
  <c r="DP7" i="144" s="1"/>
  <c r="DE1" i="144"/>
  <c r="CX1" i="144"/>
  <c r="CQ1" i="144"/>
  <c r="CJ1" i="144"/>
  <c r="CN7" i="144" s="1"/>
  <c r="CC1" i="144"/>
  <c r="CG7" i="144" s="1"/>
  <c r="BV1" i="144"/>
  <c r="BO1" i="144"/>
  <c r="BH1" i="144"/>
  <c r="BA1" i="144"/>
  <c r="AT1" i="144"/>
  <c r="O25" i="143"/>
  <c r="M25" i="143"/>
  <c r="D25" i="143"/>
  <c r="C25" i="143"/>
  <c r="O24" i="143"/>
  <c r="M24" i="143"/>
  <c r="D24" i="143"/>
  <c r="C24" i="143"/>
  <c r="O23" i="143"/>
  <c r="M23" i="143"/>
  <c r="D23" i="143"/>
  <c r="C23" i="143"/>
  <c r="O22" i="143"/>
  <c r="M22" i="143"/>
  <c r="D22" i="143"/>
  <c r="C22" i="143"/>
  <c r="O21" i="143"/>
  <c r="M21" i="143"/>
  <c r="D21" i="143"/>
  <c r="C21" i="143"/>
  <c r="O20" i="143"/>
  <c r="M20" i="143"/>
  <c r="D20" i="143"/>
  <c r="C20" i="143"/>
  <c r="O19" i="143"/>
  <c r="M19" i="143"/>
  <c r="D19" i="143"/>
  <c r="C19" i="143"/>
  <c r="O18" i="143"/>
  <c r="M18" i="143"/>
  <c r="D18" i="143"/>
  <c r="C18" i="143"/>
  <c r="O17" i="143"/>
  <c r="M17" i="143"/>
  <c r="D17" i="143"/>
  <c r="C17" i="143"/>
  <c r="O16" i="143"/>
  <c r="M16" i="143"/>
  <c r="D16" i="143"/>
  <c r="C16" i="143"/>
  <c r="AH3" i="143"/>
  <c r="AI3" i="143" s="1"/>
  <c r="AJ3" i="143" s="1"/>
  <c r="AK3" i="143" s="1"/>
  <c r="AL3" i="143" s="1"/>
  <c r="AM3" i="143" s="1"/>
  <c r="AN3" i="143" s="1"/>
  <c r="AO3" i="143" s="1"/>
  <c r="AP3" i="143" s="1"/>
  <c r="AQ3" i="143" s="1"/>
  <c r="AR3" i="143" s="1"/>
  <c r="AS3" i="143" s="1"/>
  <c r="AT3" i="143" s="1"/>
  <c r="AU3" i="143" s="1"/>
  <c r="AV3" i="143" s="1"/>
  <c r="AW3" i="143" s="1"/>
  <c r="AX3" i="143" s="1"/>
  <c r="AY3" i="143" s="1"/>
  <c r="AZ3" i="143" s="1"/>
  <c r="BA3" i="143" s="1"/>
  <c r="BB3" i="143" s="1"/>
  <c r="BC3" i="143" s="1"/>
  <c r="BD3" i="143" s="1"/>
  <c r="BE3" i="143" s="1"/>
  <c r="BF3" i="143" s="1"/>
  <c r="BG3" i="143" s="1"/>
  <c r="BH3" i="143" s="1"/>
  <c r="BI3" i="143" s="1"/>
  <c r="BJ3" i="143" s="1"/>
  <c r="BK3" i="143" s="1"/>
  <c r="BL3" i="143" s="1"/>
  <c r="BM3" i="143" s="1"/>
  <c r="BN3" i="143" s="1"/>
  <c r="BO3" i="143" s="1"/>
  <c r="BP3" i="143" s="1"/>
  <c r="BQ3" i="143" s="1"/>
  <c r="BR3" i="143" s="1"/>
  <c r="BS3" i="143" s="1"/>
  <c r="BT3" i="143" s="1"/>
  <c r="BU3" i="143" s="1"/>
  <c r="BV3" i="143" s="1"/>
  <c r="BW3" i="143" s="1"/>
  <c r="BX3" i="143" s="1"/>
  <c r="BY3" i="143" s="1"/>
  <c r="BZ3" i="143" s="1"/>
  <c r="CA3" i="143" s="1"/>
  <c r="CB3" i="143" s="1"/>
  <c r="CC3" i="143" s="1"/>
  <c r="CD3" i="143" s="1"/>
  <c r="CE3" i="143" s="1"/>
  <c r="CF3" i="143" s="1"/>
  <c r="CG3" i="143" s="1"/>
  <c r="CH3" i="143" s="1"/>
  <c r="CI3" i="143" s="1"/>
  <c r="CJ3" i="143" s="1"/>
  <c r="CK3" i="143" s="1"/>
  <c r="CL3" i="143" s="1"/>
  <c r="CM3" i="143" s="1"/>
  <c r="CN3" i="143" s="1"/>
  <c r="CO3" i="143" s="1"/>
  <c r="CP3" i="143" s="1"/>
  <c r="CQ3" i="143" s="1"/>
  <c r="CR3" i="143" s="1"/>
  <c r="CS3" i="143" s="1"/>
  <c r="CT3" i="143" s="1"/>
  <c r="CU3" i="143" s="1"/>
  <c r="CV3" i="143" s="1"/>
  <c r="CW3" i="143" s="1"/>
  <c r="CX3" i="143" s="1"/>
  <c r="CY3" i="143" s="1"/>
  <c r="CZ3" i="143" s="1"/>
  <c r="DA3" i="143" s="1"/>
  <c r="DB3" i="143" s="1"/>
  <c r="DC3" i="143" s="1"/>
  <c r="DD3" i="143" s="1"/>
  <c r="DE3" i="143" s="1"/>
  <c r="DF3" i="143" s="1"/>
  <c r="DG3" i="143" s="1"/>
  <c r="DH3" i="143" s="1"/>
  <c r="DI3" i="143" s="1"/>
  <c r="DJ3" i="143" s="1"/>
  <c r="DK3" i="143" s="1"/>
  <c r="DL3" i="143" s="1"/>
  <c r="DM3" i="143" s="1"/>
  <c r="DN3" i="143" s="1"/>
  <c r="DO3" i="143" s="1"/>
  <c r="DP3" i="143" s="1"/>
  <c r="DQ3" i="143" s="1"/>
  <c r="DR3" i="143" s="1"/>
  <c r="DS3" i="143" s="1"/>
  <c r="DT3" i="143" s="1"/>
  <c r="DU3" i="143" s="1"/>
  <c r="DV3" i="143" s="1"/>
  <c r="DW3" i="143" s="1"/>
  <c r="DX3" i="143" s="1"/>
  <c r="DY3" i="143" s="1"/>
  <c r="DZ3" i="143" s="1"/>
  <c r="EA3" i="143" s="1"/>
  <c r="EB3" i="143" s="1"/>
  <c r="EC3" i="143" s="1"/>
  <c r="ED3" i="143" s="1"/>
  <c r="EE3" i="143" s="1"/>
  <c r="EF3" i="143" s="1"/>
  <c r="EG3" i="143" s="1"/>
  <c r="EH3" i="143" s="1"/>
  <c r="EI3" i="143" s="1"/>
  <c r="EJ3" i="143" s="1"/>
  <c r="EK3" i="143" s="1"/>
  <c r="EL3" i="143" s="1"/>
  <c r="EM3" i="143" s="1"/>
  <c r="EN3" i="143" s="1"/>
  <c r="EO3" i="143" s="1"/>
  <c r="EP3" i="143" s="1"/>
  <c r="EQ3" i="143" s="1"/>
  <c r="ER3" i="143" s="1"/>
  <c r="ES3" i="143" s="1"/>
  <c r="ET3" i="143" s="1"/>
  <c r="EU3" i="143" s="1"/>
  <c r="EV3" i="143" s="1"/>
  <c r="EW3" i="143" s="1"/>
  <c r="EX3" i="143" s="1"/>
  <c r="EY3" i="143" s="1"/>
  <c r="EZ3" i="143" s="1"/>
  <c r="FA3" i="143" s="1"/>
  <c r="FB3" i="143" s="1"/>
  <c r="FC3" i="143" s="1"/>
  <c r="FD3" i="143" s="1"/>
  <c r="FE3" i="143" s="1"/>
  <c r="FF3" i="143" s="1"/>
  <c r="FG3" i="143" s="1"/>
  <c r="FH3" i="143" s="1"/>
  <c r="FI3" i="143" s="1"/>
  <c r="FJ3" i="143" s="1"/>
  <c r="FK3" i="143" s="1"/>
  <c r="FL3" i="143" s="1"/>
  <c r="FM3" i="143" s="1"/>
  <c r="FN3" i="143" s="1"/>
  <c r="FO3" i="143" s="1"/>
  <c r="FP3" i="143" s="1"/>
  <c r="FQ3" i="143" s="1"/>
  <c r="FR3" i="143" s="1"/>
  <c r="FS3" i="143" s="1"/>
  <c r="FT3" i="143" s="1"/>
  <c r="FU3" i="143" s="1"/>
  <c r="FV3" i="143" s="1"/>
  <c r="FW3" i="143" s="1"/>
  <c r="FX3" i="143" s="1"/>
  <c r="FY3" i="143" s="1"/>
  <c r="FZ3" i="143" s="1"/>
  <c r="GA3" i="143" s="1"/>
  <c r="GB3" i="143" s="1"/>
  <c r="GC3" i="143" s="1"/>
  <c r="GD3" i="143" s="1"/>
  <c r="GE3" i="143" s="1"/>
  <c r="GF3" i="143" s="1"/>
  <c r="GG3" i="143" s="1"/>
  <c r="GH3" i="143" s="1"/>
  <c r="GI3" i="143" s="1"/>
  <c r="GJ3" i="143" s="1"/>
  <c r="GK3" i="143" s="1"/>
  <c r="GL3" i="143" s="1"/>
  <c r="GM3" i="143" s="1"/>
  <c r="GN3" i="143" s="1"/>
  <c r="GO3" i="143" s="1"/>
  <c r="GP3" i="143" s="1"/>
  <c r="GQ3" i="143" s="1"/>
  <c r="GR3" i="143" s="1"/>
  <c r="GS3" i="143" s="1"/>
  <c r="GT3" i="143" s="1"/>
  <c r="GU3" i="143" s="1"/>
  <c r="GV3" i="143" s="1"/>
  <c r="GW3" i="143" s="1"/>
  <c r="GX3" i="143" s="1"/>
  <c r="GY3" i="143" s="1"/>
  <c r="GZ3" i="143" s="1"/>
  <c r="HA3" i="143" s="1"/>
  <c r="HB3" i="143" s="1"/>
  <c r="HC3" i="143" s="1"/>
  <c r="HD3" i="143" s="1"/>
  <c r="HE3" i="143" s="1"/>
  <c r="HF3" i="143" s="1"/>
  <c r="HG3" i="143" s="1"/>
  <c r="HH3" i="143" s="1"/>
  <c r="HI3" i="143" s="1"/>
  <c r="HJ3" i="143" s="1"/>
  <c r="HK3" i="143" s="1"/>
  <c r="AK2" i="143"/>
  <c r="AJ2" i="143"/>
  <c r="AI2" i="143"/>
  <c r="AH2" i="143"/>
  <c r="HE1" i="143"/>
  <c r="GX1" i="143"/>
  <c r="HB7" i="143" s="1"/>
  <c r="GQ1" i="143"/>
  <c r="GJ1" i="143"/>
  <c r="GC1" i="143"/>
  <c r="FV1" i="143"/>
  <c r="FO1" i="143"/>
  <c r="FH1" i="143"/>
  <c r="FA1" i="143"/>
  <c r="FE7" i="143" s="1"/>
  <c r="ET1" i="143"/>
  <c r="EX7" i="143" s="1"/>
  <c r="EM1" i="143"/>
  <c r="EQ7" i="143" s="1"/>
  <c r="EF1" i="143"/>
  <c r="EJ7" i="143" s="1"/>
  <c r="DY1" i="143"/>
  <c r="DR1" i="143"/>
  <c r="DK1" i="143"/>
  <c r="DD1" i="143"/>
  <c r="CW1" i="143"/>
  <c r="DA7" i="143" s="1"/>
  <c r="CP1" i="143"/>
  <c r="CT7" i="143" s="1"/>
  <c r="CI1" i="143"/>
  <c r="CB1" i="143"/>
  <c r="CF7" i="143" s="1"/>
  <c r="BU1" i="143"/>
  <c r="BY7" i="143" s="1"/>
  <c r="BN1" i="143"/>
  <c r="BR7" i="143" s="1"/>
  <c r="BG1" i="143"/>
  <c r="BK7" i="143" s="1"/>
  <c r="AZ1" i="143"/>
  <c r="BD7" i="143" s="1"/>
  <c r="AS1" i="143"/>
  <c r="AW7" i="143" s="1"/>
  <c r="AL1" i="143"/>
  <c r="AG25" i="142"/>
  <c r="AI25" i="142" s="1"/>
  <c r="Q25" i="142"/>
  <c r="O25" i="142"/>
  <c r="D25" i="142"/>
  <c r="C25" i="142"/>
  <c r="AG24" i="142"/>
  <c r="AI24" i="142" s="1"/>
  <c r="S24" i="142"/>
  <c r="Q24" i="142"/>
  <c r="O24" i="142"/>
  <c r="D24" i="142"/>
  <c r="C24" i="142"/>
  <c r="AG23" i="142"/>
  <c r="AI23" i="142" s="1"/>
  <c r="S23" i="142"/>
  <c r="Q23" i="142"/>
  <c r="O23" i="142"/>
  <c r="D23" i="142"/>
  <c r="C23" i="142"/>
  <c r="AG22" i="142"/>
  <c r="AI22" i="142" s="1"/>
  <c r="S22" i="142"/>
  <c r="Q22" i="142"/>
  <c r="O22" i="142"/>
  <c r="D22" i="142"/>
  <c r="C22" i="142"/>
  <c r="AG21" i="142"/>
  <c r="Q21" i="142"/>
  <c r="O21" i="142"/>
  <c r="D21" i="142"/>
  <c r="C21" i="142"/>
  <c r="AG20" i="142"/>
  <c r="AI20" i="142" s="1"/>
  <c r="Q20" i="142"/>
  <c r="O20" i="142"/>
  <c r="D20" i="142"/>
  <c r="C20" i="142"/>
  <c r="AG19" i="142"/>
  <c r="AI19" i="142" s="1"/>
  <c r="Q19" i="142"/>
  <c r="O19" i="142"/>
  <c r="D19" i="142"/>
  <c r="C19" i="142"/>
  <c r="AG18" i="142"/>
  <c r="AI18" i="142" s="1"/>
  <c r="Q18" i="142"/>
  <c r="O18" i="142"/>
  <c r="D18" i="142"/>
  <c r="C18" i="142"/>
  <c r="AG17" i="142"/>
  <c r="AI17" i="142" s="1"/>
  <c r="Q17" i="142"/>
  <c r="O17" i="142"/>
  <c r="D17" i="142"/>
  <c r="C17" i="142"/>
  <c r="AG16" i="142"/>
  <c r="AI16" i="142" s="1"/>
  <c r="Q16" i="142"/>
  <c r="O16" i="142"/>
  <c r="D16" i="142"/>
  <c r="C16" i="142"/>
  <c r="AJ3" i="142"/>
  <c r="AK3" i="142" s="1"/>
  <c r="AL3" i="142" s="1"/>
  <c r="AM3" i="142" s="1"/>
  <c r="AN3" i="142" s="1"/>
  <c r="AO3" i="142" s="1"/>
  <c r="AP3" i="142" s="1"/>
  <c r="AQ3" i="142" s="1"/>
  <c r="AR3" i="142" s="1"/>
  <c r="AS3" i="142" s="1"/>
  <c r="AT3" i="142" s="1"/>
  <c r="AU3" i="142" s="1"/>
  <c r="AV3" i="142" s="1"/>
  <c r="AW3" i="142" s="1"/>
  <c r="AX3" i="142" s="1"/>
  <c r="AY3" i="142" s="1"/>
  <c r="AZ3" i="142" s="1"/>
  <c r="BA3" i="142" s="1"/>
  <c r="BB3" i="142" s="1"/>
  <c r="BC3" i="142" s="1"/>
  <c r="BD3" i="142" s="1"/>
  <c r="BE3" i="142" s="1"/>
  <c r="BF3" i="142" s="1"/>
  <c r="BG3" i="142" s="1"/>
  <c r="BH3" i="142" s="1"/>
  <c r="BI3" i="142" s="1"/>
  <c r="BJ3" i="142" s="1"/>
  <c r="BK3" i="142" s="1"/>
  <c r="BL3" i="142" s="1"/>
  <c r="BM3" i="142" s="1"/>
  <c r="BN3" i="142" s="1"/>
  <c r="BO3" i="142" s="1"/>
  <c r="BP3" i="142" s="1"/>
  <c r="BQ3" i="142" s="1"/>
  <c r="BR3" i="142" s="1"/>
  <c r="BS3" i="142" s="1"/>
  <c r="BT3" i="142" s="1"/>
  <c r="BU3" i="142" s="1"/>
  <c r="BV3" i="142" s="1"/>
  <c r="BW3" i="142" s="1"/>
  <c r="BX3" i="142" s="1"/>
  <c r="BY3" i="142" s="1"/>
  <c r="BZ3" i="142" s="1"/>
  <c r="CA3" i="142" s="1"/>
  <c r="CB3" i="142" s="1"/>
  <c r="CC3" i="142" s="1"/>
  <c r="CD3" i="142" s="1"/>
  <c r="CE3" i="142" s="1"/>
  <c r="CF3" i="142" s="1"/>
  <c r="CG3" i="142" s="1"/>
  <c r="CH3" i="142" s="1"/>
  <c r="CI3" i="142" s="1"/>
  <c r="CJ3" i="142" s="1"/>
  <c r="CK3" i="142" s="1"/>
  <c r="CL3" i="142" s="1"/>
  <c r="CM3" i="142" s="1"/>
  <c r="CN3" i="142" s="1"/>
  <c r="CO3" i="142" s="1"/>
  <c r="CP3" i="142" s="1"/>
  <c r="CQ3" i="142" s="1"/>
  <c r="CR3" i="142" s="1"/>
  <c r="CS3" i="142" s="1"/>
  <c r="CT3" i="142" s="1"/>
  <c r="CU3" i="142" s="1"/>
  <c r="CV3" i="142" s="1"/>
  <c r="CW3" i="142" s="1"/>
  <c r="CX3" i="142" s="1"/>
  <c r="CY3" i="142" s="1"/>
  <c r="CZ3" i="142" s="1"/>
  <c r="DA3" i="142" s="1"/>
  <c r="DB3" i="142" s="1"/>
  <c r="DC3" i="142" s="1"/>
  <c r="DD3" i="142" s="1"/>
  <c r="DE3" i="142" s="1"/>
  <c r="DF3" i="142" s="1"/>
  <c r="DG3" i="142" s="1"/>
  <c r="DH3" i="142" s="1"/>
  <c r="DI3" i="142" s="1"/>
  <c r="DJ3" i="142" s="1"/>
  <c r="DK3" i="142" s="1"/>
  <c r="DL3" i="142" s="1"/>
  <c r="DM3" i="142" s="1"/>
  <c r="DN3" i="142" s="1"/>
  <c r="DO3" i="142" s="1"/>
  <c r="DP3" i="142" s="1"/>
  <c r="DQ3" i="142" s="1"/>
  <c r="DR3" i="142" s="1"/>
  <c r="DS3" i="142" s="1"/>
  <c r="DT3" i="142" s="1"/>
  <c r="DU3" i="142" s="1"/>
  <c r="DV3" i="142" s="1"/>
  <c r="DW3" i="142" s="1"/>
  <c r="DX3" i="142" s="1"/>
  <c r="DY3" i="142" s="1"/>
  <c r="DZ3" i="142" s="1"/>
  <c r="EA3" i="142" s="1"/>
  <c r="EB3" i="142" s="1"/>
  <c r="EC3" i="142" s="1"/>
  <c r="ED3" i="142" s="1"/>
  <c r="EE3" i="142" s="1"/>
  <c r="EF3" i="142" s="1"/>
  <c r="EG3" i="142" s="1"/>
  <c r="EH3" i="142" s="1"/>
  <c r="EI3" i="142" s="1"/>
  <c r="EJ3" i="142" s="1"/>
  <c r="EK3" i="142" s="1"/>
  <c r="EL3" i="142" s="1"/>
  <c r="EM3" i="142" s="1"/>
  <c r="EN3" i="142" s="1"/>
  <c r="EO3" i="142" s="1"/>
  <c r="EP3" i="142" s="1"/>
  <c r="EQ3" i="142" s="1"/>
  <c r="ER3" i="142" s="1"/>
  <c r="ES3" i="142" s="1"/>
  <c r="ET3" i="142" s="1"/>
  <c r="EU3" i="142" s="1"/>
  <c r="EV3" i="142" s="1"/>
  <c r="EW3" i="142" s="1"/>
  <c r="EX3" i="142" s="1"/>
  <c r="EY3" i="142" s="1"/>
  <c r="EZ3" i="142" s="1"/>
  <c r="FA3" i="142" s="1"/>
  <c r="FB3" i="142" s="1"/>
  <c r="FC3" i="142" s="1"/>
  <c r="FD3" i="142" s="1"/>
  <c r="FE3" i="142" s="1"/>
  <c r="FF3" i="142" s="1"/>
  <c r="FG3" i="142" s="1"/>
  <c r="FH3" i="142" s="1"/>
  <c r="FI3" i="142" s="1"/>
  <c r="FJ3" i="142" s="1"/>
  <c r="FK3" i="142" s="1"/>
  <c r="FL3" i="142" s="1"/>
  <c r="FM3" i="142" s="1"/>
  <c r="FN3" i="142" s="1"/>
  <c r="FO3" i="142" s="1"/>
  <c r="FP3" i="142" s="1"/>
  <c r="FQ3" i="142" s="1"/>
  <c r="FR3" i="142" s="1"/>
  <c r="FS3" i="142" s="1"/>
  <c r="FT3" i="142" s="1"/>
  <c r="FU3" i="142" s="1"/>
  <c r="FV3" i="142" s="1"/>
  <c r="FW3" i="142" s="1"/>
  <c r="FX3" i="142" s="1"/>
  <c r="FY3" i="142" s="1"/>
  <c r="FZ3" i="142" s="1"/>
  <c r="GA3" i="142" s="1"/>
  <c r="GB3" i="142" s="1"/>
  <c r="GC3" i="142" s="1"/>
  <c r="GD3" i="142" s="1"/>
  <c r="GE3" i="142" s="1"/>
  <c r="GF3" i="142" s="1"/>
  <c r="GG3" i="142" s="1"/>
  <c r="GH3" i="142" s="1"/>
  <c r="GI3" i="142" s="1"/>
  <c r="GJ3" i="142" s="1"/>
  <c r="GK3" i="142" s="1"/>
  <c r="GL3" i="142" s="1"/>
  <c r="GM3" i="142" s="1"/>
  <c r="GN3" i="142" s="1"/>
  <c r="GO3" i="142" s="1"/>
  <c r="GP3" i="142" s="1"/>
  <c r="GQ3" i="142" s="1"/>
  <c r="GR3" i="142" s="1"/>
  <c r="GS3" i="142" s="1"/>
  <c r="GT3" i="142" s="1"/>
  <c r="GU3" i="142" s="1"/>
  <c r="GV3" i="142" s="1"/>
  <c r="GW3" i="142" s="1"/>
  <c r="GX3" i="142" s="1"/>
  <c r="GY3" i="142" s="1"/>
  <c r="GZ3" i="142" s="1"/>
  <c r="HA3" i="142" s="1"/>
  <c r="HB3" i="142" s="1"/>
  <c r="HC3" i="142" s="1"/>
  <c r="HD3" i="142" s="1"/>
  <c r="HE3" i="142" s="1"/>
  <c r="HF3" i="142" s="1"/>
  <c r="HG3" i="142" s="1"/>
  <c r="HH3" i="142" s="1"/>
  <c r="HI3" i="142" s="1"/>
  <c r="HJ3" i="142" s="1"/>
  <c r="HK3" i="142" s="1"/>
  <c r="HL3" i="142" s="1"/>
  <c r="HM3" i="142" s="1"/>
  <c r="AM2" i="142"/>
  <c r="AL2" i="142"/>
  <c r="AK2" i="142"/>
  <c r="AJ2" i="142"/>
  <c r="HG1" i="142"/>
  <c r="GZ1" i="142"/>
  <c r="GS1" i="142"/>
  <c r="GW7" i="142" s="1"/>
  <c r="GL1" i="142"/>
  <c r="GP7" i="142" s="1"/>
  <c r="GE1" i="142"/>
  <c r="GI7" i="142" s="1"/>
  <c r="FX1" i="142"/>
  <c r="FQ1" i="142"/>
  <c r="FJ1" i="142"/>
  <c r="FC1" i="142"/>
  <c r="EV1" i="142"/>
  <c r="EO1" i="142"/>
  <c r="ES7" i="142" s="1"/>
  <c r="EH1" i="142"/>
  <c r="EA1" i="142"/>
  <c r="DT1" i="142"/>
  <c r="DM1" i="142"/>
  <c r="DF1" i="142"/>
  <c r="DJ7" i="142" s="1"/>
  <c r="CY1" i="142"/>
  <c r="CR1" i="142"/>
  <c r="CK1" i="142"/>
  <c r="CD1" i="142"/>
  <c r="CH7" i="142" s="1"/>
  <c r="BW1" i="142"/>
  <c r="CA7" i="142" s="1"/>
  <c r="BP1" i="142"/>
  <c r="BI1" i="142"/>
  <c r="BB1" i="142"/>
  <c r="AU1" i="142"/>
  <c r="AN1" i="142"/>
  <c r="AN25" i="141"/>
  <c r="AP25" i="141" s="1"/>
  <c r="Q25" i="141"/>
  <c r="O25" i="141"/>
  <c r="M25" i="141"/>
  <c r="T25" i="141" s="1"/>
  <c r="D25" i="141"/>
  <c r="C25" i="141"/>
  <c r="AN24" i="141"/>
  <c r="AP24" i="141" s="1"/>
  <c r="Q24" i="141"/>
  <c r="O24" i="141"/>
  <c r="M24" i="141"/>
  <c r="P24" i="141" s="1"/>
  <c r="D24" i="141"/>
  <c r="C24" i="141"/>
  <c r="AN23" i="141"/>
  <c r="AP23" i="141" s="1"/>
  <c r="Q23" i="141"/>
  <c r="O23" i="141"/>
  <c r="M23" i="141"/>
  <c r="T23" i="141" s="1"/>
  <c r="D23" i="141"/>
  <c r="C23" i="141"/>
  <c r="AN22" i="141"/>
  <c r="AP22" i="141" s="1"/>
  <c r="Q22" i="141"/>
  <c r="O22" i="141"/>
  <c r="M22" i="141"/>
  <c r="D22" i="141"/>
  <c r="C22" i="141"/>
  <c r="AN21" i="141"/>
  <c r="AP21" i="141" s="1"/>
  <c r="O21" i="141"/>
  <c r="M21" i="141"/>
  <c r="Q21" i="141" s="1"/>
  <c r="D21" i="141"/>
  <c r="C21" i="141"/>
  <c r="AN20" i="141"/>
  <c r="AP20" i="141" s="1"/>
  <c r="O20" i="141"/>
  <c r="M20" i="141"/>
  <c r="T20" i="141" s="1"/>
  <c r="D20" i="141"/>
  <c r="C20" i="141"/>
  <c r="AN19" i="141"/>
  <c r="AP19" i="141" s="1"/>
  <c r="O19" i="141"/>
  <c r="M19" i="141"/>
  <c r="T19" i="141" s="1"/>
  <c r="D19" i="141"/>
  <c r="C19" i="141"/>
  <c r="AN18" i="141"/>
  <c r="AP18" i="141" s="1"/>
  <c r="O18" i="141"/>
  <c r="M18" i="141"/>
  <c r="P18" i="141" s="1"/>
  <c r="D18" i="141"/>
  <c r="C18" i="141"/>
  <c r="AN17" i="141"/>
  <c r="AP17" i="141" s="1"/>
  <c r="O17" i="141"/>
  <c r="M17" i="141"/>
  <c r="T17" i="141" s="1"/>
  <c r="D17" i="141"/>
  <c r="C17" i="141"/>
  <c r="AN16" i="141"/>
  <c r="AP16" i="141" s="1"/>
  <c r="O16" i="141"/>
  <c r="M16" i="141"/>
  <c r="T16" i="141" s="1"/>
  <c r="D16" i="141"/>
  <c r="C16" i="141"/>
  <c r="AQ3" i="141"/>
  <c r="AR3" i="141" s="1"/>
  <c r="AS3" i="141" s="1"/>
  <c r="AT3" i="141" s="1"/>
  <c r="AU3" i="141" s="1"/>
  <c r="AV3" i="141" s="1"/>
  <c r="AW3" i="141" s="1"/>
  <c r="AX3" i="141" s="1"/>
  <c r="AY3" i="141" s="1"/>
  <c r="AZ3" i="141" s="1"/>
  <c r="BA3" i="141" s="1"/>
  <c r="BB3" i="141" s="1"/>
  <c r="BC3" i="141" s="1"/>
  <c r="BD3" i="141" s="1"/>
  <c r="BE3" i="141" s="1"/>
  <c r="BF3" i="141" s="1"/>
  <c r="BG3" i="141" s="1"/>
  <c r="BH3" i="141" s="1"/>
  <c r="BI3" i="141" s="1"/>
  <c r="BJ3" i="141" s="1"/>
  <c r="BK3" i="141" s="1"/>
  <c r="BL3" i="141" s="1"/>
  <c r="BM3" i="141" s="1"/>
  <c r="BN3" i="141" s="1"/>
  <c r="BO3" i="141" s="1"/>
  <c r="BP3" i="141" s="1"/>
  <c r="BQ3" i="141" s="1"/>
  <c r="BR3" i="141" s="1"/>
  <c r="BS3" i="141" s="1"/>
  <c r="BT3" i="141" s="1"/>
  <c r="BU3" i="141" s="1"/>
  <c r="BV3" i="141" s="1"/>
  <c r="BW3" i="141" s="1"/>
  <c r="BX3" i="141" s="1"/>
  <c r="BY3" i="141" s="1"/>
  <c r="BZ3" i="141" s="1"/>
  <c r="CA3" i="141" s="1"/>
  <c r="CB3" i="141" s="1"/>
  <c r="CC3" i="141" s="1"/>
  <c r="CD3" i="141" s="1"/>
  <c r="CE3" i="141" s="1"/>
  <c r="CF3" i="141" s="1"/>
  <c r="CG3" i="141" s="1"/>
  <c r="CH3" i="141" s="1"/>
  <c r="CI3" i="141" s="1"/>
  <c r="CJ3" i="141" s="1"/>
  <c r="CK3" i="141" s="1"/>
  <c r="CL3" i="141" s="1"/>
  <c r="CM3" i="141" s="1"/>
  <c r="CN3" i="141" s="1"/>
  <c r="CO3" i="141" s="1"/>
  <c r="CP3" i="141" s="1"/>
  <c r="CQ3" i="141" s="1"/>
  <c r="CR3" i="141" s="1"/>
  <c r="CS3" i="141" s="1"/>
  <c r="CT3" i="141" s="1"/>
  <c r="CU3" i="141" s="1"/>
  <c r="CV3" i="141" s="1"/>
  <c r="CW3" i="141" s="1"/>
  <c r="CX3" i="141" s="1"/>
  <c r="CY3" i="141" s="1"/>
  <c r="CZ3" i="141" s="1"/>
  <c r="DA3" i="141" s="1"/>
  <c r="DB3" i="141" s="1"/>
  <c r="DC3" i="141" s="1"/>
  <c r="DD3" i="141" s="1"/>
  <c r="DE3" i="141" s="1"/>
  <c r="DF3" i="141" s="1"/>
  <c r="DG3" i="141" s="1"/>
  <c r="DH3" i="141" s="1"/>
  <c r="DI3" i="141" s="1"/>
  <c r="DJ3" i="141" s="1"/>
  <c r="DK3" i="141" s="1"/>
  <c r="DL3" i="141" s="1"/>
  <c r="DM3" i="141" s="1"/>
  <c r="DN3" i="141" s="1"/>
  <c r="DO3" i="141" s="1"/>
  <c r="DP3" i="141" s="1"/>
  <c r="DQ3" i="141" s="1"/>
  <c r="DR3" i="141" s="1"/>
  <c r="DS3" i="141" s="1"/>
  <c r="DT3" i="141" s="1"/>
  <c r="DU3" i="141" s="1"/>
  <c r="DV3" i="141" s="1"/>
  <c r="DW3" i="141" s="1"/>
  <c r="DX3" i="141" s="1"/>
  <c r="DY3" i="141" s="1"/>
  <c r="DZ3" i="141" s="1"/>
  <c r="EA3" i="141" s="1"/>
  <c r="EB3" i="141" s="1"/>
  <c r="EC3" i="141" s="1"/>
  <c r="ED3" i="141" s="1"/>
  <c r="EE3" i="141" s="1"/>
  <c r="EF3" i="141" s="1"/>
  <c r="EG3" i="141" s="1"/>
  <c r="EH3" i="141" s="1"/>
  <c r="EI3" i="141" s="1"/>
  <c r="EJ3" i="141" s="1"/>
  <c r="EK3" i="141" s="1"/>
  <c r="EL3" i="141" s="1"/>
  <c r="EM3" i="141" s="1"/>
  <c r="EN3" i="141" s="1"/>
  <c r="EO3" i="141" s="1"/>
  <c r="EP3" i="141" s="1"/>
  <c r="EQ3" i="141" s="1"/>
  <c r="ER3" i="141" s="1"/>
  <c r="ES3" i="141" s="1"/>
  <c r="ET3" i="141" s="1"/>
  <c r="EU3" i="141" s="1"/>
  <c r="EV3" i="141" s="1"/>
  <c r="EW3" i="141" s="1"/>
  <c r="EX3" i="141" s="1"/>
  <c r="EY3" i="141" s="1"/>
  <c r="EZ3" i="141" s="1"/>
  <c r="FA3" i="141" s="1"/>
  <c r="FB3" i="141" s="1"/>
  <c r="FC3" i="141" s="1"/>
  <c r="FD3" i="141" s="1"/>
  <c r="FE3" i="141" s="1"/>
  <c r="FF3" i="141" s="1"/>
  <c r="FG3" i="141" s="1"/>
  <c r="FH3" i="141" s="1"/>
  <c r="FI3" i="141" s="1"/>
  <c r="FJ3" i="141" s="1"/>
  <c r="FK3" i="141" s="1"/>
  <c r="FL3" i="141" s="1"/>
  <c r="FM3" i="141" s="1"/>
  <c r="FN3" i="141" s="1"/>
  <c r="FO3" i="141" s="1"/>
  <c r="FP3" i="141" s="1"/>
  <c r="FQ3" i="141" s="1"/>
  <c r="FR3" i="141" s="1"/>
  <c r="FS3" i="141" s="1"/>
  <c r="FT3" i="141" s="1"/>
  <c r="FU3" i="141" s="1"/>
  <c r="FV3" i="141" s="1"/>
  <c r="FW3" i="141" s="1"/>
  <c r="FX3" i="141" s="1"/>
  <c r="FY3" i="141" s="1"/>
  <c r="FZ3" i="141" s="1"/>
  <c r="GA3" i="141" s="1"/>
  <c r="GB3" i="141" s="1"/>
  <c r="GC3" i="141" s="1"/>
  <c r="GD3" i="141" s="1"/>
  <c r="GE3" i="141" s="1"/>
  <c r="GF3" i="141" s="1"/>
  <c r="GG3" i="141" s="1"/>
  <c r="GH3" i="141" s="1"/>
  <c r="GI3" i="141" s="1"/>
  <c r="GJ3" i="141" s="1"/>
  <c r="GK3" i="141" s="1"/>
  <c r="GL3" i="141" s="1"/>
  <c r="GM3" i="141" s="1"/>
  <c r="GN3" i="141" s="1"/>
  <c r="GO3" i="141" s="1"/>
  <c r="GP3" i="141" s="1"/>
  <c r="GQ3" i="141" s="1"/>
  <c r="GR3" i="141" s="1"/>
  <c r="GS3" i="141" s="1"/>
  <c r="GT3" i="141" s="1"/>
  <c r="GU3" i="141" s="1"/>
  <c r="GV3" i="141" s="1"/>
  <c r="GW3" i="141" s="1"/>
  <c r="GX3" i="141" s="1"/>
  <c r="GY3" i="141" s="1"/>
  <c r="GZ3" i="141" s="1"/>
  <c r="HA3" i="141" s="1"/>
  <c r="HB3" i="141" s="1"/>
  <c r="HC3" i="141" s="1"/>
  <c r="HD3" i="141" s="1"/>
  <c r="HE3" i="141" s="1"/>
  <c r="HF3" i="141" s="1"/>
  <c r="HG3" i="141" s="1"/>
  <c r="HH3" i="141" s="1"/>
  <c r="HI3" i="141" s="1"/>
  <c r="HJ3" i="141" s="1"/>
  <c r="HK3" i="141" s="1"/>
  <c r="HL3" i="141" s="1"/>
  <c r="HM3" i="141" s="1"/>
  <c r="HN3" i="141" s="1"/>
  <c r="HO3" i="141" s="1"/>
  <c r="HP3" i="141" s="1"/>
  <c r="HQ3" i="141" s="1"/>
  <c r="HR3" i="141" s="1"/>
  <c r="HS3" i="141" s="1"/>
  <c r="HT3" i="141" s="1"/>
  <c r="AT2" i="141"/>
  <c r="AS2" i="141"/>
  <c r="AR2" i="141"/>
  <c r="AQ2" i="141"/>
  <c r="HN1" i="141"/>
  <c r="HR7" i="141" s="1"/>
  <c r="HG1" i="141"/>
  <c r="GZ1" i="141"/>
  <c r="GS1" i="141"/>
  <c r="GL1" i="141"/>
  <c r="GP7" i="141" s="1"/>
  <c r="GE1" i="141"/>
  <c r="FX1" i="141"/>
  <c r="FQ1" i="141"/>
  <c r="FJ1" i="141"/>
  <c r="FC1" i="141"/>
  <c r="FG7" i="141" s="1"/>
  <c r="EV1" i="141"/>
  <c r="EO1" i="141"/>
  <c r="EH1" i="141"/>
  <c r="EA1" i="141"/>
  <c r="DT1" i="141"/>
  <c r="DM1" i="141"/>
  <c r="DQ7" i="141" s="1"/>
  <c r="DF1" i="141"/>
  <c r="CY1" i="141"/>
  <c r="DC7" i="141" s="1"/>
  <c r="CR1" i="141"/>
  <c r="CK1" i="141"/>
  <c r="CD1" i="141"/>
  <c r="BW1" i="141"/>
  <c r="BP1" i="141"/>
  <c r="BI1" i="141"/>
  <c r="BB1" i="141"/>
  <c r="AU1" i="141"/>
  <c r="AE25" i="140"/>
  <c r="AG25" i="140" s="1"/>
  <c r="Q25" i="140"/>
  <c r="O25" i="140"/>
  <c r="M25" i="140"/>
  <c r="D25" i="140"/>
  <c r="C25" i="140"/>
  <c r="AE24" i="140"/>
  <c r="AG24" i="140" s="1"/>
  <c r="Q24" i="140"/>
  <c r="O24" i="140"/>
  <c r="M24" i="140"/>
  <c r="T24" i="140" s="1"/>
  <c r="D24" i="140"/>
  <c r="C24" i="140"/>
  <c r="AE23" i="140"/>
  <c r="AG23" i="140" s="1"/>
  <c r="Q23" i="140"/>
  <c r="O23" i="140"/>
  <c r="M23" i="140"/>
  <c r="P23" i="140" s="1"/>
  <c r="D23" i="140"/>
  <c r="C23" i="140"/>
  <c r="AE22" i="140"/>
  <c r="AG22" i="140" s="1"/>
  <c r="Q22" i="140"/>
  <c r="O22" i="140"/>
  <c r="M22" i="140"/>
  <c r="T22" i="140" s="1"/>
  <c r="D22" i="140"/>
  <c r="C22" i="140"/>
  <c r="AE21" i="140"/>
  <c r="AG21" i="140" s="1"/>
  <c r="Q21" i="140"/>
  <c r="O21" i="140"/>
  <c r="M21" i="140"/>
  <c r="P21" i="140" s="1"/>
  <c r="D21" i="140"/>
  <c r="C21" i="140"/>
  <c r="AE20" i="140"/>
  <c r="AG20" i="140" s="1"/>
  <c r="Q20" i="140"/>
  <c r="O20" i="140"/>
  <c r="M20" i="140"/>
  <c r="D20" i="140"/>
  <c r="C20" i="140"/>
  <c r="AE19" i="140"/>
  <c r="AG19" i="140" s="1"/>
  <c r="Q19" i="140"/>
  <c r="O19" i="140"/>
  <c r="M19" i="140"/>
  <c r="T19" i="140" s="1"/>
  <c r="D19" i="140"/>
  <c r="C19" i="140"/>
  <c r="AE18" i="140"/>
  <c r="AG18" i="140" s="1"/>
  <c r="Q18" i="140"/>
  <c r="O18" i="140"/>
  <c r="M18" i="140"/>
  <c r="T18" i="140" s="1"/>
  <c r="D18" i="140"/>
  <c r="C18" i="140"/>
  <c r="AE17" i="140"/>
  <c r="AG17" i="140" s="1"/>
  <c r="O17" i="140"/>
  <c r="M17" i="140"/>
  <c r="D17" i="140"/>
  <c r="C17" i="140"/>
  <c r="AE16" i="140"/>
  <c r="AG16" i="140" s="1"/>
  <c r="O16" i="140"/>
  <c r="M16" i="140"/>
  <c r="Q16" i="140" s="1"/>
  <c r="D16" i="140"/>
  <c r="C16" i="140"/>
  <c r="AH3" i="140"/>
  <c r="AI3" i="140" s="1"/>
  <c r="AJ3" i="140" s="1"/>
  <c r="AK3" i="140" s="1"/>
  <c r="AL3" i="140" s="1"/>
  <c r="AM3" i="140" s="1"/>
  <c r="AN3" i="140" s="1"/>
  <c r="AO3" i="140" s="1"/>
  <c r="AP3" i="140" s="1"/>
  <c r="AQ3" i="140" s="1"/>
  <c r="AR3" i="140" s="1"/>
  <c r="AS3" i="140" s="1"/>
  <c r="AT3" i="140" s="1"/>
  <c r="AU3" i="140" s="1"/>
  <c r="AV3" i="140" s="1"/>
  <c r="AW3" i="140" s="1"/>
  <c r="AX3" i="140" s="1"/>
  <c r="AY3" i="140" s="1"/>
  <c r="AZ3" i="140" s="1"/>
  <c r="BA3" i="140" s="1"/>
  <c r="BB3" i="140" s="1"/>
  <c r="BC3" i="140" s="1"/>
  <c r="BD3" i="140" s="1"/>
  <c r="BE3" i="140" s="1"/>
  <c r="BF3" i="140" s="1"/>
  <c r="BG3" i="140" s="1"/>
  <c r="BH3" i="140" s="1"/>
  <c r="BI3" i="140" s="1"/>
  <c r="BJ3" i="140" s="1"/>
  <c r="BK3" i="140" s="1"/>
  <c r="BL3" i="140" s="1"/>
  <c r="BM3" i="140" s="1"/>
  <c r="BN3" i="140" s="1"/>
  <c r="BO3" i="140" s="1"/>
  <c r="BP3" i="140" s="1"/>
  <c r="BQ3" i="140" s="1"/>
  <c r="BR3" i="140" s="1"/>
  <c r="BS3" i="140" s="1"/>
  <c r="BT3" i="140" s="1"/>
  <c r="BU3" i="140" s="1"/>
  <c r="BV3" i="140" s="1"/>
  <c r="BW3" i="140" s="1"/>
  <c r="BX3" i="140" s="1"/>
  <c r="BY3" i="140" s="1"/>
  <c r="BZ3" i="140" s="1"/>
  <c r="CA3" i="140" s="1"/>
  <c r="CB3" i="140" s="1"/>
  <c r="CC3" i="140" s="1"/>
  <c r="CD3" i="140" s="1"/>
  <c r="CE3" i="140" s="1"/>
  <c r="CF3" i="140" s="1"/>
  <c r="CG3" i="140" s="1"/>
  <c r="CH3" i="140" s="1"/>
  <c r="CI3" i="140" s="1"/>
  <c r="CJ3" i="140" s="1"/>
  <c r="CK3" i="140" s="1"/>
  <c r="CL3" i="140" s="1"/>
  <c r="CM3" i="140" s="1"/>
  <c r="CN3" i="140" s="1"/>
  <c r="CO3" i="140" s="1"/>
  <c r="CP3" i="140" s="1"/>
  <c r="CQ3" i="140" s="1"/>
  <c r="CR3" i="140" s="1"/>
  <c r="CS3" i="140" s="1"/>
  <c r="CT3" i="140" s="1"/>
  <c r="CU3" i="140" s="1"/>
  <c r="CV3" i="140" s="1"/>
  <c r="CW3" i="140" s="1"/>
  <c r="CX3" i="140" s="1"/>
  <c r="CY3" i="140" s="1"/>
  <c r="CZ3" i="140" s="1"/>
  <c r="DA3" i="140" s="1"/>
  <c r="DB3" i="140" s="1"/>
  <c r="DC3" i="140" s="1"/>
  <c r="DD3" i="140" s="1"/>
  <c r="DE3" i="140" s="1"/>
  <c r="DF3" i="140" s="1"/>
  <c r="DG3" i="140" s="1"/>
  <c r="DH3" i="140" s="1"/>
  <c r="DI3" i="140" s="1"/>
  <c r="DJ3" i="140" s="1"/>
  <c r="DK3" i="140" s="1"/>
  <c r="DL3" i="140" s="1"/>
  <c r="DM3" i="140" s="1"/>
  <c r="DN3" i="140" s="1"/>
  <c r="DO3" i="140" s="1"/>
  <c r="DP3" i="140" s="1"/>
  <c r="DQ3" i="140" s="1"/>
  <c r="DR3" i="140" s="1"/>
  <c r="DS3" i="140" s="1"/>
  <c r="DT3" i="140" s="1"/>
  <c r="DU3" i="140" s="1"/>
  <c r="DV3" i="140" s="1"/>
  <c r="DW3" i="140" s="1"/>
  <c r="DX3" i="140" s="1"/>
  <c r="DY3" i="140" s="1"/>
  <c r="DZ3" i="140" s="1"/>
  <c r="EA3" i="140" s="1"/>
  <c r="EB3" i="140" s="1"/>
  <c r="EC3" i="140" s="1"/>
  <c r="ED3" i="140" s="1"/>
  <c r="EE3" i="140" s="1"/>
  <c r="EF3" i="140" s="1"/>
  <c r="EG3" i="140" s="1"/>
  <c r="EH3" i="140" s="1"/>
  <c r="EI3" i="140" s="1"/>
  <c r="EJ3" i="140" s="1"/>
  <c r="EK3" i="140" s="1"/>
  <c r="EL3" i="140" s="1"/>
  <c r="EM3" i="140" s="1"/>
  <c r="EN3" i="140" s="1"/>
  <c r="EO3" i="140" s="1"/>
  <c r="EP3" i="140" s="1"/>
  <c r="EQ3" i="140" s="1"/>
  <c r="ER3" i="140" s="1"/>
  <c r="ES3" i="140" s="1"/>
  <c r="ET3" i="140" s="1"/>
  <c r="EU3" i="140" s="1"/>
  <c r="EV3" i="140" s="1"/>
  <c r="EW3" i="140" s="1"/>
  <c r="EX3" i="140" s="1"/>
  <c r="EY3" i="140" s="1"/>
  <c r="EZ3" i="140" s="1"/>
  <c r="FA3" i="140" s="1"/>
  <c r="FB3" i="140" s="1"/>
  <c r="FC3" i="140" s="1"/>
  <c r="FD3" i="140" s="1"/>
  <c r="FE3" i="140" s="1"/>
  <c r="FF3" i="140" s="1"/>
  <c r="FG3" i="140" s="1"/>
  <c r="FH3" i="140" s="1"/>
  <c r="FI3" i="140" s="1"/>
  <c r="FJ3" i="140" s="1"/>
  <c r="FK3" i="140" s="1"/>
  <c r="FL3" i="140" s="1"/>
  <c r="FM3" i="140" s="1"/>
  <c r="FN3" i="140" s="1"/>
  <c r="FO3" i="140" s="1"/>
  <c r="FP3" i="140" s="1"/>
  <c r="FQ3" i="140" s="1"/>
  <c r="FR3" i="140" s="1"/>
  <c r="FS3" i="140" s="1"/>
  <c r="FT3" i="140" s="1"/>
  <c r="FU3" i="140" s="1"/>
  <c r="FV3" i="140" s="1"/>
  <c r="FW3" i="140" s="1"/>
  <c r="FX3" i="140" s="1"/>
  <c r="FY3" i="140" s="1"/>
  <c r="FZ3" i="140" s="1"/>
  <c r="GA3" i="140" s="1"/>
  <c r="GB3" i="140" s="1"/>
  <c r="GC3" i="140" s="1"/>
  <c r="GD3" i="140" s="1"/>
  <c r="GE3" i="140" s="1"/>
  <c r="GF3" i="140" s="1"/>
  <c r="GG3" i="140" s="1"/>
  <c r="GH3" i="140" s="1"/>
  <c r="GI3" i="140" s="1"/>
  <c r="GJ3" i="140" s="1"/>
  <c r="GK3" i="140" s="1"/>
  <c r="GL3" i="140" s="1"/>
  <c r="GM3" i="140" s="1"/>
  <c r="GN3" i="140" s="1"/>
  <c r="GO3" i="140" s="1"/>
  <c r="GP3" i="140" s="1"/>
  <c r="GQ3" i="140" s="1"/>
  <c r="GR3" i="140" s="1"/>
  <c r="GS3" i="140" s="1"/>
  <c r="GT3" i="140" s="1"/>
  <c r="GU3" i="140" s="1"/>
  <c r="GV3" i="140" s="1"/>
  <c r="GW3" i="140" s="1"/>
  <c r="GX3" i="140" s="1"/>
  <c r="GY3" i="140" s="1"/>
  <c r="GZ3" i="140" s="1"/>
  <c r="HA3" i="140" s="1"/>
  <c r="HB3" i="140" s="1"/>
  <c r="HC3" i="140" s="1"/>
  <c r="HD3" i="140" s="1"/>
  <c r="HE3" i="140" s="1"/>
  <c r="HF3" i="140" s="1"/>
  <c r="HG3" i="140" s="1"/>
  <c r="HH3" i="140" s="1"/>
  <c r="HI3" i="140" s="1"/>
  <c r="HJ3" i="140" s="1"/>
  <c r="HK3" i="140" s="1"/>
  <c r="AK2" i="140"/>
  <c r="AJ2" i="140"/>
  <c r="AI2" i="140"/>
  <c r="AH2" i="140"/>
  <c r="HE1" i="140"/>
  <c r="HG2" i="140" s="1"/>
  <c r="GX1" i="140"/>
  <c r="HC2" i="140" s="1"/>
  <c r="GQ1" i="140"/>
  <c r="GS2" i="140" s="1"/>
  <c r="GJ1" i="140"/>
  <c r="GO2" i="140" s="1"/>
  <c r="GC1" i="140"/>
  <c r="GD2" i="140" s="1"/>
  <c r="FV1" i="140"/>
  <c r="GB2" i="140" s="1"/>
  <c r="FO1" i="140"/>
  <c r="FQ2" i="140" s="1"/>
  <c r="FH1" i="140"/>
  <c r="FI2" i="140" s="1"/>
  <c r="FA1" i="140"/>
  <c r="ET1" i="140"/>
  <c r="EM1" i="140"/>
  <c r="EF1" i="140"/>
  <c r="DY1" i="140"/>
  <c r="DY2" i="140" s="1"/>
  <c r="DR1" i="140"/>
  <c r="DX2" i="140" s="1"/>
  <c r="DK1" i="140"/>
  <c r="DD1" i="140"/>
  <c r="DJ2" i="140" s="1"/>
  <c r="CW1" i="140"/>
  <c r="CX2" i="140" s="1"/>
  <c r="CP1" i="140"/>
  <c r="CV2" i="140" s="1"/>
  <c r="CI1" i="140"/>
  <c r="CO2" i="140" s="1"/>
  <c r="CB1" i="140"/>
  <c r="CE2" i="140" s="1"/>
  <c r="BU1" i="140"/>
  <c r="BN1" i="140"/>
  <c r="BN2" i="140" s="1"/>
  <c r="BG1" i="140"/>
  <c r="BM2" i="140" s="1"/>
  <c r="AZ1" i="140"/>
  <c r="AS1" i="140"/>
  <c r="AL1" i="140"/>
  <c r="AP7" i="140" s="1"/>
  <c r="AF25" i="139"/>
  <c r="AH25" i="139" s="1"/>
  <c r="Q25" i="139"/>
  <c r="O25" i="139"/>
  <c r="M25" i="139"/>
  <c r="D25" i="139"/>
  <c r="C25" i="139"/>
  <c r="AF24" i="139"/>
  <c r="AH24" i="139" s="1"/>
  <c r="Q24" i="139"/>
  <c r="O24" i="139"/>
  <c r="M24" i="139"/>
  <c r="D24" i="139"/>
  <c r="C24" i="139"/>
  <c r="AF23" i="139"/>
  <c r="AH23" i="139" s="1"/>
  <c r="Q23" i="139"/>
  <c r="O23" i="139"/>
  <c r="M23" i="139"/>
  <c r="D23" i="139"/>
  <c r="C23" i="139"/>
  <c r="AF22" i="139"/>
  <c r="AH22" i="139" s="1"/>
  <c r="O22" i="139"/>
  <c r="M22" i="139"/>
  <c r="Q22" i="139" s="1"/>
  <c r="D22" i="139"/>
  <c r="C22" i="139"/>
  <c r="AF21" i="139"/>
  <c r="AH21" i="139" s="1"/>
  <c r="O21" i="139"/>
  <c r="M21" i="139"/>
  <c r="Q21" i="139" s="1"/>
  <c r="D21" i="139"/>
  <c r="C21" i="139"/>
  <c r="AF20" i="139"/>
  <c r="AH20" i="139" s="1"/>
  <c r="O20" i="139"/>
  <c r="M20" i="139"/>
  <c r="T20" i="139" s="1"/>
  <c r="D20" i="139"/>
  <c r="C20" i="139"/>
  <c r="AF19" i="139"/>
  <c r="AH19" i="139" s="1"/>
  <c r="O19" i="139"/>
  <c r="M19" i="139"/>
  <c r="T19" i="139" s="1"/>
  <c r="D19" i="139"/>
  <c r="C19" i="139"/>
  <c r="AF18" i="139"/>
  <c r="AH18" i="139" s="1"/>
  <c r="O18" i="139"/>
  <c r="M18" i="139"/>
  <c r="Q18" i="139" s="1"/>
  <c r="D18" i="139"/>
  <c r="C18" i="139"/>
  <c r="AF17" i="139"/>
  <c r="AH17" i="139" s="1"/>
  <c r="O17" i="139"/>
  <c r="M17" i="139"/>
  <c r="Q17" i="139" s="1"/>
  <c r="D17" i="139"/>
  <c r="C17" i="139"/>
  <c r="AF16" i="139"/>
  <c r="AH16" i="139" s="1"/>
  <c r="O16" i="139"/>
  <c r="M16" i="139"/>
  <c r="T16" i="139" s="1"/>
  <c r="D16" i="139"/>
  <c r="C16" i="139"/>
  <c r="AI3" i="139"/>
  <c r="AJ3" i="139" s="1"/>
  <c r="AK3" i="139" s="1"/>
  <c r="AL3" i="139" s="1"/>
  <c r="AM3" i="139" s="1"/>
  <c r="AN3" i="139" s="1"/>
  <c r="AO3" i="139" s="1"/>
  <c r="AP3" i="139" s="1"/>
  <c r="AQ3" i="139" s="1"/>
  <c r="AR3" i="139" s="1"/>
  <c r="AS3" i="139" s="1"/>
  <c r="AT3" i="139" s="1"/>
  <c r="AU3" i="139" s="1"/>
  <c r="AV3" i="139" s="1"/>
  <c r="AW3" i="139" s="1"/>
  <c r="AX3" i="139" s="1"/>
  <c r="AY3" i="139" s="1"/>
  <c r="AZ3" i="139" s="1"/>
  <c r="BA3" i="139" s="1"/>
  <c r="BB3" i="139" s="1"/>
  <c r="BC3" i="139" s="1"/>
  <c r="BD3" i="139" s="1"/>
  <c r="BE3" i="139" s="1"/>
  <c r="BF3" i="139" s="1"/>
  <c r="BG3" i="139" s="1"/>
  <c r="BH3" i="139" s="1"/>
  <c r="BI3" i="139" s="1"/>
  <c r="BJ3" i="139" s="1"/>
  <c r="BK3" i="139" s="1"/>
  <c r="BL3" i="139" s="1"/>
  <c r="BM3" i="139" s="1"/>
  <c r="BN3" i="139" s="1"/>
  <c r="BO3" i="139" s="1"/>
  <c r="BP3" i="139" s="1"/>
  <c r="BQ3" i="139" s="1"/>
  <c r="BR3" i="139" s="1"/>
  <c r="BS3" i="139" s="1"/>
  <c r="BT3" i="139" s="1"/>
  <c r="BU3" i="139" s="1"/>
  <c r="BV3" i="139" s="1"/>
  <c r="BW3" i="139" s="1"/>
  <c r="BX3" i="139" s="1"/>
  <c r="BY3" i="139" s="1"/>
  <c r="BZ3" i="139" s="1"/>
  <c r="CA3" i="139" s="1"/>
  <c r="CB3" i="139" s="1"/>
  <c r="CC3" i="139" s="1"/>
  <c r="CD3" i="139" s="1"/>
  <c r="CE3" i="139" s="1"/>
  <c r="CF3" i="139" s="1"/>
  <c r="CG3" i="139" s="1"/>
  <c r="CH3" i="139" s="1"/>
  <c r="CI3" i="139" s="1"/>
  <c r="CJ3" i="139" s="1"/>
  <c r="CK3" i="139" s="1"/>
  <c r="CL3" i="139" s="1"/>
  <c r="CM3" i="139" s="1"/>
  <c r="CN3" i="139" s="1"/>
  <c r="CO3" i="139" s="1"/>
  <c r="CP3" i="139" s="1"/>
  <c r="CQ3" i="139" s="1"/>
  <c r="CR3" i="139" s="1"/>
  <c r="CS3" i="139" s="1"/>
  <c r="CT3" i="139" s="1"/>
  <c r="CU3" i="139" s="1"/>
  <c r="CV3" i="139" s="1"/>
  <c r="CW3" i="139" s="1"/>
  <c r="CX3" i="139" s="1"/>
  <c r="CY3" i="139" s="1"/>
  <c r="CZ3" i="139" s="1"/>
  <c r="DA3" i="139" s="1"/>
  <c r="DB3" i="139" s="1"/>
  <c r="DC3" i="139" s="1"/>
  <c r="DD3" i="139" s="1"/>
  <c r="DE3" i="139" s="1"/>
  <c r="DF3" i="139" s="1"/>
  <c r="DG3" i="139" s="1"/>
  <c r="DH3" i="139" s="1"/>
  <c r="DI3" i="139" s="1"/>
  <c r="DJ3" i="139" s="1"/>
  <c r="DK3" i="139" s="1"/>
  <c r="DL3" i="139" s="1"/>
  <c r="DM3" i="139" s="1"/>
  <c r="DN3" i="139" s="1"/>
  <c r="DO3" i="139" s="1"/>
  <c r="DP3" i="139" s="1"/>
  <c r="DQ3" i="139" s="1"/>
  <c r="DR3" i="139" s="1"/>
  <c r="DS3" i="139" s="1"/>
  <c r="DT3" i="139" s="1"/>
  <c r="DU3" i="139" s="1"/>
  <c r="DV3" i="139" s="1"/>
  <c r="DW3" i="139" s="1"/>
  <c r="DX3" i="139" s="1"/>
  <c r="DY3" i="139" s="1"/>
  <c r="DZ3" i="139" s="1"/>
  <c r="EA3" i="139" s="1"/>
  <c r="EB3" i="139" s="1"/>
  <c r="EC3" i="139" s="1"/>
  <c r="ED3" i="139" s="1"/>
  <c r="EE3" i="139" s="1"/>
  <c r="EF3" i="139" s="1"/>
  <c r="EG3" i="139" s="1"/>
  <c r="EH3" i="139" s="1"/>
  <c r="EI3" i="139" s="1"/>
  <c r="EJ3" i="139" s="1"/>
  <c r="EK3" i="139" s="1"/>
  <c r="EL3" i="139" s="1"/>
  <c r="EM3" i="139" s="1"/>
  <c r="EN3" i="139" s="1"/>
  <c r="EO3" i="139" s="1"/>
  <c r="EP3" i="139" s="1"/>
  <c r="EQ3" i="139" s="1"/>
  <c r="ER3" i="139" s="1"/>
  <c r="ES3" i="139" s="1"/>
  <c r="ET3" i="139" s="1"/>
  <c r="EU3" i="139" s="1"/>
  <c r="EV3" i="139" s="1"/>
  <c r="EW3" i="139" s="1"/>
  <c r="EX3" i="139" s="1"/>
  <c r="EY3" i="139" s="1"/>
  <c r="EZ3" i="139" s="1"/>
  <c r="FA3" i="139" s="1"/>
  <c r="FB3" i="139" s="1"/>
  <c r="FC3" i="139" s="1"/>
  <c r="FD3" i="139" s="1"/>
  <c r="FE3" i="139" s="1"/>
  <c r="FF3" i="139" s="1"/>
  <c r="FG3" i="139" s="1"/>
  <c r="FH3" i="139" s="1"/>
  <c r="FI3" i="139" s="1"/>
  <c r="FJ3" i="139" s="1"/>
  <c r="FK3" i="139" s="1"/>
  <c r="FL3" i="139" s="1"/>
  <c r="FM3" i="139" s="1"/>
  <c r="FN3" i="139" s="1"/>
  <c r="FO3" i="139" s="1"/>
  <c r="FP3" i="139" s="1"/>
  <c r="FQ3" i="139" s="1"/>
  <c r="FR3" i="139" s="1"/>
  <c r="FS3" i="139" s="1"/>
  <c r="FT3" i="139" s="1"/>
  <c r="FU3" i="139" s="1"/>
  <c r="FV3" i="139" s="1"/>
  <c r="FW3" i="139" s="1"/>
  <c r="FX3" i="139" s="1"/>
  <c r="FY3" i="139" s="1"/>
  <c r="FZ3" i="139" s="1"/>
  <c r="GA3" i="139" s="1"/>
  <c r="GB3" i="139" s="1"/>
  <c r="GC3" i="139" s="1"/>
  <c r="GD3" i="139" s="1"/>
  <c r="GE3" i="139" s="1"/>
  <c r="GF3" i="139" s="1"/>
  <c r="GG3" i="139" s="1"/>
  <c r="GH3" i="139" s="1"/>
  <c r="GI3" i="139" s="1"/>
  <c r="GJ3" i="139" s="1"/>
  <c r="GK3" i="139" s="1"/>
  <c r="GL3" i="139" s="1"/>
  <c r="GM3" i="139" s="1"/>
  <c r="GN3" i="139" s="1"/>
  <c r="GO3" i="139" s="1"/>
  <c r="GP3" i="139" s="1"/>
  <c r="GQ3" i="139" s="1"/>
  <c r="GR3" i="139" s="1"/>
  <c r="GS3" i="139" s="1"/>
  <c r="GT3" i="139" s="1"/>
  <c r="GU3" i="139" s="1"/>
  <c r="GV3" i="139" s="1"/>
  <c r="GW3" i="139" s="1"/>
  <c r="GX3" i="139" s="1"/>
  <c r="GY3" i="139" s="1"/>
  <c r="GZ3" i="139" s="1"/>
  <c r="HA3" i="139" s="1"/>
  <c r="HB3" i="139" s="1"/>
  <c r="HC3" i="139" s="1"/>
  <c r="HD3" i="139" s="1"/>
  <c r="HE3" i="139" s="1"/>
  <c r="HF3" i="139" s="1"/>
  <c r="HG3" i="139" s="1"/>
  <c r="HH3" i="139" s="1"/>
  <c r="HI3" i="139" s="1"/>
  <c r="HJ3" i="139" s="1"/>
  <c r="HK3" i="139" s="1"/>
  <c r="HL3" i="139" s="1"/>
  <c r="AL2" i="139"/>
  <c r="AK2" i="139"/>
  <c r="AJ2" i="139"/>
  <c r="AI2" i="139"/>
  <c r="HF1" i="139"/>
  <c r="GY1" i="139"/>
  <c r="GR1" i="139"/>
  <c r="GV7" i="139" s="1"/>
  <c r="GK1" i="139"/>
  <c r="GD1" i="139"/>
  <c r="GH7" i="139" s="1"/>
  <c r="FW1" i="139"/>
  <c r="FP1" i="139"/>
  <c r="FT7" i="139" s="1"/>
  <c r="FI1" i="139"/>
  <c r="FB1" i="139"/>
  <c r="EU1" i="139"/>
  <c r="EN1" i="139"/>
  <c r="ER7" i="139" s="1"/>
  <c r="EG1" i="139"/>
  <c r="DZ1" i="139"/>
  <c r="DS1" i="139"/>
  <c r="DL1" i="139"/>
  <c r="DE1" i="139"/>
  <c r="CX1" i="139"/>
  <c r="CQ1" i="139"/>
  <c r="CJ1" i="139"/>
  <c r="CC1" i="139"/>
  <c r="CG7" i="139" s="1"/>
  <c r="BV1" i="139"/>
  <c r="BZ7" i="139" s="1"/>
  <c r="BO1" i="139"/>
  <c r="BH1" i="139"/>
  <c r="BL7" i="139" s="1"/>
  <c r="BA1" i="139"/>
  <c r="BE7" i="139" s="1"/>
  <c r="AT1" i="139"/>
  <c r="AM1" i="139"/>
  <c r="AF25" i="138"/>
  <c r="AH25" i="138" s="1"/>
  <c r="Q25" i="138"/>
  <c r="O25" i="138"/>
  <c r="M25" i="138"/>
  <c r="T25" i="138" s="1"/>
  <c r="D25" i="138"/>
  <c r="C25" i="138"/>
  <c r="AF24" i="138"/>
  <c r="AH24" i="138" s="1"/>
  <c r="Q24" i="138"/>
  <c r="O24" i="138"/>
  <c r="M24" i="138"/>
  <c r="T24" i="138" s="1"/>
  <c r="D24" i="138"/>
  <c r="C24" i="138"/>
  <c r="AF23" i="138"/>
  <c r="AH23" i="138" s="1"/>
  <c r="O23" i="138"/>
  <c r="M23" i="138"/>
  <c r="D23" i="138"/>
  <c r="C23" i="138"/>
  <c r="AF22" i="138"/>
  <c r="AH22" i="138" s="1"/>
  <c r="O22" i="138"/>
  <c r="M22" i="138"/>
  <c r="Q22" i="138" s="1"/>
  <c r="D22" i="138"/>
  <c r="C22" i="138"/>
  <c r="AF21" i="138"/>
  <c r="AH21" i="138" s="1"/>
  <c r="O21" i="138"/>
  <c r="M21" i="138"/>
  <c r="D21" i="138"/>
  <c r="C21" i="138"/>
  <c r="AF20" i="138"/>
  <c r="AH20" i="138" s="1"/>
  <c r="O20" i="138"/>
  <c r="M20" i="138"/>
  <c r="D20" i="138"/>
  <c r="C20" i="138"/>
  <c r="AF19" i="138"/>
  <c r="AH19" i="138" s="1"/>
  <c r="O19" i="138"/>
  <c r="M19" i="138"/>
  <c r="D19" i="138"/>
  <c r="C19" i="138"/>
  <c r="AF18" i="138"/>
  <c r="AH18" i="138" s="1"/>
  <c r="O18" i="138"/>
  <c r="M18" i="138"/>
  <c r="P18" i="138" s="1"/>
  <c r="D18" i="138"/>
  <c r="C18" i="138"/>
  <c r="AF17" i="138"/>
  <c r="AH17" i="138" s="1"/>
  <c r="O17" i="138"/>
  <c r="M17" i="138"/>
  <c r="D17" i="138"/>
  <c r="C17" i="138"/>
  <c r="AF16" i="138"/>
  <c r="AH16" i="138" s="1"/>
  <c r="O16" i="138"/>
  <c r="M16" i="138"/>
  <c r="D16" i="138"/>
  <c r="C16" i="138"/>
  <c r="AI3" i="138"/>
  <c r="AJ3" i="138" s="1"/>
  <c r="AK3" i="138" s="1"/>
  <c r="AL3" i="138" s="1"/>
  <c r="AM3" i="138" s="1"/>
  <c r="AN3" i="138" s="1"/>
  <c r="AO3" i="138" s="1"/>
  <c r="AP3" i="138" s="1"/>
  <c r="AQ3" i="138" s="1"/>
  <c r="AR3" i="138" s="1"/>
  <c r="AS3" i="138" s="1"/>
  <c r="AT3" i="138" s="1"/>
  <c r="AU3" i="138" s="1"/>
  <c r="AV3" i="138" s="1"/>
  <c r="AW3" i="138" s="1"/>
  <c r="AX3" i="138" s="1"/>
  <c r="AY3" i="138" s="1"/>
  <c r="AZ3" i="138" s="1"/>
  <c r="BA3" i="138" s="1"/>
  <c r="BB3" i="138" s="1"/>
  <c r="BC3" i="138" s="1"/>
  <c r="BD3" i="138" s="1"/>
  <c r="BE3" i="138" s="1"/>
  <c r="BF3" i="138" s="1"/>
  <c r="BG3" i="138" s="1"/>
  <c r="BH3" i="138" s="1"/>
  <c r="BI3" i="138" s="1"/>
  <c r="BJ3" i="138" s="1"/>
  <c r="BK3" i="138" s="1"/>
  <c r="BL3" i="138" s="1"/>
  <c r="BM3" i="138" s="1"/>
  <c r="BN3" i="138" s="1"/>
  <c r="BO3" i="138" s="1"/>
  <c r="BP3" i="138" s="1"/>
  <c r="BQ3" i="138" s="1"/>
  <c r="BR3" i="138" s="1"/>
  <c r="BS3" i="138" s="1"/>
  <c r="BT3" i="138" s="1"/>
  <c r="BU3" i="138" s="1"/>
  <c r="BV3" i="138" s="1"/>
  <c r="BW3" i="138" s="1"/>
  <c r="BX3" i="138" s="1"/>
  <c r="BY3" i="138" s="1"/>
  <c r="BZ3" i="138" s="1"/>
  <c r="CA3" i="138" s="1"/>
  <c r="CB3" i="138" s="1"/>
  <c r="CC3" i="138" s="1"/>
  <c r="CD3" i="138" s="1"/>
  <c r="CE3" i="138" s="1"/>
  <c r="CF3" i="138" s="1"/>
  <c r="CG3" i="138" s="1"/>
  <c r="CH3" i="138" s="1"/>
  <c r="CI3" i="138" s="1"/>
  <c r="CJ3" i="138" s="1"/>
  <c r="CK3" i="138" s="1"/>
  <c r="CL3" i="138" s="1"/>
  <c r="CM3" i="138" s="1"/>
  <c r="CN3" i="138" s="1"/>
  <c r="CO3" i="138" s="1"/>
  <c r="CP3" i="138" s="1"/>
  <c r="CQ3" i="138" s="1"/>
  <c r="CR3" i="138" s="1"/>
  <c r="CS3" i="138" s="1"/>
  <c r="CT3" i="138" s="1"/>
  <c r="CU3" i="138" s="1"/>
  <c r="CV3" i="138" s="1"/>
  <c r="CW3" i="138" s="1"/>
  <c r="CX3" i="138" s="1"/>
  <c r="CY3" i="138" s="1"/>
  <c r="CZ3" i="138" s="1"/>
  <c r="DA3" i="138" s="1"/>
  <c r="DB3" i="138" s="1"/>
  <c r="DC3" i="138" s="1"/>
  <c r="DD3" i="138" s="1"/>
  <c r="DE3" i="138" s="1"/>
  <c r="DF3" i="138" s="1"/>
  <c r="DG3" i="138" s="1"/>
  <c r="DH3" i="138" s="1"/>
  <c r="DI3" i="138" s="1"/>
  <c r="DJ3" i="138" s="1"/>
  <c r="DK3" i="138" s="1"/>
  <c r="DL3" i="138" s="1"/>
  <c r="DM3" i="138" s="1"/>
  <c r="DN3" i="138" s="1"/>
  <c r="DO3" i="138" s="1"/>
  <c r="DP3" i="138" s="1"/>
  <c r="DQ3" i="138" s="1"/>
  <c r="DR3" i="138" s="1"/>
  <c r="DS3" i="138" s="1"/>
  <c r="DT3" i="138" s="1"/>
  <c r="DU3" i="138" s="1"/>
  <c r="DV3" i="138" s="1"/>
  <c r="DW3" i="138" s="1"/>
  <c r="DX3" i="138" s="1"/>
  <c r="DY3" i="138" s="1"/>
  <c r="DZ3" i="138" s="1"/>
  <c r="EA3" i="138" s="1"/>
  <c r="EB3" i="138" s="1"/>
  <c r="EC3" i="138" s="1"/>
  <c r="ED3" i="138" s="1"/>
  <c r="EE3" i="138" s="1"/>
  <c r="EF3" i="138" s="1"/>
  <c r="EG3" i="138" s="1"/>
  <c r="EH3" i="138" s="1"/>
  <c r="EI3" i="138" s="1"/>
  <c r="EJ3" i="138" s="1"/>
  <c r="EK3" i="138" s="1"/>
  <c r="EL3" i="138" s="1"/>
  <c r="EM3" i="138" s="1"/>
  <c r="EN3" i="138" s="1"/>
  <c r="EO3" i="138" s="1"/>
  <c r="EP3" i="138" s="1"/>
  <c r="EQ3" i="138" s="1"/>
  <c r="ER3" i="138" s="1"/>
  <c r="ES3" i="138" s="1"/>
  <c r="ET3" i="138" s="1"/>
  <c r="EU3" i="138" s="1"/>
  <c r="EV3" i="138" s="1"/>
  <c r="EW3" i="138" s="1"/>
  <c r="EX3" i="138" s="1"/>
  <c r="EY3" i="138" s="1"/>
  <c r="EZ3" i="138" s="1"/>
  <c r="FA3" i="138" s="1"/>
  <c r="FB3" i="138" s="1"/>
  <c r="FC3" i="138" s="1"/>
  <c r="FD3" i="138" s="1"/>
  <c r="FE3" i="138" s="1"/>
  <c r="FF3" i="138" s="1"/>
  <c r="FG3" i="138" s="1"/>
  <c r="FH3" i="138" s="1"/>
  <c r="FI3" i="138" s="1"/>
  <c r="FJ3" i="138" s="1"/>
  <c r="FK3" i="138" s="1"/>
  <c r="FL3" i="138" s="1"/>
  <c r="FM3" i="138" s="1"/>
  <c r="FN3" i="138" s="1"/>
  <c r="FO3" i="138" s="1"/>
  <c r="FP3" i="138" s="1"/>
  <c r="FQ3" i="138" s="1"/>
  <c r="FR3" i="138" s="1"/>
  <c r="FS3" i="138" s="1"/>
  <c r="FT3" i="138" s="1"/>
  <c r="FU3" i="138" s="1"/>
  <c r="FV3" i="138" s="1"/>
  <c r="FW3" i="138" s="1"/>
  <c r="FX3" i="138" s="1"/>
  <c r="FY3" i="138" s="1"/>
  <c r="FZ3" i="138" s="1"/>
  <c r="GA3" i="138" s="1"/>
  <c r="GB3" i="138" s="1"/>
  <c r="GC3" i="138" s="1"/>
  <c r="GD3" i="138" s="1"/>
  <c r="GE3" i="138" s="1"/>
  <c r="GF3" i="138" s="1"/>
  <c r="GG3" i="138" s="1"/>
  <c r="GH3" i="138" s="1"/>
  <c r="GI3" i="138" s="1"/>
  <c r="GJ3" i="138" s="1"/>
  <c r="GK3" i="138" s="1"/>
  <c r="GL3" i="138" s="1"/>
  <c r="GM3" i="138" s="1"/>
  <c r="GN3" i="138" s="1"/>
  <c r="GO3" i="138" s="1"/>
  <c r="GP3" i="138" s="1"/>
  <c r="GQ3" i="138" s="1"/>
  <c r="GR3" i="138" s="1"/>
  <c r="GS3" i="138" s="1"/>
  <c r="GT3" i="138" s="1"/>
  <c r="GU3" i="138" s="1"/>
  <c r="GV3" i="138" s="1"/>
  <c r="GW3" i="138" s="1"/>
  <c r="GX3" i="138" s="1"/>
  <c r="GY3" i="138" s="1"/>
  <c r="GZ3" i="138" s="1"/>
  <c r="HA3" i="138" s="1"/>
  <c r="HB3" i="138" s="1"/>
  <c r="HC3" i="138" s="1"/>
  <c r="HD3" i="138" s="1"/>
  <c r="HE3" i="138" s="1"/>
  <c r="HF3" i="138" s="1"/>
  <c r="HG3" i="138" s="1"/>
  <c r="HH3" i="138" s="1"/>
  <c r="HI3" i="138" s="1"/>
  <c r="HJ3" i="138" s="1"/>
  <c r="HK3" i="138" s="1"/>
  <c r="HL3" i="138" s="1"/>
  <c r="AL2" i="138"/>
  <c r="AK2" i="138"/>
  <c r="AJ2" i="138"/>
  <c r="AI2" i="138"/>
  <c r="HF1" i="138"/>
  <c r="HJ7" i="138" s="1"/>
  <c r="GY1" i="138"/>
  <c r="GR1" i="138"/>
  <c r="GK1" i="138"/>
  <c r="GD1" i="138"/>
  <c r="FW1" i="138"/>
  <c r="FP1" i="138"/>
  <c r="FI1" i="138"/>
  <c r="FB1" i="138"/>
  <c r="EU1" i="138"/>
  <c r="EN1" i="138"/>
  <c r="EG1" i="138"/>
  <c r="DZ1" i="138"/>
  <c r="ED7" i="138" s="1"/>
  <c r="DS1" i="138"/>
  <c r="DL1" i="138"/>
  <c r="DE1" i="138"/>
  <c r="CX1" i="138"/>
  <c r="CQ1" i="138"/>
  <c r="CJ1" i="138"/>
  <c r="CC1" i="138"/>
  <c r="CG7" i="138" s="1"/>
  <c r="BV1" i="138"/>
  <c r="BZ7" i="138" s="1"/>
  <c r="BO1" i="138"/>
  <c r="BH1" i="138"/>
  <c r="BA1" i="138"/>
  <c r="AT1" i="138"/>
  <c r="AM1" i="138"/>
  <c r="AE25" i="137"/>
  <c r="AG25" i="137" s="1"/>
  <c r="Q25" i="137"/>
  <c r="O25" i="137"/>
  <c r="M25" i="137"/>
  <c r="T25" i="137" s="1"/>
  <c r="C25" i="137"/>
  <c r="AE24" i="137"/>
  <c r="AG24" i="137" s="1"/>
  <c r="Q24" i="137"/>
  <c r="O24" i="137"/>
  <c r="M24" i="137"/>
  <c r="T24" i="137" s="1"/>
  <c r="C24" i="137"/>
  <c r="AE23" i="137"/>
  <c r="AG23" i="137" s="1"/>
  <c r="Q23" i="137"/>
  <c r="O23" i="137"/>
  <c r="M23" i="137"/>
  <c r="P23" i="137" s="1"/>
  <c r="C23" i="137"/>
  <c r="AE22" i="137"/>
  <c r="AG22" i="137" s="1"/>
  <c r="Q22" i="137"/>
  <c r="O22" i="137"/>
  <c r="M22" i="137"/>
  <c r="T22" i="137" s="1"/>
  <c r="C22" i="137"/>
  <c r="AE21" i="137"/>
  <c r="AG21" i="137" s="1"/>
  <c r="O21" i="137"/>
  <c r="M21" i="137"/>
  <c r="T21" i="137" s="1"/>
  <c r="D21" i="137"/>
  <c r="C21" i="137"/>
  <c r="AE20" i="137"/>
  <c r="AG20" i="137" s="1"/>
  <c r="O20" i="137"/>
  <c r="M20" i="137"/>
  <c r="D20" i="137"/>
  <c r="C20" i="137"/>
  <c r="AE19" i="137"/>
  <c r="AG19" i="137" s="1"/>
  <c r="O19" i="137"/>
  <c r="M19" i="137"/>
  <c r="Q19" i="137" s="1"/>
  <c r="D19" i="137"/>
  <c r="C19" i="137"/>
  <c r="AE18" i="137"/>
  <c r="AG18" i="137" s="1"/>
  <c r="O18" i="137"/>
  <c r="M18" i="137"/>
  <c r="D18" i="137"/>
  <c r="C18" i="137"/>
  <c r="AE17" i="137"/>
  <c r="AG17" i="137" s="1"/>
  <c r="O17" i="137"/>
  <c r="M17" i="137"/>
  <c r="D17" i="137"/>
  <c r="C17" i="137"/>
  <c r="AE16" i="137"/>
  <c r="AG16" i="137" s="1"/>
  <c r="O16" i="137"/>
  <c r="M16" i="137"/>
  <c r="D16" i="137"/>
  <c r="C16" i="137"/>
  <c r="AH3" i="137"/>
  <c r="AI3" i="137" s="1"/>
  <c r="AJ3" i="137" s="1"/>
  <c r="AK3" i="137" s="1"/>
  <c r="AL3" i="137" s="1"/>
  <c r="AM3" i="137" s="1"/>
  <c r="AN3" i="137" s="1"/>
  <c r="AO3" i="137" s="1"/>
  <c r="AP3" i="137" s="1"/>
  <c r="AQ3" i="137" s="1"/>
  <c r="AR3" i="137" s="1"/>
  <c r="AS3" i="137" s="1"/>
  <c r="AT3" i="137" s="1"/>
  <c r="AU3" i="137" s="1"/>
  <c r="AV3" i="137" s="1"/>
  <c r="AW3" i="137" s="1"/>
  <c r="AX3" i="137" s="1"/>
  <c r="AY3" i="137" s="1"/>
  <c r="AZ3" i="137" s="1"/>
  <c r="BA3" i="137" s="1"/>
  <c r="BB3" i="137" s="1"/>
  <c r="BC3" i="137" s="1"/>
  <c r="BD3" i="137" s="1"/>
  <c r="BE3" i="137" s="1"/>
  <c r="BF3" i="137" s="1"/>
  <c r="BG3" i="137" s="1"/>
  <c r="BH3" i="137" s="1"/>
  <c r="BI3" i="137" s="1"/>
  <c r="BJ3" i="137" s="1"/>
  <c r="BK3" i="137" s="1"/>
  <c r="BL3" i="137" s="1"/>
  <c r="BM3" i="137" s="1"/>
  <c r="BN3" i="137" s="1"/>
  <c r="BO3" i="137" s="1"/>
  <c r="BP3" i="137" s="1"/>
  <c r="BQ3" i="137" s="1"/>
  <c r="BR3" i="137" s="1"/>
  <c r="BS3" i="137" s="1"/>
  <c r="BT3" i="137" s="1"/>
  <c r="BU3" i="137" s="1"/>
  <c r="BV3" i="137" s="1"/>
  <c r="BW3" i="137" s="1"/>
  <c r="BX3" i="137" s="1"/>
  <c r="BY3" i="137" s="1"/>
  <c r="BZ3" i="137" s="1"/>
  <c r="CA3" i="137" s="1"/>
  <c r="CB3" i="137" s="1"/>
  <c r="CC3" i="137" s="1"/>
  <c r="CD3" i="137" s="1"/>
  <c r="CE3" i="137" s="1"/>
  <c r="CF3" i="137" s="1"/>
  <c r="CG3" i="137" s="1"/>
  <c r="CH3" i="137" s="1"/>
  <c r="CI3" i="137" s="1"/>
  <c r="CJ3" i="137" s="1"/>
  <c r="CK3" i="137" s="1"/>
  <c r="CL3" i="137" s="1"/>
  <c r="CM3" i="137" s="1"/>
  <c r="CN3" i="137" s="1"/>
  <c r="CO3" i="137" s="1"/>
  <c r="CP3" i="137" s="1"/>
  <c r="CQ3" i="137" s="1"/>
  <c r="CR3" i="137" s="1"/>
  <c r="CS3" i="137" s="1"/>
  <c r="CT3" i="137" s="1"/>
  <c r="CU3" i="137" s="1"/>
  <c r="CV3" i="137" s="1"/>
  <c r="CW3" i="137" s="1"/>
  <c r="CX3" i="137" s="1"/>
  <c r="CY3" i="137" s="1"/>
  <c r="CZ3" i="137" s="1"/>
  <c r="DA3" i="137" s="1"/>
  <c r="DB3" i="137" s="1"/>
  <c r="DC3" i="137" s="1"/>
  <c r="DD3" i="137" s="1"/>
  <c r="DE3" i="137" s="1"/>
  <c r="DF3" i="137" s="1"/>
  <c r="DG3" i="137" s="1"/>
  <c r="DH3" i="137" s="1"/>
  <c r="DI3" i="137" s="1"/>
  <c r="DJ3" i="137" s="1"/>
  <c r="DK3" i="137" s="1"/>
  <c r="DL3" i="137" s="1"/>
  <c r="DM3" i="137" s="1"/>
  <c r="DN3" i="137" s="1"/>
  <c r="DO3" i="137" s="1"/>
  <c r="DP3" i="137" s="1"/>
  <c r="DQ3" i="137" s="1"/>
  <c r="DR3" i="137" s="1"/>
  <c r="DS3" i="137" s="1"/>
  <c r="DT3" i="137" s="1"/>
  <c r="DU3" i="137" s="1"/>
  <c r="DV3" i="137" s="1"/>
  <c r="DW3" i="137" s="1"/>
  <c r="DX3" i="137" s="1"/>
  <c r="DY3" i="137" s="1"/>
  <c r="DZ3" i="137" s="1"/>
  <c r="EA3" i="137" s="1"/>
  <c r="EB3" i="137" s="1"/>
  <c r="EC3" i="137" s="1"/>
  <c r="ED3" i="137" s="1"/>
  <c r="EE3" i="137" s="1"/>
  <c r="EF3" i="137" s="1"/>
  <c r="EG3" i="137" s="1"/>
  <c r="EH3" i="137" s="1"/>
  <c r="EI3" i="137" s="1"/>
  <c r="EJ3" i="137" s="1"/>
  <c r="EK3" i="137" s="1"/>
  <c r="EL3" i="137" s="1"/>
  <c r="EM3" i="137" s="1"/>
  <c r="EN3" i="137" s="1"/>
  <c r="EO3" i="137" s="1"/>
  <c r="EP3" i="137" s="1"/>
  <c r="EQ3" i="137" s="1"/>
  <c r="ER3" i="137" s="1"/>
  <c r="ES3" i="137" s="1"/>
  <c r="ET3" i="137" s="1"/>
  <c r="EU3" i="137" s="1"/>
  <c r="EV3" i="137" s="1"/>
  <c r="EW3" i="137" s="1"/>
  <c r="EX3" i="137" s="1"/>
  <c r="EY3" i="137" s="1"/>
  <c r="EZ3" i="137" s="1"/>
  <c r="FA3" i="137" s="1"/>
  <c r="FB3" i="137" s="1"/>
  <c r="FC3" i="137" s="1"/>
  <c r="FD3" i="137" s="1"/>
  <c r="FE3" i="137" s="1"/>
  <c r="FF3" i="137" s="1"/>
  <c r="FG3" i="137" s="1"/>
  <c r="FH3" i="137" s="1"/>
  <c r="FI3" i="137" s="1"/>
  <c r="FJ3" i="137" s="1"/>
  <c r="FK3" i="137" s="1"/>
  <c r="FL3" i="137" s="1"/>
  <c r="FM3" i="137" s="1"/>
  <c r="FN3" i="137" s="1"/>
  <c r="FO3" i="137" s="1"/>
  <c r="FP3" i="137" s="1"/>
  <c r="FQ3" i="137" s="1"/>
  <c r="FR3" i="137" s="1"/>
  <c r="FS3" i="137" s="1"/>
  <c r="FT3" i="137" s="1"/>
  <c r="FU3" i="137" s="1"/>
  <c r="FV3" i="137" s="1"/>
  <c r="FW3" i="137" s="1"/>
  <c r="FX3" i="137" s="1"/>
  <c r="FY3" i="137" s="1"/>
  <c r="FZ3" i="137" s="1"/>
  <c r="GA3" i="137" s="1"/>
  <c r="GB3" i="137" s="1"/>
  <c r="GC3" i="137" s="1"/>
  <c r="GD3" i="137" s="1"/>
  <c r="GE3" i="137" s="1"/>
  <c r="GF3" i="137" s="1"/>
  <c r="GG3" i="137" s="1"/>
  <c r="GH3" i="137" s="1"/>
  <c r="GI3" i="137" s="1"/>
  <c r="GJ3" i="137" s="1"/>
  <c r="GK3" i="137" s="1"/>
  <c r="GL3" i="137" s="1"/>
  <c r="GM3" i="137" s="1"/>
  <c r="GN3" i="137" s="1"/>
  <c r="GO3" i="137" s="1"/>
  <c r="GP3" i="137" s="1"/>
  <c r="GQ3" i="137" s="1"/>
  <c r="GR3" i="137" s="1"/>
  <c r="GS3" i="137" s="1"/>
  <c r="GT3" i="137" s="1"/>
  <c r="GU3" i="137" s="1"/>
  <c r="GV3" i="137" s="1"/>
  <c r="GW3" i="137" s="1"/>
  <c r="GX3" i="137" s="1"/>
  <c r="GY3" i="137" s="1"/>
  <c r="GZ3" i="137" s="1"/>
  <c r="HA3" i="137" s="1"/>
  <c r="HB3" i="137" s="1"/>
  <c r="HC3" i="137" s="1"/>
  <c r="HD3" i="137" s="1"/>
  <c r="HE3" i="137" s="1"/>
  <c r="HF3" i="137" s="1"/>
  <c r="HG3" i="137" s="1"/>
  <c r="HH3" i="137" s="1"/>
  <c r="HI3" i="137" s="1"/>
  <c r="HJ3" i="137" s="1"/>
  <c r="HK3" i="137" s="1"/>
  <c r="AK2" i="137"/>
  <c r="AJ2" i="137"/>
  <c r="AI2" i="137"/>
  <c r="AH2" i="137"/>
  <c r="HE1" i="137"/>
  <c r="HI7" i="137" s="1"/>
  <c r="GX1" i="137"/>
  <c r="GQ1" i="137"/>
  <c r="GJ1" i="137"/>
  <c r="GN7" i="137" s="1"/>
  <c r="GC1" i="137"/>
  <c r="GG7" i="137" s="1"/>
  <c r="FV1" i="137"/>
  <c r="FZ7" i="137" s="1"/>
  <c r="FO1" i="137"/>
  <c r="FS7" i="137" s="1"/>
  <c r="FH1" i="137"/>
  <c r="FL7" i="137" s="1"/>
  <c r="FA1" i="137"/>
  <c r="ET1" i="137"/>
  <c r="EM1" i="137"/>
  <c r="EF1" i="137"/>
  <c r="DY1" i="137"/>
  <c r="DR1" i="137"/>
  <c r="DK1" i="137"/>
  <c r="DD1" i="137"/>
  <c r="DH7" i="137" s="1"/>
  <c r="CW1" i="137"/>
  <c r="DA7" i="137" s="1"/>
  <c r="CP1" i="137"/>
  <c r="CI1" i="137"/>
  <c r="CM7" i="137" s="1"/>
  <c r="CB1" i="137"/>
  <c r="CF7" i="137" s="1"/>
  <c r="BU1" i="137"/>
  <c r="BN1" i="137"/>
  <c r="BG1" i="137"/>
  <c r="AZ1" i="137"/>
  <c r="AS1" i="137"/>
  <c r="AL1" i="137"/>
  <c r="AF25" i="136"/>
  <c r="AH25" i="136" s="1"/>
  <c r="Q25" i="136"/>
  <c r="O25" i="136"/>
  <c r="M25" i="136"/>
  <c r="AF24" i="136"/>
  <c r="AH24" i="136" s="1"/>
  <c r="O24" i="136"/>
  <c r="M24" i="136"/>
  <c r="T24" i="136" s="1"/>
  <c r="AF23" i="136"/>
  <c r="AH23" i="136" s="1"/>
  <c r="O23" i="136"/>
  <c r="M23" i="136"/>
  <c r="AF22" i="136"/>
  <c r="AH22" i="136" s="1"/>
  <c r="O22" i="136"/>
  <c r="M22" i="136"/>
  <c r="AF21" i="136"/>
  <c r="AH21" i="136" s="1"/>
  <c r="O21" i="136"/>
  <c r="M21" i="136"/>
  <c r="AF20" i="136"/>
  <c r="AH20" i="136" s="1"/>
  <c r="O20" i="136"/>
  <c r="M20" i="136"/>
  <c r="AF19" i="136"/>
  <c r="AH19" i="136" s="1"/>
  <c r="O19" i="136"/>
  <c r="M19" i="136"/>
  <c r="AF18" i="136"/>
  <c r="AH18" i="136" s="1"/>
  <c r="O18" i="136"/>
  <c r="M18" i="136"/>
  <c r="AF17" i="136"/>
  <c r="AH17" i="136" s="1"/>
  <c r="O17" i="136"/>
  <c r="M17" i="136"/>
  <c r="T17" i="136" s="1"/>
  <c r="AF16" i="136"/>
  <c r="AH16" i="136" s="1"/>
  <c r="O16" i="136"/>
  <c r="M16" i="136"/>
  <c r="T16" i="136" s="1"/>
  <c r="AI3" i="136"/>
  <c r="AJ3" i="136" s="1"/>
  <c r="AK3" i="136" s="1"/>
  <c r="AL3" i="136" s="1"/>
  <c r="AM3" i="136" s="1"/>
  <c r="AN3" i="136" s="1"/>
  <c r="AO3" i="136" s="1"/>
  <c r="AP3" i="136" s="1"/>
  <c r="AQ3" i="136" s="1"/>
  <c r="AR3" i="136" s="1"/>
  <c r="AS3" i="136" s="1"/>
  <c r="AT3" i="136" s="1"/>
  <c r="AU3" i="136" s="1"/>
  <c r="AV3" i="136" s="1"/>
  <c r="AW3" i="136" s="1"/>
  <c r="AX3" i="136" s="1"/>
  <c r="AY3" i="136" s="1"/>
  <c r="AZ3" i="136" s="1"/>
  <c r="BA3" i="136" s="1"/>
  <c r="BB3" i="136" s="1"/>
  <c r="BC3" i="136" s="1"/>
  <c r="BD3" i="136" s="1"/>
  <c r="BE3" i="136" s="1"/>
  <c r="BF3" i="136" s="1"/>
  <c r="BG3" i="136" s="1"/>
  <c r="BH3" i="136" s="1"/>
  <c r="BI3" i="136" s="1"/>
  <c r="BJ3" i="136" s="1"/>
  <c r="BK3" i="136" s="1"/>
  <c r="BL3" i="136" s="1"/>
  <c r="BM3" i="136" s="1"/>
  <c r="BN3" i="136" s="1"/>
  <c r="BO3" i="136" s="1"/>
  <c r="BP3" i="136" s="1"/>
  <c r="BQ3" i="136" s="1"/>
  <c r="BR3" i="136" s="1"/>
  <c r="BS3" i="136" s="1"/>
  <c r="BT3" i="136" s="1"/>
  <c r="BU3" i="136" s="1"/>
  <c r="BV3" i="136" s="1"/>
  <c r="BW3" i="136" s="1"/>
  <c r="BX3" i="136" s="1"/>
  <c r="BY3" i="136" s="1"/>
  <c r="BZ3" i="136" s="1"/>
  <c r="CA3" i="136" s="1"/>
  <c r="CB3" i="136" s="1"/>
  <c r="CC3" i="136" s="1"/>
  <c r="CD3" i="136" s="1"/>
  <c r="CE3" i="136" s="1"/>
  <c r="CF3" i="136" s="1"/>
  <c r="CG3" i="136" s="1"/>
  <c r="CH3" i="136" s="1"/>
  <c r="CI3" i="136" s="1"/>
  <c r="CJ3" i="136" s="1"/>
  <c r="CK3" i="136" s="1"/>
  <c r="CL3" i="136" s="1"/>
  <c r="CM3" i="136" s="1"/>
  <c r="CN3" i="136" s="1"/>
  <c r="CO3" i="136" s="1"/>
  <c r="CP3" i="136" s="1"/>
  <c r="CQ3" i="136" s="1"/>
  <c r="CR3" i="136" s="1"/>
  <c r="CS3" i="136" s="1"/>
  <c r="CT3" i="136" s="1"/>
  <c r="CU3" i="136" s="1"/>
  <c r="CV3" i="136" s="1"/>
  <c r="CW3" i="136" s="1"/>
  <c r="CX3" i="136" s="1"/>
  <c r="CY3" i="136" s="1"/>
  <c r="CZ3" i="136" s="1"/>
  <c r="DA3" i="136" s="1"/>
  <c r="DB3" i="136" s="1"/>
  <c r="DC3" i="136" s="1"/>
  <c r="DD3" i="136" s="1"/>
  <c r="DE3" i="136" s="1"/>
  <c r="DF3" i="136" s="1"/>
  <c r="DG3" i="136" s="1"/>
  <c r="DH3" i="136" s="1"/>
  <c r="DI3" i="136" s="1"/>
  <c r="DJ3" i="136" s="1"/>
  <c r="DK3" i="136" s="1"/>
  <c r="DL3" i="136" s="1"/>
  <c r="DM3" i="136" s="1"/>
  <c r="DN3" i="136" s="1"/>
  <c r="DO3" i="136" s="1"/>
  <c r="DP3" i="136" s="1"/>
  <c r="DQ3" i="136" s="1"/>
  <c r="DR3" i="136" s="1"/>
  <c r="DS3" i="136" s="1"/>
  <c r="DT3" i="136" s="1"/>
  <c r="DU3" i="136" s="1"/>
  <c r="DV3" i="136" s="1"/>
  <c r="DW3" i="136" s="1"/>
  <c r="DX3" i="136" s="1"/>
  <c r="DY3" i="136" s="1"/>
  <c r="DZ3" i="136" s="1"/>
  <c r="EA3" i="136" s="1"/>
  <c r="EB3" i="136" s="1"/>
  <c r="EC3" i="136" s="1"/>
  <c r="ED3" i="136" s="1"/>
  <c r="EE3" i="136" s="1"/>
  <c r="EF3" i="136" s="1"/>
  <c r="EG3" i="136" s="1"/>
  <c r="EH3" i="136" s="1"/>
  <c r="EI3" i="136" s="1"/>
  <c r="EJ3" i="136" s="1"/>
  <c r="EK3" i="136" s="1"/>
  <c r="EL3" i="136" s="1"/>
  <c r="EM3" i="136" s="1"/>
  <c r="EN3" i="136" s="1"/>
  <c r="EO3" i="136" s="1"/>
  <c r="EP3" i="136" s="1"/>
  <c r="EQ3" i="136" s="1"/>
  <c r="ER3" i="136" s="1"/>
  <c r="ES3" i="136" s="1"/>
  <c r="ET3" i="136" s="1"/>
  <c r="EU3" i="136" s="1"/>
  <c r="EV3" i="136" s="1"/>
  <c r="EW3" i="136" s="1"/>
  <c r="EX3" i="136" s="1"/>
  <c r="EY3" i="136" s="1"/>
  <c r="EZ3" i="136" s="1"/>
  <c r="FA3" i="136" s="1"/>
  <c r="FB3" i="136" s="1"/>
  <c r="FC3" i="136" s="1"/>
  <c r="FD3" i="136" s="1"/>
  <c r="FE3" i="136" s="1"/>
  <c r="FF3" i="136" s="1"/>
  <c r="FG3" i="136" s="1"/>
  <c r="FH3" i="136" s="1"/>
  <c r="FI3" i="136" s="1"/>
  <c r="FJ3" i="136" s="1"/>
  <c r="FK3" i="136" s="1"/>
  <c r="FL3" i="136" s="1"/>
  <c r="FM3" i="136" s="1"/>
  <c r="FN3" i="136" s="1"/>
  <c r="FO3" i="136" s="1"/>
  <c r="FP3" i="136" s="1"/>
  <c r="FQ3" i="136" s="1"/>
  <c r="FR3" i="136" s="1"/>
  <c r="FS3" i="136" s="1"/>
  <c r="FT3" i="136" s="1"/>
  <c r="FU3" i="136" s="1"/>
  <c r="FV3" i="136" s="1"/>
  <c r="FW3" i="136" s="1"/>
  <c r="FX3" i="136" s="1"/>
  <c r="FY3" i="136" s="1"/>
  <c r="FZ3" i="136" s="1"/>
  <c r="GA3" i="136" s="1"/>
  <c r="GB3" i="136" s="1"/>
  <c r="GC3" i="136" s="1"/>
  <c r="GD3" i="136" s="1"/>
  <c r="GE3" i="136" s="1"/>
  <c r="GF3" i="136" s="1"/>
  <c r="GG3" i="136" s="1"/>
  <c r="GH3" i="136" s="1"/>
  <c r="GI3" i="136" s="1"/>
  <c r="GJ3" i="136" s="1"/>
  <c r="GK3" i="136" s="1"/>
  <c r="GL3" i="136" s="1"/>
  <c r="GM3" i="136" s="1"/>
  <c r="GN3" i="136" s="1"/>
  <c r="GO3" i="136" s="1"/>
  <c r="GP3" i="136" s="1"/>
  <c r="GQ3" i="136" s="1"/>
  <c r="GR3" i="136" s="1"/>
  <c r="GS3" i="136" s="1"/>
  <c r="GT3" i="136" s="1"/>
  <c r="GU3" i="136" s="1"/>
  <c r="GV3" i="136" s="1"/>
  <c r="GW3" i="136" s="1"/>
  <c r="GX3" i="136" s="1"/>
  <c r="GY3" i="136" s="1"/>
  <c r="GZ3" i="136" s="1"/>
  <c r="HA3" i="136" s="1"/>
  <c r="HB3" i="136" s="1"/>
  <c r="HC3" i="136" s="1"/>
  <c r="HD3" i="136" s="1"/>
  <c r="HE3" i="136" s="1"/>
  <c r="HF3" i="136" s="1"/>
  <c r="HG3" i="136" s="1"/>
  <c r="HH3" i="136" s="1"/>
  <c r="HI3" i="136" s="1"/>
  <c r="HJ3" i="136" s="1"/>
  <c r="HK3" i="136" s="1"/>
  <c r="HL3" i="136" s="1"/>
  <c r="AL2" i="136"/>
  <c r="AK2" i="136"/>
  <c r="AJ2" i="136"/>
  <c r="AI2" i="136"/>
  <c r="HF1" i="136"/>
  <c r="GY1" i="136"/>
  <c r="HC7" i="136" s="1"/>
  <c r="GR1" i="136"/>
  <c r="GV7" i="136" s="1"/>
  <c r="GK1" i="136"/>
  <c r="GD1" i="136"/>
  <c r="FW1" i="136"/>
  <c r="FP1" i="136"/>
  <c r="FI1" i="136"/>
  <c r="FB1" i="136"/>
  <c r="EU1" i="136"/>
  <c r="EN1" i="136"/>
  <c r="EG1" i="136"/>
  <c r="DZ1" i="136"/>
  <c r="DS1" i="136"/>
  <c r="DL1" i="136"/>
  <c r="DE1" i="136"/>
  <c r="DI7" i="136" s="1"/>
  <c r="CX1" i="136"/>
  <c r="CQ1" i="136"/>
  <c r="CJ1" i="136"/>
  <c r="CC1" i="136"/>
  <c r="BV1" i="136"/>
  <c r="BZ7" i="136" s="1"/>
  <c r="BO1" i="136"/>
  <c r="BH1" i="136"/>
  <c r="BA1" i="136"/>
  <c r="AT1" i="136"/>
  <c r="AM1" i="136"/>
  <c r="AE25" i="135"/>
  <c r="S25" i="135"/>
  <c r="O25" i="135"/>
  <c r="D25" i="135"/>
  <c r="C25" i="135"/>
  <c r="AE24" i="135"/>
  <c r="S24" i="135"/>
  <c r="O24" i="135"/>
  <c r="D24" i="135"/>
  <c r="C24" i="135"/>
  <c r="AE23" i="135"/>
  <c r="S23" i="135"/>
  <c r="O23" i="135"/>
  <c r="D23" i="135"/>
  <c r="C23" i="135"/>
  <c r="AE22" i="135"/>
  <c r="S22" i="135"/>
  <c r="O22" i="135"/>
  <c r="D22" i="135"/>
  <c r="C22" i="135"/>
  <c r="AE21" i="135"/>
  <c r="O21" i="135"/>
  <c r="S21" i="135" s="1"/>
  <c r="D21" i="135"/>
  <c r="C21" i="135"/>
  <c r="AE20" i="135"/>
  <c r="O20" i="135"/>
  <c r="D20" i="135"/>
  <c r="C20" i="135"/>
  <c r="AE19" i="135"/>
  <c r="O19" i="135"/>
  <c r="D19" i="135"/>
  <c r="C19" i="135"/>
  <c r="AE18" i="135"/>
  <c r="O18" i="135"/>
  <c r="D18" i="135"/>
  <c r="C18" i="135"/>
  <c r="AE17" i="135"/>
  <c r="O17" i="135"/>
  <c r="D17" i="135"/>
  <c r="C17" i="135"/>
  <c r="AE16" i="135"/>
  <c r="O16" i="135"/>
  <c r="D16" i="135"/>
  <c r="C16" i="135"/>
  <c r="AH3" i="135"/>
  <c r="AI3" i="135" s="1"/>
  <c r="AJ3" i="135" s="1"/>
  <c r="AK3" i="135" s="1"/>
  <c r="AL3" i="135" s="1"/>
  <c r="AM3" i="135" s="1"/>
  <c r="AN3" i="135" s="1"/>
  <c r="AO3" i="135" s="1"/>
  <c r="AP3" i="135" s="1"/>
  <c r="AQ3" i="135" s="1"/>
  <c r="AR3" i="135" s="1"/>
  <c r="AS3" i="135" s="1"/>
  <c r="AT3" i="135" s="1"/>
  <c r="AU3" i="135" s="1"/>
  <c r="AV3" i="135" s="1"/>
  <c r="AW3" i="135" s="1"/>
  <c r="AX3" i="135" s="1"/>
  <c r="AY3" i="135" s="1"/>
  <c r="AZ3" i="135" s="1"/>
  <c r="BA3" i="135" s="1"/>
  <c r="BB3" i="135" s="1"/>
  <c r="BC3" i="135" s="1"/>
  <c r="BD3" i="135" s="1"/>
  <c r="BE3" i="135" s="1"/>
  <c r="BF3" i="135" s="1"/>
  <c r="BG3" i="135" s="1"/>
  <c r="BH3" i="135" s="1"/>
  <c r="BI3" i="135" s="1"/>
  <c r="BJ3" i="135" s="1"/>
  <c r="BK3" i="135" s="1"/>
  <c r="BL3" i="135" s="1"/>
  <c r="BM3" i="135" s="1"/>
  <c r="BN3" i="135" s="1"/>
  <c r="BO3" i="135" s="1"/>
  <c r="BP3" i="135" s="1"/>
  <c r="BQ3" i="135" s="1"/>
  <c r="BR3" i="135" s="1"/>
  <c r="BS3" i="135" s="1"/>
  <c r="BT3" i="135" s="1"/>
  <c r="BU3" i="135" s="1"/>
  <c r="BV3" i="135" s="1"/>
  <c r="BW3" i="135" s="1"/>
  <c r="BX3" i="135" s="1"/>
  <c r="BY3" i="135" s="1"/>
  <c r="BZ3" i="135" s="1"/>
  <c r="CA3" i="135" s="1"/>
  <c r="CB3" i="135" s="1"/>
  <c r="CC3" i="135" s="1"/>
  <c r="CD3" i="135" s="1"/>
  <c r="CE3" i="135" s="1"/>
  <c r="CF3" i="135" s="1"/>
  <c r="CG3" i="135" s="1"/>
  <c r="CH3" i="135" s="1"/>
  <c r="CI3" i="135" s="1"/>
  <c r="CJ3" i="135" s="1"/>
  <c r="CK3" i="135" s="1"/>
  <c r="CL3" i="135" s="1"/>
  <c r="CM3" i="135" s="1"/>
  <c r="CN3" i="135" s="1"/>
  <c r="CO3" i="135" s="1"/>
  <c r="CP3" i="135" s="1"/>
  <c r="CQ3" i="135" s="1"/>
  <c r="CR3" i="135" s="1"/>
  <c r="CS3" i="135" s="1"/>
  <c r="CT3" i="135" s="1"/>
  <c r="CU3" i="135" s="1"/>
  <c r="CV3" i="135" s="1"/>
  <c r="CW3" i="135" s="1"/>
  <c r="CX3" i="135" s="1"/>
  <c r="CY3" i="135" s="1"/>
  <c r="CZ3" i="135" s="1"/>
  <c r="DA3" i="135" s="1"/>
  <c r="DB3" i="135" s="1"/>
  <c r="DC3" i="135" s="1"/>
  <c r="DD3" i="135" s="1"/>
  <c r="DE3" i="135" s="1"/>
  <c r="DF3" i="135" s="1"/>
  <c r="DG3" i="135" s="1"/>
  <c r="DH3" i="135" s="1"/>
  <c r="DI3" i="135" s="1"/>
  <c r="DJ3" i="135" s="1"/>
  <c r="DK3" i="135" s="1"/>
  <c r="DL3" i="135" s="1"/>
  <c r="DM3" i="135" s="1"/>
  <c r="DN3" i="135" s="1"/>
  <c r="DO3" i="135" s="1"/>
  <c r="DP3" i="135" s="1"/>
  <c r="DQ3" i="135" s="1"/>
  <c r="DR3" i="135" s="1"/>
  <c r="DS3" i="135" s="1"/>
  <c r="DT3" i="135" s="1"/>
  <c r="DU3" i="135" s="1"/>
  <c r="DV3" i="135" s="1"/>
  <c r="DW3" i="135" s="1"/>
  <c r="DX3" i="135" s="1"/>
  <c r="DY3" i="135" s="1"/>
  <c r="DZ3" i="135" s="1"/>
  <c r="EA3" i="135" s="1"/>
  <c r="EB3" i="135" s="1"/>
  <c r="EC3" i="135" s="1"/>
  <c r="ED3" i="135" s="1"/>
  <c r="EE3" i="135" s="1"/>
  <c r="EF3" i="135" s="1"/>
  <c r="EG3" i="135" s="1"/>
  <c r="EH3" i="135" s="1"/>
  <c r="EI3" i="135" s="1"/>
  <c r="EJ3" i="135" s="1"/>
  <c r="EK3" i="135" s="1"/>
  <c r="EL3" i="135" s="1"/>
  <c r="EM3" i="135" s="1"/>
  <c r="EN3" i="135" s="1"/>
  <c r="EO3" i="135" s="1"/>
  <c r="EP3" i="135" s="1"/>
  <c r="EQ3" i="135" s="1"/>
  <c r="ER3" i="135" s="1"/>
  <c r="ES3" i="135" s="1"/>
  <c r="ET3" i="135" s="1"/>
  <c r="EU3" i="135" s="1"/>
  <c r="EV3" i="135" s="1"/>
  <c r="EW3" i="135" s="1"/>
  <c r="EX3" i="135" s="1"/>
  <c r="EY3" i="135" s="1"/>
  <c r="EZ3" i="135" s="1"/>
  <c r="FA3" i="135" s="1"/>
  <c r="FB3" i="135" s="1"/>
  <c r="FC3" i="135" s="1"/>
  <c r="FD3" i="135" s="1"/>
  <c r="FE3" i="135" s="1"/>
  <c r="FF3" i="135" s="1"/>
  <c r="FG3" i="135" s="1"/>
  <c r="FH3" i="135" s="1"/>
  <c r="FI3" i="135" s="1"/>
  <c r="FJ3" i="135" s="1"/>
  <c r="FK3" i="135" s="1"/>
  <c r="FL3" i="135" s="1"/>
  <c r="FM3" i="135" s="1"/>
  <c r="FN3" i="135" s="1"/>
  <c r="FO3" i="135" s="1"/>
  <c r="FP3" i="135" s="1"/>
  <c r="FQ3" i="135" s="1"/>
  <c r="FR3" i="135" s="1"/>
  <c r="FS3" i="135" s="1"/>
  <c r="FT3" i="135" s="1"/>
  <c r="FU3" i="135" s="1"/>
  <c r="FV3" i="135" s="1"/>
  <c r="FW3" i="135" s="1"/>
  <c r="FX3" i="135" s="1"/>
  <c r="FY3" i="135" s="1"/>
  <c r="FZ3" i="135" s="1"/>
  <c r="GA3" i="135" s="1"/>
  <c r="GB3" i="135" s="1"/>
  <c r="GC3" i="135" s="1"/>
  <c r="GD3" i="135" s="1"/>
  <c r="GE3" i="135" s="1"/>
  <c r="GF3" i="135" s="1"/>
  <c r="GG3" i="135" s="1"/>
  <c r="GH3" i="135" s="1"/>
  <c r="GI3" i="135" s="1"/>
  <c r="GJ3" i="135" s="1"/>
  <c r="GK3" i="135" s="1"/>
  <c r="GL3" i="135" s="1"/>
  <c r="GM3" i="135" s="1"/>
  <c r="GN3" i="135" s="1"/>
  <c r="GO3" i="135" s="1"/>
  <c r="GP3" i="135" s="1"/>
  <c r="GQ3" i="135" s="1"/>
  <c r="GR3" i="135" s="1"/>
  <c r="GS3" i="135" s="1"/>
  <c r="GT3" i="135" s="1"/>
  <c r="GU3" i="135" s="1"/>
  <c r="GV3" i="135" s="1"/>
  <c r="GW3" i="135" s="1"/>
  <c r="GX3" i="135" s="1"/>
  <c r="GY3" i="135" s="1"/>
  <c r="GZ3" i="135" s="1"/>
  <c r="HA3" i="135" s="1"/>
  <c r="HB3" i="135" s="1"/>
  <c r="HC3" i="135" s="1"/>
  <c r="HD3" i="135" s="1"/>
  <c r="HE3" i="135" s="1"/>
  <c r="HF3" i="135" s="1"/>
  <c r="HG3" i="135" s="1"/>
  <c r="HH3" i="135" s="1"/>
  <c r="HI3" i="135" s="1"/>
  <c r="HJ3" i="135" s="1"/>
  <c r="HK3" i="135" s="1"/>
  <c r="AK2" i="135"/>
  <c r="AJ2" i="135"/>
  <c r="AI2" i="135"/>
  <c r="AH2" i="135"/>
  <c r="HE1" i="135"/>
  <c r="GX1" i="135"/>
  <c r="GQ1" i="135"/>
  <c r="GJ1" i="135"/>
  <c r="GC1" i="135"/>
  <c r="FV1" i="135"/>
  <c r="FO1" i="135"/>
  <c r="FH1" i="135"/>
  <c r="FA1" i="135"/>
  <c r="ET1" i="135"/>
  <c r="EM1" i="135"/>
  <c r="EF1" i="135"/>
  <c r="DY1" i="135"/>
  <c r="DR1" i="135"/>
  <c r="DV7" i="135" s="1"/>
  <c r="DK1" i="135"/>
  <c r="DD1" i="135"/>
  <c r="CW1" i="135"/>
  <c r="CP1" i="135"/>
  <c r="CT7" i="135" s="1"/>
  <c r="CI1" i="135"/>
  <c r="CB1" i="135"/>
  <c r="BU1" i="135"/>
  <c r="BN1" i="135"/>
  <c r="BG1" i="135"/>
  <c r="AZ1" i="135"/>
  <c r="BD7" i="135" s="1"/>
  <c r="AS1" i="135"/>
  <c r="AL1" i="135"/>
  <c r="AE25" i="134"/>
  <c r="Q25" i="134"/>
  <c r="O25" i="134"/>
  <c r="D25" i="134"/>
  <c r="C25" i="134"/>
  <c r="AE24" i="134"/>
  <c r="Q24" i="134"/>
  <c r="O24" i="134"/>
  <c r="D24" i="134"/>
  <c r="C24" i="134"/>
  <c r="AE23" i="134"/>
  <c r="Q23" i="134"/>
  <c r="O23" i="134"/>
  <c r="S23" i="134" s="1"/>
  <c r="D23" i="134"/>
  <c r="C23" i="134"/>
  <c r="AE22" i="134"/>
  <c r="Q22" i="134"/>
  <c r="O22" i="134"/>
  <c r="S22" i="134" s="1"/>
  <c r="D22" i="134"/>
  <c r="C22" i="134"/>
  <c r="AE21" i="134"/>
  <c r="Q21" i="134"/>
  <c r="D21" i="134"/>
  <c r="C21" i="134"/>
  <c r="AE20" i="134"/>
  <c r="Q20" i="134"/>
  <c r="O20" i="134"/>
  <c r="D20" i="134"/>
  <c r="C20" i="134"/>
  <c r="AE19" i="134"/>
  <c r="Q19" i="134"/>
  <c r="O19" i="134"/>
  <c r="D19" i="134"/>
  <c r="C19" i="134"/>
  <c r="AE18" i="134"/>
  <c r="Q18" i="134"/>
  <c r="O18" i="134"/>
  <c r="D18" i="134"/>
  <c r="C18" i="134"/>
  <c r="AE17" i="134"/>
  <c r="Q17" i="134"/>
  <c r="O17" i="134"/>
  <c r="D17" i="134"/>
  <c r="C17" i="134"/>
  <c r="AE16" i="134"/>
  <c r="Q16" i="134"/>
  <c r="O16" i="134"/>
  <c r="S16" i="134" s="1"/>
  <c r="D16" i="134"/>
  <c r="C16" i="134"/>
  <c r="AH3" i="134"/>
  <c r="AI3" i="134" s="1"/>
  <c r="AJ3" i="134" s="1"/>
  <c r="AK3" i="134" s="1"/>
  <c r="AL3" i="134" s="1"/>
  <c r="AM3" i="134" s="1"/>
  <c r="AN3" i="134" s="1"/>
  <c r="AO3" i="134" s="1"/>
  <c r="AP3" i="134" s="1"/>
  <c r="AQ3" i="134" s="1"/>
  <c r="AR3" i="134" s="1"/>
  <c r="AS3" i="134" s="1"/>
  <c r="AT3" i="134" s="1"/>
  <c r="AU3" i="134" s="1"/>
  <c r="AV3" i="134" s="1"/>
  <c r="AW3" i="134" s="1"/>
  <c r="AX3" i="134" s="1"/>
  <c r="AY3" i="134" s="1"/>
  <c r="AZ3" i="134" s="1"/>
  <c r="BA3" i="134" s="1"/>
  <c r="BB3" i="134" s="1"/>
  <c r="BC3" i="134" s="1"/>
  <c r="BD3" i="134" s="1"/>
  <c r="BE3" i="134" s="1"/>
  <c r="BF3" i="134" s="1"/>
  <c r="BG3" i="134" s="1"/>
  <c r="BH3" i="134" s="1"/>
  <c r="BI3" i="134" s="1"/>
  <c r="BJ3" i="134" s="1"/>
  <c r="BK3" i="134" s="1"/>
  <c r="BL3" i="134" s="1"/>
  <c r="BM3" i="134" s="1"/>
  <c r="BN3" i="134" s="1"/>
  <c r="BO3" i="134" s="1"/>
  <c r="BP3" i="134" s="1"/>
  <c r="BQ3" i="134" s="1"/>
  <c r="BR3" i="134" s="1"/>
  <c r="BS3" i="134" s="1"/>
  <c r="BT3" i="134" s="1"/>
  <c r="BU3" i="134" s="1"/>
  <c r="BV3" i="134" s="1"/>
  <c r="BW3" i="134" s="1"/>
  <c r="BX3" i="134" s="1"/>
  <c r="BY3" i="134" s="1"/>
  <c r="BZ3" i="134" s="1"/>
  <c r="CA3" i="134" s="1"/>
  <c r="CB3" i="134" s="1"/>
  <c r="CC3" i="134" s="1"/>
  <c r="CD3" i="134" s="1"/>
  <c r="CE3" i="134" s="1"/>
  <c r="CF3" i="134" s="1"/>
  <c r="CG3" i="134" s="1"/>
  <c r="CH3" i="134" s="1"/>
  <c r="CI3" i="134" s="1"/>
  <c r="CJ3" i="134" s="1"/>
  <c r="CK3" i="134" s="1"/>
  <c r="CL3" i="134" s="1"/>
  <c r="CM3" i="134" s="1"/>
  <c r="CN3" i="134" s="1"/>
  <c r="CO3" i="134" s="1"/>
  <c r="CP3" i="134" s="1"/>
  <c r="CQ3" i="134" s="1"/>
  <c r="CR3" i="134" s="1"/>
  <c r="CS3" i="134" s="1"/>
  <c r="CT3" i="134" s="1"/>
  <c r="CU3" i="134" s="1"/>
  <c r="CV3" i="134" s="1"/>
  <c r="CW3" i="134" s="1"/>
  <c r="CX3" i="134" s="1"/>
  <c r="CY3" i="134" s="1"/>
  <c r="CZ3" i="134" s="1"/>
  <c r="DA3" i="134" s="1"/>
  <c r="DB3" i="134" s="1"/>
  <c r="DC3" i="134" s="1"/>
  <c r="DD3" i="134" s="1"/>
  <c r="DE3" i="134" s="1"/>
  <c r="DF3" i="134" s="1"/>
  <c r="DG3" i="134" s="1"/>
  <c r="DH3" i="134" s="1"/>
  <c r="DI3" i="134" s="1"/>
  <c r="DJ3" i="134" s="1"/>
  <c r="DK3" i="134" s="1"/>
  <c r="DL3" i="134" s="1"/>
  <c r="DM3" i="134" s="1"/>
  <c r="DN3" i="134" s="1"/>
  <c r="DO3" i="134" s="1"/>
  <c r="DP3" i="134" s="1"/>
  <c r="DQ3" i="134" s="1"/>
  <c r="DR3" i="134" s="1"/>
  <c r="DS3" i="134" s="1"/>
  <c r="DT3" i="134" s="1"/>
  <c r="DU3" i="134" s="1"/>
  <c r="DV3" i="134" s="1"/>
  <c r="DW3" i="134" s="1"/>
  <c r="DX3" i="134" s="1"/>
  <c r="DY3" i="134" s="1"/>
  <c r="DZ3" i="134" s="1"/>
  <c r="EA3" i="134" s="1"/>
  <c r="EB3" i="134" s="1"/>
  <c r="EC3" i="134" s="1"/>
  <c r="ED3" i="134" s="1"/>
  <c r="EE3" i="134" s="1"/>
  <c r="EF3" i="134" s="1"/>
  <c r="EG3" i="134" s="1"/>
  <c r="EH3" i="134" s="1"/>
  <c r="EI3" i="134" s="1"/>
  <c r="EJ3" i="134" s="1"/>
  <c r="EK3" i="134" s="1"/>
  <c r="EL3" i="134" s="1"/>
  <c r="EM3" i="134" s="1"/>
  <c r="EN3" i="134" s="1"/>
  <c r="EO3" i="134" s="1"/>
  <c r="EP3" i="134" s="1"/>
  <c r="EQ3" i="134" s="1"/>
  <c r="ER3" i="134" s="1"/>
  <c r="ES3" i="134" s="1"/>
  <c r="ET3" i="134" s="1"/>
  <c r="EU3" i="134" s="1"/>
  <c r="EV3" i="134" s="1"/>
  <c r="EW3" i="134" s="1"/>
  <c r="EX3" i="134" s="1"/>
  <c r="EY3" i="134" s="1"/>
  <c r="EZ3" i="134" s="1"/>
  <c r="FA3" i="134" s="1"/>
  <c r="FB3" i="134" s="1"/>
  <c r="FC3" i="134" s="1"/>
  <c r="FD3" i="134" s="1"/>
  <c r="FE3" i="134" s="1"/>
  <c r="FF3" i="134" s="1"/>
  <c r="FG3" i="134" s="1"/>
  <c r="FH3" i="134" s="1"/>
  <c r="FI3" i="134" s="1"/>
  <c r="FJ3" i="134" s="1"/>
  <c r="FK3" i="134" s="1"/>
  <c r="FL3" i="134" s="1"/>
  <c r="FM3" i="134" s="1"/>
  <c r="FN3" i="134" s="1"/>
  <c r="FO3" i="134" s="1"/>
  <c r="FP3" i="134" s="1"/>
  <c r="FQ3" i="134" s="1"/>
  <c r="FR3" i="134" s="1"/>
  <c r="FS3" i="134" s="1"/>
  <c r="FT3" i="134" s="1"/>
  <c r="FU3" i="134" s="1"/>
  <c r="FV3" i="134" s="1"/>
  <c r="FW3" i="134" s="1"/>
  <c r="FX3" i="134" s="1"/>
  <c r="FY3" i="134" s="1"/>
  <c r="FZ3" i="134" s="1"/>
  <c r="GA3" i="134" s="1"/>
  <c r="GB3" i="134" s="1"/>
  <c r="GC3" i="134" s="1"/>
  <c r="GD3" i="134" s="1"/>
  <c r="GE3" i="134" s="1"/>
  <c r="GF3" i="134" s="1"/>
  <c r="GG3" i="134" s="1"/>
  <c r="GH3" i="134" s="1"/>
  <c r="GI3" i="134" s="1"/>
  <c r="GJ3" i="134" s="1"/>
  <c r="GK3" i="134" s="1"/>
  <c r="GL3" i="134" s="1"/>
  <c r="GM3" i="134" s="1"/>
  <c r="GN3" i="134" s="1"/>
  <c r="GO3" i="134" s="1"/>
  <c r="GP3" i="134" s="1"/>
  <c r="GQ3" i="134" s="1"/>
  <c r="GR3" i="134" s="1"/>
  <c r="GS3" i="134" s="1"/>
  <c r="GT3" i="134" s="1"/>
  <c r="GU3" i="134" s="1"/>
  <c r="GV3" i="134" s="1"/>
  <c r="GW3" i="134" s="1"/>
  <c r="GX3" i="134" s="1"/>
  <c r="GY3" i="134" s="1"/>
  <c r="GZ3" i="134" s="1"/>
  <c r="HA3" i="134" s="1"/>
  <c r="HB3" i="134" s="1"/>
  <c r="HC3" i="134" s="1"/>
  <c r="HD3" i="134" s="1"/>
  <c r="HE3" i="134" s="1"/>
  <c r="HF3" i="134" s="1"/>
  <c r="HG3" i="134" s="1"/>
  <c r="HH3" i="134" s="1"/>
  <c r="HI3" i="134" s="1"/>
  <c r="HJ3" i="134" s="1"/>
  <c r="HK3" i="134" s="1"/>
  <c r="AK2" i="134"/>
  <c r="AJ2" i="134"/>
  <c r="AI2" i="134"/>
  <c r="AH2" i="134"/>
  <c r="HE1" i="134"/>
  <c r="GX1" i="134"/>
  <c r="GQ1" i="134"/>
  <c r="GJ1" i="134"/>
  <c r="GC1" i="134"/>
  <c r="FV1" i="134"/>
  <c r="FO1" i="134"/>
  <c r="FH1" i="134"/>
  <c r="FA1" i="134"/>
  <c r="ET1" i="134"/>
  <c r="EM1" i="134"/>
  <c r="EQ7" i="134" s="1"/>
  <c r="EF1" i="134"/>
  <c r="DY1" i="134"/>
  <c r="DR1" i="134"/>
  <c r="DK1" i="134"/>
  <c r="DO7" i="134" s="1"/>
  <c r="DD1" i="134"/>
  <c r="DH7" i="134" s="1"/>
  <c r="CW1" i="134"/>
  <c r="DA7" i="134" s="1"/>
  <c r="CP1" i="134"/>
  <c r="CI1" i="134"/>
  <c r="CB1" i="134"/>
  <c r="CF7" i="134" s="1"/>
  <c r="BU1" i="134"/>
  <c r="BN1" i="134"/>
  <c r="BG1" i="134"/>
  <c r="BK7" i="134" s="1"/>
  <c r="AZ1" i="134"/>
  <c r="AS1" i="134"/>
  <c r="AL1" i="134"/>
  <c r="AE25" i="133"/>
  <c r="AG25" i="133" s="1"/>
  <c r="Q25" i="133"/>
  <c r="O25" i="133"/>
  <c r="U25" i="133" s="1"/>
  <c r="P25" i="133"/>
  <c r="D25" i="133"/>
  <c r="C25" i="133"/>
  <c r="AE24" i="133"/>
  <c r="AG24" i="133" s="1"/>
  <c r="Q24" i="133"/>
  <c r="O24" i="133"/>
  <c r="U24" i="133" s="1"/>
  <c r="D24" i="133"/>
  <c r="C24" i="133"/>
  <c r="AE23" i="133"/>
  <c r="AG23" i="133" s="1"/>
  <c r="Q23" i="133"/>
  <c r="O23" i="133"/>
  <c r="U23" i="133" s="1"/>
  <c r="D23" i="133"/>
  <c r="C23" i="133"/>
  <c r="AE22" i="133"/>
  <c r="AG22" i="133" s="1"/>
  <c r="O22" i="133"/>
  <c r="U22" i="133" s="1"/>
  <c r="T22" i="133"/>
  <c r="D22" i="133"/>
  <c r="C22" i="133"/>
  <c r="AG21" i="133"/>
  <c r="O21" i="133"/>
  <c r="U21" i="133" s="1"/>
  <c r="D21" i="133"/>
  <c r="C21" i="133"/>
  <c r="AG20" i="133"/>
  <c r="O20" i="133"/>
  <c r="U20" i="133" s="1"/>
  <c r="D20" i="133"/>
  <c r="C20" i="133"/>
  <c r="AG19" i="133"/>
  <c r="O19" i="133"/>
  <c r="U19" i="133" s="1"/>
  <c r="D19" i="133"/>
  <c r="C19" i="133"/>
  <c r="AG18" i="133"/>
  <c r="O18" i="133"/>
  <c r="U18" i="133" s="1"/>
  <c r="D18" i="133"/>
  <c r="C18" i="133"/>
  <c r="AG17" i="133"/>
  <c r="O17" i="133"/>
  <c r="U17" i="133" s="1"/>
  <c r="D17" i="133"/>
  <c r="C17" i="133"/>
  <c r="AG16" i="133"/>
  <c r="O16" i="133"/>
  <c r="U16" i="133" s="1"/>
  <c r="T16" i="133"/>
  <c r="D16" i="133"/>
  <c r="C16" i="133"/>
  <c r="AH3" i="133"/>
  <c r="AI3" i="133" s="1"/>
  <c r="AJ3" i="133" s="1"/>
  <c r="AK3" i="133" s="1"/>
  <c r="AL3" i="133" s="1"/>
  <c r="AM3" i="133" s="1"/>
  <c r="AN3" i="133" s="1"/>
  <c r="AO3" i="133" s="1"/>
  <c r="AP3" i="133" s="1"/>
  <c r="AQ3" i="133" s="1"/>
  <c r="AR3" i="133" s="1"/>
  <c r="AS3" i="133" s="1"/>
  <c r="AT3" i="133" s="1"/>
  <c r="AU3" i="133" s="1"/>
  <c r="AV3" i="133" s="1"/>
  <c r="AW3" i="133" s="1"/>
  <c r="AX3" i="133" s="1"/>
  <c r="AY3" i="133" s="1"/>
  <c r="AZ3" i="133" s="1"/>
  <c r="BA3" i="133" s="1"/>
  <c r="BB3" i="133" s="1"/>
  <c r="BC3" i="133" s="1"/>
  <c r="BD3" i="133" s="1"/>
  <c r="BE3" i="133" s="1"/>
  <c r="BF3" i="133" s="1"/>
  <c r="BG3" i="133" s="1"/>
  <c r="BH3" i="133" s="1"/>
  <c r="BI3" i="133" s="1"/>
  <c r="BJ3" i="133" s="1"/>
  <c r="BK3" i="133" s="1"/>
  <c r="BL3" i="133" s="1"/>
  <c r="BM3" i="133" s="1"/>
  <c r="BN3" i="133" s="1"/>
  <c r="BO3" i="133" s="1"/>
  <c r="BP3" i="133" s="1"/>
  <c r="BQ3" i="133" s="1"/>
  <c r="BR3" i="133" s="1"/>
  <c r="BS3" i="133" s="1"/>
  <c r="BT3" i="133" s="1"/>
  <c r="BU3" i="133" s="1"/>
  <c r="BV3" i="133" s="1"/>
  <c r="BW3" i="133" s="1"/>
  <c r="BX3" i="133" s="1"/>
  <c r="BY3" i="133" s="1"/>
  <c r="BZ3" i="133" s="1"/>
  <c r="CA3" i="133" s="1"/>
  <c r="CB3" i="133" s="1"/>
  <c r="CC3" i="133" s="1"/>
  <c r="CD3" i="133" s="1"/>
  <c r="CE3" i="133" s="1"/>
  <c r="CF3" i="133" s="1"/>
  <c r="CG3" i="133" s="1"/>
  <c r="CH3" i="133" s="1"/>
  <c r="CI3" i="133" s="1"/>
  <c r="CJ3" i="133" s="1"/>
  <c r="CK3" i="133" s="1"/>
  <c r="CL3" i="133" s="1"/>
  <c r="CM3" i="133" s="1"/>
  <c r="CN3" i="133" s="1"/>
  <c r="CO3" i="133" s="1"/>
  <c r="CP3" i="133" s="1"/>
  <c r="CQ3" i="133" s="1"/>
  <c r="CR3" i="133" s="1"/>
  <c r="CS3" i="133" s="1"/>
  <c r="CT3" i="133" s="1"/>
  <c r="CU3" i="133" s="1"/>
  <c r="CV3" i="133" s="1"/>
  <c r="CW3" i="133" s="1"/>
  <c r="CX3" i="133" s="1"/>
  <c r="CY3" i="133" s="1"/>
  <c r="CZ3" i="133" s="1"/>
  <c r="DA3" i="133" s="1"/>
  <c r="DB3" i="133" s="1"/>
  <c r="DC3" i="133" s="1"/>
  <c r="DD3" i="133" s="1"/>
  <c r="DE3" i="133" s="1"/>
  <c r="DF3" i="133" s="1"/>
  <c r="DG3" i="133" s="1"/>
  <c r="DH3" i="133" s="1"/>
  <c r="DI3" i="133" s="1"/>
  <c r="DJ3" i="133" s="1"/>
  <c r="DK3" i="133" s="1"/>
  <c r="DL3" i="133" s="1"/>
  <c r="DM3" i="133" s="1"/>
  <c r="DN3" i="133" s="1"/>
  <c r="DO3" i="133" s="1"/>
  <c r="DP3" i="133" s="1"/>
  <c r="DQ3" i="133" s="1"/>
  <c r="DR3" i="133" s="1"/>
  <c r="DS3" i="133" s="1"/>
  <c r="DT3" i="133" s="1"/>
  <c r="DU3" i="133" s="1"/>
  <c r="DV3" i="133" s="1"/>
  <c r="DW3" i="133" s="1"/>
  <c r="DX3" i="133" s="1"/>
  <c r="DY3" i="133" s="1"/>
  <c r="DZ3" i="133" s="1"/>
  <c r="EA3" i="133" s="1"/>
  <c r="EB3" i="133" s="1"/>
  <c r="EC3" i="133" s="1"/>
  <c r="ED3" i="133" s="1"/>
  <c r="EE3" i="133" s="1"/>
  <c r="EF3" i="133" s="1"/>
  <c r="EG3" i="133" s="1"/>
  <c r="EH3" i="133" s="1"/>
  <c r="EI3" i="133" s="1"/>
  <c r="EJ3" i="133" s="1"/>
  <c r="EK3" i="133" s="1"/>
  <c r="EL3" i="133" s="1"/>
  <c r="EM3" i="133" s="1"/>
  <c r="EN3" i="133" s="1"/>
  <c r="EO3" i="133" s="1"/>
  <c r="EP3" i="133" s="1"/>
  <c r="EQ3" i="133" s="1"/>
  <c r="ER3" i="133" s="1"/>
  <c r="ES3" i="133" s="1"/>
  <c r="ET3" i="133" s="1"/>
  <c r="EU3" i="133" s="1"/>
  <c r="EV3" i="133" s="1"/>
  <c r="EW3" i="133" s="1"/>
  <c r="EX3" i="133" s="1"/>
  <c r="EY3" i="133" s="1"/>
  <c r="EZ3" i="133" s="1"/>
  <c r="FA3" i="133" s="1"/>
  <c r="FB3" i="133" s="1"/>
  <c r="FC3" i="133" s="1"/>
  <c r="FD3" i="133" s="1"/>
  <c r="FE3" i="133" s="1"/>
  <c r="FF3" i="133" s="1"/>
  <c r="FG3" i="133" s="1"/>
  <c r="FH3" i="133" s="1"/>
  <c r="FI3" i="133" s="1"/>
  <c r="FJ3" i="133" s="1"/>
  <c r="FK3" i="133" s="1"/>
  <c r="FL3" i="133" s="1"/>
  <c r="FM3" i="133" s="1"/>
  <c r="FN3" i="133" s="1"/>
  <c r="FO3" i="133" s="1"/>
  <c r="FP3" i="133" s="1"/>
  <c r="FQ3" i="133" s="1"/>
  <c r="FR3" i="133" s="1"/>
  <c r="FS3" i="133" s="1"/>
  <c r="FT3" i="133" s="1"/>
  <c r="FU3" i="133" s="1"/>
  <c r="FV3" i="133" s="1"/>
  <c r="FW3" i="133" s="1"/>
  <c r="FX3" i="133" s="1"/>
  <c r="FY3" i="133" s="1"/>
  <c r="FZ3" i="133" s="1"/>
  <c r="GA3" i="133" s="1"/>
  <c r="GB3" i="133" s="1"/>
  <c r="GC3" i="133" s="1"/>
  <c r="GD3" i="133" s="1"/>
  <c r="GE3" i="133" s="1"/>
  <c r="GF3" i="133" s="1"/>
  <c r="GG3" i="133" s="1"/>
  <c r="GH3" i="133" s="1"/>
  <c r="GI3" i="133" s="1"/>
  <c r="GJ3" i="133" s="1"/>
  <c r="GK3" i="133" s="1"/>
  <c r="GL3" i="133" s="1"/>
  <c r="GM3" i="133" s="1"/>
  <c r="GN3" i="133" s="1"/>
  <c r="GO3" i="133" s="1"/>
  <c r="GP3" i="133" s="1"/>
  <c r="GQ3" i="133" s="1"/>
  <c r="GR3" i="133" s="1"/>
  <c r="GS3" i="133" s="1"/>
  <c r="GT3" i="133" s="1"/>
  <c r="GU3" i="133" s="1"/>
  <c r="GV3" i="133" s="1"/>
  <c r="GW3" i="133" s="1"/>
  <c r="GX3" i="133" s="1"/>
  <c r="GY3" i="133" s="1"/>
  <c r="GZ3" i="133" s="1"/>
  <c r="HA3" i="133" s="1"/>
  <c r="HB3" i="133" s="1"/>
  <c r="HC3" i="133" s="1"/>
  <c r="HD3" i="133" s="1"/>
  <c r="HE3" i="133" s="1"/>
  <c r="HF3" i="133" s="1"/>
  <c r="HG3" i="133" s="1"/>
  <c r="HH3" i="133" s="1"/>
  <c r="HI3" i="133" s="1"/>
  <c r="HJ3" i="133" s="1"/>
  <c r="HK3" i="133" s="1"/>
  <c r="AK2" i="133"/>
  <c r="AJ2" i="133"/>
  <c r="AI2" i="133"/>
  <c r="AH2" i="133"/>
  <c r="HE1" i="133"/>
  <c r="GX1" i="133"/>
  <c r="GQ1" i="133"/>
  <c r="GJ1" i="133"/>
  <c r="GC1" i="133"/>
  <c r="FV1" i="133"/>
  <c r="FO1" i="133"/>
  <c r="FH1" i="133"/>
  <c r="FA1" i="133"/>
  <c r="ET1" i="133"/>
  <c r="EM1" i="133"/>
  <c r="EF1" i="133"/>
  <c r="EJ7" i="133" s="1"/>
  <c r="DY1" i="133"/>
  <c r="DR1" i="133"/>
  <c r="DK1" i="133"/>
  <c r="DD1" i="133"/>
  <c r="CW1" i="133"/>
  <c r="CP1" i="133"/>
  <c r="CI1" i="133"/>
  <c r="CB1" i="133"/>
  <c r="CF7" i="133" s="1"/>
  <c r="BU1" i="133"/>
  <c r="BY7" i="133" s="1"/>
  <c r="BN1" i="133"/>
  <c r="BR7" i="133" s="1"/>
  <c r="BG1" i="133"/>
  <c r="BK7" i="133" s="1"/>
  <c r="AZ1" i="133"/>
  <c r="BD7" i="133" s="1"/>
  <c r="AS1" i="133"/>
  <c r="AW7" i="133" s="1"/>
  <c r="AL1" i="133"/>
  <c r="AP7" i="133" s="1"/>
  <c r="AF25" i="100"/>
  <c r="AH25" i="100" s="1"/>
  <c r="Q25" i="100"/>
  <c r="O25" i="100"/>
  <c r="M25" i="100"/>
  <c r="P25" i="100" s="1"/>
  <c r="D25" i="100"/>
  <c r="C25" i="100"/>
  <c r="AF24" i="100"/>
  <c r="AH24" i="100" s="1"/>
  <c r="Q24" i="100"/>
  <c r="O24" i="100"/>
  <c r="M24" i="100"/>
  <c r="P24" i="100" s="1"/>
  <c r="D24" i="100"/>
  <c r="C24" i="100"/>
  <c r="AF23" i="100"/>
  <c r="AH23" i="100" s="1"/>
  <c r="Q23" i="100"/>
  <c r="O23" i="100"/>
  <c r="M23" i="100"/>
  <c r="D23" i="100"/>
  <c r="C23" i="100"/>
  <c r="AF22" i="100"/>
  <c r="AH22" i="100" s="1"/>
  <c r="Q22" i="100"/>
  <c r="O22" i="100"/>
  <c r="M22" i="100"/>
  <c r="T22" i="100" s="1"/>
  <c r="D22" i="100"/>
  <c r="C22" i="100"/>
  <c r="AF21" i="100"/>
  <c r="AH21" i="100" s="1"/>
  <c r="O21" i="100"/>
  <c r="M21" i="100"/>
  <c r="P21" i="100" s="1"/>
  <c r="D21" i="100"/>
  <c r="C21" i="100"/>
  <c r="AF20" i="100"/>
  <c r="AH20" i="100" s="1"/>
  <c r="O20" i="100"/>
  <c r="M20" i="100"/>
  <c r="T20" i="100" s="1"/>
  <c r="D20" i="100"/>
  <c r="C20" i="100"/>
  <c r="AF19" i="100"/>
  <c r="AH19" i="100" s="1"/>
  <c r="O19" i="100"/>
  <c r="M19" i="100"/>
  <c r="P19" i="100" s="1"/>
  <c r="D19" i="100"/>
  <c r="C19" i="100"/>
  <c r="AF18" i="100"/>
  <c r="AH18" i="100" s="1"/>
  <c r="O18" i="100"/>
  <c r="M18" i="100"/>
  <c r="D18" i="100"/>
  <c r="C18" i="100"/>
  <c r="AF17" i="100"/>
  <c r="AH17" i="100" s="1"/>
  <c r="O17" i="100"/>
  <c r="M17" i="100"/>
  <c r="D17" i="100"/>
  <c r="C17" i="100"/>
  <c r="AF16" i="100"/>
  <c r="O16" i="100"/>
  <c r="M16" i="100"/>
  <c r="D16" i="100"/>
  <c r="C16" i="100"/>
  <c r="AI3" i="100"/>
  <c r="AJ3" i="100" s="1"/>
  <c r="AK3" i="100" s="1"/>
  <c r="AL3" i="100" s="1"/>
  <c r="AM3" i="100" s="1"/>
  <c r="AN3" i="100" s="1"/>
  <c r="AO3" i="100" s="1"/>
  <c r="AP3" i="100" s="1"/>
  <c r="AQ3" i="100" s="1"/>
  <c r="AR3" i="100" s="1"/>
  <c r="AS3" i="100" s="1"/>
  <c r="AT3" i="100" s="1"/>
  <c r="AU3" i="100" s="1"/>
  <c r="AV3" i="100" s="1"/>
  <c r="AW3" i="100" s="1"/>
  <c r="AX3" i="100" s="1"/>
  <c r="AY3" i="100" s="1"/>
  <c r="AZ3" i="100" s="1"/>
  <c r="BA3" i="100" s="1"/>
  <c r="BB3" i="100" s="1"/>
  <c r="BC3" i="100" s="1"/>
  <c r="BD3" i="100" s="1"/>
  <c r="BE3" i="100" s="1"/>
  <c r="BF3" i="100" s="1"/>
  <c r="BG3" i="100" s="1"/>
  <c r="BH3" i="100" s="1"/>
  <c r="BI3" i="100" s="1"/>
  <c r="BJ3" i="100" s="1"/>
  <c r="BK3" i="100" s="1"/>
  <c r="BL3" i="100" s="1"/>
  <c r="BM3" i="100" s="1"/>
  <c r="BN3" i="100" s="1"/>
  <c r="BO3" i="100" s="1"/>
  <c r="BP3" i="100" s="1"/>
  <c r="BQ3" i="100" s="1"/>
  <c r="BR3" i="100" s="1"/>
  <c r="BS3" i="100" s="1"/>
  <c r="BT3" i="100" s="1"/>
  <c r="BU3" i="100" s="1"/>
  <c r="BV3" i="100" s="1"/>
  <c r="BW3" i="100" s="1"/>
  <c r="BX3" i="100" s="1"/>
  <c r="BY3" i="100" s="1"/>
  <c r="BZ3" i="100" s="1"/>
  <c r="CA3" i="100" s="1"/>
  <c r="CB3" i="100" s="1"/>
  <c r="CC3" i="100" s="1"/>
  <c r="CD3" i="100" s="1"/>
  <c r="CE3" i="100" s="1"/>
  <c r="CF3" i="100" s="1"/>
  <c r="CG3" i="100" s="1"/>
  <c r="CH3" i="100" s="1"/>
  <c r="CI3" i="100" s="1"/>
  <c r="CJ3" i="100" s="1"/>
  <c r="CK3" i="100" s="1"/>
  <c r="CL3" i="100" s="1"/>
  <c r="CM3" i="100" s="1"/>
  <c r="CN3" i="100" s="1"/>
  <c r="CO3" i="100" s="1"/>
  <c r="CP3" i="100" s="1"/>
  <c r="CQ3" i="100" s="1"/>
  <c r="CR3" i="100" s="1"/>
  <c r="CS3" i="100" s="1"/>
  <c r="CT3" i="100" s="1"/>
  <c r="CU3" i="100" s="1"/>
  <c r="CV3" i="100" s="1"/>
  <c r="CW3" i="100" s="1"/>
  <c r="CX3" i="100" s="1"/>
  <c r="CY3" i="100" s="1"/>
  <c r="CZ3" i="100" s="1"/>
  <c r="DA3" i="100" s="1"/>
  <c r="DB3" i="100" s="1"/>
  <c r="DC3" i="100" s="1"/>
  <c r="DD3" i="100" s="1"/>
  <c r="DE3" i="100" s="1"/>
  <c r="DF3" i="100" s="1"/>
  <c r="DG3" i="100" s="1"/>
  <c r="DH3" i="100" s="1"/>
  <c r="DI3" i="100" s="1"/>
  <c r="DJ3" i="100" s="1"/>
  <c r="DK3" i="100" s="1"/>
  <c r="DL3" i="100" s="1"/>
  <c r="DM3" i="100" s="1"/>
  <c r="DN3" i="100" s="1"/>
  <c r="DO3" i="100" s="1"/>
  <c r="DP3" i="100" s="1"/>
  <c r="DQ3" i="100" s="1"/>
  <c r="DR3" i="100" s="1"/>
  <c r="DS3" i="100" s="1"/>
  <c r="DT3" i="100" s="1"/>
  <c r="DU3" i="100" s="1"/>
  <c r="DV3" i="100" s="1"/>
  <c r="DW3" i="100" s="1"/>
  <c r="DX3" i="100" s="1"/>
  <c r="DY3" i="100" s="1"/>
  <c r="DZ3" i="100" s="1"/>
  <c r="EA3" i="100" s="1"/>
  <c r="EB3" i="100" s="1"/>
  <c r="EC3" i="100" s="1"/>
  <c r="ED3" i="100" s="1"/>
  <c r="EE3" i="100" s="1"/>
  <c r="EF3" i="100" s="1"/>
  <c r="EG3" i="100" s="1"/>
  <c r="EH3" i="100" s="1"/>
  <c r="EI3" i="100" s="1"/>
  <c r="EJ3" i="100" s="1"/>
  <c r="EK3" i="100" s="1"/>
  <c r="EL3" i="100" s="1"/>
  <c r="EM3" i="100" s="1"/>
  <c r="EN3" i="100" s="1"/>
  <c r="EO3" i="100" s="1"/>
  <c r="EP3" i="100" s="1"/>
  <c r="EQ3" i="100" s="1"/>
  <c r="ER3" i="100" s="1"/>
  <c r="ES3" i="100" s="1"/>
  <c r="ET3" i="100" s="1"/>
  <c r="EU3" i="100" s="1"/>
  <c r="EV3" i="100" s="1"/>
  <c r="EW3" i="100" s="1"/>
  <c r="EX3" i="100" s="1"/>
  <c r="EY3" i="100" s="1"/>
  <c r="EZ3" i="100" s="1"/>
  <c r="FA3" i="100" s="1"/>
  <c r="FB3" i="100" s="1"/>
  <c r="FC3" i="100" s="1"/>
  <c r="FD3" i="100" s="1"/>
  <c r="FE3" i="100" s="1"/>
  <c r="FF3" i="100" s="1"/>
  <c r="FG3" i="100" s="1"/>
  <c r="FH3" i="100" s="1"/>
  <c r="FI3" i="100" s="1"/>
  <c r="FJ3" i="100" s="1"/>
  <c r="FK3" i="100" s="1"/>
  <c r="FL3" i="100" s="1"/>
  <c r="FM3" i="100" s="1"/>
  <c r="FN3" i="100" s="1"/>
  <c r="FO3" i="100" s="1"/>
  <c r="FP3" i="100" s="1"/>
  <c r="FQ3" i="100" s="1"/>
  <c r="FR3" i="100" s="1"/>
  <c r="FS3" i="100" s="1"/>
  <c r="FT3" i="100" s="1"/>
  <c r="FU3" i="100" s="1"/>
  <c r="FV3" i="100" s="1"/>
  <c r="FW3" i="100" s="1"/>
  <c r="FX3" i="100" s="1"/>
  <c r="FY3" i="100" s="1"/>
  <c r="FZ3" i="100" s="1"/>
  <c r="GA3" i="100" s="1"/>
  <c r="GB3" i="100" s="1"/>
  <c r="GC3" i="100" s="1"/>
  <c r="GD3" i="100" s="1"/>
  <c r="GE3" i="100" s="1"/>
  <c r="GF3" i="100" s="1"/>
  <c r="GG3" i="100" s="1"/>
  <c r="GH3" i="100" s="1"/>
  <c r="GI3" i="100" s="1"/>
  <c r="GJ3" i="100" s="1"/>
  <c r="GK3" i="100" s="1"/>
  <c r="GL3" i="100" s="1"/>
  <c r="GM3" i="100" s="1"/>
  <c r="GN3" i="100" s="1"/>
  <c r="GO3" i="100" s="1"/>
  <c r="GP3" i="100" s="1"/>
  <c r="GQ3" i="100" s="1"/>
  <c r="GR3" i="100" s="1"/>
  <c r="GS3" i="100" s="1"/>
  <c r="GT3" i="100" s="1"/>
  <c r="GU3" i="100" s="1"/>
  <c r="GV3" i="100" s="1"/>
  <c r="GW3" i="100" s="1"/>
  <c r="GX3" i="100" s="1"/>
  <c r="GY3" i="100" s="1"/>
  <c r="GZ3" i="100" s="1"/>
  <c r="HA3" i="100" s="1"/>
  <c r="HB3" i="100" s="1"/>
  <c r="HC3" i="100" s="1"/>
  <c r="HD3" i="100" s="1"/>
  <c r="HE3" i="100" s="1"/>
  <c r="HF3" i="100" s="1"/>
  <c r="HG3" i="100" s="1"/>
  <c r="HH3" i="100" s="1"/>
  <c r="HI3" i="100" s="1"/>
  <c r="HJ3" i="100" s="1"/>
  <c r="HK3" i="100" s="1"/>
  <c r="HL3" i="100" s="1"/>
  <c r="AL2" i="100"/>
  <c r="AK2" i="100"/>
  <c r="AJ2" i="100"/>
  <c r="AI2" i="100"/>
  <c r="HF1" i="100"/>
  <c r="GY1" i="100"/>
  <c r="GR1" i="100"/>
  <c r="GK1" i="100"/>
  <c r="GD1" i="100"/>
  <c r="GH7" i="100" s="1"/>
  <c r="FW1" i="100"/>
  <c r="FP1" i="100"/>
  <c r="FI1" i="100"/>
  <c r="FM7" i="100" s="1"/>
  <c r="FB1" i="100"/>
  <c r="EU1" i="100"/>
  <c r="EN1" i="100"/>
  <c r="EG1" i="100"/>
  <c r="DZ1" i="100"/>
  <c r="DS1" i="100"/>
  <c r="DL1" i="100"/>
  <c r="DE1" i="100"/>
  <c r="CX1" i="100"/>
  <c r="DB7" i="100" s="1"/>
  <c r="CQ1" i="100"/>
  <c r="CJ1" i="100"/>
  <c r="CC1" i="100"/>
  <c r="BV1" i="100"/>
  <c r="BO1" i="100"/>
  <c r="BH1" i="100"/>
  <c r="BA1" i="100"/>
  <c r="AT1" i="100"/>
  <c r="AM1" i="100"/>
  <c r="AN25" i="99"/>
  <c r="AP25" i="99" s="1"/>
  <c r="Q25" i="99"/>
  <c r="O25" i="99"/>
  <c r="M25" i="99"/>
  <c r="D25" i="99"/>
  <c r="C25" i="99"/>
  <c r="AN24" i="99"/>
  <c r="AP24" i="99" s="1"/>
  <c r="Q24" i="99"/>
  <c r="O24" i="99"/>
  <c r="M24" i="99"/>
  <c r="D24" i="99"/>
  <c r="C24" i="99"/>
  <c r="AN23" i="99"/>
  <c r="AP23" i="99" s="1"/>
  <c r="Q23" i="99"/>
  <c r="O23" i="99"/>
  <c r="M23" i="99"/>
  <c r="D23" i="99"/>
  <c r="C23" i="99"/>
  <c r="AN22" i="99"/>
  <c r="AP22" i="99" s="1"/>
  <c r="Q22" i="99"/>
  <c r="O22" i="99"/>
  <c r="M22" i="99"/>
  <c r="D22" i="99"/>
  <c r="C22" i="99"/>
  <c r="AN21" i="99"/>
  <c r="AP21" i="99" s="1"/>
  <c r="O21" i="99"/>
  <c r="M21" i="99"/>
  <c r="T21" i="99" s="1"/>
  <c r="D21" i="99"/>
  <c r="C21" i="99"/>
  <c r="AN20" i="99"/>
  <c r="AP20" i="99" s="1"/>
  <c r="O20" i="99"/>
  <c r="M20" i="99"/>
  <c r="D20" i="99"/>
  <c r="C20" i="99"/>
  <c r="AN19" i="99"/>
  <c r="AP19" i="99" s="1"/>
  <c r="O19" i="99"/>
  <c r="M19" i="99"/>
  <c r="D19" i="99"/>
  <c r="C19" i="99"/>
  <c r="AN18" i="99"/>
  <c r="AP18" i="99" s="1"/>
  <c r="O18" i="99"/>
  <c r="M18" i="99"/>
  <c r="T18" i="99" s="1"/>
  <c r="D18" i="99"/>
  <c r="C18" i="99"/>
  <c r="AN17" i="99"/>
  <c r="AP17" i="99" s="1"/>
  <c r="O17" i="99"/>
  <c r="M17" i="99"/>
  <c r="D17" i="99"/>
  <c r="C17" i="99"/>
  <c r="AN16" i="99"/>
  <c r="AP16" i="99" s="1"/>
  <c r="O16" i="99"/>
  <c r="M16" i="99"/>
  <c r="D16" i="99"/>
  <c r="C16" i="99"/>
  <c r="AQ3" i="99"/>
  <c r="AR3" i="99" s="1"/>
  <c r="AS3" i="99" s="1"/>
  <c r="AT3" i="99" s="1"/>
  <c r="AU3" i="99" s="1"/>
  <c r="AV3" i="99" s="1"/>
  <c r="AW3" i="99" s="1"/>
  <c r="AX3" i="99" s="1"/>
  <c r="AY3" i="99" s="1"/>
  <c r="AZ3" i="99" s="1"/>
  <c r="BA3" i="99" s="1"/>
  <c r="BB3" i="99" s="1"/>
  <c r="BC3" i="99" s="1"/>
  <c r="BD3" i="99" s="1"/>
  <c r="BE3" i="99" s="1"/>
  <c r="BF3" i="99" s="1"/>
  <c r="BG3" i="99" s="1"/>
  <c r="BH3" i="99" s="1"/>
  <c r="BI3" i="99" s="1"/>
  <c r="BJ3" i="99" s="1"/>
  <c r="BK3" i="99" s="1"/>
  <c r="BL3" i="99" s="1"/>
  <c r="BM3" i="99" s="1"/>
  <c r="BN3" i="99" s="1"/>
  <c r="BO3" i="99" s="1"/>
  <c r="BP3" i="99" s="1"/>
  <c r="BQ3" i="99" s="1"/>
  <c r="BR3" i="99" s="1"/>
  <c r="BS3" i="99" s="1"/>
  <c r="BT3" i="99" s="1"/>
  <c r="BU3" i="99" s="1"/>
  <c r="BV3" i="99" s="1"/>
  <c r="BW3" i="99" s="1"/>
  <c r="BX3" i="99" s="1"/>
  <c r="BY3" i="99" s="1"/>
  <c r="BZ3" i="99" s="1"/>
  <c r="CA3" i="99" s="1"/>
  <c r="CB3" i="99" s="1"/>
  <c r="CC3" i="99" s="1"/>
  <c r="CD3" i="99" s="1"/>
  <c r="CE3" i="99" s="1"/>
  <c r="CF3" i="99" s="1"/>
  <c r="CG3" i="99" s="1"/>
  <c r="CH3" i="99" s="1"/>
  <c r="CI3" i="99" s="1"/>
  <c r="CJ3" i="99" s="1"/>
  <c r="CK3" i="99" s="1"/>
  <c r="CL3" i="99" s="1"/>
  <c r="CM3" i="99" s="1"/>
  <c r="CN3" i="99" s="1"/>
  <c r="CO3" i="99" s="1"/>
  <c r="CP3" i="99" s="1"/>
  <c r="CQ3" i="99" s="1"/>
  <c r="CR3" i="99" s="1"/>
  <c r="CS3" i="99" s="1"/>
  <c r="CT3" i="99" s="1"/>
  <c r="CU3" i="99" s="1"/>
  <c r="CV3" i="99" s="1"/>
  <c r="CW3" i="99" s="1"/>
  <c r="CX3" i="99" s="1"/>
  <c r="CY3" i="99" s="1"/>
  <c r="CZ3" i="99" s="1"/>
  <c r="DA3" i="99" s="1"/>
  <c r="DB3" i="99" s="1"/>
  <c r="DC3" i="99" s="1"/>
  <c r="DD3" i="99" s="1"/>
  <c r="DE3" i="99" s="1"/>
  <c r="DF3" i="99" s="1"/>
  <c r="DG3" i="99" s="1"/>
  <c r="DH3" i="99" s="1"/>
  <c r="DI3" i="99" s="1"/>
  <c r="DJ3" i="99" s="1"/>
  <c r="DK3" i="99" s="1"/>
  <c r="DL3" i="99" s="1"/>
  <c r="DM3" i="99" s="1"/>
  <c r="DN3" i="99" s="1"/>
  <c r="DO3" i="99" s="1"/>
  <c r="DP3" i="99" s="1"/>
  <c r="DQ3" i="99" s="1"/>
  <c r="DR3" i="99" s="1"/>
  <c r="DS3" i="99" s="1"/>
  <c r="DT3" i="99" s="1"/>
  <c r="DU3" i="99" s="1"/>
  <c r="DV3" i="99" s="1"/>
  <c r="DW3" i="99" s="1"/>
  <c r="DX3" i="99" s="1"/>
  <c r="DY3" i="99" s="1"/>
  <c r="DZ3" i="99" s="1"/>
  <c r="EA3" i="99" s="1"/>
  <c r="EB3" i="99" s="1"/>
  <c r="EC3" i="99" s="1"/>
  <c r="ED3" i="99" s="1"/>
  <c r="EE3" i="99" s="1"/>
  <c r="EF3" i="99" s="1"/>
  <c r="EG3" i="99" s="1"/>
  <c r="EH3" i="99" s="1"/>
  <c r="EI3" i="99" s="1"/>
  <c r="EJ3" i="99" s="1"/>
  <c r="EK3" i="99" s="1"/>
  <c r="EL3" i="99" s="1"/>
  <c r="EM3" i="99" s="1"/>
  <c r="EN3" i="99" s="1"/>
  <c r="EO3" i="99" s="1"/>
  <c r="EP3" i="99" s="1"/>
  <c r="EQ3" i="99" s="1"/>
  <c r="ER3" i="99" s="1"/>
  <c r="ES3" i="99" s="1"/>
  <c r="ET3" i="99" s="1"/>
  <c r="EU3" i="99" s="1"/>
  <c r="EV3" i="99" s="1"/>
  <c r="EW3" i="99" s="1"/>
  <c r="EX3" i="99" s="1"/>
  <c r="EY3" i="99" s="1"/>
  <c r="EZ3" i="99" s="1"/>
  <c r="FA3" i="99" s="1"/>
  <c r="FB3" i="99" s="1"/>
  <c r="FC3" i="99" s="1"/>
  <c r="FD3" i="99" s="1"/>
  <c r="FE3" i="99" s="1"/>
  <c r="FF3" i="99" s="1"/>
  <c r="FG3" i="99" s="1"/>
  <c r="FH3" i="99" s="1"/>
  <c r="FI3" i="99" s="1"/>
  <c r="FJ3" i="99" s="1"/>
  <c r="FK3" i="99" s="1"/>
  <c r="FL3" i="99" s="1"/>
  <c r="FM3" i="99" s="1"/>
  <c r="FN3" i="99" s="1"/>
  <c r="FO3" i="99" s="1"/>
  <c r="FP3" i="99" s="1"/>
  <c r="FQ3" i="99" s="1"/>
  <c r="FR3" i="99" s="1"/>
  <c r="FS3" i="99" s="1"/>
  <c r="FT3" i="99" s="1"/>
  <c r="FU3" i="99" s="1"/>
  <c r="FV3" i="99" s="1"/>
  <c r="FW3" i="99" s="1"/>
  <c r="FX3" i="99" s="1"/>
  <c r="FY3" i="99" s="1"/>
  <c r="FZ3" i="99" s="1"/>
  <c r="GA3" i="99" s="1"/>
  <c r="GB3" i="99" s="1"/>
  <c r="GC3" i="99" s="1"/>
  <c r="GD3" i="99" s="1"/>
  <c r="GE3" i="99" s="1"/>
  <c r="GF3" i="99" s="1"/>
  <c r="GG3" i="99" s="1"/>
  <c r="GH3" i="99" s="1"/>
  <c r="GI3" i="99" s="1"/>
  <c r="GJ3" i="99" s="1"/>
  <c r="GK3" i="99" s="1"/>
  <c r="GL3" i="99" s="1"/>
  <c r="GM3" i="99" s="1"/>
  <c r="GN3" i="99" s="1"/>
  <c r="GO3" i="99" s="1"/>
  <c r="GP3" i="99" s="1"/>
  <c r="GQ3" i="99" s="1"/>
  <c r="GR3" i="99" s="1"/>
  <c r="GS3" i="99" s="1"/>
  <c r="GT3" i="99" s="1"/>
  <c r="GU3" i="99" s="1"/>
  <c r="GV3" i="99" s="1"/>
  <c r="GW3" i="99" s="1"/>
  <c r="GX3" i="99" s="1"/>
  <c r="GY3" i="99" s="1"/>
  <c r="GZ3" i="99" s="1"/>
  <c r="HA3" i="99" s="1"/>
  <c r="HB3" i="99" s="1"/>
  <c r="HC3" i="99" s="1"/>
  <c r="HD3" i="99" s="1"/>
  <c r="HE3" i="99" s="1"/>
  <c r="HF3" i="99" s="1"/>
  <c r="HG3" i="99" s="1"/>
  <c r="HH3" i="99" s="1"/>
  <c r="HI3" i="99" s="1"/>
  <c r="HJ3" i="99" s="1"/>
  <c r="HK3" i="99" s="1"/>
  <c r="HL3" i="99" s="1"/>
  <c r="HM3" i="99" s="1"/>
  <c r="HN3" i="99" s="1"/>
  <c r="HO3" i="99" s="1"/>
  <c r="HP3" i="99" s="1"/>
  <c r="HQ3" i="99" s="1"/>
  <c r="HR3" i="99" s="1"/>
  <c r="HS3" i="99" s="1"/>
  <c r="HT3" i="99" s="1"/>
  <c r="AT2" i="99"/>
  <c r="AS2" i="99"/>
  <c r="AR2" i="99"/>
  <c r="AQ2" i="99"/>
  <c r="HN1" i="99"/>
  <c r="HG1" i="99"/>
  <c r="GZ1" i="99"/>
  <c r="GS1" i="99"/>
  <c r="GL1" i="99"/>
  <c r="GP7" i="99" s="1"/>
  <c r="GE1" i="99"/>
  <c r="FX1" i="99"/>
  <c r="FQ1" i="99"/>
  <c r="FJ1" i="99"/>
  <c r="FC1" i="99"/>
  <c r="EV1" i="99"/>
  <c r="EO1" i="99"/>
  <c r="EH1" i="99"/>
  <c r="EL7" i="99" s="1"/>
  <c r="EA1" i="99"/>
  <c r="DT1" i="99"/>
  <c r="DM1" i="99"/>
  <c r="DF1" i="99"/>
  <c r="CY1" i="99"/>
  <c r="CR1" i="99"/>
  <c r="CK1" i="99"/>
  <c r="CD1" i="99"/>
  <c r="CH7" i="99" s="1"/>
  <c r="BW1" i="99"/>
  <c r="BP1" i="99"/>
  <c r="BI1" i="99"/>
  <c r="BB1" i="99"/>
  <c r="AU1" i="99"/>
  <c r="AE25" i="98"/>
  <c r="AG25" i="98" s="1"/>
  <c r="Q25" i="98"/>
  <c r="O25" i="98"/>
  <c r="M25" i="98"/>
  <c r="P25" i="98" s="1"/>
  <c r="D25" i="98"/>
  <c r="C25" i="98"/>
  <c r="AE24" i="98"/>
  <c r="AG24" i="98" s="1"/>
  <c r="Q24" i="98"/>
  <c r="O24" i="98"/>
  <c r="M24" i="98"/>
  <c r="D24" i="98"/>
  <c r="C24" i="98"/>
  <c r="AE23" i="98"/>
  <c r="AG23" i="98" s="1"/>
  <c r="Q23" i="98"/>
  <c r="O23" i="98"/>
  <c r="M23" i="98"/>
  <c r="P23" i="98" s="1"/>
  <c r="D23" i="98"/>
  <c r="C23" i="98"/>
  <c r="AE22" i="98"/>
  <c r="AG22" i="98" s="1"/>
  <c r="O22" i="98"/>
  <c r="M22" i="98"/>
  <c r="D22" i="98"/>
  <c r="C22" i="98"/>
  <c r="AE21" i="98"/>
  <c r="AG21" i="98" s="1"/>
  <c r="O21" i="98"/>
  <c r="M21" i="98"/>
  <c r="D21" i="98"/>
  <c r="C21" i="98"/>
  <c r="AE20" i="98"/>
  <c r="AG20" i="98" s="1"/>
  <c r="O20" i="98"/>
  <c r="M20" i="98"/>
  <c r="D20" i="98"/>
  <c r="C20" i="98"/>
  <c r="AE19" i="98"/>
  <c r="AG19" i="98" s="1"/>
  <c r="O19" i="98"/>
  <c r="M19" i="98"/>
  <c r="T19" i="98" s="1"/>
  <c r="D19" i="98"/>
  <c r="C19" i="98"/>
  <c r="AE18" i="98"/>
  <c r="AG18" i="98" s="1"/>
  <c r="O18" i="98"/>
  <c r="M18" i="98"/>
  <c r="D18" i="98"/>
  <c r="C18" i="98"/>
  <c r="AE17" i="98"/>
  <c r="AG17" i="98" s="1"/>
  <c r="O17" i="98"/>
  <c r="M17" i="98"/>
  <c r="Q17" i="98" s="1"/>
  <c r="D17" i="98"/>
  <c r="C17" i="98"/>
  <c r="AE16" i="98"/>
  <c r="AG16" i="98" s="1"/>
  <c r="O16" i="98"/>
  <c r="M16" i="98"/>
  <c r="P16" i="98" s="1"/>
  <c r="D16" i="98"/>
  <c r="C16" i="98"/>
  <c r="AH3" i="98"/>
  <c r="AI3" i="98" s="1"/>
  <c r="AJ3" i="98" s="1"/>
  <c r="AK3" i="98" s="1"/>
  <c r="AL3" i="98" s="1"/>
  <c r="AM3" i="98" s="1"/>
  <c r="AN3" i="98" s="1"/>
  <c r="AO3" i="98" s="1"/>
  <c r="AP3" i="98" s="1"/>
  <c r="AQ3" i="98" s="1"/>
  <c r="AR3" i="98" s="1"/>
  <c r="AS3" i="98" s="1"/>
  <c r="AT3" i="98" s="1"/>
  <c r="AU3" i="98" s="1"/>
  <c r="AV3" i="98" s="1"/>
  <c r="AW3" i="98" s="1"/>
  <c r="AX3" i="98" s="1"/>
  <c r="AY3" i="98" s="1"/>
  <c r="AZ3" i="98" s="1"/>
  <c r="BA3" i="98" s="1"/>
  <c r="BB3" i="98" s="1"/>
  <c r="BC3" i="98" s="1"/>
  <c r="BD3" i="98" s="1"/>
  <c r="BE3" i="98" s="1"/>
  <c r="BF3" i="98" s="1"/>
  <c r="BG3" i="98" s="1"/>
  <c r="BH3" i="98" s="1"/>
  <c r="BI3" i="98" s="1"/>
  <c r="BJ3" i="98" s="1"/>
  <c r="BK3" i="98" s="1"/>
  <c r="BL3" i="98" s="1"/>
  <c r="BM3" i="98" s="1"/>
  <c r="BN3" i="98" s="1"/>
  <c r="BO3" i="98" s="1"/>
  <c r="BP3" i="98" s="1"/>
  <c r="BQ3" i="98" s="1"/>
  <c r="BR3" i="98" s="1"/>
  <c r="BS3" i="98" s="1"/>
  <c r="BT3" i="98" s="1"/>
  <c r="BU3" i="98" s="1"/>
  <c r="BV3" i="98" s="1"/>
  <c r="BW3" i="98" s="1"/>
  <c r="BX3" i="98" s="1"/>
  <c r="BY3" i="98" s="1"/>
  <c r="BZ3" i="98" s="1"/>
  <c r="CA3" i="98" s="1"/>
  <c r="CB3" i="98" s="1"/>
  <c r="CC3" i="98" s="1"/>
  <c r="CD3" i="98" s="1"/>
  <c r="CE3" i="98" s="1"/>
  <c r="CF3" i="98" s="1"/>
  <c r="CG3" i="98" s="1"/>
  <c r="CH3" i="98" s="1"/>
  <c r="CI3" i="98" s="1"/>
  <c r="CJ3" i="98" s="1"/>
  <c r="CK3" i="98" s="1"/>
  <c r="CL3" i="98" s="1"/>
  <c r="CM3" i="98" s="1"/>
  <c r="CN3" i="98" s="1"/>
  <c r="CO3" i="98" s="1"/>
  <c r="CP3" i="98" s="1"/>
  <c r="CQ3" i="98" s="1"/>
  <c r="CR3" i="98" s="1"/>
  <c r="CS3" i="98" s="1"/>
  <c r="CT3" i="98" s="1"/>
  <c r="CU3" i="98" s="1"/>
  <c r="CV3" i="98" s="1"/>
  <c r="CW3" i="98" s="1"/>
  <c r="CX3" i="98" s="1"/>
  <c r="CY3" i="98" s="1"/>
  <c r="CZ3" i="98" s="1"/>
  <c r="DA3" i="98" s="1"/>
  <c r="DB3" i="98" s="1"/>
  <c r="DC3" i="98" s="1"/>
  <c r="DD3" i="98" s="1"/>
  <c r="DE3" i="98" s="1"/>
  <c r="DF3" i="98" s="1"/>
  <c r="DG3" i="98" s="1"/>
  <c r="DH3" i="98" s="1"/>
  <c r="DI3" i="98" s="1"/>
  <c r="DJ3" i="98" s="1"/>
  <c r="DK3" i="98" s="1"/>
  <c r="DL3" i="98" s="1"/>
  <c r="DM3" i="98" s="1"/>
  <c r="DN3" i="98" s="1"/>
  <c r="DO3" i="98" s="1"/>
  <c r="DP3" i="98" s="1"/>
  <c r="DQ3" i="98" s="1"/>
  <c r="DR3" i="98" s="1"/>
  <c r="DS3" i="98" s="1"/>
  <c r="DT3" i="98" s="1"/>
  <c r="DU3" i="98" s="1"/>
  <c r="DV3" i="98" s="1"/>
  <c r="DW3" i="98" s="1"/>
  <c r="DX3" i="98" s="1"/>
  <c r="DY3" i="98" s="1"/>
  <c r="DZ3" i="98" s="1"/>
  <c r="EA3" i="98" s="1"/>
  <c r="EB3" i="98" s="1"/>
  <c r="EC3" i="98" s="1"/>
  <c r="ED3" i="98" s="1"/>
  <c r="EE3" i="98" s="1"/>
  <c r="EF3" i="98" s="1"/>
  <c r="EG3" i="98" s="1"/>
  <c r="EH3" i="98" s="1"/>
  <c r="EI3" i="98" s="1"/>
  <c r="EJ3" i="98" s="1"/>
  <c r="EK3" i="98" s="1"/>
  <c r="EL3" i="98" s="1"/>
  <c r="EM3" i="98" s="1"/>
  <c r="EN3" i="98" s="1"/>
  <c r="EO3" i="98" s="1"/>
  <c r="EP3" i="98" s="1"/>
  <c r="EQ3" i="98" s="1"/>
  <c r="ER3" i="98" s="1"/>
  <c r="ES3" i="98" s="1"/>
  <c r="ET3" i="98" s="1"/>
  <c r="EU3" i="98" s="1"/>
  <c r="EV3" i="98" s="1"/>
  <c r="EW3" i="98" s="1"/>
  <c r="EX3" i="98" s="1"/>
  <c r="EY3" i="98" s="1"/>
  <c r="EZ3" i="98" s="1"/>
  <c r="FA3" i="98" s="1"/>
  <c r="FB3" i="98" s="1"/>
  <c r="FC3" i="98" s="1"/>
  <c r="FD3" i="98" s="1"/>
  <c r="FE3" i="98" s="1"/>
  <c r="FF3" i="98" s="1"/>
  <c r="FG3" i="98" s="1"/>
  <c r="FH3" i="98" s="1"/>
  <c r="FI3" i="98" s="1"/>
  <c r="FJ3" i="98" s="1"/>
  <c r="FK3" i="98" s="1"/>
  <c r="FL3" i="98" s="1"/>
  <c r="FM3" i="98" s="1"/>
  <c r="FN3" i="98" s="1"/>
  <c r="FO3" i="98" s="1"/>
  <c r="FP3" i="98" s="1"/>
  <c r="FQ3" i="98" s="1"/>
  <c r="FR3" i="98" s="1"/>
  <c r="FS3" i="98" s="1"/>
  <c r="FT3" i="98" s="1"/>
  <c r="FU3" i="98" s="1"/>
  <c r="FV3" i="98" s="1"/>
  <c r="FW3" i="98" s="1"/>
  <c r="FX3" i="98" s="1"/>
  <c r="FY3" i="98" s="1"/>
  <c r="FZ3" i="98" s="1"/>
  <c r="GA3" i="98" s="1"/>
  <c r="GB3" i="98" s="1"/>
  <c r="GC3" i="98" s="1"/>
  <c r="GD3" i="98" s="1"/>
  <c r="GE3" i="98" s="1"/>
  <c r="GF3" i="98" s="1"/>
  <c r="GG3" i="98" s="1"/>
  <c r="GH3" i="98" s="1"/>
  <c r="GI3" i="98" s="1"/>
  <c r="GJ3" i="98" s="1"/>
  <c r="GK3" i="98" s="1"/>
  <c r="GL3" i="98" s="1"/>
  <c r="GM3" i="98" s="1"/>
  <c r="GN3" i="98" s="1"/>
  <c r="GO3" i="98" s="1"/>
  <c r="GP3" i="98" s="1"/>
  <c r="GQ3" i="98" s="1"/>
  <c r="GR3" i="98" s="1"/>
  <c r="GS3" i="98" s="1"/>
  <c r="GT3" i="98" s="1"/>
  <c r="GU3" i="98" s="1"/>
  <c r="GV3" i="98" s="1"/>
  <c r="GW3" i="98" s="1"/>
  <c r="GX3" i="98" s="1"/>
  <c r="GY3" i="98" s="1"/>
  <c r="GZ3" i="98" s="1"/>
  <c r="HA3" i="98" s="1"/>
  <c r="HB3" i="98" s="1"/>
  <c r="HC3" i="98" s="1"/>
  <c r="HD3" i="98" s="1"/>
  <c r="HE3" i="98" s="1"/>
  <c r="HF3" i="98" s="1"/>
  <c r="HG3" i="98" s="1"/>
  <c r="HH3" i="98" s="1"/>
  <c r="HI3" i="98" s="1"/>
  <c r="HJ3" i="98" s="1"/>
  <c r="HK3" i="98" s="1"/>
  <c r="AK2" i="98"/>
  <c r="AJ2" i="98"/>
  <c r="AI2" i="98"/>
  <c r="AH2" i="98"/>
  <c r="HE1" i="98"/>
  <c r="HI7" i="98" s="1"/>
  <c r="GX1" i="98"/>
  <c r="HB7" i="98" s="1"/>
  <c r="GQ1" i="98"/>
  <c r="GJ1" i="98"/>
  <c r="GC1" i="98"/>
  <c r="FV1" i="98"/>
  <c r="FZ7" i="98" s="1"/>
  <c r="FO1" i="98"/>
  <c r="FH1" i="98"/>
  <c r="FA1" i="98"/>
  <c r="ET1" i="98"/>
  <c r="EM1" i="98"/>
  <c r="EF1" i="98"/>
  <c r="DY1" i="98"/>
  <c r="EC7" i="98" s="1"/>
  <c r="DR1" i="98"/>
  <c r="DV7" i="98" s="1"/>
  <c r="DK1" i="98"/>
  <c r="DD1" i="98"/>
  <c r="CW1" i="98"/>
  <c r="CP1" i="98"/>
  <c r="CI1" i="98"/>
  <c r="CB1" i="98"/>
  <c r="CF7" i="98" s="1"/>
  <c r="BU1" i="98"/>
  <c r="BY7" i="98" s="1"/>
  <c r="BN1" i="98"/>
  <c r="BG1" i="98"/>
  <c r="BK7" i="98" s="1"/>
  <c r="AZ1" i="98"/>
  <c r="BD7" i="98" s="1"/>
  <c r="AS1" i="98"/>
  <c r="AL1" i="98"/>
  <c r="AL25" i="97"/>
  <c r="AN25" i="97" s="1"/>
  <c r="Q25" i="97"/>
  <c r="O25" i="97"/>
  <c r="U25" i="97" s="1"/>
  <c r="D25" i="97"/>
  <c r="C25" i="97"/>
  <c r="AL24" i="97"/>
  <c r="AN24" i="97" s="1"/>
  <c r="Q24" i="97"/>
  <c r="O24" i="97"/>
  <c r="U24" i="97" s="1"/>
  <c r="D24" i="97"/>
  <c r="C24" i="97"/>
  <c r="AL23" i="97"/>
  <c r="AN23" i="97" s="1"/>
  <c r="Q23" i="97"/>
  <c r="O23" i="97"/>
  <c r="U23" i="97" s="1"/>
  <c r="D23" i="97"/>
  <c r="C23" i="97"/>
  <c r="AL22" i="97"/>
  <c r="AN22" i="97" s="1"/>
  <c r="Q22" i="97"/>
  <c r="O22" i="97"/>
  <c r="U22" i="97" s="1"/>
  <c r="D22" i="97"/>
  <c r="C22" i="97"/>
  <c r="AL21" i="97"/>
  <c r="AN21" i="97" s="1"/>
  <c r="Q21" i="97"/>
  <c r="O21" i="97"/>
  <c r="U21" i="97" s="1"/>
  <c r="P21" i="97"/>
  <c r="D21" i="97"/>
  <c r="C21" i="97"/>
  <c r="AL20" i="97"/>
  <c r="AN20" i="97" s="1"/>
  <c r="Q20" i="97"/>
  <c r="O20" i="97"/>
  <c r="U20" i="97" s="1"/>
  <c r="P20" i="97"/>
  <c r="D20" i="97"/>
  <c r="C20" i="97"/>
  <c r="AL19" i="97"/>
  <c r="O19" i="97"/>
  <c r="U19" i="97" s="1"/>
  <c r="D19" i="97"/>
  <c r="C19" i="97"/>
  <c r="AL18" i="97"/>
  <c r="AN18" i="97" s="1"/>
  <c r="O18" i="97"/>
  <c r="U18" i="97" s="1"/>
  <c r="D18" i="97"/>
  <c r="C18" i="97"/>
  <c r="AL17" i="97"/>
  <c r="O17" i="97"/>
  <c r="U17" i="97" s="1"/>
  <c r="P17" i="97"/>
  <c r="D17" i="97"/>
  <c r="C17" i="97"/>
  <c r="AL16" i="97"/>
  <c r="O16" i="97"/>
  <c r="U16" i="97" s="1"/>
  <c r="P16" i="97"/>
  <c r="D16" i="97"/>
  <c r="C16" i="97"/>
  <c r="AO3" i="97"/>
  <c r="AP3" i="97" s="1"/>
  <c r="AQ3" i="97" s="1"/>
  <c r="AR3" i="97" s="1"/>
  <c r="AS3" i="97" s="1"/>
  <c r="AT3" i="97" s="1"/>
  <c r="AU3" i="97" s="1"/>
  <c r="AV3" i="97" s="1"/>
  <c r="AW3" i="97" s="1"/>
  <c r="AX3" i="97" s="1"/>
  <c r="AY3" i="97" s="1"/>
  <c r="AZ3" i="97" s="1"/>
  <c r="BA3" i="97" s="1"/>
  <c r="BB3" i="97" s="1"/>
  <c r="BC3" i="97" s="1"/>
  <c r="BD3" i="97" s="1"/>
  <c r="BE3" i="97" s="1"/>
  <c r="BF3" i="97" s="1"/>
  <c r="BG3" i="97" s="1"/>
  <c r="BH3" i="97" s="1"/>
  <c r="BI3" i="97" s="1"/>
  <c r="BJ3" i="97" s="1"/>
  <c r="BK3" i="97" s="1"/>
  <c r="BL3" i="97" s="1"/>
  <c r="BM3" i="97" s="1"/>
  <c r="BN3" i="97" s="1"/>
  <c r="BO3" i="97" s="1"/>
  <c r="BP3" i="97" s="1"/>
  <c r="BQ3" i="97" s="1"/>
  <c r="BR3" i="97" s="1"/>
  <c r="BS3" i="97" s="1"/>
  <c r="BT3" i="97" s="1"/>
  <c r="BU3" i="97" s="1"/>
  <c r="BV3" i="97" s="1"/>
  <c r="BW3" i="97" s="1"/>
  <c r="BX3" i="97" s="1"/>
  <c r="BY3" i="97" s="1"/>
  <c r="BZ3" i="97" s="1"/>
  <c r="CA3" i="97" s="1"/>
  <c r="CB3" i="97" s="1"/>
  <c r="CC3" i="97" s="1"/>
  <c r="CD3" i="97" s="1"/>
  <c r="CE3" i="97" s="1"/>
  <c r="CF3" i="97" s="1"/>
  <c r="CG3" i="97" s="1"/>
  <c r="CH3" i="97" s="1"/>
  <c r="CI3" i="97" s="1"/>
  <c r="CJ3" i="97" s="1"/>
  <c r="CK3" i="97" s="1"/>
  <c r="CL3" i="97" s="1"/>
  <c r="CM3" i="97" s="1"/>
  <c r="CN3" i="97" s="1"/>
  <c r="CO3" i="97" s="1"/>
  <c r="CP3" i="97" s="1"/>
  <c r="CQ3" i="97" s="1"/>
  <c r="CR3" i="97" s="1"/>
  <c r="CS3" i="97" s="1"/>
  <c r="CT3" i="97" s="1"/>
  <c r="CU3" i="97" s="1"/>
  <c r="CV3" i="97" s="1"/>
  <c r="CW3" i="97" s="1"/>
  <c r="CX3" i="97" s="1"/>
  <c r="CY3" i="97" s="1"/>
  <c r="CZ3" i="97" s="1"/>
  <c r="DA3" i="97" s="1"/>
  <c r="DB3" i="97" s="1"/>
  <c r="DC3" i="97" s="1"/>
  <c r="DD3" i="97" s="1"/>
  <c r="DE3" i="97" s="1"/>
  <c r="DF3" i="97" s="1"/>
  <c r="DG3" i="97" s="1"/>
  <c r="DH3" i="97" s="1"/>
  <c r="DI3" i="97" s="1"/>
  <c r="DJ3" i="97" s="1"/>
  <c r="DK3" i="97" s="1"/>
  <c r="DL3" i="97" s="1"/>
  <c r="DM3" i="97" s="1"/>
  <c r="DN3" i="97" s="1"/>
  <c r="DO3" i="97" s="1"/>
  <c r="DP3" i="97" s="1"/>
  <c r="DQ3" i="97" s="1"/>
  <c r="DR3" i="97" s="1"/>
  <c r="DS3" i="97" s="1"/>
  <c r="DT3" i="97" s="1"/>
  <c r="DU3" i="97" s="1"/>
  <c r="DV3" i="97" s="1"/>
  <c r="DW3" i="97" s="1"/>
  <c r="DX3" i="97" s="1"/>
  <c r="DY3" i="97" s="1"/>
  <c r="DZ3" i="97" s="1"/>
  <c r="EA3" i="97" s="1"/>
  <c r="EB3" i="97" s="1"/>
  <c r="EC3" i="97" s="1"/>
  <c r="ED3" i="97" s="1"/>
  <c r="EE3" i="97" s="1"/>
  <c r="EF3" i="97" s="1"/>
  <c r="EG3" i="97" s="1"/>
  <c r="EH3" i="97" s="1"/>
  <c r="EI3" i="97" s="1"/>
  <c r="EJ3" i="97" s="1"/>
  <c r="EK3" i="97" s="1"/>
  <c r="EL3" i="97" s="1"/>
  <c r="EM3" i="97" s="1"/>
  <c r="EN3" i="97" s="1"/>
  <c r="EO3" i="97" s="1"/>
  <c r="EP3" i="97" s="1"/>
  <c r="EQ3" i="97" s="1"/>
  <c r="ER3" i="97" s="1"/>
  <c r="ES3" i="97" s="1"/>
  <c r="ET3" i="97" s="1"/>
  <c r="EU3" i="97" s="1"/>
  <c r="EV3" i="97" s="1"/>
  <c r="EW3" i="97" s="1"/>
  <c r="EX3" i="97" s="1"/>
  <c r="EY3" i="97" s="1"/>
  <c r="EZ3" i="97" s="1"/>
  <c r="FA3" i="97" s="1"/>
  <c r="FB3" i="97" s="1"/>
  <c r="FC3" i="97" s="1"/>
  <c r="FD3" i="97" s="1"/>
  <c r="FE3" i="97" s="1"/>
  <c r="FF3" i="97" s="1"/>
  <c r="FG3" i="97" s="1"/>
  <c r="FH3" i="97" s="1"/>
  <c r="FI3" i="97" s="1"/>
  <c r="FJ3" i="97" s="1"/>
  <c r="FK3" i="97" s="1"/>
  <c r="FL3" i="97" s="1"/>
  <c r="FM3" i="97" s="1"/>
  <c r="FN3" i="97" s="1"/>
  <c r="FO3" i="97" s="1"/>
  <c r="FP3" i="97" s="1"/>
  <c r="FQ3" i="97" s="1"/>
  <c r="FR3" i="97" s="1"/>
  <c r="FS3" i="97" s="1"/>
  <c r="FT3" i="97" s="1"/>
  <c r="FU3" i="97" s="1"/>
  <c r="FV3" i="97" s="1"/>
  <c r="FW3" i="97" s="1"/>
  <c r="FX3" i="97" s="1"/>
  <c r="FY3" i="97" s="1"/>
  <c r="FZ3" i="97" s="1"/>
  <c r="GA3" i="97" s="1"/>
  <c r="GB3" i="97" s="1"/>
  <c r="GC3" i="97" s="1"/>
  <c r="GD3" i="97" s="1"/>
  <c r="GE3" i="97" s="1"/>
  <c r="GF3" i="97" s="1"/>
  <c r="GG3" i="97" s="1"/>
  <c r="GH3" i="97" s="1"/>
  <c r="GI3" i="97" s="1"/>
  <c r="GJ3" i="97" s="1"/>
  <c r="GK3" i="97" s="1"/>
  <c r="GL3" i="97" s="1"/>
  <c r="GM3" i="97" s="1"/>
  <c r="GN3" i="97" s="1"/>
  <c r="GO3" i="97" s="1"/>
  <c r="GP3" i="97" s="1"/>
  <c r="GQ3" i="97" s="1"/>
  <c r="GR3" i="97" s="1"/>
  <c r="GS3" i="97" s="1"/>
  <c r="GT3" i="97" s="1"/>
  <c r="GU3" i="97" s="1"/>
  <c r="GV3" i="97" s="1"/>
  <c r="GW3" i="97" s="1"/>
  <c r="GX3" i="97" s="1"/>
  <c r="GY3" i="97" s="1"/>
  <c r="GZ3" i="97" s="1"/>
  <c r="HA3" i="97" s="1"/>
  <c r="HB3" i="97" s="1"/>
  <c r="HC3" i="97" s="1"/>
  <c r="HD3" i="97" s="1"/>
  <c r="HE3" i="97" s="1"/>
  <c r="HF3" i="97" s="1"/>
  <c r="HG3" i="97" s="1"/>
  <c r="HH3" i="97" s="1"/>
  <c r="HI3" i="97" s="1"/>
  <c r="HJ3" i="97" s="1"/>
  <c r="HK3" i="97" s="1"/>
  <c r="HL3" i="97" s="1"/>
  <c r="HM3" i="97" s="1"/>
  <c r="HN3" i="97" s="1"/>
  <c r="HO3" i="97" s="1"/>
  <c r="HP3" i="97" s="1"/>
  <c r="HQ3" i="97" s="1"/>
  <c r="HR3" i="97" s="1"/>
  <c r="AR2" i="97"/>
  <c r="AQ2" i="97"/>
  <c r="AP2" i="97"/>
  <c r="AO2" i="97"/>
  <c r="HL1" i="97"/>
  <c r="HP7" i="97" s="1"/>
  <c r="HE1" i="97"/>
  <c r="GX1" i="97"/>
  <c r="GQ1" i="97"/>
  <c r="GJ1" i="97"/>
  <c r="GC1" i="97"/>
  <c r="GG7" i="97" s="1"/>
  <c r="FV1" i="97"/>
  <c r="FO1" i="97"/>
  <c r="FH1" i="97"/>
  <c r="FA1" i="97"/>
  <c r="ET1" i="97"/>
  <c r="EM1" i="97"/>
  <c r="EF1" i="97"/>
  <c r="DY1" i="97"/>
  <c r="DR1" i="97"/>
  <c r="DK1" i="97"/>
  <c r="DD1" i="97"/>
  <c r="CW1" i="97"/>
  <c r="CP1" i="97"/>
  <c r="CI1" i="97"/>
  <c r="CB1" i="97"/>
  <c r="CF7" i="97" s="1"/>
  <c r="BU1" i="97"/>
  <c r="BN1" i="97"/>
  <c r="BG1" i="97"/>
  <c r="AZ1" i="97"/>
  <c r="AS1" i="97"/>
  <c r="AE25" i="96"/>
  <c r="AG25" i="96" s="1"/>
  <c r="Q25" i="96"/>
  <c r="O25" i="96"/>
  <c r="M25" i="96"/>
  <c r="P25" i="96" s="1"/>
  <c r="D25" i="96"/>
  <c r="C25" i="96"/>
  <c r="AE24" i="96"/>
  <c r="AG24" i="96" s="1"/>
  <c r="Q24" i="96"/>
  <c r="O24" i="96"/>
  <c r="M24" i="96"/>
  <c r="D24" i="96"/>
  <c r="C24" i="96"/>
  <c r="AE23" i="96"/>
  <c r="AG23" i="96" s="1"/>
  <c r="Q23" i="96"/>
  <c r="O23" i="96"/>
  <c r="M23" i="96"/>
  <c r="P23" i="96" s="1"/>
  <c r="D23" i="96"/>
  <c r="C23" i="96"/>
  <c r="AE22" i="96"/>
  <c r="AG22" i="96" s="1"/>
  <c r="Q22" i="96"/>
  <c r="O22" i="96"/>
  <c r="M22" i="96"/>
  <c r="P22" i="96" s="1"/>
  <c r="D22" i="96"/>
  <c r="C22" i="96"/>
  <c r="AE21" i="96"/>
  <c r="AG21" i="96" s="1"/>
  <c r="Q21" i="96"/>
  <c r="O21" i="96"/>
  <c r="M21" i="96"/>
  <c r="P21" i="96" s="1"/>
  <c r="D21" i="96"/>
  <c r="C21" i="96"/>
  <c r="AE20" i="96"/>
  <c r="AG20" i="96" s="1"/>
  <c r="O20" i="96"/>
  <c r="M20" i="96"/>
  <c r="D20" i="96"/>
  <c r="C20" i="96"/>
  <c r="AE19" i="96"/>
  <c r="AG19" i="96" s="1"/>
  <c r="O19" i="96"/>
  <c r="M19" i="96"/>
  <c r="D19" i="96"/>
  <c r="C19" i="96"/>
  <c r="AE18" i="96"/>
  <c r="AG18" i="96" s="1"/>
  <c r="O18" i="96"/>
  <c r="M18" i="96"/>
  <c r="D18" i="96"/>
  <c r="C18" i="96"/>
  <c r="AE17" i="96"/>
  <c r="AG17" i="96" s="1"/>
  <c r="O17" i="96"/>
  <c r="M17" i="96"/>
  <c r="Q17" i="96" s="1"/>
  <c r="D17" i="96"/>
  <c r="C17" i="96"/>
  <c r="AE16" i="96"/>
  <c r="AG16" i="96" s="1"/>
  <c r="O16" i="96"/>
  <c r="M16" i="96"/>
  <c r="T16" i="96" s="1"/>
  <c r="D16" i="96"/>
  <c r="C16" i="96"/>
  <c r="AH3" i="96"/>
  <c r="AI3" i="96" s="1"/>
  <c r="AJ3" i="96" s="1"/>
  <c r="AK3" i="96" s="1"/>
  <c r="AL3" i="96" s="1"/>
  <c r="AM3" i="96" s="1"/>
  <c r="AN3" i="96" s="1"/>
  <c r="AO3" i="96" s="1"/>
  <c r="AP3" i="96" s="1"/>
  <c r="AQ3" i="96" s="1"/>
  <c r="AR3" i="96" s="1"/>
  <c r="AS3" i="96" s="1"/>
  <c r="AT3" i="96" s="1"/>
  <c r="AU3" i="96" s="1"/>
  <c r="AV3" i="96" s="1"/>
  <c r="AW3" i="96" s="1"/>
  <c r="AX3" i="96" s="1"/>
  <c r="AY3" i="96" s="1"/>
  <c r="AZ3" i="96" s="1"/>
  <c r="BA3" i="96" s="1"/>
  <c r="BB3" i="96" s="1"/>
  <c r="BC3" i="96" s="1"/>
  <c r="BD3" i="96" s="1"/>
  <c r="BE3" i="96" s="1"/>
  <c r="BF3" i="96" s="1"/>
  <c r="BG3" i="96" s="1"/>
  <c r="BH3" i="96" s="1"/>
  <c r="BI3" i="96" s="1"/>
  <c r="BJ3" i="96" s="1"/>
  <c r="BK3" i="96" s="1"/>
  <c r="BL3" i="96" s="1"/>
  <c r="BM3" i="96" s="1"/>
  <c r="BN3" i="96" s="1"/>
  <c r="BO3" i="96" s="1"/>
  <c r="BP3" i="96" s="1"/>
  <c r="BQ3" i="96" s="1"/>
  <c r="BR3" i="96" s="1"/>
  <c r="BS3" i="96" s="1"/>
  <c r="BT3" i="96" s="1"/>
  <c r="BU3" i="96" s="1"/>
  <c r="BV3" i="96" s="1"/>
  <c r="BW3" i="96" s="1"/>
  <c r="BX3" i="96" s="1"/>
  <c r="BY3" i="96" s="1"/>
  <c r="BZ3" i="96" s="1"/>
  <c r="CA3" i="96" s="1"/>
  <c r="CB3" i="96" s="1"/>
  <c r="CC3" i="96" s="1"/>
  <c r="CD3" i="96" s="1"/>
  <c r="CE3" i="96" s="1"/>
  <c r="CF3" i="96" s="1"/>
  <c r="CG3" i="96" s="1"/>
  <c r="CH3" i="96" s="1"/>
  <c r="CI3" i="96" s="1"/>
  <c r="CJ3" i="96" s="1"/>
  <c r="CK3" i="96" s="1"/>
  <c r="CL3" i="96" s="1"/>
  <c r="CM3" i="96" s="1"/>
  <c r="CN3" i="96" s="1"/>
  <c r="CO3" i="96" s="1"/>
  <c r="CP3" i="96" s="1"/>
  <c r="CQ3" i="96" s="1"/>
  <c r="CR3" i="96" s="1"/>
  <c r="CS3" i="96" s="1"/>
  <c r="CT3" i="96" s="1"/>
  <c r="CU3" i="96" s="1"/>
  <c r="CV3" i="96" s="1"/>
  <c r="CW3" i="96" s="1"/>
  <c r="CX3" i="96" s="1"/>
  <c r="CY3" i="96" s="1"/>
  <c r="CZ3" i="96" s="1"/>
  <c r="DA3" i="96" s="1"/>
  <c r="DB3" i="96" s="1"/>
  <c r="DC3" i="96" s="1"/>
  <c r="DD3" i="96" s="1"/>
  <c r="DE3" i="96" s="1"/>
  <c r="DF3" i="96" s="1"/>
  <c r="DG3" i="96" s="1"/>
  <c r="DH3" i="96" s="1"/>
  <c r="DI3" i="96" s="1"/>
  <c r="DJ3" i="96" s="1"/>
  <c r="DK3" i="96" s="1"/>
  <c r="DL3" i="96" s="1"/>
  <c r="DM3" i="96" s="1"/>
  <c r="DN3" i="96" s="1"/>
  <c r="DO3" i="96" s="1"/>
  <c r="DP3" i="96" s="1"/>
  <c r="DQ3" i="96" s="1"/>
  <c r="DR3" i="96" s="1"/>
  <c r="DS3" i="96" s="1"/>
  <c r="DT3" i="96" s="1"/>
  <c r="DU3" i="96" s="1"/>
  <c r="DV3" i="96" s="1"/>
  <c r="DW3" i="96" s="1"/>
  <c r="DX3" i="96" s="1"/>
  <c r="DY3" i="96" s="1"/>
  <c r="DZ3" i="96" s="1"/>
  <c r="EA3" i="96" s="1"/>
  <c r="EB3" i="96" s="1"/>
  <c r="EC3" i="96" s="1"/>
  <c r="ED3" i="96" s="1"/>
  <c r="EE3" i="96" s="1"/>
  <c r="EF3" i="96" s="1"/>
  <c r="EG3" i="96" s="1"/>
  <c r="EH3" i="96" s="1"/>
  <c r="EI3" i="96" s="1"/>
  <c r="EJ3" i="96" s="1"/>
  <c r="EK3" i="96" s="1"/>
  <c r="EL3" i="96" s="1"/>
  <c r="EM3" i="96" s="1"/>
  <c r="EN3" i="96" s="1"/>
  <c r="EO3" i="96" s="1"/>
  <c r="EP3" i="96" s="1"/>
  <c r="EQ3" i="96" s="1"/>
  <c r="ER3" i="96" s="1"/>
  <c r="ES3" i="96" s="1"/>
  <c r="ET3" i="96" s="1"/>
  <c r="EU3" i="96" s="1"/>
  <c r="EV3" i="96" s="1"/>
  <c r="EW3" i="96" s="1"/>
  <c r="EX3" i="96" s="1"/>
  <c r="EY3" i="96" s="1"/>
  <c r="EZ3" i="96" s="1"/>
  <c r="FA3" i="96" s="1"/>
  <c r="FB3" i="96" s="1"/>
  <c r="FC3" i="96" s="1"/>
  <c r="FD3" i="96" s="1"/>
  <c r="FE3" i="96" s="1"/>
  <c r="FF3" i="96" s="1"/>
  <c r="FG3" i="96" s="1"/>
  <c r="FH3" i="96" s="1"/>
  <c r="FI3" i="96" s="1"/>
  <c r="FJ3" i="96" s="1"/>
  <c r="FK3" i="96" s="1"/>
  <c r="FL3" i="96" s="1"/>
  <c r="FM3" i="96" s="1"/>
  <c r="FN3" i="96" s="1"/>
  <c r="FO3" i="96" s="1"/>
  <c r="FP3" i="96" s="1"/>
  <c r="FQ3" i="96" s="1"/>
  <c r="FR3" i="96" s="1"/>
  <c r="FS3" i="96" s="1"/>
  <c r="FT3" i="96" s="1"/>
  <c r="FU3" i="96" s="1"/>
  <c r="FV3" i="96" s="1"/>
  <c r="FW3" i="96" s="1"/>
  <c r="FX3" i="96" s="1"/>
  <c r="FY3" i="96" s="1"/>
  <c r="FZ3" i="96" s="1"/>
  <c r="GA3" i="96" s="1"/>
  <c r="GB3" i="96" s="1"/>
  <c r="GC3" i="96" s="1"/>
  <c r="GD3" i="96" s="1"/>
  <c r="GE3" i="96" s="1"/>
  <c r="GF3" i="96" s="1"/>
  <c r="GG3" i="96" s="1"/>
  <c r="GH3" i="96" s="1"/>
  <c r="GI3" i="96" s="1"/>
  <c r="GJ3" i="96" s="1"/>
  <c r="GK3" i="96" s="1"/>
  <c r="GL3" i="96" s="1"/>
  <c r="GM3" i="96" s="1"/>
  <c r="GN3" i="96" s="1"/>
  <c r="GO3" i="96" s="1"/>
  <c r="GP3" i="96" s="1"/>
  <c r="GQ3" i="96" s="1"/>
  <c r="GR3" i="96" s="1"/>
  <c r="GS3" i="96" s="1"/>
  <c r="GT3" i="96" s="1"/>
  <c r="GU3" i="96" s="1"/>
  <c r="GV3" i="96" s="1"/>
  <c r="GW3" i="96" s="1"/>
  <c r="GX3" i="96" s="1"/>
  <c r="GY3" i="96" s="1"/>
  <c r="GZ3" i="96" s="1"/>
  <c r="HA3" i="96" s="1"/>
  <c r="HB3" i="96" s="1"/>
  <c r="HC3" i="96" s="1"/>
  <c r="HD3" i="96" s="1"/>
  <c r="HE3" i="96" s="1"/>
  <c r="HF3" i="96" s="1"/>
  <c r="HG3" i="96" s="1"/>
  <c r="HH3" i="96" s="1"/>
  <c r="HI3" i="96" s="1"/>
  <c r="HJ3" i="96" s="1"/>
  <c r="HK3" i="96" s="1"/>
  <c r="AK2" i="96"/>
  <c r="AJ2" i="96"/>
  <c r="AI2" i="96"/>
  <c r="AH2" i="96"/>
  <c r="HE1" i="96"/>
  <c r="GX1" i="96"/>
  <c r="GQ1" i="96"/>
  <c r="GJ1" i="96"/>
  <c r="GC1" i="96"/>
  <c r="GG7" i="96" s="1"/>
  <c r="FV1" i="96"/>
  <c r="FO1" i="96"/>
  <c r="FS7" i="96" s="1"/>
  <c r="FH1" i="96"/>
  <c r="FL7" i="96" s="1"/>
  <c r="FA1" i="96"/>
  <c r="ET1" i="96"/>
  <c r="EM1" i="96"/>
  <c r="EF1" i="96"/>
  <c r="DY1" i="96"/>
  <c r="DR1" i="96"/>
  <c r="DK1" i="96"/>
  <c r="DD1" i="96"/>
  <c r="CW1" i="96"/>
  <c r="CP1" i="96"/>
  <c r="CI1" i="96"/>
  <c r="CM7" i="96" s="1"/>
  <c r="CB1" i="96"/>
  <c r="CF7" i="96" s="1"/>
  <c r="BU1" i="96"/>
  <c r="BY7" i="96" s="1"/>
  <c r="BN1" i="96"/>
  <c r="BG1" i="96"/>
  <c r="AZ1" i="96"/>
  <c r="AS1" i="96"/>
  <c r="AL1" i="96"/>
  <c r="AM25" i="95"/>
  <c r="AO25" i="95" s="1"/>
  <c r="Q25" i="95"/>
  <c r="O25" i="95"/>
  <c r="M25" i="95"/>
  <c r="P25" i="95" s="1"/>
  <c r="D25" i="95"/>
  <c r="C25" i="95"/>
  <c r="AM24" i="95"/>
  <c r="AO24" i="95" s="1"/>
  <c r="Q24" i="95"/>
  <c r="O24" i="95"/>
  <c r="M24" i="95"/>
  <c r="D24" i="95"/>
  <c r="C24" i="95"/>
  <c r="AM23" i="95"/>
  <c r="AO23" i="95" s="1"/>
  <c r="O23" i="95"/>
  <c r="M23" i="95"/>
  <c r="D23" i="95"/>
  <c r="C23" i="95"/>
  <c r="AM22" i="95"/>
  <c r="AO22" i="95" s="1"/>
  <c r="O22" i="95"/>
  <c r="M22" i="95"/>
  <c r="D22" i="95"/>
  <c r="C22" i="95"/>
  <c r="AM21" i="95"/>
  <c r="AO21" i="95" s="1"/>
  <c r="O21" i="95"/>
  <c r="M21" i="95"/>
  <c r="D21" i="95"/>
  <c r="C21" i="95"/>
  <c r="AM20" i="95"/>
  <c r="AO20" i="95" s="1"/>
  <c r="O20" i="95"/>
  <c r="M20" i="95"/>
  <c r="T20" i="95" s="1"/>
  <c r="D20" i="95"/>
  <c r="C20" i="95"/>
  <c r="AM19" i="95"/>
  <c r="AO19" i="95" s="1"/>
  <c r="O19" i="95"/>
  <c r="M19" i="95"/>
  <c r="D19" i="95"/>
  <c r="C19" i="95"/>
  <c r="AM18" i="95"/>
  <c r="AO18" i="95" s="1"/>
  <c r="O18" i="95"/>
  <c r="M18" i="95"/>
  <c r="AM17" i="95"/>
  <c r="AO17" i="95" s="1"/>
  <c r="O17" i="95"/>
  <c r="M17" i="95"/>
  <c r="AM16" i="95"/>
  <c r="AO16" i="95" s="1"/>
  <c r="O16" i="95"/>
  <c r="M16" i="95"/>
  <c r="T16" i="95" s="1"/>
  <c r="AP3" i="95"/>
  <c r="AQ3" i="95" s="1"/>
  <c r="AR3" i="95" s="1"/>
  <c r="AS3" i="95" s="1"/>
  <c r="AT3" i="95" s="1"/>
  <c r="AU3" i="95" s="1"/>
  <c r="AV3" i="95" s="1"/>
  <c r="AW3" i="95" s="1"/>
  <c r="AX3" i="95" s="1"/>
  <c r="AY3" i="95" s="1"/>
  <c r="AZ3" i="95" s="1"/>
  <c r="BA3" i="95" s="1"/>
  <c r="BB3" i="95" s="1"/>
  <c r="BC3" i="95" s="1"/>
  <c r="BD3" i="95" s="1"/>
  <c r="BE3" i="95" s="1"/>
  <c r="BF3" i="95" s="1"/>
  <c r="BG3" i="95" s="1"/>
  <c r="BH3" i="95" s="1"/>
  <c r="BI3" i="95" s="1"/>
  <c r="BJ3" i="95" s="1"/>
  <c r="BK3" i="95" s="1"/>
  <c r="BL3" i="95" s="1"/>
  <c r="BM3" i="95" s="1"/>
  <c r="BN3" i="95" s="1"/>
  <c r="BO3" i="95" s="1"/>
  <c r="BP3" i="95" s="1"/>
  <c r="BQ3" i="95" s="1"/>
  <c r="BR3" i="95" s="1"/>
  <c r="BS3" i="95" s="1"/>
  <c r="BT3" i="95" s="1"/>
  <c r="BU3" i="95" s="1"/>
  <c r="BV3" i="95" s="1"/>
  <c r="BW3" i="95" s="1"/>
  <c r="BX3" i="95" s="1"/>
  <c r="BY3" i="95" s="1"/>
  <c r="BZ3" i="95" s="1"/>
  <c r="CA3" i="95" s="1"/>
  <c r="CB3" i="95" s="1"/>
  <c r="CC3" i="95" s="1"/>
  <c r="CD3" i="95" s="1"/>
  <c r="CE3" i="95" s="1"/>
  <c r="CF3" i="95" s="1"/>
  <c r="CG3" i="95" s="1"/>
  <c r="CH3" i="95" s="1"/>
  <c r="CI3" i="95" s="1"/>
  <c r="CJ3" i="95" s="1"/>
  <c r="CK3" i="95" s="1"/>
  <c r="CL3" i="95" s="1"/>
  <c r="CM3" i="95" s="1"/>
  <c r="CN3" i="95" s="1"/>
  <c r="CO3" i="95" s="1"/>
  <c r="CP3" i="95" s="1"/>
  <c r="CQ3" i="95" s="1"/>
  <c r="CR3" i="95" s="1"/>
  <c r="CS3" i="95" s="1"/>
  <c r="CT3" i="95" s="1"/>
  <c r="CU3" i="95" s="1"/>
  <c r="CV3" i="95" s="1"/>
  <c r="CW3" i="95" s="1"/>
  <c r="CX3" i="95" s="1"/>
  <c r="CY3" i="95" s="1"/>
  <c r="CZ3" i="95" s="1"/>
  <c r="DA3" i="95" s="1"/>
  <c r="DB3" i="95" s="1"/>
  <c r="DC3" i="95" s="1"/>
  <c r="DD3" i="95" s="1"/>
  <c r="DE3" i="95" s="1"/>
  <c r="DF3" i="95" s="1"/>
  <c r="DG3" i="95" s="1"/>
  <c r="DH3" i="95" s="1"/>
  <c r="DI3" i="95" s="1"/>
  <c r="DJ3" i="95" s="1"/>
  <c r="DK3" i="95" s="1"/>
  <c r="DL3" i="95" s="1"/>
  <c r="DM3" i="95" s="1"/>
  <c r="DN3" i="95" s="1"/>
  <c r="DO3" i="95" s="1"/>
  <c r="DP3" i="95" s="1"/>
  <c r="DQ3" i="95" s="1"/>
  <c r="DR3" i="95" s="1"/>
  <c r="DS3" i="95" s="1"/>
  <c r="DT3" i="95" s="1"/>
  <c r="DU3" i="95" s="1"/>
  <c r="DV3" i="95" s="1"/>
  <c r="DW3" i="95" s="1"/>
  <c r="DX3" i="95" s="1"/>
  <c r="DY3" i="95" s="1"/>
  <c r="DZ3" i="95" s="1"/>
  <c r="EA3" i="95" s="1"/>
  <c r="EB3" i="95" s="1"/>
  <c r="EC3" i="95" s="1"/>
  <c r="ED3" i="95" s="1"/>
  <c r="EE3" i="95" s="1"/>
  <c r="EF3" i="95" s="1"/>
  <c r="EG3" i="95" s="1"/>
  <c r="EH3" i="95" s="1"/>
  <c r="EI3" i="95" s="1"/>
  <c r="EJ3" i="95" s="1"/>
  <c r="EK3" i="95" s="1"/>
  <c r="EL3" i="95" s="1"/>
  <c r="EM3" i="95" s="1"/>
  <c r="EN3" i="95" s="1"/>
  <c r="EO3" i="95" s="1"/>
  <c r="EP3" i="95" s="1"/>
  <c r="EQ3" i="95" s="1"/>
  <c r="ER3" i="95" s="1"/>
  <c r="ES3" i="95" s="1"/>
  <c r="ET3" i="95" s="1"/>
  <c r="EU3" i="95" s="1"/>
  <c r="EV3" i="95" s="1"/>
  <c r="EW3" i="95" s="1"/>
  <c r="EX3" i="95" s="1"/>
  <c r="EY3" i="95" s="1"/>
  <c r="EZ3" i="95" s="1"/>
  <c r="FA3" i="95" s="1"/>
  <c r="FB3" i="95" s="1"/>
  <c r="FC3" i="95" s="1"/>
  <c r="FD3" i="95" s="1"/>
  <c r="FE3" i="95" s="1"/>
  <c r="FF3" i="95" s="1"/>
  <c r="FG3" i="95" s="1"/>
  <c r="FH3" i="95" s="1"/>
  <c r="FI3" i="95" s="1"/>
  <c r="FJ3" i="95" s="1"/>
  <c r="FK3" i="95" s="1"/>
  <c r="FL3" i="95" s="1"/>
  <c r="FM3" i="95" s="1"/>
  <c r="FN3" i="95" s="1"/>
  <c r="FO3" i="95" s="1"/>
  <c r="FP3" i="95" s="1"/>
  <c r="FQ3" i="95" s="1"/>
  <c r="FR3" i="95" s="1"/>
  <c r="FS3" i="95" s="1"/>
  <c r="FT3" i="95" s="1"/>
  <c r="FU3" i="95" s="1"/>
  <c r="FV3" i="95" s="1"/>
  <c r="FW3" i="95" s="1"/>
  <c r="FX3" i="95" s="1"/>
  <c r="FY3" i="95" s="1"/>
  <c r="FZ3" i="95" s="1"/>
  <c r="GA3" i="95" s="1"/>
  <c r="GB3" i="95" s="1"/>
  <c r="GC3" i="95" s="1"/>
  <c r="GD3" i="95" s="1"/>
  <c r="GE3" i="95" s="1"/>
  <c r="GF3" i="95" s="1"/>
  <c r="GG3" i="95" s="1"/>
  <c r="GH3" i="95" s="1"/>
  <c r="GI3" i="95" s="1"/>
  <c r="GJ3" i="95" s="1"/>
  <c r="GK3" i="95" s="1"/>
  <c r="GL3" i="95" s="1"/>
  <c r="GM3" i="95" s="1"/>
  <c r="GN3" i="95" s="1"/>
  <c r="GO3" i="95" s="1"/>
  <c r="GP3" i="95" s="1"/>
  <c r="GQ3" i="95" s="1"/>
  <c r="GR3" i="95" s="1"/>
  <c r="GS3" i="95" s="1"/>
  <c r="GT3" i="95" s="1"/>
  <c r="GU3" i="95" s="1"/>
  <c r="GV3" i="95" s="1"/>
  <c r="GW3" i="95" s="1"/>
  <c r="GX3" i="95" s="1"/>
  <c r="GY3" i="95" s="1"/>
  <c r="GZ3" i="95" s="1"/>
  <c r="HA3" i="95" s="1"/>
  <c r="HB3" i="95" s="1"/>
  <c r="HC3" i="95" s="1"/>
  <c r="HD3" i="95" s="1"/>
  <c r="HE3" i="95" s="1"/>
  <c r="HF3" i="95" s="1"/>
  <c r="HG3" i="95" s="1"/>
  <c r="HH3" i="95" s="1"/>
  <c r="HI3" i="95" s="1"/>
  <c r="HJ3" i="95" s="1"/>
  <c r="HK3" i="95" s="1"/>
  <c r="HL3" i="95" s="1"/>
  <c r="HM3" i="95" s="1"/>
  <c r="HN3" i="95" s="1"/>
  <c r="HO3" i="95" s="1"/>
  <c r="HP3" i="95" s="1"/>
  <c r="HQ3" i="95" s="1"/>
  <c r="HR3" i="95" s="1"/>
  <c r="HS3" i="95" s="1"/>
  <c r="AS2" i="95"/>
  <c r="AR2" i="95"/>
  <c r="AQ2" i="95"/>
  <c r="AP2" i="95"/>
  <c r="HM1" i="95"/>
  <c r="HF1" i="95"/>
  <c r="GY1" i="95"/>
  <c r="GR1" i="95"/>
  <c r="GK1" i="95"/>
  <c r="GO7" i="95" s="1"/>
  <c r="GD1" i="95"/>
  <c r="GH7" i="95" s="1"/>
  <c r="FW1" i="95"/>
  <c r="FP1" i="95"/>
  <c r="FI1" i="95"/>
  <c r="FB1" i="95"/>
  <c r="EU1" i="95"/>
  <c r="EN1" i="95"/>
  <c r="EG1" i="95"/>
  <c r="EK7" i="95" s="1"/>
  <c r="DZ1" i="95"/>
  <c r="DS1" i="95"/>
  <c r="DL1" i="95"/>
  <c r="DE1" i="95"/>
  <c r="DI7" i="95" s="1"/>
  <c r="CX1" i="95"/>
  <c r="DB7" i="95" s="1"/>
  <c r="CQ1" i="95"/>
  <c r="CJ1" i="95"/>
  <c r="CN7" i="95" s="1"/>
  <c r="CC1" i="95"/>
  <c r="CG7" i="95" s="1"/>
  <c r="BV1" i="95"/>
  <c r="BO1" i="95"/>
  <c r="BH1" i="95"/>
  <c r="BA1" i="95"/>
  <c r="AT1" i="95"/>
  <c r="AG25" i="94"/>
  <c r="AI25" i="94" s="1"/>
  <c r="Q25" i="94"/>
  <c r="O25" i="94"/>
  <c r="M25" i="94"/>
  <c r="P25" i="94" s="1"/>
  <c r="D25" i="94"/>
  <c r="C25" i="94"/>
  <c r="AG24" i="94"/>
  <c r="AI24" i="94" s="1"/>
  <c r="Q24" i="94"/>
  <c r="O24" i="94"/>
  <c r="M24" i="94"/>
  <c r="P24" i="94" s="1"/>
  <c r="D24" i="94"/>
  <c r="C24" i="94"/>
  <c r="AG23" i="94"/>
  <c r="AI23" i="94" s="1"/>
  <c r="Q23" i="94"/>
  <c r="O23" i="94"/>
  <c r="M23" i="94"/>
  <c r="P23" i="94" s="1"/>
  <c r="D23" i="94"/>
  <c r="C23" i="94"/>
  <c r="AG22" i="94"/>
  <c r="AI22" i="94" s="1"/>
  <c r="Q22" i="94"/>
  <c r="O22" i="94"/>
  <c r="M22" i="94"/>
  <c r="D22" i="94"/>
  <c r="C22" i="94"/>
  <c r="AG21" i="94"/>
  <c r="AI21" i="94" s="1"/>
  <c r="Q21" i="94"/>
  <c r="O21" i="94"/>
  <c r="D21" i="94"/>
  <c r="C21" i="94"/>
  <c r="AG20" i="94"/>
  <c r="AI20" i="94" s="1"/>
  <c r="O20" i="94"/>
  <c r="D20" i="94"/>
  <c r="C20" i="94"/>
  <c r="AG19" i="94"/>
  <c r="AI19" i="94" s="1"/>
  <c r="O19" i="94"/>
  <c r="P19" i="94" s="1"/>
  <c r="D19" i="94"/>
  <c r="C19" i="94"/>
  <c r="AG18" i="94"/>
  <c r="AI18" i="94" s="1"/>
  <c r="O18" i="94"/>
  <c r="Q18" i="94"/>
  <c r="D18" i="94"/>
  <c r="C18" i="94"/>
  <c r="AG17" i="94"/>
  <c r="AI17" i="94" s="1"/>
  <c r="O17" i="94"/>
  <c r="D17" i="94"/>
  <c r="C17" i="94"/>
  <c r="AG16" i="94"/>
  <c r="AI16" i="94" s="1"/>
  <c r="O16" i="94"/>
  <c r="D16" i="94"/>
  <c r="C16" i="94"/>
  <c r="AJ3" i="94"/>
  <c r="AK3" i="94" s="1"/>
  <c r="AL3" i="94" s="1"/>
  <c r="AM3" i="94" s="1"/>
  <c r="AN3" i="94" s="1"/>
  <c r="AO3" i="94" s="1"/>
  <c r="AP3" i="94" s="1"/>
  <c r="AQ3" i="94" s="1"/>
  <c r="AR3" i="94" s="1"/>
  <c r="AS3" i="94" s="1"/>
  <c r="AT3" i="94" s="1"/>
  <c r="AU3" i="94" s="1"/>
  <c r="AV3" i="94" s="1"/>
  <c r="AW3" i="94" s="1"/>
  <c r="AX3" i="94" s="1"/>
  <c r="AY3" i="94" s="1"/>
  <c r="AZ3" i="94" s="1"/>
  <c r="BA3" i="94" s="1"/>
  <c r="BB3" i="94" s="1"/>
  <c r="BC3" i="94" s="1"/>
  <c r="BD3" i="94" s="1"/>
  <c r="BE3" i="94" s="1"/>
  <c r="BF3" i="94" s="1"/>
  <c r="BG3" i="94" s="1"/>
  <c r="BH3" i="94" s="1"/>
  <c r="BI3" i="94" s="1"/>
  <c r="BJ3" i="94" s="1"/>
  <c r="BK3" i="94" s="1"/>
  <c r="BL3" i="94" s="1"/>
  <c r="BM3" i="94" s="1"/>
  <c r="BN3" i="94" s="1"/>
  <c r="BO3" i="94" s="1"/>
  <c r="BP3" i="94" s="1"/>
  <c r="BQ3" i="94" s="1"/>
  <c r="BR3" i="94" s="1"/>
  <c r="BS3" i="94" s="1"/>
  <c r="BT3" i="94" s="1"/>
  <c r="BU3" i="94" s="1"/>
  <c r="BV3" i="94" s="1"/>
  <c r="BW3" i="94" s="1"/>
  <c r="BX3" i="94" s="1"/>
  <c r="BY3" i="94" s="1"/>
  <c r="BZ3" i="94" s="1"/>
  <c r="CA3" i="94" s="1"/>
  <c r="CB3" i="94" s="1"/>
  <c r="CC3" i="94" s="1"/>
  <c r="CD3" i="94" s="1"/>
  <c r="CE3" i="94" s="1"/>
  <c r="CF3" i="94" s="1"/>
  <c r="CG3" i="94" s="1"/>
  <c r="CH3" i="94" s="1"/>
  <c r="CI3" i="94" s="1"/>
  <c r="CJ3" i="94" s="1"/>
  <c r="CK3" i="94" s="1"/>
  <c r="CL3" i="94" s="1"/>
  <c r="CM3" i="94" s="1"/>
  <c r="CN3" i="94" s="1"/>
  <c r="CO3" i="94" s="1"/>
  <c r="CP3" i="94" s="1"/>
  <c r="CQ3" i="94" s="1"/>
  <c r="CR3" i="94" s="1"/>
  <c r="CS3" i="94" s="1"/>
  <c r="CT3" i="94" s="1"/>
  <c r="CU3" i="94" s="1"/>
  <c r="CV3" i="94" s="1"/>
  <c r="CW3" i="94" s="1"/>
  <c r="CX3" i="94" s="1"/>
  <c r="CY3" i="94" s="1"/>
  <c r="CZ3" i="94" s="1"/>
  <c r="DA3" i="94" s="1"/>
  <c r="DB3" i="94" s="1"/>
  <c r="DC3" i="94" s="1"/>
  <c r="DD3" i="94" s="1"/>
  <c r="DE3" i="94" s="1"/>
  <c r="DF3" i="94" s="1"/>
  <c r="DG3" i="94" s="1"/>
  <c r="DH3" i="94" s="1"/>
  <c r="DI3" i="94" s="1"/>
  <c r="DJ3" i="94" s="1"/>
  <c r="DK3" i="94" s="1"/>
  <c r="DL3" i="94" s="1"/>
  <c r="DM3" i="94" s="1"/>
  <c r="DN3" i="94" s="1"/>
  <c r="DO3" i="94" s="1"/>
  <c r="DP3" i="94" s="1"/>
  <c r="DQ3" i="94" s="1"/>
  <c r="DR3" i="94" s="1"/>
  <c r="DS3" i="94" s="1"/>
  <c r="DT3" i="94" s="1"/>
  <c r="DU3" i="94" s="1"/>
  <c r="DV3" i="94" s="1"/>
  <c r="DW3" i="94" s="1"/>
  <c r="DX3" i="94" s="1"/>
  <c r="DY3" i="94" s="1"/>
  <c r="DZ3" i="94" s="1"/>
  <c r="EA3" i="94" s="1"/>
  <c r="EB3" i="94" s="1"/>
  <c r="EC3" i="94" s="1"/>
  <c r="ED3" i="94" s="1"/>
  <c r="EE3" i="94" s="1"/>
  <c r="EF3" i="94" s="1"/>
  <c r="EG3" i="94" s="1"/>
  <c r="EH3" i="94" s="1"/>
  <c r="EI3" i="94" s="1"/>
  <c r="EJ3" i="94" s="1"/>
  <c r="EK3" i="94" s="1"/>
  <c r="EL3" i="94" s="1"/>
  <c r="EM3" i="94" s="1"/>
  <c r="EN3" i="94" s="1"/>
  <c r="EO3" i="94" s="1"/>
  <c r="EP3" i="94" s="1"/>
  <c r="EQ3" i="94" s="1"/>
  <c r="ER3" i="94" s="1"/>
  <c r="ES3" i="94" s="1"/>
  <c r="ET3" i="94" s="1"/>
  <c r="EU3" i="94" s="1"/>
  <c r="EV3" i="94" s="1"/>
  <c r="EW3" i="94" s="1"/>
  <c r="EX3" i="94" s="1"/>
  <c r="EY3" i="94" s="1"/>
  <c r="EZ3" i="94" s="1"/>
  <c r="FA3" i="94" s="1"/>
  <c r="FB3" i="94" s="1"/>
  <c r="FC3" i="94" s="1"/>
  <c r="FD3" i="94" s="1"/>
  <c r="FE3" i="94" s="1"/>
  <c r="FF3" i="94" s="1"/>
  <c r="FG3" i="94" s="1"/>
  <c r="FH3" i="94" s="1"/>
  <c r="FI3" i="94" s="1"/>
  <c r="FJ3" i="94" s="1"/>
  <c r="FK3" i="94" s="1"/>
  <c r="FL3" i="94" s="1"/>
  <c r="FM3" i="94" s="1"/>
  <c r="FN3" i="94" s="1"/>
  <c r="FO3" i="94" s="1"/>
  <c r="FP3" i="94" s="1"/>
  <c r="FQ3" i="94" s="1"/>
  <c r="FR3" i="94" s="1"/>
  <c r="FS3" i="94" s="1"/>
  <c r="FT3" i="94" s="1"/>
  <c r="FU3" i="94" s="1"/>
  <c r="FV3" i="94" s="1"/>
  <c r="FW3" i="94" s="1"/>
  <c r="FX3" i="94" s="1"/>
  <c r="FY3" i="94" s="1"/>
  <c r="FZ3" i="94" s="1"/>
  <c r="GA3" i="94" s="1"/>
  <c r="GB3" i="94" s="1"/>
  <c r="GC3" i="94" s="1"/>
  <c r="GD3" i="94" s="1"/>
  <c r="GE3" i="94" s="1"/>
  <c r="GF3" i="94" s="1"/>
  <c r="GG3" i="94" s="1"/>
  <c r="GH3" i="94" s="1"/>
  <c r="GI3" i="94" s="1"/>
  <c r="GJ3" i="94" s="1"/>
  <c r="GK3" i="94" s="1"/>
  <c r="GL3" i="94" s="1"/>
  <c r="GM3" i="94" s="1"/>
  <c r="GN3" i="94" s="1"/>
  <c r="GO3" i="94" s="1"/>
  <c r="GP3" i="94" s="1"/>
  <c r="GQ3" i="94" s="1"/>
  <c r="GR3" i="94" s="1"/>
  <c r="GS3" i="94" s="1"/>
  <c r="GT3" i="94" s="1"/>
  <c r="GU3" i="94" s="1"/>
  <c r="GV3" i="94" s="1"/>
  <c r="GW3" i="94" s="1"/>
  <c r="GX3" i="94" s="1"/>
  <c r="GY3" i="94" s="1"/>
  <c r="GZ3" i="94" s="1"/>
  <c r="HA3" i="94" s="1"/>
  <c r="HB3" i="94" s="1"/>
  <c r="HC3" i="94" s="1"/>
  <c r="HD3" i="94" s="1"/>
  <c r="HE3" i="94" s="1"/>
  <c r="HF3" i="94" s="1"/>
  <c r="HG3" i="94" s="1"/>
  <c r="HH3" i="94" s="1"/>
  <c r="HI3" i="94" s="1"/>
  <c r="HJ3" i="94" s="1"/>
  <c r="HK3" i="94" s="1"/>
  <c r="HL3" i="94" s="1"/>
  <c r="HM3" i="94" s="1"/>
  <c r="AM2" i="94"/>
  <c r="AL2" i="94"/>
  <c r="AK2" i="94"/>
  <c r="AJ2" i="94"/>
  <c r="HG1" i="94"/>
  <c r="GZ1" i="94"/>
  <c r="GS1" i="94"/>
  <c r="GL1" i="94"/>
  <c r="GE1" i="94"/>
  <c r="GI7" i="94" s="1"/>
  <c r="FX1" i="94"/>
  <c r="FQ1" i="94"/>
  <c r="FJ1" i="94"/>
  <c r="FC1" i="94"/>
  <c r="EV1" i="94"/>
  <c r="EO1" i="94"/>
  <c r="EH1" i="94"/>
  <c r="EA1" i="94"/>
  <c r="EE7" i="94" s="1"/>
  <c r="DT1" i="94"/>
  <c r="DM1" i="94"/>
  <c r="DF1" i="94"/>
  <c r="CY1" i="94"/>
  <c r="CR1" i="94"/>
  <c r="CK1" i="94"/>
  <c r="CD1" i="94"/>
  <c r="BW1" i="94"/>
  <c r="CA7" i="94" s="1"/>
  <c r="BP1" i="94"/>
  <c r="BI1" i="94"/>
  <c r="BB1" i="94"/>
  <c r="AU1" i="94"/>
  <c r="AN1" i="94"/>
  <c r="BM25" i="93"/>
  <c r="BO25" i="93" s="1"/>
  <c r="S25" i="93"/>
  <c r="Q25" i="93"/>
  <c r="O25" i="93"/>
  <c r="D25" i="93"/>
  <c r="C25" i="93"/>
  <c r="BM24" i="93"/>
  <c r="BO24" i="93" s="1"/>
  <c r="S24" i="93"/>
  <c r="Q24" i="93"/>
  <c r="O24" i="93"/>
  <c r="D24" i="93"/>
  <c r="C24" i="93"/>
  <c r="BM23" i="93"/>
  <c r="BO23" i="93" s="1"/>
  <c r="S23" i="93"/>
  <c r="Q23" i="93"/>
  <c r="O23" i="93"/>
  <c r="C23" i="93"/>
  <c r="BM22" i="93"/>
  <c r="BO22" i="93" s="1"/>
  <c r="S22" i="93"/>
  <c r="Q22" i="93"/>
  <c r="O22" i="93"/>
  <c r="D22" i="93"/>
  <c r="C22" i="93"/>
  <c r="BM21" i="93"/>
  <c r="BO21" i="93" s="1"/>
  <c r="S21" i="93"/>
  <c r="Q21" i="93"/>
  <c r="O21" i="93"/>
  <c r="D21" i="93"/>
  <c r="C21" i="93"/>
  <c r="BM20" i="93"/>
  <c r="BO20" i="93" s="1"/>
  <c r="Q20" i="93"/>
  <c r="O20" i="93"/>
  <c r="D20" i="93"/>
  <c r="C20" i="93"/>
  <c r="BM19" i="93"/>
  <c r="BO19" i="93" s="1"/>
  <c r="Q19" i="93"/>
  <c r="O19" i="93"/>
  <c r="D19" i="93"/>
  <c r="C19" i="93"/>
  <c r="BM18" i="93"/>
  <c r="BO18" i="93" s="1"/>
  <c r="Q18" i="93"/>
  <c r="O18" i="93"/>
  <c r="V18" i="93" s="1"/>
  <c r="D18" i="93"/>
  <c r="C18" i="93"/>
  <c r="BM17" i="93"/>
  <c r="BO17" i="93" s="1"/>
  <c r="Q17" i="93"/>
  <c r="O17" i="93"/>
  <c r="S17" i="93" s="1"/>
  <c r="D17" i="93"/>
  <c r="C17" i="93"/>
  <c r="BM16" i="93"/>
  <c r="BO16" i="93" s="1"/>
  <c r="Q16" i="93"/>
  <c r="O16" i="93"/>
  <c r="S16" i="93" s="1"/>
  <c r="D16" i="93"/>
  <c r="C16" i="93"/>
  <c r="BP3" i="93"/>
  <c r="BQ3" i="93" s="1"/>
  <c r="BR3" i="93" s="1"/>
  <c r="BS3" i="93" s="1"/>
  <c r="BT3" i="93" s="1"/>
  <c r="BU3" i="93" s="1"/>
  <c r="BV3" i="93" s="1"/>
  <c r="BW3" i="93" s="1"/>
  <c r="BX3" i="93" s="1"/>
  <c r="BY3" i="93" s="1"/>
  <c r="BZ3" i="93" s="1"/>
  <c r="CA3" i="93" s="1"/>
  <c r="CB3" i="93" s="1"/>
  <c r="CC3" i="93" s="1"/>
  <c r="CD3" i="93" s="1"/>
  <c r="CE3" i="93" s="1"/>
  <c r="CF3" i="93" s="1"/>
  <c r="CG3" i="93" s="1"/>
  <c r="CH3" i="93" s="1"/>
  <c r="CI3" i="93" s="1"/>
  <c r="CJ3" i="93" s="1"/>
  <c r="CK3" i="93" s="1"/>
  <c r="CL3" i="93" s="1"/>
  <c r="CM3" i="93" s="1"/>
  <c r="CN3" i="93" s="1"/>
  <c r="CO3" i="93" s="1"/>
  <c r="CP3" i="93" s="1"/>
  <c r="CQ3" i="93" s="1"/>
  <c r="CR3" i="93" s="1"/>
  <c r="CS3" i="93" s="1"/>
  <c r="CT3" i="93" s="1"/>
  <c r="CU3" i="93" s="1"/>
  <c r="CV3" i="93" s="1"/>
  <c r="CW3" i="93" s="1"/>
  <c r="CX3" i="93" s="1"/>
  <c r="CY3" i="93" s="1"/>
  <c r="CZ3" i="93" s="1"/>
  <c r="DA3" i="93" s="1"/>
  <c r="DB3" i="93" s="1"/>
  <c r="DC3" i="93" s="1"/>
  <c r="DD3" i="93" s="1"/>
  <c r="DE3" i="93" s="1"/>
  <c r="DF3" i="93" s="1"/>
  <c r="DG3" i="93" s="1"/>
  <c r="DH3" i="93" s="1"/>
  <c r="DI3" i="93" s="1"/>
  <c r="DJ3" i="93" s="1"/>
  <c r="DK3" i="93" s="1"/>
  <c r="DL3" i="93" s="1"/>
  <c r="DM3" i="93" s="1"/>
  <c r="DN3" i="93" s="1"/>
  <c r="DO3" i="93" s="1"/>
  <c r="DP3" i="93" s="1"/>
  <c r="DQ3" i="93" s="1"/>
  <c r="DR3" i="93" s="1"/>
  <c r="DS3" i="93" s="1"/>
  <c r="DT3" i="93" s="1"/>
  <c r="DU3" i="93" s="1"/>
  <c r="DV3" i="93" s="1"/>
  <c r="DW3" i="93" s="1"/>
  <c r="DX3" i="93" s="1"/>
  <c r="DY3" i="93" s="1"/>
  <c r="DZ3" i="93" s="1"/>
  <c r="EA3" i="93" s="1"/>
  <c r="EB3" i="93" s="1"/>
  <c r="EC3" i="93" s="1"/>
  <c r="ED3" i="93" s="1"/>
  <c r="EE3" i="93" s="1"/>
  <c r="EF3" i="93" s="1"/>
  <c r="EG3" i="93" s="1"/>
  <c r="EH3" i="93" s="1"/>
  <c r="EI3" i="93" s="1"/>
  <c r="EJ3" i="93" s="1"/>
  <c r="EK3" i="93" s="1"/>
  <c r="EL3" i="93" s="1"/>
  <c r="EM3" i="93" s="1"/>
  <c r="EN3" i="93" s="1"/>
  <c r="EO3" i="93" s="1"/>
  <c r="EP3" i="93" s="1"/>
  <c r="EQ3" i="93" s="1"/>
  <c r="ER3" i="93" s="1"/>
  <c r="ES3" i="93" s="1"/>
  <c r="ET3" i="93" s="1"/>
  <c r="EU3" i="93" s="1"/>
  <c r="EV3" i="93" s="1"/>
  <c r="EW3" i="93" s="1"/>
  <c r="EX3" i="93" s="1"/>
  <c r="EY3" i="93" s="1"/>
  <c r="EZ3" i="93" s="1"/>
  <c r="FA3" i="93" s="1"/>
  <c r="FB3" i="93" s="1"/>
  <c r="FC3" i="93" s="1"/>
  <c r="FD3" i="93" s="1"/>
  <c r="FE3" i="93" s="1"/>
  <c r="FF3" i="93" s="1"/>
  <c r="FG3" i="93" s="1"/>
  <c r="FH3" i="93" s="1"/>
  <c r="FI3" i="93" s="1"/>
  <c r="FJ3" i="93" s="1"/>
  <c r="FK3" i="93" s="1"/>
  <c r="FL3" i="93" s="1"/>
  <c r="FM3" i="93" s="1"/>
  <c r="FN3" i="93" s="1"/>
  <c r="FO3" i="93" s="1"/>
  <c r="FP3" i="93" s="1"/>
  <c r="FQ3" i="93" s="1"/>
  <c r="FR3" i="93" s="1"/>
  <c r="FS3" i="93" s="1"/>
  <c r="FT3" i="93" s="1"/>
  <c r="FU3" i="93" s="1"/>
  <c r="FV3" i="93" s="1"/>
  <c r="FW3" i="93" s="1"/>
  <c r="FX3" i="93" s="1"/>
  <c r="FY3" i="93" s="1"/>
  <c r="FZ3" i="93" s="1"/>
  <c r="GA3" i="93" s="1"/>
  <c r="GB3" i="93" s="1"/>
  <c r="GC3" i="93" s="1"/>
  <c r="GD3" i="93" s="1"/>
  <c r="GE3" i="93" s="1"/>
  <c r="GF3" i="93" s="1"/>
  <c r="GG3" i="93" s="1"/>
  <c r="GH3" i="93" s="1"/>
  <c r="GI3" i="93" s="1"/>
  <c r="GJ3" i="93" s="1"/>
  <c r="GK3" i="93" s="1"/>
  <c r="GL3" i="93" s="1"/>
  <c r="GM3" i="93" s="1"/>
  <c r="GN3" i="93" s="1"/>
  <c r="GO3" i="93" s="1"/>
  <c r="GP3" i="93" s="1"/>
  <c r="GQ3" i="93" s="1"/>
  <c r="GR3" i="93" s="1"/>
  <c r="GS3" i="93" s="1"/>
  <c r="GT3" i="93" s="1"/>
  <c r="GU3" i="93" s="1"/>
  <c r="GV3" i="93" s="1"/>
  <c r="GW3" i="93" s="1"/>
  <c r="GX3" i="93" s="1"/>
  <c r="GY3" i="93" s="1"/>
  <c r="GZ3" i="93" s="1"/>
  <c r="HA3" i="93" s="1"/>
  <c r="HB3" i="93" s="1"/>
  <c r="HC3" i="93" s="1"/>
  <c r="HD3" i="93" s="1"/>
  <c r="HE3" i="93" s="1"/>
  <c r="HF3" i="93" s="1"/>
  <c r="HG3" i="93" s="1"/>
  <c r="HH3" i="93" s="1"/>
  <c r="HI3" i="93" s="1"/>
  <c r="HJ3" i="93" s="1"/>
  <c r="HK3" i="93" s="1"/>
  <c r="HL3" i="93" s="1"/>
  <c r="HM3" i="93" s="1"/>
  <c r="HN3" i="93" s="1"/>
  <c r="HO3" i="93" s="1"/>
  <c r="HP3" i="93" s="1"/>
  <c r="HQ3" i="93" s="1"/>
  <c r="HR3" i="93" s="1"/>
  <c r="HS3" i="93" s="1"/>
  <c r="HT3" i="93" s="1"/>
  <c r="HU3" i="93" s="1"/>
  <c r="HV3" i="93" s="1"/>
  <c r="HW3" i="93" s="1"/>
  <c r="HX3" i="93" s="1"/>
  <c r="HY3" i="93" s="1"/>
  <c r="HZ3" i="93" s="1"/>
  <c r="IA3" i="93" s="1"/>
  <c r="IB3" i="93" s="1"/>
  <c r="IC3" i="93" s="1"/>
  <c r="ID3" i="93" s="1"/>
  <c r="IE3" i="93" s="1"/>
  <c r="IF3" i="93" s="1"/>
  <c r="IG3" i="93" s="1"/>
  <c r="IH3" i="93" s="1"/>
  <c r="II3" i="93" s="1"/>
  <c r="IJ3" i="93" s="1"/>
  <c r="IK3" i="93" s="1"/>
  <c r="IL3" i="93" s="1"/>
  <c r="IM3" i="93" s="1"/>
  <c r="IN3" i="93" s="1"/>
  <c r="IO3" i="93" s="1"/>
  <c r="IP3" i="93" s="1"/>
  <c r="IQ3" i="93" s="1"/>
  <c r="IR3" i="93" s="1"/>
  <c r="IS3" i="93" s="1"/>
  <c r="BS2" i="93"/>
  <c r="BR2" i="93"/>
  <c r="BQ2" i="93"/>
  <c r="BP2" i="93"/>
  <c r="IM1" i="93"/>
  <c r="IF1" i="93"/>
  <c r="IJ7" i="93" s="1"/>
  <c r="HY1" i="93"/>
  <c r="HR1" i="93"/>
  <c r="HK1" i="93"/>
  <c r="HD1" i="93"/>
  <c r="GW1" i="93"/>
  <c r="GP1" i="93"/>
  <c r="GI1" i="93"/>
  <c r="GB1" i="93"/>
  <c r="FU1" i="93"/>
  <c r="FN1" i="93"/>
  <c r="FG1" i="93"/>
  <c r="EZ1" i="93"/>
  <c r="ES1" i="93"/>
  <c r="EL1" i="93"/>
  <c r="EP7" i="93" s="1"/>
  <c r="EE1" i="93"/>
  <c r="DX1" i="93"/>
  <c r="DQ1" i="93"/>
  <c r="DJ1" i="93"/>
  <c r="DC1" i="93"/>
  <c r="CV1" i="93"/>
  <c r="CO1" i="93"/>
  <c r="CH1" i="93"/>
  <c r="CL7" i="93" s="1"/>
  <c r="CA1" i="93"/>
  <c r="BT1" i="93"/>
  <c r="AN25" i="92"/>
  <c r="AP25" i="92" s="1"/>
  <c r="Q25" i="92"/>
  <c r="O25" i="92"/>
  <c r="M25" i="92"/>
  <c r="D25" i="92"/>
  <c r="C25" i="92"/>
  <c r="AN24" i="92"/>
  <c r="AP24" i="92" s="1"/>
  <c r="Q24" i="92"/>
  <c r="O24" i="92"/>
  <c r="M24" i="92"/>
  <c r="T24" i="92" s="1"/>
  <c r="D24" i="92"/>
  <c r="C24" i="92"/>
  <c r="AN23" i="92"/>
  <c r="AP23" i="92" s="1"/>
  <c r="Q23" i="92"/>
  <c r="O23" i="92"/>
  <c r="M23" i="92"/>
  <c r="T23" i="92" s="1"/>
  <c r="D23" i="92"/>
  <c r="C23" i="92"/>
  <c r="AN22" i="92"/>
  <c r="AP22" i="92" s="1"/>
  <c r="Q22" i="92"/>
  <c r="O22" i="92"/>
  <c r="M22" i="92"/>
  <c r="T22" i="92" s="1"/>
  <c r="D22" i="92"/>
  <c r="C22" i="92"/>
  <c r="AN21" i="92"/>
  <c r="AP21" i="92" s="1"/>
  <c r="O21" i="92"/>
  <c r="M21" i="92"/>
  <c r="Q21" i="92" s="1"/>
  <c r="D21" i="92"/>
  <c r="C21" i="92"/>
  <c r="AN20" i="92"/>
  <c r="AP20" i="92" s="1"/>
  <c r="O20" i="92"/>
  <c r="M20" i="92"/>
  <c r="D20" i="92"/>
  <c r="C20" i="92"/>
  <c r="AN19" i="92"/>
  <c r="AP19" i="92" s="1"/>
  <c r="O19" i="92"/>
  <c r="M19" i="92"/>
  <c r="D19" i="92"/>
  <c r="C19" i="92"/>
  <c r="AN18" i="92"/>
  <c r="AP18" i="92" s="1"/>
  <c r="O18" i="92"/>
  <c r="M18" i="92"/>
  <c r="T18" i="92" s="1"/>
  <c r="D18" i="92"/>
  <c r="C18" i="92"/>
  <c r="AN17" i="92"/>
  <c r="AP17" i="92" s="1"/>
  <c r="O17" i="92"/>
  <c r="M17" i="92"/>
  <c r="T17" i="92" s="1"/>
  <c r="D17" i="92"/>
  <c r="C17" i="92"/>
  <c r="AN16" i="92"/>
  <c r="AP16" i="92" s="1"/>
  <c r="O16" i="92"/>
  <c r="M16" i="92"/>
  <c r="T16" i="92" s="1"/>
  <c r="D16" i="92"/>
  <c r="C16" i="92"/>
  <c r="AQ3" i="92"/>
  <c r="AR3" i="92" s="1"/>
  <c r="AS3" i="92" s="1"/>
  <c r="AT3" i="92" s="1"/>
  <c r="AU3" i="92" s="1"/>
  <c r="AV3" i="92" s="1"/>
  <c r="AW3" i="92" s="1"/>
  <c r="AX3" i="92" s="1"/>
  <c r="AY3" i="92" s="1"/>
  <c r="AZ3" i="92" s="1"/>
  <c r="BA3" i="92" s="1"/>
  <c r="BB3" i="92" s="1"/>
  <c r="BC3" i="92" s="1"/>
  <c r="BD3" i="92" s="1"/>
  <c r="BE3" i="92" s="1"/>
  <c r="BF3" i="92" s="1"/>
  <c r="BG3" i="92" s="1"/>
  <c r="BH3" i="92" s="1"/>
  <c r="BI3" i="92" s="1"/>
  <c r="BJ3" i="92" s="1"/>
  <c r="BK3" i="92" s="1"/>
  <c r="BL3" i="92" s="1"/>
  <c r="BM3" i="92" s="1"/>
  <c r="BN3" i="92" s="1"/>
  <c r="BO3" i="92" s="1"/>
  <c r="BP3" i="92" s="1"/>
  <c r="BQ3" i="92" s="1"/>
  <c r="BR3" i="92" s="1"/>
  <c r="BS3" i="92" s="1"/>
  <c r="BT3" i="92" s="1"/>
  <c r="BU3" i="92" s="1"/>
  <c r="BV3" i="92" s="1"/>
  <c r="BW3" i="92" s="1"/>
  <c r="BX3" i="92" s="1"/>
  <c r="BY3" i="92" s="1"/>
  <c r="BZ3" i="92" s="1"/>
  <c r="CA3" i="92" s="1"/>
  <c r="CB3" i="92" s="1"/>
  <c r="CC3" i="92" s="1"/>
  <c r="CD3" i="92" s="1"/>
  <c r="CE3" i="92" s="1"/>
  <c r="CF3" i="92" s="1"/>
  <c r="CG3" i="92" s="1"/>
  <c r="CH3" i="92" s="1"/>
  <c r="CI3" i="92" s="1"/>
  <c r="CJ3" i="92" s="1"/>
  <c r="CK3" i="92" s="1"/>
  <c r="CL3" i="92" s="1"/>
  <c r="CM3" i="92" s="1"/>
  <c r="CN3" i="92" s="1"/>
  <c r="CO3" i="92" s="1"/>
  <c r="CP3" i="92" s="1"/>
  <c r="CQ3" i="92" s="1"/>
  <c r="CR3" i="92" s="1"/>
  <c r="CS3" i="92" s="1"/>
  <c r="CT3" i="92" s="1"/>
  <c r="CU3" i="92" s="1"/>
  <c r="CV3" i="92" s="1"/>
  <c r="CW3" i="92" s="1"/>
  <c r="CX3" i="92" s="1"/>
  <c r="CY3" i="92" s="1"/>
  <c r="CZ3" i="92" s="1"/>
  <c r="DA3" i="92" s="1"/>
  <c r="DB3" i="92" s="1"/>
  <c r="DC3" i="92" s="1"/>
  <c r="DD3" i="92" s="1"/>
  <c r="DE3" i="92" s="1"/>
  <c r="DF3" i="92" s="1"/>
  <c r="DG3" i="92" s="1"/>
  <c r="DH3" i="92" s="1"/>
  <c r="DI3" i="92" s="1"/>
  <c r="DJ3" i="92" s="1"/>
  <c r="DK3" i="92" s="1"/>
  <c r="DL3" i="92" s="1"/>
  <c r="DM3" i="92" s="1"/>
  <c r="DN3" i="92" s="1"/>
  <c r="DO3" i="92" s="1"/>
  <c r="DP3" i="92" s="1"/>
  <c r="DQ3" i="92" s="1"/>
  <c r="DR3" i="92" s="1"/>
  <c r="DS3" i="92" s="1"/>
  <c r="DT3" i="92" s="1"/>
  <c r="DU3" i="92" s="1"/>
  <c r="DV3" i="92" s="1"/>
  <c r="DW3" i="92" s="1"/>
  <c r="DX3" i="92" s="1"/>
  <c r="DY3" i="92" s="1"/>
  <c r="DZ3" i="92" s="1"/>
  <c r="EA3" i="92" s="1"/>
  <c r="EB3" i="92" s="1"/>
  <c r="EC3" i="92" s="1"/>
  <c r="ED3" i="92" s="1"/>
  <c r="EE3" i="92" s="1"/>
  <c r="EF3" i="92" s="1"/>
  <c r="EG3" i="92" s="1"/>
  <c r="EH3" i="92" s="1"/>
  <c r="EI3" i="92" s="1"/>
  <c r="EJ3" i="92" s="1"/>
  <c r="EK3" i="92" s="1"/>
  <c r="EL3" i="92" s="1"/>
  <c r="EM3" i="92" s="1"/>
  <c r="EN3" i="92" s="1"/>
  <c r="EO3" i="92" s="1"/>
  <c r="EP3" i="92" s="1"/>
  <c r="EQ3" i="92" s="1"/>
  <c r="ER3" i="92" s="1"/>
  <c r="ES3" i="92" s="1"/>
  <c r="ET3" i="92" s="1"/>
  <c r="EU3" i="92" s="1"/>
  <c r="EV3" i="92" s="1"/>
  <c r="EW3" i="92" s="1"/>
  <c r="EX3" i="92" s="1"/>
  <c r="EY3" i="92" s="1"/>
  <c r="EZ3" i="92" s="1"/>
  <c r="FA3" i="92" s="1"/>
  <c r="FB3" i="92" s="1"/>
  <c r="FC3" i="92" s="1"/>
  <c r="FD3" i="92" s="1"/>
  <c r="FE3" i="92" s="1"/>
  <c r="FF3" i="92" s="1"/>
  <c r="FG3" i="92" s="1"/>
  <c r="FH3" i="92" s="1"/>
  <c r="FI3" i="92" s="1"/>
  <c r="FJ3" i="92" s="1"/>
  <c r="FK3" i="92" s="1"/>
  <c r="FL3" i="92" s="1"/>
  <c r="FM3" i="92" s="1"/>
  <c r="FN3" i="92" s="1"/>
  <c r="FO3" i="92" s="1"/>
  <c r="FP3" i="92" s="1"/>
  <c r="FQ3" i="92" s="1"/>
  <c r="FR3" i="92" s="1"/>
  <c r="FS3" i="92" s="1"/>
  <c r="FT3" i="92" s="1"/>
  <c r="FU3" i="92" s="1"/>
  <c r="FV3" i="92" s="1"/>
  <c r="FW3" i="92" s="1"/>
  <c r="FX3" i="92" s="1"/>
  <c r="FY3" i="92" s="1"/>
  <c r="FZ3" i="92" s="1"/>
  <c r="GA3" i="92" s="1"/>
  <c r="GB3" i="92" s="1"/>
  <c r="GC3" i="92" s="1"/>
  <c r="GD3" i="92" s="1"/>
  <c r="GE3" i="92" s="1"/>
  <c r="GF3" i="92" s="1"/>
  <c r="GG3" i="92" s="1"/>
  <c r="GH3" i="92" s="1"/>
  <c r="GI3" i="92" s="1"/>
  <c r="GJ3" i="92" s="1"/>
  <c r="GK3" i="92" s="1"/>
  <c r="GL3" i="92" s="1"/>
  <c r="GM3" i="92" s="1"/>
  <c r="GN3" i="92" s="1"/>
  <c r="GO3" i="92" s="1"/>
  <c r="GP3" i="92" s="1"/>
  <c r="GQ3" i="92" s="1"/>
  <c r="GR3" i="92" s="1"/>
  <c r="GS3" i="92" s="1"/>
  <c r="GT3" i="92" s="1"/>
  <c r="GU3" i="92" s="1"/>
  <c r="GV3" i="92" s="1"/>
  <c r="GW3" i="92" s="1"/>
  <c r="GX3" i="92" s="1"/>
  <c r="GY3" i="92" s="1"/>
  <c r="GZ3" i="92" s="1"/>
  <c r="HA3" i="92" s="1"/>
  <c r="HB3" i="92" s="1"/>
  <c r="HC3" i="92" s="1"/>
  <c r="HD3" i="92" s="1"/>
  <c r="HE3" i="92" s="1"/>
  <c r="HF3" i="92" s="1"/>
  <c r="HG3" i="92" s="1"/>
  <c r="HH3" i="92" s="1"/>
  <c r="HI3" i="92" s="1"/>
  <c r="HJ3" i="92" s="1"/>
  <c r="HK3" i="92" s="1"/>
  <c r="HL3" i="92" s="1"/>
  <c r="HM3" i="92" s="1"/>
  <c r="HN3" i="92" s="1"/>
  <c r="HO3" i="92" s="1"/>
  <c r="HP3" i="92" s="1"/>
  <c r="HQ3" i="92" s="1"/>
  <c r="HR3" i="92" s="1"/>
  <c r="HS3" i="92" s="1"/>
  <c r="HT3" i="92" s="1"/>
  <c r="AT2" i="92"/>
  <c r="AS2" i="92"/>
  <c r="AR2" i="92"/>
  <c r="AQ2" i="92"/>
  <c r="HN1" i="92"/>
  <c r="HR7" i="92" s="1"/>
  <c r="HG1" i="92"/>
  <c r="GZ1" i="92"/>
  <c r="HD7" i="92" s="1"/>
  <c r="GS1" i="92"/>
  <c r="GL1" i="92"/>
  <c r="GE1" i="92"/>
  <c r="FX1" i="92"/>
  <c r="FQ1" i="92"/>
  <c r="FJ1" i="92"/>
  <c r="FC1" i="92"/>
  <c r="FG7" i="92" s="1"/>
  <c r="EV1" i="92"/>
  <c r="EO1" i="92"/>
  <c r="EH1" i="92"/>
  <c r="EL7" i="92" s="1"/>
  <c r="EA1" i="92"/>
  <c r="DT1" i="92"/>
  <c r="DM1" i="92"/>
  <c r="DF1" i="92"/>
  <c r="CY1" i="92"/>
  <c r="CR1" i="92"/>
  <c r="CK1" i="92"/>
  <c r="CO7" i="92" s="1"/>
  <c r="CD1" i="92"/>
  <c r="BW1" i="92"/>
  <c r="BP1" i="92"/>
  <c r="BI1" i="92"/>
  <c r="BB1" i="92"/>
  <c r="AU1" i="92"/>
  <c r="AH25" i="91"/>
  <c r="AJ25" i="91" s="1"/>
  <c r="O25" i="91"/>
  <c r="M25" i="91"/>
  <c r="D25" i="91"/>
  <c r="C25" i="91"/>
  <c r="AH24" i="91"/>
  <c r="AJ24" i="91" s="1"/>
  <c r="O24" i="91"/>
  <c r="M24" i="91"/>
  <c r="D24" i="91"/>
  <c r="C24" i="91"/>
  <c r="AH23" i="91"/>
  <c r="AJ23" i="91" s="1"/>
  <c r="O23" i="91"/>
  <c r="M23" i="91"/>
  <c r="D23" i="91"/>
  <c r="C23" i="91"/>
  <c r="AH22" i="91"/>
  <c r="AJ22" i="91" s="1"/>
  <c r="O22" i="91"/>
  <c r="M22" i="91"/>
  <c r="D22" i="91"/>
  <c r="C22" i="91"/>
  <c r="AH21" i="91"/>
  <c r="AJ21" i="91" s="1"/>
  <c r="O21" i="91"/>
  <c r="M21" i="91"/>
  <c r="D21" i="91"/>
  <c r="C21" i="91"/>
  <c r="AH20" i="91"/>
  <c r="AJ20" i="91" s="1"/>
  <c r="O20" i="91"/>
  <c r="M20" i="91"/>
  <c r="D20" i="91"/>
  <c r="C20" i="91"/>
  <c r="AH19" i="91"/>
  <c r="AJ19" i="91" s="1"/>
  <c r="O19" i="91"/>
  <c r="M19" i="91"/>
  <c r="D19" i="91"/>
  <c r="C19" i="91"/>
  <c r="AH18" i="91"/>
  <c r="AJ18" i="91" s="1"/>
  <c r="O18" i="91"/>
  <c r="M18" i="91"/>
  <c r="D18" i="91"/>
  <c r="C18" i="91"/>
  <c r="AH17" i="91"/>
  <c r="AJ17" i="91" s="1"/>
  <c r="O17" i="91"/>
  <c r="M17" i="91"/>
  <c r="D17" i="91"/>
  <c r="C17" i="91"/>
  <c r="AH16" i="91"/>
  <c r="AJ16" i="91" s="1"/>
  <c r="O16" i="91"/>
  <c r="M16" i="91"/>
  <c r="D16" i="91"/>
  <c r="C16" i="91"/>
  <c r="AK3" i="91"/>
  <c r="AL3" i="91" s="1"/>
  <c r="AM3" i="91" s="1"/>
  <c r="AN3" i="91" s="1"/>
  <c r="AO3" i="91" s="1"/>
  <c r="AP3" i="91" s="1"/>
  <c r="AQ3" i="91" s="1"/>
  <c r="AR3" i="91" s="1"/>
  <c r="AS3" i="91" s="1"/>
  <c r="AT3" i="91" s="1"/>
  <c r="AU3" i="91" s="1"/>
  <c r="AV3" i="91" s="1"/>
  <c r="AW3" i="91" s="1"/>
  <c r="AX3" i="91" s="1"/>
  <c r="AY3" i="91" s="1"/>
  <c r="AZ3" i="91" s="1"/>
  <c r="BA3" i="91" s="1"/>
  <c r="BB3" i="91" s="1"/>
  <c r="BC3" i="91" s="1"/>
  <c r="BD3" i="91" s="1"/>
  <c r="BE3" i="91" s="1"/>
  <c r="BF3" i="91" s="1"/>
  <c r="BG3" i="91" s="1"/>
  <c r="BH3" i="91" s="1"/>
  <c r="BI3" i="91" s="1"/>
  <c r="BJ3" i="91" s="1"/>
  <c r="BK3" i="91" s="1"/>
  <c r="BL3" i="91" s="1"/>
  <c r="BM3" i="91" s="1"/>
  <c r="BN3" i="91" s="1"/>
  <c r="BO3" i="91" s="1"/>
  <c r="BP3" i="91" s="1"/>
  <c r="BQ3" i="91" s="1"/>
  <c r="BR3" i="91" s="1"/>
  <c r="BS3" i="91" s="1"/>
  <c r="BT3" i="91" s="1"/>
  <c r="BU3" i="91" s="1"/>
  <c r="BV3" i="91" s="1"/>
  <c r="BW3" i="91" s="1"/>
  <c r="BX3" i="91" s="1"/>
  <c r="BY3" i="91" s="1"/>
  <c r="BZ3" i="91" s="1"/>
  <c r="CA3" i="91" s="1"/>
  <c r="CB3" i="91" s="1"/>
  <c r="CC3" i="91" s="1"/>
  <c r="CD3" i="91" s="1"/>
  <c r="CE3" i="91" s="1"/>
  <c r="CF3" i="91" s="1"/>
  <c r="CG3" i="91" s="1"/>
  <c r="CH3" i="91" s="1"/>
  <c r="CI3" i="91" s="1"/>
  <c r="CJ3" i="91" s="1"/>
  <c r="CK3" i="91" s="1"/>
  <c r="CL3" i="91" s="1"/>
  <c r="CM3" i="91" s="1"/>
  <c r="CN3" i="91" s="1"/>
  <c r="CO3" i="91" s="1"/>
  <c r="CP3" i="91" s="1"/>
  <c r="CQ3" i="91" s="1"/>
  <c r="CR3" i="91" s="1"/>
  <c r="CS3" i="91" s="1"/>
  <c r="CT3" i="91" s="1"/>
  <c r="CU3" i="91" s="1"/>
  <c r="CV3" i="91" s="1"/>
  <c r="CW3" i="91" s="1"/>
  <c r="CX3" i="91" s="1"/>
  <c r="CY3" i="91" s="1"/>
  <c r="CZ3" i="91" s="1"/>
  <c r="DA3" i="91" s="1"/>
  <c r="DB3" i="91" s="1"/>
  <c r="DC3" i="91" s="1"/>
  <c r="DD3" i="91" s="1"/>
  <c r="DE3" i="91" s="1"/>
  <c r="DF3" i="91" s="1"/>
  <c r="DG3" i="91" s="1"/>
  <c r="DH3" i="91" s="1"/>
  <c r="DI3" i="91" s="1"/>
  <c r="DJ3" i="91" s="1"/>
  <c r="DK3" i="91" s="1"/>
  <c r="DL3" i="91" s="1"/>
  <c r="DM3" i="91" s="1"/>
  <c r="DN3" i="91" s="1"/>
  <c r="DO3" i="91" s="1"/>
  <c r="DP3" i="91" s="1"/>
  <c r="DQ3" i="91" s="1"/>
  <c r="DR3" i="91" s="1"/>
  <c r="DS3" i="91" s="1"/>
  <c r="DT3" i="91" s="1"/>
  <c r="DU3" i="91" s="1"/>
  <c r="DV3" i="91" s="1"/>
  <c r="DW3" i="91" s="1"/>
  <c r="DX3" i="91" s="1"/>
  <c r="DY3" i="91" s="1"/>
  <c r="DZ3" i="91" s="1"/>
  <c r="EA3" i="91" s="1"/>
  <c r="EB3" i="91" s="1"/>
  <c r="EC3" i="91" s="1"/>
  <c r="ED3" i="91" s="1"/>
  <c r="EE3" i="91" s="1"/>
  <c r="EF3" i="91" s="1"/>
  <c r="EG3" i="91" s="1"/>
  <c r="EH3" i="91" s="1"/>
  <c r="EI3" i="91" s="1"/>
  <c r="EJ3" i="91" s="1"/>
  <c r="EK3" i="91" s="1"/>
  <c r="EL3" i="91" s="1"/>
  <c r="EM3" i="91" s="1"/>
  <c r="EN3" i="91" s="1"/>
  <c r="EO3" i="91" s="1"/>
  <c r="EP3" i="91" s="1"/>
  <c r="EQ3" i="91" s="1"/>
  <c r="ER3" i="91" s="1"/>
  <c r="ES3" i="91" s="1"/>
  <c r="ET3" i="91" s="1"/>
  <c r="EU3" i="91" s="1"/>
  <c r="EV3" i="91" s="1"/>
  <c r="EW3" i="91" s="1"/>
  <c r="EX3" i="91" s="1"/>
  <c r="EY3" i="91" s="1"/>
  <c r="EZ3" i="91" s="1"/>
  <c r="FA3" i="91" s="1"/>
  <c r="FB3" i="91" s="1"/>
  <c r="FC3" i="91" s="1"/>
  <c r="FD3" i="91" s="1"/>
  <c r="FE3" i="91" s="1"/>
  <c r="FF3" i="91" s="1"/>
  <c r="FG3" i="91" s="1"/>
  <c r="FH3" i="91" s="1"/>
  <c r="FI3" i="91" s="1"/>
  <c r="FJ3" i="91" s="1"/>
  <c r="FK3" i="91" s="1"/>
  <c r="FL3" i="91" s="1"/>
  <c r="FM3" i="91" s="1"/>
  <c r="FN3" i="91" s="1"/>
  <c r="FO3" i="91" s="1"/>
  <c r="FP3" i="91" s="1"/>
  <c r="FQ3" i="91" s="1"/>
  <c r="FR3" i="91" s="1"/>
  <c r="FS3" i="91" s="1"/>
  <c r="FT3" i="91" s="1"/>
  <c r="FU3" i="91" s="1"/>
  <c r="FV3" i="91" s="1"/>
  <c r="FW3" i="91" s="1"/>
  <c r="FX3" i="91" s="1"/>
  <c r="FY3" i="91" s="1"/>
  <c r="FZ3" i="91" s="1"/>
  <c r="GA3" i="91" s="1"/>
  <c r="GB3" i="91" s="1"/>
  <c r="GC3" i="91" s="1"/>
  <c r="GD3" i="91" s="1"/>
  <c r="GE3" i="91" s="1"/>
  <c r="GF3" i="91" s="1"/>
  <c r="GG3" i="91" s="1"/>
  <c r="GH3" i="91" s="1"/>
  <c r="GI3" i="91" s="1"/>
  <c r="GJ3" i="91" s="1"/>
  <c r="GK3" i="91" s="1"/>
  <c r="GL3" i="91" s="1"/>
  <c r="GM3" i="91" s="1"/>
  <c r="GN3" i="91" s="1"/>
  <c r="GO3" i="91" s="1"/>
  <c r="GP3" i="91" s="1"/>
  <c r="GQ3" i="91" s="1"/>
  <c r="GR3" i="91" s="1"/>
  <c r="GS3" i="91" s="1"/>
  <c r="GT3" i="91" s="1"/>
  <c r="GU3" i="91" s="1"/>
  <c r="GV3" i="91" s="1"/>
  <c r="GW3" i="91" s="1"/>
  <c r="GX3" i="91" s="1"/>
  <c r="GY3" i="91" s="1"/>
  <c r="GZ3" i="91" s="1"/>
  <c r="HA3" i="91" s="1"/>
  <c r="HB3" i="91" s="1"/>
  <c r="HC3" i="91" s="1"/>
  <c r="HD3" i="91" s="1"/>
  <c r="HE3" i="91" s="1"/>
  <c r="HF3" i="91" s="1"/>
  <c r="HG3" i="91" s="1"/>
  <c r="HH3" i="91" s="1"/>
  <c r="HI3" i="91" s="1"/>
  <c r="HJ3" i="91" s="1"/>
  <c r="HK3" i="91" s="1"/>
  <c r="HL3" i="91" s="1"/>
  <c r="HM3" i="91" s="1"/>
  <c r="HN3" i="91" s="1"/>
  <c r="AN2" i="91"/>
  <c r="AM2" i="91"/>
  <c r="AL2" i="91"/>
  <c r="AK2" i="91"/>
  <c r="HH1" i="91"/>
  <c r="HA1" i="91"/>
  <c r="GT1" i="91"/>
  <c r="GM1" i="91"/>
  <c r="GF1" i="91"/>
  <c r="FY1" i="91"/>
  <c r="FR1" i="91"/>
  <c r="FV7" i="91" s="1"/>
  <c r="FK1" i="91"/>
  <c r="FO7" i="91" s="1"/>
  <c r="FD1" i="91"/>
  <c r="FH7" i="91" s="1"/>
  <c r="EW1" i="91"/>
  <c r="EP1" i="91"/>
  <c r="EI1" i="91"/>
  <c r="EB1" i="91"/>
  <c r="DU1" i="91"/>
  <c r="DY7" i="91" s="1"/>
  <c r="DN1" i="91"/>
  <c r="DR7" i="91" s="1"/>
  <c r="DG1" i="91"/>
  <c r="CZ1" i="91"/>
  <c r="CS1" i="91"/>
  <c r="CL1" i="91"/>
  <c r="CE1" i="91"/>
  <c r="CI7" i="91" s="1"/>
  <c r="BX1" i="91"/>
  <c r="CB7" i="91" s="1"/>
  <c r="BQ1" i="91"/>
  <c r="BJ1" i="91"/>
  <c r="BC1" i="91"/>
  <c r="BG7" i="91" s="1"/>
  <c r="AV1" i="91"/>
  <c r="AO1" i="91"/>
  <c r="AE25" i="90"/>
  <c r="AG25" i="90" s="1"/>
  <c r="Q25" i="90"/>
  <c r="O25" i="90"/>
  <c r="M25" i="90"/>
  <c r="T25" i="90" s="1"/>
  <c r="D25" i="90"/>
  <c r="C25" i="90"/>
  <c r="AE24" i="90"/>
  <c r="AG24" i="90" s="1"/>
  <c r="Q24" i="90"/>
  <c r="O24" i="90"/>
  <c r="M24" i="90"/>
  <c r="T24" i="90" s="1"/>
  <c r="D24" i="90"/>
  <c r="C24" i="90"/>
  <c r="AE23" i="90"/>
  <c r="AG23" i="90" s="1"/>
  <c r="Q23" i="90"/>
  <c r="O23" i="90"/>
  <c r="M23" i="90"/>
  <c r="P23" i="90" s="1"/>
  <c r="D23" i="90"/>
  <c r="C23" i="90"/>
  <c r="AE22" i="90"/>
  <c r="AG22" i="90" s="1"/>
  <c r="Q22" i="90"/>
  <c r="O22" i="90"/>
  <c r="M22" i="90"/>
  <c r="D22" i="90"/>
  <c r="C22" i="90"/>
  <c r="AE21" i="90"/>
  <c r="AG21" i="90" s="1"/>
  <c r="Q21" i="90"/>
  <c r="O21" i="90"/>
  <c r="M21" i="90"/>
  <c r="T21" i="90" s="1"/>
  <c r="D21" i="90"/>
  <c r="C21" i="90"/>
  <c r="AE20" i="90"/>
  <c r="AG20" i="90" s="1"/>
  <c r="O20" i="90"/>
  <c r="M20" i="90"/>
  <c r="T20" i="90" s="1"/>
  <c r="D20" i="90"/>
  <c r="C20" i="90"/>
  <c r="AE19" i="90"/>
  <c r="AG19" i="90" s="1"/>
  <c r="O19" i="90"/>
  <c r="M19" i="90"/>
  <c r="T19" i="90" s="1"/>
  <c r="D19" i="90"/>
  <c r="C19" i="90"/>
  <c r="AE18" i="90"/>
  <c r="AG18" i="90" s="1"/>
  <c r="O18" i="90"/>
  <c r="M18" i="90"/>
  <c r="T18" i="90" s="1"/>
  <c r="D18" i="90"/>
  <c r="C18" i="90"/>
  <c r="AE17" i="90"/>
  <c r="AG17" i="90" s="1"/>
  <c r="O17" i="90"/>
  <c r="M17" i="90"/>
  <c r="P17" i="90" s="1"/>
  <c r="D17" i="90"/>
  <c r="C17" i="90"/>
  <c r="AE16" i="90"/>
  <c r="AG16" i="90" s="1"/>
  <c r="O16" i="90"/>
  <c r="M16" i="90"/>
  <c r="T16" i="90" s="1"/>
  <c r="D16" i="90"/>
  <c r="C16" i="90"/>
  <c r="AH3" i="90"/>
  <c r="AI3" i="90" s="1"/>
  <c r="AJ3" i="90" s="1"/>
  <c r="AK3" i="90" s="1"/>
  <c r="AL3" i="90" s="1"/>
  <c r="AM3" i="90" s="1"/>
  <c r="AN3" i="90" s="1"/>
  <c r="AO3" i="90" s="1"/>
  <c r="AP3" i="90" s="1"/>
  <c r="AQ3" i="90" s="1"/>
  <c r="AR3" i="90" s="1"/>
  <c r="AS3" i="90" s="1"/>
  <c r="AT3" i="90" s="1"/>
  <c r="AU3" i="90" s="1"/>
  <c r="AV3" i="90" s="1"/>
  <c r="AW3" i="90" s="1"/>
  <c r="AX3" i="90" s="1"/>
  <c r="AY3" i="90" s="1"/>
  <c r="AZ3" i="90" s="1"/>
  <c r="BA3" i="90" s="1"/>
  <c r="BB3" i="90" s="1"/>
  <c r="BC3" i="90" s="1"/>
  <c r="BD3" i="90" s="1"/>
  <c r="BE3" i="90" s="1"/>
  <c r="BF3" i="90" s="1"/>
  <c r="BG3" i="90" s="1"/>
  <c r="BH3" i="90" s="1"/>
  <c r="BI3" i="90" s="1"/>
  <c r="BJ3" i="90" s="1"/>
  <c r="BK3" i="90" s="1"/>
  <c r="BL3" i="90" s="1"/>
  <c r="BM3" i="90" s="1"/>
  <c r="BN3" i="90" s="1"/>
  <c r="BO3" i="90" s="1"/>
  <c r="BP3" i="90" s="1"/>
  <c r="BQ3" i="90" s="1"/>
  <c r="BR3" i="90" s="1"/>
  <c r="BS3" i="90" s="1"/>
  <c r="BT3" i="90" s="1"/>
  <c r="BU3" i="90" s="1"/>
  <c r="BV3" i="90" s="1"/>
  <c r="BW3" i="90" s="1"/>
  <c r="BX3" i="90" s="1"/>
  <c r="BY3" i="90" s="1"/>
  <c r="BZ3" i="90" s="1"/>
  <c r="CA3" i="90" s="1"/>
  <c r="CB3" i="90" s="1"/>
  <c r="CC3" i="90" s="1"/>
  <c r="CD3" i="90" s="1"/>
  <c r="CE3" i="90" s="1"/>
  <c r="CF3" i="90" s="1"/>
  <c r="CG3" i="90" s="1"/>
  <c r="CH3" i="90" s="1"/>
  <c r="CI3" i="90" s="1"/>
  <c r="CJ3" i="90" s="1"/>
  <c r="CK3" i="90" s="1"/>
  <c r="CL3" i="90" s="1"/>
  <c r="CM3" i="90" s="1"/>
  <c r="CN3" i="90" s="1"/>
  <c r="CO3" i="90" s="1"/>
  <c r="CP3" i="90" s="1"/>
  <c r="CQ3" i="90" s="1"/>
  <c r="CR3" i="90" s="1"/>
  <c r="CS3" i="90" s="1"/>
  <c r="CT3" i="90" s="1"/>
  <c r="CU3" i="90" s="1"/>
  <c r="CV3" i="90" s="1"/>
  <c r="CW3" i="90" s="1"/>
  <c r="CX3" i="90" s="1"/>
  <c r="CY3" i="90" s="1"/>
  <c r="CZ3" i="90" s="1"/>
  <c r="DA3" i="90" s="1"/>
  <c r="DB3" i="90" s="1"/>
  <c r="DC3" i="90" s="1"/>
  <c r="DD3" i="90" s="1"/>
  <c r="DE3" i="90" s="1"/>
  <c r="DF3" i="90" s="1"/>
  <c r="DG3" i="90" s="1"/>
  <c r="DH3" i="90" s="1"/>
  <c r="DI3" i="90" s="1"/>
  <c r="DJ3" i="90" s="1"/>
  <c r="DK3" i="90" s="1"/>
  <c r="DL3" i="90" s="1"/>
  <c r="DM3" i="90" s="1"/>
  <c r="DN3" i="90" s="1"/>
  <c r="DO3" i="90" s="1"/>
  <c r="DP3" i="90" s="1"/>
  <c r="DQ3" i="90" s="1"/>
  <c r="DR3" i="90" s="1"/>
  <c r="DS3" i="90" s="1"/>
  <c r="DT3" i="90" s="1"/>
  <c r="DU3" i="90" s="1"/>
  <c r="DV3" i="90" s="1"/>
  <c r="DW3" i="90" s="1"/>
  <c r="DX3" i="90" s="1"/>
  <c r="DY3" i="90" s="1"/>
  <c r="DZ3" i="90" s="1"/>
  <c r="EA3" i="90" s="1"/>
  <c r="EB3" i="90" s="1"/>
  <c r="EC3" i="90" s="1"/>
  <c r="ED3" i="90" s="1"/>
  <c r="EE3" i="90" s="1"/>
  <c r="EF3" i="90" s="1"/>
  <c r="EG3" i="90" s="1"/>
  <c r="EH3" i="90" s="1"/>
  <c r="EI3" i="90" s="1"/>
  <c r="EJ3" i="90" s="1"/>
  <c r="EK3" i="90" s="1"/>
  <c r="EL3" i="90" s="1"/>
  <c r="EM3" i="90" s="1"/>
  <c r="EN3" i="90" s="1"/>
  <c r="EO3" i="90" s="1"/>
  <c r="EP3" i="90" s="1"/>
  <c r="EQ3" i="90" s="1"/>
  <c r="ER3" i="90" s="1"/>
  <c r="ES3" i="90" s="1"/>
  <c r="ET3" i="90" s="1"/>
  <c r="EU3" i="90" s="1"/>
  <c r="EV3" i="90" s="1"/>
  <c r="EW3" i="90" s="1"/>
  <c r="EX3" i="90" s="1"/>
  <c r="EY3" i="90" s="1"/>
  <c r="EZ3" i="90" s="1"/>
  <c r="FA3" i="90" s="1"/>
  <c r="FB3" i="90" s="1"/>
  <c r="FC3" i="90" s="1"/>
  <c r="FD3" i="90" s="1"/>
  <c r="FE3" i="90" s="1"/>
  <c r="FF3" i="90" s="1"/>
  <c r="FG3" i="90" s="1"/>
  <c r="FH3" i="90" s="1"/>
  <c r="FI3" i="90" s="1"/>
  <c r="FJ3" i="90" s="1"/>
  <c r="FK3" i="90" s="1"/>
  <c r="FL3" i="90" s="1"/>
  <c r="FM3" i="90" s="1"/>
  <c r="FN3" i="90" s="1"/>
  <c r="FO3" i="90" s="1"/>
  <c r="FP3" i="90" s="1"/>
  <c r="FQ3" i="90" s="1"/>
  <c r="FR3" i="90" s="1"/>
  <c r="FS3" i="90" s="1"/>
  <c r="FT3" i="90" s="1"/>
  <c r="FU3" i="90" s="1"/>
  <c r="FV3" i="90" s="1"/>
  <c r="FW3" i="90" s="1"/>
  <c r="FX3" i="90" s="1"/>
  <c r="FY3" i="90" s="1"/>
  <c r="FZ3" i="90" s="1"/>
  <c r="GA3" i="90" s="1"/>
  <c r="GB3" i="90" s="1"/>
  <c r="GC3" i="90" s="1"/>
  <c r="GD3" i="90" s="1"/>
  <c r="GE3" i="90" s="1"/>
  <c r="GF3" i="90" s="1"/>
  <c r="GG3" i="90" s="1"/>
  <c r="GH3" i="90" s="1"/>
  <c r="GI3" i="90" s="1"/>
  <c r="GJ3" i="90" s="1"/>
  <c r="GK3" i="90" s="1"/>
  <c r="GL3" i="90" s="1"/>
  <c r="GM3" i="90" s="1"/>
  <c r="GN3" i="90" s="1"/>
  <c r="GO3" i="90" s="1"/>
  <c r="GP3" i="90" s="1"/>
  <c r="GQ3" i="90" s="1"/>
  <c r="GR3" i="90" s="1"/>
  <c r="GS3" i="90" s="1"/>
  <c r="GT3" i="90" s="1"/>
  <c r="GU3" i="90" s="1"/>
  <c r="GV3" i="90" s="1"/>
  <c r="GW3" i="90" s="1"/>
  <c r="GX3" i="90" s="1"/>
  <c r="GY3" i="90" s="1"/>
  <c r="GZ3" i="90" s="1"/>
  <c r="HA3" i="90" s="1"/>
  <c r="HB3" i="90" s="1"/>
  <c r="HC3" i="90" s="1"/>
  <c r="HD3" i="90" s="1"/>
  <c r="HE3" i="90" s="1"/>
  <c r="HF3" i="90" s="1"/>
  <c r="HG3" i="90" s="1"/>
  <c r="HH3" i="90" s="1"/>
  <c r="HI3" i="90" s="1"/>
  <c r="HJ3" i="90" s="1"/>
  <c r="HK3" i="90" s="1"/>
  <c r="AK2" i="90"/>
  <c r="AJ2" i="90"/>
  <c r="AI2" i="90"/>
  <c r="AH2" i="90"/>
  <c r="HE1" i="90"/>
  <c r="GX1" i="90"/>
  <c r="GQ1" i="90"/>
  <c r="GU7" i="90" s="1"/>
  <c r="GJ1" i="90"/>
  <c r="GC1" i="90"/>
  <c r="FV1" i="90"/>
  <c r="FO1" i="90"/>
  <c r="FH1" i="90"/>
  <c r="FL7" i="90" s="1"/>
  <c r="FA1" i="90"/>
  <c r="ET1" i="90"/>
  <c r="EX7" i="90" s="1"/>
  <c r="EM1" i="90"/>
  <c r="EF1" i="90"/>
  <c r="EJ7" i="90" s="1"/>
  <c r="DY1" i="90"/>
  <c r="DR1" i="90"/>
  <c r="DV7" i="90" s="1"/>
  <c r="DK1" i="90"/>
  <c r="DD1" i="90"/>
  <c r="CW1" i="90"/>
  <c r="DA7" i="90" s="1"/>
  <c r="CP1" i="90"/>
  <c r="CT7" i="90" s="1"/>
  <c r="CI1" i="90"/>
  <c r="CB1" i="90"/>
  <c r="BU1" i="90"/>
  <c r="BN1" i="90"/>
  <c r="BG1" i="90"/>
  <c r="AZ1" i="90"/>
  <c r="AS1" i="90"/>
  <c r="AL1" i="90"/>
  <c r="AH25" i="89"/>
  <c r="AJ25" i="89" s="1"/>
  <c r="Q25" i="89"/>
  <c r="O25" i="89"/>
  <c r="M25" i="89"/>
  <c r="T25" i="89" s="1"/>
  <c r="D25" i="89"/>
  <c r="C25" i="89"/>
  <c r="AH24" i="89"/>
  <c r="AJ24" i="89" s="1"/>
  <c r="Q24" i="89"/>
  <c r="O24" i="89"/>
  <c r="M24" i="89"/>
  <c r="D24" i="89"/>
  <c r="C24" i="89"/>
  <c r="AH23" i="89"/>
  <c r="AJ23" i="89" s="1"/>
  <c r="Q23" i="89"/>
  <c r="O23" i="89"/>
  <c r="M23" i="89"/>
  <c r="T23" i="89" s="1"/>
  <c r="D23" i="89"/>
  <c r="C23" i="89"/>
  <c r="AH22" i="89"/>
  <c r="AJ22" i="89" s="1"/>
  <c r="Q22" i="89"/>
  <c r="O22" i="89"/>
  <c r="M22" i="89"/>
  <c r="T22" i="89" s="1"/>
  <c r="D22" i="89"/>
  <c r="C22" i="89"/>
  <c r="AH21" i="89"/>
  <c r="AJ21" i="89" s="1"/>
  <c r="Q21" i="89"/>
  <c r="O21" i="89"/>
  <c r="M21" i="89"/>
  <c r="T21" i="89" s="1"/>
  <c r="D21" i="89"/>
  <c r="C21" i="89"/>
  <c r="AH20" i="89"/>
  <c r="AJ20" i="89" s="1"/>
  <c r="O20" i="89"/>
  <c r="M20" i="89"/>
  <c r="D20" i="89"/>
  <c r="C20" i="89"/>
  <c r="AH19" i="89"/>
  <c r="AJ19" i="89" s="1"/>
  <c r="O19" i="89"/>
  <c r="M19" i="89"/>
  <c r="T19" i="89" s="1"/>
  <c r="D19" i="89"/>
  <c r="C19" i="89"/>
  <c r="AH18" i="89"/>
  <c r="AJ18" i="89" s="1"/>
  <c r="O18" i="89"/>
  <c r="M18" i="89"/>
  <c r="D18" i="89"/>
  <c r="C18" i="89"/>
  <c r="AH17" i="89"/>
  <c r="AJ17" i="89" s="1"/>
  <c r="O17" i="89"/>
  <c r="M17" i="89"/>
  <c r="T17" i="89" s="1"/>
  <c r="D17" i="89"/>
  <c r="C17" i="89"/>
  <c r="AH16" i="89"/>
  <c r="AJ16" i="89" s="1"/>
  <c r="O16" i="89"/>
  <c r="M16" i="89"/>
  <c r="D16" i="89"/>
  <c r="C16" i="89"/>
  <c r="AK3" i="89"/>
  <c r="AL3" i="89" s="1"/>
  <c r="AM3" i="89" s="1"/>
  <c r="AN3" i="89" s="1"/>
  <c r="AO3" i="89" s="1"/>
  <c r="AP3" i="89" s="1"/>
  <c r="AQ3" i="89" s="1"/>
  <c r="AR3" i="89" s="1"/>
  <c r="AS3" i="89" s="1"/>
  <c r="AT3" i="89" s="1"/>
  <c r="AU3" i="89" s="1"/>
  <c r="AV3" i="89" s="1"/>
  <c r="AW3" i="89" s="1"/>
  <c r="AX3" i="89" s="1"/>
  <c r="AY3" i="89" s="1"/>
  <c r="AZ3" i="89" s="1"/>
  <c r="BA3" i="89" s="1"/>
  <c r="BB3" i="89" s="1"/>
  <c r="BC3" i="89" s="1"/>
  <c r="BD3" i="89" s="1"/>
  <c r="BE3" i="89" s="1"/>
  <c r="BF3" i="89" s="1"/>
  <c r="BG3" i="89" s="1"/>
  <c r="BH3" i="89" s="1"/>
  <c r="BI3" i="89" s="1"/>
  <c r="BJ3" i="89" s="1"/>
  <c r="BK3" i="89" s="1"/>
  <c r="BL3" i="89" s="1"/>
  <c r="BM3" i="89" s="1"/>
  <c r="BN3" i="89" s="1"/>
  <c r="BO3" i="89" s="1"/>
  <c r="BP3" i="89" s="1"/>
  <c r="BQ3" i="89" s="1"/>
  <c r="BR3" i="89" s="1"/>
  <c r="BS3" i="89" s="1"/>
  <c r="BT3" i="89" s="1"/>
  <c r="BU3" i="89" s="1"/>
  <c r="BV3" i="89" s="1"/>
  <c r="BW3" i="89" s="1"/>
  <c r="BX3" i="89" s="1"/>
  <c r="BY3" i="89" s="1"/>
  <c r="BZ3" i="89" s="1"/>
  <c r="CA3" i="89" s="1"/>
  <c r="CB3" i="89" s="1"/>
  <c r="CC3" i="89" s="1"/>
  <c r="CD3" i="89" s="1"/>
  <c r="CE3" i="89" s="1"/>
  <c r="CF3" i="89" s="1"/>
  <c r="CG3" i="89" s="1"/>
  <c r="CH3" i="89" s="1"/>
  <c r="CI3" i="89" s="1"/>
  <c r="CJ3" i="89" s="1"/>
  <c r="CK3" i="89" s="1"/>
  <c r="CL3" i="89" s="1"/>
  <c r="CM3" i="89" s="1"/>
  <c r="CN3" i="89" s="1"/>
  <c r="CO3" i="89" s="1"/>
  <c r="CP3" i="89" s="1"/>
  <c r="CQ3" i="89" s="1"/>
  <c r="CR3" i="89" s="1"/>
  <c r="CS3" i="89" s="1"/>
  <c r="CT3" i="89" s="1"/>
  <c r="CU3" i="89" s="1"/>
  <c r="CV3" i="89" s="1"/>
  <c r="CW3" i="89" s="1"/>
  <c r="CX3" i="89" s="1"/>
  <c r="CY3" i="89" s="1"/>
  <c r="CZ3" i="89" s="1"/>
  <c r="DA3" i="89" s="1"/>
  <c r="DB3" i="89" s="1"/>
  <c r="DC3" i="89" s="1"/>
  <c r="DD3" i="89" s="1"/>
  <c r="DE3" i="89" s="1"/>
  <c r="DF3" i="89" s="1"/>
  <c r="DG3" i="89" s="1"/>
  <c r="DH3" i="89" s="1"/>
  <c r="DI3" i="89" s="1"/>
  <c r="DJ3" i="89" s="1"/>
  <c r="DK3" i="89" s="1"/>
  <c r="DL3" i="89" s="1"/>
  <c r="DM3" i="89" s="1"/>
  <c r="DN3" i="89" s="1"/>
  <c r="DO3" i="89" s="1"/>
  <c r="DP3" i="89" s="1"/>
  <c r="DQ3" i="89" s="1"/>
  <c r="DR3" i="89" s="1"/>
  <c r="DS3" i="89" s="1"/>
  <c r="DT3" i="89" s="1"/>
  <c r="DU3" i="89" s="1"/>
  <c r="DV3" i="89" s="1"/>
  <c r="DW3" i="89" s="1"/>
  <c r="DX3" i="89" s="1"/>
  <c r="DY3" i="89" s="1"/>
  <c r="DZ3" i="89" s="1"/>
  <c r="EA3" i="89" s="1"/>
  <c r="EB3" i="89" s="1"/>
  <c r="EC3" i="89" s="1"/>
  <c r="ED3" i="89" s="1"/>
  <c r="EE3" i="89" s="1"/>
  <c r="EF3" i="89" s="1"/>
  <c r="EG3" i="89" s="1"/>
  <c r="EH3" i="89" s="1"/>
  <c r="EI3" i="89" s="1"/>
  <c r="EJ3" i="89" s="1"/>
  <c r="EK3" i="89" s="1"/>
  <c r="EL3" i="89" s="1"/>
  <c r="EM3" i="89" s="1"/>
  <c r="EN3" i="89" s="1"/>
  <c r="EO3" i="89" s="1"/>
  <c r="EP3" i="89" s="1"/>
  <c r="EQ3" i="89" s="1"/>
  <c r="ER3" i="89" s="1"/>
  <c r="ES3" i="89" s="1"/>
  <c r="ET3" i="89" s="1"/>
  <c r="EU3" i="89" s="1"/>
  <c r="EV3" i="89" s="1"/>
  <c r="EW3" i="89" s="1"/>
  <c r="EX3" i="89" s="1"/>
  <c r="EY3" i="89" s="1"/>
  <c r="EZ3" i="89" s="1"/>
  <c r="FA3" i="89" s="1"/>
  <c r="FB3" i="89" s="1"/>
  <c r="FC3" i="89" s="1"/>
  <c r="FD3" i="89" s="1"/>
  <c r="FE3" i="89" s="1"/>
  <c r="FF3" i="89" s="1"/>
  <c r="FG3" i="89" s="1"/>
  <c r="FH3" i="89" s="1"/>
  <c r="FI3" i="89" s="1"/>
  <c r="FJ3" i="89" s="1"/>
  <c r="FK3" i="89" s="1"/>
  <c r="FL3" i="89" s="1"/>
  <c r="FM3" i="89" s="1"/>
  <c r="FN3" i="89" s="1"/>
  <c r="FO3" i="89" s="1"/>
  <c r="FP3" i="89" s="1"/>
  <c r="FQ3" i="89" s="1"/>
  <c r="FR3" i="89" s="1"/>
  <c r="FS3" i="89" s="1"/>
  <c r="FT3" i="89" s="1"/>
  <c r="FU3" i="89" s="1"/>
  <c r="FV3" i="89" s="1"/>
  <c r="FW3" i="89" s="1"/>
  <c r="FX3" i="89" s="1"/>
  <c r="FY3" i="89" s="1"/>
  <c r="FZ3" i="89" s="1"/>
  <c r="GA3" i="89" s="1"/>
  <c r="GB3" i="89" s="1"/>
  <c r="GC3" i="89" s="1"/>
  <c r="GD3" i="89" s="1"/>
  <c r="GE3" i="89" s="1"/>
  <c r="GF3" i="89" s="1"/>
  <c r="GG3" i="89" s="1"/>
  <c r="GH3" i="89" s="1"/>
  <c r="GI3" i="89" s="1"/>
  <c r="GJ3" i="89" s="1"/>
  <c r="GK3" i="89" s="1"/>
  <c r="GL3" i="89" s="1"/>
  <c r="GM3" i="89" s="1"/>
  <c r="GN3" i="89" s="1"/>
  <c r="GO3" i="89" s="1"/>
  <c r="GP3" i="89" s="1"/>
  <c r="GQ3" i="89" s="1"/>
  <c r="GR3" i="89" s="1"/>
  <c r="GS3" i="89" s="1"/>
  <c r="GT3" i="89" s="1"/>
  <c r="GU3" i="89" s="1"/>
  <c r="GV3" i="89" s="1"/>
  <c r="GW3" i="89" s="1"/>
  <c r="GX3" i="89" s="1"/>
  <c r="GY3" i="89" s="1"/>
  <c r="GZ3" i="89" s="1"/>
  <c r="HA3" i="89" s="1"/>
  <c r="HB3" i="89" s="1"/>
  <c r="HC3" i="89" s="1"/>
  <c r="HD3" i="89" s="1"/>
  <c r="HE3" i="89" s="1"/>
  <c r="HF3" i="89" s="1"/>
  <c r="HG3" i="89" s="1"/>
  <c r="HH3" i="89" s="1"/>
  <c r="HI3" i="89" s="1"/>
  <c r="HJ3" i="89" s="1"/>
  <c r="HK3" i="89" s="1"/>
  <c r="HL3" i="89" s="1"/>
  <c r="HM3" i="89" s="1"/>
  <c r="HN3" i="89" s="1"/>
  <c r="AN2" i="89"/>
  <c r="AM2" i="89"/>
  <c r="AL2" i="89"/>
  <c r="AK2" i="89"/>
  <c r="HH1" i="89"/>
  <c r="HA1" i="89"/>
  <c r="HE7" i="89" s="1"/>
  <c r="GT1" i="89"/>
  <c r="GM1" i="89"/>
  <c r="GF1" i="89"/>
  <c r="FY1" i="89"/>
  <c r="GC7" i="89" s="1"/>
  <c r="FR1" i="89"/>
  <c r="FK1" i="89"/>
  <c r="FD1" i="89"/>
  <c r="EW1" i="89"/>
  <c r="EP1" i="89"/>
  <c r="EI1" i="89"/>
  <c r="EB1" i="89"/>
  <c r="DU1" i="89"/>
  <c r="DY7" i="89" s="1"/>
  <c r="DN1" i="89"/>
  <c r="DG1" i="89"/>
  <c r="CZ1" i="89"/>
  <c r="CS1" i="89"/>
  <c r="CW7" i="89" s="1"/>
  <c r="CL1" i="89"/>
  <c r="CE1" i="89"/>
  <c r="BX1" i="89"/>
  <c r="BQ1" i="89"/>
  <c r="BJ1" i="89"/>
  <c r="BC1" i="89"/>
  <c r="AV1" i="89"/>
  <c r="AO1" i="89"/>
  <c r="AG25" i="88"/>
  <c r="Q25" i="88"/>
  <c r="O25" i="88"/>
  <c r="T25" i="88"/>
  <c r="D25" i="88"/>
  <c r="C25" i="88"/>
  <c r="AG24" i="88"/>
  <c r="Q24" i="88"/>
  <c r="O24" i="88"/>
  <c r="T24" i="88"/>
  <c r="D24" i="88"/>
  <c r="C24" i="88"/>
  <c r="AG23" i="88"/>
  <c r="Q23" i="88"/>
  <c r="O23" i="88"/>
  <c r="D23" i="88"/>
  <c r="C23" i="88"/>
  <c r="AG22" i="88"/>
  <c r="Q22" i="88"/>
  <c r="O22" i="88"/>
  <c r="T22" i="88"/>
  <c r="D22" i="88"/>
  <c r="C22" i="88"/>
  <c r="AG21" i="88"/>
  <c r="Q21" i="88"/>
  <c r="O21" i="88"/>
  <c r="T21" i="88"/>
  <c r="D21" i="88"/>
  <c r="C21" i="88"/>
  <c r="AG20" i="88"/>
  <c r="O20" i="88"/>
  <c r="Q20" i="88"/>
  <c r="D20" i="88"/>
  <c r="C20" i="88"/>
  <c r="AG19" i="88"/>
  <c r="O19" i="88"/>
  <c r="T19" i="88"/>
  <c r="D19" i="88"/>
  <c r="C19" i="88"/>
  <c r="AG18" i="88"/>
  <c r="O18" i="88"/>
  <c r="D18" i="88"/>
  <c r="C18" i="88"/>
  <c r="AG17" i="88"/>
  <c r="O17" i="88"/>
  <c r="D17" i="88"/>
  <c r="C17" i="88"/>
  <c r="AG16" i="88"/>
  <c r="O16" i="88"/>
  <c r="D16" i="88"/>
  <c r="C16" i="88"/>
  <c r="AJ3" i="88"/>
  <c r="AK3" i="88" s="1"/>
  <c r="AL3" i="88" s="1"/>
  <c r="AM3" i="88" s="1"/>
  <c r="AN3" i="88" s="1"/>
  <c r="AO3" i="88" s="1"/>
  <c r="AP3" i="88" s="1"/>
  <c r="AQ3" i="88" s="1"/>
  <c r="AR3" i="88" s="1"/>
  <c r="AS3" i="88" s="1"/>
  <c r="AT3" i="88" s="1"/>
  <c r="AU3" i="88" s="1"/>
  <c r="AV3" i="88" s="1"/>
  <c r="AW3" i="88" s="1"/>
  <c r="AX3" i="88" s="1"/>
  <c r="AY3" i="88" s="1"/>
  <c r="AZ3" i="88" s="1"/>
  <c r="BA3" i="88" s="1"/>
  <c r="BB3" i="88" s="1"/>
  <c r="BC3" i="88" s="1"/>
  <c r="BD3" i="88" s="1"/>
  <c r="BE3" i="88" s="1"/>
  <c r="BF3" i="88" s="1"/>
  <c r="BG3" i="88" s="1"/>
  <c r="BH3" i="88" s="1"/>
  <c r="BI3" i="88" s="1"/>
  <c r="BJ3" i="88" s="1"/>
  <c r="BK3" i="88" s="1"/>
  <c r="BL3" i="88" s="1"/>
  <c r="BM3" i="88" s="1"/>
  <c r="BN3" i="88" s="1"/>
  <c r="BO3" i="88" s="1"/>
  <c r="BP3" i="88" s="1"/>
  <c r="BQ3" i="88" s="1"/>
  <c r="BR3" i="88" s="1"/>
  <c r="BS3" i="88" s="1"/>
  <c r="BT3" i="88" s="1"/>
  <c r="BU3" i="88" s="1"/>
  <c r="BV3" i="88" s="1"/>
  <c r="BW3" i="88" s="1"/>
  <c r="BX3" i="88" s="1"/>
  <c r="BY3" i="88" s="1"/>
  <c r="BZ3" i="88" s="1"/>
  <c r="CA3" i="88" s="1"/>
  <c r="CB3" i="88" s="1"/>
  <c r="CC3" i="88" s="1"/>
  <c r="CD3" i="88" s="1"/>
  <c r="CE3" i="88" s="1"/>
  <c r="CF3" i="88" s="1"/>
  <c r="CG3" i="88" s="1"/>
  <c r="CH3" i="88" s="1"/>
  <c r="CI3" i="88" s="1"/>
  <c r="CJ3" i="88" s="1"/>
  <c r="CK3" i="88" s="1"/>
  <c r="CL3" i="88" s="1"/>
  <c r="CM3" i="88" s="1"/>
  <c r="CN3" i="88" s="1"/>
  <c r="CO3" i="88" s="1"/>
  <c r="CP3" i="88" s="1"/>
  <c r="CQ3" i="88" s="1"/>
  <c r="CR3" i="88" s="1"/>
  <c r="CS3" i="88" s="1"/>
  <c r="CT3" i="88" s="1"/>
  <c r="CU3" i="88" s="1"/>
  <c r="CV3" i="88" s="1"/>
  <c r="CW3" i="88" s="1"/>
  <c r="CX3" i="88" s="1"/>
  <c r="CY3" i="88" s="1"/>
  <c r="CZ3" i="88" s="1"/>
  <c r="DA3" i="88" s="1"/>
  <c r="DB3" i="88" s="1"/>
  <c r="DC3" i="88" s="1"/>
  <c r="DD3" i="88" s="1"/>
  <c r="DE3" i="88" s="1"/>
  <c r="DF3" i="88" s="1"/>
  <c r="DG3" i="88" s="1"/>
  <c r="DH3" i="88" s="1"/>
  <c r="DI3" i="88" s="1"/>
  <c r="DJ3" i="88" s="1"/>
  <c r="DK3" i="88" s="1"/>
  <c r="DL3" i="88" s="1"/>
  <c r="DM3" i="88" s="1"/>
  <c r="DN3" i="88" s="1"/>
  <c r="DO3" i="88" s="1"/>
  <c r="DP3" i="88" s="1"/>
  <c r="DQ3" i="88" s="1"/>
  <c r="DR3" i="88" s="1"/>
  <c r="DS3" i="88" s="1"/>
  <c r="DT3" i="88" s="1"/>
  <c r="DU3" i="88" s="1"/>
  <c r="DV3" i="88" s="1"/>
  <c r="DW3" i="88" s="1"/>
  <c r="DX3" i="88" s="1"/>
  <c r="DY3" i="88" s="1"/>
  <c r="DZ3" i="88" s="1"/>
  <c r="EA3" i="88" s="1"/>
  <c r="EB3" i="88" s="1"/>
  <c r="EC3" i="88" s="1"/>
  <c r="ED3" i="88" s="1"/>
  <c r="EE3" i="88" s="1"/>
  <c r="EF3" i="88" s="1"/>
  <c r="EG3" i="88" s="1"/>
  <c r="EH3" i="88" s="1"/>
  <c r="EI3" i="88" s="1"/>
  <c r="EJ3" i="88" s="1"/>
  <c r="EK3" i="88" s="1"/>
  <c r="EL3" i="88" s="1"/>
  <c r="EM3" i="88" s="1"/>
  <c r="EN3" i="88" s="1"/>
  <c r="EO3" i="88" s="1"/>
  <c r="EP3" i="88" s="1"/>
  <c r="EQ3" i="88" s="1"/>
  <c r="ER3" i="88" s="1"/>
  <c r="ES3" i="88" s="1"/>
  <c r="ET3" i="88" s="1"/>
  <c r="EU3" i="88" s="1"/>
  <c r="EV3" i="88" s="1"/>
  <c r="EW3" i="88" s="1"/>
  <c r="EX3" i="88" s="1"/>
  <c r="EY3" i="88" s="1"/>
  <c r="EZ3" i="88" s="1"/>
  <c r="FA3" i="88" s="1"/>
  <c r="FB3" i="88" s="1"/>
  <c r="FC3" i="88" s="1"/>
  <c r="FD3" i="88" s="1"/>
  <c r="FE3" i="88" s="1"/>
  <c r="FF3" i="88" s="1"/>
  <c r="FG3" i="88" s="1"/>
  <c r="FH3" i="88" s="1"/>
  <c r="FI3" i="88" s="1"/>
  <c r="FJ3" i="88" s="1"/>
  <c r="FK3" i="88" s="1"/>
  <c r="FL3" i="88" s="1"/>
  <c r="FM3" i="88" s="1"/>
  <c r="FN3" i="88" s="1"/>
  <c r="FO3" i="88" s="1"/>
  <c r="FP3" i="88" s="1"/>
  <c r="FQ3" i="88" s="1"/>
  <c r="FR3" i="88" s="1"/>
  <c r="FS3" i="88" s="1"/>
  <c r="FT3" i="88" s="1"/>
  <c r="FU3" i="88" s="1"/>
  <c r="FV3" i="88" s="1"/>
  <c r="FW3" i="88" s="1"/>
  <c r="FX3" i="88" s="1"/>
  <c r="FY3" i="88" s="1"/>
  <c r="FZ3" i="88" s="1"/>
  <c r="GA3" i="88" s="1"/>
  <c r="GB3" i="88" s="1"/>
  <c r="GC3" i="88" s="1"/>
  <c r="GD3" i="88" s="1"/>
  <c r="GE3" i="88" s="1"/>
  <c r="GF3" i="88" s="1"/>
  <c r="GG3" i="88" s="1"/>
  <c r="GH3" i="88" s="1"/>
  <c r="GI3" i="88" s="1"/>
  <c r="GJ3" i="88" s="1"/>
  <c r="GK3" i="88" s="1"/>
  <c r="GL3" i="88" s="1"/>
  <c r="GM3" i="88" s="1"/>
  <c r="GN3" i="88" s="1"/>
  <c r="GO3" i="88" s="1"/>
  <c r="GP3" i="88" s="1"/>
  <c r="GQ3" i="88" s="1"/>
  <c r="GR3" i="88" s="1"/>
  <c r="GS3" i="88" s="1"/>
  <c r="GT3" i="88" s="1"/>
  <c r="GU3" i="88" s="1"/>
  <c r="GV3" i="88" s="1"/>
  <c r="GW3" i="88" s="1"/>
  <c r="GX3" i="88" s="1"/>
  <c r="GY3" i="88" s="1"/>
  <c r="GZ3" i="88" s="1"/>
  <c r="HA3" i="88" s="1"/>
  <c r="HB3" i="88" s="1"/>
  <c r="HC3" i="88" s="1"/>
  <c r="HD3" i="88" s="1"/>
  <c r="HE3" i="88" s="1"/>
  <c r="HF3" i="88" s="1"/>
  <c r="HG3" i="88" s="1"/>
  <c r="HH3" i="88" s="1"/>
  <c r="HI3" i="88" s="1"/>
  <c r="HJ3" i="88" s="1"/>
  <c r="HK3" i="88" s="1"/>
  <c r="HL3" i="88" s="1"/>
  <c r="HM3" i="88" s="1"/>
  <c r="AM2" i="88"/>
  <c r="AL2" i="88"/>
  <c r="AK2" i="88"/>
  <c r="AJ2" i="88"/>
  <c r="HG1" i="88"/>
  <c r="GZ1" i="88"/>
  <c r="HD7" i="88" s="1"/>
  <c r="GS1" i="88"/>
  <c r="GL1" i="88"/>
  <c r="GE1" i="88"/>
  <c r="GI7" i="88" s="1"/>
  <c r="FX1" i="88"/>
  <c r="GB7" i="88" s="1"/>
  <c r="FQ1" i="88"/>
  <c r="FJ1" i="88"/>
  <c r="FC1" i="88"/>
  <c r="EV1" i="88"/>
  <c r="EO1" i="88"/>
  <c r="EH1" i="88"/>
  <c r="EA1" i="88"/>
  <c r="DT1" i="88"/>
  <c r="DX7" i="88" s="1"/>
  <c r="DM1" i="88"/>
  <c r="DF1" i="88"/>
  <c r="CY1" i="88"/>
  <c r="DC7" i="88" s="1"/>
  <c r="CR1" i="88"/>
  <c r="CV7" i="88" s="1"/>
  <c r="CK1" i="88"/>
  <c r="CD1" i="88"/>
  <c r="BW1" i="88"/>
  <c r="BP1" i="88"/>
  <c r="BT7" i="88" s="1"/>
  <c r="BI1" i="88"/>
  <c r="BB1" i="88"/>
  <c r="BF7" i="88" s="1"/>
  <c r="AU1" i="88"/>
  <c r="AN1" i="88"/>
  <c r="AE25" i="87"/>
  <c r="O25" i="87"/>
  <c r="M25" i="87"/>
  <c r="P25" i="87" s="1"/>
  <c r="D25" i="87"/>
  <c r="C25" i="87"/>
  <c r="AE24" i="87"/>
  <c r="O24" i="87"/>
  <c r="M24" i="87"/>
  <c r="D24" i="87"/>
  <c r="C24" i="87"/>
  <c r="AE23" i="87"/>
  <c r="O23" i="87"/>
  <c r="M23" i="87"/>
  <c r="P23" i="87" s="1"/>
  <c r="D23" i="87"/>
  <c r="C23" i="87"/>
  <c r="AE22" i="87"/>
  <c r="O22" i="87"/>
  <c r="M22" i="87"/>
  <c r="D22" i="87"/>
  <c r="C22" i="87"/>
  <c r="AE21" i="87"/>
  <c r="O21" i="87"/>
  <c r="M21" i="87"/>
  <c r="D21" i="87"/>
  <c r="C21" i="87"/>
  <c r="AE20" i="87"/>
  <c r="O20" i="87"/>
  <c r="M20" i="87"/>
  <c r="D20" i="87"/>
  <c r="C20" i="87"/>
  <c r="AE19" i="87"/>
  <c r="O19" i="87"/>
  <c r="M19" i="87"/>
  <c r="D19" i="87"/>
  <c r="C19" i="87"/>
  <c r="AE18" i="87"/>
  <c r="O18" i="87"/>
  <c r="M18" i="87"/>
  <c r="D18" i="87"/>
  <c r="C18" i="87"/>
  <c r="AE17" i="87"/>
  <c r="O17" i="87"/>
  <c r="M17" i="87"/>
  <c r="D17" i="87"/>
  <c r="C17" i="87"/>
  <c r="AE16" i="87"/>
  <c r="O16" i="87"/>
  <c r="M16" i="87"/>
  <c r="D16" i="87"/>
  <c r="C16" i="87"/>
  <c r="AH3" i="87"/>
  <c r="AI3" i="87" s="1"/>
  <c r="AJ3" i="87" s="1"/>
  <c r="AK3" i="87" s="1"/>
  <c r="AL3" i="87" s="1"/>
  <c r="AM3" i="87" s="1"/>
  <c r="AN3" i="87" s="1"/>
  <c r="AO3" i="87" s="1"/>
  <c r="AP3" i="87" s="1"/>
  <c r="AQ3" i="87" s="1"/>
  <c r="AR3" i="87" s="1"/>
  <c r="AS3" i="87" s="1"/>
  <c r="AT3" i="87" s="1"/>
  <c r="AU3" i="87" s="1"/>
  <c r="AV3" i="87" s="1"/>
  <c r="AW3" i="87" s="1"/>
  <c r="AX3" i="87" s="1"/>
  <c r="AY3" i="87" s="1"/>
  <c r="AZ3" i="87" s="1"/>
  <c r="BA3" i="87" s="1"/>
  <c r="BB3" i="87" s="1"/>
  <c r="BC3" i="87" s="1"/>
  <c r="BD3" i="87" s="1"/>
  <c r="BE3" i="87" s="1"/>
  <c r="BF3" i="87" s="1"/>
  <c r="BG3" i="87" s="1"/>
  <c r="BH3" i="87" s="1"/>
  <c r="BI3" i="87" s="1"/>
  <c r="BJ3" i="87" s="1"/>
  <c r="BK3" i="87" s="1"/>
  <c r="BL3" i="87" s="1"/>
  <c r="BM3" i="87" s="1"/>
  <c r="BN3" i="87" s="1"/>
  <c r="BO3" i="87" s="1"/>
  <c r="BP3" i="87" s="1"/>
  <c r="BQ3" i="87" s="1"/>
  <c r="BR3" i="87" s="1"/>
  <c r="BS3" i="87" s="1"/>
  <c r="BT3" i="87" s="1"/>
  <c r="BU3" i="87" s="1"/>
  <c r="BV3" i="87" s="1"/>
  <c r="BW3" i="87" s="1"/>
  <c r="BX3" i="87" s="1"/>
  <c r="BY3" i="87" s="1"/>
  <c r="BZ3" i="87" s="1"/>
  <c r="CA3" i="87" s="1"/>
  <c r="CB3" i="87" s="1"/>
  <c r="CC3" i="87" s="1"/>
  <c r="CD3" i="87" s="1"/>
  <c r="CE3" i="87" s="1"/>
  <c r="CF3" i="87" s="1"/>
  <c r="CG3" i="87" s="1"/>
  <c r="CH3" i="87" s="1"/>
  <c r="CI3" i="87" s="1"/>
  <c r="CJ3" i="87" s="1"/>
  <c r="CK3" i="87" s="1"/>
  <c r="CL3" i="87" s="1"/>
  <c r="CM3" i="87" s="1"/>
  <c r="CN3" i="87" s="1"/>
  <c r="CO3" i="87" s="1"/>
  <c r="CP3" i="87" s="1"/>
  <c r="CQ3" i="87" s="1"/>
  <c r="CR3" i="87" s="1"/>
  <c r="CS3" i="87" s="1"/>
  <c r="CT3" i="87" s="1"/>
  <c r="CU3" i="87" s="1"/>
  <c r="CV3" i="87" s="1"/>
  <c r="CW3" i="87" s="1"/>
  <c r="CX3" i="87" s="1"/>
  <c r="CY3" i="87" s="1"/>
  <c r="CZ3" i="87" s="1"/>
  <c r="DA3" i="87" s="1"/>
  <c r="DB3" i="87" s="1"/>
  <c r="DC3" i="87" s="1"/>
  <c r="DD3" i="87" s="1"/>
  <c r="DE3" i="87" s="1"/>
  <c r="DF3" i="87" s="1"/>
  <c r="DG3" i="87" s="1"/>
  <c r="DH3" i="87" s="1"/>
  <c r="DI3" i="87" s="1"/>
  <c r="DJ3" i="87" s="1"/>
  <c r="DK3" i="87" s="1"/>
  <c r="DL3" i="87" s="1"/>
  <c r="DM3" i="87" s="1"/>
  <c r="DN3" i="87" s="1"/>
  <c r="DO3" i="87" s="1"/>
  <c r="DP3" i="87" s="1"/>
  <c r="DQ3" i="87" s="1"/>
  <c r="DR3" i="87" s="1"/>
  <c r="DS3" i="87" s="1"/>
  <c r="DT3" i="87" s="1"/>
  <c r="DU3" i="87" s="1"/>
  <c r="DV3" i="87" s="1"/>
  <c r="DW3" i="87" s="1"/>
  <c r="DX3" i="87" s="1"/>
  <c r="DY3" i="87" s="1"/>
  <c r="DZ3" i="87" s="1"/>
  <c r="EA3" i="87" s="1"/>
  <c r="EB3" i="87" s="1"/>
  <c r="EC3" i="87" s="1"/>
  <c r="ED3" i="87" s="1"/>
  <c r="EE3" i="87" s="1"/>
  <c r="EF3" i="87" s="1"/>
  <c r="EG3" i="87" s="1"/>
  <c r="EH3" i="87" s="1"/>
  <c r="EI3" i="87" s="1"/>
  <c r="EJ3" i="87" s="1"/>
  <c r="EK3" i="87" s="1"/>
  <c r="EL3" i="87" s="1"/>
  <c r="EM3" i="87" s="1"/>
  <c r="EN3" i="87" s="1"/>
  <c r="EO3" i="87" s="1"/>
  <c r="EP3" i="87" s="1"/>
  <c r="EQ3" i="87" s="1"/>
  <c r="ER3" i="87" s="1"/>
  <c r="ES3" i="87" s="1"/>
  <c r="ET3" i="87" s="1"/>
  <c r="EU3" i="87" s="1"/>
  <c r="EV3" i="87" s="1"/>
  <c r="EW3" i="87" s="1"/>
  <c r="EX3" i="87" s="1"/>
  <c r="EY3" i="87" s="1"/>
  <c r="EZ3" i="87" s="1"/>
  <c r="FA3" i="87" s="1"/>
  <c r="FB3" i="87" s="1"/>
  <c r="FC3" i="87" s="1"/>
  <c r="FD3" i="87" s="1"/>
  <c r="FE3" i="87" s="1"/>
  <c r="FF3" i="87" s="1"/>
  <c r="FG3" i="87" s="1"/>
  <c r="FH3" i="87" s="1"/>
  <c r="FI3" i="87" s="1"/>
  <c r="FJ3" i="87" s="1"/>
  <c r="FK3" i="87" s="1"/>
  <c r="FL3" i="87" s="1"/>
  <c r="FM3" i="87" s="1"/>
  <c r="FN3" i="87" s="1"/>
  <c r="FO3" i="87" s="1"/>
  <c r="FP3" i="87" s="1"/>
  <c r="FQ3" i="87" s="1"/>
  <c r="FR3" i="87" s="1"/>
  <c r="FS3" i="87" s="1"/>
  <c r="FT3" i="87" s="1"/>
  <c r="FU3" i="87" s="1"/>
  <c r="FV3" i="87" s="1"/>
  <c r="FW3" i="87" s="1"/>
  <c r="FX3" i="87" s="1"/>
  <c r="FY3" i="87" s="1"/>
  <c r="FZ3" i="87" s="1"/>
  <c r="GA3" i="87" s="1"/>
  <c r="GB3" i="87" s="1"/>
  <c r="GC3" i="87" s="1"/>
  <c r="GD3" i="87" s="1"/>
  <c r="GE3" i="87" s="1"/>
  <c r="GF3" i="87" s="1"/>
  <c r="GG3" i="87" s="1"/>
  <c r="GH3" i="87" s="1"/>
  <c r="GI3" i="87" s="1"/>
  <c r="GJ3" i="87" s="1"/>
  <c r="GK3" i="87" s="1"/>
  <c r="GL3" i="87" s="1"/>
  <c r="GM3" i="87" s="1"/>
  <c r="GN3" i="87" s="1"/>
  <c r="GO3" i="87" s="1"/>
  <c r="GP3" i="87" s="1"/>
  <c r="GQ3" i="87" s="1"/>
  <c r="GR3" i="87" s="1"/>
  <c r="GS3" i="87" s="1"/>
  <c r="GT3" i="87" s="1"/>
  <c r="GU3" i="87" s="1"/>
  <c r="GV3" i="87" s="1"/>
  <c r="GW3" i="87" s="1"/>
  <c r="GX3" i="87" s="1"/>
  <c r="GY3" i="87" s="1"/>
  <c r="GZ3" i="87" s="1"/>
  <c r="HA3" i="87" s="1"/>
  <c r="HB3" i="87" s="1"/>
  <c r="HC3" i="87" s="1"/>
  <c r="HD3" i="87" s="1"/>
  <c r="HE3" i="87" s="1"/>
  <c r="HF3" i="87" s="1"/>
  <c r="HG3" i="87" s="1"/>
  <c r="HH3" i="87" s="1"/>
  <c r="HI3" i="87" s="1"/>
  <c r="HJ3" i="87" s="1"/>
  <c r="HK3" i="87" s="1"/>
  <c r="AK2" i="87"/>
  <c r="AJ2" i="87"/>
  <c r="AI2" i="87"/>
  <c r="AH2" i="87"/>
  <c r="HE1" i="87"/>
  <c r="GX1" i="87"/>
  <c r="GQ1" i="87"/>
  <c r="GJ1" i="87"/>
  <c r="GN7" i="87" s="1"/>
  <c r="GC1" i="87"/>
  <c r="FV1" i="87"/>
  <c r="FZ7" i="87" s="1"/>
  <c r="FO1" i="87"/>
  <c r="FH1" i="87"/>
  <c r="FA1" i="87"/>
  <c r="ET1" i="87"/>
  <c r="EX7" i="87" s="1"/>
  <c r="EM1" i="87"/>
  <c r="EF1" i="87"/>
  <c r="DY1" i="87"/>
  <c r="DR1" i="87"/>
  <c r="DV7" i="87" s="1"/>
  <c r="DK1" i="87"/>
  <c r="DD1" i="87"/>
  <c r="CW1" i="87"/>
  <c r="CP1" i="87"/>
  <c r="CI1" i="87"/>
  <c r="CB1" i="87"/>
  <c r="BU1" i="87"/>
  <c r="BN1" i="87"/>
  <c r="BG1" i="87"/>
  <c r="AZ1" i="87"/>
  <c r="AS1" i="87"/>
  <c r="AL1" i="87"/>
  <c r="Q25" i="86"/>
  <c r="O25" i="86"/>
  <c r="Z25" i="86" s="1"/>
  <c r="AE25" i="86" s="1"/>
  <c r="AG25" i="86" s="1"/>
  <c r="M25" i="86"/>
  <c r="T25" i="86" s="1"/>
  <c r="D25" i="86"/>
  <c r="C25" i="86"/>
  <c r="Q24" i="86"/>
  <c r="O24" i="86"/>
  <c r="Z24" i="86" s="1"/>
  <c r="AE24" i="86" s="1"/>
  <c r="AG24" i="86" s="1"/>
  <c r="M24" i="86"/>
  <c r="D24" i="86"/>
  <c r="C24" i="86"/>
  <c r="Q23" i="86"/>
  <c r="O23" i="86"/>
  <c r="Z23" i="86" s="1"/>
  <c r="AE23" i="86" s="1"/>
  <c r="AG23" i="86" s="1"/>
  <c r="M23" i="86"/>
  <c r="P23" i="86" s="1"/>
  <c r="D23" i="86"/>
  <c r="C23" i="86"/>
  <c r="Q22" i="86"/>
  <c r="O22" i="86"/>
  <c r="Z22" i="86" s="1"/>
  <c r="AE22" i="86" s="1"/>
  <c r="AG22" i="86" s="1"/>
  <c r="M22" i="86"/>
  <c r="P22" i="86" s="1"/>
  <c r="D22" i="86"/>
  <c r="C22" i="86"/>
  <c r="O21" i="86"/>
  <c r="Z21" i="86" s="1"/>
  <c r="AE21" i="86" s="1"/>
  <c r="AG21" i="86" s="1"/>
  <c r="M21" i="86"/>
  <c r="D21" i="86"/>
  <c r="C21" i="86"/>
  <c r="O20" i="86"/>
  <c r="Z20" i="86" s="1"/>
  <c r="AE20" i="86" s="1"/>
  <c r="AG20" i="86" s="1"/>
  <c r="M20" i="86"/>
  <c r="T20" i="86" s="1"/>
  <c r="D20" i="86"/>
  <c r="C20" i="86"/>
  <c r="O19" i="86"/>
  <c r="Z19" i="86" s="1"/>
  <c r="AE19" i="86" s="1"/>
  <c r="AG19" i="86" s="1"/>
  <c r="M19" i="86"/>
  <c r="D19" i="86"/>
  <c r="C19" i="86"/>
  <c r="O18" i="86"/>
  <c r="Z18" i="86" s="1"/>
  <c r="AE18" i="86" s="1"/>
  <c r="AG18" i="86" s="1"/>
  <c r="M18" i="86"/>
  <c r="D18" i="86"/>
  <c r="C18" i="86"/>
  <c r="O17" i="86"/>
  <c r="Z17" i="86" s="1"/>
  <c r="AE17" i="86" s="1"/>
  <c r="AG17" i="86" s="1"/>
  <c r="M17" i="86"/>
  <c r="P17" i="86" s="1"/>
  <c r="D17" i="86"/>
  <c r="C17" i="86"/>
  <c r="O16" i="86"/>
  <c r="M16" i="86"/>
  <c r="T16" i="86" s="1"/>
  <c r="D16" i="86"/>
  <c r="C16" i="86"/>
  <c r="AH3" i="86"/>
  <c r="AI3" i="86" s="1"/>
  <c r="AJ3" i="86" s="1"/>
  <c r="AK3" i="86" s="1"/>
  <c r="AL3" i="86" s="1"/>
  <c r="AM3" i="86" s="1"/>
  <c r="AN3" i="86" s="1"/>
  <c r="AO3" i="86" s="1"/>
  <c r="AP3" i="86" s="1"/>
  <c r="AQ3" i="86" s="1"/>
  <c r="AR3" i="86" s="1"/>
  <c r="AS3" i="86" s="1"/>
  <c r="AT3" i="86" s="1"/>
  <c r="AU3" i="86" s="1"/>
  <c r="AV3" i="86" s="1"/>
  <c r="AW3" i="86" s="1"/>
  <c r="AX3" i="86" s="1"/>
  <c r="AY3" i="86" s="1"/>
  <c r="AZ3" i="86" s="1"/>
  <c r="BA3" i="86" s="1"/>
  <c r="BB3" i="86" s="1"/>
  <c r="BC3" i="86" s="1"/>
  <c r="BD3" i="86" s="1"/>
  <c r="BE3" i="86" s="1"/>
  <c r="BF3" i="86" s="1"/>
  <c r="BG3" i="86" s="1"/>
  <c r="BH3" i="86" s="1"/>
  <c r="BI3" i="86" s="1"/>
  <c r="BJ3" i="86" s="1"/>
  <c r="BK3" i="86" s="1"/>
  <c r="BL3" i="86" s="1"/>
  <c r="BM3" i="86" s="1"/>
  <c r="BN3" i="86" s="1"/>
  <c r="BO3" i="86" s="1"/>
  <c r="BP3" i="86" s="1"/>
  <c r="BQ3" i="86" s="1"/>
  <c r="BR3" i="86" s="1"/>
  <c r="BS3" i="86" s="1"/>
  <c r="BT3" i="86" s="1"/>
  <c r="BU3" i="86" s="1"/>
  <c r="BV3" i="86" s="1"/>
  <c r="BW3" i="86" s="1"/>
  <c r="BX3" i="86" s="1"/>
  <c r="BY3" i="86" s="1"/>
  <c r="BZ3" i="86" s="1"/>
  <c r="CA3" i="86" s="1"/>
  <c r="CB3" i="86" s="1"/>
  <c r="CC3" i="86" s="1"/>
  <c r="CD3" i="86" s="1"/>
  <c r="CE3" i="86" s="1"/>
  <c r="CF3" i="86" s="1"/>
  <c r="CG3" i="86" s="1"/>
  <c r="CH3" i="86" s="1"/>
  <c r="CI3" i="86" s="1"/>
  <c r="CJ3" i="86" s="1"/>
  <c r="CK3" i="86" s="1"/>
  <c r="CL3" i="86" s="1"/>
  <c r="CM3" i="86" s="1"/>
  <c r="CN3" i="86" s="1"/>
  <c r="CO3" i="86" s="1"/>
  <c r="CP3" i="86" s="1"/>
  <c r="CQ3" i="86" s="1"/>
  <c r="CR3" i="86" s="1"/>
  <c r="CS3" i="86" s="1"/>
  <c r="CT3" i="86" s="1"/>
  <c r="CU3" i="86" s="1"/>
  <c r="CV3" i="86" s="1"/>
  <c r="CW3" i="86" s="1"/>
  <c r="CX3" i="86" s="1"/>
  <c r="CY3" i="86" s="1"/>
  <c r="CZ3" i="86" s="1"/>
  <c r="DA3" i="86" s="1"/>
  <c r="DB3" i="86" s="1"/>
  <c r="DC3" i="86" s="1"/>
  <c r="DD3" i="86" s="1"/>
  <c r="DE3" i="86" s="1"/>
  <c r="DF3" i="86" s="1"/>
  <c r="DG3" i="86" s="1"/>
  <c r="DH3" i="86" s="1"/>
  <c r="DI3" i="86" s="1"/>
  <c r="DJ3" i="86" s="1"/>
  <c r="DK3" i="86" s="1"/>
  <c r="DL3" i="86" s="1"/>
  <c r="DM3" i="86" s="1"/>
  <c r="DN3" i="86" s="1"/>
  <c r="DO3" i="86" s="1"/>
  <c r="DP3" i="86" s="1"/>
  <c r="DQ3" i="86" s="1"/>
  <c r="DR3" i="86" s="1"/>
  <c r="DS3" i="86" s="1"/>
  <c r="DT3" i="86" s="1"/>
  <c r="DU3" i="86" s="1"/>
  <c r="DV3" i="86" s="1"/>
  <c r="DW3" i="86" s="1"/>
  <c r="DX3" i="86" s="1"/>
  <c r="DY3" i="86" s="1"/>
  <c r="DZ3" i="86" s="1"/>
  <c r="EA3" i="86" s="1"/>
  <c r="EB3" i="86" s="1"/>
  <c r="EC3" i="86" s="1"/>
  <c r="ED3" i="86" s="1"/>
  <c r="EE3" i="86" s="1"/>
  <c r="EF3" i="86" s="1"/>
  <c r="EG3" i="86" s="1"/>
  <c r="EH3" i="86" s="1"/>
  <c r="EI3" i="86" s="1"/>
  <c r="EJ3" i="86" s="1"/>
  <c r="EK3" i="86" s="1"/>
  <c r="EL3" i="86" s="1"/>
  <c r="EM3" i="86" s="1"/>
  <c r="EN3" i="86" s="1"/>
  <c r="EO3" i="86" s="1"/>
  <c r="EP3" i="86" s="1"/>
  <c r="EQ3" i="86" s="1"/>
  <c r="ER3" i="86" s="1"/>
  <c r="ES3" i="86" s="1"/>
  <c r="ET3" i="86" s="1"/>
  <c r="EU3" i="86" s="1"/>
  <c r="EV3" i="86" s="1"/>
  <c r="EW3" i="86" s="1"/>
  <c r="EX3" i="86" s="1"/>
  <c r="EY3" i="86" s="1"/>
  <c r="EZ3" i="86" s="1"/>
  <c r="FA3" i="86" s="1"/>
  <c r="FB3" i="86" s="1"/>
  <c r="FC3" i="86" s="1"/>
  <c r="FD3" i="86" s="1"/>
  <c r="FE3" i="86" s="1"/>
  <c r="FF3" i="86" s="1"/>
  <c r="FG3" i="86" s="1"/>
  <c r="FH3" i="86" s="1"/>
  <c r="FI3" i="86" s="1"/>
  <c r="FJ3" i="86" s="1"/>
  <c r="FK3" i="86" s="1"/>
  <c r="FL3" i="86" s="1"/>
  <c r="FM3" i="86" s="1"/>
  <c r="FN3" i="86" s="1"/>
  <c r="FO3" i="86" s="1"/>
  <c r="FP3" i="86" s="1"/>
  <c r="FQ3" i="86" s="1"/>
  <c r="FR3" i="86" s="1"/>
  <c r="FS3" i="86" s="1"/>
  <c r="FT3" i="86" s="1"/>
  <c r="FU3" i="86" s="1"/>
  <c r="FV3" i="86" s="1"/>
  <c r="FW3" i="86" s="1"/>
  <c r="FX3" i="86" s="1"/>
  <c r="FY3" i="86" s="1"/>
  <c r="FZ3" i="86" s="1"/>
  <c r="GA3" i="86" s="1"/>
  <c r="GB3" i="86" s="1"/>
  <c r="GC3" i="86" s="1"/>
  <c r="GD3" i="86" s="1"/>
  <c r="GE3" i="86" s="1"/>
  <c r="GF3" i="86" s="1"/>
  <c r="GG3" i="86" s="1"/>
  <c r="GH3" i="86" s="1"/>
  <c r="GI3" i="86" s="1"/>
  <c r="GJ3" i="86" s="1"/>
  <c r="GK3" i="86" s="1"/>
  <c r="GL3" i="86" s="1"/>
  <c r="GM3" i="86" s="1"/>
  <c r="GN3" i="86" s="1"/>
  <c r="GO3" i="86" s="1"/>
  <c r="GP3" i="86" s="1"/>
  <c r="GQ3" i="86" s="1"/>
  <c r="GR3" i="86" s="1"/>
  <c r="GS3" i="86" s="1"/>
  <c r="GT3" i="86" s="1"/>
  <c r="GU3" i="86" s="1"/>
  <c r="GV3" i="86" s="1"/>
  <c r="GW3" i="86" s="1"/>
  <c r="GX3" i="86" s="1"/>
  <c r="GY3" i="86" s="1"/>
  <c r="GZ3" i="86" s="1"/>
  <c r="HA3" i="86" s="1"/>
  <c r="HB3" i="86" s="1"/>
  <c r="HC3" i="86" s="1"/>
  <c r="HD3" i="86" s="1"/>
  <c r="HE3" i="86" s="1"/>
  <c r="HF3" i="86" s="1"/>
  <c r="HG3" i="86" s="1"/>
  <c r="HH3" i="86" s="1"/>
  <c r="HI3" i="86" s="1"/>
  <c r="HJ3" i="86" s="1"/>
  <c r="HK3" i="86" s="1"/>
  <c r="AK2" i="86"/>
  <c r="AJ2" i="86"/>
  <c r="AI2" i="86"/>
  <c r="AH2" i="86"/>
  <c r="HE1" i="86"/>
  <c r="GX1" i="86"/>
  <c r="GQ1" i="86"/>
  <c r="GU7" i="86" s="1"/>
  <c r="GJ1" i="86"/>
  <c r="GC1" i="86"/>
  <c r="FV1" i="86"/>
  <c r="FO1" i="86"/>
  <c r="FH1" i="86"/>
  <c r="FL7" i="86" s="1"/>
  <c r="FA1" i="86"/>
  <c r="ET1" i="86"/>
  <c r="EM1" i="86"/>
  <c r="EF1" i="86"/>
  <c r="EJ7" i="86" s="1"/>
  <c r="DY1" i="86"/>
  <c r="DR1" i="86"/>
  <c r="DK1" i="86"/>
  <c r="DD1" i="86"/>
  <c r="CW1" i="86"/>
  <c r="CP1" i="86"/>
  <c r="CI1" i="86"/>
  <c r="CM7" i="86" s="1"/>
  <c r="CB1" i="86"/>
  <c r="BU1" i="86"/>
  <c r="BN1" i="86"/>
  <c r="BG1" i="86"/>
  <c r="AZ1" i="86"/>
  <c r="AS1" i="86"/>
  <c r="AL1" i="86"/>
  <c r="AH25" i="85"/>
  <c r="AJ25" i="85" s="1"/>
  <c r="Q25" i="85"/>
  <c r="O25" i="85"/>
  <c r="M25" i="85"/>
  <c r="P25" i="85" s="1"/>
  <c r="D25" i="85"/>
  <c r="C25" i="85"/>
  <c r="AH24" i="85"/>
  <c r="AJ24" i="85" s="1"/>
  <c r="Q24" i="85"/>
  <c r="O24" i="85"/>
  <c r="M24" i="85"/>
  <c r="D24" i="85"/>
  <c r="C24" i="85"/>
  <c r="AH23" i="85"/>
  <c r="AJ23" i="85" s="1"/>
  <c r="Q23" i="85"/>
  <c r="O23" i="85"/>
  <c r="M23" i="85"/>
  <c r="D23" i="85"/>
  <c r="C23" i="85"/>
  <c r="AH22" i="85"/>
  <c r="AJ22" i="85" s="1"/>
  <c r="Q22" i="85"/>
  <c r="O22" i="85"/>
  <c r="M22" i="85"/>
  <c r="P22" i="85" s="1"/>
  <c r="D22" i="85"/>
  <c r="C22" i="85"/>
  <c r="AJ21" i="85"/>
  <c r="O21" i="85"/>
  <c r="M21" i="85"/>
  <c r="D21" i="85"/>
  <c r="C21" i="85"/>
  <c r="AJ20" i="85"/>
  <c r="O20" i="85"/>
  <c r="M20" i="85"/>
  <c r="D20" i="85"/>
  <c r="C20" i="85"/>
  <c r="AJ19" i="85"/>
  <c r="O19" i="85"/>
  <c r="M19" i="85"/>
  <c r="P19" i="85" s="1"/>
  <c r="D19" i="85"/>
  <c r="C19" i="85"/>
  <c r="AJ18" i="85"/>
  <c r="O18" i="85"/>
  <c r="M18" i="85"/>
  <c r="D18" i="85"/>
  <c r="C18" i="85"/>
  <c r="AJ17" i="85"/>
  <c r="O17" i="85"/>
  <c r="M17" i="85"/>
  <c r="P17" i="85" s="1"/>
  <c r="D17" i="85"/>
  <c r="C17" i="85"/>
  <c r="AJ16" i="85"/>
  <c r="O16" i="85"/>
  <c r="M16" i="85"/>
  <c r="Q16" i="85" s="1"/>
  <c r="D16" i="85"/>
  <c r="C16" i="85"/>
  <c r="AK3" i="85"/>
  <c r="AL3" i="85" s="1"/>
  <c r="AM3" i="85" s="1"/>
  <c r="AN3" i="85" s="1"/>
  <c r="AO3" i="85" s="1"/>
  <c r="AP3" i="85" s="1"/>
  <c r="AQ3" i="85" s="1"/>
  <c r="AR3" i="85" s="1"/>
  <c r="AS3" i="85" s="1"/>
  <c r="AT3" i="85" s="1"/>
  <c r="AU3" i="85" s="1"/>
  <c r="AV3" i="85" s="1"/>
  <c r="AW3" i="85" s="1"/>
  <c r="AX3" i="85" s="1"/>
  <c r="AY3" i="85" s="1"/>
  <c r="AZ3" i="85" s="1"/>
  <c r="BA3" i="85" s="1"/>
  <c r="BB3" i="85" s="1"/>
  <c r="BC3" i="85" s="1"/>
  <c r="BD3" i="85" s="1"/>
  <c r="BE3" i="85" s="1"/>
  <c r="BF3" i="85" s="1"/>
  <c r="BG3" i="85" s="1"/>
  <c r="BH3" i="85" s="1"/>
  <c r="BI3" i="85" s="1"/>
  <c r="BJ3" i="85" s="1"/>
  <c r="BK3" i="85" s="1"/>
  <c r="BL3" i="85" s="1"/>
  <c r="BM3" i="85" s="1"/>
  <c r="BN3" i="85" s="1"/>
  <c r="BO3" i="85" s="1"/>
  <c r="BP3" i="85" s="1"/>
  <c r="BQ3" i="85" s="1"/>
  <c r="BR3" i="85" s="1"/>
  <c r="BS3" i="85" s="1"/>
  <c r="BT3" i="85" s="1"/>
  <c r="BU3" i="85" s="1"/>
  <c r="BV3" i="85" s="1"/>
  <c r="BW3" i="85" s="1"/>
  <c r="BX3" i="85" s="1"/>
  <c r="BY3" i="85" s="1"/>
  <c r="BZ3" i="85" s="1"/>
  <c r="CA3" i="85" s="1"/>
  <c r="CB3" i="85" s="1"/>
  <c r="CC3" i="85" s="1"/>
  <c r="CD3" i="85" s="1"/>
  <c r="CE3" i="85" s="1"/>
  <c r="CF3" i="85" s="1"/>
  <c r="CG3" i="85" s="1"/>
  <c r="CH3" i="85" s="1"/>
  <c r="CI3" i="85" s="1"/>
  <c r="CJ3" i="85" s="1"/>
  <c r="CK3" i="85" s="1"/>
  <c r="CL3" i="85" s="1"/>
  <c r="CM3" i="85" s="1"/>
  <c r="CN3" i="85" s="1"/>
  <c r="CO3" i="85" s="1"/>
  <c r="CP3" i="85" s="1"/>
  <c r="CQ3" i="85" s="1"/>
  <c r="CR3" i="85" s="1"/>
  <c r="CS3" i="85" s="1"/>
  <c r="CT3" i="85" s="1"/>
  <c r="CU3" i="85" s="1"/>
  <c r="CV3" i="85" s="1"/>
  <c r="CW3" i="85" s="1"/>
  <c r="CX3" i="85" s="1"/>
  <c r="CY3" i="85" s="1"/>
  <c r="CZ3" i="85" s="1"/>
  <c r="DA3" i="85" s="1"/>
  <c r="DB3" i="85" s="1"/>
  <c r="DC3" i="85" s="1"/>
  <c r="DD3" i="85" s="1"/>
  <c r="DE3" i="85" s="1"/>
  <c r="DF3" i="85" s="1"/>
  <c r="DG3" i="85" s="1"/>
  <c r="DH3" i="85" s="1"/>
  <c r="DI3" i="85" s="1"/>
  <c r="DJ3" i="85" s="1"/>
  <c r="DK3" i="85" s="1"/>
  <c r="DL3" i="85" s="1"/>
  <c r="DM3" i="85" s="1"/>
  <c r="DN3" i="85" s="1"/>
  <c r="DO3" i="85" s="1"/>
  <c r="DP3" i="85" s="1"/>
  <c r="DQ3" i="85" s="1"/>
  <c r="DR3" i="85" s="1"/>
  <c r="DS3" i="85" s="1"/>
  <c r="DT3" i="85" s="1"/>
  <c r="DU3" i="85" s="1"/>
  <c r="DV3" i="85" s="1"/>
  <c r="DW3" i="85" s="1"/>
  <c r="DX3" i="85" s="1"/>
  <c r="DY3" i="85" s="1"/>
  <c r="DZ3" i="85" s="1"/>
  <c r="EA3" i="85" s="1"/>
  <c r="EB3" i="85" s="1"/>
  <c r="EC3" i="85" s="1"/>
  <c r="ED3" i="85" s="1"/>
  <c r="EE3" i="85" s="1"/>
  <c r="EF3" i="85" s="1"/>
  <c r="EG3" i="85" s="1"/>
  <c r="EH3" i="85" s="1"/>
  <c r="EI3" i="85" s="1"/>
  <c r="EJ3" i="85" s="1"/>
  <c r="EK3" i="85" s="1"/>
  <c r="EL3" i="85" s="1"/>
  <c r="EM3" i="85" s="1"/>
  <c r="EN3" i="85" s="1"/>
  <c r="EO3" i="85" s="1"/>
  <c r="EP3" i="85" s="1"/>
  <c r="EQ3" i="85" s="1"/>
  <c r="ER3" i="85" s="1"/>
  <c r="ES3" i="85" s="1"/>
  <c r="ET3" i="85" s="1"/>
  <c r="EU3" i="85" s="1"/>
  <c r="EV3" i="85" s="1"/>
  <c r="EW3" i="85" s="1"/>
  <c r="EX3" i="85" s="1"/>
  <c r="EY3" i="85" s="1"/>
  <c r="EZ3" i="85" s="1"/>
  <c r="FA3" i="85" s="1"/>
  <c r="FB3" i="85" s="1"/>
  <c r="FC3" i="85" s="1"/>
  <c r="FD3" i="85" s="1"/>
  <c r="FE3" i="85" s="1"/>
  <c r="FF3" i="85" s="1"/>
  <c r="FG3" i="85" s="1"/>
  <c r="FH3" i="85" s="1"/>
  <c r="FI3" i="85" s="1"/>
  <c r="FJ3" i="85" s="1"/>
  <c r="FK3" i="85" s="1"/>
  <c r="FL3" i="85" s="1"/>
  <c r="FM3" i="85" s="1"/>
  <c r="FN3" i="85" s="1"/>
  <c r="FO3" i="85" s="1"/>
  <c r="FP3" i="85" s="1"/>
  <c r="FQ3" i="85" s="1"/>
  <c r="FR3" i="85" s="1"/>
  <c r="FS3" i="85" s="1"/>
  <c r="FT3" i="85" s="1"/>
  <c r="FU3" i="85" s="1"/>
  <c r="FV3" i="85" s="1"/>
  <c r="FW3" i="85" s="1"/>
  <c r="FX3" i="85" s="1"/>
  <c r="FY3" i="85" s="1"/>
  <c r="FZ3" i="85" s="1"/>
  <c r="GA3" i="85" s="1"/>
  <c r="GB3" i="85" s="1"/>
  <c r="GC3" i="85" s="1"/>
  <c r="GD3" i="85" s="1"/>
  <c r="GE3" i="85" s="1"/>
  <c r="GF3" i="85" s="1"/>
  <c r="GG3" i="85" s="1"/>
  <c r="GH3" i="85" s="1"/>
  <c r="GI3" i="85" s="1"/>
  <c r="GJ3" i="85" s="1"/>
  <c r="GK3" i="85" s="1"/>
  <c r="GL3" i="85" s="1"/>
  <c r="GM3" i="85" s="1"/>
  <c r="GN3" i="85" s="1"/>
  <c r="GO3" i="85" s="1"/>
  <c r="GP3" i="85" s="1"/>
  <c r="GQ3" i="85" s="1"/>
  <c r="GR3" i="85" s="1"/>
  <c r="GS3" i="85" s="1"/>
  <c r="GT3" i="85" s="1"/>
  <c r="GU3" i="85" s="1"/>
  <c r="GV3" i="85" s="1"/>
  <c r="GW3" i="85" s="1"/>
  <c r="GX3" i="85" s="1"/>
  <c r="GY3" i="85" s="1"/>
  <c r="GZ3" i="85" s="1"/>
  <c r="HA3" i="85" s="1"/>
  <c r="HB3" i="85" s="1"/>
  <c r="HC3" i="85" s="1"/>
  <c r="HD3" i="85" s="1"/>
  <c r="HE3" i="85" s="1"/>
  <c r="HF3" i="85" s="1"/>
  <c r="HG3" i="85" s="1"/>
  <c r="HH3" i="85" s="1"/>
  <c r="HI3" i="85" s="1"/>
  <c r="HJ3" i="85" s="1"/>
  <c r="HK3" i="85" s="1"/>
  <c r="HL3" i="85" s="1"/>
  <c r="HM3" i="85" s="1"/>
  <c r="HN3" i="85" s="1"/>
  <c r="AN2" i="85"/>
  <c r="AM2" i="85"/>
  <c r="AL2" i="85"/>
  <c r="AK2" i="85"/>
  <c r="HH1" i="85"/>
  <c r="HA1" i="85"/>
  <c r="GT1" i="85"/>
  <c r="GM1" i="85"/>
  <c r="GF1" i="85"/>
  <c r="FY1" i="85"/>
  <c r="FR1" i="85"/>
  <c r="FK1" i="85"/>
  <c r="FD1" i="85"/>
  <c r="EW1" i="85"/>
  <c r="EP1" i="85"/>
  <c r="ET7" i="85" s="1"/>
  <c r="EI1" i="85"/>
  <c r="EM7" i="85" s="1"/>
  <c r="EB1" i="85"/>
  <c r="DU1" i="85"/>
  <c r="DN1" i="85"/>
  <c r="DG1" i="85"/>
  <c r="CZ1" i="85"/>
  <c r="CS1" i="85"/>
  <c r="CL1" i="85"/>
  <c r="CP7" i="85" s="1"/>
  <c r="CE1" i="85"/>
  <c r="BX1" i="85"/>
  <c r="BQ1" i="85"/>
  <c r="BU7" i="85" s="1"/>
  <c r="BJ1" i="85"/>
  <c r="BN7" i="85" s="1"/>
  <c r="BC1" i="85"/>
  <c r="BG7" i="85" s="1"/>
  <c r="AV1" i="85"/>
  <c r="AZ7" i="85" s="1"/>
  <c r="AO1" i="85"/>
  <c r="AS7" i="85" s="1"/>
  <c r="AS25" i="84"/>
  <c r="AU25" i="84" s="1"/>
  <c r="Q25" i="84"/>
  <c r="O25" i="84"/>
  <c r="M25" i="84"/>
  <c r="D25" i="84"/>
  <c r="C25" i="84"/>
  <c r="AS24" i="84"/>
  <c r="AU24" i="84" s="1"/>
  <c r="Q24" i="84"/>
  <c r="O24" i="84"/>
  <c r="M24" i="84"/>
  <c r="D24" i="84"/>
  <c r="C24" i="84"/>
  <c r="AS23" i="84"/>
  <c r="AU23" i="84" s="1"/>
  <c r="Q23" i="84"/>
  <c r="O23" i="84"/>
  <c r="M23" i="84"/>
  <c r="D23" i="84"/>
  <c r="C23" i="84"/>
  <c r="AS22" i="84"/>
  <c r="AU22" i="84" s="1"/>
  <c r="Q22" i="84"/>
  <c r="O22" i="84"/>
  <c r="M22" i="84"/>
  <c r="D22" i="84"/>
  <c r="C22" i="84"/>
  <c r="AS21" i="84"/>
  <c r="AU21" i="84" s="1"/>
  <c r="O21" i="84"/>
  <c r="M21" i="84"/>
  <c r="T21" i="84" s="1"/>
  <c r="D21" i="84"/>
  <c r="C21" i="84"/>
  <c r="AS20" i="84"/>
  <c r="AU20" i="84" s="1"/>
  <c r="O20" i="84"/>
  <c r="M20" i="84"/>
  <c r="T20" i="84" s="1"/>
  <c r="D20" i="84"/>
  <c r="C20" i="84"/>
  <c r="AS19" i="84"/>
  <c r="AU19" i="84" s="1"/>
  <c r="O19" i="84"/>
  <c r="M19" i="84"/>
  <c r="D19" i="84"/>
  <c r="C19" i="84"/>
  <c r="AS18" i="84"/>
  <c r="AU18" i="84" s="1"/>
  <c r="O18" i="84"/>
  <c r="M18" i="84"/>
  <c r="D18" i="84"/>
  <c r="C18" i="84"/>
  <c r="AS17" i="84"/>
  <c r="AU17" i="84" s="1"/>
  <c r="O17" i="84"/>
  <c r="M17" i="84"/>
  <c r="D17" i="84"/>
  <c r="C17" i="84"/>
  <c r="AS16" i="84"/>
  <c r="AU16" i="84" s="1"/>
  <c r="O16" i="84"/>
  <c r="M16" i="84"/>
  <c r="T16" i="84" s="1"/>
  <c r="D16" i="84"/>
  <c r="C16" i="84"/>
  <c r="AV3" i="84"/>
  <c r="AW3" i="84" s="1"/>
  <c r="AX3" i="84" s="1"/>
  <c r="AY3" i="84" s="1"/>
  <c r="AZ3" i="84" s="1"/>
  <c r="BA3" i="84" s="1"/>
  <c r="BB3" i="84" s="1"/>
  <c r="BC3" i="84" s="1"/>
  <c r="BD3" i="84" s="1"/>
  <c r="BE3" i="84" s="1"/>
  <c r="BF3" i="84" s="1"/>
  <c r="BG3" i="84" s="1"/>
  <c r="BH3" i="84" s="1"/>
  <c r="BI3" i="84" s="1"/>
  <c r="BJ3" i="84" s="1"/>
  <c r="BK3" i="84" s="1"/>
  <c r="BL3" i="84" s="1"/>
  <c r="BM3" i="84" s="1"/>
  <c r="BN3" i="84" s="1"/>
  <c r="BO3" i="84" s="1"/>
  <c r="BP3" i="84" s="1"/>
  <c r="BQ3" i="84" s="1"/>
  <c r="BR3" i="84" s="1"/>
  <c r="BS3" i="84" s="1"/>
  <c r="BT3" i="84" s="1"/>
  <c r="BU3" i="84" s="1"/>
  <c r="BV3" i="84" s="1"/>
  <c r="BW3" i="84" s="1"/>
  <c r="BX3" i="84" s="1"/>
  <c r="BY3" i="84" s="1"/>
  <c r="BZ3" i="84" s="1"/>
  <c r="CA3" i="84" s="1"/>
  <c r="CB3" i="84" s="1"/>
  <c r="CC3" i="84" s="1"/>
  <c r="CD3" i="84" s="1"/>
  <c r="CE3" i="84" s="1"/>
  <c r="CF3" i="84" s="1"/>
  <c r="CG3" i="84" s="1"/>
  <c r="CH3" i="84" s="1"/>
  <c r="CI3" i="84" s="1"/>
  <c r="CJ3" i="84" s="1"/>
  <c r="CK3" i="84" s="1"/>
  <c r="CL3" i="84" s="1"/>
  <c r="CM3" i="84" s="1"/>
  <c r="CN3" i="84" s="1"/>
  <c r="CO3" i="84" s="1"/>
  <c r="CP3" i="84" s="1"/>
  <c r="CQ3" i="84" s="1"/>
  <c r="CR3" i="84" s="1"/>
  <c r="CS3" i="84" s="1"/>
  <c r="CT3" i="84" s="1"/>
  <c r="CU3" i="84" s="1"/>
  <c r="CV3" i="84" s="1"/>
  <c r="CW3" i="84" s="1"/>
  <c r="CX3" i="84" s="1"/>
  <c r="CY3" i="84" s="1"/>
  <c r="CZ3" i="84" s="1"/>
  <c r="DA3" i="84" s="1"/>
  <c r="DB3" i="84" s="1"/>
  <c r="DC3" i="84" s="1"/>
  <c r="DD3" i="84" s="1"/>
  <c r="DE3" i="84" s="1"/>
  <c r="DF3" i="84" s="1"/>
  <c r="DG3" i="84" s="1"/>
  <c r="DH3" i="84" s="1"/>
  <c r="DI3" i="84" s="1"/>
  <c r="DJ3" i="84" s="1"/>
  <c r="DK3" i="84" s="1"/>
  <c r="DL3" i="84" s="1"/>
  <c r="DM3" i="84" s="1"/>
  <c r="DN3" i="84" s="1"/>
  <c r="DO3" i="84" s="1"/>
  <c r="DP3" i="84" s="1"/>
  <c r="DQ3" i="84" s="1"/>
  <c r="DR3" i="84" s="1"/>
  <c r="DS3" i="84" s="1"/>
  <c r="DT3" i="84" s="1"/>
  <c r="DU3" i="84" s="1"/>
  <c r="DV3" i="84" s="1"/>
  <c r="DW3" i="84" s="1"/>
  <c r="DX3" i="84" s="1"/>
  <c r="DY3" i="84" s="1"/>
  <c r="DZ3" i="84" s="1"/>
  <c r="EA3" i="84" s="1"/>
  <c r="EB3" i="84" s="1"/>
  <c r="EC3" i="84" s="1"/>
  <c r="ED3" i="84" s="1"/>
  <c r="EE3" i="84" s="1"/>
  <c r="EF3" i="84" s="1"/>
  <c r="EG3" i="84" s="1"/>
  <c r="EH3" i="84" s="1"/>
  <c r="EI3" i="84" s="1"/>
  <c r="EJ3" i="84" s="1"/>
  <c r="EK3" i="84" s="1"/>
  <c r="EL3" i="84" s="1"/>
  <c r="EM3" i="84" s="1"/>
  <c r="EN3" i="84" s="1"/>
  <c r="EO3" i="84" s="1"/>
  <c r="EP3" i="84" s="1"/>
  <c r="EQ3" i="84" s="1"/>
  <c r="ER3" i="84" s="1"/>
  <c r="ES3" i="84" s="1"/>
  <c r="ET3" i="84" s="1"/>
  <c r="EU3" i="84" s="1"/>
  <c r="EV3" i="84" s="1"/>
  <c r="EW3" i="84" s="1"/>
  <c r="EX3" i="84" s="1"/>
  <c r="EY3" i="84" s="1"/>
  <c r="EZ3" i="84" s="1"/>
  <c r="FA3" i="84" s="1"/>
  <c r="FB3" i="84" s="1"/>
  <c r="FC3" i="84" s="1"/>
  <c r="FD3" i="84" s="1"/>
  <c r="FE3" i="84" s="1"/>
  <c r="FF3" i="84" s="1"/>
  <c r="FG3" i="84" s="1"/>
  <c r="FH3" i="84" s="1"/>
  <c r="FI3" i="84" s="1"/>
  <c r="FJ3" i="84" s="1"/>
  <c r="FK3" i="84" s="1"/>
  <c r="FL3" i="84" s="1"/>
  <c r="FM3" i="84" s="1"/>
  <c r="FN3" i="84" s="1"/>
  <c r="FO3" i="84" s="1"/>
  <c r="FP3" i="84" s="1"/>
  <c r="FQ3" i="84" s="1"/>
  <c r="FR3" i="84" s="1"/>
  <c r="FS3" i="84" s="1"/>
  <c r="FT3" i="84" s="1"/>
  <c r="FU3" i="84" s="1"/>
  <c r="FV3" i="84" s="1"/>
  <c r="FW3" i="84" s="1"/>
  <c r="FX3" i="84" s="1"/>
  <c r="FY3" i="84" s="1"/>
  <c r="FZ3" i="84" s="1"/>
  <c r="GA3" i="84" s="1"/>
  <c r="GB3" i="84" s="1"/>
  <c r="GC3" i="84" s="1"/>
  <c r="GD3" i="84" s="1"/>
  <c r="GE3" i="84" s="1"/>
  <c r="GF3" i="84" s="1"/>
  <c r="GG3" i="84" s="1"/>
  <c r="GH3" i="84" s="1"/>
  <c r="GI3" i="84" s="1"/>
  <c r="GJ3" i="84" s="1"/>
  <c r="GK3" i="84" s="1"/>
  <c r="GL3" i="84" s="1"/>
  <c r="GM3" i="84" s="1"/>
  <c r="GN3" i="84" s="1"/>
  <c r="GO3" i="84" s="1"/>
  <c r="GP3" i="84" s="1"/>
  <c r="GQ3" i="84" s="1"/>
  <c r="GR3" i="84" s="1"/>
  <c r="GS3" i="84" s="1"/>
  <c r="GT3" i="84" s="1"/>
  <c r="GU3" i="84" s="1"/>
  <c r="GV3" i="84" s="1"/>
  <c r="GW3" i="84" s="1"/>
  <c r="GX3" i="84" s="1"/>
  <c r="GY3" i="84" s="1"/>
  <c r="GZ3" i="84" s="1"/>
  <c r="HA3" i="84" s="1"/>
  <c r="HB3" i="84" s="1"/>
  <c r="HC3" i="84" s="1"/>
  <c r="HD3" i="84" s="1"/>
  <c r="HE3" i="84" s="1"/>
  <c r="HF3" i="84" s="1"/>
  <c r="HG3" i="84" s="1"/>
  <c r="HH3" i="84" s="1"/>
  <c r="HI3" i="84" s="1"/>
  <c r="HJ3" i="84" s="1"/>
  <c r="HK3" i="84" s="1"/>
  <c r="HL3" i="84" s="1"/>
  <c r="HM3" i="84" s="1"/>
  <c r="HN3" i="84" s="1"/>
  <c r="HO3" i="84" s="1"/>
  <c r="HP3" i="84" s="1"/>
  <c r="HQ3" i="84" s="1"/>
  <c r="HR3" i="84" s="1"/>
  <c r="HS3" i="84" s="1"/>
  <c r="HT3" i="84" s="1"/>
  <c r="HU3" i="84" s="1"/>
  <c r="HV3" i="84" s="1"/>
  <c r="HW3" i="84" s="1"/>
  <c r="HX3" i="84" s="1"/>
  <c r="HY3" i="84" s="1"/>
  <c r="AY2" i="84"/>
  <c r="AX2" i="84"/>
  <c r="AW2" i="84"/>
  <c r="AV2" i="84"/>
  <c r="HS1" i="84"/>
  <c r="HL1" i="84"/>
  <c r="HE1" i="84"/>
  <c r="HI7" i="84" s="1"/>
  <c r="GX1" i="84"/>
  <c r="GQ1" i="84"/>
  <c r="GJ1" i="84"/>
  <c r="GC1" i="84"/>
  <c r="GG7" i="84" s="1"/>
  <c r="FV1" i="84"/>
  <c r="FO1" i="84"/>
  <c r="FH1" i="84"/>
  <c r="FA1" i="84"/>
  <c r="FE7" i="84" s="1"/>
  <c r="ET1" i="84"/>
  <c r="EM1" i="84"/>
  <c r="EF1" i="84"/>
  <c r="DY1" i="84"/>
  <c r="DR1" i="84"/>
  <c r="DK1" i="84"/>
  <c r="DD1" i="84"/>
  <c r="CW1" i="84"/>
  <c r="CP1" i="84"/>
  <c r="CI1" i="84"/>
  <c r="CB1" i="84"/>
  <c r="BU1" i="84"/>
  <c r="BN1" i="84"/>
  <c r="BR7" i="84" s="1"/>
  <c r="BG1" i="84"/>
  <c r="AZ1" i="84"/>
  <c r="Q25" i="83"/>
  <c r="D25" i="83"/>
  <c r="C25" i="83"/>
  <c r="Q24" i="83"/>
  <c r="D24" i="83"/>
  <c r="C24" i="83"/>
  <c r="Q23" i="83"/>
  <c r="D23" i="83"/>
  <c r="C23" i="83"/>
  <c r="Q22" i="83"/>
  <c r="D22" i="83"/>
  <c r="C22" i="83"/>
  <c r="P21" i="83"/>
  <c r="D21" i="83"/>
  <c r="C21" i="83"/>
  <c r="D20" i="83"/>
  <c r="C20" i="83"/>
  <c r="D19" i="83"/>
  <c r="C19" i="83"/>
  <c r="D18" i="83"/>
  <c r="C18" i="83"/>
  <c r="D17" i="83"/>
  <c r="C17" i="83"/>
  <c r="D16" i="83"/>
  <c r="C16" i="83"/>
  <c r="AH3" i="83"/>
  <c r="AI3" i="83" s="1"/>
  <c r="AJ3" i="83" s="1"/>
  <c r="AK3" i="83" s="1"/>
  <c r="AL3" i="83" s="1"/>
  <c r="AM3" i="83" s="1"/>
  <c r="AN3" i="83" s="1"/>
  <c r="AO3" i="83" s="1"/>
  <c r="AP3" i="83" s="1"/>
  <c r="AQ3" i="83" s="1"/>
  <c r="AR3" i="83" s="1"/>
  <c r="AS3" i="83" s="1"/>
  <c r="AT3" i="83" s="1"/>
  <c r="AU3" i="83" s="1"/>
  <c r="AV3" i="83" s="1"/>
  <c r="AW3" i="83" s="1"/>
  <c r="AX3" i="83" s="1"/>
  <c r="AY3" i="83" s="1"/>
  <c r="AZ3" i="83" s="1"/>
  <c r="BA3" i="83" s="1"/>
  <c r="BB3" i="83" s="1"/>
  <c r="BC3" i="83" s="1"/>
  <c r="BD3" i="83" s="1"/>
  <c r="BE3" i="83" s="1"/>
  <c r="BF3" i="83" s="1"/>
  <c r="BG3" i="83" s="1"/>
  <c r="BH3" i="83" s="1"/>
  <c r="BI3" i="83" s="1"/>
  <c r="BJ3" i="83" s="1"/>
  <c r="BK3" i="83" s="1"/>
  <c r="BL3" i="83" s="1"/>
  <c r="BM3" i="83" s="1"/>
  <c r="BN3" i="83" s="1"/>
  <c r="BO3" i="83" s="1"/>
  <c r="BP3" i="83" s="1"/>
  <c r="BQ3" i="83" s="1"/>
  <c r="BR3" i="83" s="1"/>
  <c r="BS3" i="83" s="1"/>
  <c r="BT3" i="83" s="1"/>
  <c r="BU3" i="83" s="1"/>
  <c r="BV3" i="83" s="1"/>
  <c r="BW3" i="83" s="1"/>
  <c r="BX3" i="83" s="1"/>
  <c r="BY3" i="83" s="1"/>
  <c r="BZ3" i="83" s="1"/>
  <c r="CA3" i="83" s="1"/>
  <c r="CB3" i="83" s="1"/>
  <c r="CC3" i="83" s="1"/>
  <c r="CD3" i="83" s="1"/>
  <c r="CE3" i="83" s="1"/>
  <c r="CF3" i="83" s="1"/>
  <c r="CG3" i="83" s="1"/>
  <c r="CH3" i="83" s="1"/>
  <c r="CI3" i="83" s="1"/>
  <c r="CJ3" i="83" s="1"/>
  <c r="CK3" i="83" s="1"/>
  <c r="CL3" i="83" s="1"/>
  <c r="CM3" i="83" s="1"/>
  <c r="CN3" i="83" s="1"/>
  <c r="CO3" i="83" s="1"/>
  <c r="CP3" i="83" s="1"/>
  <c r="CQ3" i="83" s="1"/>
  <c r="CR3" i="83" s="1"/>
  <c r="CS3" i="83" s="1"/>
  <c r="CT3" i="83" s="1"/>
  <c r="CU3" i="83" s="1"/>
  <c r="CV3" i="83" s="1"/>
  <c r="CW3" i="83" s="1"/>
  <c r="CX3" i="83" s="1"/>
  <c r="CY3" i="83" s="1"/>
  <c r="CZ3" i="83" s="1"/>
  <c r="DA3" i="83" s="1"/>
  <c r="DB3" i="83" s="1"/>
  <c r="DC3" i="83" s="1"/>
  <c r="DD3" i="83" s="1"/>
  <c r="DE3" i="83" s="1"/>
  <c r="DF3" i="83" s="1"/>
  <c r="DG3" i="83" s="1"/>
  <c r="DH3" i="83" s="1"/>
  <c r="DI3" i="83" s="1"/>
  <c r="DJ3" i="83" s="1"/>
  <c r="DK3" i="83" s="1"/>
  <c r="DL3" i="83" s="1"/>
  <c r="DM3" i="83" s="1"/>
  <c r="DN3" i="83" s="1"/>
  <c r="DO3" i="83" s="1"/>
  <c r="DP3" i="83" s="1"/>
  <c r="DQ3" i="83" s="1"/>
  <c r="DR3" i="83" s="1"/>
  <c r="DS3" i="83" s="1"/>
  <c r="DT3" i="83" s="1"/>
  <c r="DU3" i="83" s="1"/>
  <c r="DV3" i="83" s="1"/>
  <c r="DW3" i="83" s="1"/>
  <c r="DX3" i="83" s="1"/>
  <c r="DY3" i="83" s="1"/>
  <c r="DZ3" i="83" s="1"/>
  <c r="EA3" i="83" s="1"/>
  <c r="EB3" i="83" s="1"/>
  <c r="EC3" i="83" s="1"/>
  <c r="ED3" i="83" s="1"/>
  <c r="EE3" i="83" s="1"/>
  <c r="EF3" i="83" s="1"/>
  <c r="EG3" i="83" s="1"/>
  <c r="EH3" i="83" s="1"/>
  <c r="EI3" i="83" s="1"/>
  <c r="EJ3" i="83" s="1"/>
  <c r="EK3" i="83" s="1"/>
  <c r="EL3" i="83" s="1"/>
  <c r="EM3" i="83" s="1"/>
  <c r="EN3" i="83" s="1"/>
  <c r="EO3" i="83" s="1"/>
  <c r="EP3" i="83" s="1"/>
  <c r="EQ3" i="83" s="1"/>
  <c r="ER3" i="83" s="1"/>
  <c r="ES3" i="83" s="1"/>
  <c r="ET3" i="83" s="1"/>
  <c r="EU3" i="83" s="1"/>
  <c r="EV3" i="83" s="1"/>
  <c r="EW3" i="83" s="1"/>
  <c r="EX3" i="83" s="1"/>
  <c r="EY3" i="83" s="1"/>
  <c r="EZ3" i="83" s="1"/>
  <c r="FA3" i="83" s="1"/>
  <c r="FB3" i="83" s="1"/>
  <c r="FC3" i="83" s="1"/>
  <c r="FD3" i="83" s="1"/>
  <c r="FE3" i="83" s="1"/>
  <c r="FF3" i="83" s="1"/>
  <c r="FG3" i="83" s="1"/>
  <c r="FH3" i="83" s="1"/>
  <c r="FI3" i="83" s="1"/>
  <c r="FJ3" i="83" s="1"/>
  <c r="FK3" i="83" s="1"/>
  <c r="FL3" i="83" s="1"/>
  <c r="FM3" i="83" s="1"/>
  <c r="FN3" i="83" s="1"/>
  <c r="FO3" i="83" s="1"/>
  <c r="FP3" i="83" s="1"/>
  <c r="FQ3" i="83" s="1"/>
  <c r="FR3" i="83" s="1"/>
  <c r="FS3" i="83" s="1"/>
  <c r="FT3" i="83" s="1"/>
  <c r="FU3" i="83" s="1"/>
  <c r="FV3" i="83" s="1"/>
  <c r="FW3" i="83" s="1"/>
  <c r="FX3" i="83" s="1"/>
  <c r="FY3" i="83" s="1"/>
  <c r="FZ3" i="83" s="1"/>
  <c r="GA3" i="83" s="1"/>
  <c r="GB3" i="83" s="1"/>
  <c r="GC3" i="83" s="1"/>
  <c r="GD3" i="83" s="1"/>
  <c r="GE3" i="83" s="1"/>
  <c r="GF3" i="83" s="1"/>
  <c r="GG3" i="83" s="1"/>
  <c r="GH3" i="83" s="1"/>
  <c r="GI3" i="83" s="1"/>
  <c r="GJ3" i="83" s="1"/>
  <c r="GK3" i="83" s="1"/>
  <c r="GL3" i="83" s="1"/>
  <c r="GM3" i="83" s="1"/>
  <c r="GN3" i="83" s="1"/>
  <c r="GO3" i="83" s="1"/>
  <c r="GP3" i="83" s="1"/>
  <c r="GQ3" i="83" s="1"/>
  <c r="GR3" i="83" s="1"/>
  <c r="GS3" i="83" s="1"/>
  <c r="GT3" i="83" s="1"/>
  <c r="GU3" i="83" s="1"/>
  <c r="GV3" i="83" s="1"/>
  <c r="GW3" i="83" s="1"/>
  <c r="GX3" i="83" s="1"/>
  <c r="GY3" i="83" s="1"/>
  <c r="GZ3" i="83" s="1"/>
  <c r="HA3" i="83" s="1"/>
  <c r="HB3" i="83" s="1"/>
  <c r="HC3" i="83" s="1"/>
  <c r="HD3" i="83" s="1"/>
  <c r="HE3" i="83" s="1"/>
  <c r="HF3" i="83" s="1"/>
  <c r="HG3" i="83" s="1"/>
  <c r="HH3" i="83" s="1"/>
  <c r="HI3" i="83" s="1"/>
  <c r="HJ3" i="83" s="1"/>
  <c r="HK3" i="83" s="1"/>
  <c r="AK2" i="83"/>
  <c r="AJ2" i="83"/>
  <c r="AI2" i="83"/>
  <c r="AH2" i="83"/>
  <c r="HE1" i="83"/>
  <c r="GX1" i="83"/>
  <c r="GQ1" i="83"/>
  <c r="GJ1" i="83"/>
  <c r="GC1" i="83"/>
  <c r="FV1" i="83"/>
  <c r="FO1" i="83"/>
  <c r="FS7" i="83" s="1"/>
  <c r="FH1" i="83"/>
  <c r="FA1" i="83"/>
  <c r="FE7" i="83" s="1"/>
  <c r="ET1" i="83"/>
  <c r="EX7" i="83" s="1"/>
  <c r="EM1" i="83"/>
  <c r="EF1" i="83"/>
  <c r="EJ7" i="83" s="1"/>
  <c r="DY1" i="83"/>
  <c r="DR1" i="83"/>
  <c r="DK1" i="83"/>
  <c r="DD1" i="83"/>
  <c r="CW1" i="83"/>
  <c r="CP1" i="83"/>
  <c r="CT7" i="83" s="1"/>
  <c r="CI1" i="83"/>
  <c r="CB1" i="83"/>
  <c r="BU1" i="83"/>
  <c r="BN1" i="83"/>
  <c r="BR7" i="83" s="1"/>
  <c r="BG1" i="83"/>
  <c r="BK7" i="83" s="1"/>
  <c r="AZ1" i="83"/>
  <c r="BD7" i="83" s="1"/>
  <c r="AS1" i="83"/>
  <c r="AW7" i="83" s="1"/>
  <c r="AL1" i="83"/>
  <c r="AP7" i="83" s="1"/>
  <c r="AJ25" i="82"/>
  <c r="AL25" i="82" s="1"/>
  <c r="S25" i="82"/>
  <c r="Q25" i="82"/>
  <c r="O25" i="82"/>
  <c r="D25" i="82"/>
  <c r="C25" i="82"/>
  <c r="AJ24" i="82"/>
  <c r="AL24" i="82" s="1"/>
  <c r="O24" i="82"/>
  <c r="V24" i="82" s="1"/>
  <c r="D24" i="82"/>
  <c r="C24" i="82"/>
  <c r="AJ23" i="82"/>
  <c r="AL23" i="82" s="1"/>
  <c r="Q23" i="82"/>
  <c r="O23" i="82"/>
  <c r="V23" i="82" s="1"/>
  <c r="D23" i="82"/>
  <c r="C23" i="82"/>
  <c r="AJ22" i="82"/>
  <c r="AL22" i="82" s="1"/>
  <c r="Q22" i="82"/>
  <c r="O22" i="82"/>
  <c r="D22" i="82"/>
  <c r="C22" i="82"/>
  <c r="AJ21" i="82"/>
  <c r="AL21" i="82" s="1"/>
  <c r="Q21" i="82"/>
  <c r="O21" i="82"/>
  <c r="V21" i="82" s="1"/>
  <c r="D21" i="82"/>
  <c r="C21" i="82"/>
  <c r="AJ20" i="82"/>
  <c r="AL20" i="82" s="1"/>
  <c r="Q20" i="82"/>
  <c r="O20" i="82"/>
  <c r="R20" i="82" s="1"/>
  <c r="D20" i="82"/>
  <c r="C20" i="82"/>
  <c r="AJ19" i="82"/>
  <c r="AL19" i="82" s="1"/>
  <c r="Q19" i="82"/>
  <c r="O19" i="82"/>
  <c r="D19" i="82"/>
  <c r="C19" i="82"/>
  <c r="AJ18" i="82"/>
  <c r="AL18" i="82" s="1"/>
  <c r="Q18" i="82"/>
  <c r="O18" i="82"/>
  <c r="R18" i="82" s="1"/>
  <c r="D18" i="82"/>
  <c r="C18" i="82"/>
  <c r="AJ17" i="82"/>
  <c r="AL17" i="82" s="1"/>
  <c r="Q17" i="82"/>
  <c r="O17" i="82"/>
  <c r="V17" i="82" s="1"/>
  <c r="D17" i="82"/>
  <c r="C17" i="82"/>
  <c r="AJ16" i="82"/>
  <c r="AL16" i="82" s="1"/>
  <c r="Q16" i="82"/>
  <c r="O16" i="82"/>
  <c r="V16" i="82" s="1"/>
  <c r="D16" i="82"/>
  <c r="C16" i="82"/>
  <c r="AM3" i="82"/>
  <c r="AN3" i="82" s="1"/>
  <c r="AO3" i="82" s="1"/>
  <c r="AP3" i="82" s="1"/>
  <c r="AQ3" i="82" s="1"/>
  <c r="AR3" i="82" s="1"/>
  <c r="AS3" i="82" s="1"/>
  <c r="AT3" i="82" s="1"/>
  <c r="AU3" i="82" s="1"/>
  <c r="AV3" i="82" s="1"/>
  <c r="AW3" i="82" s="1"/>
  <c r="AX3" i="82" s="1"/>
  <c r="AY3" i="82" s="1"/>
  <c r="AZ3" i="82" s="1"/>
  <c r="BA3" i="82" s="1"/>
  <c r="BB3" i="82" s="1"/>
  <c r="BC3" i="82" s="1"/>
  <c r="BD3" i="82" s="1"/>
  <c r="BE3" i="82" s="1"/>
  <c r="BF3" i="82" s="1"/>
  <c r="BG3" i="82" s="1"/>
  <c r="BH3" i="82" s="1"/>
  <c r="BI3" i="82" s="1"/>
  <c r="BJ3" i="82" s="1"/>
  <c r="BK3" i="82" s="1"/>
  <c r="BL3" i="82" s="1"/>
  <c r="BM3" i="82" s="1"/>
  <c r="BN3" i="82" s="1"/>
  <c r="BO3" i="82" s="1"/>
  <c r="BP3" i="82" s="1"/>
  <c r="BQ3" i="82" s="1"/>
  <c r="BR3" i="82" s="1"/>
  <c r="BS3" i="82" s="1"/>
  <c r="BT3" i="82" s="1"/>
  <c r="BU3" i="82" s="1"/>
  <c r="BV3" i="82" s="1"/>
  <c r="BW3" i="82" s="1"/>
  <c r="BX3" i="82" s="1"/>
  <c r="BY3" i="82" s="1"/>
  <c r="BZ3" i="82" s="1"/>
  <c r="CA3" i="82" s="1"/>
  <c r="CB3" i="82" s="1"/>
  <c r="CC3" i="82" s="1"/>
  <c r="CD3" i="82" s="1"/>
  <c r="CE3" i="82" s="1"/>
  <c r="CF3" i="82" s="1"/>
  <c r="CG3" i="82" s="1"/>
  <c r="CH3" i="82" s="1"/>
  <c r="CI3" i="82" s="1"/>
  <c r="CJ3" i="82" s="1"/>
  <c r="CK3" i="82" s="1"/>
  <c r="CL3" i="82" s="1"/>
  <c r="CM3" i="82" s="1"/>
  <c r="CN3" i="82" s="1"/>
  <c r="CO3" i="82" s="1"/>
  <c r="CP3" i="82" s="1"/>
  <c r="CQ3" i="82" s="1"/>
  <c r="CR3" i="82" s="1"/>
  <c r="CS3" i="82" s="1"/>
  <c r="CT3" i="82" s="1"/>
  <c r="CU3" i="82" s="1"/>
  <c r="CV3" i="82" s="1"/>
  <c r="CW3" i="82" s="1"/>
  <c r="CX3" i="82" s="1"/>
  <c r="CY3" i="82" s="1"/>
  <c r="CZ3" i="82" s="1"/>
  <c r="DA3" i="82" s="1"/>
  <c r="DB3" i="82" s="1"/>
  <c r="DC3" i="82" s="1"/>
  <c r="DD3" i="82" s="1"/>
  <c r="DE3" i="82" s="1"/>
  <c r="DF3" i="82" s="1"/>
  <c r="DG3" i="82" s="1"/>
  <c r="DH3" i="82" s="1"/>
  <c r="DI3" i="82" s="1"/>
  <c r="DJ3" i="82" s="1"/>
  <c r="DK3" i="82" s="1"/>
  <c r="DL3" i="82" s="1"/>
  <c r="DM3" i="82" s="1"/>
  <c r="DN3" i="82" s="1"/>
  <c r="DO3" i="82" s="1"/>
  <c r="DP3" i="82" s="1"/>
  <c r="DQ3" i="82" s="1"/>
  <c r="DR3" i="82" s="1"/>
  <c r="DS3" i="82" s="1"/>
  <c r="DT3" i="82" s="1"/>
  <c r="DU3" i="82" s="1"/>
  <c r="DV3" i="82" s="1"/>
  <c r="DW3" i="82" s="1"/>
  <c r="DX3" i="82" s="1"/>
  <c r="DY3" i="82" s="1"/>
  <c r="DZ3" i="82" s="1"/>
  <c r="EA3" i="82" s="1"/>
  <c r="EB3" i="82" s="1"/>
  <c r="EC3" i="82" s="1"/>
  <c r="ED3" i="82" s="1"/>
  <c r="EE3" i="82" s="1"/>
  <c r="EF3" i="82" s="1"/>
  <c r="EG3" i="82" s="1"/>
  <c r="EH3" i="82" s="1"/>
  <c r="EI3" i="82" s="1"/>
  <c r="EJ3" i="82" s="1"/>
  <c r="EK3" i="82" s="1"/>
  <c r="EL3" i="82" s="1"/>
  <c r="EM3" i="82" s="1"/>
  <c r="EN3" i="82" s="1"/>
  <c r="EO3" i="82" s="1"/>
  <c r="EP3" i="82" s="1"/>
  <c r="EQ3" i="82" s="1"/>
  <c r="ER3" i="82" s="1"/>
  <c r="ES3" i="82" s="1"/>
  <c r="ET3" i="82" s="1"/>
  <c r="EU3" i="82" s="1"/>
  <c r="EV3" i="82" s="1"/>
  <c r="EW3" i="82" s="1"/>
  <c r="EX3" i="82" s="1"/>
  <c r="EY3" i="82" s="1"/>
  <c r="EZ3" i="82" s="1"/>
  <c r="FA3" i="82" s="1"/>
  <c r="FB3" i="82" s="1"/>
  <c r="FC3" i="82" s="1"/>
  <c r="FD3" i="82" s="1"/>
  <c r="FE3" i="82" s="1"/>
  <c r="FF3" i="82" s="1"/>
  <c r="FG3" i="82" s="1"/>
  <c r="FH3" i="82" s="1"/>
  <c r="FI3" i="82" s="1"/>
  <c r="FJ3" i="82" s="1"/>
  <c r="FK3" i="82" s="1"/>
  <c r="FL3" i="82" s="1"/>
  <c r="FM3" i="82" s="1"/>
  <c r="FN3" i="82" s="1"/>
  <c r="FO3" i="82" s="1"/>
  <c r="FP3" i="82" s="1"/>
  <c r="FQ3" i="82" s="1"/>
  <c r="FR3" i="82" s="1"/>
  <c r="FS3" i="82" s="1"/>
  <c r="FT3" i="82" s="1"/>
  <c r="FU3" i="82" s="1"/>
  <c r="FV3" i="82" s="1"/>
  <c r="FW3" i="82" s="1"/>
  <c r="FX3" i="82" s="1"/>
  <c r="FY3" i="82" s="1"/>
  <c r="FZ3" i="82" s="1"/>
  <c r="GA3" i="82" s="1"/>
  <c r="GB3" i="82" s="1"/>
  <c r="GC3" i="82" s="1"/>
  <c r="GD3" i="82" s="1"/>
  <c r="GE3" i="82" s="1"/>
  <c r="GF3" i="82" s="1"/>
  <c r="GG3" i="82" s="1"/>
  <c r="GH3" i="82" s="1"/>
  <c r="GI3" i="82" s="1"/>
  <c r="GJ3" i="82" s="1"/>
  <c r="GK3" i="82" s="1"/>
  <c r="GL3" i="82" s="1"/>
  <c r="GM3" i="82" s="1"/>
  <c r="GN3" i="82" s="1"/>
  <c r="GO3" i="82" s="1"/>
  <c r="GP3" i="82" s="1"/>
  <c r="GQ3" i="82" s="1"/>
  <c r="GR3" i="82" s="1"/>
  <c r="GS3" i="82" s="1"/>
  <c r="GT3" i="82" s="1"/>
  <c r="GU3" i="82" s="1"/>
  <c r="GV3" i="82" s="1"/>
  <c r="GW3" i="82" s="1"/>
  <c r="GX3" i="82" s="1"/>
  <c r="GY3" i="82" s="1"/>
  <c r="GZ3" i="82" s="1"/>
  <c r="HA3" i="82" s="1"/>
  <c r="HB3" i="82" s="1"/>
  <c r="HC3" i="82" s="1"/>
  <c r="HD3" i="82" s="1"/>
  <c r="HE3" i="82" s="1"/>
  <c r="HF3" i="82" s="1"/>
  <c r="HG3" i="82" s="1"/>
  <c r="HH3" i="82" s="1"/>
  <c r="HI3" i="82" s="1"/>
  <c r="HJ3" i="82" s="1"/>
  <c r="HK3" i="82" s="1"/>
  <c r="HL3" i="82" s="1"/>
  <c r="HM3" i="82" s="1"/>
  <c r="HN3" i="82" s="1"/>
  <c r="HO3" i="82" s="1"/>
  <c r="HP3" i="82" s="1"/>
  <c r="AP2" i="82"/>
  <c r="E9" i="213" s="1"/>
  <c r="AO2" i="82"/>
  <c r="D9" i="213" s="1"/>
  <c r="AN2" i="82"/>
  <c r="C9" i="213" s="1"/>
  <c r="AM2" i="82"/>
  <c r="B9" i="213" s="1"/>
  <c r="HJ1" i="82"/>
  <c r="HC1" i="82"/>
  <c r="GV1" i="82"/>
  <c r="GO1" i="82"/>
  <c r="GH1" i="82"/>
  <c r="GL7" i="82" s="1"/>
  <c r="GA1" i="82"/>
  <c r="FT1" i="82"/>
  <c r="FX7" i="82" s="1"/>
  <c r="FM1" i="82"/>
  <c r="FF1" i="82"/>
  <c r="EY1" i="82"/>
  <c r="ER1" i="82"/>
  <c r="EV7" i="82" s="1"/>
  <c r="EK1" i="82"/>
  <c r="ED1" i="82"/>
  <c r="DW1" i="82"/>
  <c r="DP1" i="82"/>
  <c r="DI1" i="82"/>
  <c r="DB1" i="82"/>
  <c r="CU1" i="82"/>
  <c r="CN1" i="82"/>
  <c r="CG1" i="82"/>
  <c r="BZ1" i="82"/>
  <c r="CD7" i="82" s="1"/>
  <c r="AY9" i="213" s="1"/>
  <c r="BS1" i="82"/>
  <c r="BL1" i="82"/>
  <c r="BE1" i="82"/>
  <c r="AX1" i="82"/>
  <c r="AQ1" i="82"/>
  <c r="AH25" i="81"/>
  <c r="AJ25" i="81" s="1"/>
  <c r="Q25" i="81"/>
  <c r="O25" i="81"/>
  <c r="M25" i="81"/>
  <c r="D25" i="81"/>
  <c r="C25" i="81"/>
  <c r="AH24" i="81"/>
  <c r="AJ24" i="81" s="1"/>
  <c r="Q24" i="81"/>
  <c r="O24" i="81"/>
  <c r="M24" i="81"/>
  <c r="D24" i="81"/>
  <c r="C24" i="81"/>
  <c r="AH23" i="81"/>
  <c r="AJ23" i="81" s="1"/>
  <c r="O23" i="81"/>
  <c r="M23" i="81"/>
  <c r="T23" i="81" s="1"/>
  <c r="D23" i="81"/>
  <c r="C23" i="81"/>
  <c r="AH22" i="81"/>
  <c r="AJ22" i="81" s="1"/>
  <c r="O22" i="81"/>
  <c r="M22" i="81"/>
  <c r="P22" i="81" s="1"/>
  <c r="D22" i="81"/>
  <c r="C22" i="81"/>
  <c r="AH21" i="81"/>
  <c r="AJ21" i="81" s="1"/>
  <c r="O21" i="81"/>
  <c r="M21" i="81"/>
  <c r="T21" i="81" s="1"/>
  <c r="D21" i="81"/>
  <c r="C21" i="81"/>
  <c r="AH20" i="81"/>
  <c r="AJ20" i="81" s="1"/>
  <c r="O20" i="81"/>
  <c r="M20" i="81"/>
  <c r="T20" i="81" s="1"/>
  <c r="D20" i="81"/>
  <c r="C20" i="81"/>
  <c r="AH19" i="81"/>
  <c r="AJ19" i="81" s="1"/>
  <c r="O19" i="81"/>
  <c r="M19" i="81"/>
  <c r="D19" i="81"/>
  <c r="C19" i="81"/>
  <c r="AH18" i="81"/>
  <c r="AJ18" i="81" s="1"/>
  <c r="O18" i="81"/>
  <c r="M18" i="81"/>
  <c r="D18" i="81"/>
  <c r="C18" i="81"/>
  <c r="AH17" i="81"/>
  <c r="AJ17" i="81" s="1"/>
  <c r="O17" i="81"/>
  <c r="M17" i="81"/>
  <c r="D17" i="81"/>
  <c r="C17" i="81"/>
  <c r="AH16" i="81"/>
  <c r="AJ16" i="81" s="1"/>
  <c r="O16" i="81"/>
  <c r="M16" i="81"/>
  <c r="T16" i="81" s="1"/>
  <c r="D16" i="81"/>
  <c r="C16" i="81"/>
  <c r="AK3" i="81"/>
  <c r="AL3" i="81" s="1"/>
  <c r="AM3" i="81" s="1"/>
  <c r="AN3" i="81" s="1"/>
  <c r="AO3" i="81" s="1"/>
  <c r="AP3" i="81" s="1"/>
  <c r="AQ3" i="81" s="1"/>
  <c r="AR3" i="81" s="1"/>
  <c r="AS3" i="81" s="1"/>
  <c r="AT3" i="81" s="1"/>
  <c r="AU3" i="81" s="1"/>
  <c r="AV3" i="81" s="1"/>
  <c r="AW3" i="81" s="1"/>
  <c r="AX3" i="81" s="1"/>
  <c r="AY3" i="81" s="1"/>
  <c r="AZ3" i="81" s="1"/>
  <c r="BA3" i="81" s="1"/>
  <c r="BB3" i="81" s="1"/>
  <c r="BC3" i="81" s="1"/>
  <c r="BD3" i="81" s="1"/>
  <c r="BE3" i="81" s="1"/>
  <c r="BF3" i="81" s="1"/>
  <c r="BG3" i="81" s="1"/>
  <c r="BH3" i="81" s="1"/>
  <c r="BI3" i="81" s="1"/>
  <c r="BJ3" i="81" s="1"/>
  <c r="BK3" i="81" s="1"/>
  <c r="BL3" i="81" s="1"/>
  <c r="BM3" i="81" s="1"/>
  <c r="BN3" i="81" s="1"/>
  <c r="BO3" i="81" s="1"/>
  <c r="BP3" i="81" s="1"/>
  <c r="BQ3" i="81" s="1"/>
  <c r="BR3" i="81" s="1"/>
  <c r="BS3" i="81" s="1"/>
  <c r="BT3" i="81" s="1"/>
  <c r="BU3" i="81" s="1"/>
  <c r="BV3" i="81" s="1"/>
  <c r="BW3" i="81" s="1"/>
  <c r="BX3" i="81" s="1"/>
  <c r="BY3" i="81" s="1"/>
  <c r="BZ3" i="81" s="1"/>
  <c r="CA3" i="81" s="1"/>
  <c r="CB3" i="81" s="1"/>
  <c r="CC3" i="81" s="1"/>
  <c r="CD3" i="81" s="1"/>
  <c r="CE3" i="81" s="1"/>
  <c r="CF3" i="81" s="1"/>
  <c r="CG3" i="81" s="1"/>
  <c r="CH3" i="81" s="1"/>
  <c r="CI3" i="81" s="1"/>
  <c r="CJ3" i="81" s="1"/>
  <c r="CK3" i="81" s="1"/>
  <c r="CL3" i="81" s="1"/>
  <c r="CM3" i="81" s="1"/>
  <c r="CN3" i="81" s="1"/>
  <c r="CO3" i="81" s="1"/>
  <c r="CP3" i="81" s="1"/>
  <c r="CQ3" i="81" s="1"/>
  <c r="CR3" i="81" s="1"/>
  <c r="CS3" i="81" s="1"/>
  <c r="CT3" i="81" s="1"/>
  <c r="CU3" i="81" s="1"/>
  <c r="CV3" i="81" s="1"/>
  <c r="CW3" i="81" s="1"/>
  <c r="CX3" i="81" s="1"/>
  <c r="CY3" i="81" s="1"/>
  <c r="CZ3" i="81" s="1"/>
  <c r="DA3" i="81" s="1"/>
  <c r="DB3" i="81" s="1"/>
  <c r="DC3" i="81" s="1"/>
  <c r="DD3" i="81" s="1"/>
  <c r="DE3" i="81" s="1"/>
  <c r="DF3" i="81" s="1"/>
  <c r="DG3" i="81" s="1"/>
  <c r="DH3" i="81" s="1"/>
  <c r="DI3" i="81" s="1"/>
  <c r="DJ3" i="81" s="1"/>
  <c r="DK3" i="81" s="1"/>
  <c r="DL3" i="81" s="1"/>
  <c r="DM3" i="81" s="1"/>
  <c r="DN3" i="81" s="1"/>
  <c r="DO3" i="81" s="1"/>
  <c r="DP3" i="81" s="1"/>
  <c r="DQ3" i="81" s="1"/>
  <c r="DR3" i="81" s="1"/>
  <c r="DS3" i="81" s="1"/>
  <c r="DT3" i="81" s="1"/>
  <c r="DU3" i="81" s="1"/>
  <c r="DV3" i="81" s="1"/>
  <c r="DW3" i="81" s="1"/>
  <c r="DX3" i="81" s="1"/>
  <c r="DY3" i="81" s="1"/>
  <c r="DZ3" i="81" s="1"/>
  <c r="EA3" i="81" s="1"/>
  <c r="EB3" i="81" s="1"/>
  <c r="EC3" i="81" s="1"/>
  <c r="ED3" i="81" s="1"/>
  <c r="EE3" i="81" s="1"/>
  <c r="EF3" i="81" s="1"/>
  <c r="EG3" i="81" s="1"/>
  <c r="EH3" i="81" s="1"/>
  <c r="EI3" i="81" s="1"/>
  <c r="EJ3" i="81" s="1"/>
  <c r="EK3" i="81" s="1"/>
  <c r="EL3" i="81" s="1"/>
  <c r="EM3" i="81" s="1"/>
  <c r="EN3" i="81" s="1"/>
  <c r="EO3" i="81" s="1"/>
  <c r="EP3" i="81" s="1"/>
  <c r="EQ3" i="81" s="1"/>
  <c r="ER3" i="81" s="1"/>
  <c r="ES3" i="81" s="1"/>
  <c r="ET3" i="81" s="1"/>
  <c r="EU3" i="81" s="1"/>
  <c r="EV3" i="81" s="1"/>
  <c r="EW3" i="81" s="1"/>
  <c r="EX3" i="81" s="1"/>
  <c r="EY3" i="81" s="1"/>
  <c r="EZ3" i="81" s="1"/>
  <c r="FA3" i="81" s="1"/>
  <c r="FB3" i="81" s="1"/>
  <c r="FC3" i="81" s="1"/>
  <c r="FD3" i="81" s="1"/>
  <c r="FE3" i="81" s="1"/>
  <c r="FF3" i="81" s="1"/>
  <c r="FG3" i="81" s="1"/>
  <c r="FH3" i="81" s="1"/>
  <c r="FI3" i="81" s="1"/>
  <c r="FJ3" i="81" s="1"/>
  <c r="FK3" i="81" s="1"/>
  <c r="FL3" i="81" s="1"/>
  <c r="FM3" i="81" s="1"/>
  <c r="FN3" i="81" s="1"/>
  <c r="FO3" i="81" s="1"/>
  <c r="FP3" i="81" s="1"/>
  <c r="FQ3" i="81" s="1"/>
  <c r="FR3" i="81" s="1"/>
  <c r="FS3" i="81" s="1"/>
  <c r="FT3" i="81" s="1"/>
  <c r="FU3" i="81" s="1"/>
  <c r="FV3" i="81" s="1"/>
  <c r="FW3" i="81" s="1"/>
  <c r="FX3" i="81" s="1"/>
  <c r="FY3" i="81" s="1"/>
  <c r="FZ3" i="81" s="1"/>
  <c r="GA3" i="81" s="1"/>
  <c r="GB3" i="81" s="1"/>
  <c r="GC3" i="81" s="1"/>
  <c r="GD3" i="81" s="1"/>
  <c r="GE3" i="81" s="1"/>
  <c r="GF3" i="81" s="1"/>
  <c r="GG3" i="81" s="1"/>
  <c r="GH3" i="81" s="1"/>
  <c r="GI3" i="81" s="1"/>
  <c r="GJ3" i="81" s="1"/>
  <c r="GK3" i="81" s="1"/>
  <c r="GL3" i="81" s="1"/>
  <c r="GM3" i="81" s="1"/>
  <c r="GN3" i="81" s="1"/>
  <c r="GO3" i="81" s="1"/>
  <c r="GP3" i="81" s="1"/>
  <c r="GQ3" i="81" s="1"/>
  <c r="GR3" i="81" s="1"/>
  <c r="GS3" i="81" s="1"/>
  <c r="GT3" i="81" s="1"/>
  <c r="GU3" i="81" s="1"/>
  <c r="GV3" i="81" s="1"/>
  <c r="GW3" i="81" s="1"/>
  <c r="GX3" i="81" s="1"/>
  <c r="GY3" i="81" s="1"/>
  <c r="GZ3" i="81" s="1"/>
  <c r="HA3" i="81" s="1"/>
  <c r="HB3" i="81" s="1"/>
  <c r="HC3" i="81" s="1"/>
  <c r="HD3" i="81" s="1"/>
  <c r="HE3" i="81" s="1"/>
  <c r="HF3" i="81" s="1"/>
  <c r="HG3" i="81" s="1"/>
  <c r="HH3" i="81" s="1"/>
  <c r="HI3" i="81" s="1"/>
  <c r="HJ3" i="81" s="1"/>
  <c r="HK3" i="81" s="1"/>
  <c r="HL3" i="81" s="1"/>
  <c r="HM3" i="81" s="1"/>
  <c r="HN3" i="81" s="1"/>
  <c r="AN2" i="81"/>
  <c r="E8" i="213" s="1"/>
  <c r="AM2" i="81"/>
  <c r="D8" i="213" s="1"/>
  <c r="AL2" i="81"/>
  <c r="C8" i="213" s="1"/>
  <c r="AK2" i="81"/>
  <c r="B8" i="213" s="1"/>
  <c r="HH1" i="81"/>
  <c r="HA1" i="81"/>
  <c r="GT1" i="81"/>
  <c r="GM1" i="81"/>
  <c r="GF1" i="81"/>
  <c r="FY1" i="81"/>
  <c r="FR1" i="81"/>
  <c r="FK1" i="81"/>
  <c r="FO7" i="81" s="1"/>
  <c r="FD1" i="81"/>
  <c r="EW1" i="81"/>
  <c r="EP1" i="81"/>
  <c r="EI1" i="81"/>
  <c r="EM7" i="81" s="1"/>
  <c r="EB1" i="81"/>
  <c r="DU1" i="81"/>
  <c r="DN1" i="81"/>
  <c r="DG1" i="81"/>
  <c r="CZ1" i="81"/>
  <c r="CS1" i="81"/>
  <c r="CL1" i="81"/>
  <c r="CE1" i="81"/>
  <c r="CI7" i="81" s="1"/>
  <c r="BX1" i="81"/>
  <c r="CB7" i="81" s="1"/>
  <c r="AY8" i="213" s="1"/>
  <c r="BQ1" i="81"/>
  <c r="BJ1" i="81"/>
  <c r="BC1" i="81"/>
  <c r="AV1" i="81"/>
  <c r="AO1" i="81"/>
  <c r="AE25" i="80"/>
  <c r="AG25" i="80" s="1"/>
  <c r="Q25" i="80"/>
  <c r="O25" i="80"/>
  <c r="M25" i="80"/>
  <c r="P25" i="80" s="1"/>
  <c r="D25" i="80"/>
  <c r="C25" i="80"/>
  <c r="AE24" i="80"/>
  <c r="AG24" i="80" s="1"/>
  <c r="Q24" i="80"/>
  <c r="O24" i="80"/>
  <c r="M24" i="80"/>
  <c r="D24" i="80"/>
  <c r="C24" i="80"/>
  <c r="AE23" i="80"/>
  <c r="AG23" i="80" s="1"/>
  <c r="O23" i="80"/>
  <c r="M23" i="80"/>
  <c r="Q23" i="80" s="1"/>
  <c r="D23" i="80"/>
  <c r="C23" i="80"/>
  <c r="AE22" i="80"/>
  <c r="AG22" i="80" s="1"/>
  <c r="O22" i="80"/>
  <c r="M22" i="80"/>
  <c r="T22" i="80" s="1"/>
  <c r="D22" i="80"/>
  <c r="C22" i="80"/>
  <c r="AE21" i="80"/>
  <c r="AG21" i="80" s="1"/>
  <c r="O21" i="80"/>
  <c r="M21" i="80"/>
  <c r="D21" i="80"/>
  <c r="C21" i="80"/>
  <c r="AE20" i="80"/>
  <c r="AG20" i="80" s="1"/>
  <c r="O20" i="80"/>
  <c r="M20" i="80"/>
  <c r="D20" i="80"/>
  <c r="C20" i="80"/>
  <c r="AE19" i="80"/>
  <c r="AG19" i="80" s="1"/>
  <c r="O19" i="80"/>
  <c r="M19" i="80"/>
  <c r="Q19" i="80" s="1"/>
  <c r="D19" i="80"/>
  <c r="C19" i="80"/>
  <c r="AE18" i="80"/>
  <c r="AG18" i="80" s="1"/>
  <c r="O18" i="80"/>
  <c r="M18" i="80"/>
  <c r="D18" i="80"/>
  <c r="C18" i="80"/>
  <c r="AE17" i="80"/>
  <c r="AG17" i="80" s="1"/>
  <c r="O17" i="80"/>
  <c r="M17" i="80"/>
  <c r="T17" i="80" s="1"/>
  <c r="D17" i="80"/>
  <c r="C17" i="80"/>
  <c r="AE16" i="80"/>
  <c r="AG16" i="80" s="1"/>
  <c r="O16" i="80"/>
  <c r="M16" i="80"/>
  <c r="T16" i="80" s="1"/>
  <c r="D16" i="80"/>
  <c r="C16" i="80"/>
  <c r="AH3" i="80"/>
  <c r="AI3" i="80" s="1"/>
  <c r="AJ3" i="80" s="1"/>
  <c r="AK3" i="80" s="1"/>
  <c r="AL3" i="80" s="1"/>
  <c r="AM3" i="80" s="1"/>
  <c r="AN3" i="80" s="1"/>
  <c r="AO3" i="80" s="1"/>
  <c r="AP3" i="80" s="1"/>
  <c r="AQ3" i="80" s="1"/>
  <c r="AR3" i="80" s="1"/>
  <c r="AS3" i="80" s="1"/>
  <c r="AT3" i="80" s="1"/>
  <c r="AU3" i="80" s="1"/>
  <c r="AV3" i="80" s="1"/>
  <c r="AW3" i="80" s="1"/>
  <c r="AX3" i="80" s="1"/>
  <c r="AY3" i="80" s="1"/>
  <c r="AZ3" i="80" s="1"/>
  <c r="BA3" i="80" s="1"/>
  <c r="BB3" i="80" s="1"/>
  <c r="BC3" i="80" s="1"/>
  <c r="BD3" i="80" s="1"/>
  <c r="BE3" i="80" s="1"/>
  <c r="BF3" i="80" s="1"/>
  <c r="BG3" i="80" s="1"/>
  <c r="BH3" i="80" s="1"/>
  <c r="BI3" i="80" s="1"/>
  <c r="BJ3" i="80" s="1"/>
  <c r="BK3" i="80" s="1"/>
  <c r="BL3" i="80" s="1"/>
  <c r="BM3" i="80" s="1"/>
  <c r="BN3" i="80" s="1"/>
  <c r="BO3" i="80" s="1"/>
  <c r="BP3" i="80" s="1"/>
  <c r="BQ3" i="80" s="1"/>
  <c r="BR3" i="80" s="1"/>
  <c r="BS3" i="80" s="1"/>
  <c r="BT3" i="80" s="1"/>
  <c r="BU3" i="80" s="1"/>
  <c r="BV3" i="80" s="1"/>
  <c r="BW3" i="80" s="1"/>
  <c r="BX3" i="80" s="1"/>
  <c r="BY3" i="80" s="1"/>
  <c r="BZ3" i="80" s="1"/>
  <c r="CA3" i="80" s="1"/>
  <c r="CB3" i="80" s="1"/>
  <c r="CC3" i="80" s="1"/>
  <c r="CD3" i="80" s="1"/>
  <c r="CE3" i="80" s="1"/>
  <c r="CF3" i="80" s="1"/>
  <c r="CG3" i="80" s="1"/>
  <c r="CH3" i="80" s="1"/>
  <c r="CI3" i="80" s="1"/>
  <c r="CJ3" i="80" s="1"/>
  <c r="CK3" i="80" s="1"/>
  <c r="CL3" i="80" s="1"/>
  <c r="CM3" i="80" s="1"/>
  <c r="CN3" i="80" s="1"/>
  <c r="CO3" i="80" s="1"/>
  <c r="CP3" i="80" s="1"/>
  <c r="CQ3" i="80" s="1"/>
  <c r="CR3" i="80" s="1"/>
  <c r="CS3" i="80" s="1"/>
  <c r="CT3" i="80" s="1"/>
  <c r="CU3" i="80" s="1"/>
  <c r="CV3" i="80" s="1"/>
  <c r="CW3" i="80" s="1"/>
  <c r="CX3" i="80" s="1"/>
  <c r="CY3" i="80" s="1"/>
  <c r="CZ3" i="80" s="1"/>
  <c r="DA3" i="80" s="1"/>
  <c r="DB3" i="80" s="1"/>
  <c r="DC3" i="80" s="1"/>
  <c r="DD3" i="80" s="1"/>
  <c r="DE3" i="80" s="1"/>
  <c r="DF3" i="80" s="1"/>
  <c r="DG3" i="80" s="1"/>
  <c r="DH3" i="80" s="1"/>
  <c r="DI3" i="80" s="1"/>
  <c r="DJ3" i="80" s="1"/>
  <c r="DK3" i="80" s="1"/>
  <c r="DL3" i="80" s="1"/>
  <c r="DM3" i="80" s="1"/>
  <c r="DN3" i="80" s="1"/>
  <c r="DO3" i="80" s="1"/>
  <c r="DP3" i="80" s="1"/>
  <c r="DQ3" i="80" s="1"/>
  <c r="DR3" i="80" s="1"/>
  <c r="DS3" i="80" s="1"/>
  <c r="DT3" i="80" s="1"/>
  <c r="DU3" i="80" s="1"/>
  <c r="DV3" i="80" s="1"/>
  <c r="DW3" i="80" s="1"/>
  <c r="DX3" i="80" s="1"/>
  <c r="DY3" i="80" s="1"/>
  <c r="DZ3" i="80" s="1"/>
  <c r="EA3" i="80" s="1"/>
  <c r="EB3" i="80" s="1"/>
  <c r="EC3" i="80" s="1"/>
  <c r="ED3" i="80" s="1"/>
  <c r="EE3" i="80" s="1"/>
  <c r="EF3" i="80" s="1"/>
  <c r="EG3" i="80" s="1"/>
  <c r="EH3" i="80" s="1"/>
  <c r="EI3" i="80" s="1"/>
  <c r="EJ3" i="80" s="1"/>
  <c r="EK3" i="80" s="1"/>
  <c r="EL3" i="80" s="1"/>
  <c r="EM3" i="80" s="1"/>
  <c r="EN3" i="80" s="1"/>
  <c r="EO3" i="80" s="1"/>
  <c r="EP3" i="80" s="1"/>
  <c r="EQ3" i="80" s="1"/>
  <c r="ER3" i="80" s="1"/>
  <c r="ES3" i="80" s="1"/>
  <c r="ET3" i="80" s="1"/>
  <c r="EU3" i="80" s="1"/>
  <c r="EV3" i="80" s="1"/>
  <c r="EW3" i="80" s="1"/>
  <c r="EX3" i="80" s="1"/>
  <c r="EY3" i="80" s="1"/>
  <c r="EZ3" i="80" s="1"/>
  <c r="FA3" i="80" s="1"/>
  <c r="FB3" i="80" s="1"/>
  <c r="FC3" i="80" s="1"/>
  <c r="FD3" i="80" s="1"/>
  <c r="FE3" i="80" s="1"/>
  <c r="FF3" i="80" s="1"/>
  <c r="FG3" i="80" s="1"/>
  <c r="FH3" i="80" s="1"/>
  <c r="FI3" i="80" s="1"/>
  <c r="FJ3" i="80" s="1"/>
  <c r="FK3" i="80" s="1"/>
  <c r="FL3" i="80" s="1"/>
  <c r="FM3" i="80" s="1"/>
  <c r="FN3" i="80" s="1"/>
  <c r="FO3" i="80" s="1"/>
  <c r="FP3" i="80" s="1"/>
  <c r="FQ3" i="80" s="1"/>
  <c r="FR3" i="80" s="1"/>
  <c r="FS3" i="80" s="1"/>
  <c r="FT3" i="80" s="1"/>
  <c r="FU3" i="80" s="1"/>
  <c r="FV3" i="80" s="1"/>
  <c r="FW3" i="80" s="1"/>
  <c r="FX3" i="80" s="1"/>
  <c r="FY3" i="80" s="1"/>
  <c r="FZ3" i="80" s="1"/>
  <c r="GA3" i="80" s="1"/>
  <c r="GB3" i="80" s="1"/>
  <c r="GC3" i="80" s="1"/>
  <c r="GD3" i="80" s="1"/>
  <c r="GE3" i="80" s="1"/>
  <c r="GF3" i="80" s="1"/>
  <c r="GG3" i="80" s="1"/>
  <c r="GH3" i="80" s="1"/>
  <c r="GI3" i="80" s="1"/>
  <c r="GJ3" i="80" s="1"/>
  <c r="GK3" i="80" s="1"/>
  <c r="GL3" i="80" s="1"/>
  <c r="GM3" i="80" s="1"/>
  <c r="GN3" i="80" s="1"/>
  <c r="GO3" i="80" s="1"/>
  <c r="GP3" i="80" s="1"/>
  <c r="GQ3" i="80" s="1"/>
  <c r="GR3" i="80" s="1"/>
  <c r="GS3" i="80" s="1"/>
  <c r="GT3" i="80" s="1"/>
  <c r="GU3" i="80" s="1"/>
  <c r="GV3" i="80" s="1"/>
  <c r="GW3" i="80" s="1"/>
  <c r="GX3" i="80" s="1"/>
  <c r="GY3" i="80" s="1"/>
  <c r="GZ3" i="80" s="1"/>
  <c r="HA3" i="80" s="1"/>
  <c r="HB3" i="80" s="1"/>
  <c r="HC3" i="80" s="1"/>
  <c r="HD3" i="80" s="1"/>
  <c r="HE3" i="80" s="1"/>
  <c r="HF3" i="80" s="1"/>
  <c r="HG3" i="80" s="1"/>
  <c r="HH3" i="80" s="1"/>
  <c r="HI3" i="80" s="1"/>
  <c r="HJ3" i="80" s="1"/>
  <c r="HK3" i="80" s="1"/>
  <c r="AK2" i="80"/>
  <c r="E7" i="213" s="1"/>
  <c r="AJ2" i="80"/>
  <c r="D7" i="213" s="1"/>
  <c r="AI2" i="80"/>
  <c r="C7" i="213" s="1"/>
  <c r="AH2" i="80"/>
  <c r="B7" i="213" s="1"/>
  <c r="HE1" i="80"/>
  <c r="GX1" i="80"/>
  <c r="GQ1" i="80"/>
  <c r="GJ1" i="80"/>
  <c r="GN7" i="80" s="1"/>
  <c r="GC1" i="80"/>
  <c r="FV1" i="80"/>
  <c r="FO1" i="80"/>
  <c r="FH1" i="80"/>
  <c r="FA1" i="80"/>
  <c r="ET1" i="80"/>
  <c r="EM1" i="80"/>
  <c r="EF1" i="80"/>
  <c r="EJ7" i="80" s="1"/>
  <c r="DY1" i="80"/>
  <c r="DR1" i="80"/>
  <c r="DK1" i="80"/>
  <c r="DD1" i="80"/>
  <c r="CW1" i="80"/>
  <c r="CP1" i="80"/>
  <c r="CI1" i="80"/>
  <c r="CB1" i="80"/>
  <c r="CF7" i="80" s="1"/>
  <c r="BU1" i="80"/>
  <c r="BY7" i="80" s="1"/>
  <c r="AY7" i="213" s="1"/>
  <c r="BN1" i="80"/>
  <c r="BG1" i="80"/>
  <c r="AZ1" i="80"/>
  <c r="AS1" i="80"/>
  <c r="AL1" i="80"/>
  <c r="AE25" i="74"/>
  <c r="AG25" i="74" s="1"/>
  <c r="Q25" i="74"/>
  <c r="O25" i="74"/>
  <c r="M25" i="74"/>
  <c r="D25" i="74"/>
  <c r="C25" i="74"/>
  <c r="AE24" i="74"/>
  <c r="AG24" i="74" s="1"/>
  <c r="Q24" i="74"/>
  <c r="O24" i="74"/>
  <c r="M24" i="74"/>
  <c r="T24" i="74" s="1"/>
  <c r="D24" i="74"/>
  <c r="C24" i="74"/>
  <c r="AE23" i="74"/>
  <c r="AG23" i="74" s="1"/>
  <c r="Q23" i="74"/>
  <c r="O23" i="74"/>
  <c r="M23" i="74"/>
  <c r="D23" i="74"/>
  <c r="C23" i="74"/>
  <c r="AE22" i="74"/>
  <c r="AG22" i="74" s="1"/>
  <c r="O22" i="74"/>
  <c r="M22" i="74"/>
  <c r="D22" i="74"/>
  <c r="C22" i="74"/>
  <c r="AE21" i="74"/>
  <c r="AG21" i="74" s="1"/>
  <c r="O21" i="74"/>
  <c r="M21" i="74"/>
  <c r="T21" i="74" s="1"/>
  <c r="D21" i="74"/>
  <c r="C21" i="74"/>
  <c r="AE20" i="74"/>
  <c r="AG20" i="74" s="1"/>
  <c r="O20" i="74"/>
  <c r="M20" i="74"/>
  <c r="T20" i="74" s="1"/>
  <c r="D20" i="74"/>
  <c r="C20" i="74"/>
  <c r="AE19" i="74"/>
  <c r="AG19" i="74" s="1"/>
  <c r="O19" i="74"/>
  <c r="M19" i="74"/>
  <c r="D19" i="74"/>
  <c r="C19" i="74"/>
  <c r="AE18" i="74"/>
  <c r="AG18" i="74" s="1"/>
  <c r="O18" i="74"/>
  <c r="M18" i="74"/>
  <c r="T18" i="74" s="1"/>
  <c r="D18" i="74"/>
  <c r="C18" i="74"/>
  <c r="AE17" i="74"/>
  <c r="AG17" i="74" s="1"/>
  <c r="O17" i="74"/>
  <c r="M17" i="74"/>
  <c r="P17" i="74" s="1"/>
  <c r="D17" i="74"/>
  <c r="C17" i="74"/>
  <c r="AE16" i="74"/>
  <c r="AG16" i="74" s="1"/>
  <c r="O16" i="74"/>
  <c r="M16" i="74"/>
  <c r="D16" i="74"/>
  <c r="C16" i="74"/>
  <c r="AH3" i="74"/>
  <c r="AI3" i="74" s="1"/>
  <c r="AJ3" i="74" s="1"/>
  <c r="AK3" i="74" s="1"/>
  <c r="AL3" i="74" s="1"/>
  <c r="AM3" i="74" s="1"/>
  <c r="AN3" i="74" s="1"/>
  <c r="AO3" i="74" s="1"/>
  <c r="AP3" i="74" s="1"/>
  <c r="AQ3" i="74" s="1"/>
  <c r="AR3" i="74" s="1"/>
  <c r="AS3" i="74" s="1"/>
  <c r="AT3" i="74" s="1"/>
  <c r="AU3" i="74" s="1"/>
  <c r="AV3" i="74" s="1"/>
  <c r="AW3" i="74" s="1"/>
  <c r="AX3" i="74" s="1"/>
  <c r="AY3" i="74" s="1"/>
  <c r="AZ3" i="74" s="1"/>
  <c r="BA3" i="74" s="1"/>
  <c r="BB3" i="74" s="1"/>
  <c r="BC3" i="74" s="1"/>
  <c r="BD3" i="74" s="1"/>
  <c r="BE3" i="74" s="1"/>
  <c r="BF3" i="74" s="1"/>
  <c r="BG3" i="74" s="1"/>
  <c r="BH3" i="74" s="1"/>
  <c r="BI3" i="74" s="1"/>
  <c r="BJ3" i="74" s="1"/>
  <c r="BK3" i="74" s="1"/>
  <c r="BL3" i="74" s="1"/>
  <c r="BM3" i="74" s="1"/>
  <c r="BN3" i="74" s="1"/>
  <c r="BO3" i="74" s="1"/>
  <c r="BP3" i="74" s="1"/>
  <c r="BQ3" i="74" s="1"/>
  <c r="BR3" i="74" s="1"/>
  <c r="BS3" i="74" s="1"/>
  <c r="BT3" i="74" s="1"/>
  <c r="BU3" i="74" s="1"/>
  <c r="BV3" i="74" s="1"/>
  <c r="BW3" i="74" s="1"/>
  <c r="BX3" i="74" s="1"/>
  <c r="BY3" i="74" s="1"/>
  <c r="BZ3" i="74" s="1"/>
  <c r="CA3" i="74" s="1"/>
  <c r="CB3" i="74" s="1"/>
  <c r="CC3" i="74" s="1"/>
  <c r="CD3" i="74" s="1"/>
  <c r="CE3" i="74" s="1"/>
  <c r="CF3" i="74" s="1"/>
  <c r="CG3" i="74" s="1"/>
  <c r="CH3" i="74" s="1"/>
  <c r="CI3" i="74" s="1"/>
  <c r="CJ3" i="74" s="1"/>
  <c r="CK3" i="74" s="1"/>
  <c r="CL3" i="74" s="1"/>
  <c r="CM3" i="74" s="1"/>
  <c r="CN3" i="74" s="1"/>
  <c r="CO3" i="74" s="1"/>
  <c r="CP3" i="74" s="1"/>
  <c r="CQ3" i="74" s="1"/>
  <c r="CR3" i="74" s="1"/>
  <c r="CS3" i="74" s="1"/>
  <c r="CT3" i="74" s="1"/>
  <c r="CU3" i="74" s="1"/>
  <c r="CV3" i="74" s="1"/>
  <c r="CW3" i="74" s="1"/>
  <c r="CX3" i="74" s="1"/>
  <c r="CY3" i="74" s="1"/>
  <c r="CZ3" i="74" s="1"/>
  <c r="DA3" i="74" s="1"/>
  <c r="DB3" i="74" s="1"/>
  <c r="DC3" i="74" s="1"/>
  <c r="DD3" i="74" s="1"/>
  <c r="DE3" i="74" s="1"/>
  <c r="DF3" i="74" s="1"/>
  <c r="DG3" i="74" s="1"/>
  <c r="DH3" i="74" s="1"/>
  <c r="DI3" i="74" s="1"/>
  <c r="DJ3" i="74" s="1"/>
  <c r="DK3" i="74" s="1"/>
  <c r="DL3" i="74" s="1"/>
  <c r="DM3" i="74" s="1"/>
  <c r="DN3" i="74" s="1"/>
  <c r="DO3" i="74" s="1"/>
  <c r="DP3" i="74" s="1"/>
  <c r="DQ3" i="74" s="1"/>
  <c r="DR3" i="74" s="1"/>
  <c r="DS3" i="74" s="1"/>
  <c r="DT3" i="74" s="1"/>
  <c r="DU3" i="74" s="1"/>
  <c r="DV3" i="74" s="1"/>
  <c r="DW3" i="74" s="1"/>
  <c r="DX3" i="74" s="1"/>
  <c r="DY3" i="74" s="1"/>
  <c r="DZ3" i="74" s="1"/>
  <c r="EA3" i="74" s="1"/>
  <c r="EB3" i="74" s="1"/>
  <c r="EC3" i="74" s="1"/>
  <c r="ED3" i="74" s="1"/>
  <c r="EE3" i="74" s="1"/>
  <c r="EF3" i="74" s="1"/>
  <c r="EG3" i="74" s="1"/>
  <c r="EH3" i="74" s="1"/>
  <c r="EI3" i="74" s="1"/>
  <c r="EJ3" i="74" s="1"/>
  <c r="EK3" i="74" s="1"/>
  <c r="EL3" i="74" s="1"/>
  <c r="EM3" i="74" s="1"/>
  <c r="EN3" i="74" s="1"/>
  <c r="EO3" i="74" s="1"/>
  <c r="EP3" i="74" s="1"/>
  <c r="EQ3" i="74" s="1"/>
  <c r="ER3" i="74" s="1"/>
  <c r="ES3" i="74" s="1"/>
  <c r="ET3" i="74" s="1"/>
  <c r="EU3" i="74" s="1"/>
  <c r="EV3" i="74" s="1"/>
  <c r="EW3" i="74" s="1"/>
  <c r="EX3" i="74" s="1"/>
  <c r="EY3" i="74" s="1"/>
  <c r="EZ3" i="74" s="1"/>
  <c r="FA3" i="74" s="1"/>
  <c r="FB3" i="74" s="1"/>
  <c r="FC3" i="74" s="1"/>
  <c r="FD3" i="74" s="1"/>
  <c r="FE3" i="74" s="1"/>
  <c r="FF3" i="74" s="1"/>
  <c r="FG3" i="74" s="1"/>
  <c r="FH3" i="74" s="1"/>
  <c r="FI3" i="74" s="1"/>
  <c r="FJ3" i="74" s="1"/>
  <c r="FK3" i="74" s="1"/>
  <c r="FL3" i="74" s="1"/>
  <c r="FM3" i="74" s="1"/>
  <c r="FN3" i="74" s="1"/>
  <c r="FO3" i="74" s="1"/>
  <c r="FP3" i="74" s="1"/>
  <c r="FQ3" i="74" s="1"/>
  <c r="FR3" i="74" s="1"/>
  <c r="FS3" i="74" s="1"/>
  <c r="FT3" i="74" s="1"/>
  <c r="FU3" i="74" s="1"/>
  <c r="FV3" i="74" s="1"/>
  <c r="FW3" i="74" s="1"/>
  <c r="FX3" i="74" s="1"/>
  <c r="FY3" i="74" s="1"/>
  <c r="FZ3" i="74" s="1"/>
  <c r="GA3" i="74" s="1"/>
  <c r="GB3" i="74" s="1"/>
  <c r="GC3" i="74" s="1"/>
  <c r="GD3" i="74" s="1"/>
  <c r="GE3" i="74" s="1"/>
  <c r="GF3" i="74" s="1"/>
  <c r="GG3" i="74" s="1"/>
  <c r="GH3" i="74" s="1"/>
  <c r="GI3" i="74" s="1"/>
  <c r="GJ3" i="74" s="1"/>
  <c r="GK3" i="74" s="1"/>
  <c r="GL3" i="74" s="1"/>
  <c r="GM3" i="74" s="1"/>
  <c r="GN3" i="74" s="1"/>
  <c r="GO3" i="74" s="1"/>
  <c r="GP3" i="74" s="1"/>
  <c r="GQ3" i="74" s="1"/>
  <c r="GR3" i="74" s="1"/>
  <c r="GS3" i="74" s="1"/>
  <c r="GT3" i="74" s="1"/>
  <c r="GU3" i="74" s="1"/>
  <c r="GV3" i="74" s="1"/>
  <c r="GW3" i="74" s="1"/>
  <c r="GX3" i="74" s="1"/>
  <c r="GY3" i="74" s="1"/>
  <c r="GZ3" i="74" s="1"/>
  <c r="HA3" i="74" s="1"/>
  <c r="HB3" i="74" s="1"/>
  <c r="HC3" i="74" s="1"/>
  <c r="HD3" i="74" s="1"/>
  <c r="HE3" i="74" s="1"/>
  <c r="HF3" i="74" s="1"/>
  <c r="HG3" i="74" s="1"/>
  <c r="HH3" i="74" s="1"/>
  <c r="HI3" i="74" s="1"/>
  <c r="HJ3" i="74" s="1"/>
  <c r="HK3" i="74" s="1"/>
  <c r="AK2" i="74"/>
  <c r="E6" i="213" s="1"/>
  <c r="AJ2" i="74"/>
  <c r="D6" i="213" s="1"/>
  <c r="AI2" i="74"/>
  <c r="C6" i="213" s="1"/>
  <c r="AH2" i="74"/>
  <c r="B6" i="213" s="1"/>
  <c r="HE1" i="74"/>
  <c r="GX1" i="74"/>
  <c r="GQ1" i="74"/>
  <c r="GJ1" i="74"/>
  <c r="GC1" i="74"/>
  <c r="FV1" i="74"/>
  <c r="FO1" i="74"/>
  <c r="FH1" i="74"/>
  <c r="FA1" i="74"/>
  <c r="ET1" i="74"/>
  <c r="EM1" i="74"/>
  <c r="EF1" i="74"/>
  <c r="DY1" i="74"/>
  <c r="DR1" i="74"/>
  <c r="DK1" i="74"/>
  <c r="DD1" i="74"/>
  <c r="CW1" i="74"/>
  <c r="CP1" i="74"/>
  <c r="CI1" i="74"/>
  <c r="CB1" i="74"/>
  <c r="CF7" i="74" s="1"/>
  <c r="BU1" i="74"/>
  <c r="BY7" i="74" s="1"/>
  <c r="AY6" i="213" s="1"/>
  <c r="BN1" i="74"/>
  <c r="BG1" i="74"/>
  <c r="AZ1" i="74"/>
  <c r="AS1" i="74"/>
  <c r="AL1" i="74"/>
  <c r="AJ25" i="71"/>
  <c r="AL25" i="71" s="1"/>
  <c r="Q25" i="71"/>
  <c r="O25" i="71"/>
  <c r="M25" i="71"/>
  <c r="D25" i="71"/>
  <c r="C25" i="71"/>
  <c r="AL24" i="71"/>
  <c r="Q24" i="71"/>
  <c r="O24" i="71"/>
  <c r="M24" i="71"/>
  <c r="T24" i="71" s="1"/>
  <c r="D24" i="71"/>
  <c r="C24" i="71"/>
  <c r="AL23" i="71"/>
  <c r="Q23" i="71"/>
  <c r="O23" i="71"/>
  <c r="M23" i="71"/>
  <c r="T23" i="71" s="1"/>
  <c r="D23" i="71"/>
  <c r="C23" i="71"/>
  <c r="AL22" i="71"/>
  <c r="O22" i="71"/>
  <c r="M22" i="71"/>
  <c r="Q22" i="71" s="1"/>
  <c r="D22" i="71"/>
  <c r="C22" i="71"/>
  <c r="AL21" i="71"/>
  <c r="O21" i="71"/>
  <c r="M21" i="71"/>
  <c r="D21" i="71"/>
  <c r="C21" i="71"/>
  <c r="AL20" i="71"/>
  <c r="O20" i="71"/>
  <c r="M20" i="71"/>
  <c r="D20" i="71"/>
  <c r="C20" i="71"/>
  <c r="AL19" i="71"/>
  <c r="O19" i="71"/>
  <c r="M19" i="71"/>
  <c r="D19" i="71"/>
  <c r="C19" i="71"/>
  <c r="AL18" i="71"/>
  <c r="O18" i="71"/>
  <c r="M18" i="71"/>
  <c r="D18" i="71"/>
  <c r="C18" i="71"/>
  <c r="AL17" i="71"/>
  <c r="O17" i="71"/>
  <c r="M17" i="71"/>
  <c r="T17" i="71" s="1"/>
  <c r="D17" i="71"/>
  <c r="C17" i="71"/>
  <c r="AL16" i="71"/>
  <c r="O16" i="71"/>
  <c r="M16" i="71"/>
  <c r="D16" i="71"/>
  <c r="C16" i="71"/>
  <c r="AM3" i="71"/>
  <c r="AN3" i="71" s="1"/>
  <c r="AO3" i="71" s="1"/>
  <c r="AP3" i="71" s="1"/>
  <c r="AQ3" i="71" s="1"/>
  <c r="AR3" i="71" s="1"/>
  <c r="AS3" i="71" s="1"/>
  <c r="AT3" i="71" s="1"/>
  <c r="AU3" i="71" s="1"/>
  <c r="AV3" i="71" s="1"/>
  <c r="AW3" i="71" s="1"/>
  <c r="AX3" i="71" s="1"/>
  <c r="AY3" i="71" s="1"/>
  <c r="AZ3" i="71" s="1"/>
  <c r="BA3" i="71" s="1"/>
  <c r="BB3" i="71" s="1"/>
  <c r="BC3" i="71" s="1"/>
  <c r="BD3" i="71" s="1"/>
  <c r="BE3" i="71" s="1"/>
  <c r="BF3" i="71" s="1"/>
  <c r="BG3" i="71" s="1"/>
  <c r="BH3" i="71" s="1"/>
  <c r="BI3" i="71" s="1"/>
  <c r="BJ3" i="71" s="1"/>
  <c r="BK3" i="71" s="1"/>
  <c r="BL3" i="71" s="1"/>
  <c r="BM3" i="71" s="1"/>
  <c r="BN3" i="71" s="1"/>
  <c r="BO3" i="71" s="1"/>
  <c r="BP3" i="71" s="1"/>
  <c r="BQ3" i="71" s="1"/>
  <c r="BR3" i="71" s="1"/>
  <c r="BS3" i="71" s="1"/>
  <c r="BT3" i="71" s="1"/>
  <c r="BU3" i="71" s="1"/>
  <c r="BV3" i="71" s="1"/>
  <c r="BW3" i="71" s="1"/>
  <c r="BX3" i="71" s="1"/>
  <c r="BY3" i="71" s="1"/>
  <c r="BZ3" i="71" s="1"/>
  <c r="CA3" i="71" s="1"/>
  <c r="CB3" i="71" s="1"/>
  <c r="CC3" i="71" s="1"/>
  <c r="CD3" i="71" s="1"/>
  <c r="CE3" i="71" s="1"/>
  <c r="CF3" i="71" s="1"/>
  <c r="CG3" i="71" s="1"/>
  <c r="CH3" i="71" s="1"/>
  <c r="CI3" i="71" s="1"/>
  <c r="CJ3" i="71" s="1"/>
  <c r="CK3" i="71" s="1"/>
  <c r="CL3" i="71" s="1"/>
  <c r="CM3" i="71" s="1"/>
  <c r="CN3" i="71" s="1"/>
  <c r="CO3" i="71" s="1"/>
  <c r="CP3" i="71" s="1"/>
  <c r="CQ3" i="71" s="1"/>
  <c r="CR3" i="71" s="1"/>
  <c r="CS3" i="71" s="1"/>
  <c r="CT3" i="71" s="1"/>
  <c r="CU3" i="71" s="1"/>
  <c r="CV3" i="71" s="1"/>
  <c r="CW3" i="71" s="1"/>
  <c r="CX3" i="71" s="1"/>
  <c r="CY3" i="71" s="1"/>
  <c r="CZ3" i="71" s="1"/>
  <c r="DA3" i="71" s="1"/>
  <c r="DB3" i="71" s="1"/>
  <c r="DC3" i="71" s="1"/>
  <c r="DD3" i="71" s="1"/>
  <c r="DE3" i="71" s="1"/>
  <c r="DF3" i="71" s="1"/>
  <c r="DG3" i="71" s="1"/>
  <c r="DH3" i="71" s="1"/>
  <c r="DI3" i="71" s="1"/>
  <c r="DJ3" i="71" s="1"/>
  <c r="DK3" i="71" s="1"/>
  <c r="DL3" i="71" s="1"/>
  <c r="DM3" i="71" s="1"/>
  <c r="DN3" i="71" s="1"/>
  <c r="DO3" i="71" s="1"/>
  <c r="DP3" i="71" s="1"/>
  <c r="DQ3" i="71" s="1"/>
  <c r="DR3" i="71" s="1"/>
  <c r="DS3" i="71" s="1"/>
  <c r="DT3" i="71" s="1"/>
  <c r="DU3" i="71" s="1"/>
  <c r="DV3" i="71" s="1"/>
  <c r="DW3" i="71" s="1"/>
  <c r="DX3" i="71" s="1"/>
  <c r="DY3" i="71" s="1"/>
  <c r="DZ3" i="71" s="1"/>
  <c r="EA3" i="71" s="1"/>
  <c r="EB3" i="71" s="1"/>
  <c r="EC3" i="71" s="1"/>
  <c r="ED3" i="71" s="1"/>
  <c r="EE3" i="71" s="1"/>
  <c r="EF3" i="71" s="1"/>
  <c r="EG3" i="71" s="1"/>
  <c r="EH3" i="71" s="1"/>
  <c r="EI3" i="71" s="1"/>
  <c r="EJ3" i="71" s="1"/>
  <c r="EK3" i="71" s="1"/>
  <c r="EL3" i="71" s="1"/>
  <c r="EM3" i="71" s="1"/>
  <c r="EN3" i="71" s="1"/>
  <c r="EO3" i="71" s="1"/>
  <c r="EP3" i="71" s="1"/>
  <c r="EQ3" i="71" s="1"/>
  <c r="ER3" i="71" s="1"/>
  <c r="ES3" i="71" s="1"/>
  <c r="ET3" i="71" s="1"/>
  <c r="EU3" i="71" s="1"/>
  <c r="EV3" i="71" s="1"/>
  <c r="EW3" i="71" s="1"/>
  <c r="EX3" i="71" s="1"/>
  <c r="EY3" i="71" s="1"/>
  <c r="EZ3" i="71" s="1"/>
  <c r="FA3" i="71" s="1"/>
  <c r="FB3" i="71" s="1"/>
  <c r="FC3" i="71" s="1"/>
  <c r="FD3" i="71" s="1"/>
  <c r="FE3" i="71" s="1"/>
  <c r="FF3" i="71" s="1"/>
  <c r="FG3" i="71" s="1"/>
  <c r="FH3" i="71" s="1"/>
  <c r="FI3" i="71" s="1"/>
  <c r="FJ3" i="71" s="1"/>
  <c r="FK3" i="71" s="1"/>
  <c r="FL3" i="71" s="1"/>
  <c r="FM3" i="71" s="1"/>
  <c r="FN3" i="71" s="1"/>
  <c r="FO3" i="71" s="1"/>
  <c r="FP3" i="71" s="1"/>
  <c r="FQ3" i="71" s="1"/>
  <c r="FR3" i="71" s="1"/>
  <c r="FS3" i="71" s="1"/>
  <c r="FT3" i="71" s="1"/>
  <c r="FU3" i="71" s="1"/>
  <c r="FV3" i="71" s="1"/>
  <c r="FW3" i="71" s="1"/>
  <c r="FX3" i="71" s="1"/>
  <c r="FY3" i="71" s="1"/>
  <c r="FZ3" i="71" s="1"/>
  <c r="GA3" i="71" s="1"/>
  <c r="GB3" i="71" s="1"/>
  <c r="GC3" i="71" s="1"/>
  <c r="GD3" i="71" s="1"/>
  <c r="GE3" i="71" s="1"/>
  <c r="GF3" i="71" s="1"/>
  <c r="GG3" i="71" s="1"/>
  <c r="GH3" i="71" s="1"/>
  <c r="GI3" i="71" s="1"/>
  <c r="GJ3" i="71" s="1"/>
  <c r="GK3" i="71" s="1"/>
  <c r="GL3" i="71" s="1"/>
  <c r="GM3" i="71" s="1"/>
  <c r="GN3" i="71" s="1"/>
  <c r="GO3" i="71" s="1"/>
  <c r="GP3" i="71" s="1"/>
  <c r="GQ3" i="71" s="1"/>
  <c r="GR3" i="71" s="1"/>
  <c r="GS3" i="71" s="1"/>
  <c r="GT3" i="71" s="1"/>
  <c r="GU3" i="71" s="1"/>
  <c r="GV3" i="71" s="1"/>
  <c r="GW3" i="71" s="1"/>
  <c r="GX3" i="71" s="1"/>
  <c r="GY3" i="71" s="1"/>
  <c r="GZ3" i="71" s="1"/>
  <c r="HA3" i="71" s="1"/>
  <c r="HB3" i="71" s="1"/>
  <c r="HC3" i="71" s="1"/>
  <c r="HD3" i="71" s="1"/>
  <c r="HE3" i="71" s="1"/>
  <c r="HF3" i="71" s="1"/>
  <c r="HG3" i="71" s="1"/>
  <c r="HH3" i="71" s="1"/>
  <c r="HI3" i="71" s="1"/>
  <c r="HJ3" i="71" s="1"/>
  <c r="HK3" i="71" s="1"/>
  <c r="HL3" i="71" s="1"/>
  <c r="HM3" i="71" s="1"/>
  <c r="HN3" i="71" s="1"/>
  <c r="HO3" i="71" s="1"/>
  <c r="HP3" i="71" s="1"/>
  <c r="AP2" i="71"/>
  <c r="AO2" i="71"/>
  <c r="AN2" i="71"/>
  <c r="AM2" i="71"/>
  <c r="HJ1" i="71"/>
  <c r="HC1" i="71"/>
  <c r="GV1" i="71"/>
  <c r="GO1" i="71"/>
  <c r="GS7" i="71" s="1"/>
  <c r="GH1" i="71"/>
  <c r="GA1" i="71"/>
  <c r="FT1" i="71"/>
  <c r="FM1" i="71"/>
  <c r="FF1" i="71"/>
  <c r="EY1" i="71"/>
  <c r="ER1" i="71"/>
  <c r="EK1" i="71"/>
  <c r="ED1" i="71"/>
  <c r="DW1" i="71"/>
  <c r="DP1" i="71"/>
  <c r="DI1" i="71"/>
  <c r="DB1" i="71"/>
  <c r="CU1" i="71"/>
  <c r="CN1" i="71"/>
  <c r="CG1" i="71"/>
  <c r="CK7" i="71" s="1"/>
  <c r="BZ1" i="71"/>
  <c r="CD7" i="71" s="1"/>
  <c r="AY5" i="213" s="1"/>
  <c r="BS1" i="71"/>
  <c r="BL1" i="71"/>
  <c r="BE1" i="71"/>
  <c r="AX1" i="71"/>
  <c r="AQ1" i="71"/>
  <c r="A6" i="70"/>
  <c r="HK4" i="70"/>
  <c r="HJ4" i="70"/>
  <c r="HI4" i="70"/>
  <c r="HH4" i="70"/>
  <c r="GX3" i="70"/>
  <c r="GX4" i="70" s="1"/>
  <c r="GP3" i="70"/>
  <c r="GQ3" i="70" s="1"/>
  <c r="GH3" i="70"/>
  <c r="GH4" i="70" s="1"/>
  <c r="FZ3" i="70"/>
  <c r="GA3" i="70" s="1"/>
  <c r="FR3" i="70"/>
  <c r="FR4" i="70" s="1"/>
  <c r="FJ3" i="70"/>
  <c r="FB3" i="70"/>
  <c r="FB4" i="70" s="1"/>
  <c r="ET3" i="70"/>
  <c r="EU3" i="70" s="1"/>
  <c r="EL3" i="70"/>
  <c r="EL4" i="70" s="1"/>
  <c r="ED3" i="70"/>
  <c r="ED4" i="70" s="1"/>
  <c r="DV3" i="70"/>
  <c r="DW3" i="70" s="1"/>
  <c r="DN3" i="70"/>
  <c r="DO3" i="70" s="1"/>
  <c r="DF3" i="70"/>
  <c r="DF4" i="70" s="1"/>
  <c r="CX3" i="70"/>
  <c r="CY3" i="70" s="1"/>
  <c r="CP3" i="70"/>
  <c r="CQ3" i="70" s="1"/>
  <c r="CH3" i="70"/>
  <c r="CH4" i="70" s="1"/>
  <c r="BZ3" i="70"/>
  <c r="BZ4" i="70" s="1"/>
  <c r="BR3" i="70"/>
  <c r="BJ3" i="70"/>
  <c r="BJ4" i="70" s="1"/>
  <c r="BB3" i="70"/>
  <c r="BC3" i="70" s="1"/>
  <c r="AT3" i="70"/>
  <c r="AT4" i="70" s="1"/>
  <c r="AL3" i="70"/>
  <c r="AL4" i="70" s="1"/>
  <c r="AD3" i="70"/>
  <c r="AD4" i="70" s="1"/>
  <c r="V3" i="70"/>
  <c r="W3" i="70" s="1"/>
  <c r="N3" i="70"/>
  <c r="N4" i="70" s="1"/>
  <c r="F3" i="70"/>
  <c r="G3" i="70" s="1"/>
  <c r="G1" i="211"/>
  <c r="J1" i="211" s="1"/>
  <c r="M1" i="211" s="1"/>
  <c r="P1" i="211" s="1"/>
  <c r="S1" i="211" s="1"/>
  <c r="V1" i="211" s="1"/>
  <c r="Y1" i="211" s="1"/>
  <c r="AB1" i="211" s="1"/>
  <c r="AE1" i="211" s="1"/>
  <c r="AH1" i="211" s="1"/>
  <c r="AK1" i="211" s="1"/>
  <c r="AN1" i="211" s="1"/>
  <c r="AQ1" i="211" s="1"/>
  <c r="AT1" i="211" s="1"/>
  <c r="AW1" i="211" s="1"/>
  <c r="AZ1" i="211" s="1"/>
  <c r="BC1" i="211" s="1"/>
  <c r="BF1" i="211" s="1"/>
  <c r="BI1" i="211" s="1"/>
  <c r="BL1" i="211" s="1"/>
  <c r="BO1" i="211" s="1"/>
  <c r="BR1" i="211" s="1"/>
  <c r="BU1" i="211" s="1"/>
  <c r="BX1" i="211" s="1"/>
  <c r="CA1" i="211" s="1"/>
  <c r="CD1" i="211" s="1"/>
  <c r="CG1" i="211" s="1"/>
  <c r="CJ1" i="211" s="1"/>
  <c r="CM1" i="211" s="1"/>
  <c r="CP1" i="211" s="1"/>
  <c r="CS1" i="211" s="1"/>
  <c r="CV1" i="211" s="1"/>
  <c r="CY1" i="211" s="1"/>
  <c r="DB1" i="211" s="1"/>
  <c r="DE1" i="211" s="1"/>
  <c r="DH1" i="211" s="1"/>
  <c r="DK1" i="211" s="1"/>
  <c r="DN1" i="211" s="1"/>
  <c r="DQ1" i="211" s="1"/>
  <c r="DT1" i="211" s="1"/>
  <c r="DW1" i="211" s="1"/>
  <c r="DZ1" i="211" s="1"/>
  <c r="EC1" i="211" s="1"/>
  <c r="EF1" i="211" s="1"/>
  <c r="EI1" i="211" s="1"/>
  <c r="EL1" i="211" s="1"/>
  <c r="EO1" i="211" s="1"/>
  <c r="ER1" i="211" s="1"/>
  <c r="EU1" i="211" s="1"/>
  <c r="EX1" i="211" s="1"/>
  <c r="FA1" i="211" s="1"/>
  <c r="FD1" i="211" s="1"/>
  <c r="FG1" i="211" s="1"/>
  <c r="FJ1" i="211" s="1"/>
  <c r="FM1" i="211" s="1"/>
  <c r="FP1" i="211" s="1"/>
  <c r="FS1" i="211" s="1"/>
  <c r="FV1" i="211" s="1"/>
  <c r="FY1" i="211" s="1"/>
  <c r="GB1" i="211" s="1"/>
  <c r="GE1" i="211" s="1"/>
  <c r="GH1" i="211" s="1"/>
  <c r="GK1" i="211" s="1"/>
  <c r="GN1" i="211" s="1"/>
  <c r="GQ1" i="211" s="1"/>
  <c r="GT1" i="211" s="1"/>
  <c r="GW1" i="211" s="1"/>
  <c r="GZ1" i="211" s="1"/>
  <c r="HC1" i="211" s="1"/>
  <c r="HF1" i="211" s="1"/>
  <c r="HI1" i="211" s="1"/>
  <c r="HL1" i="211" s="1"/>
  <c r="HO1" i="211" s="1"/>
  <c r="HR1" i="211" s="1"/>
  <c r="HU1" i="211" s="1"/>
  <c r="HX1" i="211" s="1"/>
  <c r="IA1" i="211" s="1"/>
  <c r="ID1" i="211" s="1"/>
  <c r="IG1" i="211" s="1"/>
  <c r="IJ1" i="211" s="1"/>
  <c r="IM1" i="211" s="1"/>
  <c r="IP1" i="211" s="1"/>
  <c r="IS1" i="211" s="1"/>
  <c r="IV1" i="211" s="1"/>
  <c r="IY1" i="211" s="1"/>
  <c r="JB1" i="211" s="1"/>
  <c r="JE1" i="211" s="1"/>
  <c r="JH1" i="211" s="1"/>
  <c r="JK1" i="211" s="1"/>
  <c r="JN1" i="211" s="1"/>
  <c r="JQ1" i="211" s="1"/>
  <c r="JT1" i="211" s="1"/>
  <c r="JW1" i="211" s="1"/>
  <c r="JZ1" i="211" s="1"/>
  <c r="KC1" i="211" s="1"/>
  <c r="KF1" i="211" s="1"/>
  <c r="KI1" i="211" s="1"/>
  <c r="KL1" i="211" s="1"/>
  <c r="KO1" i="211" s="1"/>
  <c r="Q19" i="160" l="1"/>
  <c r="Q17" i="160"/>
  <c r="Q16" i="158"/>
  <c r="EQ7" i="196"/>
  <c r="AR7" i="171"/>
  <c r="Q19" i="159"/>
  <c r="AP7" i="186"/>
  <c r="AP7" i="194"/>
  <c r="BO7" i="201"/>
  <c r="BR7" i="185"/>
  <c r="AQ7" i="197"/>
  <c r="Q21" i="147"/>
  <c r="P21" i="149"/>
  <c r="S21" i="142"/>
  <c r="P18" i="144"/>
  <c r="Q21" i="148"/>
  <c r="Q21" i="158"/>
  <c r="ER7" i="190"/>
  <c r="AP7" i="192"/>
  <c r="AP7" i="196"/>
  <c r="DE7" i="201"/>
  <c r="W13" i="180"/>
  <c r="X13" i="180" s="1"/>
  <c r="Y13" i="180" s="1"/>
  <c r="Z13" i="180" s="1"/>
  <c r="AA13" i="180" s="1"/>
  <c r="AB13" i="180" s="1"/>
  <c r="AC13" i="180" s="1"/>
  <c r="AD13" i="180" s="1"/>
  <c r="AE13" i="180" s="1"/>
  <c r="AF13" i="180" s="1"/>
  <c r="AG13" i="180" s="1"/>
  <c r="AH13" i="180" s="1"/>
  <c r="AI13" i="180" s="1"/>
  <c r="AJ13" i="180" s="1"/>
  <c r="AK13" i="180" s="1"/>
  <c r="AL13" i="180" s="1"/>
  <c r="AM13" i="180" s="1"/>
  <c r="AN13" i="180" s="1"/>
  <c r="AO13" i="180" s="1"/>
  <c r="AP13" i="180" s="1"/>
  <c r="AQ13" i="180" s="1"/>
  <c r="AR13" i="180" s="1"/>
  <c r="AS13" i="180" s="1"/>
  <c r="AT13" i="180" s="1"/>
  <c r="AU13" i="180" s="1"/>
  <c r="AV13" i="180" s="1"/>
  <c r="AW13" i="180" s="1"/>
  <c r="P19" i="146"/>
  <c r="Q21" i="146"/>
  <c r="Q18" i="159"/>
  <c r="Q20" i="159"/>
  <c r="Q16" i="160"/>
  <c r="Q18" i="160"/>
  <c r="Q19" i="162"/>
  <c r="BZ7" i="169"/>
  <c r="AB13" i="179"/>
  <c r="AC13" i="179" s="1"/>
  <c r="AD13" i="179" s="1"/>
  <c r="AE13" i="179" s="1"/>
  <c r="AF13" i="179" s="1"/>
  <c r="AG13" i="179" s="1"/>
  <c r="AH13" i="179" s="1"/>
  <c r="AI13" i="179" s="1"/>
  <c r="AJ13" i="179" s="1"/>
  <c r="AK13" i="179" s="1"/>
  <c r="AL13" i="179" s="1"/>
  <c r="AM13" i="179" s="1"/>
  <c r="AN13" i="179" s="1"/>
  <c r="AO13" i="179" s="1"/>
  <c r="AP13" i="179" s="1"/>
  <c r="AQ13" i="179" s="1"/>
  <c r="AR13" i="179" s="1"/>
  <c r="AS13" i="179" s="1"/>
  <c r="AT13" i="179" s="1"/>
  <c r="AU13" i="179" s="1"/>
  <c r="AV13" i="179" s="1"/>
  <c r="AW13" i="179" s="1"/>
  <c r="AX13" i="179" s="1"/>
  <c r="AY13" i="179" s="1"/>
  <c r="AZ13" i="179" s="1"/>
  <c r="BA13" i="179" s="1"/>
  <c r="AE13" i="169"/>
  <c r="AF13" i="169" s="1"/>
  <c r="AG13" i="169" s="1"/>
  <c r="AK13" i="169" s="1"/>
  <c r="AL13" i="169" s="1"/>
  <c r="AM13" i="169" s="1"/>
  <c r="AN13" i="169" s="1"/>
  <c r="AO13" i="169" s="1"/>
  <c r="AP13" i="169" s="1"/>
  <c r="AQ13" i="169" s="1"/>
  <c r="AR13" i="169" s="1"/>
  <c r="AS13" i="169" s="1"/>
  <c r="AT13" i="169" s="1"/>
  <c r="AU13" i="169" s="1"/>
  <c r="AV13" i="169" s="1"/>
  <c r="AW13" i="169" s="1"/>
  <c r="AX13" i="169" s="1"/>
  <c r="AY13" i="169" s="1"/>
  <c r="AZ13" i="169" s="1"/>
  <c r="BA13" i="169" s="1"/>
  <c r="BB13" i="169" s="1"/>
  <c r="BC13" i="169" s="1"/>
  <c r="BD13" i="169" s="1"/>
  <c r="BE13" i="169" s="1"/>
  <c r="BF13" i="169" s="1"/>
  <c r="AD13" i="191"/>
  <c r="AE13" i="191" s="1"/>
  <c r="AF13" i="191" s="1"/>
  <c r="AX7" i="191"/>
  <c r="BG7" i="179"/>
  <c r="BU7" i="179"/>
  <c r="AS7" i="184"/>
  <c r="BH7" i="201"/>
  <c r="J25" i="215"/>
  <c r="H26" i="215"/>
  <c r="Q21" i="157"/>
  <c r="EX2" i="157" s="1"/>
  <c r="Q17" i="97"/>
  <c r="BD7" i="186"/>
  <c r="BT7" i="171"/>
  <c r="CS7" i="93"/>
  <c r="AU7" i="167"/>
  <c r="BD7" i="176"/>
  <c r="DT7" i="82"/>
  <c r="Q16" i="97"/>
  <c r="S19" i="82"/>
  <c r="AO7" i="180"/>
  <c r="AW7" i="185"/>
  <c r="BN7" i="89"/>
  <c r="BK7" i="96"/>
  <c r="DI7" i="139"/>
  <c r="BD7" i="185"/>
  <c r="AP7" i="174"/>
  <c r="BC7" i="180"/>
  <c r="EJ7" i="135"/>
  <c r="EU7" i="164"/>
  <c r="BU7" i="168"/>
  <c r="Q19" i="97"/>
  <c r="BO7" i="165"/>
  <c r="BK7" i="186"/>
  <c r="AW7" i="97"/>
  <c r="BS7" i="139"/>
  <c r="P17" i="140"/>
  <c r="BR7" i="162"/>
  <c r="Q21" i="162"/>
  <c r="Q17" i="168"/>
  <c r="BG7" i="184"/>
  <c r="BI7" i="167"/>
  <c r="S23" i="82"/>
  <c r="DO2" i="82" s="1"/>
  <c r="CO9" i="213" s="1"/>
  <c r="BB7" i="82"/>
  <c r="S9" i="213" s="1"/>
  <c r="S21" i="82"/>
  <c r="S22" i="82"/>
  <c r="Q18" i="97"/>
  <c r="Q20" i="136"/>
  <c r="EJ7" i="147"/>
  <c r="Q20" i="154"/>
  <c r="Q19" i="168"/>
  <c r="BM7" i="171"/>
  <c r="BD7" i="174"/>
  <c r="BN7" i="179"/>
  <c r="AW7" i="181"/>
  <c r="Q18" i="136"/>
  <c r="Q19" i="139"/>
  <c r="AZ2" i="139" s="1"/>
  <c r="BM7" i="159"/>
  <c r="AX7" i="160"/>
  <c r="Q20" i="162"/>
  <c r="BH7" i="165"/>
  <c r="AZ7" i="168"/>
  <c r="AY7" i="171"/>
  <c r="BR7" i="174"/>
  <c r="AZ7" i="179"/>
  <c r="BK7" i="181"/>
  <c r="Q17" i="140"/>
  <c r="Q17" i="162"/>
  <c r="AP7" i="181"/>
  <c r="ET7" i="179"/>
  <c r="Q18" i="162"/>
  <c r="Y13" i="168"/>
  <c r="Z13" i="168" s="1"/>
  <c r="AA13" i="168" s="1"/>
  <c r="AB13" i="168" s="1"/>
  <c r="AC13" i="168" s="1"/>
  <c r="AD13" i="168" s="1"/>
  <c r="AE13" i="168" s="1"/>
  <c r="AF13" i="168" s="1"/>
  <c r="AG13" i="168" s="1"/>
  <c r="AH13" i="168" s="1"/>
  <c r="AI13" i="168" s="1"/>
  <c r="AJ13" i="168" s="1"/>
  <c r="AK13" i="168" s="1"/>
  <c r="AL13" i="168" s="1"/>
  <c r="AM13" i="168" s="1"/>
  <c r="AN13" i="168" s="1"/>
  <c r="AO13" i="168" s="1"/>
  <c r="AP13" i="168" s="1"/>
  <c r="AQ13" i="168" s="1"/>
  <c r="AR13" i="168" s="1"/>
  <c r="AS13" i="168" s="1"/>
  <c r="AT13" i="168" s="1"/>
  <c r="AU13" i="168" s="1"/>
  <c r="AV13" i="168" s="1"/>
  <c r="AW13" i="168" s="1"/>
  <c r="AX13" i="168" s="1"/>
  <c r="AY13" i="168" s="1"/>
  <c r="AZ13" i="168" s="1"/>
  <c r="BA13" i="168" s="1"/>
  <c r="BD7" i="96"/>
  <c r="AX7" i="139"/>
  <c r="AW7" i="147"/>
  <c r="Q22" i="147"/>
  <c r="Q20" i="149"/>
  <c r="Q16" i="168"/>
  <c r="Q20" i="168"/>
  <c r="S20" i="82"/>
  <c r="S24" i="82"/>
  <c r="BK2" i="82" s="1"/>
  <c r="AC9" i="213" s="1"/>
  <c r="Q21" i="137"/>
  <c r="Q16" i="139"/>
  <c r="BU2" i="139" s="1"/>
  <c r="Q20" i="139"/>
  <c r="DD2" i="139" s="1"/>
  <c r="Q21" i="154"/>
  <c r="DD7" i="168"/>
  <c r="BK7" i="176"/>
  <c r="Z13" i="167"/>
  <c r="AA13" i="167" s="1"/>
  <c r="AB13" i="167" s="1"/>
  <c r="AC13" i="167" s="1"/>
  <c r="AD13" i="167" s="1"/>
  <c r="BD7" i="137"/>
  <c r="AW7" i="156"/>
  <c r="BR7" i="96"/>
  <c r="EZ7" i="163"/>
  <c r="BB7" i="167"/>
  <c r="EJ7" i="176"/>
  <c r="AW7" i="174"/>
  <c r="BF7" i="171"/>
  <c r="BK7" i="174"/>
  <c r="AP7" i="176"/>
  <c r="AS7" i="179"/>
  <c r="BR7" i="176"/>
  <c r="EO7" i="167"/>
  <c r="BP7" i="167"/>
  <c r="AP7" i="162"/>
  <c r="BW7" i="167"/>
  <c r="AN13" i="163"/>
  <c r="AS13" i="163" s="1"/>
  <c r="AQ13" i="163"/>
  <c r="BM7" i="88"/>
  <c r="FY7" i="93"/>
  <c r="EL7" i="145"/>
  <c r="BP7" i="157"/>
  <c r="DB7" i="160"/>
  <c r="BK7" i="162"/>
  <c r="BF7" i="163"/>
  <c r="CC7" i="164"/>
  <c r="BW7" i="157"/>
  <c r="BM7" i="163"/>
  <c r="Q21" i="86"/>
  <c r="EV7" i="157"/>
  <c r="CH7" i="163"/>
  <c r="BV7" i="165"/>
  <c r="DW7" i="158"/>
  <c r="EN7" i="165"/>
  <c r="AU13" i="163"/>
  <c r="AV13" i="163" s="1"/>
  <c r="AW13" i="163" s="1"/>
  <c r="AX13" i="163" s="1"/>
  <c r="AY13" i="163" s="1"/>
  <c r="AZ13" i="163" s="1"/>
  <c r="BA13" i="163" s="1"/>
  <c r="BB13" i="163" s="1"/>
  <c r="BC13" i="163" s="1"/>
  <c r="BD13" i="163" s="1"/>
  <c r="BE13" i="163" s="1"/>
  <c r="BF13" i="163" s="1"/>
  <c r="BG13" i="163" s="1"/>
  <c r="BH13" i="163" s="1"/>
  <c r="BI13" i="163" s="1"/>
  <c r="BJ13" i="163" s="1"/>
  <c r="BK13" i="163" s="1"/>
  <c r="BL13" i="163" s="1"/>
  <c r="BM13" i="163" s="1"/>
  <c r="BN13" i="163" s="1"/>
  <c r="AB13" i="164"/>
  <c r="AC13" i="164" s="1"/>
  <c r="I13" i="156"/>
  <c r="J13" i="156" s="1"/>
  <c r="K13" i="156" s="1"/>
  <c r="L13" i="156" s="1"/>
  <c r="M13" i="156" s="1"/>
  <c r="N13" i="156" s="1"/>
  <c r="O13" i="156" s="1"/>
  <c r="CR7" i="148"/>
  <c r="Y13" i="158"/>
  <c r="Z13" i="158" s="1"/>
  <c r="AA13" i="158" s="1"/>
  <c r="AB13" i="158" s="1"/>
  <c r="AD13" i="158" s="1"/>
  <c r="AN13" i="158" s="1"/>
  <c r="AV13" i="158" s="1"/>
  <c r="AW13" i="158" s="1"/>
  <c r="AX13" i="158" s="1"/>
  <c r="AY13" i="158" s="1"/>
  <c r="AZ13" i="158" s="1"/>
  <c r="BA13" i="158" s="1"/>
  <c r="BB13" i="158" s="1"/>
  <c r="BC13" i="158" s="1"/>
  <c r="BD13" i="158" s="1"/>
  <c r="BE13" i="158" s="1"/>
  <c r="BF13" i="158" s="1"/>
  <c r="BG13" i="158" s="1"/>
  <c r="BH13" i="158" s="1"/>
  <c r="BI13" i="158" s="1"/>
  <c r="BJ13" i="158" s="1"/>
  <c r="BK13" i="158" s="1"/>
  <c r="BL13" i="158" s="1"/>
  <c r="BM13" i="158" s="1"/>
  <c r="BA7" i="164"/>
  <c r="BH7" i="164"/>
  <c r="AT7" i="165"/>
  <c r="AW7" i="162"/>
  <c r="BT7" i="163"/>
  <c r="BO7" i="164"/>
  <c r="BA7" i="165"/>
  <c r="AX13" i="154"/>
  <c r="AY13" i="154" s="1"/>
  <c r="AZ13" i="154" s="1"/>
  <c r="BA13" i="154" s="1"/>
  <c r="BB13" i="154" s="1"/>
  <c r="BC13" i="154" s="1"/>
  <c r="BD13" i="154" s="1"/>
  <c r="BE13" i="154" s="1"/>
  <c r="BF13" i="154" s="1"/>
  <c r="BG13" i="154" s="1"/>
  <c r="BH13" i="154" s="1"/>
  <c r="BI13" i="154" s="1"/>
  <c r="BJ13" i="154" s="1"/>
  <c r="BK13" i="154" s="1"/>
  <c r="BL13" i="154" s="1"/>
  <c r="BM13" i="154" s="1"/>
  <c r="BN13" i="154" s="1"/>
  <c r="BO13" i="154" s="1"/>
  <c r="AR7" i="88"/>
  <c r="BD7" i="162"/>
  <c r="BV7" i="164"/>
  <c r="AY7" i="88"/>
  <c r="CA7" i="163"/>
  <c r="BS7" i="149"/>
  <c r="BF7" i="141"/>
  <c r="BN7" i="146"/>
  <c r="BB7" i="157"/>
  <c r="AY7" i="159"/>
  <c r="BZ7" i="144"/>
  <c r="BS7" i="160"/>
  <c r="BF7" i="159"/>
  <c r="BD7" i="80"/>
  <c r="AA7" i="213" s="1"/>
  <c r="DO7" i="80"/>
  <c r="EJ7" i="98"/>
  <c r="BK7" i="135"/>
  <c r="AZ7" i="91"/>
  <c r="BS7" i="138"/>
  <c r="BT7" i="141"/>
  <c r="BE7" i="144"/>
  <c r="BL7" i="153"/>
  <c r="Q21" i="100"/>
  <c r="DF7" i="82"/>
  <c r="AR7" i="94"/>
  <c r="BF7" i="145"/>
  <c r="BK7" i="137"/>
  <c r="EK7" i="139"/>
  <c r="BD7" i="86"/>
  <c r="BK7" i="147"/>
  <c r="Q20" i="80"/>
  <c r="EJ7" i="137"/>
  <c r="DB7" i="139"/>
  <c r="CB7" i="146"/>
  <c r="CG7" i="158"/>
  <c r="Q19" i="74"/>
  <c r="CA7" i="141"/>
  <c r="BL7" i="144"/>
  <c r="BS7" i="153"/>
  <c r="AR7" i="159"/>
  <c r="Q21" i="99"/>
  <c r="EY7" i="158"/>
  <c r="P18" i="81"/>
  <c r="BI7" i="157"/>
  <c r="ED7" i="158"/>
  <c r="FZ2" i="157"/>
  <c r="FX7" i="157"/>
  <c r="GQ2" i="158"/>
  <c r="GO7" i="158"/>
  <c r="DK2" i="162"/>
  <c r="DO7" i="162"/>
  <c r="DG2" i="163"/>
  <c r="DJ7" i="163"/>
  <c r="FP2" i="163"/>
  <c r="FN7" i="163"/>
  <c r="HT2" i="163"/>
  <c r="HR7" i="163"/>
  <c r="EI2" i="164"/>
  <c r="EG7" i="164"/>
  <c r="DI2" i="166"/>
  <c r="DH7" i="166"/>
  <c r="ER2" i="167"/>
  <c r="EV7" i="167"/>
  <c r="DM2" i="168"/>
  <c r="DK7" i="168"/>
  <c r="DW2" i="170"/>
  <c r="DV7" i="170"/>
  <c r="FZ2" i="170"/>
  <c r="FZ7" i="170"/>
  <c r="FR2" i="171"/>
  <c r="FU7" i="171"/>
  <c r="FN2" i="174"/>
  <c r="FL7" i="174"/>
  <c r="HG2" i="175"/>
  <c r="HI7" i="175"/>
  <c r="HD2" i="176"/>
  <c r="HB7" i="176"/>
  <c r="DF2" i="178"/>
  <c r="DH7" i="178"/>
  <c r="CN2" i="179"/>
  <c r="CP7" i="179"/>
  <c r="CH2" i="182"/>
  <c r="CF7" i="182"/>
  <c r="EL2" i="182"/>
  <c r="EJ7" i="182"/>
  <c r="GK2" i="182"/>
  <c r="GN7" i="182"/>
  <c r="DK2" i="183"/>
  <c r="DO7" i="183"/>
  <c r="CA2" i="185"/>
  <c r="BY7" i="185"/>
  <c r="EA2" i="185"/>
  <c r="EC7" i="185"/>
  <c r="GE2" i="185"/>
  <c r="GG7" i="185"/>
  <c r="FL2" i="186"/>
  <c r="FL7" i="186"/>
  <c r="EO2" i="187"/>
  <c r="EQ7" i="187"/>
  <c r="GV2" i="187"/>
  <c r="GU7" i="187"/>
  <c r="AS2" i="189"/>
  <c r="AW7" i="189"/>
  <c r="CX2" i="189"/>
  <c r="DA7" i="189"/>
  <c r="FG2" i="189"/>
  <c r="FE7" i="189"/>
  <c r="HF2" i="189"/>
  <c r="HI7" i="189"/>
  <c r="BO2" i="191"/>
  <c r="BS7" i="191"/>
  <c r="DW2" i="191"/>
  <c r="DW7" i="191"/>
  <c r="FW2" i="191"/>
  <c r="GA7" i="191"/>
  <c r="EE2" i="193"/>
  <c r="EC7" i="193"/>
  <c r="BT2" i="196"/>
  <c r="BR7" i="196"/>
  <c r="GB2" i="196"/>
  <c r="FZ7" i="196"/>
  <c r="AZ2" i="197"/>
  <c r="AX7" i="197"/>
  <c r="FB2" i="197"/>
  <c r="FF7" i="197"/>
  <c r="DQ2" i="199"/>
  <c r="DO7" i="199"/>
  <c r="FO2" i="199"/>
  <c r="FS7" i="199"/>
  <c r="CM2" i="203"/>
  <c r="CM7" i="203"/>
  <c r="EQ2" i="203"/>
  <c r="EQ7" i="203"/>
  <c r="BT2" i="204"/>
  <c r="BR7" i="204"/>
  <c r="DV2" i="204"/>
  <c r="DV7" i="204"/>
  <c r="AV2" i="205"/>
  <c r="AW7" i="205"/>
  <c r="DC2" i="205"/>
  <c r="DA7" i="205"/>
  <c r="HH2" i="205"/>
  <c r="HI7" i="205"/>
  <c r="CH2" i="206"/>
  <c r="CF7" i="206"/>
  <c r="GP2" i="206"/>
  <c r="GN7" i="206"/>
  <c r="DS2" i="157"/>
  <c r="DT7" i="157"/>
  <c r="EL2" i="158"/>
  <c r="EK7" i="158"/>
  <c r="FR2" i="159"/>
  <c r="FU7" i="159"/>
  <c r="FU2" i="162"/>
  <c r="FS7" i="162"/>
  <c r="GI2" i="164"/>
  <c r="GK7" i="164"/>
  <c r="CR2" i="165"/>
  <c r="CQ7" i="165"/>
  <c r="EV2" i="165"/>
  <c r="EU7" i="165"/>
  <c r="FJ2" i="166"/>
  <c r="FL7" i="166"/>
  <c r="GY2" i="167"/>
  <c r="GZ7" i="167"/>
  <c r="FL2" i="168"/>
  <c r="FO7" i="168"/>
  <c r="EU2" i="169"/>
  <c r="EY7" i="169"/>
  <c r="HE2" i="169"/>
  <c r="HC7" i="169"/>
  <c r="DS2" i="171"/>
  <c r="DQ7" i="171"/>
  <c r="EZ2" i="172"/>
  <c r="EX7" i="172"/>
  <c r="BX2" i="173"/>
  <c r="BY7" i="173"/>
  <c r="EE2" i="173"/>
  <c r="EC7" i="173"/>
  <c r="GH2" i="173"/>
  <c r="GG7" i="173"/>
  <c r="FF2" i="175"/>
  <c r="FE7" i="175"/>
  <c r="CQ2" i="176"/>
  <c r="CT7" i="176"/>
  <c r="BZ2" i="177"/>
  <c r="BY7" i="177"/>
  <c r="EA2" i="177"/>
  <c r="EC7" i="177"/>
  <c r="GD2" i="177"/>
  <c r="GG7" i="177"/>
  <c r="FM2" i="178"/>
  <c r="FL7" i="178"/>
  <c r="DV2" i="180"/>
  <c r="DU7" i="180"/>
  <c r="BJ2" i="183"/>
  <c r="BK7" i="183"/>
  <c r="FU2" i="183"/>
  <c r="FS7" i="183"/>
  <c r="CT2" i="184"/>
  <c r="CW7" i="184"/>
  <c r="FC2" i="184"/>
  <c r="FA7" i="184"/>
  <c r="DJ2" i="186"/>
  <c r="DH7" i="186"/>
  <c r="CV2" i="192"/>
  <c r="CT7" i="192"/>
  <c r="EZ2" i="192"/>
  <c r="EX7" i="192"/>
  <c r="GZ2" i="192"/>
  <c r="HB7" i="192"/>
  <c r="GG2" i="193"/>
  <c r="GG7" i="193"/>
  <c r="BF2" i="194"/>
  <c r="BD7" i="194"/>
  <c r="DE2" i="194"/>
  <c r="DH7" i="194"/>
  <c r="EO2" i="195"/>
  <c r="EQ7" i="195"/>
  <c r="GW2" i="195"/>
  <c r="GU7" i="195"/>
  <c r="BG2" i="199"/>
  <c r="BK7" i="199"/>
  <c r="CR2" i="200"/>
  <c r="CT7" i="200"/>
  <c r="EW2" i="200"/>
  <c r="EX7" i="200"/>
  <c r="HD2" i="200"/>
  <c r="HB7" i="200"/>
  <c r="BF2" i="202"/>
  <c r="BD7" i="202"/>
  <c r="FN2" i="202"/>
  <c r="FL7" i="202"/>
  <c r="BM2" i="207"/>
  <c r="BK7" i="207"/>
  <c r="DQ2" i="207"/>
  <c r="DO7" i="207"/>
  <c r="CV2" i="208"/>
  <c r="CT7" i="208"/>
  <c r="EZ2" i="208"/>
  <c r="EX7" i="208"/>
  <c r="HD2" i="208"/>
  <c r="HB7" i="208"/>
  <c r="EA2" i="157"/>
  <c r="EA7" i="157"/>
  <c r="GG2" i="157"/>
  <c r="GE7" i="157"/>
  <c r="CK2" i="158"/>
  <c r="CN7" i="158"/>
  <c r="GV2" i="158"/>
  <c r="GV7" i="158"/>
  <c r="DZ2" i="159"/>
  <c r="DX7" i="159"/>
  <c r="GD2" i="159"/>
  <c r="GB7" i="159"/>
  <c r="DI7" i="160"/>
  <c r="CJ2" i="161"/>
  <c r="CM7" i="161"/>
  <c r="EM2" i="161"/>
  <c r="EQ7" i="161"/>
  <c r="GQ2" i="161"/>
  <c r="GU7" i="161"/>
  <c r="DX2" i="162"/>
  <c r="DV7" i="162"/>
  <c r="FW2" i="162"/>
  <c r="FZ7" i="162"/>
  <c r="DS2" i="163"/>
  <c r="DQ7" i="163"/>
  <c r="FW2" i="163"/>
  <c r="FU7" i="163"/>
  <c r="IA2" i="163"/>
  <c r="HY7" i="163"/>
  <c r="CL2" i="164"/>
  <c r="CJ7" i="164"/>
  <c r="EK2" i="164"/>
  <c r="EN7" i="164"/>
  <c r="GP2" i="164"/>
  <c r="GR7" i="164"/>
  <c r="CX2" i="165"/>
  <c r="CX7" i="165"/>
  <c r="FC2" i="165"/>
  <c r="FB7" i="165"/>
  <c r="HH2" i="165"/>
  <c r="HF7" i="165"/>
  <c r="DO2" i="166"/>
  <c r="DO7" i="166"/>
  <c r="FT2" i="166"/>
  <c r="FS7" i="166"/>
  <c r="DA2" i="167"/>
  <c r="CY7" i="167"/>
  <c r="FB2" i="167"/>
  <c r="FC7" i="167"/>
  <c r="HI2" i="167"/>
  <c r="HG7" i="167"/>
  <c r="BJ2" i="168"/>
  <c r="BN7" i="168"/>
  <c r="CX2" i="169"/>
  <c r="DB7" i="169"/>
  <c r="FF2" i="169"/>
  <c r="FF7" i="169"/>
  <c r="CA2" i="170"/>
  <c r="BY7" i="170"/>
  <c r="DY2" i="170"/>
  <c r="EC7" i="170"/>
  <c r="DZ2" i="171"/>
  <c r="DX7" i="171"/>
  <c r="GC2" i="171"/>
  <c r="GB7" i="171"/>
  <c r="FA2" i="172"/>
  <c r="FE7" i="172"/>
  <c r="HE2" i="172"/>
  <c r="HI7" i="172"/>
  <c r="CE2" i="173"/>
  <c r="CF7" i="173"/>
  <c r="GP2" i="173"/>
  <c r="GN7" i="173"/>
  <c r="DQ2" i="174"/>
  <c r="DO7" i="174"/>
  <c r="FU2" i="174"/>
  <c r="FS7" i="174"/>
  <c r="AS2" i="176"/>
  <c r="AW7" i="176"/>
  <c r="DC2" i="176"/>
  <c r="DA7" i="176"/>
  <c r="FF2" i="176"/>
  <c r="FE7" i="176"/>
  <c r="CF2" i="177"/>
  <c r="CF7" i="177"/>
  <c r="DO2" i="178"/>
  <c r="DO7" i="178"/>
  <c r="FT2" i="178"/>
  <c r="FS7" i="178"/>
  <c r="CT2" i="179"/>
  <c r="CW7" i="179"/>
  <c r="FC2" i="179"/>
  <c r="FA7" i="179"/>
  <c r="HG2" i="179"/>
  <c r="HE7" i="179"/>
  <c r="BT2" i="180"/>
  <c r="BX7" i="180"/>
  <c r="EC2" i="180"/>
  <c r="EB7" i="180"/>
  <c r="FN2" i="181"/>
  <c r="FL7" i="181"/>
  <c r="CI2" i="182"/>
  <c r="CM7" i="182"/>
  <c r="ER2" i="182"/>
  <c r="EQ7" i="182"/>
  <c r="BP2" i="183"/>
  <c r="BR7" i="183"/>
  <c r="DX2" i="183"/>
  <c r="DV7" i="183"/>
  <c r="GB2" i="183"/>
  <c r="FZ7" i="183"/>
  <c r="AY2" i="184"/>
  <c r="AZ7" i="184"/>
  <c r="DB2" i="184"/>
  <c r="DD7" i="184"/>
  <c r="FJ2" i="184"/>
  <c r="FH7" i="184"/>
  <c r="HJ2" i="184"/>
  <c r="HL7" i="184"/>
  <c r="CH2" i="185"/>
  <c r="CF7" i="185"/>
  <c r="EL2" i="185"/>
  <c r="EJ7" i="185"/>
  <c r="GP2" i="185"/>
  <c r="GN7" i="185"/>
  <c r="DP2" i="186"/>
  <c r="DO7" i="186"/>
  <c r="FT2" i="186"/>
  <c r="FS7" i="186"/>
  <c r="CV2" i="187"/>
  <c r="CT7" i="187"/>
  <c r="ET2" i="187"/>
  <c r="EX7" i="187"/>
  <c r="HD2" i="187"/>
  <c r="HB7" i="187"/>
  <c r="EC2" i="188"/>
  <c r="EC7" i="188"/>
  <c r="GF2" i="188"/>
  <c r="GG7" i="188"/>
  <c r="DE2" i="189"/>
  <c r="DH7" i="189"/>
  <c r="FM2" i="189"/>
  <c r="FL7" i="189"/>
  <c r="CR2" i="190"/>
  <c r="CU7" i="190"/>
  <c r="FA2" i="190"/>
  <c r="EY7" i="190"/>
  <c r="HB2" i="190"/>
  <c r="HC7" i="190"/>
  <c r="CB2" i="191"/>
  <c r="BZ7" i="191"/>
  <c r="EB2" i="191"/>
  <c r="ED7" i="191"/>
  <c r="GJ2" i="191"/>
  <c r="GH7" i="191"/>
  <c r="AY2" i="192"/>
  <c r="AW7" i="192"/>
  <c r="CY2" i="192"/>
  <c r="DA7" i="192"/>
  <c r="FD2" i="192"/>
  <c r="FE7" i="192"/>
  <c r="HK2" i="192"/>
  <c r="HI7" i="192"/>
  <c r="EL2" i="193"/>
  <c r="EJ7" i="193"/>
  <c r="GK2" i="193"/>
  <c r="GN7" i="193"/>
  <c r="BK7" i="194"/>
  <c r="DK2" i="194"/>
  <c r="DO7" i="194"/>
  <c r="CS2" i="195"/>
  <c r="CT7" i="195"/>
  <c r="EZ2" i="195"/>
  <c r="EX7" i="195"/>
  <c r="BU2" i="196"/>
  <c r="BY7" i="196"/>
  <c r="EE2" i="196"/>
  <c r="EC7" i="196"/>
  <c r="GC2" i="196"/>
  <c r="GG7" i="196"/>
  <c r="BG2" i="197"/>
  <c r="BE7" i="197"/>
  <c r="DF2" i="197"/>
  <c r="DI7" i="197"/>
  <c r="CO2" i="198"/>
  <c r="CM7" i="198"/>
  <c r="GT2" i="198"/>
  <c r="GU7" i="198"/>
  <c r="BQ2" i="199"/>
  <c r="BR7" i="199"/>
  <c r="DV2" i="199"/>
  <c r="DV7" i="199"/>
  <c r="AV2" i="200"/>
  <c r="AW7" i="200"/>
  <c r="DC2" i="200"/>
  <c r="DA7" i="200"/>
  <c r="HH2" i="200"/>
  <c r="HI7" i="200"/>
  <c r="CL2" i="201"/>
  <c r="CJ7" i="201"/>
  <c r="EP2" i="201"/>
  <c r="EN7" i="201"/>
  <c r="BM2" i="202"/>
  <c r="BK7" i="202"/>
  <c r="DK2" i="202"/>
  <c r="DO7" i="202"/>
  <c r="FQ2" i="202"/>
  <c r="FS7" i="202"/>
  <c r="CV2" i="203"/>
  <c r="CT7" i="203"/>
  <c r="EZ2" i="203"/>
  <c r="EX7" i="203"/>
  <c r="HD2" i="203"/>
  <c r="HB7" i="203"/>
  <c r="BZ2" i="204"/>
  <c r="BY7" i="204"/>
  <c r="EE2" i="204"/>
  <c r="EC7" i="204"/>
  <c r="CK2" i="206"/>
  <c r="CM7" i="206"/>
  <c r="GQ2" i="206"/>
  <c r="GU7" i="206"/>
  <c r="BT2" i="207"/>
  <c r="BR7" i="207"/>
  <c r="DX2" i="207"/>
  <c r="DV7" i="207"/>
  <c r="GB2" i="207"/>
  <c r="FZ7" i="207"/>
  <c r="AY2" i="208"/>
  <c r="AW7" i="208"/>
  <c r="CW2" i="208"/>
  <c r="DA7" i="208"/>
  <c r="FE2" i="208"/>
  <c r="FE7" i="208"/>
  <c r="HK2" i="208"/>
  <c r="HI7" i="208"/>
  <c r="EJ2" i="157"/>
  <c r="EH7" i="157"/>
  <c r="BZ2" i="162"/>
  <c r="BY7" i="162"/>
  <c r="GD2" i="162"/>
  <c r="GG7" i="162"/>
  <c r="GD2" i="163"/>
  <c r="GB7" i="163"/>
  <c r="HA2" i="164"/>
  <c r="GY7" i="164"/>
  <c r="DF2" i="165"/>
  <c r="DE7" i="165"/>
  <c r="HI2" i="165"/>
  <c r="HM7" i="165"/>
  <c r="DT2" i="166"/>
  <c r="DV7" i="166"/>
  <c r="DH2" i="167"/>
  <c r="DF7" i="167"/>
  <c r="HJ2" i="167"/>
  <c r="HN7" i="167"/>
  <c r="DZ2" i="168"/>
  <c r="DY7" i="168"/>
  <c r="CG2" i="170"/>
  <c r="CF7" i="170"/>
  <c r="EF2" i="170"/>
  <c r="EJ7" i="170"/>
  <c r="EB2" i="171"/>
  <c r="EE7" i="171"/>
  <c r="DU2" i="178"/>
  <c r="DV7" i="178"/>
  <c r="FI2" i="179"/>
  <c r="FH7" i="179"/>
  <c r="CG2" i="180"/>
  <c r="CE7" i="180"/>
  <c r="EE2" i="180"/>
  <c r="EI7" i="180"/>
  <c r="GL2" i="180"/>
  <c r="GM7" i="180"/>
  <c r="BY2" i="183"/>
  <c r="BY7" i="183"/>
  <c r="DM2" i="184"/>
  <c r="DK7" i="184"/>
  <c r="DT2" i="186"/>
  <c r="DV7" i="186"/>
  <c r="FT2" i="189"/>
  <c r="FS7" i="189"/>
  <c r="HI2" i="190"/>
  <c r="HJ7" i="190"/>
  <c r="CM2" i="193"/>
  <c r="CM7" i="193"/>
  <c r="GQ2" i="193"/>
  <c r="GU7" i="193"/>
  <c r="BT2" i="194"/>
  <c r="BR7" i="194"/>
  <c r="CH2" i="196"/>
  <c r="CF7" i="196"/>
  <c r="BF2" i="200"/>
  <c r="BD7" i="200"/>
  <c r="EH2" i="204"/>
  <c r="EJ7" i="204"/>
  <c r="GJ2" i="204"/>
  <c r="GN7" i="204"/>
  <c r="EZ2" i="206"/>
  <c r="EX7" i="206"/>
  <c r="EE2" i="207"/>
  <c r="EC7" i="207"/>
  <c r="ES7" i="141"/>
  <c r="AY7" i="145"/>
  <c r="FA7" i="146"/>
  <c r="CL2" i="157"/>
  <c r="CK7" i="157"/>
  <c r="EO2" i="157"/>
  <c r="EO7" i="157"/>
  <c r="GU2" i="157"/>
  <c r="GS7" i="157"/>
  <c r="DD2" i="158"/>
  <c r="DB7" i="158"/>
  <c r="HH2" i="158"/>
  <c r="HJ7" i="158"/>
  <c r="EK2" i="159"/>
  <c r="EL7" i="159"/>
  <c r="DY2" i="160"/>
  <c r="DW7" i="160"/>
  <c r="GC2" i="160"/>
  <c r="GA7" i="160"/>
  <c r="DB2" i="161"/>
  <c r="DA7" i="161"/>
  <c r="FF2" i="161"/>
  <c r="FE7" i="161"/>
  <c r="HH2" i="161"/>
  <c r="HI7" i="161"/>
  <c r="CF2" i="162"/>
  <c r="CF7" i="162"/>
  <c r="EL2" i="162"/>
  <c r="EJ7" i="162"/>
  <c r="EA2" i="163"/>
  <c r="EE7" i="163"/>
  <c r="GK2" i="163"/>
  <c r="GI7" i="163"/>
  <c r="CZ2" i="164"/>
  <c r="CX7" i="164"/>
  <c r="EX2" i="164"/>
  <c r="FB7" i="164"/>
  <c r="HC2" i="164"/>
  <c r="HF7" i="164"/>
  <c r="DN2" i="165"/>
  <c r="DL7" i="165"/>
  <c r="FR2" i="165"/>
  <c r="FP7" i="165"/>
  <c r="DY2" i="166"/>
  <c r="EC7" i="166"/>
  <c r="GI2" i="166"/>
  <c r="GG7" i="166"/>
  <c r="FN2" i="167"/>
  <c r="FQ7" i="167"/>
  <c r="GJ2" i="168"/>
  <c r="GJ7" i="168"/>
  <c r="DR2" i="169"/>
  <c r="DP7" i="169"/>
  <c r="FR2" i="169"/>
  <c r="FT7" i="169"/>
  <c r="CN2" i="170"/>
  <c r="CM7" i="170"/>
  <c r="EP2" i="170"/>
  <c r="EQ7" i="170"/>
  <c r="GS2" i="170"/>
  <c r="GU7" i="170"/>
  <c r="CG2" i="171"/>
  <c r="CH7" i="171"/>
  <c r="EH2" i="171"/>
  <c r="EL7" i="171"/>
  <c r="GM2" i="171"/>
  <c r="GP7" i="171"/>
  <c r="DP2" i="172"/>
  <c r="DO7" i="172"/>
  <c r="FU2" i="172"/>
  <c r="FS7" i="172"/>
  <c r="CV2" i="173"/>
  <c r="CT7" i="173"/>
  <c r="BW2" i="174"/>
  <c r="BY7" i="174"/>
  <c r="DX2" i="175"/>
  <c r="DV7" i="175"/>
  <c r="DO2" i="176"/>
  <c r="DO7" i="176"/>
  <c r="FU2" i="176"/>
  <c r="FS7" i="176"/>
  <c r="CQ2" i="177"/>
  <c r="CT7" i="177"/>
  <c r="EZ2" i="177"/>
  <c r="EX7" i="177"/>
  <c r="HA2" i="177"/>
  <c r="HB7" i="177"/>
  <c r="EC2" i="178"/>
  <c r="EC7" i="178"/>
  <c r="GG2" i="178"/>
  <c r="GG7" i="178"/>
  <c r="DM2" i="179"/>
  <c r="DK7" i="179"/>
  <c r="FO2" i="179"/>
  <c r="FO7" i="179"/>
  <c r="EP2" i="180"/>
  <c r="EP7" i="180"/>
  <c r="GR2" i="180"/>
  <c r="GT7" i="180"/>
  <c r="DT2" i="181"/>
  <c r="DV7" i="181"/>
  <c r="AX2" i="182"/>
  <c r="AW7" i="182"/>
  <c r="FG2" i="182"/>
  <c r="FE7" i="182"/>
  <c r="HJ2" i="182"/>
  <c r="HI7" i="182"/>
  <c r="CH2" i="183"/>
  <c r="CF7" i="183"/>
  <c r="EG2" i="183"/>
  <c r="EJ7" i="183"/>
  <c r="GP2" i="183"/>
  <c r="GN7" i="183"/>
  <c r="BK2" i="184"/>
  <c r="BN7" i="184"/>
  <c r="DN2" i="184"/>
  <c r="DR7" i="184"/>
  <c r="FV2" i="184"/>
  <c r="FV7" i="184"/>
  <c r="CV2" i="185"/>
  <c r="CT7" i="185"/>
  <c r="HD2" i="185"/>
  <c r="HB7" i="185"/>
  <c r="EB2" i="186"/>
  <c r="EC7" i="186"/>
  <c r="GD2" i="186"/>
  <c r="GG7" i="186"/>
  <c r="DJ2" i="187"/>
  <c r="DH7" i="187"/>
  <c r="CL2" i="188"/>
  <c r="CM7" i="188"/>
  <c r="ES2" i="188"/>
  <c r="EQ7" i="188"/>
  <c r="GS2" i="188"/>
  <c r="GU7" i="188"/>
  <c r="DR2" i="189"/>
  <c r="DV7" i="189"/>
  <c r="FW2" i="189"/>
  <c r="FZ7" i="189"/>
  <c r="BB2" i="190"/>
  <c r="BE7" i="190"/>
  <c r="FM2" i="190"/>
  <c r="FM7" i="190"/>
  <c r="HO2" i="190"/>
  <c r="HQ7" i="190"/>
  <c r="CP2" i="191"/>
  <c r="CN7" i="191"/>
  <c r="EN2" i="191"/>
  <c r="ER7" i="191"/>
  <c r="GW2" i="191"/>
  <c r="GV7" i="191"/>
  <c r="BK7" i="192"/>
  <c r="EW2" i="193"/>
  <c r="EX7" i="193"/>
  <c r="HB2" i="193"/>
  <c r="HB7" i="193"/>
  <c r="BU2" i="194"/>
  <c r="BY7" i="194"/>
  <c r="EE2" i="194"/>
  <c r="EC7" i="194"/>
  <c r="BF2" i="195"/>
  <c r="BD7" i="195"/>
  <c r="DE2" i="195"/>
  <c r="DH7" i="195"/>
  <c r="CM2" i="196"/>
  <c r="CM7" i="196"/>
  <c r="GW2" i="196"/>
  <c r="GU7" i="196"/>
  <c r="AS2" i="198"/>
  <c r="AW7" i="198"/>
  <c r="FG2" i="198"/>
  <c r="FE7" i="198"/>
  <c r="HE2" i="198"/>
  <c r="HI7" i="198"/>
  <c r="CG2" i="199"/>
  <c r="CF7" i="199"/>
  <c r="EL2" i="199"/>
  <c r="EJ7" i="199"/>
  <c r="BG2" i="200"/>
  <c r="BK7" i="200"/>
  <c r="DL2" i="200"/>
  <c r="DO7" i="200"/>
  <c r="FT2" i="200"/>
  <c r="FS7" i="200"/>
  <c r="CU2" i="201"/>
  <c r="CX7" i="201"/>
  <c r="FA2" i="201"/>
  <c r="FB7" i="201"/>
  <c r="FN2" i="203"/>
  <c r="FL7" i="203"/>
  <c r="CN2" i="204"/>
  <c r="CM7" i="204"/>
  <c r="EN2" i="204"/>
  <c r="EQ7" i="204"/>
  <c r="GU2" i="204"/>
  <c r="GU7" i="204"/>
  <c r="BT2" i="205"/>
  <c r="BR7" i="205"/>
  <c r="DX2" i="205"/>
  <c r="DV7" i="205"/>
  <c r="FX2" i="205"/>
  <c r="FZ7" i="205"/>
  <c r="AX2" i="206"/>
  <c r="AW7" i="206"/>
  <c r="CW2" i="206"/>
  <c r="DA7" i="206"/>
  <c r="FE2" i="206"/>
  <c r="FE7" i="206"/>
  <c r="HK2" i="206"/>
  <c r="HI7" i="206"/>
  <c r="CH2" i="207"/>
  <c r="CF7" i="207"/>
  <c r="EJ2" i="207"/>
  <c r="EJ7" i="207"/>
  <c r="GP2" i="207"/>
  <c r="GN7" i="207"/>
  <c r="DL2" i="208"/>
  <c r="DO7" i="208"/>
  <c r="FQ2" i="208"/>
  <c r="FS7" i="208"/>
  <c r="GK2" i="157"/>
  <c r="GL7" i="157"/>
  <c r="EE2" i="162"/>
  <c r="EC7" i="162"/>
  <c r="CO2" i="164"/>
  <c r="CQ7" i="164"/>
  <c r="EM2" i="173"/>
  <c r="EQ7" i="173"/>
  <c r="DQ2" i="181"/>
  <c r="DO7" i="181"/>
  <c r="DL2" i="189"/>
  <c r="DO7" i="189"/>
  <c r="EM2" i="191"/>
  <c r="EK7" i="191"/>
  <c r="BJ2" i="197"/>
  <c r="BL7" i="197"/>
  <c r="FP2" i="197"/>
  <c r="FT7" i="197"/>
  <c r="CV2" i="198"/>
  <c r="CT7" i="198"/>
  <c r="EU2" i="198"/>
  <c r="EX7" i="198"/>
  <c r="BZ2" i="199"/>
  <c r="BY7" i="199"/>
  <c r="FH2" i="200"/>
  <c r="FL7" i="200"/>
  <c r="FC2" i="203"/>
  <c r="FE7" i="203"/>
  <c r="BY2" i="207"/>
  <c r="BY7" i="207"/>
  <c r="AY7" i="142"/>
  <c r="FQ7" i="148"/>
  <c r="CT2" i="157"/>
  <c r="CR7" i="157"/>
  <c r="GW2" i="157"/>
  <c r="GZ7" i="157"/>
  <c r="BE7" i="158"/>
  <c r="FO2" i="158"/>
  <c r="FM7" i="158"/>
  <c r="HP2" i="158"/>
  <c r="HQ7" i="158"/>
  <c r="CL2" i="159"/>
  <c r="CO7" i="159"/>
  <c r="EO2" i="159"/>
  <c r="ES7" i="159"/>
  <c r="DJ2" i="161"/>
  <c r="DH7" i="161"/>
  <c r="FN2" i="161"/>
  <c r="FL7" i="161"/>
  <c r="CO2" i="162"/>
  <c r="CM7" i="162"/>
  <c r="EN2" i="163"/>
  <c r="EL7" i="163"/>
  <c r="GM2" i="163"/>
  <c r="GP7" i="163"/>
  <c r="DA2" i="164"/>
  <c r="DE7" i="164"/>
  <c r="FI2" i="164"/>
  <c r="FI7" i="164"/>
  <c r="HN2" i="164"/>
  <c r="HM7" i="164"/>
  <c r="DS2" i="165"/>
  <c r="DS7" i="165"/>
  <c r="GJ2" i="166"/>
  <c r="GN7" i="166"/>
  <c r="DT2" i="167"/>
  <c r="DT7" i="167"/>
  <c r="FY2" i="167"/>
  <c r="FX7" i="167"/>
  <c r="CF2" i="168"/>
  <c r="CI7" i="168"/>
  <c r="EO2" i="168"/>
  <c r="EM7" i="168"/>
  <c r="GS2" i="168"/>
  <c r="GQ7" i="168"/>
  <c r="DS2" i="169"/>
  <c r="DW7" i="169"/>
  <c r="GB2" i="169"/>
  <c r="GA7" i="169"/>
  <c r="CT2" i="170"/>
  <c r="CT7" i="170"/>
  <c r="ET2" i="170"/>
  <c r="EX7" i="170"/>
  <c r="HB2" i="170"/>
  <c r="HB7" i="170"/>
  <c r="GX2" i="171"/>
  <c r="GW7" i="171"/>
  <c r="FB2" i="173"/>
  <c r="FE7" i="173"/>
  <c r="HK2" i="173"/>
  <c r="HI7" i="173"/>
  <c r="CG2" i="174"/>
  <c r="CF7" i="174"/>
  <c r="GJ2" i="174"/>
  <c r="GN7" i="174"/>
  <c r="BX2" i="175"/>
  <c r="BY7" i="175"/>
  <c r="EE2" i="175"/>
  <c r="EC7" i="175"/>
  <c r="DU2" i="176"/>
  <c r="DV7" i="176"/>
  <c r="FF2" i="177"/>
  <c r="FE7" i="177"/>
  <c r="HG2" i="177"/>
  <c r="HI7" i="177"/>
  <c r="CH2" i="178"/>
  <c r="CF7" i="178"/>
  <c r="EL2" i="178"/>
  <c r="EJ7" i="178"/>
  <c r="GP2" i="178"/>
  <c r="GN7" i="178"/>
  <c r="DR2" i="179"/>
  <c r="DR7" i="179"/>
  <c r="FV2" i="179"/>
  <c r="FV7" i="179"/>
  <c r="CU2" i="180"/>
  <c r="CS7" i="180"/>
  <c r="BY2" i="181"/>
  <c r="BY7" i="181"/>
  <c r="GI2" i="181"/>
  <c r="GG7" i="181"/>
  <c r="FN2" i="182"/>
  <c r="FL7" i="182"/>
  <c r="CN2" i="183"/>
  <c r="CM7" i="183"/>
  <c r="BW2" i="184"/>
  <c r="BU7" i="184"/>
  <c r="GA2" i="184"/>
  <c r="GC7" i="184"/>
  <c r="CY2" i="185"/>
  <c r="DA7" i="185"/>
  <c r="FG2" i="185"/>
  <c r="FE7" i="185"/>
  <c r="CF2" i="186"/>
  <c r="CF7" i="186"/>
  <c r="GP2" i="186"/>
  <c r="GN7" i="186"/>
  <c r="DP2" i="187"/>
  <c r="DO7" i="187"/>
  <c r="FS2" i="187"/>
  <c r="FS7" i="187"/>
  <c r="CV2" i="188"/>
  <c r="CT7" i="188"/>
  <c r="EV2" i="188"/>
  <c r="EX7" i="188"/>
  <c r="BZ2" i="189"/>
  <c r="BY7" i="189"/>
  <c r="DY2" i="189"/>
  <c r="EC7" i="189"/>
  <c r="GI2" i="189"/>
  <c r="GG7" i="189"/>
  <c r="BN2" i="190"/>
  <c r="BL7" i="190"/>
  <c r="CQ2" i="191"/>
  <c r="CU7" i="191"/>
  <c r="BT2" i="192"/>
  <c r="BR7" i="192"/>
  <c r="DT2" i="192"/>
  <c r="DV7" i="192"/>
  <c r="GB2" i="192"/>
  <c r="FZ7" i="192"/>
  <c r="AY2" i="193"/>
  <c r="AW7" i="193"/>
  <c r="CW2" i="193"/>
  <c r="DA7" i="193"/>
  <c r="FA2" i="193"/>
  <c r="FE7" i="193"/>
  <c r="HK2" i="193"/>
  <c r="HI7" i="193"/>
  <c r="CH2" i="194"/>
  <c r="CF7" i="194"/>
  <c r="EL2" i="194"/>
  <c r="EJ7" i="194"/>
  <c r="GK2" i="194"/>
  <c r="GN7" i="194"/>
  <c r="BI2" i="195"/>
  <c r="BK7" i="195"/>
  <c r="DQ2" i="195"/>
  <c r="DO7" i="195"/>
  <c r="FO2" i="195"/>
  <c r="FS7" i="195"/>
  <c r="CV2" i="196"/>
  <c r="CT7" i="196"/>
  <c r="EZ2" i="196"/>
  <c r="EX7" i="196"/>
  <c r="BV2" i="197"/>
  <c r="BZ7" i="197"/>
  <c r="BC2" i="198"/>
  <c r="BD7" i="198"/>
  <c r="DJ2" i="198"/>
  <c r="DH7" i="198"/>
  <c r="FI2" i="198"/>
  <c r="FL7" i="198"/>
  <c r="ES2" i="199"/>
  <c r="EQ7" i="199"/>
  <c r="FY2" i="200"/>
  <c r="FZ7" i="200"/>
  <c r="AY2" i="201"/>
  <c r="BA7" i="201"/>
  <c r="HJ2" i="201"/>
  <c r="HM7" i="201"/>
  <c r="EL2" i="202"/>
  <c r="EJ7" i="202"/>
  <c r="GP2" i="202"/>
  <c r="GN7" i="202"/>
  <c r="BK2" i="203"/>
  <c r="BK7" i="203"/>
  <c r="FR2" i="203"/>
  <c r="FS7" i="203"/>
  <c r="EY2" i="204"/>
  <c r="EX7" i="204"/>
  <c r="HA2" i="204"/>
  <c r="HB7" i="204"/>
  <c r="BU2" i="205"/>
  <c r="BY7" i="205"/>
  <c r="EB2" i="205"/>
  <c r="EC7" i="205"/>
  <c r="GI2" i="205"/>
  <c r="GG7" i="205"/>
  <c r="BB2" i="206"/>
  <c r="BD7" i="206"/>
  <c r="DJ2" i="206"/>
  <c r="DH7" i="206"/>
  <c r="FN2" i="206"/>
  <c r="FL7" i="206"/>
  <c r="CK2" i="207"/>
  <c r="CM7" i="207"/>
  <c r="ES2" i="207"/>
  <c r="EQ7" i="207"/>
  <c r="GW2" i="207"/>
  <c r="GU7" i="207"/>
  <c r="BT2" i="208"/>
  <c r="BR7" i="208"/>
  <c r="DW2" i="208"/>
  <c r="DV7" i="208"/>
  <c r="GB2" i="208"/>
  <c r="FZ7" i="208"/>
  <c r="AX7" i="138"/>
  <c r="DA2" i="157"/>
  <c r="CY7" i="157"/>
  <c r="FA2" i="157"/>
  <c r="FC7" i="157"/>
  <c r="HG2" i="157"/>
  <c r="HG7" i="157"/>
  <c r="BL7" i="158"/>
  <c r="DP7" i="158"/>
  <c r="FS2" i="158"/>
  <c r="FT7" i="158"/>
  <c r="CX2" i="159"/>
  <c r="CV7" i="159"/>
  <c r="EZ2" i="159"/>
  <c r="EZ7" i="159"/>
  <c r="HF2" i="159"/>
  <c r="HD7" i="159"/>
  <c r="CI2" i="160"/>
  <c r="CG7" i="160"/>
  <c r="EM2" i="160"/>
  <c r="EK7" i="160"/>
  <c r="GQ2" i="160"/>
  <c r="GO7" i="160"/>
  <c r="DN2" i="161"/>
  <c r="DO7" i="161"/>
  <c r="FP2" i="161"/>
  <c r="FS7" i="161"/>
  <c r="CQ2" i="162"/>
  <c r="CT7" i="162"/>
  <c r="EZ2" i="162"/>
  <c r="EX7" i="162"/>
  <c r="HD2" i="162"/>
  <c r="HB7" i="162"/>
  <c r="EU2" i="163"/>
  <c r="ES7" i="163"/>
  <c r="GY2" i="163"/>
  <c r="GW7" i="163"/>
  <c r="DM2" i="164"/>
  <c r="DL7" i="164"/>
  <c r="FR2" i="164"/>
  <c r="FP7" i="164"/>
  <c r="HV2" i="164"/>
  <c r="HT7" i="164"/>
  <c r="EB2" i="165"/>
  <c r="DZ7" i="165"/>
  <c r="CJ2" i="166"/>
  <c r="CM7" i="166"/>
  <c r="EC2" i="167"/>
  <c r="EA7" i="167"/>
  <c r="GG2" i="167"/>
  <c r="GE7" i="167"/>
  <c r="GV2" i="168"/>
  <c r="GX7" i="168"/>
  <c r="EA2" i="169"/>
  <c r="ED7" i="169"/>
  <c r="GD2" i="169"/>
  <c r="GH7" i="169"/>
  <c r="FF2" i="170"/>
  <c r="FE7" i="170"/>
  <c r="HE2" i="170"/>
  <c r="HI7" i="170"/>
  <c r="CW2" i="171"/>
  <c r="CV7" i="171"/>
  <c r="HB2" i="171"/>
  <c r="HD7" i="171"/>
  <c r="DY2" i="172"/>
  <c r="EC7" i="172"/>
  <c r="GI2" i="172"/>
  <c r="GG7" i="172"/>
  <c r="FN2" i="173"/>
  <c r="FL7" i="173"/>
  <c r="GV2" i="174"/>
  <c r="GU7" i="174"/>
  <c r="CF2" i="175"/>
  <c r="CF7" i="175"/>
  <c r="GP2" i="175"/>
  <c r="GN7" i="175"/>
  <c r="BZ2" i="176"/>
  <c r="BY7" i="176"/>
  <c r="GI2" i="176"/>
  <c r="GG7" i="176"/>
  <c r="DH2" i="177"/>
  <c r="DH7" i="177"/>
  <c r="CM2" i="178"/>
  <c r="CM7" i="178"/>
  <c r="EM2" i="178"/>
  <c r="EQ7" i="178"/>
  <c r="GU2" i="178"/>
  <c r="GU7" i="178"/>
  <c r="EA2" i="179"/>
  <c r="DY7" i="179"/>
  <c r="FZ2" i="179"/>
  <c r="GC7" i="179"/>
  <c r="AR2" i="180"/>
  <c r="AV7" i="180"/>
  <c r="CV2" i="180"/>
  <c r="CZ7" i="180"/>
  <c r="FE2" i="180"/>
  <c r="FD7" i="180"/>
  <c r="GK2" i="181"/>
  <c r="GN7" i="181"/>
  <c r="DQ2" i="182"/>
  <c r="DO7" i="182"/>
  <c r="FP2" i="182"/>
  <c r="FS7" i="182"/>
  <c r="EX2" i="183"/>
  <c r="EX7" i="183"/>
  <c r="HA2" i="183"/>
  <c r="HB7" i="183"/>
  <c r="CD2" i="184"/>
  <c r="CB7" i="184"/>
  <c r="ED2" i="184"/>
  <c r="EF7" i="184"/>
  <c r="GH2" i="184"/>
  <c r="GJ7" i="184"/>
  <c r="DJ2" i="185"/>
  <c r="DH7" i="185"/>
  <c r="FN2" i="185"/>
  <c r="FL7" i="185"/>
  <c r="CJ2" i="186"/>
  <c r="CM7" i="186"/>
  <c r="EQ2" i="186"/>
  <c r="EQ7" i="186"/>
  <c r="GV2" i="186"/>
  <c r="GU7" i="186"/>
  <c r="BN2" i="187"/>
  <c r="BR7" i="187"/>
  <c r="DX2" i="187"/>
  <c r="DV7" i="187"/>
  <c r="GB2" i="187"/>
  <c r="FZ7" i="187"/>
  <c r="AT2" i="188"/>
  <c r="AW7" i="188"/>
  <c r="CZ2" i="188"/>
  <c r="DA7" i="188"/>
  <c r="HI2" i="188"/>
  <c r="HI7" i="188"/>
  <c r="GK2" i="189"/>
  <c r="GN7" i="189"/>
  <c r="BU2" i="190"/>
  <c r="BS7" i="190"/>
  <c r="DV2" i="190"/>
  <c r="DW7" i="190"/>
  <c r="FX2" i="190"/>
  <c r="GA7" i="190"/>
  <c r="DD2" i="191"/>
  <c r="DB7" i="191"/>
  <c r="FH2" i="191"/>
  <c r="FF7" i="191"/>
  <c r="HH2" i="191"/>
  <c r="HJ7" i="191"/>
  <c r="BW2" i="192"/>
  <c r="BY7" i="192"/>
  <c r="EE2" i="192"/>
  <c r="EC7" i="192"/>
  <c r="GE2" i="192"/>
  <c r="GG7" i="192"/>
  <c r="BF2" i="193"/>
  <c r="BD7" i="193"/>
  <c r="DE2" i="193"/>
  <c r="DH7" i="193"/>
  <c r="EO2" i="194"/>
  <c r="EQ7" i="194"/>
  <c r="FZ2" i="195"/>
  <c r="FZ7" i="195"/>
  <c r="AW7" i="196"/>
  <c r="CZ2" i="196"/>
  <c r="DA7" i="196"/>
  <c r="FB2" i="196"/>
  <c r="FE7" i="196"/>
  <c r="HJ2" i="196"/>
  <c r="HI7" i="196"/>
  <c r="EM2" i="197"/>
  <c r="EK7" i="197"/>
  <c r="GL2" i="197"/>
  <c r="GO7" i="197"/>
  <c r="BG2" i="198"/>
  <c r="BK7" i="198"/>
  <c r="DO2" i="198"/>
  <c r="DO7" i="198"/>
  <c r="ET2" i="199"/>
  <c r="EX7" i="199"/>
  <c r="GZ2" i="199"/>
  <c r="HB7" i="199"/>
  <c r="EB2" i="200"/>
  <c r="EC7" i="200"/>
  <c r="FR2" i="201"/>
  <c r="FP7" i="201"/>
  <c r="CI2" i="202"/>
  <c r="CM7" i="202"/>
  <c r="ES2" i="202"/>
  <c r="EQ7" i="202"/>
  <c r="GQ2" i="202"/>
  <c r="GU7" i="202"/>
  <c r="BT2" i="203"/>
  <c r="BR7" i="203"/>
  <c r="DX2" i="203"/>
  <c r="DV7" i="203"/>
  <c r="GB2" i="203"/>
  <c r="FZ7" i="203"/>
  <c r="AS2" i="204"/>
  <c r="AW7" i="204"/>
  <c r="DC2" i="204"/>
  <c r="DA7" i="204"/>
  <c r="FG2" i="204"/>
  <c r="FE7" i="204"/>
  <c r="HJ2" i="204"/>
  <c r="HI7" i="204"/>
  <c r="EL2" i="205"/>
  <c r="EJ7" i="205"/>
  <c r="GK2" i="205"/>
  <c r="GN7" i="205"/>
  <c r="DN2" i="206"/>
  <c r="DO7" i="206"/>
  <c r="FQ2" i="206"/>
  <c r="FS7" i="206"/>
  <c r="CV2" i="207"/>
  <c r="CT7" i="207"/>
  <c r="EZ2" i="207"/>
  <c r="EX7" i="207"/>
  <c r="HD2" i="207"/>
  <c r="HB7" i="207"/>
  <c r="BY2" i="208"/>
  <c r="BY7" i="208"/>
  <c r="EE2" i="208"/>
  <c r="EC7" i="208"/>
  <c r="GC2" i="208"/>
  <c r="GG7" i="208"/>
  <c r="CD7" i="157"/>
  <c r="CQ2" i="158"/>
  <c r="CU7" i="158"/>
  <c r="FH2" i="165"/>
  <c r="FI7" i="165"/>
  <c r="BZ2" i="171"/>
  <c r="CA7" i="171"/>
  <c r="FK2" i="172"/>
  <c r="FL7" i="172"/>
  <c r="EM2" i="177"/>
  <c r="EQ7" i="177"/>
  <c r="EA2" i="183"/>
  <c r="EC7" i="183"/>
  <c r="GI2" i="183"/>
  <c r="GG7" i="183"/>
  <c r="FQ2" i="184"/>
  <c r="FO7" i="184"/>
  <c r="CM2" i="185"/>
  <c r="CM7" i="185"/>
  <c r="GQ2" i="185"/>
  <c r="GU7" i="185"/>
  <c r="BN2" i="186"/>
  <c r="BR7" i="186"/>
  <c r="HG2" i="187"/>
  <c r="HI7" i="187"/>
  <c r="CH2" i="188"/>
  <c r="CF7" i="188"/>
  <c r="FD2" i="190"/>
  <c r="FF7" i="190"/>
  <c r="CE2" i="191"/>
  <c r="CG7" i="191"/>
  <c r="GQ2" i="191"/>
  <c r="GO7" i="191"/>
  <c r="FN2" i="192"/>
  <c r="FL7" i="192"/>
  <c r="DR2" i="197"/>
  <c r="DP7" i="197"/>
  <c r="DJ2" i="200"/>
  <c r="DH7" i="200"/>
  <c r="BH2" i="205"/>
  <c r="BK7" i="205"/>
  <c r="CV2" i="206"/>
  <c r="CT7" i="206"/>
  <c r="GC2" i="207"/>
  <c r="GG7" i="207"/>
  <c r="FN2" i="208"/>
  <c r="FL7" i="208"/>
  <c r="DE2" i="157"/>
  <c r="DF7" i="157"/>
  <c r="FL2" i="157"/>
  <c r="FJ7" i="157"/>
  <c r="HH2" i="159"/>
  <c r="HK7" i="159"/>
  <c r="CK2" i="160"/>
  <c r="CN7" i="160"/>
  <c r="EN2" i="160"/>
  <c r="ER7" i="160"/>
  <c r="GU2" i="160"/>
  <c r="GV7" i="160"/>
  <c r="DX2" i="161"/>
  <c r="DV7" i="161"/>
  <c r="GB2" i="161"/>
  <c r="FZ7" i="161"/>
  <c r="CX2" i="162"/>
  <c r="DA7" i="162"/>
  <c r="FF2" i="162"/>
  <c r="FE7" i="162"/>
  <c r="HK2" i="162"/>
  <c r="HI7" i="162"/>
  <c r="DU2" i="164"/>
  <c r="DS7" i="164"/>
  <c r="FU2" i="164"/>
  <c r="FW7" i="164"/>
  <c r="BZ2" i="165"/>
  <c r="CC7" i="165"/>
  <c r="EC2" i="165"/>
  <c r="EG7" i="165"/>
  <c r="GM2" i="165"/>
  <c r="GK7" i="165"/>
  <c r="EW2" i="166"/>
  <c r="EX7" i="166"/>
  <c r="CE2" i="167"/>
  <c r="CD7" i="167"/>
  <c r="ED2" i="167"/>
  <c r="EH7" i="167"/>
  <c r="GN2" i="167"/>
  <c r="GL7" i="167"/>
  <c r="CY2" i="168"/>
  <c r="CW7" i="168"/>
  <c r="EZ2" i="168"/>
  <c r="FA7" i="168"/>
  <c r="HG2" i="168"/>
  <c r="HE7" i="168"/>
  <c r="EH2" i="169"/>
  <c r="EK7" i="169"/>
  <c r="GN2" i="169"/>
  <c r="GO7" i="169"/>
  <c r="DE2" i="171"/>
  <c r="DC7" i="171"/>
  <c r="FE2" i="171"/>
  <c r="FG7" i="171"/>
  <c r="HM2" i="171"/>
  <c r="HK7" i="171"/>
  <c r="CC2" i="172"/>
  <c r="CF7" i="172"/>
  <c r="EL2" i="172"/>
  <c r="EJ7" i="172"/>
  <c r="GJ2" i="172"/>
  <c r="GN7" i="172"/>
  <c r="BG2" i="173"/>
  <c r="BK7" i="173"/>
  <c r="FO2" i="173"/>
  <c r="FS7" i="173"/>
  <c r="CR2" i="174"/>
  <c r="CT7" i="174"/>
  <c r="HD2" i="174"/>
  <c r="HB7" i="174"/>
  <c r="EM2" i="175"/>
  <c r="EQ7" i="175"/>
  <c r="GP2" i="176"/>
  <c r="GN7" i="176"/>
  <c r="FU2" i="177"/>
  <c r="FS7" i="177"/>
  <c r="CQ2" i="178"/>
  <c r="CT7" i="178"/>
  <c r="EZ2" i="178"/>
  <c r="EX7" i="178"/>
  <c r="HB2" i="178"/>
  <c r="HB7" i="178"/>
  <c r="GG2" i="179"/>
  <c r="GJ7" i="179"/>
  <c r="DG2" i="180"/>
  <c r="DG7" i="180"/>
  <c r="FM2" i="180"/>
  <c r="FK7" i="180"/>
  <c r="GB2" i="182"/>
  <c r="FZ7" i="182"/>
  <c r="DC2" i="183"/>
  <c r="DA7" i="183"/>
  <c r="CK2" i="184"/>
  <c r="CI7" i="184"/>
  <c r="EM2" i="184"/>
  <c r="EM7" i="184"/>
  <c r="GS2" i="184"/>
  <c r="GQ7" i="184"/>
  <c r="DK2" i="185"/>
  <c r="DO7" i="185"/>
  <c r="FS2" i="185"/>
  <c r="FS7" i="185"/>
  <c r="CR2" i="186"/>
  <c r="CT7" i="186"/>
  <c r="ET2" i="186"/>
  <c r="EX7" i="186"/>
  <c r="HD2" i="186"/>
  <c r="HB7" i="186"/>
  <c r="EC2" i="187"/>
  <c r="EC7" i="187"/>
  <c r="GD2" i="187"/>
  <c r="GG7" i="187"/>
  <c r="BE2" i="188"/>
  <c r="BD7" i="188"/>
  <c r="DJ2" i="188"/>
  <c r="DH7" i="188"/>
  <c r="FH2" i="188"/>
  <c r="FL7" i="188"/>
  <c r="CN2" i="189"/>
  <c r="CM7" i="189"/>
  <c r="ES2" i="189"/>
  <c r="EQ7" i="189"/>
  <c r="GR2" i="189"/>
  <c r="GU7" i="189"/>
  <c r="CB2" i="190"/>
  <c r="BZ7" i="190"/>
  <c r="ED2" i="190"/>
  <c r="ED7" i="190"/>
  <c r="GJ2" i="190"/>
  <c r="GH7" i="190"/>
  <c r="BG2" i="191"/>
  <c r="BE7" i="191"/>
  <c r="DK2" i="191"/>
  <c r="DI7" i="191"/>
  <c r="FK2" i="191"/>
  <c r="FM7" i="191"/>
  <c r="HS2" i="191"/>
  <c r="HQ7" i="191"/>
  <c r="CH2" i="192"/>
  <c r="CF7" i="192"/>
  <c r="EF2" i="192"/>
  <c r="EJ7" i="192"/>
  <c r="DL2" i="193"/>
  <c r="DO7" i="193"/>
  <c r="FP2" i="193"/>
  <c r="FS7" i="193"/>
  <c r="GX2" i="194"/>
  <c r="HB7" i="194"/>
  <c r="BU2" i="195"/>
  <c r="BY7" i="195"/>
  <c r="EC2" i="195"/>
  <c r="EC7" i="195"/>
  <c r="GI2" i="195"/>
  <c r="GG7" i="195"/>
  <c r="BD7" i="196"/>
  <c r="DI2" i="196"/>
  <c r="DH7" i="196"/>
  <c r="CJ2" i="197"/>
  <c r="CN7" i="197"/>
  <c r="EP2" i="197"/>
  <c r="ER7" i="197"/>
  <c r="GX2" i="197"/>
  <c r="GV7" i="197"/>
  <c r="AT2" i="199"/>
  <c r="AW7" i="199"/>
  <c r="HJ2" i="199"/>
  <c r="HI7" i="199"/>
  <c r="CG2" i="200"/>
  <c r="CF7" i="200"/>
  <c r="GN2" i="200"/>
  <c r="GN7" i="200"/>
  <c r="DR2" i="201"/>
  <c r="DS7" i="201"/>
  <c r="FU2" i="201"/>
  <c r="FW7" i="201"/>
  <c r="CV2" i="202"/>
  <c r="CT7" i="202"/>
  <c r="EZ2" i="202"/>
  <c r="EX7" i="202"/>
  <c r="BU2" i="203"/>
  <c r="BY7" i="203"/>
  <c r="EB2" i="203"/>
  <c r="EC7" i="203"/>
  <c r="AZ2" i="204"/>
  <c r="BD7" i="204"/>
  <c r="DD2" i="204"/>
  <c r="DH7" i="204"/>
  <c r="GV2" i="205"/>
  <c r="GU7" i="205"/>
  <c r="BT2" i="206"/>
  <c r="BR7" i="206"/>
  <c r="GB2" i="206"/>
  <c r="FZ7" i="206"/>
  <c r="AY2" i="207"/>
  <c r="AW7" i="207"/>
  <c r="CW2" i="207"/>
  <c r="DA7" i="207"/>
  <c r="FE2" i="207"/>
  <c r="FE7" i="207"/>
  <c r="HK2" i="207"/>
  <c r="HI7" i="207"/>
  <c r="CH2" i="208"/>
  <c r="CF7" i="208"/>
  <c r="EG2" i="208"/>
  <c r="EJ7" i="208"/>
  <c r="GP2" i="208"/>
  <c r="GN7" i="208"/>
  <c r="EB2" i="159"/>
  <c r="EE7" i="159"/>
  <c r="GJ2" i="159"/>
  <c r="GI7" i="159"/>
  <c r="DO2" i="160"/>
  <c r="DP7" i="160"/>
  <c r="FQ2" i="160"/>
  <c r="FT7" i="160"/>
  <c r="EX2" i="161"/>
  <c r="EX7" i="161"/>
  <c r="HC2" i="161"/>
  <c r="HB7" i="161"/>
  <c r="DZ2" i="163"/>
  <c r="DX7" i="163"/>
  <c r="FK2" i="167"/>
  <c r="FJ7" i="167"/>
  <c r="GE2" i="168"/>
  <c r="GC7" i="168"/>
  <c r="HN2" i="169"/>
  <c r="HQ7" i="169"/>
  <c r="DX2" i="174"/>
  <c r="DV7" i="174"/>
  <c r="DJ2" i="176"/>
  <c r="DH7" i="176"/>
  <c r="CO2" i="177"/>
  <c r="CM7" i="177"/>
  <c r="GU2" i="177"/>
  <c r="GU7" i="177"/>
  <c r="DD2" i="179"/>
  <c r="DD7" i="179"/>
  <c r="EN2" i="185"/>
  <c r="EQ7" i="185"/>
  <c r="GP2" i="188"/>
  <c r="GN7" i="188"/>
  <c r="EQ7" i="193"/>
  <c r="GG2" i="199"/>
  <c r="GG7" i="199"/>
  <c r="CO2" i="201"/>
  <c r="CQ7" i="201"/>
  <c r="GU2" i="201"/>
  <c r="GY7" i="201"/>
  <c r="CW2" i="203"/>
  <c r="DA7" i="203"/>
  <c r="DP2" i="205"/>
  <c r="DO7" i="205"/>
  <c r="BA2" i="208"/>
  <c r="BD7" i="208"/>
  <c r="DJ2" i="208"/>
  <c r="DH7" i="208"/>
  <c r="BT7" i="142"/>
  <c r="CD7" i="148"/>
  <c r="DK2" i="157"/>
  <c r="DM7" i="157"/>
  <c r="FS2" i="157"/>
  <c r="FQ7" i="157"/>
  <c r="HU2" i="157"/>
  <c r="HU7" i="157"/>
  <c r="BZ7" i="158"/>
  <c r="GJ2" i="158"/>
  <c r="GH7" i="158"/>
  <c r="FL2" i="159"/>
  <c r="FN7" i="159"/>
  <c r="CW2" i="160"/>
  <c r="CU7" i="160"/>
  <c r="EY2" i="160"/>
  <c r="EY7" i="160"/>
  <c r="HE2" i="160"/>
  <c r="HC7" i="160"/>
  <c r="BZ2" i="161"/>
  <c r="BY7" i="161"/>
  <c r="DZ2" i="161"/>
  <c r="EC7" i="161"/>
  <c r="GH2" i="161"/>
  <c r="GG7" i="161"/>
  <c r="FL2" i="162"/>
  <c r="FL7" i="162"/>
  <c r="DE2" i="163"/>
  <c r="DC7" i="163"/>
  <c r="FC2" i="163"/>
  <c r="FG7" i="163"/>
  <c r="HG2" i="163"/>
  <c r="HK7" i="163"/>
  <c r="DY2" i="164"/>
  <c r="DZ7" i="164"/>
  <c r="GB2" i="164"/>
  <c r="GD7" i="164"/>
  <c r="CL2" i="165"/>
  <c r="CJ7" i="165"/>
  <c r="GT2" i="165"/>
  <c r="GR7" i="165"/>
  <c r="CW2" i="166"/>
  <c r="DA7" i="166"/>
  <c r="HE2" i="166"/>
  <c r="HI7" i="166"/>
  <c r="CH2" i="167"/>
  <c r="CK7" i="167"/>
  <c r="GU2" i="167"/>
  <c r="GS7" i="167"/>
  <c r="CN7" i="169"/>
  <c r="ET2" i="169"/>
  <c r="ER7" i="169"/>
  <c r="GX2" i="169"/>
  <c r="GV7" i="169"/>
  <c r="DM2" i="170"/>
  <c r="DO7" i="170"/>
  <c r="FO2" i="170"/>
  <c r="FS7" i="170"/>
  <c r="DJ2" i="171"/>
  <c r="DJ7" i="171"/>
  <c r="FK2" i="171"/>
  <c r="FN7" i="171"/>
  <c r="CO2" i="172"/>
  <c r="CM7" i="172"/>
  <c r="EQ2" i="172"/>
  <c r="EQ7" i="172"/>
  <c r="GT2" i="172"/>
  <c r="GU7" i="172"/>
  <c r="DX2" i="173"/>
  <c r="DV7" i="173"/>
  <c r="HJ2" i="174"/>
  <c r="HI7" i="174"/>
  <c r="EZ2" i="175"/>
  <c r="EX7" i="175"/>
  <c r="HD2" i="175"/>
  <c r="HB7" i="175"/>
  <c r="GU2" i="176"/>
  <c r="GU7" i="176"/>
  <c r="BN2" i="177"/>
  <c r="BR7" i="177"/>
  <c r="DU2" i="177"/>
  <c r="DV7" i="177"/>
  <c r="FW2" i="177"/>
  <c r="FZ7" i="177"/>
  <c r="HJ2" i="178"/>
  <c r="HI7" i="178"/>
  <c r="CI2" i="179"/>
  <c r="CI7" i="179"/>
  <c r="EO2" i="179"/>
  <c r="EM7" i="179"/>
  <c r="GS2" i="179"/>
  <c r="GQ7" i="179"/>
  <c r="BJ7" i="180"/>
  <c r="FT2" i="180"/>
  <c r="FR7" i="180"/>
  <c r="CU2" i="181"/>
  <c r="CT7" i="181"/>
  <c r="EX2" i="181"/>
  <c r="EX7" i="181"/>
  <c r="EE2" i="182"/>
  <c r="EC7" i="182"/>
  <c r="AZ2" i="183"/>
  <c r="BD7" i="183"/>
  <c r="CP2" i="184"/>
  <c r="CP7" i="184"/>
  <c r="EQ2" i="184"/>
  <c r="ET7" i="184"/>
  <c r="GT2" i="184"/>
  <c r="GX7" i="184"/>
  <c r="DX2" i="185"/>
  <c r="DV7" i="185"/>
  <c r="GB2" i="185"/>
  <c r="FZ7" i="185"/>
  <c r="AV2" i="186"/>
  <c r="AW7" i="186"/>
  <c r="CX2" i="186"/>
  <c r="DA7" i="186"/>
  <c r="FD2" i="186"/>
  <c r="FE7" i="186"/>
  <c r="HH2" i="186"/>
  <c r="HI7" i="186"/>
  <c r="GP2" i="187"/>
  <c r="GN7" i="187"/>
  <c r="DM2" i="188"/>
  <c r="DO7" i="188"/>
  <c r="FT2" i="188"/>
  <c r="FS7" i="188"/>
  <c r="CT2" i="189"/>
  <c r="CT7" i="189"/>
  <c r="EW2" i="189"/>
  <c r="EX7" i="189"/>
  <c r="CD2" i="190"/>
  <c r="CG7" i="190"/>
  <c r="EI2" i="190"/>
  <c r="EK7" i="190"/>
  <c r="GP2" i="190"/>
  <c r="GO7" i="190"/>
  <c r="DQ2" i="191"/>
  <c r="DP7" i="191"/>
  <c r="ER2" i="192"/>
  <c r="EQ7" i="192"/>
  <c r="BP2" i="193"/>
  <c r="BR7" i="193"/>
  <c r="DV2" i="193"/>
  <c r="DV7" i="193"/>
  <c r="AW7" i="194"/>
  <c r="CY2" i="194"/>
  <c r="DA7" i="194"/>
  <c r="FA2" i="194"/>
  <c r="FE7" i="194"/>
  <c r="HK2" i="194"/>
  <c r="HI7" i="194"/>
  <c r="EL2" i="195"/>
  <c r="EJ7" i="195"/>
  <c r="GK2" i="195"/>
  <c r="GN7" i="195"/>
  <c r="BK2" i="196"/>
  <c r="BK7" i="196"/>
  <c r="DQ2" i="196"/>
  <c r="DO7" i="196"/>
  <c r="FU2" i="196"/>
  <c r="FS7" i="196"/>
  <c r="FA2" i="197"/>
  <c r="EY7" i="197"/>
  <c r="HA2" i="197"/>
  <c r="HC7" i="197"/>
  <c r="DY2" i="198"/>
  <c r="EC7" i="198"/>
  <c r="AZ2" i="199"/>
  <c r="BD7" i="199"/>
  <c r="DE2" i="199"/>
  <c r="DH7" i="199"/>
  <c r="FM2" i="199"/>
  <c r="FL7" i="199"/>
  <c r="CN2" i="200"/>
  <c r="CM7" i="200"/>
  <c r="EM2" i="200"/>
  <c r="EQ7" i="200"/>
  <c r="GR2" i="200"/>
  <c r="GU7" i="200"/>
  <c r="AY2" i="202"/>
  <c r="AW7" i="202"/>
  <c r="CW2" i="202"/>
  <c r="DA7" i="202"/>
  <c r="FE2" i="202"/>
  <c r="FE7" i="202"/>
  <c r="HF2" i="202"/>
  <c r="HI7" i="202"/>
  <c r="CH2" i="203"/>
  <c r="CF7" i="203"/>
  <c r="EL2" i="203"/>
  <c r="EJ7" i="203"/>
  <c r="BI2" i="204"/>
  <c r="BK7" i="204"/>
  <c r="DQ2" i="204"/>
  <c r="DO7" i="204"/>
  <c r="CR2" i="205"/>
  <c r="CT7" i="205"/>
  <c r="EZ2" i="205"/>
  <c r="EX7" i="205"/>
  <c r="HD2" i="205"/>
  <c r="HB7" i="205"/>
  <c r="BY2" i="206"/>
  <c r="BY7" i="206"/>
  <c r="BB2" i="207"/>
  <c r="BD7" i="207"/>
  <c r="DJ2" i="207"/>
  <c r="DH7" i="207"/>
  <c r="FN2" i="207"/>
  <c r="FL7" i="207"/>
  <c r="CK2" i="208"/>
  <c r="CM7" i="208"/>
  <c r="GR2" i="208"/>
  <c r="GU7" i="208"/>
  <c r="DS2" i="138"/>
  <c r="DW7" i="138"/>
  <c r="EF2" i="142"/>
  <c r="EE7" i="142"/>
  <c r="AP7" i="143"/>
  <c r="AP2" i="143"/>
  <c r="GI2" i="147"/>
  <c r="GG7" i="147"/>
  <c r="GK2" i="150"/>
  <c r="GN7" i="150"/>
  <c r="HK2" i="143"/>
  <c r="HI7" i="143"/>
  <c r="CA2" i="149"/>
  <c r="BZ7" i="149"/>
  <c r="BU2" i="151"/>
  <c r="BY7" i="151"/>
  <c r="GH2" i="151"/>
  <c r="GG7" i="151"/>
  <c r="FW2" i="151"/>
  <c r="FZ7" i="151"/>
  <c r="FU2" i="153"/>
  <c r="FT7" i="153"/>
  <c r="AH13" i="148"/>
  <c r="AJ13" i="148" s="1"/>
  <c r="AL13" i="148" s="1"/>
  <c r="AN13" i="148" s="1"/>
  <c r="CN2" i="98"/>
  <c r="CM7" i="98"/>
  <c r="EI2" i="136"/>
  <c r="EK7" i="136"/>
  <c r="CI2" i="150"/>
  <c r="CM7" i="150"/>
  <c r="AP7" i="98"/>
  <c r="CV2" i="98"/>
  <c r="CT7" i="98"/>
  <c r="EU2" i="98"/>
  <c r="EX7" i="98"/>
  <c r="CP2" i="136"/>
  <c r="CN7" i="136"/>
  <c r="EP2" i="136"/>
  <c r="ER7" i="136"/>
  <c r="AP7" i="137"/>
  <c r="CQ2" i="137"/>
  <c r="CT7" i="137"/>
  <c r="EY2" i="137"/>
  <c r="EX7" i="137"/>
  <c r="HC2" i="137"/>
  <c r="HB7" i="137"/>
  <c r="EK7" i="138"/>
  <c r="GP2" i="138"/>
  <c r="GO7" i="138"/>
  <c r="DP7" i="139"/>
  <c r="CN2" i="142"/>
  <c r="CO7" i="142"/>
  <c r="DG2" i="143"/>
  <c r="DH7" i="143"/>
  <c r="FN2" i="143"/>
  <c r="FL7" i="143"/>
  <c r="BS7" i="144"/>
  <c r="DY2" i="144"/>
  <c r="DW7" i="144"/>
  <c r="FW2" i="144"/>
  <c r="GA7" i="144"/>
  <c r="CO2" i="147"/>
  <c r="CM7" i="147"/>
  <c r="EN2" i="147"/>
  <c r="EQ7" i="147"/>
  <c r="GW2" i="147"/>
  <c r="GU7" i="147"/>
  <c r="CY7" i="148"/>
  <c r="EK7" i="149"/>
  <c r="GQ2" i="149"/>
  <c r="GO7" i="149"/>
  <c r="AP2" i="150"/>
  <c r="AP7" i="150"/>
  <c r="CS2" i="150"/>
  <c r="CT7" i="150"/>
  <c r="HD2" i="150"/>
  <c r="HB7" i="150"/>
  <c r="CH2" i="151"/>
  <c r="CF7" i="151"/>
  <c r="EL2" i="151"/>
  <c r="EJ7" i="151"/>
  <c r="GJ2" i="151"/>
  <c r="GN7" i="151"/>
  <c r="GD2" i="152"/>
  <c r="GG7" i="152"/>
  <c r="GP2" i="98"/>
  <c r="GN7" i="98"/>
  <c r="EB2" i="147"/>
  <c r="EC7" i="147"/>
  <c r="GC2" i="149"/>
  <c r="GA7" i="149"/>
  <c r="DV2" i="151"/>
  <c r="DV7" i="151"/>
  <c r="DM2" i="152"/>
  <c r="DO7" i="152"/>
  <c r="DR2" i="153"/>
  <c r="DP7" i="153"/>
  <c r="CI2" i="136"/>
  <c r="CG7" i="136"/>
  <c r="EA2" i="149"/>
  <c r="ED7" i="149"/>
  <c r="AW7" i="98"/>
  <c r="CY2" i="98"/>
  <c r="DA7" i="98"/>
  <c r="FG2" i="98"/>
  <c r="FE7" i="98"/>
  <c r="BR7" i="135"/>
  <c r="AQ7" i="136"/>
  <c r="CW2" i="136"/>
  <c r="CU7" i="136"/>
  <c r="EY7" i="136"/>
  <c r="AW7" i="137"/>
  <c r="FF2" i="137"/>
  <c r="FE7" i="137"/>
  <c r="CM2" i="138"/>
  <c r="CN7" i="138"/>
  <c r="ES2" i="138"/>
  <c r="ER7" i="138"/>
  <c r="GR2" i="138"/>
  <c r="GV7" i="138"/>
  <c r="DY2" i="139"/>
  <c r="DW7" i="139"/>
  <c r="GC2" i="139"/>
  <c r="GA7" i="139"/>
  <c r="AR2" i="142"/>
  <c r="AR7" i="142"/>
  <c r="CX2" i="142"/>
  <c r="CV7" i="142"/>
  <c r="FB2" i="142"/>
  <c r="EZ7" i="142"/>
  <c r="HB2" i="142"/>
  <c r="HD7" i="142"/>
  <c r="DQ2" i="143"/>
  <c r="DO7" i="143"/>
  <c r="FU2" i="143"/>
  <c r="FS7" i="143"/>
  <c r="EC2" i="144"/>
  <c r="ED7" i="144"/>
  <c r="AP7" i="147"/>
  <c r="AP2" i="147"/>
  <c r="AU2" i="150"/>
  <c r="AW7" i="150"/>
  <c r="DC2" i="150"/>
  <c r="DA7" i="150"/>
  <c r="FA2" i="150"/>
  <c r="FE7" i="150"/>
  <c r="HG2" i="150"/>
  <c r="HI7" i="150"/>
  <c r="CO2" i="151"/>
  <c r="CM7" i="151"/>
  <c r="EN2" i="151"/>
  <c r="EQ7" i="151"/>
  <c r="GT2" i="151"/>
  <c r="GU7" i="151"/>
  <c r="CC2" i="152"/>
  <c r="CF7" i="152"/>
  <c r="EL2" i="152"/>
  <c r="EJ7" i="152"/>
  <c r="CH2" i="153"/>
  <c r="CG7" i="153"/>
  <c r="GM2" i="153"/>
  <c r="GO7" i="153"/>
  <c r="EF2" i="136"/>
  <c r="ED7" i="136"/>
  <c r="FZ2" i="138"/>
  <c r="GA7" i="138"/>
  <c r="ER2" i="98"/>
  <c r="EQ7" i="98"/>
  <c r="CF2" i="147"/>
  <c r="CF7" i="147"/>
  <c r="GN2" i="147"/>
  <c r="GN7" i="147"/>
  <c r="DJ2" i="98"/>
  <c r="DH7" i="98"/>
  <c r="FN2" i="98"/>
  <c r="FL7" i="98"/>
  <c r="AT2" i="136"/>
  <c r="AX7" i="136"/>
  <c r="CY2" i="136"/>
  <c r="DB7" i="136"/>
  <c r="FG2" i="136"/>
  <c r="FF7" i="136"/>
  <c r="HJ2" i="136"/>
  <c r="HJ7" i="136"/>
  <c r="AQ7" i="138"/>
  <c r="AQ2" i="138"/>
  <c r="CT2" i="138"/>
  <c r="CU7" i="138"/>
  <c r="EU2" i="138"/>
  <c r="EY7" i="138"/>
  <c r="HC2" i="138"/>
  <c r="HC7" i="138"/>
  <c r="EF2" i="139"/>
  <c r="ED7" i="139"/>
  <c r="CZ2" i="142"/>
  <c r="DC7" i="142"/>
  <c r="FH2" i="142"/>
  <c r="FG7" i="142"/>
  <c r="HL2" i="142"/>
  <c r="HK7" i="142"/>
  <c r="DT2" i="143"/>
  <c r="DV7" i="143"/>
  <c r="GB2" i="143"/>
  <c r="FZ7" i="143"/>
  <c r="EL2" i="144"/>
  <c r="EK7" i="144"/>
  <c r="GQ2" i="144"/>
  <c r="GO7" i="144"/>
  <c r="DB2" i="147"/>
  <c r="DA7" i="147"/>
  <c r="FA2" i="147"/>
  <c r="FE7" i="147"/>
  <c r="HJ2" i="147"/>
  <c r="HI7" i="147"/>
  <c r="AQ7" i="149"/>
  <c r="AQ2" i="149"/>
  <c r="CW2" i="149"/>
  <c r="CU7" i="149"/>
  <c r="FA2" i="149"/>
  <c r="EY7" i="149"/>
  <c r="HE2" i="149"/>
  <c r="HC7" i="149"/>
  <c r="BF2" i="150"/>
  <c r="BD7" i="150"/>
  <c r="DE2" i="150"/>
  <c r="DH7" i="150"/>
  <c r="AP2" i="151"/>
  <c r="AP7" i="151"/>
  <c r="CQ2" i="151"/>
  <c r="CT7" i="151"/>
  <c r="CN2" i="152"/>
  <c r="CM7" i="152"/>
  <c r="EV2" i="157"/>
  <c r="DY2" i="149"/>
  <c r="DW7" i="149"/>
  <c r="FS2" i="152"/>
  <c r="FS7" i="152"/>
  <c r="GN2" i="136"/>
  <c r="GO7" i="136"/>
  <c r="GI2" i="138"/>
  <c r="GH7" i="138"/>
  <c r="DK2" i="98"/>
  <c r="DO7" i="98"/>
  <c r="FO2" i="98"/>
  <c r="FS7" i="98"/>
  <c r="BE7" i="136"/>
  <c r="FM7" i="136"/>
  <c r="DP2" i="137"/>
  <c r="DO7" i="137"/>
  <c r="DC2" i="138"/>
  <c r="DB7" i="138"/>
  <c r="FG2" i="138"/>
  <c r="FF7" i="138"/>
  <c r="GQ2" i="139"/>
  <c r="GO7" i="139"/>
  <c r="BF7" i="142"/>
  <c r="FM2" i="142"/>
  <c r="FN7" i="142"/>
  <c r="EE2" i="143"/>
  <c r="EC7" i="143"/>
  <c r="GC2" i="143"/>
  <c r="GG7" i="143"/>
  <c r="GS2" i="144"/>
  <c r="GV7" i="144"/>
  <c r="BM7" i="145"/>
  <c r="FO7" i="146"/>
  <c r="BD7" i="147"/>
  <c r="AX7" i="149"/>
  <c r="DA2" i="149"/>
  <c r="DB7" i="149"/>
  <c r="FG2" i="149"/>
  <c r="FF7" i="149"/>
  <c r="HK2" i="149"/>
  <c r="HJ7" i="149"/>
  <c r="HG2" i="151"/>
  <c r="HI7" i="151"/>
  <c r="AP7" i="152"/>
  <c r="AP2" i="152"/>
  <c r="CV2" i="152"/>
  <c r="CT7" i="152"/>
  <c r="EW2" i="152"/>
  <c r="EX7" i="152"/>
  <c r="GZ2" i="152"/>
  <c r="HB7" i="152"/>
  <c r="AQ2" i="153"/>
  <c r="CW2" i="153"/>
  <c r="CU7" i="153"/>
  <c r="EY2" i="153"/>
  <c r="EY7" i="153"/>
  <c r="HE2" i="153"/>
  <c r="HC7" i="153"/>
  <c r="GJ2" i="136"/>
  <c r="GH7" i="136"/>
  <c r="FH2" i="139"/>
  <c r="FF7" i="139"/>
  <c r="HL2" i="139"/>
  <c r="HJ7" i="139"/>
  <c r="DK2" i="144"/>
  <c r="DI7" i="144"/>
  <c r="BU2" i="147"/>
  <c r="BY7" i="147"/>
  <c r="CH2" i="150"/>
  <c r="CF7" i="150"/>
  <c r="GQ2" i="98"/>
  <c r="GU7" i="98"/>
  <c r="EN2" i="137"/>
  <c r="EQ7" i="137"/>
  <c r="GG2" i="149"/>
  <c r="GH7" i="149"/>
  <c r="DZ2" i="151"/>
  <c r="EC7" i="151"/>
  <c r="FW2" i="152"/>
  <c r="FZ7" i="152"/>
  <c r="BR7" i="98"/>
  <c r="BL7" i="136"/>
  <c r="DQ2" i="136"/>
  <c r="DP7" i="136"/>
  <c r="FV2" i="136"/>
  <c r="FT7" i="136"/>
  <c r="BR7" i="137"/>
  <c r="DX2" i="137"/>
  <c r="DV7" i="137"/>
  <c r="BE7" i="138"/>
  <c r="DK2" i="138"/>
  <c r="DI7" i="138"/>
  <c r="FO2" i="138"/>
  <c r="FM7" i="138"/>
  <c r="CN2" i="139"/>
  <c r="CN7" i="139"/>
  <c r="BM7" i="142"/>
  <c r="DS2" i="142"/>
  <c r="DQ7" i="142"/>
  <c r="FT2" i="142"/>
  <c r="FU7" i="142"/>
  <c r="GO2" i="143"/>
  <c r="GN7" i="143"/>
  <c r="CQ2" i="144"/>
  <c r="CU7" i="144"/>
  <c r="HE2" i="144"/>
  <c r="HC7" i="144"/>
  <c r="BT7" i="145"/>
  <c r="DP2" i="147"/>
  <c r="DO7" i="147"/>
  <c r="FU2" i="147"/>
  <c r="FS7" i="147"/>
  <c r="BE7" i="149"/>
  <c r="DX2" i="150"/>
  <c r="DV7" i="150"/>
  <c r="FY2" i="150"/>
  <c r="FZ7" i="150"/>
  <c r="BA2" i="151"/>
  <c r="BD7" i="151"/>
  <c r="FG2" i="152"/>
  <c r="FE7" i="152"/>
  <c r="HG2" i="152"/>
  <c r="HI7" i="152"/>
  <c r="FH2" i="153"/>
  <c r="FF7" i="153"/>
  <c r="BT2" i="151"/>
  <c r="BR7" i="151"/>
  <c r="GU2" i="137"/>
  <c r="GU7" i="137"/>
  <c r="FO2" i="139"/>
  <c r="FM7" i="139"/>
  <c r="GW2" i="150"/>
  <c r="GU7" i="150"/>
  <c r="EO7" i="71"/>
  <c r="GE2" i="98"/>
  <c r="GG7" i="98"/>
  <c r="BS7" i="136"/>
  <c r="DS2" i="136"/>
  <c r="DW7" i="136"/>
  <c r="FX2" i="136"/>
  <c r="GA7" i="136"/>
  <c r="BZ2" i="137"/>
  <c r="BY7" i="137"/>
  <c r="DY2" i="137"/>
  <c r="EC7" i="137"/>
  <c r="BL7" i="138"/>
  <c r="DN2" i="138"/>
  <c r="DP7" i="138"/>
  <c r="FS2" i="138"/>
  <c r="FT7" i="138"/>
  <c r="AS2" i="139"/>
  <c r="AQ2" i="139"/>
  <c r="AQ7" i="139"/>
  <c r="CW2" i="139"/>
  <c r="CU7" i="139"/>
  <c r="EV2" i="139"/>
  <c r="EY7" i="139"/>
  <c r="HE2" i="139"/>
  <c r="HC7" i="139"/>
  <c r="BM7" i="141"/>
  <c r="DX2" i="142"/>
  <c r="DX7" i="142"/>
  <c r="GA2" i="142"/>
  <c r="GB7" i="142"/>
  <c r="CI2" i="143"/>
  <c r="CM7" i="143"/>
  <c r="GW2" i="143"/>
  <c r="GU7" i="143"/>
  <c r="AX2" i="144"/>
  <c r="AX7" i="144"/>
  <c r="DC2" i="144"/>
  <c r="DB7" i="144"/>
  <c r="FH2" i="144"/>
  <c r="FF7" i="144"/>
  <c r="BU7" i="146"/>
  <c r="BR7" i="147"/>
  <c r="DX2" i="147"/>
  <c r="DV7" i="147"/>
  <c r="FX2" i="147"/>
  <c r="FZ7" i="147"/>
  <c r="BL7" i="149"/>
  <c r="DN2" i="149"/>
  <c r="DP7" i="149"/>
  <c r="FT2" i="149"/>
  <c r="FT7" i="149"/>
  <c r="BU2" i="150"/>
  <c r="BY7" i="150"/>
  <c r="EA2" i="150"/>
  <c r="EC7" i="150"/>
  <c r="GI2" i="150"/>
  <c r="GG7" i="150"/>
  <c r="BH2" i="151"/>
  <c r="BK7" i="151"/>
  <c r="DN2" i="151"/>
  <c r="DO7" i="151"/>
  <c r="FU2" i="151"/>
  <c r="FS7" i="151"/>
  <c r="DH2" i="152"/>
  <c r="DH7" i="152"/>
  <c r="CI7" i="146"/>
  <c r="AO21" i="144"/>
  <c r="ER7" i="144"/>
  <c r="AI21" i="142"/>
  <c r="EL7" i="142"/>
  <c r="DX2" i="141"/>
  <c r="DX7" i="141"/>
  <c r="GB2" i="141"/>
  <c r="GB7" i="141"/>
  <c r="EG2" i="141"/>
  <c r="EE7" i="141"/>
  <c r="GI2" i="141"/>
  <c r="GI7" i="141"/>
  <c r="CH2" i="141"/>
  <c r="CH7" i="141"/>
  <c r="CL2" i="141"/>
  <c r="CO7" i="141"/>
  <c r="GS2" i="141"/>
  <c r="GW7" i="141"/>
  <c r="CU2" i="141"/>
  <c r="CV7" i="141"/>
  <c r="FB2" i="141"/>
  <c r="EZ7" i="141"/>
  <c r="HD2" i="141"/>
  <c r="HD7" i="141"/>
  <c r="AY7" i="141"/>
  <c r="AY2" i="141"/>
  <c r="HM2" i="141"/>
  <c r="HK7" i="141"/>
  <c r="EJ2" i="141"/>
  <c r="EL7" i="141"/>
  <c r="DG2" i="141"/>
  <c r="DJ7" i="141"/>
  <c r="FP2" i="141"/>
  <c r="FN7" i="141"/>
  <c r="FR2" i="141"/>
  <c r="FU7" i="141"/>
  <c r="AK13" i="146"/>
  <c r="CQ2" i="145"/>
  <c r="CO7" i="145"/>
  <c r="EO2" i="145"/>
  <c r="ES7" i="145"/>
  <c r="GX2" i="145"/>
  <c r="GW7" i="145"/>
  <c r="AR7" i="145"/>
  <c r="AR2" i="145"/>
  <c r="FB2" i="145"/>
  <c r="EZ7" i="145"/>
  <c r="HL2" i="145"/>
  <c r="HK7" i="145"/>
  <c r="DL2" i="145"/>
  <c r="DJ7" i="145"/>
  <c r="FM2" i="145"/>
  <c r="FN7" i="145"/>
  <c r="FW2" i="145"/>
  <c r="FU7" i="145"/>
  <c r="DZ2" i="145"/>
  <c r="DX7" i="145"/>
  <c r="FY2" i="145"/>
  <c r="GB7" i="145"/>
  <c r="EC2" i="145"/>
  <c r="EE7" i="145"/>
  <c r="GK2" i="145"/>
  <c r="GI7" i="145"/>
  <c r="EU2" i="148"/>
  <c r="EV7" i="148"/>
  <c r="GW2" i="148"/>
  <c r="GZ7" i="148"/>
  <c r="FE2" i="148"/>
  <c r="FC7" i="148"/>
  <c r="HI2" i="148"/>
  <c r="HG7" i="148"/>
  <c r="DD2" i="148"/>
  <c r="DF7" i="148"/>
  <c r="HM2" i="148"/>
  <c r="HN7" i="148"/>
  <c r="DI2" i="148"/>
  <c r="DM7" i="148"/>
  <c r="HW2" i="148"/>
  <c r="HU7" i="148"/>
  <c r="EQ2" i="148"/>
  <c r="EO7" i="148"/>
  <c r="FU2" i="148"/>
  <c r="FX7" i="148"/>
  <c r="IA2" i="148"/>
  <c r="IB7" i="148"/>
  <c r="BW7" i="148"/>
  <c r="BW2" i="148"/>
  <c r="IG2" i="148"/>
  <c r="II7" i="148"/>
  <c r="EG2" i="148"/>
  <c r="EH7" i="148"/>
  <c r="GJ2" i="148"/>
  <c r="GL7" i="148"/>
  <c r="BN18" i="148"/>
  <c r="CK7" i="148"/>
  <c r="EO2" i="146"/>
  <c r="EM7" i="146"/>
  <c r="GP2" i="146"/>
  <c r="GQ7" i="146"/>
  <c r="GZ2" i="146"/>
  <c r="GX7" i="146"/>
  <c r="CY2" i="146"/>
  <c r="CW7" i="146"/>
  <c r="HB2" i="146"/>
  <c r="HE7" i="146"/>
  <c r="DF2" i="146"/>
  <c r="DD7" i="146"/>
  <c r="FF2" i="146"/>
  <c r="FH7" i="146"/>
  <c r="HN2" i="146"/>
  <c r="HL7" i="146"/>
  <c r="EH2" i="146"/>
  <c r="EF7" i="146"/>
  <c r="BG7" i="146"/>
  <c r="BG2" i="146"/>
  <c r="DJ2" i="146"/>
  <c r="DK7" i="146"/>
  <c r="HU2" i="146"/>
  <c r="HS7" i="146"/>
  <c r="GL2" i="146"/>
  <c r="GJ7" i="146"/>
  <c r="DT2" i="146"/>
  <c r="DR7" i="146"/>
  <c r="FR2" i="146"/>
  <c r="FV7" i="146"/>
  <c r="HZ2" i="146"/>
  <c r="HZ7" i="146"/>
  <c r="DX2" i="146"/>
  <c r="DY7" i="146"/>
  <c r="GE2" i="146"/>
  <c r="GC7" i="146"/>
  <c r="AH17" i="153"/>
  <c r="AX7" i="153"/>
  <c r="AH18" i="153"/>
  <c r="BE7" i="153"/>
  <c r="AH16" i="153"/>
  <c r="AQ7" i="153"/>
  <c r="BK7" i="87"/>
  <c r="AS7" i="89"/>
  <c r="FN2" i="150"/>
  <c r="AP7" i="87"/>
  <c r="CZ7" i="93"/>
  <c r="BK7" i="74"/>
  <c r="AI6" i="213" s="1"/>
  <c r="BK7" i="80"/>
  <c r="AI7" i="213" s="1"/>
  <c r="AS7" i="81"/>
  <c r="K8" i="213" s="1"/>
  <c r="BK7" i="84"/>
  <c r="BU7" i="91"/>
  <c r="BT7" i="92"/>
  <c r="ER7" i="95"/>
  <c r="AW7" i="96"/>
  <c r="BM7" i="99"/>
  <c r="BS7" i="100"/>
  <c r="AW7" i="134"/>
  <c r="AW7" i="135"/>
  <c r="BR7" i="87"/>
  <c r="GN7" i="134"/>
  <c r="BB7" i="71"/>
  <c r="S5" i="213" s="1"/>
  <c r="AW7" i="80"/>
  <c r="S7" i="213" s="1"/>
  <c r="BG7" i="81"/>
  <c r="AA8" i="213" s="1"/>
  <c r="BP7" i="82"/>
  <c r="AI9" i="213" s="1"/>
  <c r="BY7" i="84"/>
  <c r="BG7" i="89"/>
  <c r="BR7" i="90"/>
  <c r="BF7" i="92"/>
  <c r="BF7" i="94"/>
  <c r="BD7" i="97"/>
  <c r="CA7" i="99"/>
  <c r="EK7" i="100"/>
  <c r="AC13" i="157"/>
  <c r="AD13" i="157" s="1"/>
  <c r="AE13" i="157" s="1"/>
  <c r="AF13" i="97"/>
  <c r="AG13" i="97" s="1"/>
  <c r="AH13" i="97" s="1"/>
  <c r="AI13" i="97" s="1"/>
  <c r="AJ13" i="97" s="1"/>
  <c r="AK13" i="97" s="1"/>
  <c r="AL13" i="97" s="1"/>
  <c r="AM13" i="97" s="1"/>
  <c r="AN13" i="97" s="1"/>
  <c r="AO13" i="97" s="1"/>
  <c r="AP13" i="97" s="1"/>
  <c r="AQ13" i="97" s="1"/>
  <c r="AR13" i="97" s="1"/>
  <c r="AS13" i="97" s="1"/>
  <c r="AT13" i="97" s="1"/>
  <c r="AU13" i="97" s="1"/>
  <c r="AV13" i="97" s="1"/>
  <c r="AW13" i="97" s="1"/>
  <c r="AX13" i="97" s="1"/>
  <c r="AY13" i="97" s="1"/>
  <c r="AZ13" i="97" s="1"/>
  <c r="BA13" i="97" s="1"/>
  <c r="BB13" i="97" s="1"/>
  <c r="BC13" i="97" s="1"/>
  <c r="BD13" i="97" s="1"/>
  <c r="AK13" i="93"/>
  <c r="AL13" i="93" s="1"/>
  <c r="AM13" i="93" s="1"/>
  <c r="BU7" i="81"/>
  <c r="AQ8" i="213" s="1"/>
  <c r="BD7" i="90"/>
  <c r="AZ7" i="89"/>
  <c r="AY7" i="94"/>
  <c r="AW7" i="86"/>
  <c r="AX7" i="95"/>
  <c r="BP7" i="71"/>
  <c r="AI5" i="213" s="1"/>
  <c r="BK7" i="86"/>
  <c r="BU7" i="89"/>
  <c r="AS7" i="91"/>
  <c r="CE7" i="93"/>
  <c r="BT7" i="94"/>
  <c r="BL7" i="95"/>
  <c r="ES7" i="99"/>
  <c r="AQ7" i="100"/>
  <c r="EX7" i="84"/>
  <c r="AW7" i="74"/>
  <c r="S6" i="213" s="1"/>
  <c r="AP7" i="90"/>
  <c r="BZ7" i="95"/>
  <c r="EQ7" i="96"/>
  <c r="BE7" i="100"/>
  <c r="BD7" i="87"/>
  <c r="BF7" i="99"/>
  <c r="AP7" i="135"/>
  <c r="CQ2" i="82"/>
  <c r="BN9" i="213" s="1"/>
  <c r="CR7" i="82"/>
  <c r="GV2" i="82"/>
  <c r="GI9" i="213" s="1"/>
  <c r="GZ7" i="82"/>
  <c r="CI2" i="83"/>
  <c r="BK10" i="213" s="1"/>
  <c r="CM7" i="83"/>
  <c r="DK2" i="83"/>
  <c r="CQ10" i="213" s="1"/>
  <c r="DO7" i="83"/>
  <c r="EP2" i="83"/>
  <c r="DZ10" i="213" s="1"/>
  <c r="EQ7" i="83"/>
  <c r="GR2" i="83"/>
  <c r="GJ10" i="213" s="1"/>
  <c r="GU7" i="83"/>
  <c r="CW2" i="84"/>
  <c r="DA7" i="84"/>
  <c r="EB2" i="84"/>
  <c r="EC7" i="84"/>
  <c r="CG2" i="85"/>
  <c r="CI7" i="85"/>
  <c r="DM2" i="85"/>
  <c r="DK7" i="85"/>
  <c r="FN2" i="85"/>
  <c r="FO7" i="85"/>
  <c r="GS2" i="85"/>
  <c r="GQ7" i="85"/>
  <c r="BZ2" i="86"/>
  <c r="BY7" i="86"/>
  <c r="DC2" i="86"/>
  <c r="DA7" i="86"/>
  <c r="EB2" i="86"/>
  <c r="EC7" i="86"/>
  <c r="FB2" i="86"/>
  <c r="FE7" i="86"/>
  <c r="GH2" i="86"/>
  <c r="GG7" i="86"/>
  <c r="HI2" i="86"/>
  <c r="HI7" i="86"/>
  <c r="AW7" i="87"/>
  <c r="BZ2" i="87"/>
  <c r="BY7" i="87"/>
  <c r="CX2" i="87"/>
  <c r="DA7" i="87"/>
  <c r="EE2" i="87"/>
  <c r="EC7" i="87"/>
  <c r="FF2" i="87"/>
  <c r="FE7" i="87"/>
  <c r="GD2" i="87"/>
  <c r="GG7" i="87"/>
  <c r="HK2" i="87"/>
  <c r="HI7" i="87"/>
  <c r="FB2" i="88"/>
  <c r="EZ7" i="88"/>
  <c r="CK2" i="89"/>
  <c r="CI7" i="89"/>
  <c r="DM2" i="89"/>
  <c r="DK7" i="89"/>
  <c r="EI2" i="89"/>
  <c r="EM7" i="89"/>
  <c r="FQ2" i="89"/>
  <c r="FO7" i="89"/>
  <c r="GP2" i="89"/>
  <c r="GQ7" i="89"/>
  <c r="FX2" i="90"/>
  <c r="FZ7" i="90"/>
  <c r="HA2" i="90"/>
  <c r="HB7" i="90"/>
  <c r="DI2" i="91"/>
  <c r="DK7" i="91"/>
  <c r="EM7" i="91"/>
  <c r="GS2" i="91"/>
  <c r="GQ7" i="91"/>
  <c r="CI2" i="92"/>
  <c r="CH7" i="92"/>
  <c r="DI2" i="92"/>
  <c r="DJ7" i="92"/>
  <c r="FO2" i="92"/>
  <c r="FN7" i="92"/>
  <c r="GO2" i="92"/>
  <c r="GP7" i="92"/>
  <c r="CJ2" i="94"/>
  <c r="CH7" i="94"/>
  <c r="DL2" i="94"/>
  <c r="DJ7" i="94"/>
  <c r="EL7" i="94"/>
  <c r="FP2" i="94"/>
  <c r="FN7" i="94"/>
  <c r="GR2" i="94"/>
  <c r="GP7" i="94"/>
  <c r="EF2" i="95"/>
  <c r="ED7" i="95"/>
  <c r="FH2" i="95"/>
  <c r="FF7" i="95"/>
  <c r="HI2" i="95"/>
  <c r="HJ7" i="95"/>
  <c r="DL2" i="96"/>
  <c r="DO7" i="96"/>
  <c r="GR2" i="96"/>
  <c r="GU7" i="96"/>
  <c r="DF2" i="97"/>
  <c r="DH7" i="97"/>
  <c r="EF2" i="97"/>
  <c r="EJ7" i="97"/>
  <c r="FN2" i="97"/>
  <c r="FL7" i="97"/>
  <c r="GN2" i="97"/>
  <c r="GN7" i="97"/>
  <c r="AY7" i="99"/>
  <c r="DE2" i="99"/>
  <c r="DC7" i="99"/>
  <c r="EG2" i="99"/>
  <c r="EE7" i="99"/>
  <c r="FD2" i="99"/>
  <c r="FG7" i="99"/>
  <c r="GK2" i="99"/>
  <c r="GI7" i="99"/>
  <c r="HM2" i="99"/>
  <c r="HK7" i="99"/>
  <c r="CI2" i="100"/>
  <c r="CG7" i="100"/>
  <c r="DI2" i="100"/>
  <c r="DI7" i="100"/>
  <c r="GO2" i="100"/>
  <c r="GO7" i="100"/>
  <c r="CT2" i="133"/>
  <c r="CT7" i="133"/>
  <c r="DR2" i="133"/>
  <c r="DV7" i="133"/>
  <c r="EZ2" i="133"/>
  <c r="EX7" i="133"/>
  <c r="FZ2" i="133"/>
  <c r="FZ7" i="133"/>
  <c r="GX2" i="133"/>
  <c r="HB7" i="133"/>
  <c r="CO2" i="134"/>
  <c r="CM7" i="134"/>
  <c r="FS2" i="134"/>
  <c r="FS7" i="134"/>
  <c r="GQ2" i="134"/>
  <c r="GU7" i="134"/>
  <c r="CO2" i="135"/>
  <c r="CM7" i="135"/>
  <c r="DM2" i="135"/>
  <c r="DO7" i="135"/>
  <c r="ES2" i="135"/>
  <c r="EQ7" i="135"/>
  <c r="FU2" i="135"/>
  <c r="FS7" i="135"/>
  <c r="GS2" i="135"/>
  <c r="GU7" i="135"/>
  <c r="EM2" i="149"/>
  <c r="AX2" i="190"/>
  <c r="AO2" i="194"/>
  <c r="DO2" i="74"/>
  <c r="CU6" i="70" s="1"/>
  <c r="DO7" i="74"/>
  <c r="FO2" i="74"/>
  <c r="FC6" i="213" s="1"/>
  <c r="FS7" i="74"/>
  <c r="GU2" i="74"/>
  <c r="GM6" i="70" s="1"/>
  <c r="GU7" i="74"/>
  <c r="CK2" i="80"/>
  <c r="BM7" i="213" s="1"/>
  <c r="CM7" i="80"/>
  <c r="EA2" i="81"/>
  <c r="DE8" i="213" s="1"/>
  <c r="DY7" i="81"/>
  <c r="FC2" i="81"/>
  <c r="EK8" i="213" s="1"/>
  <c r="FA7" i="81"/>
  <c r="GD2" i="81"/>
  <c r="FP8" i="213" s="1"/>
  <c r="GC7" i="81"/>
  <c r="HA2" i="81"/>
  <c r="GQ8" i="213" s="1"/>
  <c r="HE7" i="81"/>
  <c r="EI2" i="82"/>
  <c r="DL9" i="213" s="1"/>
  <c r="EH7" i="82"/>
  <c r="FL2" i="82"/>
  <c r="ES9" i="213" s="1"/>
  <c r="FJ7" i="82"/>
  <c r="HM2" i="82"/>
  <c r="HB9" i="213" s="1"/>
  <c r="HN7" i="82"/>
  <c r="BW2" i="83"/>
  <c r="AW10" i="213" s="1"/>
  <c r="BY7" i="83"/>
  <c r="AY10" i="213" s="1"/>
  <c r="ED2" i="83"/>
  <c r="DL10" i="213" s="1"/>
  <c r="EC7" i="83"/>
  <c r="FU2" i="84"/>
  <c r="FS7" i="84"/>
  <c r="CY2" i="85"/>
  <c r="CW7" i="85"/>
  <c r="EZ2" i="85"/>
  <c r="FA7" i="85"/>
  <c r="HE2" i="85"/>
  <c r="HE7" i="85"/>
  <c r="DK2" i="87"/>
  <c r="DO7" i="87"/>
  <c r="GR2" i="88"/>
  <c r="GP7" i="88"/>
  <c r="DH2" i="71"/>
  <c r="CG5" i="70" s="1"/>
  <c r="DF7" i="71"/>
  <c r="EG2" i="71"/>
  <c r="DJ5" i="213" s="1"/>
  <c r="EH7" i="71"/>
  <c r="FK2" i="71"/>
  <c r="ER5" i="70" s="1"/>
  <c r="FJ7" i="71"/>
  <c r="GN2" i="71"/>
  <c r="FY5" i="213" s="1"/>
  <c r="GL7" i="71"/>
  <c r="HM2" i="71"/>
  <c r="HB5" i="70" s="1"/>
  <c r="HN7" i="71"/>
  <c r="CW2" i="74"/>
  <c r="CA6" i="213" s="1"/>
  <c r="DA7" i="74"/>
  <c r="EB2" i="74"/>
  <c r="DJ6" i="213" s="1"/>
  <c r="EC7" i="74"/>
  <c r="FG2" i="74"/>
  <c r="ES6" i="213" s="1"/>
  <c r="FE7" i="74"/>
  <c r="GC2" i="74"/>
  <c r="FS6" i="213" s="1"/>
  <c r="GG7" i="74"/>
  <c r="HH2" i="74"/>
  <c r="HB6" i="213" s="1"/>
  <c r="HI7" i="74"/>
  <c r="CW2" i="80"/>
  <c r="CA7" i="213" s="1"/>
  <c r="DA7" i="80"/>
  <c r="DY2" i="80"/>
  <c r="DG7" i="213" s="1"/>
  <c r="EC7" i="80"/>
  <c r="FE2" i="80"/>
  <c r="FE7" i="80"/>
  <c r="GC2" i="80"/>
  <c r="FS7" i="213" s="1"/>
  <c r="GG7" i="80"/>
  <c r="HE2" i="80"/>
  <c r="GY7" i="213" s="1"/>
  <c r="HI7" i="80"/>
  <c r="DH2" i="81"/>
  <c r="CJ8" i="213" s="1"/>
  <c r="DK7" i="81"/>
  <c r="GO2" i="81"/>
  <c r="GC8" i="213" s="1"/>
  <c r="GQ7" i="81"/>
  <c r="BI7" i="71"/>
  <c r="AA5" i="213" s="1"/>
  <c r="DJ2" i="71"/>
  <c r="CJ5" i="70" s="1"/>
  <c r="DM7" i="71"/>
  <c r="FQ2" i="71"/>
  <c r="EY5" i="70" s="1"/>
  <c r="FQ7" i="71"/>
  <c r="BD7" i="74"/>
  <c r="AA6" i="213" s="1"/>
  <c r="DH2" i="74"/>
  <c r="CM6" i="70" s="1"/>
  <c r="DH7" i="74"/>
  <c r="EL2" i="74"/>
  <c r="DU6" i="213" s="1"/>
  <c r="EJ7" i="74"/>
  <c r="FK2" i="74"/>
  <c r="EX6" i="213" s="1"/>
  <c r="FL7" i="74"/>
  <c r="GP2" i="74"/>
  <c r="GG6" i="213" s="1"/>
  <c r="GN7" i="74"/>
  <c r="DJ2" i="80"/>
  <c r="CO7" i="213" s="1"/>
  <c r="DH7" i="80"/>
  <c r="FN2" i="80"/>
  <c r="FA7" i="213" s="1"/>
  <c r="FL7" i="80"/>
  <c r="BN7" i="81"/>
  <c r="AI8" i="213" s="1"/>
  <c r="CR2" i="81"/>
  <c r="BQ8" i="213" s="1"/>
  <c r="CP7" i="81"/>
  <c r="DT2" i="81"/>
  <c r="CW8" i="213" s="1"/>
  <c r="DR7" i="81"/>
  <c r="EV2" i="81"/>
  <c r="EC8" i="213" s="1"/>
  <c r="ET7" i="81"/>
  <c r="FS2" i="81"/>
  <c r="FD8" i="213" s="1"/>
  <c r="FV7" i="81"/>
  <c r="GZ2" i="81"/>
  <c r="GO8" i="213" s="1"/>
  <c r="GX7" i="81"/>
  <c r="AU7" i="82"/>
  <c r="K9" i="213" s="1"/>
  <c r="BW7" i="82"/>
  <c r="AQ9" i="213" s="1"/>
  <c r="DA2" i="82"/>
  <c r="BY9" i="213" s="1"/>
  <c r="CY7" i="82"/>
  <c r="DY2" i="82"/>
  <c r="DA9" i="213" s="1"/>
  <c r="EA7" i="82"/>
  <c r="FC2" i="82"/>
  <c r="FC7" i="82"/>
  <c r="GB2" i="82"/>
  <c r="FL9" i="213" s="1"/>
  <c r="GE7" i="82"/>
  <c r="HE2" i="82"/>
  <c r="GS9" i="213" s="1"/>
  <c r="HG7" i="82"/>
  <c r="DX2" i="83"/>
  <c r="DE10" i="213" s="1"/>
  <c r="DV7" i="83"/>
  <c r="GB2" i="83"/>
  <c r="FQ10" i="213" s="1"/>
  <c r="FZ7" i="83"/>
  <c r="HC2" i="83"/>
  <c r="GV10" i="213" s="1"/>
  <c r="HB7" i="83"/>
  <c r="BD7" i="84"/>
  <c r="CF7" i="84"/>
  <c r="DD2" i="84"/>
  <c r="DH7" i="84"/>
  <c r="EL2" i="84"/>
  <c r="EJ7" i="84"/>
  <c r="FN2" i="84"/>
  <c r="FL7" i="84"/>
  <c r="GJ2" i="84"/>
  <c r="GN7" i="84"/>
  <c r="HR2" i="84"/>
  <c r="HP7" i="84"/>
  <c r="DP2" i="85"/>
  <c r="DR7" i="85"/>
  <c r="FV2" i="85"/>
  <c r="FV7" i="85"/>
  <c r="GZ2" i="85"/>
  <c r="GX7" i="85"/>
  <c r="CC2" i="86"/>
  <c r="CF7" i="86"/>
  <c r="DJ2" i="86"/>
  <c r="DH7" i="86"/>
  <c r="GP2" i="86"/>
  <c r="GN7" i="86"/>
  <c r="CG2" i="87"/>
  <c r="CF7" i="87"/>
  <c r="DH2" i="87"/>
  <c r="DH7" i="87"/>
  <c r="EJ7" i="87"/>
  <c r="FM2" i="87"/>
  <c r="FL7" i="87"/>
  <c r="CB2" i="88"/>
  <c r="CA7" i="88"/>
  <c r="EA2" i="88"/>
  <c r="EE7" i="88"/>
  <c r="FH2" i="88"/>
  <c r="FG7" i="88"/>
  <c r="HH2" i="88"/>
  <c r="HK7" i="88"/>
  <c r="CQ2" i="89"/>
  <c r="CP7" i="89"/>
  <c r="DS2" i="89"/>
  <c r="DR7" i="89"/>
  <c r="EP2" i="89"/>
  <c r="ET7" i="89"/>
  <c r="FU2" i="89"/>
  <c r="FV7" i="89"/>
  <c r="GY2" i="89"/>
  <c r="GX7" i="89"/>
  <c r="AW7" i="90"/>
  <c r="BU2" i="90"/>
  <c r="BY7" i="90"/>
  <c r="EC2" i="90"/>
  <c r="EC7" i="90"/>
  <c r="FA2" i="90"/>
  <c r="FE7" i="90"/>
  <c r="GH2" i="90"/>
  <c r="GG7" i="90"/>
  <c r="HI2" i="90"/>
  <c r="HI7" i="90"/>
  <c r="BN7" i="91"/>
  <c r="CP2" i="91"/>
  <c r="CP7" i="91"/>
  <c r="EQ2" i="91"/>
  <c r="ET7" i="91"/>
  <c r="GW2" i="91"/>
  <c r="GX7" i="91"/>
  <c r="BM7" i="92"/>
  <c r="DS2" i="92"/>
  <c r="DQ7" i="92"/>
  <c r="ES7" i="92"/>
  <c r="FQ2" i="92"/>
  <c r="FU7" i="92"/>
  <c r="GW2" i="92"/>
  <c r="GW7" i="92"/>
  <c r="BX7" i="93"/>
  <c r="BM7" i="94"/>
  <c r="CN2" i="94"/>
  <c r="CO7" i="94"/>
  <c r="DM2" i="94"/>
  <c r="DQ7" i="94"/>
  <c r="ET2" i="94"/>
  <c r="ES7" i="94"/>
  <c r="FT2" i="94"/>
  <c r="FU7" i="94"/>
  <c r="GT2" i="94"/>
  <c r="GW7" i="94"/>
  <c r="BE7" i="95"/>
  <c r="FJ2" i="95"/>
  <c r="FM7" i="95"/>
  <c r="HM2" i="95"/>
  <c r="HQ7" i="95"/>
  <c r="AP7" i="96"/>
  <c r="CT2" i="96"/>
  <c r="CT7" i="96"/>
  <c r="DX2" i="96"/>
  <c r="DV7" i="96"/>
  <c r="EV2" i="96"/>
  <c r="EX7" i="96"/>
  <c r="FW2" i="96"/>
  <c r="FZ7" i="96"/>
  <c r="HD2" i="96"/>
  <c r="HB7" i="96"/>
  <c r="CO2" i="97"/>
  <c r="CM7" i="97"/>
  <c r="DQ2" i="97"/>
  <c r="DO7" i="97"/>
  <c r="EQ7" i="97"/>
  <c r="FP2" i="97"/>
  <c r="FS7" i="97"/>
  <c r="GW2" i="97"/>
  <c r="GU7" i="97"/>
  <c r="DH2" i="99"/>
  <c r="DJ7" i="99"/>
  <c r="FP2" i="99"/>
  <c r="FN7" i="99"/>
  <c r="HS2" i="99"/>
  <c r="HR7" i="99"/>
  <c r="BL7" i="100"/>
  <c r="CK2" i="100"/>
  <c r="CN7" i="100"/>
  <c r="DL2" i="100"/>
  <c r="DP7" i="100"/>
  <c r="ES2" i="100"/>
  <c r="ER7" i="100"/>
  <c r="FQ2" i="100"/>
  <c r="FT7" i="100"/>
  <c r="GR2" i="100"/>
  <c r="GV7" i="100"/>
  <c r="CW2" i="133"/>
  <c r="DA7" i="133"/>
  <c r="ED2" i="133"/>
  <c r="EC7" i="133"/>
  <c r="FC2" i="133"/>
  <c r="FE7" i="133"/>
  <c r="GC2" i="133"/>
  <c r="GG7" i="133"/>
  <c r="HJ2" i="133"/>
  <c r="HI7" i="133"/>
  <c r="AP7" i="134"/>
  <c r="BR7" i="134"/>
  <c r="CP2" i="134"/>
  <c r="CT7" i="134"/>
  <c r="DV2" i="134"/>
  <c r="DV7" i="134"/>
  <c r="EU2" i="134"/>
  <c r="EX7" i="134"/>
  <c r="GA2" i="134"/>
  <c r="FZ7" i="134"/>
  <c r="GY2" i="134"/>
  <c r="HB7" i="134"/>
  <c r="EZ2" i="135"/>
  <c r="EX7" i="135"/>
  <c r="GB2" i="135"/>
  <c r="FZ7" i="135"/>
  <c r="HB2" i="135"/>
  <c r="HB7" i="135"/>
  <c r="AM2" i="136"/>
  <c r="AP2" i="193"/>
  <c r="AS2" i="197"/>
  <c r="AR2" i="205"/>
  <c r="CT2" i="71"/>
  <c r="BQ5" i="213" s="1"/>
  <c r="CR7" i="71"/>
  <c r="EM2" i="80"/>
  <c r="DW7" i="213" s="1"/>
  <c r="EQ7" i="80"/>
  <c r="FQ2" i="80"/>
  <c r="FE7" i="213" s="1"/>
  <c r="FS7" i="80"/>
  <c r="GW2" i="80"/>
  <c r="GO7" i="213" s="1"/>
  <c r="GU7" i="80"/>
  <c r="CV2" i="81"/>
  <c r="BV8" i="213" s="1"/>
  <c r="CW7" i="81"/>
  <c r="CZ2" i="83"/>
  <c r="CD10" i="213" s="1"/>
  <c r="DA7" i="83"/>
  <c r="GF2" i="83"/>
  <c r="FV10" i="213" s="1"/>
  <c r="GG7" i="83"/>
  <c r="CO2" i="84"/>
  <c r="CM7" i="84"/>
  <c r="DP2" i="84"/>
  <c r="DO7" i="84"/>
  <c r="GV2" i="84"/>
  <c r="GU7" i="84"/>
  <c r="HY2" i="84"/>
  <c r="HW7" i="84"/>
  <c r="EA2" i="85"/>
  <c r="DY7" i="85"/>
  <c r="FY2" i="85"/>
  <c r="GC7" i="85"/>
  <c r="DP2" i="86"/>
  <c r="DO7" i="86"/>
  <c r="EM2" i="86"/>
  <c r="EQ7" i="86"/>
  <c r="FS2" i="86"/>
  <c r="FS7" i="86"/>
  <c r="CL2" i="87"/>
  <c r="CM7" i="87"/>
  <c r="ES2" i="87"/>
  <c r="EQ7" i="87"/>
  <c r="FR2" i="87"/>
  <c r="FS7" i="87"/>
  <c r="GQ2" i="87"/>
  <c r="GU7" i="87"/>
  <c r="CH2" i="88"/>
  <c r="CH7" i="88"/>
  <c r="DL2" i="88"/>
  <c r="DJ7" i="88"/>
  <c r="EN2" i="88"/>
  <c r="EL7" i="88"/>
  <c r="FN2" i="88"/>
  <c r="FN7" i="88"/>
  <c r="FA2" i="89"/>
  <c r="FA7" i="89"/>
  <c r="CH2" i="90"/>
  <c r="CF7" i="90"/>
  <c r="DE2" i="90"/>
  <c r="DH7" i="90"/>
  <c r="GK2" i="90"/>
  <c r="GN7" i="90"/>
  <c r="CX2" i="94"/>
  <c r="CV7" i="94"/>
  <c r="HF2" i="94"/>
  <c r="HD7" i="94"/>
  <c r="DN2" i="95"/>
  <c r="DP7" i="95"/>
  <c r="FV2" i="95"/>
  <c r="FT7" i="95"/>
  <c r="GT2" i="95"/>
  <c r="GV7" i="95"/>
  <c r="CZ2" i="96"/>
  <c r="DA7" i="96"/>
  <c r="ED2" i="96"/>
  <c r="EC7" i="96"/>
  <c r="FG2" i="96"/>
  <c r="FE7" i="96"/>
  <c r="HG2" i="96"/>
  <c r="HI7" i="96"/>
  <c r="CU2" i="97"/>
  <c r="CT7" i="97"/>
  <c r="DR2" i="97"/>
  <c r="DV7" i="97"/>
  <c r="EY2" i="97"/>
  <c r="EX7" i="97"/>
  <c r="GB2" i="97"/>
  <c r="FZ7" i="97"/>
  <c r="CQ2" i="99"/>
  <c r="CO7" i="99"/>
  <c r="DS2" i="99"/>
  <c r="DQ7" i="99"/>
  <c r="FW2" i="99"/>
  <c r="FU7" i="99"/>
  <c r="GY2" i="99"/>
  <c r="GW7" i="99"/>
  <c r="CW2" i="100"/>
  <c r="CU7" i="100"/>
  <c r="DU2" i="100"/>
  <c r="DW7" i="100"/>
  <c r="FA2" i="100"/>
  <c r="EY7" i="100"/>
  <c r="GC2" i="100"/>
  <c r="GA7" i="100"/>
  <c r="HA2" i="100"/>
  <c r="HC7" i="100"/>
  <c r="DF2" i="133"/>
  <c r="DH7" i="133"/>
  <c r="FN2" i="133"/>
  <c r="FL7" i="133"/>
  <c r="GL2" i="133"/>
  <c r="GN7" i="133"/>
  <c r="BZ2" i="134"/>
  <c r="BY7" i="134"/>
  <c r="ED2" i="134"/>
  <c r="EC7" i="134"/>
  <c r="FC2" i="134"/>
  <c r="FE7" i="134"/>
  <c r="GI2" i="134"/>
  <c r="GG7" i="134"/>
  <c r="HG2" i="134"/>
  <c r="HI7" i="134"/>
  <c r="BY2" i="135"/>
  <c r="BY7" i="135"/>
  <c r="DC2" i="135"/>
  <c r="DA7" i="135"/>
  <c r="DY2" i="135"/>
  <c r="EC7" i="135"/>
  <c r="FF2" i="135"/>
  <c r="FE7" i="135"/>
  <c r="GD2" i="135"/>
  <c r="GG7" i="135"/>
  <c r="HE2" i="135"/>
  <c r="HI7" i="135"/>
  <c r="AR2" i="188"/>
  <c r="AR2" i="200"/>
  <c r="AR2" i="208"/>
  <c r="DP2" i="71"/>
  <c r="CQ5" i="70" s="1"/>
  <c r="DT7" i="71"/>
  <c r="ES2" i="71"/>
  <c r="DX5" i="70" s="1"/>
  <c r="EV7" i="71"/>
  <c r="FZ2" i="71"/>
  <c r="FI5" i="70" s="1"/>
  <c r="FX7" i="71"/>
  <c r="HB2" i="71"/>
  <c r="GO5" i="70" s="1"/>
  <c r="GZ7" i="71"/>
  <c r="CI2" i="74"/>
  <c r="BK6" i="213" s="1"/>
  <c r="CM7" i="74"/>
  <c r="EM2" i="74"/>
  <c r="DW6" i="213" s="1"/>
  <c r="EQ7" i="74"/>
  <c r="HK2" i="83"/>
  <c r="HE10" i="213" s="1"/>
  <c r="HI7" i="83"/>
  <c r="EN2" i="84"/>
  <c r="EQ7" i="84"/>
  <c r="CW2" i="91"/>
  <c r="CW7" i="91"/>
  <c r="FC2" i="91"/>
  <c r="FA7" i="91"/>
  <c r="GB2" i="91"/>
  <c r="GC7" i="91"/>
  <c r="HG2" i="91"/>
  <c r="HE7" i="91"/>
  <c r="CV2" i="92"/>
  <c r="CV7" i="92"/>
  <c r="DU2" i="92"/>
  <c r="DX7" i="92"/>
  <c r="FB2" i="92"/>
  <c r="EZ7" i="92"/>
  <c r="GA2" i="92"/>
  <c r="GB7" i="92"/>
  <c r="DZ2" i="94"/>
  <c r="DX7" i="94"/>
  <c r="EV2" i="94"/>
  <c r="EZ7" i="94"/>
  <c r="GD2" i="94"/>
  <c r="GB7" i="94"/>
  <c r="GX2" i="97"/>
  <c r="HB7" i="97"/>
  <c r="AU7" i="71"/>
  <c r="K5" i="213" s="1"/>
  <c r="BW7" i="71"/>
  <c r="AQ5" i="213" s="1"/>
  <c r="CW2" i="71"/>
  <c r="BU5" i="213" s="1"/>
  <c r="CY7" i="71"/>
  <c r="EC2" i="71"/>
  <c r="DE5" i="213" s="1"/>
  <c r="EA7" i="71"/>
  <c r="FE2" i="71"/>
  <c r="EK5" i="213" s="1"/>
  <c r="FC7" i="71"/>
  <c r="GC2" i="71"/>
  <c r="FM5" i="70" s="1"/>
  <c r="GE7" i="71"/>
  <c r="HI2" i="71"/>
  <c r="GW5" i="213" s="1"/>
  <c r="HG7" i="71"/>
  <c r="AP7" i="74"/>
  <c r="K6" i="213" s="1"/>
  <c r="BR7" i="74"/>
  <c r="AQ6" i="213" s="1"/>
  <c r="CQ2" i="74"/>
  <c r="BT6" i="213" s="1"/>
  <c r="CT7" i="74"/>
  <c r="DX2" i="74"/>
  <c r="DE6" i="213" s="1"/>
  <c r="DV7" i="74"/>
  <c r="EZ2" i="74"/>
  <c r="EK6" i="213" s="1"/>
  <c r="EX7" i="74"/>
  <c r="FW2" i="74"/>
  <c r="FL6" i="213" s="1"/>
  <c r="FZ7" i="74"/>
  <c r="HD2" i="74"/>
  <c r="GW6" i="213" s="1"/>
  <c r="HB7" i="74"/>
  <c r="AP7" i="80"/>
  <c r="K7" i="213" s="1"/>
  <c r="BR7" i="80"/>
  <c r="AQ7" i="213" s="1"/>
  <c r="CV2" i="80"/>
  <c r="BY7" i="213" s="1"/>
  <c r="CT7" i="80"/>
  <c r="DU2" i="80"/>
  <c r="DB7" i="213" s="1"/>
  <c r="DV7" i="80"/>
  <c r="EZ2" i="80"/>
  <c r="EK7" i="213" s="1"/>
  <c r="EX7" i="80"/>
  <c r="GB2" i="80"/>
  <c r="FQ7" i="213" s="1"/>
  <c r="FZ7" i="80"/>
  <c r="HA2" i="80"/>
  <c r="GT7" i="213" s="1"/>
  <c r="HB7" i="80"/>
  <c r="AZ7" i="81"/>
  <c r="S8" i="213" s="1"/>
  <c r="DD7" i="81"/>
  <c r="EF2" i="81"/>
  <c r="EF7" i="81"/>
  <c r="FG2" i="81"/>
  <c r="EP8" i="213" s="1"/>
  <c r="FH7" i="81"/>
  <c r="GH2" i="81"/>
  <c r="FU8" i="213" s="1"/>
  <c r="GJ7" i="81"/>
  <c r="HI2" i="81"/>
  <c r="GZ8" i="213" s="1"/>
  <c r="HL7" i="81"/>
  <c r="BI7" i="82"/>
  <c r="AA9" i="213" s="1"/>
  <c r="CL2" i="82"/>
  <c r="BH9" i="213" s="1"/>
  <c r="CK7" i="82"/>
  <c r="BG9" i="213" s="1"/>
  <c r="DM7" i="82"/>
  <c r="EO7" i="82"/>
  <c r="FO2" i="82"/>
  <c r="EW9" i="213" s="1"/>
  <c r="FQ7" i="82"/>
  <c r="GO2" i="82"/>
  <c r="GA9" i="213" s="1"/>
  <c r="GS7" i="82"/>
  <c r="CH2" i="83"/>
  <c r="BI10" i="213" s="1"/>
  <c r="CF7" i="83"/>
  <c r="BG10" i="213" s="1"/>
  <c r="DD2" i="83"/>
  <c r="CI10" i="213" s="1"/>
  <c r="DH7" i="83"/>
  <c r="FN2" i="83"/>
  <c r="FA10" i="213" s="1"/>
  <c r="FL7" i="83"/>
  <c r="GJ2" i="83"/>
  <c r="GA10" i="213" s="1"/>
  <c r="GN7" i="83"/>
  <c r="CR2" i="84"/>
  <c r="CT7" i="84"/>
  <c r="DX2" i="84"/>
  <c r="DV7" i="84"/>
  <c r="FX2" i="84"/>
  <c r="FZ7" i="84"/>
  <c r="HD2" i="84"/>
  <c r="HB7" i="84"/>
  <c r="CD2" i="85"/>
  <c r="CB7" i="85"/>
  <c r="DD2" i="85"/>
  <c r="DD7" i="85"/>
  <c r="EB2" i="85"/>
  <c r="EF7" i="85"/>
  <c r="FJ2" i="85"/>
  <c r="FH7" i="85"/>
  <c r="GK2" i="85"/>
  <c r="GJ7" i="85"/>
  <c r="HL2" i="85"/>
  <c r="HL7" i="85"/>
  <c r="BR7" i="86"/>
  <c r="CR2" i="86"/>
  <c r="CT7" i="86"/>
  <c r="DX2" i="86"/>
  <c r="DV7" i="86"/>
  <c r="EX2" i="86"/>
  <c r="EX7" i="86"/>
  <c r="GB2" i="86"/>
  <c r="FZ7" i="86"/>
  <c r="GZ2" i="86"/>
  <c r="HB7" i="86"/>
  <c r="CU2" i="87"/>
  <c r="CT7" i="87"/>
  <c r="HB2" i="87"/>
  <c r="HB7" i="87"/>
  <c r="CM2" i="88"/>
  <c r="CO7" i="88"/>
  <c r="DM2" i="88"/>
  <c r="DQ7" i="88"/>
  <c r="EP2" i="88"/>
  <c r="ES7" i="88"/>
  <c r="FS2" i="88"/>
  <c r="FU7" i="88"/>
  <c r="GV2" i="88"/>
  <c r="GW7" i="88"/>
  <c r="BZ2" i="89"/>
  <c r="CB7" i="89"/>
  <c r="DD2" i="89"/>
  <c r="DD7" i="89"/>
  <c r="EE2" i="89"/>
  <c r="EF7" i="89"/>
  <c r="FG2" i="89"/>
  <c r="FH7" i="89"/>
  <c r="GJ2" i="89"/>
  <c r="GJ7" i="89"/>
  <c r="HK2" i="89"/>
  <c r="HL7" i="89"/>
  <c r="BK7" i="90"/>
  <c r="CI2" i="90"/>
  <c r="CM7" i="90"/>
  <c r="DN2" i="90"/>
  <c r="DO7" i="90"/>
  <c r="EM2" i="90"/>
  <c r="EQ7" i="90"/>
  <c r="FQ2" i="90"/>
  <c r="FS7" i="90"/>
  <c r="DE2" i="91"/>
  <c r="DD7" i="91"/>
  <c r="EE2" i="91"/>
  <c r="EF7" i="91"/>
  <c r="GK2" i="91"/>
  <c r="GJ7" i="91"/>
  <c r="HK2" i="91"/>
  <c r="HL7" i="91"/>
  <c r="AY7" i="92"/>
  <c r="CA7" i="92"/>
  <c r="DE2" i="92"/>
  <c r="DC7" i="92"/>
  <c r="EG2" i="92"/>
  <c r="EE7" i="92"/>
  <c r="GK2" i="92"/>
  <c r="GI7" i="92"/>
  <c r="HM2" i="92"/>
  <c r="HK7" i="92"/>
  <c r="FR7" i="93"/>
  <c r="CZ2" i="94"/>
  <c r="DC7" i="94"/>
  <c r="FF2" i="94"/>
  <c r="FG7" i="94"/>
  <c r="HL2" i="94"/>
  <c r="HK7" i="94"/>
  <c r="BR2" i="95"/>
  <c r="BS7" i="95"/>
  <c r="CW2" i="95"/>
  <c r="CU7" i="95"/>
  <c r="DY2" i="95"/>
  <c r="DW7" i="95"/>
  <c r="EX2" i="95"/>
  <c r="EY7" i="95"/>
  <c r="GC2" i="95"/>
  <c r="GA7" i="95"/>
  <c r="HE2" i="95"/>
  <c r="HC7" i="95"/>
  <c r="DF2" i="96"/>
  <c r="DH7" i="96"/>
  <c r="EK2" i="96"/>
  <c r="EJ7" i="96"/>
  <c r="GP2" i="96"/>
  <c r="GN7" i="96"/>
  <c r="DC2" i="97"/>
  <c r="DA7" i="97"/>
  <c r="EE2" i="97"/>
  <c r="EC7" i="97"/>
  <c r="FB2" i="97"/>
  <c r="FE7" i="97"/>
  <c r="HE2" i="97"/>
  <c r="HI7" i="97"/>
  <c r="BT7" i="99"/>
  <c r="CW2" i="99"/>
  <c r="CV7" i="99"/>
  <c r="DT2" i="99"/>
  <c r="DX7" i="99"/>
  <c r="FA2" i="99"/>
  <c r="EZ7" i="99"/>
  <c r="FX2" i="99"/>
  <c r="GB7" i="99"/>
  <c r="GZ2" i="99"/>
  <c r="HD7" i="99"/>
  <c r="AX7" i="100"/>
  <c r="BY2" i="100"/>
  <c r="BZ7" i="100"/>
  <c r="ED2" i="100"/>
  <c r="ED7" i="100"/>
  <c r="FE2" i="100"/>
  <c r="FF7" i="100"/>
  <c r="HL2" i="100"/>
  <c r="HJ7" i="100"/>
  <c r="CK2" i="133"/>
  <c r="CM7" i="133"/>
  <c r="DO2" i="133"/>
  <c r="DO7" i="133"/>
  <c r="EM2" i="133"/>
  <c r="EQ7" i="133"/>
  <c r="FQ2" i="133"/>
  <c r="FS7" i="133"/>
  <c r="GW2" i="133"/>
  <c r="GU7" i="133"/>
  <c r="BD7" i="134"/>
  <c r="EJ7" i="134"/>
  <c r="FK2" i="134"/>
  <c r="FL7" i="134"/>
  <c r="CC2" i="135"/>
  <c r="CF7" i="135"/>
  <c r="DJ2" i="135"/>
  <c r="DH7" i="135"/>
  <c r="FI2" i="135"/>
  <c r="FL7" i="135"/>
  <c r="GP2" i="135"/>
  <c r="GN7" i="135"/>
  <c r="AR2" i="183"/>
  <c r="AR2" i="187"/>
  <c r="AR2" i="199"/>
  <c r="AR2" i="203"/>
  <c r="AR2" i="207"/>
  <c r="AN16" i="97"/>
  <c r="BY7" i="97"/>
  <c r="AN17" i="97"/>
  <c r="BR7" i="97"/>
  <c r="AN19" i="97"/>
  <c r="BK7" i="97"/>
  <c r="DP2" i="93"/>
  <c r="DN7" i="93"/>
  <c r="HX2" i="93"/>
  <c r="HV7" i="93"/>
  <c r="DT2" i="93"/>
  <c r="DU7" i="93"/>
  <c r="HZ2" i="93"/>
  <c r="IC7" i="93"/>
  <c r="ED2" i="93"/>
  <c r="EB7" i="93"/>
  <c r="GB2" i="93"/>
  <c r="GF7" i="93"/>
  <c r="EF2" i="93"/>
  <c r="EI7" i="93"/>
  <c r="GL2" i="93"/>
  <c r="GM7" i="93"/>
  <c r="IQ2" i="93"/>
  <c r="IQ7" i="93"/>
  <c r="GV2" i="93"/>
  <c r="GT7" i="93"/>
  <c r="ES2" i="93"/>
  <c r="EW7" i="93"/>
  <c r="GZ2" i="93"/>
  <c r="HA7" i="93"/>
  <c r="FE2" i="93"/>
  <c r="FD7" i="93"/>
  <c r="HJ2" i="93"/>
  <c r="HH7" i="93"/>
  <c r="DF2" i="93"/>
  <c r="DG7" i="93"/>
  <c r="FK2" i="93"/>
  <c r="FK7" i="93"/>
  <c r="HL2" i="93"/>
  <c r="HO7" i="93"/>
  <c r="FQ2" i="146"/>
  <c r="AT2" i="82"/>
  <c r="J9" i="213" s="1"/>
  <c r="EL2" i="147"/>
  <c r="FS2" i="148"/>
  <c r="EL2" i="150"/>
  <c r="Q21" i="71"/>
  <c r="EQ2" i="71" s="1"/>
  <c r="DU5" i="70" s="1"/>
  <c r="FC2" i="146"/>
  <c r="EK2" i="139"/>
  <c r="BF2" i="147"/>
  <c r="BH2" i="147"/>
  <c r="BT2" i="147"/>
  <c r="CZ2" i="139"/>
  <c r="EG2" i="100"/>
  <c r="DK2" i="139"/>
  <c r="BL2" i="136"/>
  <c r="CZ2" i="81"/>
  <c r="CA8" i="213" s="1"/>
  <c r="DP2" i="82"/>
  <c r="CQ9" i="213" s="1"/>
  <c r="EQ2" i="96"/>
  <c r="FP2" i="93"/>
  <c r="AM17" i="97"/>
  <c r="AM20" i="97"/>
  <c r="AM23" i="97"/>
  <c r="AF21" i="152"/>
  <c r="AF17" i="133"/>
  <c r="AF19" i="133"/>
  <c r="AF21" i="133"/>
  <c r="AF18" i="152"/>
  <c r="AM18" i="97"/>
  <c r="AM24" i="97"/>
  <c r="AM21" i="97"/>
  <c r="AF22" i="152"/>
  <c r="AF17" i="152"/>
  <c r="AF24" i="152"/>
  <c r="AF24" i="133"/>
  <c r="AM22" i="97"/>
  <c r="C5" i="70"/>
  <c r="C5" i="213"/>
  <c r="AG18" i="87"/>
  <c r="AF18" i="87"/>
  <c r="AI20" i="88"/>
  <c r="AH20" i="88"/>
  <c r="T17" i="91"/>
  <c r="U17" i="91"/>
  <c r="AI17" i="91" s="1"/>
  <c r="T25" i="91"/>
  <c r="U25" i="91"/>
  <c r="AI25" i="91" s="1"/>
  <c r="AF22" i="133"/>
  <c r="W17" i="134"/>
  <c r="AF17" i="134" s="1"/>
  <c r="V17" i="134"/>
  <c r="W22" i="134"/>
  <c r="AF22" i="134" s="1"/>
  <c r="V22" i="134"/>
  <c r="GL2" i="134" s="1"/>
  <c r="AG17" i="135"/>
  <c r="AF17" i="135"/>
  <c r="AG19" i="135"/>
  <c r="AF19" i="135"/>
  <c r="AG24" i="135"/>
  <c r="AF24" i="135"/>
  <c r="U17" i="143"/>
  <c r="AF17" i="143" s="1"/>
  <c r="T17" i="143"/>
  <c r="U19" i="143"/>
  <c r="AF19" i="143" s="1"/>
  <c r="T19" i="143"/>
  <c r="U21" i="143"/>
  <c r="AF21" i="143" s="1"/>
  <c r="T21" i="143"/>
  <c r="P23" i="143"/>
  <c r="U23" i="143"/>
  <c r="AF23" i="143" s="1"/>
  <c r="T23" i="143"/>
  <c r="EV2" i="143" s="1"/>
  <c r="U25" i="143"/>
  <c r="AF25" i="143" s="1"/>
  <c r="T25" i="143"/>
  <c r="Q25" i="143"/>
  <c r="AF19" i="152"/>
  <c r="U16" i="164"/>
  <c r="AQ16" i="164" s="1"/>
  <c r="T16" i="164"/>
  <c r="P16" i="164"/>
  <c r="BI2" i="164" s="1"/>
  <c r="U20" i="164"/>
  <c r="AQ20" i="164" s="1"/>
  <c r="T20" i="164"/>
  <c r="P20" i="164"/>
  <c r="U24" i="164"/>
  <c r="AQ24" i="164" s="1"/>
  <c r="T24" i="164"/>
  <c r="P24" i="164"/>
  <c r="U22" i="174"/>
  <c r="AF22" i="174" s="1"/>
  <c r="T22" i="174"/>
  <c r="BA2" i="209"/>
  <c r="DJ2" i="209"/>
  <c r="D5" i="70"/>
  <c r="D5" i="213"/>
  <c r="AI23" i="88"/>
  <c r="AH23" i="88"/>
  <c r="U22" i="91"/>
  <c r="AI22" i="91" s="1"/>
  <c r="T22" i="91"/>
  <c r="AG20" i="134"/>
  <c r="AG25" i="134"/>
  <c r="AG21" i="135"/>
  <c r="AF21" i="135"/>
  <c r="W23" i="135"/>
  <c r="V23" i="135"/>
  <c r="P19" i="174"/>
  <c r="U19" i="174"/>
  <c r="AF19" i="174" s="1"/>
  <c r="T19" i="174"/>
  <c r="BM2" i="209"/>
  <c r="DL2" i="209"/>
  <c r="FQ2" i="209"/>
  <c r="AI10" i="213"/>
  <c r="AA10" i="213"/>
  <c r="AQ10" i="213"/>
  <c r="K10" i="213"/>
  <c r="S10" i="213"/>
  <c r="AG23" i="87"/>
  <c r="AF23" i="87"/>
  <c r="E5" i="70"/>
  <c r="E5" i="213"/>
  <c r="AG20" i="87"/>
  <c r="AF20" i="87"/>
  <c r="AI17" i="88"/>
  <c r="AH17" i="88"/>
  <c r="U19" i="91"/>
  <c r="AI19" i="91" s="1"/>
  <c r="T19" i="91"/>
  <c r="AM16" i="97"/>
  <c r="AM19" i="97"/>
  <c r="AM25" i="97"/>
  <c r="AH16" i="100"/>
  <c r="AG17" i="134"/>
  <c r="W19" i="134"/>
  <c r="AF19" i="134" s="1"/>
  <c r="V19" i="134"/>
  <c r="AG22" i="134"/>
  <c r="W24" i="134"/>
  <c r="AF24" i="134" s="1"/>
  <c r="V24" i="134"/>
  <c r="AF16" i="152"/>
  <c r="U19" i="164"/>
  <c r="AQ19" i="164" s="1"/>
  <c r="T19" i="164"/>
  <c r="CA2" i="164" s="1"/>
  <c r="P19" i="164"/>
  <c r="P23" i="164"/>
  <c r="U23" i="164"/>
  <c r="AQ23" i="164" s="1"/>
  <c r="T23" i="164"/>
  <c r="T16" i="174"/>
  <c r="U16" i="174"/>
  <c r="AF16" i="174" s="1"/>
  <c r="T24" i="174"/>
  <c r="U24" i="174"/>
  <c r="AF24" i="174" s="1"/>
  <c r="BT2" i="209"/>
  <c r="DX2" i="209"/>
  <c r="GB2" i="209"/>
  <c r="AG16" i="209"/>
  <c r="AG17" i="87"/>
  <c r="AF17" i="87"/>
  <c r="AG25" i="87"/>
  <c r="AF25" i="87"/>
  <c r="AI19" i="88"/>
  <c r="AH19" i="88"/>
  <c r="U16" i="91"/>
  <c r="AI16" i="91" s="1"/>
  <c r="T16" i="91"/>
  <c r="U24" i="91"/>
  <c r="AI24" i="91" s="1"/>
  <c r="T24" i="91"/>
  <c r="W16" i="134"/>
  <c r="AF16" i="134" s="1"/>
  <c r="V16" i="134"/>
  <c r="V16" i="135"/>
  <c r="W16" i="135"/>
  <c r="V18" i="135"/>
  <c r="W18" i="135"/>
  <c r="W20" i="135"/>
  <c r="V20" i="135"/>
  <c r="AG23" i="135"/>
  <c r="AF23" i="135"/>
  <c r="R25" i="135"/>
  <c r="W25" i="135"/>
  <c r="V25" i="135"/>
  <c r="AF23" i="152"/>
  <c r="P21" i="174"/>
  <c r="U21" i="174"/>
  <c r="AF21" i="174" s="1"/>
  <c r="T21" i="174"/>
  <c r="BY2" i="209"/>
  <c r="EE2" i="209"/>
  <c r="GC2" i="209"/>
  <c r="W21" i="134"/>
  <c r="AF21" i="134" s="1"/>
  <c r="V21" i="134"/>
  <c r="AG22" i="87"/>
  <c r="AF22" i="87"/>
  <c r="AI22" i="88"/>
  <c r="AH22" i="88"/>
  <c r="T21" i="91"/>
  <c r="U21" i="91"/>
  <c r="AI21" i="91" s="1"/>
  <c r="AF23" i="133"/>
  <c r="AG19" i="134"/>
  <c r="AG24" i="134"/>
  <c r="AG16" i="135"/>
  <c r="AF16" i="135"/>
  <c r="AG18" i="135"/>
  <c r="AF18" i="135"/>
  <c r="AG20" i="135"/>
  <c r="AF20" i="135"/>
  <c r="R22" i="135"/>
  <c r="V22" i="135"/>
  <c r="W22" i="135"/>
  <c r="U16" i="143"/>
  <c r="AF16" i="143" s="1"/>
  <c r="T16" i="143"/>
  <c r="T18" i="143"/>
  <c r="U18" i="143"/>
  <c r="AF18" i="143" s="1"/>
  <c r="U20" i="143"/>
  <c r="AF20" i="143" s="1"/>
  <c r="T20" i="143"/>
  <c r="U22" i="143"/>
  <c r="AF22" i="143" s="1"/>
  <c r="T22" i="143"/>
  <c r="U24" i="143"/>
  <c r="AF24" i="143" s="1"/>
  <c r="T24" i="143"/>
  <c r="AF20" i="152"/>
  <c r="U18" i="164"/>
  <c r="AQ18" i="164" s="1"/>
  <c r="P18" i="164"/>
  <c r="BW2" i="164" s="1"/>
  <c r="T18" i="164"/>
  <c r="P22" i="164"/>
  <c r="U22" i="164"/>
  <c r="AQ22" i="164" s="1"/>
  <c r="T22" i="164"/>
  <c r="U18" i="174"/>
  <c r="AF18" i="174" s="1"/>
  <c r="T18" i="174"/>
  <c r="CH2" i="209"/>
  <c r="EG2" i="209"/>
  <c r="AG19" i="87"/>
  <c r="AF19" i="87"/>
  <c r="AI25" i="88"/>
  <c r="AH25" i="88"/>
  <c r="U18" i="91"/>
  <c r="AI18" i="91" s="1"/>
  <c r="T18" i="91"/>
  <c r="AG16" i="134"/>
  <c r="W18" i="134"/>
  <c r="AF18" i="134" s="1"/>
  <c r="V18" i="134"/>
  <c r="AG21" i="134"/>
  <c r="W23" i="134"/>
  <c r="AF23" i="134" s="1"/>
  <c r="V23" i="134"/>
  <c r="AG25" i="135"/>
  <c r="AF25" i="135"/>
  <c r="AF25" i="152"/>
  <c r="U23" i="174"/>
  <c r="AF23" i="174" s="1"/>
  <c r="T23" i="174"/>
  <c r="CK2" i="209"/>
  <c r="ES2" i="209"/>
  <c r="GQ2" i="209"/>
  <c r="AG16" i="87"/>
  <c r="AF16" i="87"/>
  <c r="AG24" i="87"/>
  <c r="AF24" i="87"/>
  <c r="AI16" i="88"/>
  <c r="AH16" i="88"/>
  <c r="AI18" i="88"/>
  <c r="AH18" i="88"/>
  <c r="AI21" i="88"/>
  <c r="AH21" i="88"/>
  <c r="U23" i="91"/>
  <c r="AI23" i="91" s="1"/>
  <c r="T23" i="91"/>
  <c r="AG22" i="135"/>
  <c r="AF22" i="135"/>
  <c r="W24" i="135"/>
  <c r="V24" i="135"/>
  <c r="P17" i="164"/>
  <c r="BB2" i="164" s="1"/>
  <c r="U17" i="164"/>
  <c r="AQ17" i="164" s="1"/>
  <c r="T17" i="164"/>
  <c r="AY2" i="164" s="1"/>
  <c r="P21" i="164"/>
  <c r="U21" i="164"/>
  <c r="AQ21" i="164" s="1"/>
  <c r="T21" i="164"/>
  <c r="P20" i="174"/>
  <c r="T20" i="174"/>
  <c r="U20" i="174"/>
  <c r="AF20" i="174" s="1"/>
  <c r="CV2" i="209"/>
  <c r="EZ2" i="209"/>
  <c r="HB2" i="209"/>
  <c r="B5" i="70"/>
  <c r="B5" i="213"/>
  <c r="AG21" i="87"/>
  <c r="AF21" i="87"/>
  <c r="AI24" i="88"/>
  <c r="AH24" i="88"/>
  <c r="U20" i="91"/>
  <c r="AI20" i="91" s="1"/>
  <c r="T20" i="91"/>
  <c r="AF16" i="133"/>
  <c r="AF18" i="133"/>
  <c r="AF20" i="133"/>
  <c r="AF25" i="133"/>
  <c r="AG18" i="134"/>
  <c r="W20" i="134"/>
  <c r="AF20" i="134" s="1"/>
  <c r="V20" i="134"/>
  <c r="AG23" i="134"/>
  <c r="W25" i="134"/>
  <c r="AF25" i="134" s="1"/>
  <c r="V25" i="134"/>
  <c r="V17" i="135"/>
  <c r="EH2" i="135" s="1"/>
  <c r="W17" i="135"/>
  <c r="W19" i="135"/>
  <c r="V19" i="135"/>
  <c r="W21" i="135"/>
  <c r="V21" i="135"/>
  <c r="U17" i="174"/>
  <c r="AF17" i="174" s="1"/>
  <c r="T17" i="174"/>
  <c r="P25" i="174"/>
  <c r="U25" i="174"/>
  <c r="AF25" i="174" s="1"/>
  <c r="T25" i="174"/>
  <c r="AG16" i="200"/>
  <c r="AY2" i="209"/>
  <c r="CW2" i="209"/>
  <c r="FE2" i="209"/>
  <c r="HK2" i="209"/>
  <c r="BO109" i="213"/>
  <c r="BG5" i="213"/>
  <c r="BG6" i="213"/>
  <c r="BG7" i="213"/>
  <c r="BG8" i="213"/>
  <c r="A11" i="213"/>
  <c r="B10" i="213"/>
  <c r="E10" i="213"/>
  <c r="D10" i="213"/>
  <c r="C10" i="213"/>
  <c r="R19" i="135"/>
  <c r="P20" i="143"/>
  <c r="R16" i="135"/>
  <c r="P19" i="143"/>
  <c r="P17" i="87"/>
  <c r="P19" i="84"/>
  <c r="P20" i="133"/>
  <c r="R25" i="134"/>
  <c r="P17" i="84"/>
  <c r="R20" i="156"/>
  <c r="P22" i="165"/>
  <c r="P16" i="145"/>
  <c r="P21" i="143"/>
  <c r="BM2" i="189"/>
  <c r="AT2" i="185"/>
  <c r="BK2" i="187"/>
  <c r="U22" i="147"/>
  <c r="AF22" i="147" s="1"/>
  <c r="AP2" i="189"/>
  <c r="BG2" i="184"/>
  <c r="BI2" i="179"/>
  <c r="AR2" i="185"/>
  <c r="BF2" i="187"/>
  <c r="Q16" i="167"/>
  <c r="BH2" i="185"/>
  <c r="EL2" i="187"/>
  <c r="BF2" i="185"/>
  <c r="BW2" i="179"/>
  <c r="BF2" i="140"/>
  <c r="Q20" i="167"/>
  <c r="AW2" i="140"/>
  <c r="AR2" i="176"/>
  <c r="Q17" i="165"/>
  <c r="CC2" i="164"/>
  <c r="CA2" i="190"/>
  <c r="BF2" i="181"/>
  <c r="U25" i="195"/>
  <c r="AF25" i="195" s="1"/>
  <c r="AR2" i="177"/>
  <c r="U22" i="165"/>
  <c r="AJ22" i="165" s="1"/>
  <c r="Q18" i="167"/>
  <c r="BH2" i="74"/>
  <c r="U16" i="147"/>
  <c r="AF16" i="147" s="1"/>
  <c r="Q18" i="165"/>
  <c r="DL2" i="83"/>
  <c r="CR10" i="213" s="1"/>
  <c r="T18" i="141"/>
  <c r="U18" i="175"/>
  <c r="AF18" i="175" s="1"/>
  <c r="BS2" i="180"/>
  <c r="U22" i="155"/>
  <c r="GE2" i="190"/>
  <c r="V17" i="93"/>
  <c r="DR2" i="96"/>
  <c r="U23" i="189"/>
  <c r="AF23" i="189" s="1"/>
  <c r="GK2" i="81"/>
  <c r="FX8" i="213" s="1"/>
  <c r="U16" i="185"/>
  <c r="AF16" i="185" s="1"/>
  <c r="BP2" i="192"/>
  <c r="AS2" i="170"/>
  <c r="EL2" i="176"/>
  <c r="AP2" i="178"/>
  <c r="P17" i="178"/>
  <c r="AX2" i="178" s="1"/>
  <c r="Q18" i="100"/>
  <c r="P16" i="165"/>
  <c r="BF2" i="177"/>
  <c r="U22" i="203"/>
  <c r="AF22" i="203" s="1"/>
  <c r="U24" i="146"/>
  <c r="AW24" i="146" s="1"/>
  <c r="Q16" i="165"/>
  <c r="Q22" i="165"/>
  <c r="P19" i="167"/>
  <c r="HG2" i="206"/>
  <c r="AP2" i="177"/>
  <c r="EC2" i="85"/>
  <c r="P17" i="189"/>
  <c r="T16" i="197"/>
  <c r="AT2" i="197"/>
  <c r="U22" i="151"/>
  <c r="AF22" i="151" s="1"/>
  <c r="Q20" i="155"/>
  <c r="DA2" i="92"/>
  <c r="FL2" i="136"/>
  <c r="U23" i="136"/>
  <c r="AG23" i="136" s="1"/>
  <c r="U25" i="81"/>
  <c r="AI25" i="81" s="1"/>
  <c r="U18" i="85"/>
  <c r="AI18" i="85" s="1"/>
  <c r="FY2" i="86"/>
  <c r="FT2" i="87"/>
  <c r="Q21" i="165"/>
  <c r="Q21" i="167"/>
  <c r="U18" i="184"/>
  <c r="AI18" i="184" s="1"/>
  <c r="U24" i="198"/>
  <c r="AF24" i="198" s="1"/>
  <c r="T25" i="203"/>
  <c r="P16" i="205"/>
  <c r="DL2" i="74"/>
  <c r="U18" i="89"/>
  <c r="AI18" i="89" s="1"/>
  <c r="DG2" i="150"/>
  <c r="U16" i="165"/>
  <c r="AJ16" i="165" s="1"/>
  <c r="FI2" i="189"/>
  <c r="BT2" i="170"/>
  <c r="U23" i="190"/>
  <c r="AN23" i="190" s="1"/>
  <c r="FD2" i="89"/>
  <c r="DB2" i="155"/>
  <c r="BD2" i="187"/>
  <c r="CU2" i="71"/>
  <c r="DQ2" i="84"/>
  <c r="P22" i="146"/>
  <c r="FP2" i="146" s="1"/>
  <c r="DS2" i="167"/>
  <c r="P25" i="168"/>
  <c r="P19" i="169"/>
  <c r="U23" i="201"/>
  <c r="AJ23" i="201" s="1"/>
  <c r="P16" i="92"/>
  <c r="U21" i="155"/>
  <c r="FX2" i="156"/>
  <c r="Q19" i="165"/>
  <c r="HH2" i="167"/>
  <c r="Q19" i="167"/>
  <c r="AR2" i="175"/>
  <c r="T21" i="197"/>
  <c r="AU2" i="198"/>
  <c r="DT2" i="156"/>
  <c r="U19" i="166"/>
  <c r="AF19" i="166" s="1"/>
  <c r="DU2" i="85"/>
  <c r="U21" i="85"/>
  <c r="AI21" i="85" s="1"/>
  <c r="U20" i="92"/>
  <c r="AO20" i="92" s="1"/>
  <c r="U19" i="99"/>
  <c r="AO19" i="99" s="1"/>
  <c r="AQ2" i="136"/>
  <c r="HH2" i="139"/>
  <c r="EI2" i="148"/>
  <c r="DV2" i="156"/>
  <c r="EF2" i="163"/>
  <c r="P18" i="168"/>
  <c r="DE2" i="168" s="1"/>
  <c r="T18" i="168"/>
  <c r="BB2" i="169"/>
  <c r="U18" i="192"/>
  <c r="AF18" i="192" s="1"/>
  <c r="BN2" i="169"/>
  <c r="P23" i="179"/>
  <c r="AZ2" i="195"/>
  <c r="U20" i="204"/>
  <c r="AF20" i="204" s="1"/>
  <c r="DU2" i="83"/>
  <c r="DB10" i="213" s="1"/>
  <c r="GA2" i="96"/>
  <c r="DC2" i="99"/>
  <c r="U21" i="139"/>
  <c r="AG21" i="139" s="1"/>
  <c r="U25" i="157"/>
  <c r="AR25" i="157" s="1"/>
  <c r="BQ2" i="164"/>
  <c r="BU2" i="169"/>
  <c r="U19" i="173"/>
  <c r="AF19" i="173" s="1"/>
  <c r="U25" i="185"/>
  <c r="AF25" i="185" s="1"/>
  <c r="FO2" i="191"/>
  <c r="U24" i="204"/>
  <c r="AF24" i="204" s="1"/>
  <c r="AS2" i="178"/>
  <c r="ER2" i="179"/>
  <c r="T20" i="204"/>
  <c r="T23" i="150"/>
  <c r="FJ2" i="150" s="1"/>
  <c r="U16" i="183"/>
  <c r="AF16" i="183" s="1"/>
  <c r="DC2" i="184"/>
  <c r="BY2" i="190"/>
  <c r="U16" i="198"/>
  <c r="AF16" i="198" s="1"/>
  <c r="GH2" i="199"/>
  <c r="FT2" i="140"/>
  <c r="FR2" i="71"/>
  <c r="AS2" i="82"/>
  <c r="I9" i="213" s="1"/>
  <c r="Q20" i="90"/>
  <c r="GL2" i="91"/>
  <c r="T22" i="138"/>
  <c r="T22" i="165"/>
  <c r="T19" i="167"/>
  <c r="U20" i="168"/>
  <c r="AI20" i="168" s="1"/>
  <c r="FP2" i="184"/>
  <c r="T22" i="188"/>
  <c r="CX2" i="81"/>
  <c r="BX8" i="213" s="1"/>
  <c r="BU2" i="85"/>
  <c r="P20" i="90"/>
  <c r="P24" i="90"/>
  <c r="AU2" i="139"/>
  <c r="U22" i="149"/>
  <c r="AG22" i="149" s="1"/>
  <c r="U22" i="160"/>
  <c r="AG22" i="160" s="1"/>
  <c r="AT2" i="171"/>
  <c r="T16" i="183"/>
  <c r="U22" i="190"/>
  <c r="AN22" i="190" s="1"/>
  <c r="U20" i="193"/>
  <c r="AF20" i="193" s="1"/>
  <c r="EC2" i="159"/>
  <c r="FL2" i="161"/>
  <c r="P20" i="161"/>
  <c r="GO2" i="166"/>
  <c r="AT2" i="173"/>
  <c r="U25" i="74"/>
  <c r="AF25" i="74" s="1"/>
  <c r="Q16" i="99"/>
  <c r="DB2" i="140"/>
  <c r="EF2" i="148"/>
  <c r="P19" i="148"/>
  <c r="T21" i="149"/>
  <c r="EI2" i="149" s="1"/>
  <c r="GF2" i="154"/>
  <c r="HS2" i="157"/>
  <c r="CS2" i="160"/>
  <c r="GK2" i="166"/>
  <c r="FD2" i="167"/>
  <c r="BA2" i="171"/>
  <c r="EP2" i="175"/>
  <c r="BL2" i="179"/>
  <c r="GL2" i="182"/>
  <c r="P19" i="182"/>
  <c r="GU2" i="185"/>
  <c r="EO2" i="188"/>
  <c r="CW2" i="190"/>
  <c r="T20" i="195"/>
  <c r="U24" i="195"/>
  <c r="AF24" i="195" s="1"/>
  <c r="BW2" i="196"/>
  <c r="ET2" i="202"/>
  <c r="U21" i="151"/>
  <c r="AF21" i="151" s="1"/>
  <c r="Q16" i="152"/>
  <c r="CX2" i="158"/>
  <c r="T23" i="189"/>
  <c r="GD2" i="190"/>
  <c r="U19" i="192"/>
  <c r="AF19" i="192" s="1"/>
  <c r="U19" i="195"/>
  <c r="AF19" i="195" s="1"/>
  <c r="U20" i="195"/>
  <c r="AF20" i="195" s="1"/>
  <c r="P24" i="199"/>
  <c r="U18" i="200"/>
  <c r="AF18" i="200" s="1"/>
  <c r="HI2" i="202"/>
  <c r="U24" i="205"/>
  <c r="AF24" i="205" s="1"/>
  <c r="DB2" i="206"/>
  <c r="P16" i="89"/>
  <c r="HF2" i="140"/>
  <c r="HD2" i="146"/>
  <c r="R19" i="156"/>
  <c r="U18" i="167"/>
  <c r="AK18" i="167" s="1"/>
  <c r="CD2" i="172"/>
  <c r="BF2" i="176"/>
  <c r="U25" i="176"/>
  <c r="AF25" i="176" s="1"/>
  <c r="EP2" i="178"/>
  <c r="GO2" i="85"/>
  <c r="U24" i="92"/>
  <c r="AO24" i="92" s="1"/>
  <c r="FM2" i="93"/>
  <c r="GH2" i="99"/>
  <c r="FW2" i="156"/>
  <c r="W21" i="156"/>
  <c r="AM21" i="156" s="1"/>
  <c r="CA2" i="159"/>
  <c r="BZ2" i="169"/>
  <c r="AQ2" i="170"/>
  <c r="BT2" i="171"/>
  <c r="P24" i="171"/>
  <c r="GK2" i="172"/>
  <c r="AS2" i="173"/>
  <c r="DC2" i="173"/>
  <c r="P19" i="178"/>
  <c r="U25" i="188"/>
  <c r="AF25" i="188" s="1"/>
  <c r="U22" i="197"/>
  <c r="AG22" i="197" s="1"/>
  <c r="T18" i="200"/>
  <c r="U20" i="207"/>
  <c r="AF20" i="207" s="1"/>
  <c r="EB2" i="71"/>
  <c r="GH2" i="80"/>
  <c r="FX7" i="213" s="1"/>
  <c r="T16" i="88"/>
  <c r="FY2" i="142"/>
  <c r="DD2" i="173"/>
  <c r="CT2" i="177"/>
  <c r="U22" i="185"/>
  <c r="AF22" i="185" s="1"/>
  <c r="T23" i="187"/>
  <c r="U23" i="193"/>
  <c r="AF23" i="193" s="1"/>
  <c r="T23" i="195"/>
  <c r="BY2" i="204"/>
  <c r="U19" i="207"/>
  <c r="AF19" i="207" s="1"/>
  <c r="GO2" i="74"/>
  <c r="GF6" i="213" s="1"/>
  <c r="EB2" i="80"/>
  <c r="DJ7" i="213" s="1"/>
  <c r="DI2" i="93"/>
  <c r="FA2" i="82"/>
  <c r="EG9" i="213" s="1"/>
  <c r="P22" i="100"/>
  <c r="DW2" i="142"/>
  <c r="HM2" i="146"/>
  <c r="P25" i="148"/>
  <c r="U17" i="81"/>
  <c r="AI17" i="81" s="1"/>
  <c r="HJ2" i="88"/>
  <c r="P19" i="88"/>
  <c r="GK2" i="89"/>
  <c r="HN2" i="93"/>
  <c r="T23" i="80"/>
  <c r="Q16" i="84"/>
  <c r="Q19" i="88"/>
  <c r="GQ2" i="89"/>
  <c r="P21" i="89"/>
  <c r="P16" i="96"/>
  <c r="EW2" i="98"/>
  <c r="T24" i="141"/>
  <c r="P18" i="147"/>
  <c r="BE2" i="147" s="1"/>
  <c r="U17" i="150"/>
  <c r="AF17" i="150" s="1"/>
  <c r="P21" i="152"/>
  <c r="FY2" i="161"/>
  <c r="U21" i="165"/>
  <c r="AJ21" i="165" s="1"/>
  <c r="U21" i="170"/>
  <c r="AF21" i="170" s="1"/>
  <c r="CU2" i="177"/>
  <c r="T22" i="187"/>
  <c r="BR2" i="190"/>
  <c r="U18" i="206"/>
  <c r="AF18" i="206" s="1"/>
  <c r="U19" i="95"/>
  <c r="AN19" i="95" s="1"/>
  <c r="U18" i="140"/>
  <c r="AF18" i="140" s="1"/>
  <c r="U20" i="145"/>
  <c r="AH20" i="145" s="1"/>
  <c r="P16" i="148"/>
  <c r="DT2" i="155"/>
  <c r="DO2" i="157"/>
  <c r="U25" i="165"/>
  <c r="AJ25" i="165" s="1"/>
  <c r="P25" i="167"/>
  <c r="BM2" i="170"/>
  <c r="BT2" i="173"/>
  <c r="BO2" i="175"/>
  <c r="EF2" i="176"/>
  <c r="P19" i="180"/>
  <c r="CZ2" i="185"/>
  <c r="P16" i="185"/>
  <c r="BE2" i="185" s="1"/>
  <c r="DX2" i="186"/>
  <c r="U22" i="186"/>
  <c r="AF22" i="186" s="1"/>
  <c r="GT2" i="189"/>
  <c r="U24" i="200"/>
  <c r="AF24" i="200" s="1"/>
  <c r="BM2" i="203"/>
  <c r="T18" i="205"/>
  <c r="P16" i="74"/>
  <c r="DB2" i="85"/>
  <c r="CY2" i="91"/>
  <c r="GW2" i="151"/>
  <c r="P23" i="151"/>
  <c r="FX2" i="154"/>
  <c r="FG2" i="155"/>
  <c r="HX2" i="163"/>
  <c r="T21" i="165"/>
  <c r="EE2" i="167"/>
  <c r="FZ2" i="168"/>
  <c r="AZ2" i="169"/>
  <c r="HF2" i="174"/>
  <c r="P21" i="175"/>
  <c r="GR2" i="185"/>
  <c r="P19" i="195"/>
  <c r="T20" i="196"/>
  <c r="EE2" i="203"/>
  <c r="U18" i="205"/>
  <c r="AF18" i="205" s="1"/>
  <c r="ED2" i="145"/>
  <c r="U17" i="145"/>
  <c r="AH17" i="145" s="1"/>
  <c r="EJ2" i="100"/>
  <c r="U24" i="137"/>
  <c r="AF24" i="137" s="1"/>
  <c r="BK2" i="164"/>
  <c r="DP2" i="164"/>
  <c r="FG2" i="164"/>
  <c r="GM2" i="164"/>
  <c r="HL2" i="95"/>
  <c r="HK2" i="100"/>
  <c r="CL2" i="138"/>
  <c r="FS2" i="140"/>
  <c r="U16" i="140"/>
  <c r="AF16" i="140" s="1"/>
  <c r="U18" i="146"/>
  <c r="AW18" i="146" s="1"/>
  <c r="U21" i="147"/>
  <c r="AF21" i="147" s="1"/>
  <c r="DD2" i="151"/>
  <c r="DF2" i="151"/>
  <c r="T23" i="158"/>
  <c r="DU2" i="158" s="1"/>
  <c r="P23" i="158"/>
  <c r="DX2" i="158" s="1"/>
  <c r="CV2" i="161"/>
  <c r="CP2" i="161"/>
  <c r="CQ2" i="168"/>
  <c r="CR2" i="168"/>
  <c r="GX2" i="168"/>
  <c r="U24" i="185"/>
  <c r="AF24" i="185" s="1"/>
  <c r="CM2" i="186"/>
  <c r="BI2" i="193"/>
  <c r="BJ2" i="193"/>
  <c r="BW2" i="198"/>
  <c r="BZ2" i="198"/>
  <c r="GG2" i="198"/>
  <c r="GI2" i="198"/>
  <c r="DO2" i="167"/>
  <c r="DM2" i="167"/>
  <c r="AU2" i="179"/>
  <c r="AO2" i="179"/>
  <c r="P24" i="197"/>
  <c r="U24" i="197"/>
  <c r="AG24" i="197" s="1"/>
  <c r="EF2" i="205"/>
  <c r="EY2" i="71"/>
  <c r="P25" i="81"/>
  <c r="HD2" i="83"/>
  <c r="GW10" i="213" s="1"/>
  <c r="U20" i="86"/>
  <c r="AF20" i="86" s="1"/>
  <c r="P19" i="89"/>
  <c r="U16" i="92"/>
  <c r="AO16" i="92" s="1"/>
  <c r="W19" i="93"/>
  <c r="BN19" i="93" s="1"/>
  <c r="U22" i="94"/>
  <c r="AH22" i="94" s="1"/>
  <c r="HK2" i="96"/>
  <c r="HH2" i="99"/>
  <c r="EW2" i="138"/>
  <c r="GK2" i="140"/>
  <c r="P16" i="140"/>
  <c r="EY2" i="140" s="1"/>
  <c r="P17" i="141"/>
  <c r="DI2" i="146"/>
  <c r="U25" i="146"/>
  <c r="AW25" i="146" s="1"/>
  <c r="DE2" i="148"/>
  <c r="P17" i="148"/>
  <c r="CE2" i="148" s="1"/>
  <c r="DC2" i="149"/>
  <c r="U16" i="149"/>
  <c r="AG16" i="149" s="1"/>
  <c r="U21" i="149"/>
  <c r="AG21" i="149" s="1"/>
  <c r="U24" i="157"/>
  <c r="AR24" i="157" s="1"/>
  <c r="FG2" i="158"/>
  <c r="FF2" i="158"/>
  <c r="CZ2" i="158"/>
  <c r="P19" i="173"/>
  <c r="T19" i="173"/>
  <c r="DM2" i="173" s="1"/>
  <c r="CO2" i="174"/>
  <c r="CM2" i="174"/>
  <c r="EM2" i="174"/>
  <c r="EQ2" i="174"/>
  <c r="EP2" i="174"/>
  <c r="DY2" i="176"/>
  <c r="EB2" i="176"/>
  <c r="T19" i="189"/>
  <c r="BI2" i="189" s="1"/>
  <c r="U19" i="189"/>
  <c r="AF19" i="189" s="1"/>
  <c r="P19" i="189"/>
  <c r="AZ2" i="192"/>
  <c r="DF2" i="199"/>
  <c r="DI2" i="199"/>
  <c r="T19" i="204"/>
  <c r="EN2" i="205"/>
  <c r="ER2" i="205"/>
  <c r="EH2" i="205"/>
  <c r="U18" i="208"/>
  <c r="AF18" i="208" s="1"/>
  <c r="P18" i="208"/>
  <c r="GH2" i="87"/>
  <c r="DS2" i="137"/>
  <c r="U25" i="138"/>
  <c r="AG25" i="138" s="1"/>
  <c r="CN2" i="141"/>
  <c r="EM2" i="146"/>
  <c r="P25" i="146"/>
  <c r="T16" i="147"/>
  <c r="AN2" i="147" s="1"/>
  <c r="T22" i="151"/>
  <c r="T20" i="152"/>
  <c r="Q20" i="152"/>
  <c r="T20" i="155"/>
  <c r="HR2" i="156"/>
  <c r="HP2" i="156"/>
  <c r="P23" i="157"/>
  <c r="T23" i="157"/>
  <c r="T21" i="166"/>
  <c r="P21" i="166"/>
  <c r="U19" i="181"/>
  <c r="AF19" i="181" s="1"/>
  <c r="P19" i="181"/>
  <c r="EK2" i="181" s="1"/>
  <c r="HG2" i="185"/>
  <c r="HF2" i="185"/>
  <c r="T25" i="186"/>
  <c r="P25" i="186"/>
  <c r="T19" i="194"/>
  <c r="BI2" i="194" s="1"/>
  <c r="P19" i="194"/>
  <c r="AR2" i="204"/>
  <c r="AO2" i="204"/>
  <c r="BE2" i="180"/>
  <c r="BB2" i="180"/>
  <c r="FR2" i="93"/>
  <c r="HO2" i="99"/>
  <c r="FS3" i="70"/>
  <c r="U20" i="71"/>
  <c r="AK20" i="71" s="1"/>
  <c r="U21" i="74"/>
  <c r="AF21" i="74" s="1"/>
  <c r="U21" i="80"/>
  <c r="AF21" i="80" s="1"/>
  <c r="T17" i="81"/>
  <c r="T25" i="81"/>
  <c r="EF2" i="84"/>
  <c r="HA2" i="93"/>
  <c r="Q18" i="99"/>
  <c r="EU2" i="99" s="1"/>
  <c r="U25" i="99"/>
  <c r="AO25" i="99" s="1"/>
  <c r="AU2" i="136"/>
  <c r="U21" i="136"/>
  <c r="AG21" i="136" s="1"/>
  <c r="EZ2" i="137"/>
  <c r="DA2" i="139"/>
  <c r="CC2" i="140"/>
  <c r="T16" i="140"/>
  <c r="EV2" i="140" s="1"/>
  <c r="CW2" i="141"/>
  <c r="Q16" i="141"/>
  <c r="U25" i="141"/>
  <c r="AO25" i="141" s="1"/>
  <c r="DN2" i="142"/>
  <c r="S16" i="142"/>
  <c r="U23" i="144"/>
  <c r="AN23" i="144" s="1"/>
  <c r="EG2" i="145"/>
  <c r="FE2" i="146"/>
  <c r="EO2" i="147"/>
  <c r="HD2" i="149"/>
  <c r="EE2" i="151"/>
  <c r="DT2" i="152"/>
  <c r="DU2" i="152"/>
  <c r="CK2" i="155"/>
  <c r="CM2" i="155"/>
  <c r="U23" i="157"/>
  <c r="AR23" i="157" s="1"/>
  <c r="T23" i="169"/>
  <c r="P23" i="169"/>
  <c r="P18" i="173"/>
  <c r="T18" i="173"/>
  <c r="FK2" i="177"/>
  <c r="FH2" i="177"/>
  <c r="EG2" i="181"/>
  <c r="P18" i="189"/>
  <c r="BE2" i="189" s="1"/>
  <c r="T18" i="189"/>
  <c r="P19" i="190"/>
  <c r="U19" i="190"/>
  <c r="AN19" i="190" s="1"/>
  <c r="T19" i="190"/>
  <c r="DX2" i="194"/>
  <c r="DT2" i="194"/>
  <c r="T17" i="208"/>
  <c r="P17" i="208"/>
  <c r="P24" i="157"/>
  <c r="T24" i="157"/>
  <c r="P22" i="166"/>
  <c r="CG2" i="166" s="1"/>
  <c r="U22" i="166"/>
  <c r="AF22" i="166" s="1"/>
  <c r="T21" i="71"/>
  <c r="EM2" i="71" s="1"/>
  <c r="P22" i="80"/>
  <c r="Q18" i="81"/>
  <c r="P21" i="81"/>
  <c r="DE2" i="81" s="1"/>
  <c r="CF8" i="213" s="1"/>
  <c r="R23" i="82"/>
  <c r="U19" i="89"/>
  <c r="AI19" i="89" s="1"/>
  <c r="U16" i="81"/>
  <c r="AI16" i="81" s="1"/>
  <c r="S17" i="82"/>
  <c r="EP2" i="84"/>
  <c r="T17" i="88"/>
  <c r="P19" i="97"/>
  <c r="U25" i="100"/>
  <c r="AG25" i="100" s="1"/>
  <c r="CV2" i="136"/>
  <c r="CG2" i="140"/>
  <c r="ER2" i="141"/>
  <c r="P23" i="141"/>
  <c r="FG2" i="146"/>
  <c r="EC2" i="150"/>
  <c r="U19" i="150"/>
  <c r="AF19" i="150" s="1"/>
  <c r="EP2" i="151"/>
  <c r="U16" i="151"/>
  <c r="AF16" i="151" s="1"/>
  <c r="DF2" i="157"/>
  <c r="P22" i="157"/>
  <c r="T22" i="157"/>
  <c r="CP2" i="159"/>
  <c r="DM2" i="162"/>
  <c r="T18" i="169"/>
  <c r="P18" i="169"/>
  <c r="GJ2" i="175"/>
  <c r="BD2" i="180"/>
  <c r="BF2" i="182"/>
  <c r="BC2" i="182"/>
  <c r="BB2" i="182"/>
  <c r="DE2" i="182"/>
  <c r="DG2" i="182"/>
  <c r="P18" i="184"/>
  <c r="T16" i="186"/>
  <c r="AN2" i="186" s="1"/>
  <c r="P16" i="186"/>
  <c r="BG2" i="201"/>
  <c r="EU2" i="202"/>
  <c r="T23" i="207"/>
  <c r="P23" i="207"/>
  <c r="CY2" i="82"/>
  <c r="W17" i="82"/>
  <c r="AK17" i="82" s="1"/>
  <c r="GN2" i="84"/>
  <c r="DJ2" i="88"/>
  <c r="U25" i="89"/>
  <c r="AI25" i="89" s="1"/>
  <c r="U21" i="90"/>
  <c r="AF21" i="90" s="1"/>
  <c r="U18" i="92"/>
  <c r="AO18" i="92" s="1"/>
  <c r="U25" i="92"/>
  <c r="AO25" i="92" s="1"/>
  <c r="HU2" i="93"/>
  <c r="DK2" i="94"/>
  <c r="EY2" i="95"/>
  <c r="U17" i="96"/>
  <c r="AF17" i="96" s="1"/>
  <c r="CG2" i="100"/>
  <c r="T24" i="100"/>
  <c r="EG2" i="136"/>
  <c r="U21" i="137"/>
  <c r="AF21" i="137" s="1"/>
  <c r="FD2" i="139"/>
  <c r="CK2" i="140"/>
  <c r="Q19" i="141"/>
  <c r="EY2" i="142"/>
  <c r="FS2" i="143"/>
  <c r="P20" i="144"/>
  <c r="FI2" i="146"/>
  <c r="HZ2" i="148"/>
  <c r="T24" i="158"/>
  <c r="P24" i="158"/>
  <c r="T19" i="161"/>
  <c r="P19" i="161"/>
  <c r="HI2" i="172"/>
  <c r="T18" i="172"/>
  <c r="P18" i="172"/>
  <c r="AX2" i="172" s="1"/>
  <c r="CI2" i="180"/>
  <c r="CK2" i="180"/>
  <c r="EO2" i="180"/>
  <c r="FX2" i="186"/>
  <c r="FY2" i="186"/>
  <c r="U16" i="186"/>
  <c r="AF16" i="186" s="1"/>
  <c r="T16" i="193"/>
  <c r="P16" i="193"/>
  <c r="AO2" i="202"/>
  <c r="AP2" i="202"/>
  <c r="HB2" i="202"/>
  <c r="HD2" i="202"/>
  <c r="BW2" i="87"/>
  <c r="DL2" i="93"/>
  <c r="T21" i="151"/>
  <c r="P21" i="151"/>
  <c r="Q16" i="71"/>
  <c r="U23" i="74"/>
  <c r="AF23" i="74" s="1"/>
  <c r="Q19" i="81"/>
  <c r="DI2" i="82"/>
  <c r="CI9" i="213" s="1"/>
  <c r="CC2" i="85"/>
  <c r="U24" i="85"/>
  <c r="AI24" i="85" s="1"/>
  <c r="T22" i="86"/>
  <c r="DE2" i="89"/>
  <c r="Q17" i="89"/>
  <c r="Q18" i="92"/>
  <c r="W20" i="93"/>
  <c r="BN20" i="93" s="1"/>
  <c r="EP2" i="94"/>
  <c r="FT2" i="95"/>
  <c r="T25" i="95"/>
  <c r="DC2" i="96"/>
  <c r="T17" i="96"/>
  <c r="FJ2" i="136"/>
  <c r="P21" i="137"/>
  <c r="W24" i="142"/>
  <c r="AH24" i="142" s="1"/>
  <c r="T19" i="146"/>
  <c r="U17" i="147"/>
  <c r="AF17" i="147" s="1"/>
  <c r="U18" i="148"/>
  <c r="BM18" i="148" s="1"/>
  <c r="HC2" i="152"/>
  <c r="DC2" i="153"/>
  <c r="CZ2" i="153"/>
  <c r="U19" i="161"/>
  <c r="AF19" i="161" s="1"/>
  <c r="T17" i="169"/>
  <c r="BC2" i="169" s="1"/>
  <c r="P17" i="169"/>
  <c r="AS2" i="172"/>
  <c r="AW2" i="172"/>
  <c r="DC2" i="172"/>
  <c r="DB2" i="172"/>
  <c r="ER2" i="180"/>
  <c r="U16" i="184"/>
  <c r="AI16" i="184" s="1"/>
  <c r="T16" i="184"/>
  <c r="P17" i="188"/>
  <c r="EK2" i="188" s="1"/>
  <c r="BR2" i="189"/>
  <c r="CI2" i="192"/>
  <c r="CK2" i="192"/>
  <c r="T22" i="195"/>
  <c r="U22" i="195"/>
  <c r="AF22" i="195" s="1"/>
  <c r="U25" i="200"/>
  <c r="AF25" i="200" s="1"/>
  <c r="CR2" i="159"/>
  <c r="FV2" i="167"/>
  <c r="CL2" i="178"/>
  <c r="T20" i="180"/>
  <c r="U20" i="181"/>
  <c r="AF20" i="181" s="1"/>
  <c r="DD2" i="184"/>
  <c r="U24" i="186"/>
  <c r="AF24" i="186" s="1"/>
  <c r="U17" i="187"/>
  <c r="AF17" i="187" s="1"/>
  <c r="GY2" i="190"/>
  <c r="U16" i="193"/>
  <c r="AF16" i="193" s="1"/>
  <c r="U20" i="194"/>
  <c r="AF20" i="194" s="1"/>
  <c r="DD2" i="195"/>
  <c r="U17" i="196"/>
  <c r="AF17" i="196" s="1"/>
  <c r="AV2" i="198"/>
  <c r="U17" i="199"/>
  <c r="AF17" i="199" s="1"/>
  <c r="U19" i="202"/>
  <c r="AF19" i="202" s="1"/>
  <c r="Q18" i="155"/>
  <c r="GA2" i="156"/>
  <c r="FN2" i="157"/>
  <c r="CT2" i="159"/>
  <c r="HD2" i="160"/>
  <c r="DS2" i="164"/>
  <c r="EF2" i="165"/>
  <c r="U25" i="166"/>
  <c r="AF25" i="166" s="1"/>
  <c r="FZ2" i="167"/>
  <c r="U25" i="178"/>
  <c r="AF25" i="178" s="1"/>
  <c r="U25" i="179"/>
  <c r="AI25" i="179" s="1"/>
  <c r="U17" i="180"/>
  <c r="AE17" i="180" s="1"/>
  <c r="FB2" i="184"/>
  <c r="U24" i="184"/>
  <c r="AI24" i="184" s="1"/>
  <c r="CG2" i="185"/>
  <c r="U18" i="185"/>
  <c r="AF18" i="185" s="1"/>
  <c r="U18" i="190"/>
  <c r="AN18" i="190" s="1"/>
  <c r="U16" i="196"/>
  <c r="AF16" i="196" s="1"/>
  <c r="EY2" i="201"/>
  <c r="EX2" i="207"/>
  <c r="BD2" i="164"/>
  <c r="CN2" i="185"/>
  <c r="U22" i="207"/>
  <c r="AF22" i="207" s="1"/>
  <c r="HV2" i="157"/>
  <c r="U18" i="157"/>
  <c r="AR18" i="157" s="1"/>
  <c r="HC2" i="159"/>
  <c r="U23" i="161"/>
  <c r="AF23" i="161" s="1"/>
  <c r="U25" i="167"/>
  <c r="AK25" i="167" s="1"/>
  <c r="T21" i="170"/>
  <c r="HA2" i="174"/>
  <c r="AM2" i="177"/>
  <c r="GS2" i="178"/>
  <c r="U19" i="178"/>
  <c r="AF19" i="178" s="1"/>
  <c r="GA2" i="179"/>
  <c r="U22" i="183"/>
  <c r="AF22" i="183" s="1"/>
  <c r="HK2" i="184"/>
  <c r="CO2" i="185"/>
  <c r="GW2" i="187"/>
  <c r="U24" i="188"/>
  <c r="AF24" i="188" s="1"/>
  <c r="CU2" i="190"/>
  <c r="U20" i="192"/>
  <c r="AF20" i="192" s="1"/>
  <c r="BO2" i="193"/>
  <c r="T22" i="197"/>
  <c r="T16" i="198"/>
  <c r="AN2" i="199"/>
  <c r="U21" i="204"/>
  <c r="AF21" i="204" s="1"/>
  <c r="U17" i="207"/>
  <c r="AF17" i="207" s="1"/>
  <c r="CG2" i="209"/>
  <c r="U18" i="209"/>
  <c r="AF18" i="209" s="1"/>
  <c r="S17" i="156"/>
  <c r="V21" i="156"/>
  <c r="U17" i="162"/>
  <c r="AF17" i="162" s="1"/>
  <c r="DW2" i="163"/>
  <c r="W25" i="163"/>
  <c r="AV25" i="163" s="1"/>
  <c r="BA2" i="166"/>
  <c r="U17" i="167"/>
  <c r="AK17" i="167" s="1"/>
  <c r="P18" i="167"/>
  <c r="P24" i="167"/>
  <c r="DO2" i="170"/>
  <c r="CS2" i="177"/>
  <c r="T22" i="183"/>
  <c r="GH2" i="185"/>
  <c r="U17" i="188"/>
  <c r="AF17" i="188" s="1"/>
  <c r="EE2" i="190"/>
  <c r="U25" i="190"/>
  <c r="AN25" i="190" s="1"/>
  <c r="T24" i="191"/>
  <c r="U21" i="194"/>
  <c r="AF21" i="194" s="1"/>
  <c r="U20" i="196"/>
  <c r="AF20" i="196" s="1"/>
  <c r="BX2" i="197"/>
  <c r="U25" i="197"/>
  <c r="AG25" i="197" s="1"/>
  <c r="U24" i="201"/>
  <c r="AJ24" i="201" s="1"/>
  <c r="U16" i="202"/>
  <c r="AF16" i="202" s="1"/>
  <c r="U25" i="203"/>
  <c r="AF25" i="203" s="1"/>
  <c r="U16" i="205"/>
  <c r="AF16" i="205" s="1"/>
  <c r="U22" i="205"/>
  <c r="AF22" i="205" s="1"/>
  <c r="P23" i="205"/>
  <c r="EL2" i="175"/>
  <c r="BO2" i="155"/>
  <c r="P17" i="71"/>
  <c r="HB2" i="80"/>
  <c r="U16" i="80"/>
  <c r="AF16" i="80" s="1"/>
  <c r="P17" i="80"/>
  <c r="BY2" i="81"/>
  <c r="AV8" i="213" s="1"/>
  <c r="AQ2" i="82"/>
  <c r="G9" i="213" s="1"/>
  <c r="EC2" i="82"/>
  <c r="DE9" i="213" s="1"/>
  <c r="S18" i="82"/>
  <c r="R24" i="82"/>
  <c r="CF2" i="83"/>
  <c r="P22" i="83"/>
  <c r="EK2" i="84"/>
  <c r="DS2" i="85"/>
  <c r="U19" i="85"/>
  <c r="AI19" i="85" s="1"/>
  <c r="U23" i="85"/>
  <c r="AI23" i="85" s="1"/>
  <c r="DZ2" i="86"/>
  <c r="U25" i="86"/>
  <c r="AF25" i="86" s="1"/>
  <c r="GI2" i="87"/>
  <c r="P21" i="87"/>
  <c r="P22" i="87"/>
  <c r="FI2" i="88"/>
  <c r="P25" i="88"/>
  <c r="FW2" i="89"/>
  <c r="U17" i="89"/>
  <c r="AI17" i="89" s="1"/>
  <c r="DM2" i="91"/>
  <c r="DN2" i="92"/>
  <c r="Q16" i="92"/>
  <c r="FJ2" i="93"/>
  <c r="V16" i="93"/>
  <c r="P25" i="97"/>
  <c r="FG2" i="99"/>
  <c r="U17" i="99"/>
  <c r="AO17" i="99" s="1"/>
  <c r="FO2" i="100"/>
  <c r="FM2" i="100"/>
  <c r="CX2" i="136"/>
  <c r="P25" i="137"/>
  <c r="FK2" i="138"/>
  <c r="U22" i="144"/>
  <c r="AN22" i="144" s="1"/>
  <c r="P22" i="144"/>
  <c r="DE2" i="145"/>
  <c r="DD2" i="145"/>
  <c r="DK2" i="149"/>
  <c r="DJ2" i="149"/>
  <c r="HA2" i="155"/>
  <c r="HB2" i="155"/>
  <c r="GA2" i="141"/>
  <c r="FZ2" i="141"/>
  <c r="AE3" i="70"/>
  <c r="Q20" i="71"/>
  <c r="P24" i="71"/>
  <c r="GB2" i="71"/>
  <c r="Q18" i="74"/>
  <c r="P16" i="80"/>
  <c r="Q17" i="80"/>
  <c r="T16" i="85"/>
  <c r="P25" i="86"/>
  <c r="FP2" i="88"/>
  <c r="P24" i="88"/>
  <c r="CA2" i="89"/>
  <c r="GG2" i="89"/>
  <c r="P17" i="89"/>
  <c r="U21" i="89"/>
  <c r="AI21" i="89" s="1"/>
  <c r="EZ2" i="91"/>
  <c r="DO2" i="92"/>
  <c r="FL2" i="93"/>
  <c r="EU2" i="94"/>
  <c r="T25" i="94"/>
  <c r="BZ2" i="95"/>
  <c r="HG2" i="95"/>
  <c r="FD2" i="96"/>
  <c r="DA2" i="97"/>
  <c r="DM2" i="98"/>
  <c r="P16" i="99"/>
  <c r="Q17" i="99"/>
  <c r="BB2" i="136"/>
  <c r="EA2" i="136"/>
  <c r="P16" i="136"/>
  <c r="BT2" i="136" s="1"/>
  <c r="T21" i="136"/>
  <c r="EW2" i="136" s="1"/>
  <c r="P21" i="136"/>
  <c r="EZ2" i="136" s="1"/>
  <c r="DB2" i="139"/>
  <c r="U18" i="139"/>
  <c r="AG18" i="139" s="1"/>
  <c r="GD2" i="141"/>
  <c r="W22" i="142"/>
  <c r="AH22" i="142" s="1"/>
  <c r="HJ2" i="143"/>
  <c r="DM2" i="144"/>
  <c r="DN2" i="144"/>
  <c r="P20" i="146"/>
  <c r="T20" i="146"/>
  <c r="FQ2" i="149"/>
  <c r="FR2" i="149"/>
  <c r="GV2" i="150"/>
  <c r="ET2" i="152"/>
  <c r="DY2" i="153"/>
  <c r="DX2" i="153"/>
  <c r="DV2" i="153"/>
  <c r="GC2" i="153"/>
  <c r="FZ2" i="153"/>
  <c r="U19" i="155"/>
  <c r="P19" i="155"/>
  <c r="T19" i="155"/>
  <c r="Q23" i="138"/>
  <c r="T23" i="138"/>
  <c r="CX4" i="70"/>
  <c r="GF2" i="71"/>
  <c r="EG2" i="74"/>
  <c r="DP6" i="213" s="1"/>
  <c r="P20" i="80"/>
  <c r="ED2" i="81"/>
  <c r="DI8" i="213" s="1"/>
  <c r="BW2" i="82"/>
  <c r="S16" i="82"/>
  <c r="W18" i="82"/>
  <c r="AK18" i="82" s="1"/>
  <c r="FQ2" i="84"/>
  <c r="U21" i="84"/>
  <c r="AT21" i="84" s="1"/>
  <c r="BT2" i="85"/>
  <c r="CO2" i="89"/>
  <c r="ED2" i="92"/>
  <c r="FD2" i="94"/>
  <c r="CQ2" i="95"/>
  <c r="DU2" i="97"/>
  <c r="GV2" i="99"/>
  <c r="U18" i="99"/>
  <c r="AO18" i="99" s="1"/>
  <c r="GJ2" i="134"/>
  <c r="T19" i="136"/>
  <c r="AV2" i="136" s="1"/>
  <c r="P19" i="136"/>
  <c r="AY2" i="136" s="1"/>
  <c r="P22" i="137"/>
  <c r="U25" i="137"/>
  <c r="AF25" i="137" s="1"/>
  <c r="DG2" i="140"/>
  <c r="Q21" i="144"/>
  <c r="ET2" i="144" s="1"/>
  <c r="P21" i="144"/>
  <c r="ES2" i="144" s="1"/>
  <c r="U21" i="144"/>
  <c r="AN21" i="144" s="1"/>
  <c r="T22" i="144"/>
  <c r="GO2" i="148"/>
  <c r="GP2" i="148"/>
  <c r="Q17" i="148"/>
  <c r="GW2" i="145"/>
  <c r="GV2" i="145"/>
  <c r="GI3" i="70"/>
  <c r="FZ4" i="70"/>
  <c r="EK2" i="74"/>
  <c r="P21" i="74"/>
  <c r="P23" i="80"/>
  <c r="EE2" i="81"/>
  <c r="DJ8" i="213" s="1"/>
  <c r="Q22" i="81"/>
  <c r="CV2" i="82"/>
  <c r="BT9" i="213" s="1"/>
  <c r="FM2" i="83"/>
  <c r="EZ10" i="213" s="1"/>
  <c r="P21" i="84"/>
  <c r="EG2" i="85"/>
  <c r="Q16" i="86"/>
  <c r="U23" i="86"/>
  <c r="AF23" i="86" s="1"/>
  <c r="CD2" i="87"/>
  <c r="CA2" i="90"/>
  <c r="GQ2" i="91"/>
  <c r="CD2" i="94"/>
  <c r="FG2" i="94"/>
  <c r="CS2" i="95"/>
  <c r="U25" i="95"/>
  <c r="AN25" i="95" s="1"/>
  <c r="DX2" i="97"/>
  <c r="FU2" i="98"/>
  <c r="U19" i="98"/>
  <c r="AF19" i="98" s="1"/>
  <c r="P22" i="98"/>
  <c r="Q22" i="98"/>
  <c r="U19" i="136"/>
  <c r="AG19" i="136" s="1"/>
  <c r="CF2" i="137"/>
  <c r="AM2" i="137"/>
  <c r="T23" i="137"/>
  <c r="DG2" i="138"/>
  <c r="U17" i="139"/>
  <c r="AG17" i="139" s="1"/>
  <c r="R22" i="142"/>
  <c r="T16" i="146"/>
  <c r="U16" i="146"/>
  <c r="AW16" i="146" s="1"/>
  <c r="BB2" i="147"/>
  <c r="HR2" i="148"/>
  <c r="FI2" i="152"/>
  <c r="FN2" i="152"/>
  <c r="Q19" i="155"/>
  <c r="CV2" i="100"/>
  <c r="DD2" i="147"/>
  <c r="DF2" i="147"/>
  <c r="U18" i="71"/>
  <c r="AK18" i="71" s="1"/>
  <c r="ER2" i="74"/>
  <c r="EB6" i="213" s="1"/>
  <c r="Q17" i="74"/>
  <c r="Q21" i="74"/>
  <c r="CU2" i="80"/>
  <c r="BX7" i="213" s="1"/>
  <c r="EH2" i="81"/>
  <c r="DM8" i="213" s="1"/>
  <c r="P16" i="81"/>
  <c r="CW2" i="82"/>
  <c r="BU9" i="213" s="1"/>
  <c r="HI2" i="82"/>
  <c r="GW9" i="213" s="1"/>
  <c r="P20" i="83"/>
  <c r="GS2" i="84"/>
  <c r="Q21" i="84"/>
  <c r="BY2" i="85"/>
  <c r="FI2" i="85"/>
  <c r="U22" i="85"/>
  <c r="AI22" i="85" s="1"/>
  <c r="HG2" i="86"/>
  <c r="U16" i="86"/>
  <c r="U22" i="86"/>
  <c r="AF22" i="86" s="1"/>
  <c r="CN2" i="87"/>
  <c r="P19" i="87"/>
  <c r="BZ2" i="88"/>
  <c r="ED2" i="89"/>
  <c r="DI2" i="90"/>
  <c r="P16" i="90"/>
  <c r="GU2" i="91"/>
  <c r="P21" i="91"/>
  <c r="CG2" i="92"/>
  <c r="FP2" i="92"/>
  <c r="U22" i="92"/>
  <c r="AO22" i="92" s="1"/>
  <c r="U23" i="92"/>
  <c r="AO23" i="92" s="1"/>
  <c r="DG2" i="93"/>
  <c r="CP2" i="94"/>
  <c r="GL2" i="94"/>
  <c r="DP2" i="95"/>
  <c r="T19" i="95"/>
  <c r="Q16" i="96"/>
  <c r="EV2" i="97"/>
  <c r="GT2" i="98"/>
  <c r="Q16" i="98"/>
  <c r="P19" i="98"/>
  <c r="U20" i="99"/>
  <c r="AO20" i="99" s="1"/>
  <c r="CF2" i="100"/>
  <c r="T19" i="100"/>
  <c r="U24" i="136"/>
  <c r="AG24" i="136" s="1"/>
  <c r="DJ2" i="138"/>
  <c r="P25" i="138"/>
  <c r="FG2" i="139"/>
  <c r="CX2" i="141"/>
  <c r="T21" i="144"/>
  <c r="EP2" i="144" s="1"/>
  <c r="FB2" i="151"/>
  <c r="FA2" i="151"/>
  <c r="CO2" i="153"/>
  <c r="CM2" i="153"/>
  <c r="FS2" i="74"/>
  <c r="FG6" i="70" s="1"/>
  <c r="GZ2" i="83"/>
  <c r="GS10" i="213" s="1"/>
  <c r="Q19" i="83"/>
  <c r="T23" i="86"/>
  <c r="CZ2" i="87"/>
  <c r="P18" i="87"/>
  <c r="CJ2" i="88"/>
  <c r="P21" i="88"/>
  <c r="EM2" i="88" s="1"/>
  <c r="EG2" i="89"/>
  <c r="EQ2" i="90"/>
  <c r="P19" i="90"/>
  <c r="P25" i="90"/>
  <c r="HC2" i="91"/>
  <c r="FS2" i="92"/>
  <c r="P22" i="92"/>
  <c r="P23" i="92"/>
  <c r="DH2" i="93"/>
  <c r="HF2" i="93"/>
  <c r="DD2" i="94"/>
  <c r="P22" i="94"/>
  <c r="DV2" i="95"/>
  <c r="FE2" i="97"/>
  <c r="Q19" i="98"/>
  <c r="Q24" i="136"/>
  <c r="BN2" i="136" s="1"/>
  <c r="DO2" i="138"/>
  <c r="P24" i="138"/>
  <c r="EP2" i="140"/>
  <c r="EM2" i="140"/>
  <c r="U17" i="140"/>
  <c r="AF17" i="140" s="1"/>
  <c r="U19" i="140"/>
  <c r="AF19" i="140" s="1"/>
  <c r="CJ2" i="143"/>
  <c r="DO2" i="144"/>
  <c r="T16" i="144"/>
  <c r="U16" i="144"/>
  <c r="AN16" i="144" s="1"/>
  <c r="AV2" i="147"/>
  <c r="AW2" i="147"/>
  <c r="DI2" i="147"/>
  <c r="U16" i="148"/>
  <c r="BM16" i="148" s="1"/>
  <c r="P17" i="150"/>
  <c r="BL2" i="150" s="1"/>
  <c r="T17" i="150"/>
  <c r="T25" i="151"/>
  <c r="U25" i="151"/>
  <c r="AF25" i="151" s="1"/>
  <c r="P25" i="151"/>
  <c r="P19" i="152"/>
  <c r="EN2" i="154"/>
  <c r="HJ2" i="90"/>
  <c r="HJ2" i="94"/>
  <c r="CO2" i="143"/>
  <c r="FO2" i="71"/>
  <c r="U17" i="71"/>
  <c r="AK17" i="71" s="1"/>
  <c r="U25" i="71"/>
  <c r="AK25" i="71" s="1"/>
  <c r="GY2" i="80"/>
  <c r="GR7" i="213" s="1"/>
  <c r="Q16" i="80"/>
  <c r="W24" i="82"/>
  <c r="AK24" i="82" s="1"/>
  <c r="CC2" i="83"/>
  <c r="BD10" i="213" s="1"/>
  <c r="DQ2" i="85"/>
  <c r="HK2" i="85"/>
  <c r="CY2" i="86"/>
  <c r="P16" i="87"/>
  <c r="DK2" i="91"/>
  <c r="DM2" i="92"/>
  <c r="Q17" i="92"/>
  <c r="EK2" i="94"/>
  <c r="P18" i="94"/>
  <c r="FA2" i="95"/>
  <c r="U16" i="95"/>
  <c r="AN16" i="95" s="1"/>
  <c r="U23" i="95"/>
  <c r="AN23" i="95" s="1"/>
  <c r="DN2" i="96"/>
  <c r="HD2" i="97"/>
  <c r="DR2" i="99"/>
  <c r="EH2" i="100"/>
  <c r="Q17" i="100"/>
  <c r="FG2" i="137"/>
  <c r="P23" i="138"/>
  <c r="GR2" i="139"/>
  <c r="GU2" i="139"/>
  <c r="CO2" i="139"/>
  <c r="AT2" i="140"/>
  <c r="T17" i="140"/>
  <c r="EV2" i="141"/>
  <c r="FP2" i="143"/>
  <c r="HF2" i="145"/>
  <c r="HA2" i="145"/>
  <c r="EP2" i="145"/>
  <c r="HE2" i="147"/>
  <c r="EM2" i="150"/>
  <c r="ER2" i="150"/>
  <c r="T16" i="150"/>
  <c r="U16" i="150"/>
  <c r="AF16" i="150" s="1"/>
  <c r="U18" i="151"/>
  <c r="AF18" i="151" s="1"/>
  <c r="Q18" i="151"/>
  <c r="DF2" i="152"/>
  <c r="EW2" i="169"/>
  <c r="EA2" i="172"/>
  <c r="DT2" i="174"/>
  <c r="BG2" i="178"/>
  <c r="BK2" i="178"/>
  <c r="EA2" i="147"/>
  <c r="FK2" i="158"/>
  <c r="U17" i="158"/>
  <c r="AU17" i="158" s="1"/>
  <c r="T22" i="158"/>
  <c r="EW2" i="158" s="1"/>
  <c r="CT2" i="160"/>
  <c r="U24" i="160"/>
  <c r="AG24" i="160" s="1"/>
  <c r="CS2" i="161"/>
  <c r="U23" i="162"/>
  <c r="AF23" i="162" s="1"/>
  <c r="DZ2" i="164"/>
  <c r="EG2" i="165"/>
  <c r="T19" i="165"/>
  <c r="U21" i="167"/>
  <c r="AK21" i="167" s="1"/>
  <c r="U22" i="167"/>
  <c r="AK22" i="167" s="1"/>
  <c r="U24" i="167"/>
  <c r="AK24" i="167" s="1"/>
  <c r="CM2" i="168"/>
  <c r="FD2" i="169"/>
  <c r="T20" i="169"/>
  <c r="CF2" i="171"/>
  <c r="AT2" i="172"/>
  <c r="EE2" i="172"/>
  <c r="T21" i="172"/>
  <c r="HF2" i="173"/>
  <c r="EA2" i="174"/>
  <c r="DZ2" i="174"/>
  <c r="DV2" i="174"/>
  <c r="EQ2" i="175"/>
  <c r="T25" i="177"/>
  <c r="P25" i="177"/>
  <c r="T20" i="178"/>
  <c r="BP2" i="178" s="1"/>
  <c r="P23" i="178"/>
  <c r="T23" i="178"/>
  <c r="U24" i="144"/>
  <c r="AN24" i="144" s="1"/>
  <c r="HR2" i="146"/>
  <c r="EF2" i="147"/>
  <c r="U23" i="148"/>
  <c r="BM23" i="148" s="1"/>
  <c r="CR2" i="150"/>
  <c r="HI2" i="155"/>
  <c r="U17" i="155"/>
  <c r="U19" i="157"/>
  <c r="AR19" i="157" s="1"/>
  <c r="FL2" i="158"/>
  <c r="U23" i="159"/>
  <c r="AH23" i="159" s="1"/>
  <c r="DX2" i="160"/>
  <c r="AT2" i="161"/>
  <c r="CU2" i="161"/>
  <c r="U20" i="161"/>
  <c r="AF20" i="161" s="1"/>
  <c r="DL2" i="162"/>
  <c r="U22" i="162"/>
  <c r="AF22" i="162" s="1"/>
  <c r="P23" i="162"/>
  <c r="EG2" i="163"/>
  <c r="W18" i="163"/>
  <c r="AV18" i="163" s="1"/>
  <c r="W24" i="163"/>
  <c r="AV24" i="163" s="1"/>
  <c r="R25" i="163"/>
  <c r="EA2" i="164"/>
  <c r="EH2" i="165"/>
  <c r="U18" i="165"/>
  <c r="AJ18" i="165" s="1"/>
  <c r="U19" i="165"/>
  <c r="AJ19" i="165" s="1"/>
  <c r="U23" i="166"/>
  <c r="AF23" i="166" s="1"/>
  <c r="P24" i="166"/>
  <c r="P25" i="166"/>
  <c r="EZ2" i="167"/>
  <c r="P21" i="167"/>
  <c r="CN2" i="168"/>
  <c r="GZ2" i="169"/>
  <c r="DQ2" i="170"/>
  <c r="P18" i="170"/>
  <c r="DG2" i="171"/>
  <c r="AU2" i="172"/>
  <c r="FD2" i="172"/>
  <c r="HI2" i="173"/>
  <c r="EE2" i="174"/>
  <c r="BG2" i="175"/>
  <c r="BJ2" i="175"/>
  <c r="FU2" i="175"/>
  <c r="FR2" i="175"/>
  <c r="FP2" i="175"/>
  <c r="AW2" i="176"/>
  <c r="U17" i="176"/>
  <c r="AF17" i="176" s="1"/>
  <c r="T17" i="176"/>
  <c r="AU2" i="176" s="1"/>
  <c r="DS2" i="177"/>
  <c r="U16" i="177"/>
  <c r="AF16" i="177" s="1"/>
  <c r="P16" i="177"/>
  <c r="U23" i="145"/>
  <c r="AH23" i="145" s="1"/>
  <c r="EI2" i="146"/>
  <c r="EI2" i="147"/>
  <c r="HP2" i="148"/>
  <c r="FC2" i="149"/>
  <c r="CT2" i="150"/>
  <c r="FO2" i="152"/>
  <c r="Q16" i="153"/>
  <c r="HE2" i="154"/>
  <c r="HK2" i="155"/>
  <c r="EH2" i="157"/>
  <c r="FU2" i="158"/>
  <c r="FS2" i="159"/>
  <c r="P23" i="159"/>
  <c r="EK2" i="160"/>
  <c r="U18" i="160"/>
  <c r="AG18" i="160" s="1"/>
  <c r="P22" i="160"/>
  <c r="EU2" i="161"/>
  <c r="ER2" i="163"/>
  <c r="CL2" i="163"/>
  <c r="DE2" i="166"/>
  <c r="T22" i="167"/>
  <c r="BA2" i="176"/>
  <c r="BK2" i="181"/>
  <c r="U17" i="149"/>
  <c r="AG17" i="149" s="1"/>
  <c r="CY2" i="150"/>
  <c r="BN2" i="151"/>
  <c r="CG2" i="152"/>
  <c r="IB2" i="154"/>
  <c r="U23" i="154"/>
  <c r="AW23" i="154" s="1"/>
  <c r="CY2" i="155"/>
  <c r="FL2" i="156"/>
  <c r="W17" i="156"/>
  <c r="AM17" i="156" s="1"/>
  <c r="CN2" i="158"/>
  <c r="CM2" i="159"/>
  <c r="FW2" i="159"/>
  <c r="FZ2" i="160"/>
  <c r="EY2" i="161"/>
  <c r="P23" i="161"/>
  <c r="DO2" i="162"/>
  <c r="FR2" i="163"/>
  <c r="W23" i="163"/>
  <c r="AV23" i="163" s="1"/>
  <c r="BO2" i="164"/>
  <c r="FV2" i="164"/>
  <c r="CC2" i="165"/>
  <c r="DK2" i="166"/>
  <c r="U24" i="166"/>
  <c r="AF24" i="166" s="1"/>
  <c r="T25" i="166"/>
  <c r="CT2" i="168"/>
  <c r="U22" i="169"/>
  <c r="AN22" i="169" s="1"/>
  <c r="GB2" i="170"/>
  <c r="FM2" i="171"/>
  <c r="HF2" i="172"/>
  <c r="BH2" i="173"/>
  <c r="DD2" i="176"/>
  <c r="P25" i="180"/>
  <c r="T25" i="180"/>
  <c r="W22" i="156"/>
  <c r="AM22" i="156" s="1"/>
  <c r="W25" i="156"/>
  <c r="AM25" i="156" s="1"/>
  <c r="EU2" i="157"/>
  <c r="Q18" i="157"/>
  <c r="CP2" i="158"/>
  <c r="CO2" i="159"/>
  <c r="GA2" i="159"/>
  <c r="GP2" i="160"/>
  <c r="FH2" i="161"/>
  <c r="EW2" i="162"/>
  <c r="GB2" i="163"/>
  <c r="GK2" i="164"/>
  <c r="CN2" i="165"/>
  <c r="HN2" i="165"/>
  <c r="T16" i="165"/>
  <c r="FK2" i="166"/>
  <c r="U17" i="166"/>
  <c r="AF17" i="166" s="1"/>
  <c r="P18" i="166"/>
  <c r="P19" i="166"/>
  <c r="T22" i="166"/>
  <c r="CV2" i="167"/>
  <c r="FX2" i="167"/>
  <c r="U25" i="168"/>
  <c r="AI25" i="168" s="1"/>
  <c r="GT2" i="170"/>
  <c r="FO2" i="171"/>
  <c r="CG2" i="172"/>
  <c r="HH2" i="172"/>
  <c r="DH2" i="173"/>
  <c r="HG2" i="174"/>
  <c r="HK2" i="174"/>
  <c r="BK2" i="174"/>
  <c r="FP2" i="174"/>
  <c r="HG2" i="176"/>
  <c r="HH2" i="176"/>
  <c r="BJ2" i="179"/>
  <c r="BM2" i="179"/>
  <c r="U25" i="155"/>
  <c r="W16" i="156"/>
  <c r="AM16" i="156" s="1"/>
  <c r="GT2" i="163"/>
  <c r="DJ2" i="165"/>
  <c r="U21" i="171"/>
  <c r="AH21" i="171" s="1"/>
  <c r="DL2" i="173"/>
  <c r="CO2" i="175"/>
  <c r="CM2" i="175"/>
  <c r="CL2" i="175"/>
  <c r="CX2" i="178"/>
  <c r="CW2" i="178"/>
  <c r="U21" i="99"/>
  <c r="AO21" i="99" s="1"/>
  <c r="U22" i="137"/>
  <c r="AF22" i="137" s="1"/>
  <c r="U23" i="137"/>
  <c r="AF23" i="137" s="1"/>
  <c r="Q16" i="138"/>
  <c r="U23" i="141"/>
  <c r="AO23" i="141" s="1"/>
  <c r="U24" i="141"/>
  <c r="AO24" i="141" s="1"/>
  <c r="U16" i="145"/>
  <c r="AH16" i="145" s="1"/>
  <c r="U25" i="145"/>
  <c r="AH25" i="145" s="1"/>
  <c r="EJ2" i="148"/>
  <c r="U25" i="148"/>
  <c r="BM25" i="148" s="1"/>
  <c r="AV2" i="150"/>
  <c r="DX2" i="152"/>
  <c r="DQ2" i="154"/>
  <c r="FD2" i="155"/>
  <c r="W19" i="156"/>
  <c r="AM19" i="156" s="1"/>
  <c r="GY2" i="157"/>
  <c r="CH2" i="160"/>
  <c r="CA2" i="161"/>
  <c r="GA2" i="162"/>
  <c r="CS2" i="163"/>
  <c r="BX2" i="163"/>
  <c r="GW2" i="163"/>
  <c r="R16" i="163"/>
  <c r="W19" i="163"/>
  <c r="AV19" i="163" s="1"/>
  <c r="DQ2" i="164"/>
  <c r="ED2" i="165"/>
  <c r="U18" i="166"/>
  <c r="AF18" i="166" s="1"/>
  <c r="HE2" i="167"/>
  <c r="U18" i="169"/>
  <c r="AN18" i="169" s="1"/>
  <c r="U19" i="169"/>
  <c r="AN19" i="169" s="1"/>
  <c r="U20" i="169"/>
  <c r="AN20" i="169" s="1"/>
  <c r="U20" i="170"/>
  <c r="AF20" i="170" s="1"/>
  <c r="HK2" i="172"/>
  <c r="DQ2" i="173"/>
  <c r="U21" i="173"/>
  <c r="AF21" i="173" s="1"/>
  <c r="DT2" i="175"/>
  <c r="BG2" i="176"/>
  <c r="BI2" i="176"/>
  <c r="U21" i="176"/>
  <c r="AF21" i="176" s="1"/>
  <c r="CK2" i="178"/>
  <c r="AI19" i="179"/>
  <c r="EJ2" i="180"/>
  <c r="U16" i="180"/>
  <c r="AE16" i="180" s="1"/>
  <c r="DQ2" i="183"/>
  <c r="FN2" i="184"/>
  <c r="U22" i="184"/>
  <c r="AI22" i="184" s="1"/>
  <c r="FH2" i="186"/>
  <c r="CP2" i="187"/>
  <c r="U16" i="187"/>
  <c r="AF16" i="187" s="1"/>
  <c r="U23" i="187"/>
  <c r="AF23" i="187" s="1"/>
  <c r="GT2" i="188"/>
  <c r="U16" i="188"/>
  <c r="AF16" i="188" s="1"/>
  <c r="P21" i="188"/>
  <c r="DF2" i="189"/>
  <c r="U18" i="189"/>
  <c r="AF18" i="189" s="1"/>
  <c r="BW2" i="190"/>
  <c r="FZ2" i="190"/>
  <c r="GM2" i="191"/>
  <c r="CJ2" i="192"/>
  <c r="CO2" i="193"/>
  <c r="U19" i="193"/>
  <c r="AF19" i="193" s="1"/>
  <c r="P20" i="193"/>
  <c r="BD2" i="195"/>
  <c r="DC2" i="196"/>
  <c r="BW2" i="197"/>
  <c r="P24" i="198"/>
  <c r="DH2" i="200"/>
  <c r="P24" i="200"/>
  <c r="FO2" i="201"/>
  <c r="EW2" i="202"/>
  <c r="EP2" i="203"/>
  <c r="P21" i="204"/>
  <c r="CY2" i="206"/>
  <c r="EI2" i="208"/>
  <c r="BN2" i="209"/>
  <c r="FT2" i="183"/>
  <c r="CT2" i="187"/>
  <c r="DM2" i="189"/>
  <c r="BW2" i="191"/>
  <c r="EP2" i="193"/>
  <c r="CT2" i="195"/>
  <c r="FI2" i="200"/>
  <c r="CZ2" i="206"/>
  <c r="GE2" i="208"/>
  <c r="BO2" i="209"/>
  <c r="P25" i="176"/>
  <c r="EX2" i="177"/>
  <c r="U17" i="177"/>
  <c r="AF17" i="177" s="1"/>
  <c r="U17" i="178"/>
  <c r="AF17" i="178" s="1"/>
  <c r="U23" i="178"/>
  <c r="AF23" i="178" s="1"/>
  <c r="AR2" i="179"/>
  <c r="P19" i="179"/>
  <c r="U19" i="180"/>
  <c r="AE19" i="180" s="1"/>
  <c r="GM2" i="181"/>
  <c r="GM2" i="182"/>
  <c r="GJ2" i="183"/>
  <c r="U21" i="183"/>
  <c r="AF21" i="183" s="1"/>
  <c r="DG2" i="184"/>
  <c r="FS2" i="184"/>
  <c r="P16" i="184"/>
  <c r="BA2" i="184" s="1"/>
  <c r="U17" i="184"/>
  <c r="AI17" i="184" s="1"/>
  <c r="U21" i="184"/>
  <c r="AI21" i="184" s="1"/>
  <c r="DA2" i="185"/>
  <c r="T25" i="185"/>
  <c r="AL2" i="186"/>
  <c r="GQ2" i="186"/>
  <c r="DE2" i="187"/>
  <c r="CN2" i="192"/>
  <c r="ES2" i="193"/>
  <c r="T20" i="193"/>
  <c r="BO2" i="194"/>
  <c r="U23" i="194"/>
  <c r="AF23" i="194" s="1"/>
  <c r="CA2" i="197"/>
  <c r="FL2" i="198"/>
  <c r="T24" i="198"/>
  <c r="FJ2" i="200"/>
  <c r="CF2" i="201"/>
  <c r="U20" i="202"/>
  <c r="AF20" i="202" s="1"/>
  <c r="BN2" i="203"/>
  <c r="DO2" i="184"/>
  <c r="DC2" i="185"/>
  <c r="AY2" i="186"/>
  <c r="GS2" i="186"/>
  <c r="P22" i="186"/>
  <c r="DH2" i="187"/>
  <c r="BZ2" i="191"/>
  <c r="CO2" i="192"/>
  <c r="U25" i="192"/>
  <c r="AF25" i="192" s="1"/>
  <c r="FB2" i="193"/>
  <c r="U22" i="194"/>
  <c r="AF22" i="194" s="1"/>
  <c r="DI2" i="195"/>
  <c r="FR2" i="196"/>
  <c r="ER2" i="197"/>
  <c r="FK2" i="200"/>
  <c r="CG2" i="201"/>
  <c r="P23" i="201"/>
  <c r="P24" i="201"/>
  <c r="CN2" i="202"/>
  <c r="CA2" i="203"/>
  <c r="BO2" i="205"/>
  <c r="FG2" i="206"/>
  <c r="BP2" i="207"/>
  <c r="CJ2" i="209"/>
  <c r="P17" i="209"/>
  <c r="P18" i="209"/>
  <c r="U23" i="209"/>
  <c r="AF23" i="209" s="1"/>
  <c r="U25" i="177"/>
  <c r="AF25" i="177" s="1"/>
  <c r="CX2" i="179"/>
  <c r="BX2" i="183"/>
  <c r="T21" i="183"/>
  <c r="DQ2" i="184"/>
  <c r="FD2" i="185"/>
  <c r="GZ2" i="186"/>
  <c r="AW2" i="188"/>
  <c r="AM2" i="189"/>
  <c r="FS2" i="189"/>
  <c r="U22" i="189"/>
  <c r="AF22" i="189" s="1"/>
  <c r="CT2" i="191"/>
  <c r="EX2" i="192"/>
  <c r="T17" i="192"/>
  <c r="AN2" i="192" s="1"/>
  <c r="DR2" i="194"/>
  <c r="AS2" i="196"/>
  <c r="ES2" i="197"/>
  <c r="HF2" i="198"/>
  <c r="FJ2" i="199"/>
  <c r="HB2" i="200"/>
  <c r="T17" i="200"/>
  <c r="U21" i="201"/>
  <c r="AJ21" i="201" s="1"/>
  <c r="CO2" i="202"/>
  <c r="U18" i="202"/>
  <c r="AF18" i="202" s="1"/>
  <c r="P19" i="202"/>
  <c r="EM2" i="204"/>
  <c r="BQ2" i="205"/>
  <c r="AT2" i="206"/>
  <c r="FH2" i="206"/>
  <c r="BR2" i="207"/>
  <c r="FR2" i="209"/>
  <c r="U18" i="173"/>
  <c r="AF18" i="173" s="1"/>
  <c r="U23" i="175"/>
  <c r="AF23" i="175" s="1"/>
  <c r="DY2" i="179"/>
  <c r="CH2" i="180"/>
  <c r="U23" i="180"/>
  <c r="AE23" i="180" s="1"/>
  <c r="CJ2" i="182"/>
  <c r="U19" i="182"/>
  <c r="AF19" i="182" s="1"/>
  <c r="CC2" i="183"/>
  <c r="EE2" i="184"/>
  <c r="AV2" i="185"/>
  <c r="GG2" i="185"/>
  <c r="DF2" i="186"/>
  <c r="FO2" i="187"/>
  <c r="U24" i="187"/>
  <c r="AF24" i="187" s="1"/>
  <c r="CB2" i="188"/>
  <c r="U18" i="188"/>
  <c r="AF18" i="188" s="1"/>
  <c r="FU2" i="189"/>
  <c r="CV2" i="190"/>
  <c r="U20" i="190"/>
  <c r="AN20" i="190" s="1"/>
  <c r="DE2" i="191"/>
  <c r="T25" i="192"/>
  <c r="AX2" i="193"/>
  <c r="HE2" i="193"/>
  <c r="U17" i="193"/>
  <c r="AF17" i="193" s="1"/>
  <c r="DS2" i="194"/>
  <c r="U19" i="194"/>
  <c r="AF19" i="194" s="1"/>
  <c r="T22" i="194"/>
  <c r="P22" i="195"/>
  <c r="BJ2" i="196"/>
  <c r="FD2" i="197"/>
  <c r="U16" i="197"/>
  <c r="AG16" i="197" s="1"/>
  <c r="T24" i="197"/>
  <c r="T25" i="197"/>
  <c r="AT2" i="198"/>
  <c r="FK2" i="199"/>
  <c r="AM2" i="200"/>
  <c r="U16" i="200"/>
  <c r="AF16" i="200" s="1"/>
  <c r="DQ2" i="201"/>
  <c r="P21" i="201"/>
  <c r="EO2" i="201" s="1"/>
  <c r="T23" i="201"/>
  <c r="CP2" i="202"/>
  <c r="DR2" i="203"/>
  <c r="EO2" i="204"/>
  <c r="EE2" i="205"/>
  <c r="P24" i="205"/>
  <c r="AU2" i="206"/>
  <c r="FJ2" i="206"/>
  <c r="P16" i="206"/>
  <c r="P17" i="206"/>
  <c r="P18" i="206"/>
  <c r="BS2" i="207"/>
  <c r="HD2" i="209"/>
  <c r="T18" i="209"/>
  <c r="CR2" i="188"/>
  <c r="EE2" i="191"/>
  <c r="FQ2" i="199"/>
  <c r="CJ2" i="200"/>
  <c r="EL2" i="201"/>
  <c r="U17" i="202"/>
  <c r="AF17" i="202" s="1"/>
  <c r="U16" i="203"/>
  <c r="AF16" i="203" s="1"/>
  <c r="GW2" i="204"/>
  <c r="CQ2" i="206"/>
  <c r="GB2" i="179"/>
  <c r="CN2" i="180"/>
  <c r="DP2" i="183"/>
  <c r="CS2" i="184"/>
  <c r="HC2" i="187"/>
  <c r="U21" i="188"/>
  <c r="AF21" i="188" s="1"/>
  <c r="U22" i="188"/>
  <c r="AF22" i="188" s="1"/>
  <c r="DB2" i="189"/>
  <c r="DA2" i="196"/>
  <c r="DE2" i="200"/>
  <c r="EF2" i="203"/>
  <c r="CX2" i="206"/>
  <c r="U22" i="206"/>
  <c r="AF22" i="206" s="1"/>
  <c r="EY2" i="207"/>
  <c r="EH2" i="208"/>
  <c r="S20" i="156"/>
  <c r="V20" i="156"/>
  <c r="W20" i="156"/>
  <c r="AM20" i="156" s="1"/>
  <c r="T20" i="149"/>
  <c r="U20" i="149"/>
  <c r="AG20" i="149" s="1"/>
  <c r="R17" i="135"/>
  <c r="EK2" i="135" s="1"/>
  <c r="R24" i="135"/>
  <c r="CE2" i="135"/>
  <c r="CG2" i="135"/>
  <c r="DN2" i="135"/>
  <c r="FT2" i="135"/>
  <c r="U18" i="100"/>
  <c r="AG18" i="100" s="1"/>
  <c r="EO2" i="133"/>
  <c r="P22" i="133"/>
  <c r="DL2" i="133"/>
  <c r="DN2" i="133"/>
  <c r="DQ2" i="133"/>
  <c r="Q22" i="133"/>
  <c r="EQ2" i="133"/>
  <c r="ES2" i="133"/>
  <c r="GV2" i="133"/>
  <c r="Q19" i="133"/>
  <c r="HF2" i="133"/>
  <c r="P19" i="133"/>
  <c r="T20" i="133"/>
  <c r="T19" i="133"/>
  <c r="U17" i="141"/>
  <c r="AO17" i="141" s="1"/>
  <c r="R18" i="135"/>
  <c r="DP2" i="135"/>
  <c r="FA2" i="135"/>
  <c r="R21" i="135"/>
  <c r="FM2" i="135"/>
  <c r="CB2" i="135"/>
  <c r="FQ2" i="135"/>
  <c r="GU2" i="135"/>
  <c r="CZ2" i="135"/>
  <c r="P23" i="97"/>
  <c r="EE3" i="70"/>
  <c r="DV4" i="70"/>
  <c r="CZ2" i="71"/>
  <c r="FA2" i="71"/>
  <c r="HF2" i="71"/>
  <c r="U24" i="71"/>
  <c r="AK24" i="71" s="1"/>
  <c r="DQ2" i="74"/>
  <c r="FI2" i="74"/>
  <c r="GS2" i="74"/>
  <c r="U18" i="74"/>
  <c r="AF18" i="74" s="1"/>
  <c r="U24" i="74"/>
  <c r="AF24" i="74" s="1"/>
  <c r="ET2" i="80"/>
  <c r="EE7" i="213" s="1"/>
  <c r="HC2" i="80"/>
  <c r="GV7" i="213" s="1"/>
  <c r="P19" i="80"/>
  <c r="T20" i="80"/>
  <c r="U23" i="80"/>
  <c r="AF23" i="80" s="1"/>
  <c r="EG2" i="81"/>
  <c r="DL8" i="213" s="1"/>
  <c r="GL2" i="81"/>
  <c r="FY8" i="213" s="1"/>
  <c r="P20" i="81"/>
  <c r="Q21" i="81"/>
  <c r="DF2" i="81" s="1"/>
  <c r="CG8" i="213" s="1"/>
  <c r="T22" i="81"/>
  <c r="FE2" i="82"/>
  <c r="EK9" i="213" s="1"/>
  <c r="FD2" i="82"/>
  <c r="EJ9" i="213" s="1"/>
  <c r="FO2" i="83"/>
  <c r="FC10" i="213" s="1"/>
  <c r="FQ2" i="83"/>
  <c r="FE10" i="213" s="1"/>
  <c r="FS2" i="83"/>
  <c r="Q17" i="83"/>
  <c r="V24" i="93"/>
  <c r="W24" i="93"/>
  <c r="BN24" i="93" s="1"/>
  <c r="U16" i="94"/>
  <c r="AH16" i="94" s="1"/>
  <c r="T16" i="94"/>
  <c r="Q16" i="94"/>
  <c r="P16" i="94"/>
  <c r="Q16" i="133"/>
  <c r="EW2" i="144"/>
  <c r="EV2" i="144"/>
  <c r="EZ2" i="144"/>
  <c r="FA2" i="144"/>
  <c r="FH2" i="137"/>
  <c r="FL2" i="137"/>
  <c r="FJ2" i="137"/>
  <c r="DT2" i="74"/>
  <c r="FJ2" i="74"/>
  <c r="EW6" i="213" s="1"/>
  <c r="GZ2" i="74"/>
  <c r="GS6" i="213" s="1"/>
  <c r="U16" i="74"/>
  <c r="AF16" i="74" s="1"/>
  <c r="P18" i="74"/>
  <c r="P23" i="74"/>
  <c r="P24" i="74"/>
  <c r="CQ2" i="80"/>
  <c r="BT7" i="213" s="1"/>
  <c r="FD2" i="80"/>
  <c r="EP7" i="213" s="1"/>
  <c r="HF2" i="80"/>
  <c r="GZ7" i="213" s="1"/>
  <c r="U17" i="80"/>
  <c r="AF17" i="80" s="1"/>
  <c r="CP2" i="81"/>
  <c r="P19" i="81"/>
  <c r="U22" i="81"/>
  <c r="AI22" i="81" s="1"/>
  <c r="BC2" i="82"/>
  <c r="T9" i="213" s="1"/>
  <c r="R19" i="82"/>
  <c r="DU2" i="82" s="1"/>
  <c r="CV9" i="213" s="1"/>
  <c r="W19" i="82"/>
  <c r="AK19" i="82" s="1"/>
  <c r="R25" i="82"/>
  <c r="W25" i="82"/>
  <c r="AK25" i="82" s="1"/>
  <c r="HT2" i="84"/>
  <c r="HW2" i="84"/>
  <c r="HU2" i="84"/>
  <c r="P22" i="84"/>
  <c r="U22" i="84"/>
  <c r="AT22" i="84" s="1"/>
  <c r="T22" i="84"/>
  <c r="Q18" i="86"/>
  <c r="U18" i="86"/>
  <c r="AF18" i="86" s="1"/>
  <c r="T18" i="86"/>
  <c r="P18" i="86"/>
  <c r="EA2" i="91"/>
  <c r="DW2" i="91"/>
  <c r="CK2" i="92"/>
  <c r="CO2" i="92"/>
  <c r="CM2" i="92"/>
  <c r="CL2" i="92"/>
  <c r="GY2" i="92"/>
  <c r="GU2" i="92"/>
  <c r="GT2" i="92"/>
  <c r="GS2" i="92"/>
  <c r="GX2" i="92"/>
  <c r="U19" i="96"/>
  <c r="AF19" i="96" s="1"/>
  <c r="T19" i="96"/>
  <c r="EO2" i="96" s="1"/>
  <c r="Q19" i="96"/>
  <c r="ES2" i="96" s="1"/>
  <c r="P19" i="96"/>
  <c r="ER2" i="96" s="1"/>
  <c r="P22" i="97"/>
  <c r="U23" i="99"/>
  <c r="AO23" i="99" s="1"/>
  <c r="T23" i="99"/>
  <c r="P23" i="99"/>
  <c r="GW2" i="136"/>
  <c r="GX2" i="136"/>
  <c r="P25" i="136"/>
  <c r="U25" i="136"/>
  <c r="AG25" i="136" s="1"/>
  <c r="T25" i="136"/>
  <c r="DL2" i="139"/>
  <c r="DO2" i="139"/>
  <c r="FT2" i="139"/>
  <c r="FU2" i="139"/>
  <c r="FS2" i="139"/>
  <c r="FQ2" i="139"/>
  <c r="DM2" i="139"/>
  <c r="BZ2" i="94"/>
  <c r="CB2" i="94"/>
  <c r="CA2" i="94"/>
  <c r="BY2" i="94"/>
  <c r="BX2" i="94"/>
  <c r="P24" i="99"/>
  <c r="U24" i="99"/>
  <c r="AO24" i="99" s="1"/>
  <c r="T24" i="99"/>
  <c r="P18" i="71"/>
  <c r="EM3" i="70"/>
  <c r="GP4" i="70"/>
  <c r="DX2" i="71"/>
  <c r="Q18" i="71"/>
  <c r="U23" i="71"/>
  <c r="AK23" i="71" s="1"/>
  <c r="DU2" i="74"/>
  <c r="DB6" i="213" s="1"/>
  <c r="FL2" i="74"/>
  <c r="EY6" i="70" s="1"/>
  <c r="FL2" i="80"/>
  <c r="HJ2" i="80"/>
  <c r="HD7" i="213" s="1"/>
  <c r="ES2" i="81"/>
  <c r="DZ8" i="213" s="1"/>
  <c r="HJ2" i="81"/>
  <c r="HA8" i="213" s="1"/>
  <c r="T19" i="81"/>
  <c r="EG2" i="82"/>
  <c r="DJ9" i="213" s="1"/>
  <c r="V23" i="93"/>
  <c r="R23" i="93"/>
  <c r="U21" i="95"/>
  <c r="AN21" i="95" s="1"/>
  <c r="T21" i="95"/>
  <c r="BJ2" i="95" s="1"/>
  <c r="Q21" i="95"/>
  <c r="BN2" i="95" s="1"/>
  <c r="P21" i="95"/>
  <c r="BM2" i="95" s="1"/>
  <c r="BU2" i="96"/>
  <c r="BZ2" i="96"/>
  <c r="BX2" i="96"/>
  <c r="BV2" i="96"/>
  <c r="GF2" i="96"/>
  <c r="GI2" i="96"/>
  <c r="GG2" i="96"/>
  <c r="U23" i="84"/>
  <c r="AT23" i="84" s="1"/>
  <c r="P23" i="84"/>
  <c r="EA2" i="71"/>
  <c r="DC5" i="70" s="1"/>
  <c r="FV2" i="71"/>
  <c r="T18" i="71"/>
  <c r="U22" i="71"/>
  <c r="AK22" i="71" s="1"/>
  <c r="P23" i="71"/>
  <c r="CM2" i="74"/>
  <c r="BO6" i="70" s="1"/>
  <c r="DV2" i="74"/>
  <c r="DC6" i="70" s="1"/>
  <c r="FM2" i="74"/>
  <c r="CY2" i="80"/>
  <c r="CC7" i="213" s="1"/>
  <c r="FW2" i="80"/>
  <c r="FL7" i="213" s="1"/>
  <c r="U22" i="80"/>
  <c r="AF22" i="80" s="1"/>
  <c r="DB2" i="81"/>
  <c r="CC8" i="213" s="1"/>
  <c r="FE2" i="81"/>
  <c r="EN8" i="213" s="1"/>
  <c r="HM2" i="81"/>
  <c r="HD8" i="213" s="1"/>
  <c r="CM2" i="82"/>
  <c r="BI9" i="213" s="1"/>
  <c r="FE2" i="84"/>
  <c r="FB2" i="84"/>
  <c r="EE2" i="94"/>
  <c r="EG2" i="94"/>
  <c r="EF2" i="94"/>
  <c r="ED2" i="94"/>
  <c r="EB2" i="94"/>
  <c r="P22" i="95"/>
  <c r="T22" i="95"/>
  <c r="Q22" i="95"/>
  <c r="DJ2" i="137"/>
  <c r="DH2" i="137"/>
  <c r="DD2" i="137"/>
  <c r="DD2" i="74"/>
  <c r="DS2" i="80"/>
  <c r="CZ7" i="213" s="1"/>
  <c r="GA2" i="80"/>
  <c r="FP7" i="213" s="1"/>
  <c r="DD2" i="81"/>
  <c r="FJ2" i="81"/>
  <c r="ES8" i="213" s="1"/>
  <c r="V22" i="93"/>
  <c r="FW2" i="93" s="1"/>
  <c r="R22" i="93"/>
  <c r="FZ2" i="93" s="1"/>
  <c r="GB2" i="98"/>
  <c r="GA2" i="98"/>
  <c r="FY2" i="98"/>
  <c r="T16" i="100"/>
  <c r="U16" i="100"/>
  <c r="AG16" i="100" s="1"/>
  <c r="FB2" i="133"/>
  <c r="FE2" i="133"/>
  <c r="U22" i="138"/>
  <c r="AG22" i="138" s="1"/>
  <c r="P22" i="138"/>
  <c r="BZ2" i="142"/>
  <c r="CC2" i="142"/>
  <c r="BY2" i="142"/>
  <c r="Q21" i="145"/>
  <c r="EN2" i="145" s="1"/>
  <c r="U21" i="145"/>
  <c r="AH21" i="145" s="1"/>
  <c r="T21" i="145"/>
  <c r="EJ2" i="145" s="1"/>
  <c r="P21" i="145"/>
  <c r="EM2" i="145" s="1"/>
  <c r="EH2" i="71"/>
  <c r="DK5" i="70" s="1"/>
  <c r="GD2" i="71"/>
  <c r="U21" i="71"/>
  <c r="AK21" i="71" s="1"/>
  <c r="DI2" i="74"/>
  <c r="FX2" i="74"/>
  <c r="U20" i="74"/>
  <c r="AF20" i="74" s="1"/>
  <c r="DT2" i="80"/>
  <c r="DA7" i="213" s="1"/>
  <c r="CF2" i="82"/>
  <c r="BA9" i="213" s="1"/>
  <c r="CD2" i="82"/>
  <c r="U16" i="84"/>
  <c r="AT16" i="84" s="1"/>
  <c r="T21" i="85"/>
  <c r="Q21" i="85"/>
  <c r="P21" i="85"/>
  <c r="EN2" i="85" s="1"/>
  <c r="FI2" i="86"/>
  <c r="FJ2" i="86"/>
  <c r="P24" i="86"/>
  <c r="U24" i="86"/>
  <c r="AF24" i="86" s="1"/>
  <c r="T24" i="86"/>
  <c r="ER2" i="93"/>
  <c r="EL2" i="93"/>
  <c r="EH2" i="95"/>
  <c r="EG2" i="95"/>
  <c r="GN2" i="95"/>
  <c r="GK2" i="95"/>
  <c r="CH2" i="97"/>
  <c r="CC2" i="97"/>
  <c r="GL2" i="97"/>
  <c r="GM2" i="97"/>
  <c r="GO2" i="97"/>
  <c r="CJ2" i="99"/>
  <c r="CF2" i="99"/>
  <c r="EM2" i="99"/>
  <c r="EI2" i="99"/>
  <c r="GN2" i="99"/>
  <c r="GP2" i="99"/>
  <c r="HH2" i="84"/>
  <c r="HJ2" i="84"/>
  <c r="HI2" i="84"/>
  <c r="GF2" i="94"/>
  <c r="GH2" i="94"/>
  <c r="GG2" i="94"/>
  <c r="P17" i="95"/>
  <c r="BT2" i="95" s="1"/>
  <c r="T17" i="95"/>
  <c r="BQ2" i="95" s="1"/>
  <c r="BB4" i="70"/>
  <c r="GE2" i="71"/>
  <c r="FO5" i="70" s="1"/>
  <c r="P20" i="71"/>
  <c r="P21" i="71"/>
  <c r="EP2" i="71" s="1"/>
  <c r="DJ2" i="74"/>
  <c r="CO6" i="213" s="1"/>
  <c r="U19" i="74"/>
  <c r="AF19" i="74" s="1"/>
  <c r="P20" i="74"/>
  <c r="DV2" i="80"/>
  <c r="U19" i="80"/>
  <c r="AF19" i="80" s="1"/>
  <c r="U20" i="80"/>
  <c r="AF20" i="80" s="1"/>
  <c r="Q21" i="80"/>
  <c r="U25" i="80"/>
  <c r="AF25" i="80" s="1"/>
  <c r="FY2" i="81"/>
  <c r="FK8" i="213" s="1"/>
  <c r="GU2" i="82"/>
  <c r="GG9" i="213" s="1"/>
  <c r="GS2" i="82"/>
  <c r="FC2" i="83"/>
  <c r="EO10" i="213" s="1"/>
  <c r="FE2" i="83"/>
  <c r="CR2" i="85"/>
  <c r="CO2" i="85"/>
  <c r="T19" i="86"/>
  <c r="Q19" i="86"/>
  <c r="P19" i="86"/>
  <c r="CS2" i="135"/>
  <c r="CV2" i="135"/>
  <c r="Q21" i="138"/>
  <c r="P21" i="138"/>
  <c r="P23" i="139"/>
  <c r="U23" i="139"/>
  <c r="AG23" i="139" s="1"/>
  <c r="T23" i="139"/>
  <c r="CD2" i="86"/>
  <c r="P16" i="86"/>
  <c r="Q17" i="86"/>
  <c r="ES2" i="86" s="1"/>
  <c r="U19" i="86"/>
  <c r="AF19" i="86" s="1"/>
  <c r="DB2" i="87"/>
  <c r="P24" i="87"/>
  <c r="EB2" i="88"/>
  <c r="DJ2" i="89"/>
  <c r="FI2" i="89"/>
  <c r="GU2" i="89"/>
  <c r="CK2" i="90"/>
  <c r="FB2" i="90"/>
  <c r="Q16" i="90"/>
  <c r="CJ2" i="92"/>
  <c r="DU2" i="93"/>
  <c r="FX2" i="93"/>
  <c r="HY2" i="93"/>
  <c r="W22" i="93"/>
  <c r="BN22" i="93" s="1"/>
  <c r="W23" i="93"/>
  <c r="BN23" i="93" s="1"/>
  <c r="BI2" i="95"/>
  <c r="P23" i="95"/>
  <c r="DT2" i="96"/>
  <c r="T22" i="96"/>
  <c r="T25" i="96"/>
  <c r="DN2" i="98"/>
  <c r="T16" i="98"/>
  <c r="T17" i="98"/>
  <c r="T22" i="98"/>
  <c r="T25" i="98"/>
  <c r="GJ2" i="99"/>
  <c r="DE2" i="100"/>
  <c r="GA2" i="100"/>
  <c r="T18" i="100"/>
  <c r="U19" i="100"/>
  <c r="AG19" i="100" s="1"/>
  <c r="T25" i="133"/>
  <c r="DZ2" i="135"/>
  <c r="EX2" i="136"/>
  <c r="GY2" i="136"/>
  <c r="HC2" i="136"/>
  <c r="HA2" i="136"/>
  <c r="FW2" i="136"/>
  <c r="T18" i="137"/>
  <c r="U18" i="137"/>
  <c r="AF18" i="137" s="1"/>
  <c r="U17" i="138"/>
  <c r="AG17" i="138" s="1"/>
  <c r="T17" i="138"/>
  <c r="P17" i="138"/>
  <c r="CF2" i="142"/>
  <c r="CD2" i="142"/>
  <c r="DA2" i="144"/>
  <c r="CZ2" i="144"/>
  <c r="HL2" i="144"/>
  <c r="HI2" i="144"/>
  <c r="HG2" i="144"/>
  <c r="HF2" i="144"/>
  <c r="BU2" i="82"/>
  <c r="AO9" i="213" s="1"/>
  <c r="DK2" i="82"/>
  <c r="CK9" i="213" s="1"/>
  <c r="GC2" i="82"/>
  <c r="FM9" i="213" s="1"/>
  <c r="W20" i="82"/>
  <c r="AK20" i="82" s="1"/>
  <c r="CB2" i="83"/>
  <c r="BC10" i="213" s="1"/>
  <c r="FJ2" i="83"/>
  <c r="EW10" i="213" s="1"/>
  <c r="ER2" i="84"/>
  <c r="U19" i="84"/>
  <c r="AT19" i="84" s="1"/>
  <c r="EE2" i="85"/>
  <c r="U17" i="85"/>
  <c r="AI17" i="85" s="1"/>
  <c r="CE2" i="86"/>
  <c r="T17" i="86"/>
  <c r="EO2" i="86" s="1"/>
  <c r="EA2" i="87"/>
  <c r="HG2" i="87"/>
  <c r="EI2" i="88"/>
  <c r="GL2" i="88"/>
  <c r="BX2" i="89"/>
  <c r="DQ2" i="89"/>
  <c r="FP2" i="89"/>
  <c r="GX2" i="89"/>
  <c r="DF2" i="90"/>
  <c r="FE2" i="90"/>
  <c r="U16" i="90"/>
  <c r="AF16" i="90" s="1"/>
  <c r="U20" i="90"/>
  <c r="AF20" i="90" s="1"/>
  <c r="EY2" i="91"/>
  <c r="HL2" i="91"/>
  <c r="P17" i="91"/>
  <c r="DR2" i="92"/>
  <c r="FY2" i="92"/>
  <c r="HG2" i="92"/>
  <c r="GA2" i="93"/>
  <c r="IN2" i="93"/>
  <c r="W16" i="93"/>
  <c r="BN16" i="93" s="1"/>
  <c r="W17" i="93"/>
  <c r="BN17" i="93" s="1"/>
  <c r="FL2" i="94"/>
  <c r="T22" i="94"/>
  <c r="T23" i="94"/>
  <c r="EB2" i="95"/>
  <c r="GR2" i="95"/>
  <c r="EF2" i="96"/>
  <c r="U22" i="96"/>
  <c r="AF22" i="96" s="1"/>
  <c r="T23" i="96"/>
  <c r="CP2" i="97"/>
  <c r="EX2" i="97"/>
  <c r="GY2" i="97"/>
  <c r="CC2" i="98"/>
  <c r="CO2" i="98"/>
  <c r="DQ2" i="98"/>
  <c r="U16" i="98"/>
  <c r="AF16" i="98" s="1"/>
  <c r="U17" i="98"/>
  <c r="AF17" i="98" s="1"/>
  <c r="U22" i="98"/>
  <c r="AF22" i="98" s="1"/>
  <c r="T23" i="98"/>
  <c r="CM2" i="99"/>
  <c r="ES2" i="99"/>
  <c r="DX2" i="100"/>
  <c r="GK2" i="100"/>
  <c r="DZ2" i="133"/>
  <c r="FI2" i="133"/>
  <c r="CK2" i="135"/>
  <c r="EB2" i="135"/>
  <c r="GC2" i="135"/>
  <c r="DT2" i="136"/>
  <c r="GB2" i="136"/>
  <c r="T18" i="136"/>
  <c r="BC2" i="136" s="1"/>
  <c r="P18" i="136"/>
  <c r="BF2" i="136" s="1"/>
  <c r="P20" i="136"/>
  <c r="T20" i="136"/>
  <c r="AO2" i="136" s="1"/>
  <c r="T22" i="136"/>
  <c r="P22" i="136"/>
  <c r="GZ2" i="138"/>
  <c r="GF2" i="139"/>
  <c r="GI2" i="139"/>
  <c r="GG2" i="139"/>
  <c r="T22" i="139"/>
  <c r="P22" i="139"/>
  <c r="DE2" i="141"/>
  <c r="DB2" i="141"/>
  <c r="DA2" i="141"/>
  <c r="CZ2" i="141"/>
  <c r="FC2" i="141"/>
  <c r="FH2" i="141"/>
  <c r="FG2" i="141"/>
  <c r="FD2" i="141"/>
  <c r="ET2" i="142"/>
  <c r="EU2" i="142"/>
  <c r="ES2" i="142"/>
  <c r="GY2" i="142"/>
  <c r="GT2" i="142"/>
  <c r="W18" i="142"/>
  <c r="AH18" i="142" s="1"/>
  <c r="S18" i="142"/>
  <c r="R18" i="142"/>
  <c r="S25" i="142"/>
  <c r="W25" i="142"/>
  <c r="AH25" i="142" s="1"/>
  <c r="V25" i="142"/>
  <c r="R25" i="142"/>
  <c r="P23" i="85"/>
  <c r="CP2" i="86"/>
  <c r="FW2" i="86"/>
  <c r="U17" i="86"/>
  <c r="AF17" i="86" s="1"/>
  <c r="EK2" i="88"/>
  <c r="GP2" i="88"/>
  <c r="DR2" i="89"/>
  <c r="FR2" i="89"/>
  <c r="GZ2" i="89"/>
  <c r="FO2" i="90"/>
  <c r="P22" i="91"/>
  <c r="EA2" i="92"/>
  <c r="GG2" i="92"/>
  <c r="HJ2" i="92"/>
  <c r="U19" i="92"/>
  <c r="AO19" i="92" s="1"/>
  <c r="GJ2" i="93"/>
  <c r="R16" i="93"/>
  <c r="R17" i="93"/>
  <c r="S18" i="93"/>
  <c r="FT2" i="93" s="1"/>
  <c r="FU2" i="94"/>
  <c r="U23" i="94"/>
  <c r="AH23" i="94" s="1"/>
  <c r="BP2" i="95"/>
  <c r="EC2" i="95"/>
  <c r="GV2" i="95"/>
  <c r="P19" i="95"/>
  <c r="AM2" i="96"/>
  <c r="EL2" i="96"/>
  <c r="GX2" i="96"/>
  <c r="U16" i="96"/>
  <c r="AF16" i="96" s="1"/>
  <c r="U23" i="96"/>
  <c r="AF23" i="96" s="1"/>
  <c r="CV2" i="97"/>
  <c r="EZ2" i="97"/>
  <c r="GZ2" i="97"/>
  <c r="CS2" i="98"/>
  <c r="EP2" i="98"/>
  <c r="GG2" i="98"/>
  <c r="U23" i="98"/>
  <c r="AF23" i="98" s="1"/>
  <c r="CY2" i="99"/>
  <c r="FE2" i="99"/>
  <c r="GT2" i="99"/>
  <c r="P18" i="99"/>
  <c r="ET2" i="99" s="1"/>
  <c r="P20" i="99"/>
  <c r="P21" i="99"/>
  <c r="BX2" i="100"/>
  <c r="EE2" i="100"/>
  <c r="GP2" i="100"/>
  <c r="U21" i="100"/>
  <c r="AG21" i="100" s="1"/>
  <c r="U22" i="100"/>
  <c r="AG22" i="100" s="1"/>
  <c r="U23" i="100"/>
  <c r="AG23" i="100" s="1"/>
  <c r="FL2" i="133"/>
  <c r="P16" i="133"/>
  <c r="CA2" i="134"/>
  <c r="CN2" i="135"/>
  <c r="GK2" i="135"/>
  <c r="S18" i="135"/>
  <c r="S19" i="135"/>
  <c r="BG2" i="136"/>
  <c r="DV2" i="136"/>
  <c r="U16" i="136"/>
  <c r="AG16" i="136" s="1"/>
  <c r="U18" i="136"/>
  <c r="AG18" i="136" s="1"/>
  <c r="T17" i="137"/>
  <c r="EH2" i="137" s="1"/>
  <c r="U17" i="137"/>
  <c r="AF17" i="137" s="1"/>
  <c r="Q17" i="137"/>
  <c r="EL2" i="137" s="1"/>
  <c r="Q18" i="137"/>
  <c r="DW2" i="138"/>
  <c r="DT2" i="138"/>
  <c r="GC2" i="138"/>
  <c r="GA2" i="138"/>
  <c r="FW2" i="138"/>
  <c r="DX2" i="138"/>
  <c r="HB2" i="138"/>
  <c r="P16" i="138"/>
  <c r="U16" i="138"/>
  <c r="AG16" i="138" s="1"/>
  <c r="U22" i="139"/>
  <c r="AG22" i="139" s="1"/>
  <c r="BL2" i="140"/>
  <c r="BJ2" i="140"/>
  <c r="DO2" i="140"/>
  <c r="DN2" i="140"/>
  <c r="DL2" i="140"/>
  <c r="DV2" i="146"/>
  <c r="DU2" i="146"/>
  <c r="DW2" i="82"/>
  <c r="CY9" i="213" s="1"/>
  <c r="R16" i="82"/>
  <c r="BX2" i="82" s="1"/>
  <c r="AR9" i="213" s="1"/>
  <c r="R17" i="82"/>
  <c r="BQ2" i="82" s="1"/>
  <c r="AJ9" i="213" s="1"/>
  <c r="CD2" i="83"/>
  <c r="BE10" i="213" s="1"/>
  <c r="Q20" i="83"/>
  <c r="Q21" i="83"/>
  <c r="CK2" i="84"/>
  <c r="U25" i="84"/>
  <c r="AT25" i="84" s="1"/>
  <c r="BM2" i="85"/>
  <c r="DF2" i="85"/>
  <c r="FE2" i="85"/>
  <c r="T22" i="85"/>
  <c r="FX2" i="86"/>
  <c r="CA2" i="87"/>
  <c r="FC2" i="87"/>
  <c r="CE2" i="88"/>
  <c r="GS2" i="88"/>
  <c r="CJ2" i="89"/>
  <c r="DT2" i="89"/>
  <c r="FS2" i="89"/>
  <c r="HI2" i="89"/>
  <c r="Q19" i="89"/>
  <c r="P25" i="89"/>
  <c r="EB2" i="90"/>
  <c r="FS2" i="90"/>
  <c r="DA2" i="91"/>
  <c r="FB2" i="91"/>
  <c r="EC2" i="92"/>
  <c r="GP2" i="92"/>
  <c r="P17" i="92"/>
  <c r="DD2" i="93"/>
  <c r="FH2" i="93"/>
  <c r="GO2" i="93"/>
  <c r="W18" i="93"/>
  <c r="BN18" i="93" s="1"/>
  <c r="GC2" i="94"/>
  <c r="BX2" i="95"/>
  <c r="HB2" i="95"/>
  <c r="Q19" i="95"/>
  <c r="CV2" i="96"/>
  <c r="EX2" i="96"/>
  <c r="GZ2" i="96"/>
  <c r="CW2" i="97"/>
  <c r="FC2" i="97"/>
  <c r="HA2" i="97"/>
  <c r="CZ2" i="98"/>
  <c r="ES2" i="98"/>
  <c r="GR2" i="98"/>
  <c r="DB2" i="99"/>
  <c r="FF2" i="99"/>
  <c r="GU2" i="99"/>
  <c r="P17" i="99"/>
  <c r="T20" i="99"/>
  <c r="HB2" i="100"/>
  <c r="T25" i="100"/>
  <c r="ER2" i="135"/>
  <c r="GR2" i="135"/>
  <c r="BO2" i="136"/>
  <c r="EJ2" i="137"/>
  <c r="EG2" i="137"/>
  <c r="GP2" i="137"/>
  <c r="GO2" i="137"/>
  <c r="CD2" i="137"/>
  <c r="GM2" i="137"/>
  <c r="EV2" i="138"/>
  <c r="HD2" i="138"/>
  <c r="P17" i="139"/>
  <c r="DJ2" i="139" s="1"/>
  <c r="T17" i="139"/>
  <c r="DG2" i="139" s="1"/>
  <c r="BJ2" i="141"/>
  <c r="DR2" i="141"/>
  <c r="DM2" i="141"/>
  <c r="DP2" i="141"/>
  <c r="W20" i="142"/>
  <c r="AH20" i="142" s="1"/>
  <c r="V20" i="142"/>
  <c r="R20" i="142"/>
  <c r="HL2" i="89"/>
  <c r="EE2" i="90"/>
  <c r="GC2" i="90"/>
  <c r="DD2" i="91"/>
  <c r="DA2" i="98"/>
  <c r="HD2" i="100"/>
  <c r="GO2" i="133"/>
  <c r="BS2" i="136"/>
  <c r="P23" i="136"/>
  <c r="FN2" i="136" s="1"/>
  <c r="T23" i="136"/>
  <c r="FK2" i="136" s="1"/>
  <c r="U16" i="137"/>
  <c r="AF16" i="137" s="1"/>
  <c r="T16" i="137"/>
  <c r="GQ2" i="138"/>
  <c r="GM2" i="138"/>
  <c r="U19" i="138"/>
  <c r="AG19" i="138" s="1"/>
  <c r="T19" i="138"/>
  <c r="P19" i="138"/>
  <c r="DF2" i="143"/>
  <c r="DH2" i="83"/>
  <c r="EC2" i="84"/>
  <c r="GL2" i="84"/>
  <c r="U17" i="84"/>
  <c r="AT17" i="84" s="1"/>
  <c r="P25" i="84"/>
  <c r="DR2" i="85"/>
  <c r="U16" i="85"/>
  <c r="AI16" i="85" s="1"/>
  <c r="U25" i="85"/>
  <c r="AI25" i="85" s="1"/>
  <c r="DR2" i="86"/>
  <c r="GL2" i="86"/>
  <c r="U21" i="86"/>
  <c r="AF21" i="86" s="1"/>
  <c r="GF2" i="87"/>
  <c r="P16" i="88"/>
  <c r="HN2" i="89"/>
  <c r="U22" i="89"/>
  <c r="AI22" i="89" s="1"/>
  <c r="U23" i="89"/>
  <c r="AI23" i="89" s="1"/>
  <c r="BV2" i="90"/>
  <c r="EN2" i="90"/>
  <c r="GM2" i="90"/>
  <c r="U24" i="90"/>
  <c r="AF24" i="90" s="1"/>
  <c r="U25" i="90"/>
  <c r="AF25" i="90" s="1"/>
  <c r="DH2" i="91"/>
  <c r="EF2" i="92"/>
  <c r="U18" i="94"/>
  <c r="AH18" i="94" s="1"/>
  <c r="DH2" i="96"/>
  <c r="FV2" i="96"/>
  <c r="U25" i="96"/>
  <c r="AF25" i="96" s="1"/>
  <c r="DI2" i="97"/>
  <c r="FJ2" i="97"/>
  <c r="HK2" i="97"/>
  <c r="DB2" i="98"/>
  <c r="FB2" i="98"/>
  <c r="U25" i="98"/>
  <c r="AF25" i="98" s="1"/>
  <c r="DI2" i="99"/>
  <c r="FK2" i="99"/>
  <c r="GX2" i="99"/>
  <c r="T17" i="99"/>
  <c r="CR2" i="100"/>
  <c r="FC2" i="100"/>
  <c r="HH2" i="100"/>
  <c r="DH2" i="133"/>
  <c r="ER2" i="133"/>
  <c r="GS2" i="133"/>
  <c r="Q20" i="133"/>
  <c r="BX2" i="135"/>
  <c r="DE2" i="135"/>
  <c r="FH2" i="135"/>
  <c r="GW2" i="135"/>
  <c r="CD2" i="136"/>
  <c r="P17" i="136"/>
  <c r="EL2" i="136" s="1"/>
  <c r="Q17" i="136"/>
  <c r="EM2" i="136" s="1"/>
  <c r="HD2" i="137"/>
  <c r="GZ2" i="137"/>
  <c r="EY2" i="138"/>
  <c r="U16" i="139"/>
  <c r="AG16" i="139" s="1"/>
  <c r="U24" i="139"/>
  <c r="AG24" i="139" s="1"/>
  <c r="DK2" i="140"/>
  <c r="T25" i="140"/>
  <c r="U25" i="140"/>
  <c r="AF25" i="140" s="1"/>
  <c r="P25" i="140"/>
  <c r="FC2" i="143"/>
  <c r="FG2" i="143"/>
  <c r="FE2" i="143"/>
  <c r="FD2" i="143"/>
  <c r="FB2" i="143"/>
  <c r="DI2" i="143"/>
  <c r="P17" i="143"/>
  <c r="DQ2" i="145"/>
  <c r="DS2" i="145"/>
  <c r="DV2" i="86"/>
  <c r="DF2" i="88"/>
  <c r="P17" i="88"/>
  <c r="P18" i="88"/>
  <c r="DA2" i="89"/>
  <c r="P23" i="89"/>
  <c r="BY2" i="90"/>
  <c r="EO2" i="90"/>
  <c r="W25" i="93"/>
  <c r="BN25" i="93" s="1"/>
  <c r="BQ2" i="94"/>
  <c r="U19" i="94"/>
  <c r="AH19" i="94" s="1"/>
  <c r="FQ2" i="95"/>
  <c r="DL2" i="98"/>
  <c r="DO2" i="99"/>
  <c r="FQ2" i="99"/>
  <c r="CU2" i="100"/>
  <c r="FL2" i="100"/>
  <c r="P18" i="100"/>
  <c r="Q19" i="100"/>
  <c r="U20" i="100"/>
  <c r="AG20" i="100" s="1"/>
  <c r="HF2" i="135"/>
  <c r="CF2" i="136"/>
  <c r="Q23" i="136"/>
  <c r="FO2" i="136" s="1"/>
  <c r="T19" i="137"/>
  <c r="U19" i="137"/>
  <c r="AF19" i="137" s="1"/>
  <c r="P19" i="137"/>
  <c r="CW2" i="138"/>
  <c r="CU2" i="138"/>
  <c r="CQ2" i="138"/>
  <c r="U18" i="138"/>
  <c r="AG18" i="138" s="1"/>
  <c r="T18" i="138"/>
  <c r="Q19" i="138"/>
  <c r="P16" i="139"/>
  <c r="BT2" i="139" s="1"/>
  <c r="S19" i="142"/>
  <c r="W19" i="142"/>
  <c r="AH19" i="142" s="1"/>
  <c r="V19" i="142"/>
  <c r="R19" i="142"/>
  <c r="W21" i="142"/>
  <c r="AH21" i="142" s="1"/>
  <c r="GA2" i="145"/>
  <c r="AZ2" i="147"/>
  <c r="DE2" i="147"/>
  <c r="Q16" i="148"/>
  <c r="GY2" i="149"/>
  <c r="DW2" i="150"/>
  <c r="FZ2" i="150"/>
  <c r="U23" i="150"/>
  <c r="AF23" i="150" s="1"/>
  <c r="T25" i="152"/>
  <c r="P25" i="152"/>
  <c r="U21" i="154"/>
  <c r="AW21" i="154" s="1"/>
  <c r="T21" i="154"/>
  <c r="W23" i="156"/>
  <c r="AM23" i="156" s="1"/>
  <c r="V23" i="156"/>
  <c r="R23" i="156"/>
  <c r="P25" i="159"/>
  <c r="U25" i="159"/>
  <c r="AH25" i="159" s="1"/>
  <c r="T25" i="159"/>
  <c r="T21" i="161"/>
  <c r="EH2" i="161" s="1"/>
  <c r="P21" i="161"/>
  <c r="U20" i="162"/>
  <c r="AF20" i="162" s="1"/>
  <c r="T20" i="162"/>
  <c r="P20" i="162"/>
  <c r="GA2" i="150"/>
  <c r="T22" i="150"/>
  <c r="EV2" i="150" s="1"/>
  <c r="U22" i="150"/>
  <c r="AF22" i="150" s="1"/>
  <c r="GN2" i="152"/>
  <c r="GO2" i="152"/>
  <c r="CF2" i="152"/>
  <c r="T24" i="152"/>
  <c r="BA2" i="155"/>
  <c r="EB2" i="158"/>
  <c r="DZ2" i="158"/>
  <c r="CH2" i="161"/>
  <c r="CG2" i="161"/>
  <c r="CF2" i="161"/>
  <c r="CE2" i="161"/>
  <c r="CD2" i="161"/>
  <c r="EL2" i="161"/>
  <c r="EG2" i="161"/>
  <c r="GP2" i="161"/>
  <c r="GO2" i="161"/>
  <c r="FB2" i="163"/>
  <c r="FA2" i="163"/>
  <c r="EX2" i="163"/>
  <c r="EW2" i="163"/>
  <c r="HF2" i="163"/>
  <c r="HB2" i="163"/>
  <c r="GZ2" i="163"/>
  <c r="W22" i="163"/>
  <c r="AV22" i="163" s="1"/>
  <c r="V22" i="163"/>
  <c r="S22" i="163"/>
  <c r="R22" i="163"/>
  <c r="U22" i="148"/>
  <c r="BM22" i="148" s="1"/>
  <c r="DX2" i="149"/>
  <c r="ED2" i="150"/>
  <c r="P21" i="150"/>
  <c r="BE2" i="150" s="1"/>
  <c r="T21" i="150"/>
  <c r="BB2" i="150" s="1"/>
  <c r="ER2" i="152"/>
  <c r="EN2" i="152"/>
  <c r="GS2" i="152"/>
  <c r="GV2" i="152"/>
  <c r="GQ2" i="152"/>
  <c r="FQ2" i="155"/>
  <c r="FR2" i="155"/>
  <c r="U24" i="155"/>
  <c r="P24" i="155"/>
  <c r="T24" i="159"/>
  <c r="P24" i="159"/>
  <c r="EJ2" i="140"/>
  <c r="GT2" i="144"/>
  <c r="EQ2" i="145"/>
  <c r="EK2" i="146"/>
  <c r="FS2" i="146"/>
  <c r="IA2" i="146"/>
  <c r="BN2" i="147"/>
  <c r="DQ2" i="147"/>
  <c r="FW2" i="147"/>
  <c r="U20" i="147"/>
  <c r="AF20" i="147" s="1"/>
  <c r="P21" i="147"/>
  <c r="EK2" i="147" s="1"/>
  <c r="U24" i="147"/>
  <c r="AF24" i="147" s="1"/>
  <c r="EK2" i="148"/>
  <c r="GR2" i="148"/>
  <c r="IB2" i="148"/>
  <c r="U17" i="148"/>
  <c r="BM17" i="148" s="1"/>
  <c r="U21" i="148"/>
  <c r="BM21" i="148" s="1"/>
  <c r="P22" i="148"/>
  <c r="P23" i="148"/>
  <c r="CB2" i="149"/>
  <c r="EU2" i="149"/>
  <c r="FW2" i="149"/>
  <c r="EE2" i="150"/>
  <c r="GX2" i="150"/>
  <c r="U20" i="150"/>
  <c r="AF20" i="150" s="1"/>
  <c r="HF2" i="151"/>
  <c r="HJ2" i="151"/>
  <c r="GL2" i="151"/>
  <c r="T23" i="152"/>
  <c r="P23" i="152"/>
  <c r="GX2" i="153"/>
  <c r="GU2" i="153"/>
  <c r="CP2" i="153"/>
  <c r="T18" i="153"/>
  <c r="U18" i="153"/>
  <c r="AG18" i="153" s="1"/>
  <c r="U25" i="154"/>
  <c r="AW25" i="154" s="1"/>
  <c r="T25" i="154"/>
  <c r="FS2" i="155"/>
  <c r="CV2" i="156"/>
  <c r="CQ2" i="156"/>
  <c r="EY2" i="156"/>
  <c r="EV2" i="156"/>
  <c r="GY2" i="156"/>
  <c r="S16" i="156"/>
  <c r="DQ2" i="157"/>
  <c r="DR2" i="157"/>
  <c r="DP2" i="157"/>
  <c r="U20" i="136"/>
  <c r="AG20" i="136" s="1"/>
  <c r="Q16" i="137"/>
  <c r="Q17" i="138"/>
  <c r="CK2" i="139"/>
  <c r="EX2" i="139"/>
  <c r="U20" i="139"/>
  <c r="AG20" i="139" s="1"/>
  <c r="AV2" i="140"/>
  <c r="CN2" i="140"/>
  <c r="GT2" i="140"/>
  <c r="U22" i="140"/>
  <c r="AF22" i="140" s="1"/>
  <c r="HD2" i="142"/>
  <c r="DX2" i="144"/>
  <c r="U18" i="144"/>
  <c r="AN18" i="144" s="1"/>
  <c r="ER2" i="145"/>
  <c r="HB2" i="145"/>
  <c r="P20" i="145"/>
  <c r="P25" i="145"/>
  <c r="EL2" i="146"/>
  <c r="FV2" i="146"/>
  <c r="U17" i="146"/>
  <c r="AW17" i="146" s="1"/>
  <c r="U23" i="146"/>
  <c r="AW23" i="146" s="1"/>
  <c r="DU2" i="147"/>
  <c r="FZ2" i="147"/>
  <c r="P20" i="147"/>
  <c r="BL2" i="147" s="1"/>
  <c r="P22" i="147"/>
  <c r="P24" i="147"/>
  <c r="EN2" i="148"/>
  <c r="GS2" i="148"/>
  <c r="ID2" i="148"/>
  <c r="P21" i="148"/>
  <c r="FR2" i="148" s="1"/>
  <c r="CQ2" i="149"/>
  <c r="EV2" i="149"/>
  <c r="FX2" i="149"/>
  <c r="U23" i="149"/>
  <c r="AG23" i="149" s="1"/>
  <c r="EP2" i="150"/>
  <c r="GY2" i="150"/>
  <c r="T19" i="150"/>
  <c r="P19" i="150"/>
  <c r="P20" i="150"/>
  <c r="AX2" i="150" s="1"/>
  <c r="BF2" i="151"/>
  <c r="BD2" i="151"/>
  <c r="BB2" i="151"/>
  <c r="FM2" i="151"/>
  <c r="FN2" i="151"/>
  <c r="DO2" i="151"/>
  <c r="FD2" i="152"/>
  <c r="FF2" i="152"/>
  <c r="FB2" i="152"/>
  <c r="FA2" i="152"/>
  <c r="HE2" i="152"/>
  <c r="HK2" i="152"/>
  <c r="HH2" i="152"/>
  <c r="Q18" i="153"/>
  <c r="Q21" i="153"/>
  <c r="U21" i="153"/>
  <c r="AG21" i="153" s="1"/>
  <c r="T21" i="153"/>
  <c r="P21" i="153"/>
  <c r="U25" i="153"/>
  <c r="AG25" i="153" s="1"/>
  <c r="T25" i="153"/>
  <c r="GC2" i="155"/>
  <c r="GD2" i="155"/>
  <c r="T17" i="157"/>
  <c r="U17" i="157"/>
  <c r="AR17" i="157" s="1"/>
  <c r="P17" i="157"/>
  <c r="P22" i="159"/>
  <c r="CB2" i="159" s="1"/>
  <c r="T22" i="159"/>
  <c r="BY2" i="159" s="1"/>
  <c r="DK2" i="160"/>
  <c r="DE2" i="160"/>
  <c r="FO2" i="160"/>
  <c r="FI2" i="160"/>
  <c r="FN2" i="160"/>
  <c r="FM2" i="160"/>
  <c r="FK2" i="160"/>
  <c r="FX2" i="165"/>
  <c r="FY2" i="165"/>
  <c r="FW2" i="165"/>
  <c r="EZ2" i="139"/>
  <c r="P20" i="139"/>
  <c r="DC2" i="139" s="1"/>
  <c r="AR2" i="140"/>
  <c r="CT2" i="140"/>
  <c r="P22" i="140"/>
  <c r="P20" i="141"/>
  <c r="CS2" i="142"/>
  <c r="R24" i="142"/>
  <c r="DJ2" i="145"/>
  <c r="ES2" i="145"/>
  <c r="Q20" i="145"/>
  <c r="GR2" i="147"/>
  <c r="T21" i="147"/>
  <c r="EH2" i="147" s="1"/>
  <c r="EO2" i="148"/>
  <c r="GT2" i="148"/>
  <c r="T23" i="148"/>
  <c r="CR2" i="149"/>
  <c r="EW2" i="149"/>
  <c r="GA2" i="149"/>
  <c r="BV2" i="150"/>
  <c r="DR2" i="150"/>
  <c r="HC2" i="150"/>
  <c r="U21" i="150"/>
  <c r="AF21" i="150" s="1"/>
  <c r="GT2" i="154"/>
  <c r="GU2" i="154"/>
  <c r="U18" i="154"/>
  <c r="AW18" i="154" s="1"/>
  <c r="T18" i="154"/>
  <c r="U24" i="154"/>
  <c r="AW24" i="154" s="1"/>
  <c r="T24" i="154"/>
  <c r="P24" i="154"/>
  <c r="T22" i="155"/>
  <c r="P22" i="155"/>
  <c r="Q17" i="157"/>
  <c r="FJ2" i="160"/>
  <c r="EM2" i="162"/>
  <c r="EP2" i="162"/>
  <c r="GQ2" i="162"/>
  <c r="GT2" i="162"/>
  <c r="U17" i="136"/>
  <c r="AG17" i="136" s="1"/>
  <c r="U22" i="136"/>
  <c r="AG22" i="136" s="1"/>
  <c r="DU2" i="137"/>
  <c r="EQ2" i="138"/>
  <c r="U24" i="138"/>
  <c r="AG24" i="138" s="1"/>
  <c r="CR2" i="139"/>
  <c r="FC2" i="139"/>
  <c r="GS2" i="139"/>
  <c r="AY2" i="140"/>
  <c r="CW2" i="140"/>
  <c r="FJ2" i="140"/>
  <c r="T23" i="140"/>
  <c r="U24" i="140"/>
  <c r="AF24" i="140" s="1"/>
  <c r="P16" i="141"/>
  <c r="U18" i="141"/>
  <c r="AO18" i="141" s="1"/>
  <c r="Q20" i="141"/>
  <c r="CT2" i="142"/>
  <c r="EW2" i="142"/>
  <c r="EO2" i="144"/>
  <c r="U17" i="144"/>
  <c r="AN17" i="144" s="1"/>
  <c r="ET2" i="145"/>
  <c r="T16" i="145"/>
  <c r="EW2" i="146"/>
  <c r="GQ2" i="146"/>
  <c r="Q16" i="146"/>
  <c r="U20" i="146"/>
  <c r="AW20" i="146" s="1"/>
  <c r="CK2" i="147"/>
  <c r="ED2" i="147"/>
  <c r="T22" i="147"/>
  <c r="DJ2" i="148"/>
  <c r="ET2" i="148"/>
  <c r="HL2" i="148"/>
  <c r="CT2" i="149"/>
  <c r="EY2" i="149"/>
  <c r="GH2" i="149"/>
  <c r="Q19" i="149"/>
  <c r="P20" i="149"/>
  <c r="BW2" i="150"/>
  <c r="DT2" i="150"/>
  <c r="FD2" i="150"/>
  <c r="T26" i="150"/>
  <c r="P26" i="150"/>
  <c r="DX2" i="151"/>
  <c r="DR2" i="151"/>
  <c r="FV2" i="151"/>
  <c r="FZ2" i="151"/>
  <c r="HI2" i="151"/>
  <c r="U17" i="151"/>
  <c r="AF17" i="151" s="1"/>
  <c r="Q17" i="151"/>
  <c r="EI2" i="152"/>
  <c r="DE2" i="153"/>
  <c r="DK2" i="153"/>
  <c r="DG2" i="153"/>
  <c r="FO2" i="153"/>
  <c r="FK2" i="153"/>
  <c r="P18" i="153"/>
  <c r="U24" i="153"/>
  <c r="AG24" i="153" s="1"/>
  <c r="T24" i="153"/>
  <c r="P24" i="153"/>
  <c r="T16" i="157"/>
  <c r="Q16" i="157"/>
  <c r="U16" i="159"/>
  <c r="AH16" i="159" s="1"/>
  <c r="T16" i="159"/>
  <c r="P16" i="159"/>
  <c r="T26" i="159"/>
  <c r="U26" i="159"/>
  <c r="AH26" i="159" s="1"/>
  <c r="CZ2" i="138"/>
  <c r="ET2" i="138"/>
  <c r="CZ2" i="140"/>
  <c r="P19" i="140"/>
  <c r="BE2" i="140" s="1"/>
  <c r="U23" i="140"/>
  <c r="AF23" i="140" s="1"/>
  <c r="U16" i="141"/>
  <c r="AO16" i="141" s="1"/>
  <c r="Q18" i="141"/>
  <c r="U19" i="141"/>
  <c r="AO19" i="141" s="1"/>
  <c r="U20" i="141"/>
  <c r="AO20" i="141" s="1"/>
  <c r="CW2" i="142"/>
  <c r="EX2" i="142"/>
  <c r="CL2" i="143"/>
  <c r="P25" i="143"/>
  <c r="P16" i="144"/>
  <c r="Q17" i="144"/>
  <c r="U20" i="144"/>
  <c r="AN20" i="144" s="1"/>
  <c r="DT2" i="145"/>
  <c r="FL2" i="145"/>
  <c r="U18" i="145"/>
  <c r="AH18" i="145" s="1"/>
  <c r="U22" i="145"/>
  <c r="AH22" i="145" s="1"/>
  <c r="P23" i="145"/>
  <c r="DO2" i="146"/>
  <c r="EY2" i="146"/>
  <c r="HC2" i="146"/>
  <c r="Q20" i="146"/>
  <c r="U21" i="146"/>
  <c r="AW21" i="146" s="1"/>
  <c r="U22" i="146"/>
  <c r="AW22" i="146" s="1"/>
  <c r="AY2" i="147"/>
  <c r="DC2" i="147"/>
  <c r="EE2" i="147"/>
  <c r="HF2" i="147"/>
  <c r="U18" i="147"/>
  <c r="AF18" i="147" s="1"/>
  <c r="DM2" i="148"/>
  <c r="FD2" i="148"/>
  <c r="HN2" i="148"/>
  <c r="U19" i="148"/>
  <c r="BM19" i="148" s="1"/>
  <c r="DB2" i="149"/>
  <c r="EZ2" i="149"/>
  <c r="GL2" i="149"/>
  <c r="CA2" i="150"/>
  <c r="DV2" i="150"/>
  <c r="FX2" i="150"/>
  <c r="U26" i="150"/>
  <c r="AF26" i="150" s="1"/>
  <c r="HK2" i="151"/>
  <c r="GB2" i="152"/>
  <c r="FZ2" i="152"/>
  <c r="EJ2" i="152"/>
  <c r="HJ2" i="152"/>
  <c r="EB2" i="154"/>
  <c r="P18" i="154"/>
  <c r="FH2" i="159"/>
  <c r="FI2" i="159"/>
  <c r="FG2" i="159"/>
  <c r="CN2" i="166"/>
  <c r="CM2" i="166"/>
  <c r="ES2" i="166"/>
  <c r="EM2" i="166"/>
  <c r="P16" i="157"/>
  <c r="CD2" i="158"/>
  <c r="U24" i="159"/>
  <c r="AH24" i="159" s="1"/>
  <c r="U21" i="161"/>
  <c r="AF21" i="161" s="1"/>
  <c r="HD2" i="166"/>
  <c r="GZ2" i="166"/>
  <c r="DD2" i="168"/>
  <c r="DF2" i="168"/>
  <c r="FI2" i="168"/>
  <c r="FJ2" i="168"/>
  <c r="HH2" i="168"/>
  <c r="HJ2" i="168"/>
  <c r="P19" i="168"/>
  <c r="DH2" i="169"/>
  <c r="DK2" i="169"/>
  <c r="DG2" i="169"/>
  <c r="U19" i="171"/>
  <c r="AH19" i="171" s="1"/>
  <c r="T19" i="171"/>
  <c r="BK2" i="171" s="1"/>
  <c r="GB2" i="172"/>
  <c r="FY2" i="172"/>
  <c r="BF2" i="175"/>
  <c r="BC2" i="175"/>
  <c r="DJ2" i="175"/>
  <c r="DH2" i="175"/>
  <c r="DF2" i="175"/>
  <c r="DE2" i="175"/>
  <c r="DD2" i="175"/>
  <c r="FL2" i="175"/>
  <c r="FN2" i="175"/>
  <c r="U17" i="175"/>
  <c r="AF17" i="175" s="1"/>
  <c r="T17" i="175"/>
  <c r="AN2" i="175" s="1"/>
  <c r="P17" i="175"/>
  <c r="T23" i="176"/>
  <c r="P23" i="176"/>
  <c r="BT2" i="178"/>
  <c r="BQ2" i="178"/>
  <c r="DV2" i="178"/>
  <c r="DR2" i="178"/>
  <c r="FW2" i="178"/>
  <c r="GA2" i="178"/>
  <c r="FZ2" i="178"/>
  <c r="CP2" i="152"/>
  <c r="T19" i="152"/>
  <c r="CY2" i="153"/>
  <c r="EK2" i="154"/>
  <c r="U19" i="154"/>
  <c r="AW19" i="154" s="1"/>
  <c r="HM2" i="156"/>
  <c r="EW2" i="157"/>
  <c r="HW2" i="157"/>
  <c r="U16" i="157"/>
  <c r="AR16" i="157" s="1"/>
  <c r="P18" i="157"/>
  <c r="P19" i="157"/>
  <c r="T25" i="157"/>
  <c r="GP2" i="158"/>
  <c r="U23" i="158"/>
  <c r="AU23" i="158" s="1"/>
  <c r="U24" i="158"/>
  <c r="AU24" i="158" s="1"/>
  <c r="CQ2" i="159"/>
  <c r="FA2" i="159"/>
  <c r="U18" i="159"/>
  <c r="AH18" i="159" s="1"/>
  <c r="DW2" i="161"/>
  <c r="FW2" i="161"/>
  <c r="U17" i="161"/>
  <c r="AF17" i="161" s="1"/>
  <c r="DN2" i="162"/>
  <c r="FY2" i="162"/>
  <c r="U21" i="162"/>
  <c r="AF21" i="162" s="1"/>
  <c r="BC2" i="163"/>
  <c r="W17" i="163"/>
  <c r="AV17" i="163" s="1"/>
  <c r="R21" i="163"/>
  <c r="BL2" i="164"/>
  <c r="DR2" i="164"/>
  <c r="EE2" i="165"/>
  <c r="FF2" i="166"/>
  <c r="FE2" i="166"/>
  <c r="P16" i="166"/>
  <c r="U16" i="166"/>
  <c r="AF16" i="166" s="1"/>
  <c r="CA2" i="167"/>
  <c r="DW2" i="169"/>
  <c r="EQ2" i="171"/>
  <c r="EP2" i="171"/>
  <c r="U18" i="171"/>
  <c r="AH18" i="171" s="1"/>
  <c r="P18" i="171"/>
  <c r="T21" i="178"/>
  <c r="U21" i="178"/>
  <c r="AF21" i="178" s="1"/>
  <c r="AQ2" i="180"/>
  <c r="AN2" i="180"/>
  <c r="ES2" i="180"/>
  <c r="EV2" i="180"/>
  <c r="HA2" i="180"/>
  <c r="GX2" i="180"/>
  <c r="P18" i="159"/>
  <c r="P17" i="161"/>
  <c r="P21" i="162"/>
  <c r="EK2" i="162" s="1"/>
  <c r="CY2" i="163"/>
  <c r="P25" i="165"/>
  <c r="DJ2" i="166"/>
  <c r="DH2" i="166"/>
  <c r="DD2" i="166"/>
  <c r="CS2" i="167"/>
  <c r="CR2" i="167"/>
  <c r="CP2" i="167"/>
  <c r="CO2" i="167"/>
  <c r="DP2" i="168"/>
  <c r="DR2" i="168"/>
  <c r="FW2" i="168"/>
  <c r="FX2" i="168"/>
  <c r="FV2" i="168"/>
  <c r="FT2" i="168"/>
  <c r="U17" i="168"/>
  <c r="AI17" i="168" s="1"/>
  <c r="P17" i="168"/>
  <c r="EN2" i="168" s="1"/>
  <c r="BS2" i="169"/>
  <c r="BO2" i="169"/>
  <c r="BF2" i="170"/>
  <c r="BD2" i="170"/>
  <c r="DF2" i="170"/>
  <c r="DG2" i="170"/>
  <c r="DD2" i="170"/>
  <c r="FM2" i="170"/>
  <c r="FK2" i="170"/>
  <c r="FJ2" i="170"/>
  <c r="U24" i="183"/>
  <c r="AF24" i="183" s="1"/>
  <c r="P24" i="183"/>
  <c r="EA2" i="151"/>
  <c r="DI2" i="152"/>
  <c r="EY2" i="152"/>
  <c r="DB2" i="153"/>
  <c r="GQ2" i="153"/>
  <c r="CS2" i="154"/>
  <c r="FE2" i="154"/>
  <c r="HG2" i="154"/>
  <c r="EG2" i="155"/>
  <c r="CB2" i="155"/>
  <c r="DW2" i="155"/>
  <c r="P25" i="155"/>
  <c r="EA2" i="156"/>
  <c r="FY2" i="156"/>
  <c r="HQ2" i="156"/>
  <c r="DX2" i="157"/>
  <c r="FR2" i="157"/>
  <c r="T18" i="157"/>
  <c r="Q19" i="157"/>
  <c r="CO2" i="158"/>
  <c r="FH2" i="158"/>
  <c r="HN2" i="158"/>
  <c r="P17" i="158"/>
  <c r="U18" i="158"/>
  <c r="AU18" i="158" s="1"/>
  <c r="T25" i="158"/>
  <c r="U26" i="158"/>
  <c r="AU26" i="158" s="1"/>
  <c r="CS2" i="159"/>
  <c r="T19" i="159"/>
  <c r="U20" i="159"/>
  <c r="AH20" i="159" s="1"/>
  <c r="CD2" i="160"/>
  <c r="EH2" i="160"/>
  <c r="FR2" i="160"/>
  <c r="U17" i="160"/>
  <c r="AG17" i="160" s="1"/>
  <c r="U20" i="160"/>
  <c r="AG20" i="160" s="1"/>
  <c r="U21" i="160"/>
  <c r="AG21" i="160" s="1"/>
  <c r="U23" i="160"/>
  <c r="AG23" i="160" s="1"/>
  <c r="DP2" i="162"/>
  <c r="DN2" i="163"/>
  <c r="V23" i="163"/>
  <c r="GV2" i="164"/>
  <c r="CI2" i="165"/>
  <c r="GN2" i="165"/>
  <c r="U19" i="167"/>
  <c r="AK19" i="167" s="1"/>
  <c r="EA2" i="168"/>
  <c r="DW2" i="168"/>
  <c r="FG2" i="168"/>
  <c r="U19" i="168"/>
  <c r="AI19" i="168" s="1"/>
  <c r="U24" i="168"/>
  <c r="AI24" i="168" s="1"/>
  <c r="T24" i="168"/>
  <c r="T16" i="169"/>
  <c r="CL2" i="169" s="1"/>
  <c r="U16" i="169"/>
  <c r="AN16" i="169" s="1"/>
  <c r="U25" i="169"/>
  <c r="AN25" i="169" s="1"/>
  <c r="P25" i="169"/>
  <c r="FL2" i="170"/>
  <c r="U23" i="177"/>
  <c r="AF23" i="177" s="1"/>
  <c r="T23" i="177"/>
  <c r="P23" i="177"/>
  <c r="AX2" i="183"/>
  <c r="AT2" i="183"/>
  <c r="AS2" i="183"/>
  <c r="HI2" i="183"/>
  <c r="HH2" i="183"/>
  <c r="EB2" i="151"/>
  <c r="GI2" i="151"/>
  <c r="U20" i="151"/>
  <c r="AF20" i="151" s="1"/>
  <c r="DJ2" i="152"/>
  <c r="CV2" i="154"/>
  <c r="FF2" i="154"/>
  <c r="HK2" i="154"/>
  <c r="T19" i="154"/>
  <c r="U20" i="154"/>
  <c r="AW20" i="154" s="1"/>
  <c r="CE2" i="155"/>
  <c r="EN2" i="155"/>
  <c r="FI2" i="158"/>
  <c r="P18" i="158"/>
  <c r="EE2" i="158" s="1"/>
  <c r="U25" i="158"/>
  <c r="AU25" i="158" s="1"/>
  <c r="U19" i="159"/>
  <c r="AH19" i="159" s="1"/>
  <c r="FS2" i="160"/>
  <c r="P16" i="160"/>
  <c r="DC2" i="160" s="1"/>
  <c r="P17" i="160"/>
  <c r="P18" i="160"/>
  <c r="DJ2" i="160" s="1"/>
  <c r="P23" i="160"/>
  <c r="P24" i="160"/>
  <c r="DU2" i="162"/>
  <c r="GX2" i="162"/>
  <c r="S20" i="163"/>
  <c r="DB2" i="164"/>
  <c r="GY2" i="164"/>
  <c r="GP2" i="165"/>
  <c r="T25" i="165"/>
  <c r="DX2" i="166"/>
  <c r="DW2" i="166"/>
  <c r="DU2" i="166"/>
  <c r="CC2" i="168"/>
  <c r="CD2" i="168"/>
  <c r="CA2" i="168"/>
  <c r="EB2" i="168"/>
  <c r="ED2" i="168"/>
  <c r="FS2" i="168"/>
  <c r="AR2" i="172"/>
  <c r="HD2" i="172"/>
  <c r="GZ2" i="172"/>
  <c r="AZ2" i="175"/>
  <c r="DX2" i="176"/>
  <c r="DW2" i="176"/>
  <c r="DV2" i="176"/>
  <c r="FW2" i="176"/>
  <c r="FZ2" i="176"/>
  <c r="BG2" i="177"/>
  <c r="BM2" i="177"/>
  <c r="BK2" i="177"/>
  <c r="BJ2" i="177"/>
  <c r="DO2" i="177"/>
  <c r="DQ2" i="177"/>
  <c r="DP2" i="177"/>
  <c r="DL2" i="177"/>
  <c r="FR2" i="177"/>
  <c r="FT2" i="177"/>
  <c r="CW2" i="154"/>
  <c r="FH2" i="154"/>
  <c r="HP2" i="154"/>
  <c r="CF2" i="155"/>
  <c r="EQ2" i="155"/>
  <c r="HF2" i="155"/>
  <c r="U18" i="155"/>
  <c r="U20" i="155"/>
  <c r="DJ2" i="157"/>
  <c r="ED2" i="157"/>
  <c r="GJ2" i="157"/>
  <c r="BI2" i="158"/>
  <c r="FJ2" i="158"/>
  <c r="T16" i="158"/>
  <c r="T19" i="158"/>
  <c r="U20" i="158"/>
  <c r="AU20" i="158" s="1"/>
  <c r="CU2" i="159"/>
  <c r="FU2" i="159"/>
  <c r="CO2" i="160"/>
  <c r="EZ2" i="160"/>
  <c r="FT2" i="160"/>
  <c r="P20" i="160"/>
  <c r="DQ2" i="160" s="1"/>
  <c r="T21" i="160"/>
  <c r="T22" i="160"/>
  <c r="CQ2" i="161"/>
  <c r="FE2" i="161"/>
  <c r="EH2" i="162"/>
  <c r="HB2" i="162"/>
  <c r="P17" i="162"/>
  <c r="ED2" i="163"/>
  <c r="FD2" i="163"/>
  <c r="HJ2" i="163"/>
  <c r="W16" i="163"/>
  <c r="AV16" i="163" s="1"/>
  <c r="DD2" i="164"/>
  <c r="EQ2" i="164"/>
  <c r="GZ2" i="164"/>
  <c r="CQ2" i="165"/>
  <c r="FF2" i="165"/>
  <c r="HJ2" i="165"/>
  <c r="P18" i="165"/>
  <c r="EX2" i="166"/>
  <c r="GZ2" i="167"/>
  <c r="P24" i="168"/>
  <c r="BE2" i="169"/>
  <c r="HQ2" i="169"/>
  <c r="P16" i="169"/>
  <c r="AY2" i="169" s="1"/>
  <c r="FX2" i="176"/>
  <c r="CD2" i="153"/>
  <c r="DO2" i="154"/>
  <c r="FU2" i="154"/>
  <c r="HY2" i="154"/>
  <c r="FC2" i="155"/>
  <c r="HG2" i="155"/>
  <c r="U22" i="157"/>
  <c r="AR22" i="157" s="1"/>
  <c r="U19" i="158"/>
  <c r="AU19" i="158" s="1"/>
  <c r="DW2" i="159"/>
  <c r="CR2" i="160"/>
  <c r="FV2" i="160"/>
  <c r="U16" i="160"/>
  <c r="AG16" i="160" s="1"/>
  <c r="U19" i="160"/>
  <c r="AG19" i="160" s="1"/>
  <c r="U25" i="160"/>
  <c r="AG25" i="160" s="1"/>
  <c r="CR2" i="161"/>
  <c r="FG2" i="161"/>
  <c r="U25" i="161"/>
  <c r="AF25" i="161" s="1"/>
  <c r="CS2" i="162"/>
  <c r="EE2" i="163"/>
  <c r="FI2" i="163"/>
  <c r="HL2" i="163"/>
  <c r="R19" i="163"/>
  <c r="DO2" i="164"/>
  <c r="ER2" i="164"/>
  <c r="CT2" i="165"/>
  <c r="FK2" i="165"/>
  <c r="HK2" i="165"/>
  <c r="GP2" i="166"/>
  <c r="GN2" i="166"/>
  <c r="GL2" i="166"/>
  <c r="CD2" i="166"/>
  <c r="P16" i="167"/>
  <c r="U16" i="167"/>
  <c r="AK16" i="167" s="1"/>
  <c r="P23" i="168"/>
  <c r="CV2" i="169"/>
  <c r="CS2" i="169"/>
  <c r="BQ2" i="169"/>
  <c r="T25" i="169"/>
  <c r="CC2" i="170"/>
  <c r="CE2" i="170"/>
  <c r="EL2" i="170"/>
  <c r="EJ2" i="170"/>
  <c r="GL2" i="170"/>
  <c r="GP2" i="170"/>
  <c r="GN2" i="170"/>
  <c r="GK2" i="170"/>
  <c r="BA2" i="170"/>
  <c r="AR2" i="173"/>
  <c r="AN2" i="173"/>
  <c r="AM2" i="173"/>
  <c r="ET2" i="173"/>
  <c r="EX2" i="173"/>
  <c r="HD2" i="173"/>
  <c r="GX2" i="173"/>
  <c r="U20" i="176"/>
  <c r="AF20" i="176" s="1"/>
  <c r="T20" i="176"/>
  <c r="P20" i="176"/>
  <c r="BQ2" i="181"/>
  <c r="BO2" i="181"/>
  <c r="DR2" i="181"/>
  <c r="DU2" i="181"/>
  <c r="GA2" i="181"/>
  <c r="FZ2" i="181"/>
  <c r="BU2" i="182"/>
  <c r="BV2" i="182"/>
  <c r="CA2" i="182"/>
  <c r="BZ2" i="182"/>
  <c r="BY2" i="182"/>
  <c r="BX2" i="182"/>
  <c r="EC2" i="182"/>
  <c r="ED2" i="182"/>
  <c r="GI2" i="182"/>
  <c r="GG2" i="182"/>
  <c r="U18" i="168"/>
  <c r="AI18" i="168" s="1"/>
  <c r="BV2" i="169"/>
  <c r="U21" i="169"/>
  <c r="AN21" i="169" s="1"/>
  <c r="FV2" i="170"/>
  <c r="U16" i="170"/>
  <c r="AF16" i="170" s="1"/>
  <c r="U21" i="172"/>
  <c r="AF21" i="172" s="1"/>
  <c r="AW2" i="173"/>
  <c r="GN2" i="175"/>
  <c r="U22" i="175"/>
  <c r="AF22" i="175" s="1"/>
  <c r="U23" i="176"/>
  <c r="AF23" i="176" s="1"/>
  <c r="DX2" i="177"/>
  <c r="FV2" i="177"/>
  <c r="DY2" i="178"/>
  <c r="DH2" i="179"/>
  <c r="BU2" i="181"/>
  <c r="BV2" i="181"/>
  <c r="DJ2" i="183"/>
  <c r="DE2" i="183"/>
  <c r="DD2" i="183"/>
  <c r="FN2" i="183"/>
  <c r="FM2" i="183"/>
  <c r="FL2" i="183"/>
  <c r="FK2" i="183"/>
  <c r="FH2" i="183"/>
  <c r="BU2" i="197"/>
  <c r="BR2" i="197"/>
  <c r="DY2" i="197"/>
  <c r="DU2" i="197"/>
  <c r="DT2" i="197"/>
  <c r="DS2" i="197"/>
  <c r="CC2" i="198"/>
  <c r="CF2" i="198"/>
  <c r="EI2" i="198"/>
  <c r="EF2" i="198"/>
  <c r="GP2" i="198"/>
  <c r="GN2" i="198"/>
  <c r="T21" i="203"/>
  <c r="U21" i="203"/>
  <c r="AF21" i="203" s="1"/>
  <c r="HC2" i="167"/>
  <c r="U22" i="168"/>
  <c r="AI22" i="168" s="1"/>
  <c r="DR2" i="170"/>
  <c r="FX2" i="170"/>
  <c r="EN2" i="171"/>
  <c r="U22" i="171"/>
  <c r="AH22" i="171" s="1"/>
  <c r="CX2" i="172"/>
  <c r="U16" i="172"/>
  <c r="AF16" i="172" s="1"/>
  <c r="DO2" i="173"/>
  <c r="T21" i="173"/>
  <c r="DK2" i="174"/>
  <c r="BH2" i="175"/>
  <c r="GO2" i="175"/>
  <c r="AL2" i="176"/>
  <c r="CA2" i="176"/>
  <c r="GE2" i="176"/>
  <c r="U19" i="176"/>
  <c r="AF19" i="176" s="1"/>
  <c r="U22" i="176"/>
  <c r="AF22" i="176" s="1"/>
  <c r="EN2" i="177"/>
  <c r="FX2" i="177"/>
  <c r="T16" i="177"/>
  <c r="T17" i="177"/>
  <c r="AU2" i="177" s="1"/>
  <c r="AL2" i="178"/>
  <c r="CN2" i="178"/>
  <c r="EN2" i="178"/>
  <c r="GW2" i="178"/>
  <c r="U18" i="178"/>
  <c r="AF18" i="178" s="1"/>
  <c r="BD2" i="179"/>
  <c r="DU2" i="179"/>
  <c r="GC2" i="179"/>
  <c r="AI18" i="179"/>
  <c r="BL2" i="180"/>
  <c r="DE2" i="180"/>
  <c r="U22" i="180"/>
  <c r="AE22" i="180" s="1"/>
  <c r="U25" i="180"/>
  <c r="AE25" i="180" s="1"/>
  <c r="EL2" i="181"/>
  <c r="EH2" i="181"/>
  <c r="AM2" i="181"/>
  <c r="EF2" i="181"/>
  <c r="U19" i="191"/>
  <c r="AN19" i="191" s="1"/>
  <c r="T19" i="191"/>
  <c r="P19" i="191"/>
  <c r="U25" i="193"/>
  <c r="AF25" i="193" s="1"/>
  <c r="T25" i="193"/>
  <c r="P25" i="193"/>
  <c r="P16" i="168"/>
  <c r="AU2" i="169"/>
  <c r="GI2" i="169"/>
  <c r="DU2" i="170"/>
  <c r="GA2" i="170"/>
  <c r="P24" i="170"/>
  <c r="AR2" i="171"/>
  <c r="P21" i="171"/>
  <c r="U24" i="172"/>
  <c r="AF24" i="172" s="1"/>
  <c r="U25" i="172"/>
  <c r="AF25" i="172" s="1"/>
  <c r="AY2" i="173"/>
  <c r="DP2" i="173"/>
  <c r="DS2" i="174"/>
  <c r="BI2" i="175"/>
  <c r="GX2" i="175"/>
  <c r="AM2" i="176"/>
  <c r="CR2" i="176"/>
  <c r="DZ2" i="176"/>
  <c r="HB2" i="176"/>
  <c r="U16" i="176"/>
  <c r="AF16" i="176" s="1"/>
  <c r="P19" i="176"/>
  <c r="BL2" i="176" s="1"/>
  <c r="P21" i="176"/>
  <c r="EO2" i="177"/>
  <c r="FZ2" i="177"/>
  <c r="U20" i="177"/>
  <c r="AF20" i="177" s="1"/>
  <c r="AR2" i="178"/>
  <c r="CO2" i="178"/>
  <c r="EO2" i="178"/>
  <c r="GX2" i="178"/>
  <c r="BG2" i="179"/>
  <c r="DX2" i="179"/>
  <c r="GD2" i="179"/>
  <c r="P24" i="179"/>
  <c r="P25" i="179"/>
  <c r="BP2" i="180"/>
  <c r="DR2" i="180"/>
  <c r="BW2" i="181"/>
  <c r="U21" i="182"/>
  <c r="AF21" i="182" s="1"/>
  <c r="P25" i="182"/>
  <c r="U25" i="182"/>
  <c r="AF25" i="182" s="1"/>
  <c r="T25" i="182"/>
  <c r="T22" i="192"/>
  <c r="P22" i="192"/>
  <c r="AL2" i="175"/>
  <c r="HB2" i="175"/>
  <c r="GR2" i="177"/>
  <c r="CR2" i="178"/>
  <c r="HA2" i="178"/>
  <c r="BQ2" i="180"/>
  <c r="DT2" i="180"/>
  <c r="AV2" i="187"/>
  <c r="CX2" i="187"/>
  <c r="DB2" i="187"/>
  <c r="DA2" i="187"/>
  <c r="CY2" i="187"/>
  <c r="BN2" i="188"/>
  <c r="BS2" i="188"/>
  <c r="BR2" i="188"/>
  <c r="BQ2" i="188"/>
  <c r="BO2" i="188"/>
  <c r="GB2" i="188"/>
  <c r="GA2" i="188"/>
  <c r="FZ2" i="188"/>
  <c r="FY2" i="188"/>
  <c r="FW2" i="188"/>
  <c r="FV2" i="188"/>
  <c r="U19" i="188"/>
  <c r="AF19" i="188" s="1"/>
  <c r="P19" i="188"/>
  <c r="P18" i="191"/>
  <c r="CA2" i="191" s="1"/>
  <c r="U18" i="191"/>
  <c r="AN18" i="191" s="1"/>
  <c r="T18" i="191"/>
  <c r="BX2" i="191" s="1"/>
  <c r="U21" i="166"/>
  <c r="AF21" i="166" s="1"/>
  <c r="DG2" i="167"/>
  <c r="FI2" i="167"/>
  <c r="HL2" i="167"/>
  <c r="U23" i="167"/>
  <c r="AK23" i="167" s="1"/>
  <c r="GR2" i="168"/>
  <c r="CS2" i="170"/>
  <c r="P20" i="170"/>
  <c r="BS2" i="170" s="1"/>
  <c r="CD2" i="171"/>
  <c r="FN2" i="171"/>
  <c r="T22" i="171"/>
  <c r="AV2" i="172"/>
  <c r="DZ2" i="172"/>
  <c r="T16" i="172"/>
  <c r="AN2" i="172" s="1"/>
  <c r="U22" i="172"/>
  <c r="AF22" i="172" s="1"/>
  <c r="P24" i="172"/>
  <c r="BI2" i="173"/>
  <c r="DU2" i="173"/>
  <c r="HH2" i="173"/>
  <c r="U20" i="173"/>
  <c r="AF20" i="173" s="1"/>
  <c r="AM2" i="174"/>
  <c r="DU2" i="174"/>
  <c r="FS2" i="174"/>
  <c r="AM2" i="175"/>
  <c r="BK2" i="175"/>
  <c r="FQ2" i="175"/>
  <c r="HI2" i="175"/>
  <c r="U19" i="175"/>
  <c r="AF19" i="175" s="1"/>
  <c r="AV2" i="176"/>
  <c r="DE2" i="176"/>
  <c r="EE2" i="176"/>
  <c r="HI2" i="176"/>
  <c r="T21" i="176"/>
  <c r="FE2" i="177"/>
  <c r="HD2" i="177"/>
  <c r="P20" i="177"/>
  <c r="BS2" i="177" s="1"/>
  <c r="BJ2" i="178"/>
  <c r="CU2" i="178"/>
  <c r="ES2" i="178"/>
  <c r="T18" i="178"/>
  <c r="BB2" i="178" s="1"/>
  <c r="U24" i="178"/>
  <c r="AF24" i="178" s="1"/>
  <c r="BS2" i="179"/>
  <c r="FD2" i="179"/>
  <c r="P17" i="179"/>
  <c r="AI21" i="179"/>
  <c r="U24" i="179"/>
  <c r="AI24" i="179" s="1"/>
  <c r="T25" i="179"/>
  <c r="DU2" i="180"/>
  <c r="FP2" i="180"/>
  <c r="DC2" i="181"/>
  <c r="DA2" i="181"/>
  <c r="BA2" i="181"/>
  <c r="BZ2" i="181"/>
  <c r="U16" i="181"/>
  <c r="AF16" i="181" s="1"/>
  <c r="P20" i="182"/>
  <c r="U20" i="182"/>
  <c r="AF20" i="182" s="1"/>
  <c r="T20" i="182"/>
  <c r="T17" i="194"/>
  <c r="U17" i="194"/>
  <c r="AF17" i="194" s="1"/>
  <c r="EL2" i="198"/>
  <c r="DV2" i="173"/>
  <c r="GY2" i="174"/>
  <c r="AO2" i="175"/>
  <c r="DF2" i="176"/>
  <c r="HJ2" i="177"/>
  <c r="FL2" i="179"/>
  <c r="GN2" i="180"/>
  <c r="DE2" i="181"/>
  <c r="DH2" i="181"/>
  <c r="CA2" i="181"/>
  <c r="P25" i="181"/>
  <c r="U25" i="181"/>
  <c r="AF25" i="181" s="1"/>
  <c r="T17" i="191"/>
  <c r="P17" i="191"/>
  <c r="U21" i="191"/>
  <c r="AN21" i="191" s="1"/>
  <c r="P21" i="191"/>
  <c r="FO2" i="192"/>
  <c r="FU2" i="192"/>
  <c r="FT2" i="192"/>
  <c r="FS2" i="192"/>
  <c r="FQ2" i="192"/>
  <c r="FP2" i="192"/>
  <c r="AR2" i="194"/>
  <c r="AM2" i="194"/>
  <c r="AL2" i="194"/>
  <c r="EZ2" i="194"/>
  <c r="EW2" i="194"/>
  <c r="EV2" i="194"/>
  <c r="EU2" i="194"/>
  <c r="HD2" i="194"/>
  <c r="HC2" i="194"/>
  <c r="AW2" i="195"/>
  <c r="AY2" i="195"/>
  <c r="AX2" i="195"/>
  <c r="DC2" i="195"/>
  <c r="DA2" i="195"/>
  <c r="FA2" i="195"/>
  <c r="FG2" i="195"/>
  <c r="FE2" i="195"/>
  <c r="FD2" i="195"/>
  <c r="FC2" i="195"/>
  <c r="HI2" i="195"/>
  <c r="HJ2" i="195"/>
  <c r="EF2" i="169"/>
  <c r="U17" i="169"/>
  <c r="AN17" i="169" s="1"/>
  <c r="P22" i="169"/>
  <c r="U16" i="171"/>
  <c r="AH16" i="171" s="1"/>
  <c r="U24" i="171"/>
  <c r="AH24" i="171" s="1"/>
  <c r="U25" i="171"/>
  <c r="AH25" i="171" s="1"/>
  <c r="AY2" i="172"/>
  <c r="EB2" i="172"/>
  <c r="HG2" i="172"/>
  <c r="U18" i="172"/>
  <c r="AF18" i="172" s="1"/>
  <c r="T24" i="172"/>
  <c r="DW2" i="173"/>
  <c r="HJ2" i="173"/>
  <c r="P20" i="173"/>
  <c r="AX2" i="173" s="1"/>
  <c r="DW2" i="174"/>
  <c r="GZ2" i="174"/>
  <c r="AV2" i="175"/>
  <c r="CH2" i="175"/>
  <c r="EI2" i="175"/>
  <c r="FS2" i="175"/>
  <c r="U21" i="175"/>
  <c r="AF21" i="175" s="1"/>
  <c r="DH2" i="176"/>
  <c r="FB2" i="176"/>
  <c r="DR2" i="177"/>
  <c r="T20" i="177"/>
  <c r="BP2" i="177" s="1"/>
  <c r="P25" i="178"/>
  <c r="CW2" i="179"/>
  <c r="FP2" i="179"/>
  <c r="AI20" i="179"/>
  <c r="AY2" i="180"/>
  <c r="U20" i="180"/>
  <c r="AE20" i="180" s="1"/>
  <c r="FO2" i="181"/>
  <c r="FP2" i="181"/>
  <c r="BC2" i="181"/>
  <c r="DG2" i="181"/>
  <c r="GN2" i="181"/>
  <c r="BR2" i="182"/>
  <c r="BN2" i="182"/>
  <c r="BU2" i="193"/>
  <c r="BW2" i="193"/>
  <c r="T16" i="194"/>
  <c r="P16" i="194"/>
  <c r="AX2" i="194" s="1"/>
  <c r="FW2" i="185"/>
  <c r="GT2" i="185"/>
  <c r="U19" i="185"/>
  <c r="AF19" i="185" s="1"/>
  <c r="T21" i="185"/>
  <c r="T22" i="185"/>
  <c r="U23" i="185"/>
  <c r="AF23" i="185" s="1"/>
  <c r="AQ2" i="186"/>
  <c r="CN2" i="186"/>
  <c r="DR2" i="186"/>
  <c r="FW2" i="186"/>
  <c r="BQ2" i="187"/>
  <c r="DG2" i="187"/>
  <c r="GA2" i="187"/>
  <c r="CD2" i="188"/>
  <c r="HF2" i="188"/>
  <c r="U23" i="188"/>
  <c r="AF23" i="188" s="1"/>
  <c r="CV2" i="191"/>
  <c r="EQ2" i="191"/>
  <c r="HI2" i="191"/>
  <c r="U17" i="191"/>
  <c r="AN17" i="191" s="1"/>
  <c r="U20" i="191"/>
  <c r="AN20" i="191" s="1"/>
  <c r="T23" i="191"/>
  <c r="U24" i="191"/>
  <c r="AN24" i="191" s="1"/>
  <c r="T25" i="191"/>
  <c r="T16" i="192"/>
  <c r="U22" i="192"/>
  <c r="AF22" i="192" s="1"/>
  <c r="AL2" i="193"/>
  <c r="EI2" i="193"/>
  <c r="U16" i="194"/>
  <c r="AF16" i="194" s="1"/>
  <c r="U25" i="194"/>
  <c r="AF25" i="194" s="1"/>
  <c r="P25" i="194"/>
  <c r="EL2" i="196"/>
  <c r="EG2" i="196"/>
  <c r="GO2" i="196"/>
  <c r="GP2" i="196"/>
  <c r="P19" i="198"/>
  <c r="U19" i="198"/>
  <c r="AF19" i="198" s="1"/>
  <c r="T19" i="198"/>
  <c r="ED2" i="199"/>
  <c r="EE2" i="199"/>
  <c r="U18" i="199"/>
  <c r="AF18" i="199" s="1"/>
  <c r="T18" i="199"/>
  <c r="P18" i="199"/>
  <c r="P22" i="199"/>
  <c r="U22" i="199"/>
  <c r="AF22" i="199" s="1"/>
  <c r="T22" i="199"/>
  <c r="U23" i="200"/>
  <c r="AF23" i="200" s="1"/>
  <c r="T23" i="200"/>
  <c r="P23" i="200"/>
  <c r="BA2" i="203"/>
  <c r="AZ2" i="203"/>
  <c r="FN2" i="209"/>
  <c r="FM2" i="209"/>
  <c r="EF2" i="182"/>
  <c r="GN2" i="182"/>
  <c r="CD2" i="183"/>
  <c r="GN2" i="183"/>
  <c r="AX2" i="184"/>
  <c r="DF2" i="184"/>
  <c r="FX2" i="185"/>
  <c r="AR2" i="186"/>
  <c r="CQ2" i="186"/>
  <c r="AS2" i="188"/>
  <c r="CE2" i="188"/>
  <c r="CW2" i="191"/>
  <c r="FB2" i="191"/>
  <c r="HK2" i="191"/>
  <c r="U25" i="191"/>
  <c r="AN25" i="191" s="1"/>
  <c r="EN2" i="193"/>
  <c r="HA2" i="193"/>
  <c r="BC2" i="194"/>
  <c r="T20" i="194"/>
  <c r="EH2" i="194" s="1"/>
  <c r="FP2" i="196"/>
  <c r="U23" i="196"/>
  <c r="AF23" i="196" s="1"/>
  <c r="P20" i="203"/>
  <c r="U20" i="203"/>
  <c r="AF20" i="203" s="1"/>
  <c r="T20" i="203"/>
  <c r="U25" i="207"/>
  <c r="AF25" i="207" s="1"/>
  <c r="T25" i="207"/>
  <c r="U22" i="181"/>
  <c r="AF22" i="181" s="1"/>
  <c r="BA2" i="182"/>
  <c r="EH2" i="182"/>
  <c r="U24" i="182"/>
  <c r="AF24" i="182" s="1"/>
  <c r="CE2" i="183"/>
  <c r="GO2" i="183"/>
  <c r="U18" i="183"/>
  <c r="AF18" i="183" s="1"/>
  <c r="GF2" i="185"/>
  <c r="AW2" i="186"/>
  <c r="CS2" i="186"/>
  <c r="U19" i="186"/>
  <c r="AF19" i="186" s="1"/>
  <c r="DK2" i="187"/>
  <c r="CX2" i="191"/>
  <c r="FD2" i="191"/>
  <c r="BH2" i="194"/>
  <c r="BT2" i="195"/>
  <c r="BP2" i="195"/>
  <c r="BO2" i="195"/>
  <c r="DX2" i="195"/>
  <c r="DR2" i="195"/>
  <c r="FY2" i="195"/>
  <c r="GA2" i="195"/>
  <c r="U18" i="198"/>
  <c r="AF18" i="198" s="1"/>
  <c r="T18" i="198"/>
  <c r="P18" i="198"/>
  <c r="U21" i="199"/>
  <c r="AF21" i="199" s="1"/>
  <c r="T21" i="199"/>
  <c r="P21" i="199"/>
  <c r="P22" i="200"/>
  <c r="U22" i="200"/>
  <c r="AF22" i="200" s="1"/>
  <c r="T22" i="200"/>
  <c r="U25" i="202"/>
  <c r="AF25" i="202" s="1"/>
  <c r="T25" i="202"/>
  <c r="P25" i="202"/>
  <c r="BF2" i="205"/>
  <c r="BA2" i="205"/>
  <c r="DF2" i="205"/>
  <c r="DG2" i="205"/>
  <c r="U25" i="208"/>
  <c r="AF25" i="208" s="1"/>
  <c r="T25" i="208"/>
  <c r="U21" i="181"/>
  <c r="AF21" i="181" s="1"/>
  <c r="EK2" i="182"/>
  <c r="U16" i="182"/>
  <c r="AF16" i="182" s="1"/>
  <c r="P24" i="182"/>
  <c r="CG2" i="183"/>
  <c r="T23" i="183"/>
  <c r="CA2" i="184"/>
  <c r="P21" i="184"/>
  <c r="P22" i="184"/>
  <c r="P24" i="184"/>
  <c r="P18" i="185"/>
  <c r="CT2" i="186"/>
  <c r="EW2" i="186"/>
  <c r="CS2" i="188"/>
  <c r="CO2" i="189"/>
  <c r="DN2" i="189"/>
  <c r="P25" i="189"/>
  <c r="BZ2" i="190"/>
  <c r="EC2" i="190"/>
  <c r="HC2" i="190"/>
  <c r="U17" i="190"/>
  <c r="AN17" i="190" s="1"/>
  <c r="U21" i="190"/>
  <c r="AN21" i="190" s="1"/>
  <c r="P23" i="190"/>
  <c r="BY2" i="191"/>
  <c r="CY2" i="191"/>
  <c r="FL2" i="191"/>
  <c r="BC2" i="192"/>
  <c r="DW2" i="192"/>
  <c r="P20" i="192"/>
  <c r="BM2" i="193"/>
  <c r="P19" i="193"/>
  <c r="ER2" i="193" s="1"/>
  <c r="U22" i="193"/>
  <c r="AF22" i="193" s="1"/>
  <c r="BJ2" i="194"/>
  <c r="DW2" i="194"/>
  <c r="T25" i="194"/>
  <c r="FA2" i="196"/>
  <c r="FC2" i="196"/>
  <c r="U22" i="196"/>
  <c r="AF22" i="196" s="1"/>
  <c r="P22" i="196"/>
  <c r="BE2" i="196" s="1"/>
  <c r="U18" i="197"/>
  <c r="AG18" i="197" s="1"/>
  <c r="T18" i="197"/>
  <c r="BC2" i="197" s="1"/>
  <c r="CJ2" i="198"/>
  <c r="DX2" i="200"/>
  <c r="DV2" i="200"/>
  <c r="AS2" i="201"/>
  <c r="AT2" i="201"/>
  <c r="CZ2" i="201"/>
  <c r="CT2" i="201"/>
  <c r="FD2" i="201"/>
  <c r="EX2" i="201"/>
  <c r="HE2" i="201"/>
  <c r="HG2" i="201"/>
  <c r="HF2" i="201"/>
  <c r="U19" i="203"/>
  <c r="AF19" i="203" s="1"/>
  <c r="T19" i="203"/>
  <c r="P19" i="203"/>
  <c r="CA2" i="204"/>
  <c r="BX2" i="204"/>
  <c r="U21" i="205"/>
  <c r="AF21" i="205" s="1"/>
  <c r="T21" i="205"/>
  <c r="P21" i="205"/>
  <c r="FQ2" i="207"/>
  <c r="FT2" i="207"/>
  <c r="FS2" i="207"/>
  <c r="FR2" i="207"/>
  <c r="FP2" i="207"/>
  <c r="U24" i="207"/>
  <c r="AF24" i="207" s="1"/>
  <c r="T16" i="185"/>
  <c r="BB2" i="185" s="1"/>
  <c r="U17" i="185"/>
  <c r="AF17" i="185" s="1"/>
  <c r="BO2" i="186"/>
  <c r="CU2" i="186"/>
  <c r="EX2" i="186"/>
  <c r="GT2" i="186"/>
  <c r="P19" i="186"/>
  <c r="BL2" i="186" s="1"/>
  <c r="T22" i="186"/>
  <c r="T23" i="186"/>
  <c r="AL2" i="187"/>
  <c r="EV2" i="187"/>
  <c r="P16" i="187"/>
  <c r="DB2" i="188"/>
  <c r="T16" i="188"/>
  <c r="CQ2" i="189"/>
  <c r="P22" i="189"/>
  <c r="P17" i="190"/>
  <c r="P25" i="190"/>
  <c r="EG2" i="192"/>
  <c r="P22" i="193"/>
  <c r="BL2" i="194"/>
  <c r="EV2" i="195"/>
  <c r="U17" i="195"/>
  <c r="AF17" i="195" s="1"/>
  <c r="P17" i="195"/>
  <c r="BF2" i="196"/>
  <c r="AZ2" i="196"/>
  <c r="DG2" i="196"/>
  <c r="DJ2" i="196"/>
  <c r="CK2" i="198"/>
  <c r="U21" i="198"/>
  <c r="AF21" i="198" s="1"/>
  <c r="P21" i="198"/>
  <c r="P16" i="199"/>
  <c r="U16" i="199"/>
  <c r="AF16" i="199" s="1"/>
  <c r="T16" i="199"/>
  <c r="T20" i="199"/>
  <c r="U20" i="199"/>
  <c r="AF20" i="199" s="1"/>
  <c r="P20" i="199"/>
  <c r="U21" i="200"/>
  <c r="AF21" i="200" s="1"/>
  <c r="T21" i="200"/>
  <c r="P21" i="200"/>
  <c r="DA2" i="201"/>
  <c r="DG2" i="201"/>
  <c r="FI2" i="201"/>
  <c r="FK2" i="201"/>
  <c r="U18" i="201"/>
  <c r="AJ18" i="201" s="1"/>
  <c r="T18" i="201"/>
  <c r="DC2" i="201" s="1"/>
  <c r="P18" i="201"/>
  <c r="DF2" i="201" s="1"/>
  <c r="T24" i="202"/>
  <c r="U24" i="202"/>
  <c r="AF24" i="202" s="1"/>
  <c r="P24" i="202"/>
  <c r="T25" i="204"/>
  <c r="P25" i="204"/>
  <c r="U25" i="206"/>
  <c r="AF25" i="206" s="1"/>
  <c r="T25" i="206"/>
  <c r="U24" i="208"/>
  <c r="AF24" i="208" s="1"/>
  <c r="P21" i="181"/>
  <c r="DH2" i="182"/>
  <c r="U22" i="182"/>
  <c r="AF22" i="182" s="1"/>
  <c r="CU2" i="184"/>
  <c r="DR2" i="184"/>
  <c r="GI2" i="184"/>
  <c r="T21" i="184"/>
  <c r="EK2" i="184" s="1"/>
  <c r="T22" i="184"/>
  <c r="U23" i="184"/>
  <c r="AI23" i="184" s="1"/>
  <c r="BX2" i="185"/>
  <c r="DY2" i="185"/>
  <c r="GI2" i="185"/>
  <c r="P25" i="185"/>
  <c r="BR2" i="186"/>
  <c r="DB2" i="186"/>
  <c r="EY2" i="186"/>
  <c r="GU2" i="186"/>
  <c r="U23" i="186"/>
  <c r="AF23" i="186" s="1"/>
  <c r="EX2" i="187"/>
  <c r="EI2" i="188"/>
  <c r="GE2" i="188"/>
  <c r="CS2" i="189"/>
  <c r="EO2" i="189"/>
  <c r="HE2" i="189"/>
  <c r="U25" i="189"/>
  <c r="AF25" i="189" s="1"/>
  <c r="CI2" i="190"/>
  <c r="U16" i="190"/>
  <c r="AN16" i="190" s="1"/>
  <c r="T24" i="190"/>
  <c r="CL2" i="191"/>
  <c r="DR2" i="191"/>
  <c r="FZ2" i="191"/>
  <c r="U23" i="191"/>
  <c r="AN23" i="191" s="1"/>
  <c r="CA2" i="192"/>
  <c r="EH2" i="192"/>
  <c r="HC2" i="192"/>
  <c r="U16" i="192"/>
  <c r="AF16" i="192" s="1"/>
  <c r="U17" i="192"/>
  <c r="AF17" i="192" s="1"/>
  <c r="BT2" i="193"/>
  <c r="EU2" i="193"/>
  <c r="T19" i="193"/>
  <c r="EO2" i="193" s="1"/>
  <c r="BM2" i="194"/>
  <c r="BM2" i="196"/>
  <c r="BL2" i="196"/>
  <c r="FS2" i="196"/>
  <c r="FO2" i="196"/>
  <c r="CM2" i="198"/>
  <c r="DE2" i="201"/>
  <c r="CH2" i="202"/>
  <c r="CF2" i="202"/>
  <c r="CE2" i="202"/>
  <c r="CD2" i="202"/>
  <c r="CC2" i="202"/>
  <c r="BP2" i="181"/>
  <c r="DM2" i="182"/>
  <c r="BW2" i="183"/>
  <c r="FQ2" i="183"/>
  <c r="CY2" i="184"/>
  <c r="GJ2" i="184"/>
  <c r="CB2" i="185"/>
  <c r="EM2" i="185"/>
  <c r="GJ2" i="185"/>
  <c r="P24" i="185"/>
  <c r="DE2" i="186"/>
  <c r="FG2" i="186"/>
  <c r="GY2" i="186"/>
  <c r="T19" i="186"/>
  <c r="BI2" i="186" s="1"/>
  <c r="T20" i="186"/>
  <c r="BC2" i="187"/>
  <c r="EY2" i="187"/>
  <c r="T17" i="187"/>
  <c r="AU2" i="187" s="1"/>
  <c r="U18" i="187"/>
  <c r="AF18" i="187" s="1"/>
  <c r="U22" i="187"/>
  <c r="AF22" i="187" s="1"/>
  <c r="U25" i="187"/>
  <c r="AF25" i="187" s="1"/>
  <c r="EL2" i="188"/>
  <c r="GL2" i="188"/>
  <c r="P23" i="188"/>
  <c r="P25" i="188"/>
  <c r="EU2" i="189"/>
  <c r="U16" i="189"/>
  <c r="AF16" i="189" s="1"/>
  <c r="U17" i="189"/>
  <c r="AF17" i="189" s="1"/>
  <c r="CS2" i="190"/>
  <c r="FY2" i="190"/>
  <c r="T18" i="190"/>
  <c r="BX2" i="190" s="1"/>
  <c r="U24" i="190"/>
  <c r="AN24" i="190" s="1"/>
  <c r="CS2" i="191"/>
  <c r="EC2" i="191"/>
  <c r="GD2" i="191"/>
  <c r="CD2" i="192"/>
  <c r="EU2" i="192"/>
  <c r="AR2" i="195"/>
  <c r="AM2" i="195"/>
  <c r="HD2" i="195"/>
  <c r="HC2" i="195"/>
  <c r="U19" i="196"/>
  <c r="AF19" i="196" s="1"/>
  <c r="T19" i="196"/>
  <c r="BP2" i="196" s="1"/>
  <c r="P19" i="196"/>
  <c r="U25" i="196"/>
  <c r="AF25" i="196" s="1"/>
  <c r="U17" i="201"/>
  <c r="AJ17" i="201" s="1"/>
  <c r="T17" i="201"/>
  <c r="P17" i="201"/>
  <c r="EE2" i="206"/>
  <c r="DZ2" i="206"/>
  <c r="GC2" i="206"/>
  <c r="GI2" i="206"/>
  <c r="U24" i="206"/>
  <c r="AF24" i="206" s="1"/>
  <c r="BA2" i="195"/>
  <c r="DG2" i="195"/>
  <c r="T25" i="196"/>
  <c r="GO2" i="197"/>
  <c r="BX2" i="198"/>
  <c r="DH2" i="198"/>
  <c r="FJ2" i="198"/>
  <c r="HG2" i="198"/>
  <c r="T22" i="198"/>
  <c r="AQ2" i="199"/>
  <c r="DN2" i="199"/>
  <c r="HG2" i="199"/>
  <c r="DM2" i="200"/>
  <c r="CH2" i="201"/>
  <c r="U19" i="201"/>
  <c r="AJ19" i="201" s="1"/>
  <c r="T24" i="201"/>
  <c r="CQ2" i="202"/>
  <c r="EX2" i="202"/>
  <c r="T19" i="202"/>
  <c r="T20" i="202"/>
  <c r="BO2" i="203"/>
  <c r="DS2" i="203"/>
  <c r="ER2" i="203"/>
  <c r="AP2" i="204"/>
  <c r="CL2" i="204"/>
  <c r="GX2" i="204"/>
  <c r="U25" i="204"/>
  <c r="AF25" i="204" s="1"/>
  <c r="BR2" i="205"/>
  <c r="FS2" i="206"/>
  <c r="P23" i="206"/>
  <c r="P24" i="206"/>
  <c r="CY2" i="207"/>
  <c r="P22" i="207"/>
  <c r="P24" i="207"/>
  <c r="GF2" i="208"/>
  <c r="T18" i="208"/>
  <c r="P23" i="208"/>
  <c r="P24" i="208"/>
  <c r="CZ2" i="209"/>
  <c r="T23" i="209"/>
  <c r="T24" i="209"/>
  <c r="BC2" i="195"/>
  <c r="DH2" i="195"/>
  <c r="U23" i="195"/>
  <c r="AF23" i="195" s="1"/>
  <c r="BS2" i="196"/>
  <c r="U21" i="196"/>
  <c r="AF21" i="196" s="1"/>
  <c r="AP2" i="197"/>
  <c r="BY2" i="198"/>
  <c r="DK2" i="198"/>
  <c r="FK2" i="198"/>
  <c r="U22" i="198"/>
  <c r="AF22" i="198" s="1"/>
  <c r="BF2" i="199"/>
  <c r="DO2" i="199"/>
  <c r="AW2" i="200"/>
  <c r="DN2" i="200"/>
  <c r="GW2" i="200"/>
  <c r="CP2" i="201"/>
  <c r="FN2" i="201"/>
  <c r="DA2" i="202"/>
  <c r="FK2" i="202"/>
  <c r="T16" i="202"/>
  <c r="BW2" i="203"/>
  <c r="DZ2" i="203"/>
  <c r="ES2" i="203"/>
  <c r="AQ2" i="204"/>
  <c r="DR2" i="204"/>
  <c r="GZ2" i="204"/>
  <c r="ET2" i="205"/>
  <c r="T24" i="205"/>
  <c r="FT2" i="206"/>
  <c r="CZ2" i="207"/>
  <c r="DC2" i="209"/>
  <c r="U24" i="209"/>
  <c r="AF24" i="209" s="1"/>
  <c r="DN2" i="198"/>
  <c r="BN2" i="199"/>
  <c r="DU2" i="199"/>
  <c r="AZ2" i="200"/>
  <c r="GY2" i="200"/>
  <c r="CQ2" i="201"/>
  <c r="DB2" i="202"/>
  <c r="FL2" i="202"/>
  <c r="BX2" i="203"/>
  <c r="EA2" i="203"/>
  <c r="BM2" i="204"/>
  <c r="DS2" i="204"/>
  <c r="DQ2" i="205"/>
  <c r="EW2" i="205"/>
  <c r="U17" i="205"/>
  <c r="AF17" i="205" s="1"/>
  <c r="AV2" i="206"/>
  <c r="T24" i="206"/>
  <c r="AP2" i="207"/>
  <c r="DV2" i="207"/>
  <c r="P20" i="207"/>
  <c r="T24" i="207"/>
  <c r="BS2" i="208"/>
  <c r="T24" i="208"/>
  <c r="EI2" i="209"/>
  <c r="U17" i="209"/>
  <c r="AF17" i="209" s="1"/>
  <c r="U20" i="209"/>
  <c r="AF20" i="209" s="1"/>
  <c r="T24" i="195"/>
  <c r="BX2" i="196"/>
  <c r="U21" i="197"/>
  <c r="AG21" i="197" s="1"/>
  <c r="CA2" i="198"/>
  <c r="EA2" i="198"/>
  <c r="GE2" i="198"/>
  <c r="BO2" i="199"/>
  <c r="BE2" i="200"/>
  <c r="GZ2" i="200"/>
  <c r="U17" i="200"/>
  <c r="AF17" i="200" s="1"/>
  <c r="CR2" i="201"/>
  <c r="DC2" i="202"/>
  <c r="FP2" i="202"/>
  <c r="AO2" i="203"/>
  <c r="BY2" i="203"/>
  <c r="EC2" i="203"/>
  <c r="GA2" i="203"/>
  <c r="BN2" i="204"/>
  <c r="DU2" i="204"/>
  <c r="AO2" i="205"/>
  <c r="EC2" i="205"/>
  <c r="GW2" i="205"/>
  <c r="CE2" i="206"/>
  <c r="EY2" i="206"/>
  <c r="GR2" i="206"/>
  <c r="U16" i="206"/>
  <c r="AF16" i="206" s="1"/>
  <c r="U17" i="206"/>
  <c r="AF17" i="206" s="1"/>
  <c r="AT2" i="207"/>
  <c r="GH2" i="207"/>
  <c r="P17" i="207"/>
  <c r="P19" i="207"/>
  <c r="BZ2" i="208"/>
  <c r="U19" i="209"/>
  <c r="AF19" i="209" s="1"/>
  <c r="EI2" i="195"/>
  <c r="CT2" i="196"/>
  <c r="P16" i="196"/>
  <c r="AX2" i="196" s="1"/>
  <c r="EQ2" i="197"/>
  <c r="EB2" i="198"/>
  <c r="GH2" i="198"/>
  <c r="U25" i="198"/>
  <c r="AF25" i="198" s="1"/>
  <c r="BP2" i="199"/>
  <c r="BH2" i="200"/>
  <c r="ER2" i="200"/>
  <c r="HA2" i="200"/>
  <c r="CS2" i="201"/>
  <c r="CM2" i="202"/>
  <c r="HC2" i="202"/>
  <c r="AP2" i="203"/>
  <c r="BZ2" i="203"/>
  <c r="ED2" i="203"/>
  <c r="GX2" i="203"/>
  <c r="BP2" i="204"/>
  <c r="U19" i="204"/>
  <c r="AF19" i="204" s="1"/>
  <c r="AP2" i="205"/>
  <c r="ED2" i="205"/>
  <c r="GX2" i="205"/>
  <c r="CF2" i="206"/>
  <c r="FF2" i="206"/>
  <c r="HF2" i="206"/>
  <c r="U19" i="206"/>
  <c r="AF19" i="206" s="1"/>
  <c r="BO2" i="207"/>
  <c r="DZ2" i="207"/>
  <c r="GI2" i="207"/>
  <c r="T18" i="207"/>
  <c r="CQ2" i="208"/>
  <c r="U17" i="208"/>
  <c r="AF17" i="208" s="1"/>
  <c r="U20" i="208"/>
  <c r="AF20" i="208" s="1"/>
  <c r="BR2" i="199"/>
  <c r="U24" i="199"/>
  <c r="AF24" i="199" s="1"/>
  <c r="U25" i="201"/>
  <c r="AJ25" i="201" s="1"/>
  <c r="U18" i="204"/>
  <c r="AF18" i="204" s="1"/>
  <c r="GY2" i="205"/>
  <c r="U23" i="205"/>
  <c r="AF23" i="205" s="1"/>
  <c r="T17" i="207"/>
  <c r="U18" i="207"/>
  <c r="AF18" i="207" s="1"/>
  <c r="U23" i="207"/>
  <c r="AF23" i="207" s="1"/>
  <c r="U19" i="208"/>
  <c r="AF19" i="208" s="1"/>
  <c r="U25" i="209"/>
  <c r="AF25" i="209" s="1"/>
  <c r="U25" i="205"/>
  <c r="AF25" i="205" s="1"/>
  <c r="U23" i="206"/>
  <c r="AF23" i="206" s="1"/>
  <c r="U23" i="208"/>
  <c r="AF23" i="208" s="1"/>
  <c r="CI3" i="70"/>
  <c r="F4" i="70"/>
  <c r="CY2" i="71"/>
  <c r="BW5" i="70" s="1"/>
  <c r="DZ2" i="71"/>
  <c r="ET2" i="71"/>
  <c r="FD2" i="71"/>
  <c r="GA2" i="71"/>
  <c r="HD2" i="71"/>
  <c r="CR2" i="74"/>
  <c r="DP2" i="74"/>
  <c r="EH2" i="74"/>
  <c r="FE2" i="74"/>
  <c r="EQ6" i="70" s="1"/>
  <c r="FR2" i="74"/>
  <c r="FF6" i="213" s="1"/>
  <c r="GR2" i="74"/>
  <c r="GJ6" i="213" s="1"/>
  <c r="CL2" i="80"/>
  <c r="BN7" i="213" s="1"/>
  <c r="DC2" i="80"/>
  <c r="CG7" i="213" s="1"/>
  <c r="EA2" i="80"/>
  <c r="DI7" i="213" s="1"/>
  <c r="FC2" i="80"/>
  <c r="EO7" i="213" s="1"/>
  <c r="FX2" i="80"/>
  <c r="FM7" i="213" s="1"/>
  <c r="GV2" i="80"/>
  <c r="GN7" i="213" s="1"/>
  <c r="HI2" i="80"/>
  <c r="DC2" i="81"/>
  <c r="CD8" i="213" s="1"/>
  <c r="EC2" i="81"/>
  <c r="DH8" i="213" s="1"/>
  <c r="FD2" i="81"/>
  <c r="EM8" i="213" s="1"/>
  <c r="HL2" i="81"/>
  <c r="AX2" i="82"/>
  <c r="O9" i="213" s="1"/>
  <c r="CC2" i="82"/>
  <c r="AX9" i="213" s="1"/>
  <c r="CT2" i="82"/>
  <c r="BQ9" i="213" s="1"/>
  <c r="DQ2" i="82"/>
  <c r="CR9" i="213" s="1"/>
  <c r="ED2" i="82"/>
  <c r="DG9" i="213" s="1"/>
  <c r="FI2" i="82"/>
  <c r="EP9" i="213" s="1"/>
  <c r="GT2" i="82"/>
  <c r="GF9" i="213" s="1"/>
  <c r="HJ2" i="82"/>
  <c r="GY9" i="213" s="1"/>
  <c r="BZ2" i="83"/>
  <c r="AZ10" i="213" s="1"/>
  <c r="CK2" i="83"/>
  <c r="BM10" i="213" s="1"/>
  <c r="DP2" i="83"/>
  <c r="CV10" i="213" s="1"/>
  <c r="EO2" i="83"/>
  <c r="DY10" i="213" s="1"/>
  <c r="FH2" i="83"/>
  <c r="EU10" i="213" s="1"/>
  <c r="FT2" i="83"/>
  <c r="FH10" i="213" s="1"/>
  <c r="HF2" i="83"/>
  <c r="GZ10" i="213" s="1"/>
  <c r="CU2" i="84"/>
  <c r="DR2" i="84"/>
  <c r="EG2" i="84"/>
  <c r="GO2" i="84"/>
  <c r="HX2" i="84"/>
  <c r="FX2" i="85"/>
  <c r="FU2" i="85"/>
  <c r="CP2" i="85"/>
  <c r="DE2" i="85"/>
  <c r="DW2" i="85"/>
  <c r="FA2" i="85"/>
  <c r="GX2" i="85"/>
  <c r="GD2" i="86"/>
  <c r="GE2" i="89"/>
  <c r="FZ2" i="89"/>
  <c r="FF2" i="71"/>
  <c r="FF2" i="74"/>
  <c r="DO2" i="80"/>
  <c r="FJ2" i="82"/>
  <c r="GW2" i="82"/>
  <c r="GJ9" i="213" s="1"/>
  <c r="CA2" i="83"/>
  <c r="BA10" i="213" s="1"/>
  <c r="CL2" i="83"/>
  <c r="BN10" i="213" s="1"/>
  <c r="EQ2" i="83"/>
  <c r="HH2" i="83"/>
  <c r="HB10" i="213" s="1"/>
  <c r="DE2" i="84"/>
  <c r="DS2" i="84"/>
  <c r="GE2" i="85"/>
  <c r="GA2" i="85"/>
  <c r="CS2" i="85"/>
  <c r="DY2" i="85"/>
  <c r="FB2" i="85"/>
  <c r="FZ2" i="85"/>
  <c r="GY2" i="85"/>
  <c r="CO2" i="86"/>
  <c r="CJ2" i="86"/>
  <c r="CM2" i="86"/>
  <c r="GS2" i="86"/>
  <c r="GV2" i="86"/>
  <c r="GT2" i="86"/>
  <c r="DN2" i="86"/>
  <c r="DV2" i="87"/>
  <c r="DW2" i="87"/>
  <c r="GB2" i="87"/>
  <c r="FY2" i="87"/>
  <c r="FW2" i="87"/>
  <c r="FV2" i="87"/>
  <c r="FJ2" i="87"/>
  <c r="CQ2" i="90"/>
  <c r="CU2" i="90"/>
  <c r="CT2" i="90"/>
  <c r="CR2" i="90"/>
  <c r="CP2" i="90"/>
  <c r="EZ2" i="90"/>
  <c r="EX2" i="90"/>
  <c r="EU2" i="90"/>
  <c r="HD2" i="90"/>
  <c r="GY2" i="90"/>
  <c r="GX2" i="90"/>
  <c r="HC2" i="90"/>
  <c r="HB2" i="90"/>
  <c r="EU2" i="71"/>
  <c r="CP4" i="70"/>
  <c r="CP2" i="71"/>
  <c r="DC2" i="71"/>
  <c r="EX2" i="71"/>
  <c r="HG2" i="71"/>
  <c r="GU5" i="70" s="1"/>
  <c r="CJ2" i="74"/>
  <c r="EN2" i="74"/>
  <c r="DX6" i="213" s="1"/>
  <c r="FT2" i="74"/>
  <c r="FH6" i="213" s="1"/>
  <c r="GT2" i="74"/>
  <c r="CR2" i="80"/>
  <c r="BU7" i="213" s="1"/>
  <c r="EC2" i="80"/>
  <c r="FF2" i="80"/>
  <c r="ER7" i="213" s="1"/>
  <c r="GD2" i="80"/>
  <c r="FT7" i="213" s="1"/>
  <c r="GZ2" i="80"/>
  <c r="GS7" i="213" s="1"/>
  <c r="HK2" i="80"/>
  <c r="HE7" i="213" s="1"/>
  <c r="CQ2" i="81"/>
  <c r="BP8" i="213" s="1"/>
  <c r="BM2" i="82"/>
  <c r="AF9" i="213" s="1"/>
  <c r="CG2" i="82"/>
  <c r="BC9" i="213" s="1"/>
  <c r="DS2" i="82"/>
  <c r="CT9" i="213" s="1"/>
  <c r="GA2" i="82"/>
  <c r="FK9" i="213" s="1"/>
  <c r="GX2" i="82"/>
  <c r="GK9" i="213" s="1"/>
  <c r="CM2" i="83"/>
  <c r="DV2" i="83"/>
  <c r="ER2" i="83"/>
  <c r="EB10" i="213" s="1"/>
  <c r="FL2" i="83"/>
  <c r="HI2" i="83"/>
  <c r="DF2" i="84"/>
  <c r="DT2" i="84"/>
  <c r="EO2" i="84"/>
  <c r="FY2" i="84"/>
  <c r="GW2" i="84"/>
  <c r="HL2" i="84"/>
  <c r="GJ2" i="85"/>
  <c r="GH2" i="85"/>
  <c r="CT2" i="85"/>
  <c r="DI2" i="85"/>
  <c r="DZ2" i="85"/>
  <c r="GB2" i="85"/>
  <c r="CV2" i="86"/>
  <c r="CS2" i="86"/>
  <c r="CQ2" i="86"/>
  <c r="EW2" i="86"/>
  <c r="EY2" i="86"/>
  <c r="HD2" i="86"/>
  <c r="HB2" i="86"/>
  <c r="GX2" i="86"/>
  <c r="CQ2" i="71"/>
  <c r="DD2" i="71"/>
  <c r="EE2" i="71"/>
  <c r="HH2" i="71"/>
  <c r="CK2" i="74"/>
  <c r="BM6" i="213" s="1"/>
  <c r="EO2" i="74"/>
  <c r="DY6" i="213" s="1"/>
  <c r="FU2" i="74"/>
  <c r="FI6" i="213" s="1"/>
  <c r="GV2" i="74"/>
  <c r="GN6" i="213" s="1"/>
  <c r="ED2" i="80"/>
  <c r="DL7" i="213" s="1"/>
  <c r="FG2" i="80"/>
  <c r="ES7" i="213" s="1"/>
  <c r="GE2" i="80"/>
  <c r="FU7" i="213" s="1"/>
  <c r="CT2" i="81"/>
  <c r="BT8" i="213" s="1"/>
  <c r="DT2" i="82"/>
  <c r="GY2" i="82"/>
  <c r="GL9" i="213" s="1"/>
  <c r="CN2" i="83"/>
  <c r="BP10" i="213" s="1"/>
  <c r="DZ2" i="83"/>
  <c r="DH10" i="213" s="1"/>
  <c r="ES2" i="83"/>
  <c r="EC10" i="213" s="1"/>
  <c r="GQ2" i="83"/>
  <c r="GI10" i="213" s="1"/>
  <c r="DG2" i="84"/>
  <c r="DU2" i="84"/>
  <c r="FZ2" i="84"/>
  <c r="GX2" i="84"/>
  <c r="HM2" i="84"/>
  <c r="CU2" i="85"/>
  <c r="GC2" i="85"/>
  <c r="HC2" i="85"/>
  <c r="DA2" i="86"/>
  <c r="CX2" i="86"/>
  <c r="DB2" i="86"/>
  <c r="FG2" i="86"/>
  <c r="FF2" i="86"/>
  <c r="HE2" i="86"/>
  <c r="HH2" i="86"/>
  <c r="HF2" i="86"/>
  <c r="HJ2" i="86"/>
  <c r="CL2" i="86"/>
  <c r="FP2" i="86"/>
  <c r="GU2" i="86"/>
  <c r="AV2" i="86"/>
  <c r="CH2" i="87"/>
  <c r="CC2" i="87"/>
  <c r="CB2" i="87"/>
  <c r="CE2" i="87"/>
  <c r="EH2" i="87"/>
  <c r="EI2" i="87"/>
  <c r="GP2" i="87"/>
  <c r="GM2" i="87"/>
  <c r="GK2" i="87"/>
  <c r="CN2" i="88"/>
  <c r="CQ2" i="88"/>
  <c r="CP2" i="88"/>
  <c r="CO2" i="88"/>
  <c r="CL2" i="88"/>
  <c r="ES2" i="88"/>
  <c r="EU2" i="88"/>
  <c r="ET2" i="88"/>
  <c r="ER2" i="88"/>
  <c r="CS2" i="90"/>
  <c r="O3" i="70"/>
  <c r="DG3" i="70"/>
  <c r="DN4" i="70"/>
  <c r="CR2" i="71"/>
  <c r="BO5" i="70" s="1"/>
  <c r="DG2" i="71"/>
  <c r="EF2" i="71"/>
  <c r="EZ2" i="71"/>
  <c r="HK2" i="71"/>
  <c r="CL2" i="74"/>
  <c r="BN6" i="213" s="1"/>
  <c r="EP2" i="74"/>
  <c r="GW2" i="74"/>
  <c r="GO6" i="213" s="1"/>
  <c r="CX2" i="80"/>
  <c r="CB7" i="213" s="1"/>
  <c r="EE2" i="80"/>
  <c r="DM7" i="213" s="1"/>
  <c r="FK2" i="80"/>
  <c r="EX7" i="213" s="1"/>
  <c r="GF2" i="80"/>
  <c r="FV7" i="213" s="1"/>
  <c r="CW2" i="81"/>
  <c r="DI2" i="81"/>
  <c r="CK8" i="213" s="1"/>
  <c r="GT2" i="81"/>
  <c r="GI8" i="213" s="1"/>
  <c r="BV2" i="82"/>
  <c r="AP9" i="213" s="1"/>
  <c r="CO2" i="82"/>
  <c r="BL9" i="213" s="1"/>
  <c r="GG2" i="82"/>
  <c r="FQ9" i="213" s="1"/>
  <c r="GZ2" i="82"/>
  <c r="CW2" i="83"/>
  <c r="CA10" i="213" s="1"/>
  <c r="EB2" i="83"/>
  <c r="DJ10" i="213" s="1"/>
  <c r="FD2" i="83"/>
  <c r="EP10" i="213" s="1"/>
  <c r="FP2" i="83"/>
  <c r="FD10" i="213" s="1"/>
  <c r="DH2" i="84"/>
  <c r="DW2" i="84"/>
  <c r="EQ2" i="84"/>
  <c r="GK2" i="84"/>
  <c r="GY2" i="84"/>
  <c r="HQ2" i="84"/>
  <c r="GV2" i="85"/>
  <c r="GW2" i="85"/>
  <c r="CV2" i="85"/>
  <c r="ED2" i="85"/>
  <c r="FM2" i="85"/>
  <c r="GG2" i="85"/>
  <c r="GW2" i="86"/>
  <c r="GA2" i="87"/>
  <c r="CY2" i="89"/>
  <c r="CV2" i="89"/>
  <c r="FC2" i="89"/>
  <c r="FB2" i="89"/>
  <c r="EY2" i="89"/>
  <c r="EW2" i="89"/>
  <c r="DQ2" i="91"/>
  <c r="DP2" i="91"/>
  <c r="DO2" i="91"/>
  <c r="DT2" i="91"/>
  <c r="DS2" i="91"/>
  <c r="DR2" i="91"/>
  <c r="FV2" i="91"/>
  <c r="FS2" i="91"/>
  <c r="FX2" i="91"/>
  <c r="FW2" i="91"/>
  <c r="FU2" i="91"/>
  <c r="FT2" i="91"/>
  <c r="DJ2" i="81"/>
  <c r="CL8" i="213" s="1"/>
  <c r="CP2" i="82"/>
  <c r="BM9" i="213" s="1"/>
  <c r="HA2" i="82"/>
  <c r="GN9" i="213" s="1"/>
  <c r="EC2" i="83"/>
  <c r="DI2" i="84"/>
  <c r="GZ2" i="84"/>
  <c r="HG2" i="85"/>
  <c r="HA2" i="85"/>
  <c r="CW2" i="85"/>
  <c r="HF2" i="85"/>
  <c r="DM2" i="86"/>
  <c r="DQ2" i="86"/>
  <c r="DO2" i="86"/>
  <c r="FU2" i="86"/>
  <c r="FR2" i="86"/>
  <c r="CV2" i="87"/>
  <c r="CS2" i="87"/>
  <c r="CQ2" i="87"/>
  <c r="CP2" i="87"/>
  <c r="EZ2" i="87"/>
  <c r="EU2" i="87"/>
  <c r="ET2" i="87"/>
  <c r="EY2" i="87"/>
  <c r="EW2" i="87"/>
  <c r="DX2" i="90"/>
  <c r="DV2" i="90"/>
  <c r="DU2" i="90"/>
  <c r="DS2" i="90"/>
  <c r="FW2" i="90"/>
  <c r="GA2" i="90"/>
  <c r="FZ2" i="90"/>
  <c r="FY2" i="90"/>
  <c r="FV2" i="90"/>
  <c r="GI2" i="71"/>
  <c r="HL2" i="71"/>
  <c r="CA3" i="70"/>
  <c r="FC3" i="70"/>
  <c r="ET4" i="70"/>
  <c r="CV2" i="71"/>
  <c r="DW2" i="71"/>
  <c r="EI2" i="71"/>
  <c r="FB2" i="71"/>
  <c r="FW2" i="71"/>
  <c r="GM2" i="71"/>
  <c r="HN2" i="71"/>
  <c r="HC5" i="70" s="1"/>
  <c r="CN2" i="74"/>
  <c r="BP6" i="213" s="1"/>
  <c r="DM2" i="74"/>
  <c r="EF2" i="74"/>
  <c r="ES2" i="74"/>
  <c r="EC6" i="213" s="1"/>
  <c r="FP2" i="74"/>
  <c r="FD6" i="213" s="1"/>
  <c r="GJ2" i="74"/>
  <c r="GA6" i="213" s="1"/>
  <c r="HA2" i="74"/>
  <c r="CZ2" i="80"/>
  <c r="CD7" i="213" s="1"/>
  <c r="DW2" i="80"/>
  <c r="DD7" i="213" s="1"/>
  <c r="EY2" i="80"/>
  <c r="EJ7" i="213" s="1"/>
  <c r="FR2" i="80"/>
  <c r="FF7" i="213" s="1"/>
  <c r="GI2" i="80"/>
  <c r="FY7" i="213" s="1"/>
  <c r="HG2" i="80"/>
  <c r="HA7" i="213" s="1"/>
  <c r="DA2" i="81"/>
  <c r="CB8" i="213" s="1"/>
  <c r="DU2" i="81"/>
  <c r="CY8" i="213" s="1"/>
  <c r="FA2" i="81"/>
  <c r="GB2" i="81"/>
  <c r="FN8" i="213" s="1"/>
  <c r="CR2" i="82"/>
  <c r="DM2" i="82"/>
  <c r="GQ2" i="82"/>
  <c r="GC9" i="213" s="1"/>
  <c r="BX2" i="83"/>
  <c r="AX10" i="213" s="1"/>
  <c r="CG2" i="83"/>
  <c r="BH10" i="213" s="1"/>
  <c r="EE2" i="83"/>
  <c r="DM10" i="213" s="1"/>
  <c r="FF2" i="83"/>
  <c r="ER10" i="213" s="1"/>
  <c r="FR2" i="83"/>
  <c r="FF10" i="213" s="1"/>
  <c r="HA2" i="83"/>
  <c r="GT10" i="213" s="1"/>
  <c r="CS2" i="84"/>
  <c r="DM2" i="84"/>
  <c r="ES2" i="84"/>
  <c r="GM2" i="84"/>
  <c r="HA2" i="84"/>
  <c r="HV2" i="84"/>
  <c r="HH2" i="85"/>
  <c r="HI2" i="85"/>
  <c r="HM2" i="85"/>
  <c r="CM2" i="85"/>
  <c r="DA2" i="85"/>
  <c r="DT2" i="85"/>
  <c r="EF2" i="85"/>
  <c r="FS2" i="85"/>
  <c r="GL2" i="85"/>
  <c r="HJ2" i="85"/>
  <c r="AY2" i="85"/>
  <c r="CT2" i="86"/>
  <c r="HC2" i="86"/>
  <c r="EV2" i="87"/>
  <c r="DR2" i="90"/>
  <c r="CU2" i="92"/>
  <c r="CX2" i="92"/>
  <c r="CW2" i="92"/>
  <c r="CT2" i="92"/>
  <c r="CS2" i="92"/>
  <c r="EZ2" i="92"/>
  <c r="FA2" i="92"/>
  <c r="EY2" i="92"/>
  <c r="EX2" i="92"/>
  <c r="EW2" i="92"/>
  <c r="HA2" i="92"/>
  <c r="HE2" i="92"/>
  <c r="HC2" i="92"/>
  <c r="HB2" i="92"/>
  <c r="CX2" i="71"/>
  <c r="FC2" i="71"/>
  <c r="EI5" i="70" s="1"/>
  <c r="FX2" i="71"/>
  <c r="FG5" i="70" s="1"/>
  <c r="HC2" i="71"/>
  <c r="HO2" i="71"/>
  <c r="CO2" i="74"/>
  <c r="DN2" i="74"/>
  <c r="FQ2" i="74"/>
  <c r="HB2" i="74"/>
  <c r="GU6" i="70" s="1"/>
  <c r="DB2" i="80"/>
  <c r="CF7" i="213" s="1"/>
  <c r="DZ2" i="80"/>
  <c r="DH7" i="213" s="1"/>
  <c r="FB2" i="80"/>
  <c r="EN7" i="213" s="1"/>
  <c r="GU2" i="80"/>
  <c r="HH2" i="80"/>
  <c r="HB7" i="213" s="1"/>
  <c r="DZ2" i="81"/>
  <c r="DD8" i="213" s="1"/>
  <c r="FB2" i="81"/>
  <c r="EJ8" i="213" s="1"/>
  <c r="GC2" i="81"/>
  <c r="CA2" i="82"/>
  <c r="AV9" i="213" s="1"/>
  <c r="CS2" i="82"/>
  <c r="BP9" i="213" s="1"/>
  <c r="FG2" i="82"/>
  <c r="EN9" i="213" s="1"/>
  <c r="BY2" i="83"/>
  <c r="CJ2" i="83"/>
  <c r="BL10" i="213" s="1"/>
  <c r="EN2" i="83"/>
  <c r="DX10" i="213" s="1"/>
  <c r="FG2" i="83"/>
  <c r="ES10" i="213" s="1"/>
  <c r="CT2" i="84"/>
  <c r="HC2" i="84"/>
  <c r="CA2" i="86"/>
  <c r="BV2" i="86"/>
  <c r="DY2" i="86"/>
  <c r="EC2" i="86"/>
  <c r="EA2" i="86"/>
  <c r="GG2" i="86"/>
  <c r="GI2" i="86"/>
  <c r="GE2" i="86"/>
  <c r="ED2" i="86"/>
  <c r="DJ2" i="87"/>
  <c r="DG2" i="87"/>
  <c r="DE2" i="87"/>
  <c r="FN2" i="87"/>
  <c r="FI2" i="87"/>
  <c r="FH2" i="87"/>
  <c r="FK2" i="87"/>
  <c r="EX2" i="87"/>
  <c r="DP2" i="88"/>
  <c r="DO2" i="88"/>
  <c r="FT2" i="88"/>
  <c r="FW2" i="88"/>
  <c r="FV2" i="88"/>
  <c r="FU2" i="88"/>
  <c r="FR2" i="88"/>
  <c r="DW2" i="90"/>
  <c r="CN2" i="91"/>
  <c r="ER2" i="91"/>
  <c r="GZ2" i="91"/>
  <c r="GD2" i="92"/>
  <c r="EC2" i="93"/>
  <c r="CV2" i="94"/>
  <c r="FX2" i="94"/>
  <c r="EP2" i="96"/>
  <c r="DP2" i="97"/>
  <c r="GS2" i="97"/>
  <c r="DG2" i="98"/>
  <c r="FH2" i="98"/>
  <c r="DV2" i="99"/>
  <c r="EY2" i="99"/>
  <c r="HC2" i="99"/>
  <c r="CN2" i="100"/>
  <c r="FT2" i="100"/>
  <c r="GW2" i="100"/>
  <c r="CU2" i="133"/>
  <c r="EW2" i="133"/>
  <c r="GF2" i="138"/>
  <c r="BS2" i="139"/>
  <c r="DW2" i="140"/>
  <c r="FZ2" i="140"/>
  <c r="EZ2" i="143"/>
  <c r="GY2" i="143"/>
  <c r="GZ2" i="143"/>
  <c r="ET2" i="143"/>
  <c r="AR2" i="147"/>
  <c r="AO2" i="147"/>
  <c r="AM2" i="147"/>
  <c r="AL2" i="147"/>
  <c r="CR2" i="147"/>
  <c r="CT2" i="147"/>
  <c r="CQ2" i="147"/>
  <c r="EZ2" i="147"/>
  <c r="EY2" i="147"/>
  <c r="EW2" i="147"/>
  <c r="EV2" i="147"/>
  <c r="EU2" i="147"/>
  <c r="HC2" i="147"/>
  <c r="GY2" i="147"/>
  <c r="HD2" i="147"/>
  <c r="DX2" i="154"/>
  <c r="EA2" i="154"/>
  <c r="DY2" i="154"/>
  <c r="GE2" i="154"/>
  <c r="GD2" i="154"/>
  <c r="GC2" i="154"/>
  <c r="GB2" i="154"/>
  <c r="GA2" i="154"/>
  <c r="FY2" i="154"/>
  <c r="FN2" i="155"/>
  <c r="FM2" i="155"/>
  <c r="FL2" i="155"/>
  <c r="FK2" i="155"/>
  <c r="FJ2" i="155"/>
  <c r="FH2" i="155"/>
  <c r="DT2" i="86"/>
  <c r="CY2" i="87"/>
  <c r="GE2" i="87"/>
  <c r="HC2" i="87"/>
  <c r="CF2" i="88"/>
  <c r="DH2" i="88"/>
  <c r="ED2" i="88"/>
  <c r="FL2" i="88"/>
  <c r="GN2" i="88"/>
  <c r="HL2" i="88"/>
  <c r="CE2" i="89"/>
  <c r="DC2" i="89"/>
  <c r="FK2" i="89"/>
  <c r="GS2" i="89"/>
  <c r="HM2" i="89"/>
  <c r="CM2" i="90"/>
  <c r="DG2" i="90"/>
  <c r="DZ2" i="90"/>
  <c r="ES2" i="90"/>
  <c r="GE2" i="90"/>
  <c r="CO2" i="91"/>
  <c r="DF2" i="91"/>
  <c r="ES2" i="91"/>
  <c r="GO2" i="91"/>
  <c r="HA2" i="91"/>
  <c r="DC2" i="92"/>
  <c r="DV2" i="92"/>
  <c r="FR2" i="92"/>
  <c r="GE2" i="92"/>
  <c r="HL2" i="92"/>
  <c r="DN2" i="93"/>
  <c r="EG2" i="93"/>
  <c r="FV2" i="93"/>
  <c r="GK2" i="93"/>
  <c r="HB2" i="93"/>
  <c r="HP2" i="93"/>
  <c r="IP2" i="93"/>
  <c r="CF2" i="94"/>
  <c r="CW2" i="94"/>
  <c r="ES2" i="94"/>
  <c r="FH2" i="94"/>
  <c r="FY2" i="94"/>
  <c r="GN2" i="94"/>
  <c r="HM2" i="94"/>
  <c r="AU2" i="95"/>
  <c r="BS2" i="95"/>
  <c r="CV2" i="95"/>
  <c r="DX2" i="95"/>
  <c r="FE2" i="95"/>
  <c r="FW2" i="95"/>
  <c r="GW2" i="95"/>
  <c r="CA2" i="96"/>
  <c r="DV2" i="96"/>
  <c r="FF2" i="96"/>
  <c r="GM2" i="96"/>
  <c r="HB2" i="96"/>
  <c r="CD2" i="97"/>
  <c r="DB2" i="97"/>
  <c r="DS2" i="97"/>
  <c r="EW2" i="97"/>
  <c r="FV2" i="97"/>
  <c r="GT2" i="97"/>
  <c r="CT2" i="98"/>
  <c r="DI2" i="98"/>
  <c r="EQ2" i="98"/>
  <c r="FI2" i="98"/>
  <c r="GF2" i="98"/>
  <c r="GS2" i="98"/>
  <c r="CK2" i="99"/>
  <c r="DJ2" i="99"/>
  <c r="DW2" i="99"/>
  <c r="EZ2" i="99"/>
  <c r="FS2" i="99"/>
  <c r="GQ2" i="99"/>
  <c r="HF2" i="99"/>
  <c r="BZ2" i="100"/>
  <c r="CQ2" i="100"/>
  <c r="DS2" i="100"/>
  <c r="EF2" i="100"/>
  <c r="FF2" i="100"/>
  <c r="FW2" i="100"/>
  <c r="GY2" i="100"/>
  <c r="DP2" i="133"/>
  <c r="EN2" i="133"/>
  <c r="EX2" i="133"/>
  <c r="GR2" i="133"/>
  <c r="HK2" i="133"/>
  <c r="CJ2" i="135"/>
  <c r="CX2" i="135"/>
  <c r="DO2" i="135"/>
  <c r="EO2" i="135"/>
  <c r="FJ2" i="135"/>
  <c r="FV2" i="135"/>
  <c r="GN2" i="135"/>
  <c r="HG2" i="135"/>
  <c r="CH2" i="136"/>
  <c r="DB2" i="136"/>
  <c r="DU2" i="136"/>
  <c r="EN2" i="136"/>
  <c r="GD2" i="136"/>
  <c r="GZ2" i="136"/>
  <c r="BW2" i="137"/>
  <c r="DT2" i="137"/>
  <c r="EM2" i="137"/>
  <c r="FI2" i="137"/>
  <c r="GQ2" i="137"/>
  <c r="DB2" i="138"/>
  <c r="FR2" i="138"/>
  <c r="GH2" i="138"/>
  <c r="EA2" i="139"/>
  <c r="GJ2" i="139"/>
  <c r="CM2" i="140"/>
  <c r="CU2" i="140"/>
  <c r="DI2" i="140"/>
  <c r="DZ2" i="140"/>
  <c r="GA2" i="140"/>
  <c r="GU2" i="140"/>
  <c r="GK2" i="141"/>
  <c r="GH2" i="141"/>
  <c r="GG2" i="141"/>
  <c r="GE2" i="141"/>
  <c r="GJ2" i="141"/>
  <c r="CJ2" i="142"/>
  <c r="CE2" i="142"/>
  <c r="CI2" i="142"/>
  <c r="CG2" i="142"/>
  <c r="EH2" i="142"/>
  <c r="EL2" i="142"/>
  <c r="EU2" i="143"/>
  <c r="EF2" i="144"/>
  <c r="DZ2" i="144"/>
  <c r="ED2" i="144"/>
  <c r="EB2" i="144"/>
  <c r="EA2" i="144"/>
  <c r="GG2" i="144"/>
  <c r="GH2" i="144"/>
  <c r="GI2" i="144"/>
  <c r="GF2" i="144"/>
  <c r="EF2" i="88"/>
  <c r="CG2" i="89"/>
  <c r="FM2" i="89"/>
  <c r="GJ2" i="90"/>
  <c r="CQ2" i="91"/>
  <c r="EU2" i="91"/>
  <c r="DJ2" i="92"/>
  <c r="DW2" i="92"/>
  <c r="EH2" i="93"/>
  <c r="GM2" i="93"/>
  <c r="HD2" i="93"/>
  <c r="HR2" i="93"/>
  <c r="IR2" i="93"/>
  <c r="CH2" i="94"/>
  <c r="DA2" i="94"/>
  <c r="FI2" i="94"/>
  <c r="FZ2" i="94"/>
  <c r="GO2" i="94"/>
  <c r="AW2" i="95"/>
  <c r="DL2" i="95"/>
  <c r="FK2" i="95"/>
  <c r="FX2" i="95"/>
  <c r="GZ2" i="95"/>
  <c r="CQ2" i="96"/>
  <c r="DZ2" i="96"/>
  <c r="ET2" i="96"/>
  <c r="HE2" i="96"/>
  <c r="CI2" i="97"/>
  <c r="DG2" i="97"/>
  <c r="DT2" i="97"/>
  <c r="GA2" i="97"/>
  <c r="GV2" i="97"/>
  <c r="CU2" i="98"/>
  <c r="DK2" i="99"/>
  <c r="DZ2" i="99"/>
  <c r="FB2" i="99"/>
  <c r="GC2" i="99"/>
  <c r="CA2" i="100"/>
  <c r="DV2" i="100"/>
  <c r="FG2" i="100"/>
  <c r="FX2" i="100"/>
  <c r="DD2" i="133"/>
  <c r="FV2" i="133"/>
  <c r="FK2" i="135"/>
  <c r="FW2" i="135"/>
  <c r="HH2" i="135"/>
  <c r="CK2" i="136"/>
  <c r="DC2" i="136"/>
  <c r="GE2" i="136"/>
  <c r="BX2" i="137"/>
  <c r="GS2" i="137"/>
  <c r="CN2" i="138"/>
  <c r="FT2" i="138"/>
  <c r="EB2" i="139"/>
  <c r="GP2" i="140"/>
  <c r="GL2" i="140"/>
  <c r="BO2" i="140"/>
  <c r="EA2" i="140"/>
  <c r="GH2" i="140"/>
  <c r="CI2" i="141"/>
  <c r="CF2" i="141"/>
  <c r="CE2" i="141"/>
  <c r="GL2" i="141"/>
  <c r="GR2" i="141"/>
  <c r="EK2" i="144"/>
  <c r="EJ2" i="144"/>
  <c r="EM2" i="144"/>
  <c r="CS2" i="147"/>
  <c r="CK2" i="149"/>
  <c r="CP2" i="149"/>
  <c r="CO2" i="149"/>
  <c r="CN2" i="149"/>
  <c r="CM2" i="149"/>
  <c r="CL2" i="149"/>
  <c r="ET2" i="149"/>
  <c r="EQ2" i="149"/>
  <c r="GT2" i="149"/>
  <c r="GU2" i="149"/>
  <c r="DF2" i="86"/>
  <c r="DW2" i="86"/>
  <c r="FV2" i="86"/>
  <c r="CM2" i="87"/>
  <c r="DA2" i="87"/>
  <c r="FS2" i="87"/>
  <c r="GG2" i="87"/>
  <c r="BX2" i="88"/>
  <c r="DK2" i="88"/>
  <c r="EH2" i="88"/>
  <c r="GQ2" i="88"/>
  <c r="CH2" i="89"/>
  <c r="DF2" i="89"/>
  <c r="EC2" i="89"/>
  <c r="FN2" i="89"/>
  <c r="GI2" i="89"/>
  <c r="GW2" i="89"/>
  <c r="BW2" i="90"/>
  <c r="DK2" i="90"/>
  <c r="ED2" i="90"/>
  <c r="GL2" i="90"/>
  <c r="HF2" i="90"/>
  <c r="CR2" i="91"/>
  <c r="DU2" i="91"/>
  <c r="EW2" i="91"/>
  <c r="HE2" i="91"/>
  <c r="CE2" i="92"/>
  <c r="DK2" i="92"/>
  <c r="DY2" i="92"/>
  <c r="FU2" i="92"/>
  <c r="GI2" i="92"/>
  <c r="DE2" i="93"/>
  <c r="DV2" i="93"/>
  <c r="EJ2" i="93"/>
  <c r="FI2" i="93"/>
  <c r="FY2" i="93"/>
  <c r="GN2" i="93"/>
  <c r="HE2" i="93"/>
  <c r="HT2" i="93"/>
  <c r="IS2" i="93"/>
  <c r="CO2" i="94"/>
  <c r="DB2" i="94"/>
  <c r="EW2" i="94"/>
  <c r="FJ2" i="94"/>
  <c r="GB2" i="94"/>
  <c r="GQ2" i="94"/>
  <c r="DO2" i="95"/>
  <c r="FL2" i="95"/>
  <c r="FY2" i="95"/>
  <c r="HA2" i="95"/>
  <c r="DM2" i="96"/>
  <c r="EW2" i="96"/>
  <c r="GS2" i="96"/>
  <c r="CK2" i="97"/>
  <c r="DH2" i="97"/>
  <c r="EV2" i="98"/>
  <c r="GH2" i="98"/>
  <c r="GW2" i="98"/>
  <c r="DN2" i="99"/>
  <c r="GE2" i="99"/>
  <c r="CB2" i="100"/>
  <c r="CS2" i="100"/>
  <c r="DW2" i="100"/>
  <c r="FH2" i="100"/>
  <c r="FY2" i="100"/>
  <c r="HC2" i="100"/>
  <c r="DG2" i="133"/>
  <c r="DS2" i="133"/>
  <c r="EP2" i="133"/>
  <c r="FD2" i="133"/>
  <c r="GA2" i="133"/>
  <c r="GT2" i="133"/>
  <c r="CL2" i="135"/>
  <c r="DB2" i="135"/>
  <c r="DQ2" i="135"/>
  <c r="FL2" i="135"/>
  <c r="FX2" i="135"/>
  <c r="GT2" i="135"/>
  <c r="HI2" i="135"/>
  <c r="AN2" i="136"/>
  <c r="BA2" i="136"/>
  <c r="BR2" i="136"/>
  <c r="CL2" i="136"/>
  <c r="DD2" i="136"/>
  <c r="DW2" i="136"/>
  <c r="EU2" i="136"/>
  <c r="GI2" i="136"/>
  <c r="HB2" i="136"/>
  <c r="BY2" i="137"/>
  <c r="DG2" i="137"/>
  <c r="DW2" i="137"/>
  <c r="EU2" i="137"/>
  <c r="FK2" i="137"/>
  <c r="GY2" i="137"/>
  <c r="CP2" i="138"/>
  <c r="DF2" i="138"/>
  <c r="DV2" i="138"/>
  <c r="EX2" i="138"/>
  <c r="FV2" i="138"/>
  <c r="GL2" i="138"/>
  <c r="AV2" i="139"/>
  <c r="CM2" i="139"/>
  <c r="FE2" i="139"/>
  <c r="FW2" i="139"/>
  <c r="GT2" i="139"/>
  <c r="CB2" i="140"/>
  <c r="ED2" i="140"/>
  <c r="GJ2" i="140"/>
  <c r="CQ2" i="141"/>
  <c r="CK2" i="141"/>
  <c r="GY2" i="141"/>
  <c r="GX2" i="141"/>
  <c r="GV2" i="141"/>
  <c r="GT2" i="141"/>
  <c r="EP2" i="141"/>
  <c r="GU2" i="141"/>
  <c r="FO2" i="143"/>
  <c r="FR2" i="143"/>
  <c r="FT2" i="143"/>
  <c r="GX2" i="143"/>
  <c r="EC2" i="148"/>
  <c r="DX2" i="148"/>
  <c r="EB2" i="148"/>
  <c r="DZ2" i="148"/>
  <c r="IK2" i="148"/>
  <c r="IF2" i="148"/>
  <c r="DN2" i="156"/>
  <c r="DP2" i="156"/>
  <c r="DO2" i="156"/>
  <c r="DM2" i="156"/>
  <c r="DL2" i="156"/>
  <c r="CA2" i="160"/>
  <c r="CB2" i="160"/>
  <c r="BZ2" i="160"/>
  <c r="EA2" i="160"/>
  <c r="EB2" i="160"/>
  <c r="GI2" i="160"/>
  <c r="GJ2" i="160"/>
  <c r="DX2" i="93"/>
  <c r="EX2" i="94"/>
  <c r="FM2" i="95"/>
  <c r="GT2" i="96"/>
  <c r="GK2" i="98"/>
  <c r="DT2" i="133"/>
  <c r="EV2" i="135"/>
  <c r="FY2" i="135"/>
  <c r="CM2" i="136"/>
  <c r="DN2" i="136"/>
  <c r="FS2" i="136"/>
  <c r="CA2" i="137"/>
  <c r="EB2" i="137"/>
  <c r="BO2" i="139"/>
  <c r="EU2" i="139"/>
  <c r="FX2" i="139"/>
  <c r="CP2" i="140"/>
  <c r="FV2" i="140"/>
  <c r="FF2" i="142"/>
  <c r="FG2" i="142"/>
  <c r="FE2" i="142"/>
  <c r="FI2" i="142"/>
  <c r="HM2" i="142"/>
  <c r="DS2" i="143"/>
  <c r="DU2" i="143"/>
  <c r="DR2" i="143"/>
  <c r="HA2" i="143"/>
  <c r="CG2" i="145"/>
  <c r="CI2" i="145"/>
  <c r="CH2" i="145"/>
  <c r="GR2" i="145"/>
  <c r="GO2" i="145"/>
  <c r="GN2" i="145"/>
  <c r="GM2" i="145"/>
  <c r="GL2" i="145"/>
  <c r="GP2" i="145"/>
  <c r="CF2" i="145"/>
  <c r="CP2" i="151"/>
  <c r="CU2" i="151"/>
  <c r="CT2" i="151"/>
  <c r="CS2" i="151"/>
  <c r="CR2" i="151"/>
  <c r="EZ2" i="151"/>
  <c r="EY2" i="151"/>
  <c r="ET2" i="151"/>
  <c r="HD2" i="151"/>
  <c r="GY2" i="151"/>
  <c r="GX2" i="151"/>
  <c r="HB2" i="151"/>
  <c r="HA2" i="151"/>
  <c r="GC2" i="152"/>
  <c r="DC2" i="87"/>
  <c r="FG2" i="87"/>
  <c r="CA2" i="88"/>
  <c r="FD2" i="88"/>
  <c r="DK2" i="89"/>
  <c r="EF2" i="89"/>
  <c r="GL2" i="89"/>
  <c r="FC2" i="90"/>
  <c r="GO2" i="90"/>
  <c r="HK2" i="90"/>
  <c r="DY2" i="91"/>
  <c r="GG2" i="91"/>
  <c r="GV2" i="91"/>
  <c r="HM2" i="91"/>
  <c r="CH2" i="92"/>
  <c r="FK2" i="92"/>
  <c r="FZ2" i="92"/>
  <c r="GQ2" i="92"/>
  <c r="DY2" i="93"/>
  <c r="EN2" i="93"/>
  <c r="GC2" i="93"/>
  <c r="GP2" i="93"/>
  <c r="HH2" i="93"/>
  <c r="HW2" i="93"/>
  <c r="CR2" i="94"/>
  <c r="DF2" i="94"/>
  <c r="EZ2" i="94"/>
  <c r="FN2" i="94"/>
  <c r="HE2" i="94"/>
  <c r="BL2" i="95"/>
  <c r="DQ2" i="95"/>
  <c r="EV2" i="95"/>
  <c r="FP2" i="95"/>
  <c r="HD2" i="95"/>
  <c r="BW2" i="96"/>
  <c r="CX2" i="96"/>
  <c r="DO2" i="96"/>
  <c r="EH2" i="96"/>
  <c r="EY2" i="96"/>
  <c r="GD2" i="96"/>
  <c r="GU2" i="96"/>
  <c r="DL2" i="97"/>
  <c r="DZ2" i="97"/>
  <c r="FD2" i="97"/>
  <c r="CI2" i="98"/>
  <c r="EX2" i="98"/>
  <c r="FV2" i="98"/>
  <c r="GL2" i="98"/>
  <c r="DP2" i="99"/>
  <c r="EN2" i="99"/>
  <c r="GI2" i="99"/>
  <c r="HT2" i="99"/>
  <c r="EA2" i="100"/>
  <c r="EO2" i="100"/>
  <c r="HG2" i="100"/>
  <c r="DI2" i="133"/>
  <c r="DU2" i="133"/>
  <c r="FH2" i="133"/>
  <c r="GJ2" i="133"/>
  <c r="GY2" i="133"/>
  <c r="EV2" i="134"/>
  <c r="CD2" i="135"/>
  <c r="CP2" i="135"/>
  <c r="DH2" i="135"/>
  <c r="EA2" i="135"/>
  <c r="FP2" i="135"/>
  <c r="GV2" i="135"/>
  <c r="AP2" i="136"/>
  <c r="CQ2" i="136"/>
  <c r="DO2" i="136"/>
  <c r="EY2" i="136"/>
  <c r="GT2" i="136"/>
  <c r="HG2" i="136"/>
  <c r="CC2" i="137"/>
  <c r="DI2" i="137"/>
  <c r="EF2" i="137"/>
  <c r="FC2" i="137"/>
  <c r="GJ2" i="137"/>
  <c r="HA2" i="137"/>
  <c r="DH2" i="138"/>
  <c r="EP2" i="138"/>
  <c r="FF2" i="138"/>
  <c r="GN2" i="138"/>
  <c r="BP2" i="139"/>
  <c r="CQ2" i="139"/>
  <c r="EW2" i="139"/>
  <c r="FI2" i="139"/>
  <c r="GE2" i="139"/>
  <c r="GV2" i="139"/>
  <c r="CF2" i="140"/>
  <c r="CQ2" i="140"/>
  <c r="DD2" i="140"/>
  <c r="FW2" i="140"/>
  <c r="GM2" i="140"/>
  <c r="CJ2" i="141"/>
  <c r="EU2" i="141"/>
  <c r="FP2" i="142"/>
  <c r="FJ2" i="142"/>
  <c r="FO2" i="142"/>
  <c r="FN2" i="142"/>
  <c r="FL2" i="142"/>
  <c r="CH2" i="142"/>
  <c r="EK2" i="142"/>
  <c r="FK2" i="142"/>
  <c r="CL2" i="146"/>
  <c r="CQ2" i="146"/>
  <c r="CP2" i="146"/>
  <c r="CO2" i="146"/>
  <c r="CN2" i="146"/>
  <c r="CM2" i="146"/>
  <c r="CR2" i="146"/>
  <c r="ET2" i="146"/>
  <c r="ES2" i="146"/>
  <c r="EV2" i="146"/>
  <c r="EU2" i="146"/>
  <c r="CC2" i="88"/>
  <c r="FF2" i="88"/>
  <c r="HG2" i="88"/>
  <c r="GN2" i="89"/>
  <c r="EF2" i="91"/>
  <c r="GI2" i="91"/>
  <c r="GX2" i="91"/>
  <c r="FM2" i="92"/>
  <c r="GB2" i="92"/>
  <c r="DZ2" i="93"/>
  <c r="EO2" i="93"/>
  <c r="GR2" i="93"/>
  <c r="HI2" i="93"/>
  <c r="CS2" i="94"/>
  <c r="DH2" i="94"/>
  <c r="DT2" i="95"/>
  <c r="DA2" i="96"/>
  <c r="FB2" i="96"/>
  <c r="DM2" i="97"/>
  <c r="DE2" i="98"/>
  <c r="GM2" i="98"/>
  <c r="HA2" i="99"/>
  <c r="CL2" i="100"/>
  <c r="EB2" i="100"/>
  <c r="ET2" i="100"/>
  <c r="FR2" i="100"/>
  <c r="GM2" i="133"/>
  <c r="GZ2" i="133"/>
  <c r="EY2" i="134"/>
  <c r="CQ2" i="135"/>
  <c r="DI2" i="135"/>
  <c r="DP2" i="136"/>
  <c r="GU2" i="136"/>
  <c r="HH2" i="136"/>
  <c r="DK2" i="137"/>
  <c r="FD2" i="137"/>
  <c r="FH2" i="138"/>
  <c r="BQ2" i="139"/>
  <c r="FK2" i="139"/>
  <c r="CR2" i="140"/>
  <c r="DE2" i="140"/>
  <c r="DR2" i="140"/>
  <c r="FH2" i="140"/>
  <c r="FX2" i="140"/>
  <c r="FO2" i="141"/>
  <c r="FN2" i="141"/>
  <c r="GM2" i="143"/>
  <c r="GN2" i="143"/>
  <c r="GL2" i="143"/>
  <c r="FI2" i="144"/>
  <c r="FJ2" i="144"/>
  <c r="FO2" i="144"/>
  <c r="FN2" i="144"/>
  <c r="FL2" i="144"/>
  <c r="FK2" i="144"/>
  <c r="HQ2" i="144"/>
  <c r="HS2" i="144"/>
  <c r="HR2" i="144"/>
  <c r="HP2" i="144"/>
  <c r="BG2" i="150"/>
  <c r="BK2" i="150"/>
  <c r="BJ2" i="150"/>
  <c r="BI2" i="150"/>
  <c r="BH2" i="150"/>
  <c r="DQ2" i="150"/>
  <c r="DP2" i="150"/>
  <c r="BX2" i="152"/>
  <c r="BZ2" i="152"/>
  <c r="BY2" i="152"/>
  <c r="BW2" i="152"/>
  <c r="BV2" i="152"/>
  <c r="DY2" i="152"/>
  <c r="ED2" i="152"/>
  <c r="EC2" i="152"/>
  <c r="EB2" i="152"/>
  <c r="EA2" i="152"/>
  <c r="DZ2" i="152"/>
  <c r="EE2" i="152"/>
  <c r="BX2" i="153"/>
  <c r="CB2" i="153"/>
  <c r="BZ2" i="153"/>
  <c r="EC2" i="153"/>
  <c r="EA2" i="153"/>
  <c r="GF2" i="153"/>
  <c r="GI2" i="153"/>
  <c r="GH2" i="153"/>
  <c r="GE2" i="153"/>
  <c r="FK2" i="86"/>
  <c r="FZ2" i="86"/>
  <c r="CD2" i="88"/>
  <c r="FG2" i="88"/>
  <c r="DO2" i="89"/>
  <c r="EH2" i="89"/>
  <c r="HJ2" i="89"/>
  <c r="DD2" i="90"/>
  <c r="EP2" i="90"/>
  <c r="FG2" i="90"/>
  <c r="CM2" i="91"/>
  <c r="DC2" i="91"/>
  <c r="EG2" i="91"/>
  <c r="GJ2" i="91"/>
  <c r="GY2" i="91"/>
  <c r="CY2" i="92"/>
  <c r="DQ2" i="92"/>
  <c r="FN2" i="92"/>
  <c r="GC2" i="92"/>
  <c r="HI2" i="92"/>
  <c r="DJ2" i="93"/>
  <c r="EB2" i="93"/>
  <c r="EQ2" i="93"/>
  <c r="FQ2" i="93"/>
  <c r="GF2" i="93"/>
  <c r="GT2" i="93"/>
  <c r="HM2" i="93"/>
  <c r="CC2" i="94"/>
  <c r="CT2" i="94"/>
  <c r="DI2" i="94"/>
  <c r="EL2" i="94"/>
  <c r="FE2" i="94"/>
  <c r="FV2" i="94"/>
  <c r="GJ2" i="94"/>
  <c r="HH2" i="94"/>
  <c r="CR2" i="95"/>
  <c r="DU2" i="95"/>
  <c r="EZ2" i="95"/>
  <c r="FR2" i="95"/>
  <c r="GU2" i="95"/>
  <c r="HH2" i="95"/>
  <c r="BY2" i="96"/>
  <c r="DB2" i="96"/>
  <c r="DS2" i="96"/>
  <c r="EM2" i="96"/>
  <c r="FC2" i="96"/>
  <c r="GH2" i="96"/>
  <c r="GY2" i="96"/>
  <c r="CZ2" i="97"/>
  <c r="DN2" i="97"/>
  <c r="FI2" i="97"/>
  <c r="GR2" i="97"/>
  <c r="CP2" i="98"/>
  <c r="DF2" i="98"/>
  <c r="EO2" i="98"/>
  <c r="FC2" i="98"/>
  <c r="FZ2" i="98"/>
  <c r="GO2" i="98"/>
  <c r="CE2" i="99"/>
  <c r="DD2" i="99"/>
  <c r="DU2" i="99"/>
  <c r="EX2" i="99"/>
  <c r="FL2" i="99"/>
  <c r="GO2" i="99"/>
  <c r="HB2" i="99"/>
  <c r="BW2" i="100"/>
  <c r="CM2" i="100"/>
  <c r="DJ2" i="100"/>
  <c r="EC2" i="100"/>
  <c r="EV2" i="100"/>
  <c r="FS2" i="100"/>
  <c r="HI2" i="100"/>
  <c r="CP2" i="133"/>
  <c r="DM2" i="133"/>
  <c r="EE2" i="133"/>
  <c r="EV2" i="133"/>
  <c r="FJ2" i="133"/>
  <c r="GN2" i="133"/>
  <c r="HA2" i="133"/>
  <c r="FT2" i="134"/>
  <c r="CF2" i="135"/>
  <c r="DL2" i="135"/>
  <c r="EC2" i="135"/>
  <c r="FD2" i="135"/>
  <c r="FR2" i="135"/>
  <c r="GJ2" i="135"/>
  <c r="CE2" i="136"/>
  <c r="DR2" i="136"/>
  <c r="EH2" i="136"/>
  <c r="FB2" i="136"/>
  <c r="FZ2" i="136"/>
  <c r="GV2" i="136"/>
  <c r="CE2" i="137"/>
  <c r="EI2" i="137"/>
  <c r="FE2" i="137"/>
  <c r="GN2" i="137"/>
  <c r="CV2" i="138"/>
  <c r="DL2" i="138"/>
  <c r="ER2" i="138"/>
  <c r="FJ2" i="138"/>
  <c r="GB2" i="138"/>
  <c r="AN2" i="138"/>
  <c r="BR2" i="139"/>
  <c r="CY2" i="139"/>
  <c r="DP2" i="139"/>
  <c r="EY2" i="139"/>
  <c r="FL2" i="139"/>
  <c r="GH2" i="139"/>
  <c r="HG2" i="139"/>
  <c r="BH2" i="140"/>
  <c r="CH2" i="140"/>
  <c r="CS2" i="140"/>
  <c r="DF2" i="140"/>
  <c r="DU2" i="140"/>
  <c r="FY2" i="140"/>
  <c r="GQ2" i="140"/>
  <c r="DS2" i="141"/>
  <c r="DO2" i="141"/>
  <c r="FW2" i="141"/>
  <c r="FT2" i="141"/>
  <c r="FS2" i="141"/>
  <c r="FQ2" i="141"/>
  <c r="CM2" i="141"/>
  <c r="DN2" i="141"/>
  <c r="GF2" i="141"/>
  <c r="DV2" i="142"/>
  <c r="DU2" i="142"/>
  <c r="GD2" i="142"/>
  <c r="FZ2" i="142"/>
  <c r="GC2" i="142"/>
  <c r="FX2" i="142"/>
  <c r="FQ2" i="143"/>
  <c r="FM2" i="144"/>
  <c r="HI2" i="145"/>
  <c r="HH2" i="145"/>
  <c r="HM2" i="145"/>
  <c r="HK2" i="145"/>
  <c r="HJ2" i="145"/>
  <c r="ET2" i="147"/>
  <c r="DH2" i="145"/>
  <c r="DV2" i="145"/>
  <c r="FX2" i="145"/>
  <c r="HP2" i="146"/>
  <c r="DF2" i="149"/>
  <c r="AY2" i="150"/>
  <c r="HJ2" i="150"/>
  <c r="EJ2" i="151"/>
  <c r="FA2" i="153"/>
  <c r="FV2" i="153"/>
  <c r="CQ2" i="154"/>
  <c r="BZ2" i="155"/>
  <c r="GY2" i="155"/>
  <c r="HF2" i="156"/>
  <c r="HG2" i="156"/>
  <c r="EJ2" i="156"/>
  <c r="HB2" i="156"/>
  <c r="HP2" i="157"/>
  <c r="HJ2" i="157"/>
  <c r="CJ2" i="157"/>
  <c r="CK2" i="143"/>
  <c r="DB2" i="144"/>
  <c r="GR2" i="144"/>
  <c r="HJ2" i="144"/>
  <c r="DI2" i="145"/>
  <c r="EB2" i="145"/>
  <c r="FZ2" i="145"/>
  <c r="EG2" i="146"/>
  <c r="FJ2" i="146"/>
  <c r="GO2" i="146"/>
  <c r="HQ2" i="146"/>
  <c r="BA2" i="147"/>
  <c r="BO2" i="147"/>
  <c r="DO2" i="147"/>
  <c r="EP2" i="147"/>
  <c r="FY2" i="147"/>
  <c r="FM2" i="148"/>
  <c r="HQ2" i="148"/>
  <c r="BW2" i="149"/>
  <c r="DG2" i="149"/>
  <c r="FS2" i="149"/>
  <c r="GF2" i="149"/>
  <c r="AZ2" i="150"/>
  <c r="EQ2" i="150"/>
  <c r="HK2" i="150"/>
  <c r="CL2" i="151"/>
  <c r="DL2" i="151"/>
  <c r="EO2" i="151"/>
  <c r="FR2" i="151"/>
  <c r="GK2" i="151"/>
  <c r="CL2" i="152"/>
  <c r="DW2" i="152"/>
  <c r="EX2" i="152"/>
  <c r="GA2" i="152"/>
  <c r="GW2" i="152"/>
  <c r="CN2" i="153"/>
  <c r="DW2" i="153"/>
  <c r="FY2" i="153"/>
  <c r="GT2" i="153"/>
  <c r="CR2" i="154"/>
  <c r="DP2" i="154"/>
  <c r="EM2" i="154"/>
  <c r="FW2" i="154"/>
  <c r="HZ2" i="154"/>
  <c r="CA2" i="155"/>
  <c r="CX2" i="155"/>
  <c r="DV2" i="155"/>
  <c r="EO2" i="155"/>
  <c r="FF2" i="155"/>
  <c r="GZ2" i="155"/>
  <c r="CS2" i="156"/>
  <c r="HD2" i="156"/>
  <c r="DN2" i="157"/>
  <c r="DL2" i="157"/>
  <c r="FM2" i="157"/>
  <c r="FO2" i="157"/>
  <c r="DM2" i="157"/>
  <c r="EE2" i="157"/>
  <c r="GI2" i="157"/>
  <c r="GX2" i="157"/>
  <c r="CW2" i="158"/>
  <c r="CT2" i="158"/>
  <c r="CR2" i="158"/>
  <c r="FA2" i="158"/>
  <c r="EX2" i="158"/>
  <c r="CT2" i="141"/>
  <c r="DC2" i="141"/>
  <c r="FE2" i="141"/>
  <c r="CA2" i="142"/>
  <c r="DO2" i="142"/>
  <c r="HA2" i="142"/>
  <c r="CM2" i="143"/>
  <c r="FF2" i="143"/>
  <c r="DL2" i="144"/>
  <c r="EX2" i="144"/>
  <c r="GU2" i="144"/>
  <c r="DP2" i="145"/>
  <c r="EE2" i="145"/>
  <c r="EU2" i="145"/>
  <c r="GJ2" i="145"/>
  <c r="GY2" i="145"/>
  <c r="DK2" i="146"/>
  <c r="EJ2" i="146"/>
  <c r="EX2" i="146"/>
  <c r="FT2" i="146"/>
  <c r="GR2" i="146"/>
  <c r="HS2" i="146"/>
  <c r="BC2" i="147"/>
  <c r="BQ2" i="147"/>
  <c r="DR2" i="147"/>
  <c r="EG2" i="147"/>
  <c r="GK2" i="147"/>
  <c r="HG2" i="147"/>
  <c r="DK2" i="148"/>
  <c r="EH2" i="148"/>
  <c r="EV2" i="148"/>
  <c r="FT2" i="148"/>
  <c r="HF2" i="148"/>
  <c r="HT2" i="148"/>
  <c r="CU2" i="149"/>
  <c r="EX2" i="149"/>
  <c r="FU2" i="149"/>
  <c r="GI2" i="149"/>
  <c r="HF2" i="149"/>
  <c r="BC2" i="150"/>
  <c r="BX2" i="150"/>
  <c r="CU2" i="150"/>
  <c r="DS2" i="150"/>
  <c r="EF2" i="150"/>
  <c r="FB2" i="150"/>
  <c r="GD2" i="150"/>
  <c r="GZ2" i="150"/>
  <c r="BI2" i="151"/>
  <c r="DP2" i="151"/>
  <c r="EC2" i="151"/>
  <c r="FX2" i="151"/>
  <c r="GU2" i="151"/>
  <c r="HH2" i="151"/>
  <c r="CQ2" i="152"/>
  <c r="DK2" i="152"/>
  <c r="EZ2" i="152"/>
  <c r="FT2" i="152"/>
  <c r="HF2" i="152"/>
  <c r="CQ2" i="153"/>
  <c r="DI2" i="153"/>
  <c r="FM2" i="153"/>
  <c r="GA2" i="153"/>
  <c r="GY2" i="153"/>
  <c r="CU2" i="154"/>
  <c r="DS2" i="154"/>
  <c r="EQ2" i="154"/>
  <c r="FI2" i="154"/>
  <c r="GV2" i="154"/>
  <c r="HQ2" i="154"/>
  <c r="CD2" i="155"/>
  <c r="CZ2" i="155"/>
  <c r="DZ2" i="155"/>
  <c r="ER2" i="155"/>
  <c r="GE2" i="155"/>
  <c r="HC2" i="155"/>
  <c r="DW2" i="156"/>
  <c r="DS2" i="156"/>
  <c r="DX2" i="156"/>
  <c r="HH2" i="156"/>
  <c r="EC2" i="157"/>
  <c r="EB2" i="157"/>
  <c r="DC2" i="157"/>
  <c r="EM2" i="157"/>
  <c r="FB2" i="157"/>
  <c r="GL2" i="157"/>
  <c r="EJ2" i="158"/>
  <c r="CE2" i="159"/>
  <c r="EN2" i="159"/>
  <c r="EM2" i="159"/>
  <c r="EI2" i="159"/>
  <c r="GR2" i="159"/>
  <c r="GQ2" i="159"/>
  <c r="GL2" i="159"/>
  <c r="CV2" i="141"/>
  <c r="DD2" i="141"/>
  <c r="FF2" i="141"/>
  <c r="CB2" i="142"/>
  <c r="CR2" i="142"/>
  <c r="HC2" i="142"/>
  <c r="CN2" i="143"/>
  <c r="ED2" i="143"/>
  <c r="EY2" i="144"/>
  <c r="HD2" i="144"/>
  <c r="DR2" i="145"/>
  <c r="EF2" i="145"/>
  <c r="GZ2" i="145"/>
  <c r="DL2" i="146"/>
  <c r="FU2" i="146"/>
  <c r="HY2" i="146"/>
  <c r="BD2" i="147"/>
  <c r="BR2" i="147"/>
  <c r="DT2" i="147"/>
  <c r="GM2" i="147"/>
  <c r="DL2" i="148"/>
  <c r="EW2" i="148"/>
  <c r="FX2" i="148"/>
  <c r="HU2" i="148"/>
  <c r="CZ2" i="149"/>
  <c r="DS2" i="149"/>
  <c r="FV2" i="149"/>
  <c r="GJ2" i="149"/>
  <c r="BZ2" i="150"/>
  <c r="CX2" i="150"/>
  <c r="FC2" i="150"/>
  <c r="GE2" i="150"/>
  <c r="HB2" i="150"/>
  <c r="BJ2" i="151"/>
  <c r="DQ2" i="151"/>
  <c r="ED2" i="151"/>
  <c r="FY2" i="151"/>
  <c r="GV2" i="151"/>
  <c r="CR2" i="152"/>
  <c r="DN2" i="152"/>
  <c r="EM2" i="152"/>
  <c r="FV2" i="152"/>
  <c r="CS2" i="153"/>
  <c r="FQ2" i="153"/>
  <c r="HA2" i="153"/>
  <c r="ER2" i="154"/>
  <c r="FK2" i="154"/>
  <c r="GW2" i="154"/>
  <c r="HS2" i="154"/>
  <c r="EA2" i="155"/>
  <c r="ET2" i="155"/>
  <c r="GF2" i="155"/>
  <c r="DY2" i="156"/>
  <c r="DD2" i="157"/>
  <c r="EN2" i="157"/>
  <c r="FC2" i="157"/>
  <c r="GM2" i="157"/>
  <c r="HK2" i="157"/>
  <c r="FQ2" i="158"/>
  <c r="FV2" i="158"/>
  <c r="FR2" i="158"/>
  <c r="EV2" i="158"/>
  <c r="FT2" i="158"/>
  <c r="EX2" i="148"/>
  <c r="EI2" i="150"/>
  <c r="GJ2" i="150"/>
  <c r="CS2" i="152"/>
  <c r="DO2" i="152"/>
  <c r="CT2" i="153"/>
  <c r="DL2" i="153"/>
  <c r="EU2" i="153"/>
  <c r="FR2" i="153"/>
  <c r="HB2" i="153"/>
  <c r="ES2" i="154"/>
  <c r="FL2" i="154"/>
  <c r="GY2" i="154"/>
  <c r="HT2" i="154"/>
  <c r="EB2" i="155"/>
  <c r="EU2" i="155"/>
  <c r="GH2" i="155"/>
  <c r="EL2" i="156"/>
  <c r="EG2" i="156"/>
  <c r="CG2" i="157"/>
  <c r="CM2" i="157"/>
  <c r="GT2" i="157"/>
  <c r="GP2" i="157"/>
  <c r="EP2" i="157"/>
  <c r="GQ2" i="157"/>
  <c r="GC2" i="158"/>
  <c r="FY2" i="158"/>
  <c r="FX2" i="158"/>
  <c r="FZ2" i="158"/>
  <c r="DF2" i="145"/>
  <c r="FN2" i="145"/>
  <c r="FW2" i="146"/>
  <c r="IB2" i="146"/>
  <c r="BI2" i="147"/>
  <c r="CG2" i="147"/>
  <c r="EJ2" i="147"/>
  <c r="DN2" i="148"/>
  <c r="EZ2" i="148"/>
  <c r="EE2" i="149"/>
  <c r="GM2" i="149"/>
  <c r="AW2" i="150"/>
  <c r="CF2" i="150"/>
  <c r="DD2" i="150"/>
  <c r="EN2" i="150"/>
  <c r="FG2" i="150"/>
  <c r="GL2" i="150"/>
  <c r="HH2" i="150"/>
  <c r="BS2" i="151"/>
  <c r="DS2" i="151"/>
  <c r="EG2" i="151"/>
  <c r="GA2" i="151"/>
  <c r="CT2" i="152"/>
  <c r="DP2" i="152"/>
  <c r="EP2" i="152"/>
  <c r="FE2" i="152"/>
  <c r="FX2" i="152"/>
  <c r="GR2" i="152"/>
  <c r="HI2" i="152"/>
  <c r="CK2" i="153"/>
  <c r="CU2" i="153"/>
  <c r="DS2" i="153"/>
  <c r="EV2" i="153"/>
  <c r="FS2" i="153"/>
  <c r="HC2" i="153"/>
  <c r="CN2" i="154"/>
  <c r="CX2" i="154"/>
  <c r="ET2" i="154"/>
  <c r="FO2" i="154"/>
  <c r="HW2" i="154"/>
  <c r="BW2" i="155"/>
  <c r="CG2" i="155"/>
  <c r="EC2" i="155"/>
  <c r="EX2" i="155"/>
  <c r="HH2" i="155"/>
  <c r="CE2" i="156"/>
  <c r="EB2" i="156"/>
  <c r="GZ2" i="156"/>
  <c r="ER2" i="157"/>
  <c r="CH2" i="157"/>
  <c r="DG2" i="157"/>
  <c r="EQ2" i="157"/>
  <c r="FP2" i="157"/>
  <c r="GR2" i="157"/>
  <c r="HT2" i="157"/>
  <c r="CS2" i="158"/>
  <c r="FW2" i="158"/>
  <c r="DD2" i="160"/>
  <c r="CZ2" i="160"/>
  <c r="FG2" i="160"/>
  <c r="FH2" i="160"/>
  <c r="HG2" i="160"/>
  <c r="HH2" i="160"/>
  <c r="FF2" i="160"/>
  <c r="CY2" i="141"/>
  <c r="GC2" i="141"/>
  <c r="CU2" i="142"/>
  <c r="EG2" i="142"/>
  <c r="EV2" i="142"/>
  <c r="DH2" i="143"/>
  <c r="EN2" i="144"/>
  <c r="HH2" i="144"/>
  <c r="DG2" i="145"/>
  <c r="DU2" i="145"/>
  <c r="FO2" i="145"/>
  <c r="DW2" i="146"/>
  <c r="FH2" i="146"/>
  <c r="FX2" i="146"/>
  <c r="HO2" i="146"/>
  <c r="BJ2" i="147"/>
  <c r="CJ2" i="147"/>
  <c r="DH2" i="147"/>
  <c r="EC2" i="147"/>
  <c r="FQ2" i="147"/>
  <c r="EL2" i="148"/>
  <c r="FA2" i="148"/>
  <c r="GQ2" i="148"/>
  <c r="HO2" i="148"/>
  <c r="IC2" i="148"/>
  <c r="DD2" i="149"/>
  <c r="FH2" i="149"/>
  <c r="FZ2" i="149"/>
  <c r="DF2" i="150"/>
  <c r="EB2" i="150"/>
  <c r="EO2" i="150"/>
  <c r="GM2" i="150"/>
  <c r="HI2" i="150"/>
  <c r="DE2" i="151"/>
  <c r="DU2" i="151"/>
  <c r="EH2" i="151"/>
  <c r="GD2" i="151"/>
  <c r="CU2" i="152"/>
  <c r="DQ2" i="152"/>
  <c r="EQ2" i="152"/>
  <c r="FY2" i="152"/>
  <c r="GT2" i="152"/>
  <c r="CL2" i="153"/>
  <c r="DU2" i="153"/>
  <c r="FT2" i="153"/>
  <c r="HD2" i="153"/>
  <c r="CO2" i="154"/>
  <c r="EJ2" i="154"/>
  <c r="EV2" i="154"/>
  <c r="FT2" i="154"/>
  <c r="HX2" i="154"/>
  <c r="BX2" i="155"/>
  <c r="CL2" i="155"/>
  <c r="DS2" i="155"/>
  <c r="EE2" i="155"/>
  <c r="CP2" i="156"/>
  <c r="CR2" i="156"/>
  <c r="EX2" i="156"/>
  <c r="EW2" i="156"/>
  <c r="CF2" i="156"/>
  <c r="EH2" i="156"/>
  <c r="EZ2" i="156"/>
  <c r="HA2" i="156"/>
  <c r="HI2" i="157"/>
  <c r="HH2" i="157"/>
  <c r="CI2" i="157"/>
  <c r="GS2" i="157"/>
  <c r="GK2" i="158"/>
  <c r="DL2" i="159"/>
  <c r="DF2" i="159"/>
  <c r="DK2" i="159"/>
  <c r="FP2" i="159"/>
  <c r="FN2" i="159"/>
  <c r="FM2" i="159"/>
  <c r="FK2" i="159"/>
  <c r="FJ2" i="159"/>
  <c r="FO2" i="159"/>
  <c r="FZ2" i="159"/>
  <c r="CG2" i="160"/>
  <c r="DV2" i="160"/>
  <c r="FY2" i="160"/>
  <c r="CO2" i="161"/>
  <c r="DI2" i="161"/>
  <c r="FK2" i="161"/>
  <c r="FV2" i="161"/>
  <c r="DA2" i="162"/>
  <c r="DS2" i="162"/>
  <c r="EG2" i="162"/>
  <c r="GS2" i="162"/>
  <c r="DK2" i="163"/>
  <c r="EL2" i="163"/>
  <c r="FG2" i="163"/>
  <c r="GP2" i="163"/>
  <c r="HI2" i="163"/>
  <c r="HR2" i="163"/>
  <c r="BJ2" i="164"/>
  <c r="CU2" i="164"/>
  <c r="DN2" i="164"/>
  <c r="GJ2" i="164"/>
  <c r="HQ2" i="164"/>
  <c r="DI2" i="165"/>
  <c r="EA2" i="165"/>
  <c r="EY2" i="165"/>
  <c r="HB2" i="165"/>
  <c r="BY2" i="166"/>
  <c r="EU2" i="166"/>
  <c r="HF2" i="166"/>
  <c r="CF2" i="167"/>
  <c r="FO2" i="167"/>
  <c r="GM2" i="167"/>
  <c r="DU2" i="168"/>
  <c r="FA2" i="168"/>
  <c r="GL2" i="168"/>
  <c r="HA2" i="168"/>
  <c r="BL2" i="169"/>
  <c r="CA2" i="169"/>
  <c r="DC2" i="169"/>
  <c r="ER2" i="169"/>
  <c r="FS2" i="169"/>
  <c r="AR2" i="170"/>
  <c r="EE2" i="170"/>
  <c r="GW2" i="170"/>
  <c r="FX2" i="171"/>
  <c r="GD2" i="171"/>
  <c r="AY2" i="171"/>
  <c r="DQ2" i="171"/>
  <c r="GA2" i="171"/>
  <c r="HI2" i="171"/>
  <c r="BF2" i="172"/>
  <c r="AZ2" i="172"/>
  <c r="DD2" i="172"/>
  <c r="DH2" i="172"/>
  <c r="DE2" i="172"/>
  <c r="FI2" i="172"/>
  <c r="FM2" i="172"/>
  <c r="FL2" i="172"/>
  <c r="FJ2" i="172"/>
  <c r="FP2" i="172"/>
  <c r="CC2" i="173"/>
  <c r="CG2" i="173"/>
  <c r="EI2" i="173"/>
  <c r="EL2" i="173"/>
  <c r="EG2" i="173"/>
  <c r="CD2" i="173"/>
  <c r="CJ2" i="181"/>
  <c r="CI2" i="181"/>
  <c r="EO2" i="181"/>
  <c r="ER2" i="181"/>
  <c r="EQ2" i="181"/>
  <c r="EP2" i="181"/>
  <c r="GW2" i="181"/>
  <c r="GS2" i="181"/>
  <c r="AR2" i="182"/>
  <c r="AL2" i="182"/>
  <c r="AP2" i="182"/>
  <c r="AN2" i="182"/>
  <c r="AM2" i="182"/>
  <c r="AQ2" i="182"/>
  <c r="CU2" i="182"/>
  <c r="CV2" i="182"/>
  <c r="EZ2" i="182"/>
  <c r="EX2" i="182"/>
  <c r="EU2" i="182"/>
  <c r="ET2" i="182"/>
  <c r="EW2" i="182"/>
  <c r="EV2" i="182"/>
  <c r="HD2" i="182"/>
  <c r="HB2" i="182"/>
  <c r="GZ2" i="182"/>
  <c r="GY2" i="182"/>
  <c r="GX2" i="182"/>
  <c r="DO2" i="161"/>
  <c r="HE2" i="162"/>
  <c r="GQ2" i="163"/>
  <c r="CV2" i="164"/>
  <c r="HS2" i="164"/>
  <c r="FB2" i="165"/>
  <c r="HD2" i="165"/>
  <c r="CA2" i="166"/>
  <c r="FP2" i="166"/>
  <c r="HG2" i="166"/>
  <c r="CI2" i="167"/>
  <c r="DW2" i="167"/>
  <c r="FP2" i="167"/>
  <c r="GO2" i="167"/>
  <c r="DG2" i="168"/>
  <c r="FB2" i="168"/>
  <c r="GM2" i="168"/>
  <c r="HC2" i="168"/>
  <c r="CJ2" i="169"/>
  <c r="FU2" i="169"/>
  <c r="AT2" i="170"/>
  <c r="GY2" i="170"/>
  <c r="EA2" i="171"/>
  <c r="EE2" i="171"/>
  <c r="EC2" i="171"/>
  <c r="GK2" i="171"/>
  <c r="GJ2" i="171"/>
  <c r="HJ2" i="171"/>
  <c r="BG2" i="172"/>
  <c r="BH2" i="172"/>
  <c r="DM2" i="172"/>
  <c r="DL2" i="172"/>
  <c r="DQ2" i="172"/>
  <c r="CO2" i="173"/>
  <c r="CJ2" i="173"/>
  <c r="GW2" i="173"/>
  <c r="GV2" i="173"/>
  <c r="GT2" i="173"/>
  <c r="BC2" i="174"/>
  <c r="BA2" i="174"/>
  <c r="DG2" i="174"/>
  <c r="DE2" i="174"/>
  <c r="DD2" i="174"/>
  <c r="DJ2" i="174"/>
  <c r="DI2" i="174"/>
  <c r="DH2" i="174"/>
  <c r="CO2" i="176"/>
  <c r="CM2" i="176"/>
  <c r="CL2" i="176"/>
  <c r="CK2" i="176"/>
  <c r="EM2" i="176"/>
  <c r="ER2" i="176"/>
  <c r="EQ2" i="176"/>
  <c r="EP2" i="176"/>
  <c r="EO2" i="176"/>
  <c r="EN2" i="176"/>
  <c r="CJ2" i="176"/>
  <c r="ES2" i="181"/>
  <c r="DY2" i="159"/>
  <c r="FT2" i="159"/>
  <c r="GK2" i="159"/>
  <c r="CL2" i="160"/>
  <c r="DU2" i="161"/>
  <c r="FM2" i="161"/>
  <c r="FX2" i="161"/>
  <c r="CI2" i="162"/>
  <c r="DV2" i="162"/>
  <c r="FX2" i="162"/>
  <c r="GU2" i="162"/>
  <c r="HH2" i="162"/>
  <c r="DQ2" i="163"/>
  <c r="HK2" i="163"/>
  <c r="AW2" i="164"/>
  <c r="CY2" i="164"/>
  <c r="EB2" i="164"/>
  <c r="EU2" i="164"/>
  <c r="GL2" i="164"/>
  <c r="HB2" i="164"/>
  <c r="HT2" i="164"/>
  <c r="CO2" i="165"/>
  <c r="DL2" i="165"/>
  <c r="HE2" i="165"/>
  <c r="DF2" i="166"/>
  <c r="DZ2" i="166"/>
  <c r="EY2" i="166"/>
  <c r="FQ2" i="166"/>
  <c r="HJ2" i="166"/>
  <c r="CJ2" i="167"/>
  <c r="DI2" i="167"/>
  <c r="DY2" i="167"/>
  <c r="FC2" i="167"/>
  <c r="FU2" i="167"/>
  <c r="GP2" i="167"/>
  <c r="HF2" i="167"/>
  <c r="BY2" i="168"/>
  <c r="CP2" i="168"/>
  <c r="DH2" i="168"/>
  <c r="DX2" i="168"/>
  <c r="FE2" i="168"/>
  <c r="GN2" i="168"/>
  <c r="HD2" i="168"/>
  <c r="CM2" i="169"/>
  <c r="EI2" i="169"/>
  <c r="FA2" i="169"/>
  <c r="HO2" i="169"/>
  <c r="CP2" i="170"/>
  <c r="DI2" i="170"/>
  <c r="DX2" i="170"/>
  <c r="FR2" i="170"/>
  <c r="HA2" i="170"/>
  <c r="CE2" i="171"/>
  <c r="CH2" i="171"/>
  <c r="AO2" i="171"/>
  <c r="CI2" i="171"/>
  <c r="DU2" i="171"/>
  <c r="GF2" i="171"/>
  <c r="HK2" i="171"/>
  <c r="BT2" i="172"/>
  <c r="BR2" i="172"/>
  <c r="DX2" i="172"/>
  <c r="DV2" i="172"/>
  <c r="DU2" i="172"/>
  <c r="DS2" i="172"/>
  <c r="DG2" i="172"/>
  <c r="CF2" i="173"/>
  <c r="CM2" i="160"/>
  <c r="FQ2" i="161"/>
  <c r="DY2" i="162"/>
  <c r="EN2" i="162"/>
  <c r="GV2" i="162"/>
  <c r="HI2" i="162"/>
  <c r="DT2" i="163"/>
  <c r="BE2" i="164"/>
  <c r="EL2" i="164"/>
  <c r="HD2" i="164"/>
  <c r="DM2" i="165"/>
  <c r="HG2" i="165"/>
  <c r="EA2" i="166"/>
  <c r="FB2" i="166"/>
  <c r="FS2" i="166"/>
  <c r="DJ2" i="167"/>
  <c r="DZ2" i="167"/>
  <c r="GQ2" i="167"/>
  <c r="DI2" i="168"/>
  <c r="GO2" i="168"/>
  <c r="HF2" i="168"/>
  <c r="CO2" i="169"/>
  <c r="EK2" i="169"/>
  <c r="FB2" i="169"/>
  <c r="GE2" i="169"/>
  <c r="AV2" i="170"/>
  <c r="BU2" i="170"/>
  <c r="CQ2" i="170"/>
  <c r="DL2" i="170"/>
  <c r="DZ2" i="170"/>
  <c r="EM2" i="170"/>
  <c r="HF2" i="170"/>
  <c r="EO2" i="171"/>
  <c r="ET2" i="171"/>
  <c r="GU2" i="171"/>
  <c r="GT2" i="171"/>
  <c r="AP2" i="171"/>
  <c r="BJ2" i="171"/>
  <c r="DV2" i="171"/>
  <c r="ES2" i="171"/>
  <c r="GV2" i="171"/>
  <c r="BU2" i="172"/>
  <c r="BX2" i="172"/>
  <c r="BK2" i="172"/>
  <c r="DN2" i="172"/>
  <c r="EO2" i="172"/>
  <c r="GQ2" i="173"/>
  <c r="GV2" i="176"/>
  <c r="CP2" i="179"/>
  <c r="CR2" i="179"/>
  <c r="CQ2" i="179"/>
  <c r="CO2" i="179"/>
  <c r="EP2" i="179"/>
  <c r="EQ2" i="179"/>
  <c r="EV2" i="179"/>
  <c r="ET2" i="179"/>
  <c r="ES2" i="179"/>
  <c r="GY2" i="179"/>
  <c r="GV2" i="179"/>
  <c r="GU2" i="179"/>
  <c r="FV2" i="159"/>
  <c r="CC2" i="160"/>
  <c r="CN2" i="160"/>
  <c r="EJ2" i="160"/>
  <c r="FU2" i="160"/>
  <c r="GV2" i="160"/>
  <c r="BY2" i="161"/>
  <c r="CK2" i="161"/>
  <c r="EA2" i="161"/>
  <c r="FR2" i="161"/>
  <c r="GI2" i="161"/>
  <c r="CR2" i="162"/>
  <c r="EB2" i="162"/>
  <c r="EO2" i="162"/>
  <c r="FZ2" i="162"/>
  <c r="GW2" i="162"/>
  <c r="HJ2" i="162"/>
  <c r="DV2" i="163"/>
  <c r="EH2" i="163"/>
  <c r="FS2" i="163"/>
  <c r="HM2" i="163"/>
  <c r="BF2" i="164"/>
  <c r="DC2" i="164"/>
  <c r="EM2" i="164"/>
  <c r="FJ2" i="164"/>
  <c r="GU2" i="164"/>
  <c r="HE2" i="164"/>
  <c r="CS2" i="165"/>
  <c r="GO2" i="165"/>
  <c r="CK2" i="166"/>
  <c r="ED2" i="166"/>
  <c r="FD2" i="166"/>
  <c r="FU2" i="166"/>
  <c r="GX2" i="166"/>
  <c r="DK2" i="167"/>
  <c r="EB2" i="167"/>
  <c r="FG2" i="167"/>
  <c r="GS2" i="167"/>
  <c r="HK2" i="167"/>
  <c r="CB2" i="168"/>
  <c r="CS2" i="168"/>
  <c r="DK2" i="168"/>
  <c r="EC2" i="168"/>
  <c r="FH2" i="168"/>
  <c r="FY2" i="168"/>
  <c r="GQ2" i="168"/>
  <c r="HI2" i="168"/>
  <c r="BG2" i="169"/>
  <c r="DM2" i="169"/>
  <c r="EM2" i="169"/>
  <c r="FC2" i="169"/>
  <c r="GG2" i="169"/>
  <c r="HS2" i="169"/>
  <c r="AW2" i="170"/>
  <c r="BW2" i="170"/>
  <c r="CR2" i="170"/>
  <c r="DN2" i="170"/>
  <c r="EA2" i="170"/>
  <c r="FC2" i="170"/>
  <c r="FW2" i="170"/>
  <c r="GR2" i="170"/>
  <c r="HG2" i="170"/>
  <c r="CX2" i="171"/>
  <c r="CT2" i="171"/>
  <c r="HF2" i="171"/>
  <c r="HD2" i="171"/>
  <c r="HA2" i="171"/>
  <c r="AQ2" i="171"/>
  <c r="CZ2" i="171"/>
  <c r="DX2" i="171"/>
  <c r="GW2" i="171"/>
  <c r="BL2" i="172"/>
  <c r="DO2" i="172"/>
  <c r="BF2" i="173"/>
  <c r="AZ2" i="173"/>
  <c r="FM2" i="173"/>
  <c r="FJ2" i="173"/>
  <c r="DE2" i="173"/>
  <c r="DF2" i="174"/>
  <c r="CE2" i="177"/>
  <c r="CD2" i="177"/>
  <c r="CC2" i="177"/>
  <c r="CB2" i="177"/>
  <c r="CG2" i="177"/>
  <c r="EL2" i="177"/>
  <c r="EK2" i="177"/>
  <c r="GN2" i="177"/>
  <c r="GM2" i="177"/>
  <c r="GJ2" i="177"/>
  <c r="CL2" i="161"/>
  <c r="FS2" i="161"/>
  <c r="EC2" i="162"/>
  <c r="DH2" i="163"/>
  <c r="EI2" i="163"/>
  <c r="HN2" i="163"/>
  <c r="BG2" i="164"/>
  <c r="EN2" i="164"/>
  <c r="HF2" i="164"/>
  <c r="DV2" i="165"/>
  <c r="GC2" i="166"/>
  <c r="GT2" i="167"/>
  <c r="DL2" i="168"/>
  <c r="BI2" i="169"/>
  <c r="DO2" i="169"/>
  <c r="EO2" i="169"/>
  <c r="AX2" i="170"/>
  <c r="BX2" i="170"/>
  <c r="EB2" i="170"/>
  <c r="FE2" i="170"/>
  <c r="HH2" i="170"/>
  <c r="AU2" i="171"/>
  <c r="AV2" i="171"/>
  <c r="HG2" i="171"/>
  <c r="HH2" i="171"/>
  <c r="DD2" i="171"/>
  <c r="EM2" i="172"/>
  <c r="EN2" i="172"/>
  <c r="GS2" i="172"/>
  <c r="GR2" i="172"/>
  <c r="GW2" i="172"/>
  <c r="ER2" i="172"/>
  <c r="GU2" i="172"/>
  <c r="GO2" i="174"/>
  <c r="GN2" i="174"/>
  <c r="GL2" i="174"/>
  <c r="GK2" i="174"/>
  <c r="EZ2" i="180"/>
  <c r="FD2" i="180"/>
  <c r="FC2" i="180"/>
  <c r="FB2" i="180"/>
  <c r="FA2" i="180"/>
  <c r="FF2" i="180"/>
  <c r="HJ2" i="180"/>
  <c r="HD2" i="180"/>
  <c r="FK2" i="156"/>
  <c r="CL2" i="158"/>
  <c r="FM2" i="158"/>
  <c r="CC2" i="159"/>
  <c r="CN2" i="159"/>
  <c r="FX2" i="159"/>
  <c r="HE2" i="159"/>
  <c r="CE2" i="160"/>
  <c r="CP2" i="160"/>
  <c r="EL2" i="160"/>
  <c r="FL2" i="160"/>
  <c r="FW2" i="160"/>
  <c r="CB2" i="161"/>
  <c r="CM2" i="161"/>
  <c r="CY2" i="161"/>
  <c r="EI2" i="161"/>
  <c r="FI2" i="161"/>
  <c r="FT2" i="161"/>
  <c r="GV2" i="161"/>
  <c r="CT2" i="162"/>
  <c r="DQ2" i="162"/>
  <c r="ED2" i="162"/>
  <c r="EQ2" i="162"/>
  <c r="GG2" i="162"/>
  <c r="GY2" i="162"/>
  <c r="DI2" i="163"/>
  <c r="EB2" i="163"/>
  <c r="EJ2" i="163"/>
  <c r="FE2" i="163"/>
  <c r="GN2" i="163"/>
  <c r="HC2" i="163"/>
  <c r="HO2" i="163"/>
  <c r="BH2" i="164"/>
  <c r="CG2" i="164"/>
  <c r="DE2" i="164"/>
  <c r="DT2" i="164"/>
  <c r="EO2" i="164"/>
  <c r="GW2" i="164"/>
  <c r="HL2" i="164"/>
  <c r="CZ2" i="165"/>
  <c r="DX2" i="165"/>
  <c r="ET2" i="165"/>
  <c r="FT2" i="165"/>
  <c r="GR2" i="165"/>
  <c r="HM2" i="165"/>
  <c r="BV2" i="166"/>
  <c r="CO2" i="166"/>
  <c r="DR2" i="166"/>
  <c r="ER2" i="166"/>
  <c r="FG2" i="166"/>
  <c r="HA2" i="166"/>
  <c r="CC2" i="167"/>
  <c r="CT2" i="167"/>
  <c r="DN2" i="167"/>
  <c r="EF2" i="167"/>
  <c r="FJ2" i="167"/>
  <c r="GA2" i="167"/>
  <c r="CG2" i="168"/>
  <c r="DB2" i="168"/>
  <c r="DQ2" i="168"/>
  <c r="FM2" i="168"/>
  <c r="GH2" i="168"/>
  <c r="GW2" i="168"/>
  <c r="BW2" i="169"/>
  <c r="CY2" i="169"/>
  <c r="DQ2" i="169"/>
  <c r="EP2" i="169"/>
  <c r="FG2" i="169"/>
  <c r="GS2" i="169"/>
  <c r="AM2" i="170"/>
  <c r="AY2" i="170"/>
  <c r="BY2" i="170"/>
  <c r="CU2" i="170"/>
  <c r="DP2" i="170"/>
  <c r="EC2" i="170"/>
  <c r="FH2" i="170"/>
  <c r="FY2" i="170"/>
  <c r="GU2" i="170"/>
  <c r="HI2" i="170"/>
  <c r="BV2" i="171"/>
  <c r="ED2" i="171"/>
  <c r="GY2" i="171"/>
  <c r="DT2" i="172"/>
  <c r="GV2" i="172"/>
  <c r="EO2" i="173"/>
  <c r="ES2" i="176"/>
  <c r="AO2" i="182"/>
  <c r="CM2" i="158"/>
  <c r="FN2" i="158"/>
  <c r="EW2" i="159"/>
  <c r="FY2" i="159"/>
  <c r="HI2" i="159"/>
  <c r="CF2" i="160"/>
  <c r="CQ2" i="160"/>
  <c r="DP2" i="160"/>
  <c r="EV2" i="160"/>
  <c r="FX2" i="160"/>
  <c r="CC2" i="161"/>
  <c r="CN2" i="161"/>
  <c r="DC2" i="161"/>
  <c r="EK2" i="161"/>
  <c r="FJ2" i="161"/>
  <c r="FU2" i="161"/>
  <c r="HI2" i="161"/>
  <c r="CU2" i="162"/>
  <c r="DR2" i="162"/>
  <c r="ES2" i="162"/>
  <c r="GR2" i="162"/>
  <c r="HA2" i="162"/>
  <c r="DJ2" i="163"/>
  <c r="EC2" i="163"/>
  <c r="EK2" i="163"/>
  <c r="FF2" i="163"/>
  <c r="GO2" i="163"/>
  <c r="HH2" i="163"/>
  <c r="HQ2" i="163"/>
  <c r="CP2" i="164"/>
  <c r="DK2" i="164"/>
  <c r="DW2" i="164"/>
  <c r="EP2" i="164"/>
  <c r="GG2" i="164"/>
  <c r="GX2" i="164"/>
  <c r="HP2" i="164"/>
  <c r="DH2" i="165"/>
  <c r="DY2" i="165"/>
  <c r="EW2" i="165"/>
  <c r="FU2" i="165"/>
  <c r="GS2" i="165"/>
  <c r="BX2" i="166"/>
  <c r="HC2" i="166"/>
  <c r="CD2" i="167"/>
  <c r="CU2" i="167"/>
  <c r="EI2" i="167"/>
  <c r="FL2" i="167"/>
  <c r="GB2" i="167"/>
  <c r="CH2" i="168"/>
  <c r="EX2" i="168"/>
  <c r="FN2" i="168"/>
  <c r="GK2" i="168"/>
  <c r="BK2" i="169"/>
  <c r="DA2" i="169"/>
  <c r="EQ2" i="169"/>
  <c r="FP2" i="169"/>
  <c r="GU2" i="169"/>
  <c r="AO2" i="170"/>
  <c r="BZ2" i="170"/>
  <c r="CV2" i="170"/>
  <c r="ED2" i="170"/>
  <c r="GV2" i="170"/>
  <c r="HK2" i="170"/>
  <c r="BI2" i="171"/>
  <c r="BM2" i="171"/>
  <c r="DO2" i="171"/>
  <c r="DR2" i="171"/>
  <c r="DP2" i="171"/>
  <c r="AX2" i="171"/>
  <c r="DN2" i="171"/>
  <c r="EG2" i="171"/>
  <c r="CJ2" i="172"/>
  <c r="DZ2" i="173"/>
  <c r="ED2" i="173"/>
  <c r="EB2" i="173"/>
  <c r="GE2" i="173"/>
  <c r="GC2" i="173"/>
  <c r="ES2" i="173"/>
  <c r="BZ2" i="175"/>
  <c r="BV2" i="175"/>
  <c r="CA2" i="175"/>
  <c r="BY2" i="175"/>
  <c r="EA2" i="175"/>
  <c r="ED2" i="175"/>
  <c r="EC2" i="175"/>
  <c r="EB2" i="175"/>
  <c r="DZ2" i="175"/>
  <c r="BF2" i="178"/>
  <c r="BD2" i="178"/>
  <c r="BA2" i="178"/>
  <c r="FN2" i="178"/>
  <c r="GZ2" i="179"/>
  <c r="CJ2" i="174"/>
  <c r="ER2" i="174"/>
  <c r="AW2" i="175"/>
  <c r="DU2" i="175"/>
  <c r="EF2" i="175"/>
  <c r="HJ2" i="175"/>
  <c r="BJ2" i="176"/>
  <c r="EG2" i="176"/>
  <c r="GX2" i="176"/>
  <c r="HJ2" i="176"/>
  <c r="EP2" i="177"/>
  <c r="FI2" i="177"/>
  <c r="GS2" i="177"/>
  <c r="BM2" i="178"/>
  <c r="DA2" i="178"/>
  <c r="FQ2" i="178"/>
  <c r="AS2" i="179"/>
  <c r="BN2" i="179"/>
  <c r="HD2" i="179"/>
  <c r="AO2" i="180"/>
  <c r="BI2" i="180"/>
  <c r="BU2" i="180"/>
  <c r="GY2" i="180"/>
  <c r="AR2" i="181"/>
  <c r="AL2" i="181"/>
  <c r="AP2" i="181"/>
  <c r="EZ2" i="181"/>
  <c r="EV2" i="181"/>
  <c r="HD2" i="181"/>
  <c r="HB2" i="181"/>
  <c r="HA2" i="181"/>
  <c r="GX2" i="181"/>
  <c r="AO2" i="181"/>
  <c r="ET2" i="181"/>
  <c r="AW2" i="182"/>
  <c r="AY2" i="182"/>
  <c r="DC2" i="182"/>
  <c r="DA2" i="182"/>
  <c r="FA2" i="182"/>
  <c r="FD2" i="182"/>
  <c r="FB2" i="182"/>
  <c r="FF2" i="182"/>
  <c r="FE2" i="182"/>
  <c r="HI2" i="182"/>
  <c r="HK2" i="182"/>
  <c r="BP2" i="182"/>
  <c r="FO2" i="182"/>
  <c r="EC2" i="172"/>
  <c r="GD2" i="172"/>
  <c r="AO2" i="173"/>
  <c r="CK2" i="174"/>
  <c r="ES2" i="174"/>
  <c r="HB2" i="174"/>
  <c r="DV2" i="175"/>
  <c r="EG2" i="175"/>
  <c r="ES2" i="175"/>
  <c r="GZ2" i="175"/>
  <c r="HK2" i="175"/>
  <c r="AO2" i="176"/>
  <c r="AY2" i="176"/>
  <c r="BK2" i="176"/>
  <c r="EI2" i="176"/>
  <c r="FD2" i="176"/>
  <c r="GZ2" i="176"/>
  <c r="HK2" i="176"/>
  <c r="BV2" i="177"/>
  <c r="CL2" i="177"/>
  <c r="DE2" i="177"/>
  <c r="EQ2" i="177"/>
  <c r="FL2" i="177"/>
  <c r="GT2" i="177"/>
  <c r="BN2" i="178"/>
  <c r="DL2" i="178"/>
  <c r="FR2" i="178"/>
  <c r="GL2" i="178"/>
  <c r="BP2" i="179"/>
  <c r="FT2" i="179"/>
  <c r="HE2" i="179"/>
  <c r="BJ2" i="180"/>
  <c r="BV2" i="180"/>
  <c r="FN2" i="180"/>
  <c r="GZ2" i="180"/>
  <c r="FA2" i="181"/>
  <c r="FC2" i="181"/>
  <c r="FB2" i="181"/>
  <c r="FG2" i="181"/>
  <c r="EU2" i="181"/>
  <c r="AM2" i="172"/>
  <c r="ED2" i="172"/>
  <c r="GH2" i="172"/>
  <c r="GY2" i="172"/>
  <c r="HJ2" i="172"/>
  <c r="AP2" i="173"/>
  <c r="AO2" i="174"/>
  <c r="CL2" i="174"/>
  <c r="FM2" i="174"/>
  <c r="HC2" i="174"/>
  <c r="AY2" i="175"/>
  <c r="DW2" i="175"/>
  <c r="EH2" i="175"/>
  <c r="EU2" i="175"/>
  <c r="HA2" i="175"/>
  <c r="AP2" i="176"/>
  <c r="AZ2" i="176"/>
  <c r="DI2" i="176"/>
  <c r="EA2" i="176"/>
  <c r="FG2" i="176"/>
  <c r="GJ2" i="176"/>
  <c r="HA2" i="176"/>
  <c r="AS2" i="177"/>
  <c r="BW2" i="177"/>
  <c r="CN2" i="177"/>
  <c r="DG2" i="177"/>
  <c r="ES2" i="177"/>
  <c r="FM2" i="177"/>
  <c r="FY2" i="177"/>
  <c r="GV2" i="177"/>
  <c r="CP2" i="178"/>
  <c r="DM2" i="178"/>
  <c r="ED2" i="178"/>
  <c r="EQ2" i="178"/>
  <c r="FU2" i="178"/>
  <c r="GR2" i="178"/>
  <c r="HE2" i="178"/>
  <c r="BE2" i="179"/>
  <c r="BQ2" i="179"/>
  <c r="EJ2" i="179"/>
  <c r="FU2" i="179"/>
  <c r="DW2" i="180"/>
  <c r="DS2" i="180"/>
  <c r="BK2" i="180"/>
  <c r="BW2" i="180"/>
  <c r="FO2" i="180"/>
  <c r="CV2" i="181"/>
  <c r="EW2" i="181"/>
  <c r="BI2" i="182"/>
  <c r="BM2" i="182"/>
  <c r="BL2" i="182"/>
  <c r="CI2" i="183"/>
  <c r="CO2" i="183"/>
  <c r="ES2" i="183"/>
  <c r="ER2" i="183"/>
  <c r="EO2" i="183"/>
  <c r="EN2" i="183"/>
  <c r="GQ2" i="183"/>
  <c r="GU2" i="183"/>
  <c r="GT2" i="183"/>
  <c r="GS2" i="183"/>
  <c r="GR2" i="183"/>
  <c r="GW2" i="183"/>
  <c r="GV2" i="183"/>
  <c r="FB2" i="175"/>
  <c r="BM2" i="176"/>
  <c r="DP2" i="176"/>
  <c r="FP2" i="176"/>
  <c r="GK2" i="176"/>
  <c r="BY2" i="177"/>
  <c r="FN2" i="177"/>
  <c r="GW2" i="177"/>
  <c r="DN2" i="178"/>
  <c r="EG2" i="178"/>
  <c r="FV2" i="178"/>
  <c r="HI2" i="178"/>
  <c r="CS2" i="179"/>
  <c r="DO2" i="179"/>
  <c r="EW2" i="179"/>
  <c r="FW2" i="179"/>
  <c r="GN2" i="179"/>
  <c r="DX2" i="180"/>
  <c r="ED2" i="180"/>
  <c r="GF2" i="180"/>
  <c r="GB2" i="180"/>
  <c r="BX2" i="180"/>
  <c r="BM2" i="181"/>
  <c r="BJ2" i="181"/>
  <c r="BT2" i="182"/>
  <c r="BO2" i="182"/>
  <c r="BQ2" i="182"/>
  <c r="DX2" i="182"/>
  <c r="DV2" i="182"/>
  <c r="DU2" i="182"/>
  <c r="DR2" i="182"/>
  <c r="CR2" i="183"/>
  <c r="CQ2" i="183"/>
  <c r="CP2" i="183"/>
  <c r="CV2" i="183"/>
  <c r="CS2" i="183"/>
  <c r="FL2" i="171"/>
  <c r="AO2" i="172"/>
  <c r="CE2" i="172"/>
  <c r="EF2" i="172"/>
  <c r="GN2" i="172"/>
  <c r="HA2" i="172"/>
  <c r="AU2" i="173"/>
  <c r="BK2" i="173"/>
  <c r="CX2" i="173"/>
  <c r="DR2" i="173"/>
  <c r="FQ2" i="173"/>
  <c r="GY2" i="173"/>
  <c r="BV2" i="174"/>
  <c r="DP2" i="174"/>
  <c r="EB2" i="174"/>
  <c r="EN2" i="174"/>
  <c r="FQ2" i="174"/>
  <c r="GQ2" i="174"/>
  <c r="HH2" i="174"/>
  <c r="AP2" i="175"/>
  <c r="BA2" i="175"/>
  <c r="BM2" i="175"/>
  <c r="CJ2" i="175"/>
  <c r="DI2" i="175"/>
  <c r="EN2" i="175"/>
  <c r="FD2" i="175"/>
  <c r="GK2" i="175"/>
  <c r="HC2" i="175"/>
  <c r="AT2" i="176"/>
  <c r="BV2" i="176"/>
  <c r="CT2" i="176"/>
  <c r="DR2" i="176"/>
  <c r="EC2" i="176"/>
  <c r="FQ2" i="176"/>
  <c r="GL2" i="176"/>
  <c r="HC2" i="176"/>
  <c r="BH2" i="177"/>
  <c r="CP2" i="177"/>
  <c r="DM2" i="177"/>
  <c r="FA2" i="177"/>
  <c r="FO2" i="177"/>
  <c r="GA2" i="177"/>
  <c r="GY2" i="177"/>
  <c r="AO2" i="178"/>
  <c r="BH2" i="178"/>
  <c r="CC2" i="178"/>
  <c r="CS2" i="178"/>
  <c r="DP2" i="178"/>
  <c r="EH2" i="178"/>
  <c r="ET2" i="178"/>
  <c r="FX2" i="178"/>
  <c r="GT2" i="178"/>
  <c r="BH2" i="179"/>
  <c r="BT2" i="179"/>
  <c r="CU2" i="179"/>
  <c r="DP2" i="179"/>
  <c r="EM2" i="179"/>
  <c r="EY2" i="179"/>
  <c r="FX2" i="179"/>
  <c r="EK2" i="180"/>
  <c r="EG2" i="180"/>
  <c r="AK2" i="180"/>
  <c r="AZ2" i="180"/>
  <c r="BM2" i="180"/>
  <c r="BY2" i="180"/>
  <c r="DF2" i="180"/>
  <c r="EF2" i="180"/>
  <c r="BT2" i="181"/>
  <c r="BN2" i="181"/>
  <c r="BR2" i="181"/>
  <c r="DX2" i="181"/>
  <c r="DW2" i="181"/>
  <c r="DV2" i="181"/>
  <c r="DS2" i="181"/>
  <c r="FD2" i="181"/>
  <c r="GY2" i="181"/>
  <c r="DS2" i="182"/>
  <c r="AP2" i="172"/>
  <c r="CF2" i="172"/>
  <c r="HB2" i="172"/>
  <c r="AV2" i="173"/>
  <c r="BL2" i="173"/>
  <c r="DB2" i="173"/>
  <c r="DT2" i="173"/>
  <c r="GZ2" i="173"/>
  <c r="BX2" i="174"/>
  <c r="DR2" i="174"/>
  <c r="EC2" i="174"/>
  <c r="EO2" i="174"/>
  <c r="FR2" i="174"/>
  <c r="GX2" i="174"/>
  <c r="HI2" i="174"/>
  <c r="CK2" i="175"/>
  <c r="DR2" i="175"/>
  <c r="EO2" i="175"/>
  <c r="FG2" i="175"/>
  <c r="GL2" i="175"/>
  <c r="HF2" i="175"/>
  <c r="BC2" i="176"/>
  <c r="BX2" i="176"/>
  <c r="CY2" i="176"/>
  <c r="DT2" i="176"/>
  <c r="ED2" i="176"/>
  <c r="FR2" i="176"/>
  <c r="GN2" i="176"/>
  <c r="HF2" i="176"/>
  <c r="BI2" i="177"/>
  <c r="CR2" i="177"/>
  <c r="DN2" i="177"/>
  <c r="FC2" i="177"/>
  <c r="FQ2" i="177"/>
  <c r="BI2" i="178"/>
  <c r="CT2" i="178"/>
  <c r="DQ2" i="178"/>
  <c r="EJ2" i="178"/>
  <c r="EW2" i="178"/>
  <c r="FY2" i="178"/>
  <c r="GV2" i="178"/>
  <c r="BK2" i="179"/>
  <c r="CF2" i="179"/>
  <c r="CV2" i="179"/>
  <c r="DS2" i="179"/>
  <c r="EZ2" i="179"/>
  <c r="FY2" i="179"/>
  <c r="EN2" i="180"/>
  <c r="EQ2" i="180"/>
  <c r="AL2" i="180"/>
  <c r="BN2" i="180"/>
  <c r="BZ2" i="180"/>
  <c r="DQ2" i="180"/>
  <c r="EH2" i="180"/>
  <c r="GM2" i="180"/>
  <c r="FE2" i="181"/>
  <c r="BJ2" i="182"/>
  <c r="DT2" i="182"/>
  <c r="BY2" i="174"/>
  <c r="ED2" i="174"/>
  <c r="AT2" i="175"/>
  <c r="DS2" i="175"/>
  <c r="HH2" i="175"/>
  <c r="BH2" i="176"/>
  <c r="FS2" i="176"/>
  <c r="GO2" i="176"/>
  <c r="EK2" i="178"/>
  <c r="CJ2" i="179"/>
  <c r="DT2" i="179"/>
  <c r="EY2" i="180"/>
  <c r="ET2" i="180"/>
  <c r="HC2" i="180"/>
  <c r="GW2" i="180"/>
  <c r="HB2" i="180"/>
  <c r="DM2" i="181"/>
  <c r="FF2" i="181"/>
  <c r="EO2" i="182"/>
  <c r="ES2" i="182"/>
  <c r="EQ2" i="182"/>
  <c r="EP2" i="182"/>
  <c r="GW2" i="182"/>
  <c r="GS2" i="182"/>
  <c r="BK2" i="182"/>
  <c r="FC2" i="182"/>
  <c r="BL2" i="183"/>
  <c r="DN2" i="183"/>
  <c r="CN2" i="184"/>
  <c r="EI2" i="184"/>
  <c r="FZ2" i="184"/>
  <c r="GP2" i="184"/>
  <c r="GZ2" i="184"/>
  <c r="DL2" i="185"/>
  <c r="FM2" i="185"/>
  <c r="CB2" i="186"/>
  <c r="DM2" i="186"/>
  <c r="DZ2" i="186"/>
  <c r="FU2" i="186"/>
  <c r="GH2" i="186"/>
  <c r="EE2" i="187"/>
  <c r="GM2" i="187"/>
  <c r="CP2" i="188"/>
  <c r="FI2" i="188"/>
  <c r="DZ2" i="189"/>
  <c r="GG2" i="189"/>
  <c r="EQ2" i="190"/>
  <c r="EO2" i="190"/>
  <c r="GX2" i="190"/>
  <c r="GW2" i="190"/>
  <c r="AT2" i="190"/>
  <c r="EI2" i="181"/>
  <c r="BE2" i="182"/>
  <c r="EG2" i="182"/>
  <c r="BM2" i="183"/>
  <c r="CF2" i="183"/>
  <c r="DO2" i="183"/>
  <c r="FP2" i="183"/>
  <c r="GK2" i="183"/>
  <c r="CE2" i="184"/>
  <c r="CQ2" i="184"/>
  <c r="DE2" i="184"/>
  <c r="DP2" i="184"/>
  <c r="FO2" i="184"/>
  <c r="GE2" i="184"/>
  <c r="GQ2" i="184"/>
  <c r="CJ2" i="185"/>
  <c r="DB2" i="185"/>
  <c r="DM2" i="185"/>
  <c r="FP2" i="185"/>
  <c r="GS2" i="185"/>
  <c r="AX2" i="186"/>
  <c r="CC2" i="186"/>
  <c r="DC2" i="186"/>
  <c r="DN2" i="186"/>
  <c r="EA2" i="186"/>
  <c r="FV2" i="186"/>
  <c r="GI2" i="186"/>
  <c r="AY2" i="187"/>
  <c r="BR2" i="187"/>
  <c r="CZ2" i="187"/>
  <c r="EI2" i="187"/>
  <c r="GE2" i="187"/>
  <c r="GN2" i="187"/>
  <c r="CC2" i="188"/>
  <c r="CQ2" i="188"/>
  <c r="DC2" i="188"/>
  <c r="FJ2" i="188"/>
  <c r="GM2" i="188"/>
  <c r="BO2" i="189"/>
  <c r="DX2" i="189"/>
  <c r="DV2" i="189"/>
  <c r="GB2" i="189"/>
  <c r="FY2" i="189"/>
  <c r="FV2" i="189"/>
  <c r="BQ2" i="189"/>
  <c r="CP2" i="189"/>
  <c r="EL2" i="189"/>
  <c r="CF2" i="184"/>
  <c r="CR2" i="184"/>
  <c r="GR2" i="184"/>
  <c r="DN2" i="185"/>
  <c r="FT2" i="185"/>
  <c r="CD2" i="186"/>
  <c r="DQ2" i="186"/>
  <c r="EC2" i="186"/>
  <c r="GK2" i="186"/>
  <c r="EJ2" i="187"/>
  <c r="GF2" i="187"/>
  <c r="DE2" i="188"/>
  <c r="FK2" i="188"/>
  <c r="GF2" i="189"/>
  <c r="GH2" i="189"/>
  <c r="AY2" i="190"/>
  <c r="AW2" i="190"/>
  <c r="AZ2" i="190"/>
  <c r="DD2" i="190"/>
  <c r="CY2" i="190"/>
  <c r="CX2" i="190"/>
  <c r="FH2" i="190"/>
  <c r="FG2" i="190"/>
  <c r="FF2" i="190"/>
  <c r="FE2" i="190"/>
  <c r="FC2" i="190"/>
  <c r="FB2" i="190"/>
  <c r="BA2" i="190"/>
  <c r="DB2" i="190"/>
  <c r="BH2" i="191"/>
  <c r="BK2" i="191"/>
  <c r="BI2" i="191"/>
  <c r="FV2" i="191"/>
  <c r="FS2" i="191"/>
  <c r="FR2" i="191"/>
  <c r="CG2" i="184"/>
  <c r="GU2" i="184"/>
  <c r="DD2" i="185"/>
  <c r="DO2" i="185"/>
  <c r="FH2" i="185"/>
  <c r="FU2" i="185"/>
  <c r="CE2" i="186"/>
  <c r="GL2" i="186"/>
  <c r="GG2" i="187"/>
  <c r="DF2" i="188"/>
  <c r="FM2" i="188"/>
  <c r="CB2" i="189"/>
  <c r="CG2" i="189"/>
  <c r="CC2" i="189"/>
  <c r="GP2" i="189"/>
  <c r="GL2" i="189"/>
  <c r="GM2" i="189"/>
  <c r="DJ2" i="190"/>
  <c r="DG2" i="190"/>
  <c r="DK2" i="190"/>
  <c r="FL2" i="190"/>
  <c r="FO2" i="190"/>
  <c r="FN2" i="190"/>
  <c r="FJ2" i="190"/>
  <c r="DE2" i="190"/>
  <c r="AZ2" i="181"/>
  <c r="BX2" i="181"/>
  <c r="DF2" i="181"/>
  <c r="GG2" i="181"/>
  <c r="BW2" i="182"/>
  <c r="DH2" i="183"/>
  <c r="FI2" i="183"/>
  <c r="FV2" i="183"/>
  <c r="BC2" i="184"/>
  <c r="CH2" i="184"/>
  <c r="DH2" i="184"/>
  <c r="DS2" i="184"/>
  <c r="FG2" i="184"/>
  <c r="FT2" i="184"/>
  <c r="GK2" i="184"/>
  <c r="GV2" i="184"/>
  <c r="CC2" i="185"/>
  <c r="CP2" i="185"/>
  <c r="DE2" i="185"/>
  <c r="DP2" i="185"/>
  <c r="FI2" i="185"/>
  <c r="FV2" i="185"/>
  <c r="GK2" i="185"/>
  <c r="GV2" i="185"/>
  <c r="AM2" i="186"/>
  <c r="CG2" i="186"/>
  <c r="CV2" i="186"/>
  <c r="DG2" i="186"/>
  <c r="DS2" i="186"/>
  <c r="EU2" i="186"/>
  <c r="FI2" i="186"/>
  <c r="FZ2" i="186"/>
  <c r="GM2" i="186"/>
  <c r="HC2" i="186"/>
  <c r="AM2" i="187"/>
  <c r="CQ2" i="187"/>
  <c r="DC2" i="187"/>
  <c r="DY2" i="187"/>
  <c r="FV2" i="187"/>
  <c r="GH2" i="187"/>
  <c r="BP2" i="188"/>
  <c r="CG2" i="188"/>
  <c r="CT2" i="188"/>
  <c r="DG2" i="188"/>
  <c r="EU2" i="188"/>
  <c r="FS2" i="188"/>
  <c r="GG2" i="188"/>
  <c r="CA2" i="189"/>
  <c r="FX2" i="189"/>
  <c r="GS2" i="189"/>
  <c r="BH2" i="190"/>
  <c r="BM2" i="190"/>
  <c r="BI2" i="190"/>
  <c r="BL2" i="190"/>
  <c r="GL2" i="181"/>
  <c r="AZ2" i="182"/>
  <c r="DF2" i="182"/>
  <c r="BG2" i="183"/>
  <c r="CB2" i="183"/>
  <c r="DI2" i="183"/>
  <c r="DY2" i="183"/>
  <c r="FJ2" i="183"/>
  <c r="FX2" i="183"/>
  <c r="CI2" i="184"/>
  <c r="DJ2" i="184"/>
  <c r="DT2" i="184"/>
  <c r="FK2" i="184"/>
  <c r="FW2" i="184"/>
  <c r="GL2" i="184"/>
  <c r="GW2" i="184"/>
  <c r="CD2" i="185"/>
  <c r="CQ2" i="185"/>
  <c r="DG2" i="185"/>
  <c r="DQ2" i="185"/>
  <c r="FJ2" i="185"/>
  <c r="GM2" i="185"/>
  <c r="GW2" i="185"/>
  <c r="BQ2" i="186"/>
  <c r="CY2" i="186"/>
  <c r="DH2" i="186"/>
  <c r="EV2" i="186"/>
  <c r="FN2" i="186"/>
  <c r="GE2" i="186"/>
  <c r="GN2" i="186"/>
  <c r="AQ2" i="187"/>
  <c r="CS2" i="187"/>
  <c r="DD2" i="187"/>
  <c r="DZ2" i="187"/>
  <c r="EU2" i="187"/>
  <c r="FW2" i="187"/>
  <c r="GI2" i="187"/>
  <c r="HE2" i="187"/>
  <c r="CM2" i="188"/>
  <c r="CU2" i="188"/>
  <c r="DN2" i="188"/>
  <c r="EW2" i="188"/>
  <c r="FU2" i="188"/>
  <c r="GH2" i="188"/>
  <c r="AR2" i="189"/>
  <c r="AL2" i="189"/>
  <c r="CV2" i="189"/>
  <c r="CU2" i="189"/>
  <c r="CR2" i="189"/>
  <c r="EV2" i="189"/>
  <c r="EX2" i="189"/>
  <c r="HD2" i="189"/>
  <c r="GY2" i="189"/>
  <c r="AQ2" i="189"/>
  <c r="CD2" i="189"/>
  <c r="EY2" i="189"/>
  <c r="FZ2" i="189"/>
  <c r="BH2" i="183"/>
  <c r="DL2" i="183"/>
  <c r="DZ2" i="183"/>
  <c r="FY2" i="183"/>
  <c r="CJ2" i="184"/>
  <c r="DK2" i="184"/>
  <c r="FL2" i="184"/>
  <c r="FX2" i="184"/>
  <c r="GM2" i="184"/>
  <c r="GX2" i="184"/>
  <c r="CE2" i="185"/>
  <c r="CR2" i="185"/>
  <c r="DH2" i="185"/>
  <c r="FK2" i="185"/>
  <c r="GN2" i="185"/>
  <c r="CZ2" i="186"/>
  <c r="DK2" i="186"/>
  <c r="FO2" i="186"/>
  <c r="GF2" i="186"/>
  <c r="HE2" i="186"/>
  <c r="AS2" i="187"/>
  <c r="BO2" i="187"/>
  <c r="EA2" i="187"/>
  <c r="FY2" i="187"/>
  <c r="GK2" i="187"/>
  <c r="HF2" i="187"/>
  <c r="AQ2" i="188"/>
  <c r="CN2" i="188"/>
  <c r="CY2" i="188"/>
  <c r="DZ2" i="188"/>
  <c r="EX2" i="188"/>
  <c r="GI2" i="188"/>
  <c r="CZ2" i="189"/>
  <c r="DC2" i="189"/>
  <c r="AT2" i="189"/>
  <c r="CE2" i="189"/>
  <c r="CY2" i="189"/>
  <c r="DS2" i="189"/>
  <c r="GA2" i="189"/>
  <c r="GX2" i="189"/>
  <c r="BI2" i="183"/>
  <c r="DM2" i="183"/>
  <c r="CM2" i="184"/>
  <c r="DL2" i="184"/>
  <c r="FM2" i="184"/>
  <c r="FY2" i="184"/>
  <c r="GN2" i="184"/>
  <c r="GY2" i="184"/>
  <c r="CF2" i="185"/>
  <c r="DI2" i="185"/>
  <c r="FL2" i="185"/>
  <c r="GO2" i="185"/>
  <c r="BS2" i="186"/>
  <c r="DA2" i="186"/>
  <c r="DL2" i="186"/>
  <c r="DY2" i="186"/>
  <c r="GG2" i="186"/>
  <c r="AT2" i="187"/>
  <c r="CU2" i="187"/>
  <c r="DF2" i="187"/>
  <c r="EW2" i="187"/>
  <c r="FZ2" i="187"/>
  <c r="GL2" i="187"/>
  <c r="HI2" i="187"/>
  <c r="CO2" i="188"/>
  <c r="DA2" i="188"/>
  <c r="EY2" i="188"/>
  <c r="GK2" i="188"/>
  <c r="DJ2" i="189"/>
  <c r="DG2" i="189"/>
  <c r="FH2" i="189"/>
  <c r="FJ2" i="189"/>
  <c r="BF2" i="189"/>
  <c r="CM2" i="189"/>
  <c r="DA2" i="189"/>
  <c r="DW2" i="189"/>
  <c r="FK2" i="189"/>
  <c r="GE2" i="189"/>
  <c r="HC2" i="189"/>
  <c r="CF2" i="190"/>
  <c r="CH2" i="190"/>
  <c r="CG2" i="190"/>
  <c r="EH2" i="190"/>
  <c r="BO2" i="190"/>
  <c r="GC2" i="190"/>
  <c r="BB2" i="191"/>
  <c r="CI2" i="191"/>
  <c r="FJ2" i="191"/>
  <c r="FY2" i="191"/>
  <c r="GL2" i="191"/>
  <c r="AQ2" i="192"/>
  <c r="BO2" i="192"/>
  <c r="BZ2" i="192"/>
  <c r="DV2" i="192"/>
  <c r="ET2" i="192"/>
  <c r="FF2" i="192"/>
  <c r="HB2" i="192"/>
  <c r="AS2" i="193"/>
  <c r="BH2" i="193"/>
  <c r="BV2" i="193"/>
  <c r="DF2" i="193"/>
  <c r="EG2" i="193"/>
  <c r="FG2" i="193"/>
  <c r="BA2" i="194"/>
  <c r="CA2" i="194"/>
  <c r="EI2" i="194"/>
  <c r="GJ2" i="194"/>
  <c r="AL2" i="195"/>
  <c r="BM2" i="195"/>
  <c r="CA2" i="195"/>
  <c r="EG2" i="195"/>
  <c r="EU2" i="195"/>
  <c r="GY2" i="195"/>
  <c r="BV2" i="196"/>
  <c r="CQ2" i="196"/>
  <c r="EF2" i="196"/>
  <c r="EW2" i="196"/>
  <c r="GN2" i="196"/>
  <c r="BE2" i="197"/>
  <c r="DG2" i="197"/>
  <c r="FC2" i="197"/>
  <c r="GN2" i="197"/>
  <c r="FU2" i="198"/>
  <c r="FS2" i="198"/>
  <c r="FP2" i="198"/>
  <c r="AT2" i="192"/>
  <c r="FG2" i="192"/>
  <c r="DG2" i="193"/>
  <c r="EJ2" i="194"/>
  <c r="GL2" i="194"/>
  <c r="BF2" i="197"/>
  <c r="DH2" i="197"/>
  <c r="BQ2" i="198"/>
  <c r="BS2" i="198"/>
  <c r="BR2" i="198"/>
  <c r="BO2" i="198"/>
  <c r="DX2" i="198"/>
  <c r="DW2" i="198"/>
  <c r="DT2" i="198"/>
  <c r="GB2" i="198"/>
  <c r="FW2" i="198"/>
  <c r="GL2" i="199"/>
  <c r="GP2" i="199"/>
  <c r="GO2" i="199"/>
  <c r="GK2" i="199"/>
  <c r="BT2" i="202"/>
  <c r="BN2" i="202"/>
  <c r="BR2" i="202"/>
  <c r="DU2" i="202"/>
  <c r="DW2" i="202"/>
  <c r="DV2" i="202"/>
  <c r="GB2" i="202"/>
  <c r="FW2" i="202"/>
  <c r="FV2" i="202"/>
  <c r="CM2" i="191"/>
  <c r="FM2" i="191"/>
  <c r="GA2" i="191"/>
  <c r="AU2" i="192"/>
  <c r="BQ2" i="192"/>
  <c r="CP2" i="192"/>
  <c r="DZ2" i="192"/>
  <c r="EV2" i="192"/>
  <c r="FJ2" i="192"/>
  <c r="FV2" i="192"/>
  <c r="HG2" i="192"/>
  <c r="BK2" i="193"/>
  <c r="BX2" i="193"/>
  <c r="DH2" i="193"/>
  <c r="EJ2" i="193"/>
  <c r="EV2" i="193"/>
  <c r="BD2" i="194"/>
  <c r="EK2" i="194"/>
  <c r="GM2" i="194"/>
  <c r="AN2" i="195"/>
  <c r="CU2" i="195"/>
  <c r="EJ2" i="195"/>
  <c r="EW2" i="195"/>
  <c r="CU2" i="196"/>
  <c r="GR2" i="196"/>
  <c r="BK2" i="197"/>
  <c r="DI2" i="197"/>
  <c r="EG2" i="197"/>
  <c r="FE2" i="197"/>
  <c r="GP2" i="197"/>
  <c r="CL2" i="199"/>
  <c r="CI2" i="199"/>
  <c r="GV2" i="199"/>
  <c r="GW2" i="199"/>
  <c r="CC2" i="199"/>
  <c r="BX2" i="201"/>
  <c r="BV2" i="201"/>
  <c r="BU2" i="201"/>
  <c r="DY2" i="201"/>
  <c r="EA2" i="201"/>
  <c r="DZ2" i="201"/>
  <c r="GF2" i="201"/>
  <c r="GA2" i="201"/>
  <c r="FZ2" i="201"/>
  <c r="BY2" i="202"/>
  <c r="CA2" i="202"/>
  <c r="BZ2" i="202"/>
  <c r="EE2" i="202"/>
  <c r="DZ2" i="202"/>
  <c r="GC2" i="202"/>
  <c r="GI2" i="202"/>
  <c r="GH2" i="202"/>
  <c r="GG2" i="202"/>
  <c r="GD2" i="202"/>
  <c r="BV2" i="190"/>
  <c r="GH2" i="190"/>
  <c r="CR2" i="191"/>
  <c r="DB2" i="191"/>
  <c r="ED2" i="191"/>
  <c r="FC2" i="191"/>
  <c r="FN2" i="191"/>
  <c r="GB2" i="191"/>
  <c r="HJ2" i="191"/>
  <c r="BA2" i="192"/>
  <c r="BR2" i="192"/>
  <c r="CE2" i="192"/>
  <c r="CQ2" i="192"/>
  <c r="EA2" i="192"/>
  <c r="EW2" i="192"/>
  <c r="FK2" i="192"/>
  <c r="FW2" i="192"/>
  <c r="AZ2" i="193"/>
  <c r="BL2" i="193"/>
  <c r="BY2" i="193"/>
  <c r="DI2" i="193"/>
  <c r="GJ2" i="193"/>
  <c r="HD2" i="193"/>
  <c r="AN2" i="194"/>
  <c r="BQ2" i="194"/>
  <c r="DD2" i="194"/>
  <c r="DU2" i="194"/>
  <c r="EN2" i="194"/>
  <c r="FB2" i="194"/>
  <c r="GN2" i="194"/>
  <c r="AO2" i="195"/>
  <c r="BE2" i="195"/>
  <c r="BQ2" i="195"/>
  <c r="CY2" i="195"/>
  <c r="DS2" i="195"/>
  <c r="EK2" i="195"/>
  <c r="FB2" i="195"/>
  <c r="GL2" i="195"/>
  <c r="HK2" i="195"/>
  <c r="BA2" i="196"/>
  <c r="BY2" i="196"/>
  <c r="DL2" i="196"/>
  <c r="EI2" i="196"/>
  <c r="FD2" i="196"/>
  <c r="FZ2" i="196"/>
  <c r="GS2" i="196"/>
  <c r="BL2" i="197"/>
  <c r="BY2" i="197"/>
  <c r="DJ2" i="197"/>
  <c r="EH2" i="197"/>
  <c r="ET2" i="197"/>
  <c r="FF2" i="197"/>
  <c r="GS2" i="197"/>
  <c r="CD2" i="199"/>
  <c r="HA2" i="199"/>
  <c r="CC2" i="201"/>
  <c r="CE2" i="201"/>
  <c r="CD2" i="201"/>
  <c r="ED2" i="201"/>
  <c r="EC2" i="201"/>
  <c r="GG2" i="201"/>
  <c r="GM2" i="201"/>
  <c r="GL2" i="201"/>
  <c r="GK2" i="201"/>
  <c r="GI2" i="201"/>
  <c r="GE2" i="202"/>
  <c r="CD2" i="191"/>
  <c r="GC2" i="191"/>
  <c r="CW2" i="192"/>
  <c r="GC2" i="192"/>
  <c r="BA2" i="193"/>
  <c r="CA2" i="193"/>
  <c r="DY2" i="193"/>
  <c r="GL2" i="193"/>
  <c r="BV2" i="194"/>
  <c r="DF2" i="194"/>
  <c r="EP2" i="194"/>
  <c r="FC2" i="194"/>
  <c r="GO2" i="194"/>
  <c r="AQ2" i="195"/>
  <c r="BH2" i="195"/>
  <c r="BV2" i="195"/>
  <c r="DW2" i="195"/>
  <c r="EP2" i="195"/>
  <c r="GM2" i="195"/>
  <c r="BN2" i="196"/>
  <c r="BZ2" i="196"/>
  <c r="CW2" i="196"/>
  <c r="DM2" i="196"/>
  <c r="EJ2" i="196"/>
  <c r="FE2" i="196"/>
  <c r="GA2" i="196"/>
  <c r="BA2" i="197"/>
  <c r="BZ2" i="197"/>
  <c r="DM2" i="197"/>
  <c r="EI2" i="197"/>
  <c r="EU2" i="197"/>
  <c r="FG2" i="197"/>
  <c r="GT2" i="197"/>
  <c r="AS2" i="199"/>
  <c r="AY2" i="199"/>
  <c r="AV2" i="199"/>
  <c r="DC2" i="199"/>
  <c r="CX2" i="199"/>
  <c r="CW2" i="199"/>
  <c r="FF2" i="199"/>
  <c r="FE2" i="199"/>
  <c r="FD2" i="199"/>
  <c r="FA2" i="199"/>
  <c r="AU2" i="199"/>
  <c r="CE2" i="199"/>
  <c r="HF2" i="199"/>
  <c r="BO2" i="202"/>
  <c r="AW2" i="191"/>
  <c r="CF2" i="191"/>
  <c r="DF2" i="191"/>
  <c r="EH2" i="191"/>
  <c r="FE2" i="191"/>
  <c r="HO2" i="191"/>
  <c r="BV2" i="192"/>
  <c r="CX2" i="192"/>
  <c r="EY2" i="192"/>
  <c r="GD2" i="192"/>
  <c r="BC2" i="193"/>
  <c r="ED2" i="193"/>
  <c r="FC2" i="193"/>
  <c r="GM2" i="193"/>
  <c r="HJ2" i="193"/>
  <c r="BW2" i="194"/>
  <c r="DG2" i="194"/>
  <c r="EQ2" i="194"/>
  <c r="FD2" i="194"/>
  <c r="BJ2" i="195"/>
  <c r="BW2" i="195"/>
  <c r="ED2" i="195"/>
  <c r="EQ2" i="195"/>
  <c r="GN2" i="195"/>
  <c r="BC2" i="196"/>
  <c r="CA2" i="196"/>
  <c r="CX2" i="196"/>
  <c r="DO2" i="196"/>
  <c r="FF2" i="196"/>
  <c r="GG2" i="196"/>
  <c r="AM2" i="197"/>
  <c r="BB2" i="197"/>
  <c r="BN2" i="197"/>
  <c r="DN2" i="197"/>
  <c r="EJ2" i="197"/>
  <c r="EW2" i="197"/>
  <c r="FH2" i="197"/>
  <c r="GZ2" i="197"/>
  <c r="AR2" i="198"/>
  <c r="AQ2" i="198"/>
  <c r="AO2" i="198"/>
  <c r="AN2" i="198"/>
  <c r="EW2" i="198"/>
  <c r="EY2" i="198"/>
  <c r="EX2" i="198"/>
  <c r="HD2" i="198"/>
  <c r="HC2" i="198"/>
  <c r="GZ2" i="198"/>
  <c r="GI2" i="200"/>
  <c r="GG2" i="200"/>
  <c r="GB2" i="201"/>
  <c r="BQ2" i="202"/>
  <c r="BF2" i="204"/>
  <c r="BD2" i="204"/>
  <c r="BC2" i="204"/>
  <c r="BB2" i="204"/>
  <c r="BA2" i="204"/>
  <c r="CT2" i="190"/>
  <c r="GA2" i="190"/>
  <c r="AX2" i="191"/>
  <c r="BV2" i="191"/>
  <c r="CG2" i="191"/>
  <c r="CU2" i="191"/>
  <c r="DG2" i="191"/>
  <c r="EI2" i="191"/>
  <c r="FF2" i="191"/>
  <c r="GE2" i="191"/>
  <c r="AO2" i="192"/>
  <c r="BM2" i="192"/>
  <c r="BX2" i="192"/>
  <c r="CL2" i="192"/>
  <c r="EI2" i="192"/>
  <c r="FB2" i="192"/>
  <c r="FR2" i="192"/>
  <c r="AM2" i="193"/>
  <c r="BD2" i="193"/>
  <c r="EQ2" i="193"/>
  <c r="FD2" i="193"/>
  <c r="GN2" i="193"/>
  <c r="AS2" i="194"/>
  <c r="BK2" i="194"/>
  <c r="BX2" i="194"/>
  <c r="DH2" i="194"/>
  <c r="EF2" i="194"/>
  <c r="ER2" i="194"/>
  <c r="FE2" i="194"/>
  <c r="GY2" i="194"/>
  <c r="BK2" i="195"/>
  <c r="BX2" i="195"/>
  <c r="DF2" i="195"/>
  <c r="EE2" i="195"/>
  <c r="ER2" i="195"/>
  <c r="GO2" i="195"/>
  <c r="BD2" i="196"/>
  <c r="BQ2" i="196"/>
  <c r="CI2" i="196"/>
  <c r="ED2" i="196"/>
  <c r="ET2" i="196"/>
  <c r="FG2" i="196"/>
  <c r="GL2" i="196"/>
  <c r="AN2" i="197"/>
  <c r="BO2" i="197"/>
  <c r="CB2" i="197"/>
  <c r="DP2" i="197"/>
  <c r="EK2" i="197"/>
  <c r="EX2" i="197"/>
  <c r="DA2" i="198"/>
  <c r="DC2" i="198"/>
  <c r="DB2" i="198"/>
  <c r="CY2" i="198"/>
  <c r="FF2" i="198"/>
  <c r="FE2" i="198"/>
  <c r="FD2" i="198"/>
  <c r="AZ2" i="198"/>
  <c r="HH2" i="199"/>
  <c r="CB2" i="200"/>
  <c r="CF2" i="200"/>
  <c r="CE2" i="200"/>
  <c r="CD2" i="200"/>
  <c r="CC2" i="200"/>
  <c r="EL2" i="200"/>
  <c r="EK2" i="200"/>
  <c r="EF2" i="200"/>
  <c r="GP2" i="200"/>
  <c r="GJ2" i="200"/>
  <c r="BR2" i="201"/>
  <c r="GH2" i="201"/>
  <c r="AV2" i="203"/>
  <c r="AY2" i="203"/>
  <c r="AX2" i="203"/>
  <c r="AW2" i="203"/>
  <c r="AU2" i="203"/>
  <c r="AT2" i="203"/>
  <c r="FA2" i="203"/>
  <c r="FB2" i="203"/>
  <c r="FF2" i="203"/>
  <c r="FE2" i="203"/>
  <c r="FD2" i="203"/>
  <c r="HH2" i="203"/>
  <c r="HI2" i="203"/>
  <c r="HG2" i="203"/>
  <c r="HF2" i="203"/>
  <c r="HK2" i="203"/>
  <c r="HJ2" i="203"/>
  <c r="GB2" i="190"/>
  <c r="CH2" i="191"/>
  <c r="EO2" i="191"/>
  <c r="FG2" i="191"/>
  <c r="FX2" i="191"/>
  <c r="GK2" i="191"/>
  <c r="AP2" i="192"/>
  <c r="BN2" i="192"/>
  <c r="BY2" i="192"/>
  <c r="CM2" i="192"/>
  <c r="DU2" i="192"/>
  <c r="ES2" i="192"/>
  <c r="FE2" i="192"/>
  <c r="HA2" i="192"/>
  <c r="AN2" i="193"/>
  <c r="BE2" i="193"/>
  <c r="DD2" i="193"/>
  <c r="EF2" i="193"/>
  <c r="FE2" i="193"/>
  <c r="GO2" i="193"/>
  <c r="AZ2" i="194"/>
  <c r="BY2" i="194"/>
  <c r="DI2" i="194"/>
  <c r="EG2" i="194"/>
  <c r="ES2" i="194"/>
  <c r="FG2" i="194"/>
  <c r="BL2" i="195"/>
  <c r="BY2" i="195"/>
  <c r="EF2" i="195"/>
  <c r="ES2" i="195"/>
  <c r="GX2" i="195"/>
  <c r="CJ2" i="196"/>
  <c r="EV2" i="196"/>
  <c r="GM2" i="196"/>
  <c r="HE2" i="197"/>
  <c r="GY2" i="197"/>
  <c r="AO2" i="197"/>
  <c r="BD2" i="197"/>
  <c r="EL2" i="197"/>
  <c r="EZ2" i="197"/>
  <c r="GM2" i="197"/>
  <c r="CP2" i="198"/>
  <c r="GK2" i="200"/>
  <c r="BS2" i="201"/>
  <c r="BF2" i="203"/>
  <c r="BD2" i="203"/>
  <c r="BC2" i="203"/>
  <c r="BB2" i="203"/>
  <c r="BO2" i="206"/>
  <c r="CG2" i="207"/>
  <c r="AU2" i="208"/>
  <c r="FG2" i="208"/>
  <c r="BB2" i="205"/>
  <c r="BP2" i="206"/>
  <c r="EA2" i="206"/>
  <c r="CJ2" i="207"/>
  <c r="AW2" i="208"/>
  <c r="CX2" i="208"/>
  <c r="FH2" i="208"/>
  <c r="EJ2" i="209"/>
  <c r="CB2" i="198"/>
  <c r="GQ2" i="198"/>
  <c r="BS2" i="199"/>
  <c r="DY2" i="199"/>
  <c r="AN2" i="200"/>
  <c r="BI2" i="200"/>
  <c r="CO2" i="200"/>
  <c r="DO2" i="200"/>
  <c r="FL2" i="200"/>
  <c r="GS2" i="200"/>
  <c r="CI2" i="201"/>
  <c r="FP2" i="201"/>
  <c r="CG2" i="202"/>
  <c r="FR2" i="202"/>
  <c r="AQ2" i="203"/>
  <c r="BP2" i="203"/>
  <c r="DT2" i="203"/>
  <c r="ET2" i="203"/>
  <c r="GY2" i="203"/>
  <c r="AT2" i="204"/>
  <c r="BO2" i="204"/>
  <c r="CK2" i="204"/>
  <c r="DT2" i="204"/>
  <c r="EQ2" i="204"/>
  <c r="HI2" i="204"/>
  <c r="AQ2" i="205"/>
  <c r="BI2" i="205"/>
  <c r="BS2" i="205"/>
  <c r="DR2" i="205"/>
  <c r="EY2" i="205"/>
  <c r="GZ2" i="205"/>
  <c r="BR2" i="206"/>
  <c r="CG2" i="206"/>
  <c r="EB2" i="206"/>
  <c r="FV2" i="206"/>
  <c r="AU2" i="207"/>
  <c r="CL2" i="207"/>
  <c r="DB2" i="207"/>
  <c r="EA2" i="207"/>
  <c r="FF2" i="207"/>
  <c r="GR2" i="207"/>
  <c r="BB2" i="208"/>
  <c r="CA2" i="208"/>
  <c r="CY2" i="208"/>
  <c r="EJ2" i="208"/>
  <c r="FK2" i="208"/>
  <c r="GI2" i="208"/>
  <c r="AU2" i="209"/>
  <c r="BP2" i="209"/>
  <c r="CL2" i="209"/>
  <c r="ET2" i="209"/>
  <c r="FS2" i="209"/>
  <c r="CD2" i="198"/>
  <c r="BX2" i="199"/>
  <c r="DZ2" i="199"/>
  <c r="AO2" i="200"/>
  <c r="BL2" i="200"/>
  <c r="CS2" i="200"/>
  <c r="DP2" i="200"/>
  <c r="FM2" i="200"/>
  <c r="GT2" i="200"/>
  <c r="AU2" i="201"/>
  <c r="CJ2" i="201"/>
  <c r="CV2" i="201"/>
  <c r="FB2" i="201"/>
  <c r="FV2" i="201"/>
  <c r="CJ2" i="202"/>
  <c r="CR2" i="202"/>
  <c r="FF2" i="202"/>
  <c r="FS2" i="202"/>
  <c r="BR2" i="203"/>
  <c r="DU2" i="203"/>
  <c r="EU2" i="203"/>
  <c r="GZ2" i="203"/>
  <c r="AU2" i="204"/>
  <c r="FD2" i="204"/>
  <c r="AU2" i="205"/>
  <c r="BJ2" i="205"/>
  <c r="CS2" i="205"/>
  <c r="DS2" i="205"/>
  <c r="FY2" i="205"/>
  <c r="HA2" i="205"/>
  <c r="BS2" i="206"/>
  <c r="CJ2" i="206"/>
  <c r="EC2" i="206"/>
  <c r="FW2" i="206"/>
  <c r="AV2" i="207"/>
  <c r="BZ2" i="207"/>
  <c r="CM2" i="207"/>
  <c r="DC2" i="207"/>
  <c r="EC2" i="207"/>
  <c r="FG2" i="207"/>
  <c r="GT2" i="207"/>
  <c r="BC2" i="208"/>
  <c r="CB2" i="208"/>
  <c r="CZ2" i="208"/>
  <c r="ET2" i="208"/>
  <c r="FR2" i="208"/>
  <c r="AW2" i="209"/>
  <c r="BS2" i="209"/>
  <c r="CM2" i="209"/>
  <c r="EU2" i="209"/>
  <c r="FT2" i="209"/>
  <c r="CE2" i="198"/>
  <c r="DZ2" i="198"/>
  <c r="BY2" i="199"/>
  <c r="EA2" i="199"/>
  <c r="AP2" i="200"/>
  <c r="DA2" i="200"/>
  <c r="DQ2" i="200"/>
  <c r="EN2" i="200"/>
  <c r="FP2" i="200"/>
  <c r="GU2" i="200"/>
  <c r="AW2" i="201"/>
  <c r="CK2" i="201"/>
  <c r="DB2" i="201"/>
  <c r="FC2" i="201"/>
  <c r="FW2" i="201"/>
  <c r="AT2" i="202"/>
  <c r="CK2" i="202"/>
  <c r="CX2" i="202"/>
  <c r="FG2" i="202"/>
  <c r="FT2" i="202"/>
  <c r="BS2" i="203"/>
  <c r="CI2" i="203"/>
  <c r="DV2" i="203"/>
  <c r="EG2" i="203"/>
  <c r="EV2" i="203"/>
  <c r="HB2" i="203"/>
  <c r="AL2" i="204"/>
  <c r="AV2" i="204"/>
  <c r="BR2" i="204"/>
  <c r="DA2" i="204"/>
  <c r="EA2" i="204"/>
  <c r="FE2" i="204"/>
  <c r="AW2" i="205"/>
  <c r="BK2" i="205"/>
  <c r="CT2" i="205"/>
  <c r="DT2" i="205"/>
  <c r="EO2" i="205"/>
  <c r="GA2" i="205"/>
  <c r="HB2" i="205"/>
  <c r="BZ2" i="206"/>
  <c r="CL2" i="206"/>
  <c r="ET2" i="206"/>
  <c r="GD2" i="206"/>
  <c r="AW2" i="207"/>
  <c r="CA2" i="207"/>
  <c r="CN2" i="207"/>
  <c r="EL2" i="207"/>
  <c r="FH2" i="207"/>
  <c r="FV2" i="207"/>
  <c r="BD2" i="208"/>
  <c r="CE2" i="208"/>
  <c r="DC2" i="208"/>
  <c r="EU2" i="208"/>
  <c r="FS2" i="208"/>
  <c r="HB2" i="208"/>
  <c r="AZ2" i="209"/>
  <c r="BZ2" i="209"/>
  <c r="CN2" i="209"/>
  <c r="DW2" i="209"/>
  <c r="EV2" i="209"/>
  <c r="GD2" i="209"/>
  <c r="EC2" i="199"/>
  <c r="DD2" i="200"/>
  <c r="DS2" i="200"/>
  <c r="EO2" i="200"/>
  <c r="FU2" i="200"/>
  <c r="GV2" i="200"/>
  <c r="BF2" i="201"/>
  <c r="FJ2" i="201"/>
  <c r="FY2" i="201"/>
  <c r="CL2" i="202"/>
  <c r="CY2" i="202"/>
  <c r="EI2" i="202"/>
  <c r="FI2" i="202"/>
  <c r="FU2" i="202"/>
  <c r="AL2" i="203"/>
  <c r="BJ2" i="203"/>
  <c r="BV2" i="203"/>
  <c r="CT2" i="203"/>
  <c r="DW2" i="203"/>
  <c r="EH2" i="203"/>
  <c r="EX2" i="203"/>
  <c r="FO2" i="203"/>
  <c r="AM2" i="204"/>
  <c r="AW2" i="204"/>
  <c r="BJ2" i="204"/>
  <c r="BS2" i="204"/>
  <c r="DB2" i="204"/>
  <c r="ED2" i="204"/>
  <c r="FF2" i="204"/>
  <c r="AL2" i="205"/>
  <c r="AX2" i="205"/>
  <c r="BL2" i="205"/>
  <c r="CU2" i="205"/>
  <c r="DU2" i="205"/>
  <c r="EP2" i="205"/>
  <c r="GD2" i="205"/>
  <c r="HI2" i="205"/>
  <c r="AW2" i="206"/>
  <c r="CA2" i="206"/>
  <c r="CM2" i="206"/>
  <c r="DC2" i="206"/>
  <c r="EU2" i="206"/>
  <c r="FK2" i="206"/>
  <c r="GE2" i="206"/>
  <c r="BD2" i="207"/>
  <c r="CB2" i="207"/>
  <c r="CP2" i="207"/>
  <c r="DL2" i="207"/>
  <c r="ET2" i="207"/>
  <c r="FJ2" i="207"/>
  <c r="GD2" i="207"/>
  <c r="HF2" i="207"/>
  <c r="AP2" i="208"/>
  <c r="BN2" i="208"/>
  <c r="CL2" i="208"/>
  <c r="EV2" i="208"/>
  <c r="FT2" i="208"/>
  <c r="BB2" i="209"/>
  <c r="CA2" i="209"/>
  <c r="CQ2" i="209"/>
  <c r="FF2" i="209"/>
  <c r="GE2" i="209"/>
  <c r="DT2" i="200"/>
  <c r="BC2" i="202"/>
  <c r="FJ2" i="202"/>
  <c r="AM2" i="203"/>
  <c r="BL2" i="203"/>
  <c r="EI2" i="203"/>
  <c r="EY2" i="203"/>
  <c r="FP2" i="203"/>
  <c r="AN2" i="204"/>
  <c r="AX2" i="204"/>
  <c r="BK2" i="204"/>
  <c r="BW2" i="204"/>
  <c r="AM2" i="205"/>
  <c r="AY2" i="205"/>
  <c r="BN2" i="205"/>
  <c r="CX2" i="205"/>
  <c r="DV2" i="205"/>
  <c r="EQ2" i="205"/>
  <c r="GM2" i="205"/>
  <c r="HJ2" i="205"/>
  <c r="AY2" i="206"/>
  <c r="CB2" i="206"/>
  <c r="CN2" i="206"/>
  <c r="DL2" i="206"/>
  <c r="EV2" i="206"/>
  <c r="FM2" i="206"/>
  <c r="GF2" i="206"/>
  <c r="BN2" i="207"/>
  <c r="CD2" i="207"/>
  <c r="CQ2" i="207"/>
  <c r="DN2" i="207"/>
  <c r="EU2" i="207"/>
  <c r="FK2" i="207"/>
  <c r="GE2" i="207"/>
  <c r="HG2" i="207"/>
  <c r="AQ2" i="208"/>
  <c r="BO2" i="208"/>
  <c r="CM2" i="208"/>
  <c r="DX2" i="208"/>
  <c r="EY2" i="208"/>
  <c r="FW2" i="208"/>
  <c r="HG2" i="208"/>
  <c r="BC2" i="209"/>
  <c r="CB2" i="209"/>
  <c r="CX2" i="209"/>
  <c r="EC2" i="209"/>
  <c r="FG2" i="209"/>
  <c r="GF2" i="209"/>
  <c r="DU2" i="200"/>
  <c r="FM2" i="201"/>
  <c r="AN2" i="203"/>
  <c r="FZ2" i="203"/>
  <c r="AY2" i="204"/>
  <c r="BL2" i="204"/>
  <c r="AN2" i="205"/>
  <c r="AZ2" i="205"/>
  <c r="HK2" i="205"/>
  <c r="BN2" i="206"/>
  <c r="CD2" i="206"/>
  <c r="CP2" i="206"/>
  <c r="DO2" i="206"/>
  <c r="EX2" i="206"/>
  <c r="FR2" i="206"/>
  <c r="GH2" i="206"/>
  <c r="CE2" i="207"/>
  <c r="CX2" i="207"/>
  <c r="EV2" i="207"/>
  <c r="FM2" i="207"/>
  <c r="GF2" i="207"/>
  <c r="HI2" i="207"/>
  <c r="BP2" i="208"/>
  <c r="CN2" i="208"/>
  <c r="EA2" i="208"/>
  <c r="FF2" i="208"/>
  <c r="GD2" i="208"/>
  <c r="BD2" i="209"/>
  <c r="CE2" i="209"/>
  <c r="CY2" i="209"/>
  <c r="EH2" i="209"/>
  <c r="FH2" i="209"/>
  <c r="AM2" i="80"/>
  <c r="H7" i="213" s="1"/>
  <c r="BV2" i="80"/>
  <c r="AV7" i="213" s="1"/>
  <c r="AT2" i="80"/>
  <c r="P7" i="213" s="1"/>
  <c r="AR2" i="71"/>
  <c r="AY2" i="71"/>
  <c r="BT2" i="71"/>
  <c r="FU2" i="82"/>
  <c r="FD9" i="213" s="1"/>
  <c r="EP2" i="82"/>
  <c r="DT9" i="213" s="1"/>
  <c r="DI2" i="71"/>
  <c r="DN2" i="71"/>
  <c r="DM2" i="71"/>
  <c r="CM5" i="70" s="1"/>
  <c r="DL2" i="71"/>
  <c r="DK2" i="71"/>
  <c r="GO2" i="71"/>
  <c r="GT2" i="71"/>
  <c r="GS2" i="71"/>
  <c r="GE5" i="70" s="1"/>
  <c r="GR2" i="71"/>
  <c r="GQ2" i="71"/>
  <c r="DO2" i="71"/>
  <c r="T19" i="71"/>
  <c r="Q19" i="71"/>
  <c r="P19" i="71"/>
  <c r="BQ2" i="92"/>
  <c r="BE2" i="92"/>
  <c r="T22" i="74"/>
  <c r="Q22" i="74"/>
  <c r="P22" i="74"/>
  <c r="DC2" i="82"/>
  <c r="CB9" i="213" s="1"/>
  <c r="DH2" i="82"/>
  <c r="CG9" i="213" s="1"/>
  <c r="DF2" i="82"/>
  <c r="DE2" i="82"/>
  <c r="CD9" i="213" s="1"/>
  <c r="DB2" i="82"/>
  <c r="CA9" i="213" s="1"/>
  <c r="U22" i="74"/>
  <c r="AF22" i="74" s="1"/>
  <c r="FL2" i="81"/>
  <c r="EV8" i="213" s="1"/>
  <c r="FK2" i="81"/>
  <c r="EU8" i="213" s="1"/>
  <c r="FQ2" i="81"/>
  <c r="FA8" i="213" s="1"/>
  <c r="FP2" i="81"/>
  <c r="EZ8" i="213" s="1"/>
  <c r="FO2" i="81"/>
  <c r="FN2" i="81"/>
  <c r="EX8" i="213" s="1"/>
  <c r="FM2" i="81"/>
  <c r="EW8" i="213" s="1"/>
  <c r="DS2" i="71"/>
  <c r="GP2" i="71"/>
  <c r="P16" i="71"/>
  <c r="U19" i="71"/>
  <c r="AK19" i="71" s="1"/>
  <c r="AT2" i="74"/>
  <c r="EA2" i="74"/>
  <c r="DI6" i="213" s="1"/>
  <c r="DZ2" i="74"/>
  <c r="DY2" i="74"/>
  <c r="EE2" i="74"/>
  <c r="ED2" i="74"/>
  <c r="EC2" i="74"/>
  <c r="DK6" i="70" s="1"/>
  <c r="HG2" i="74"/>
  <c r="HF2" i="74"/>
  <c r="HE2" i="74"/>
  <c r="GY6" i="213" s="1"/>
  <c r="HK2" i="74"/>
  <c r="HJ2" i="74"/>
  <c r="HD6" i="213" s="1"/>
  <c r="HI2" i="74"/>
  <c r="HC6" i="70" s="1"/>
  <c r="AO2" i="83"/>
  <c r="J10" i="213" s="1"/>
  <c r="AT2" i="83"/>
  <c r="P10" i="213" s="1"/>
  <c r="EG2" i="83"/>
  <c r="DP10" i="213" s="1"/>
  <c r="BA2" i="83"/>
  <c r="X10" i="213" s="1"/>
  <c r="BH2" i="83"/>
  <c r="AF10" i="213" s="1"/>
  <c r="EU2" i="84"/>
  <c r="BO2" i="84"/>
  <c r="BA2" i="84"/>
  <c r="BV2" i="84"/>
  <c r="GY3" i="70"/>
  <c r="AM3" i="70"/>
  <c r="BA2" i="71"/>
  <c r="DV2" i="71"/>
  <c r="GU2" i="71"/>
  <c r="BA2" i="80"/>
  <c r="X7" i="213" s="1"/>
  <c r="EG2" i="80"/>
  <c r="DP7" i="213" s="1"/>
  <c r="BO2" i="87"/>
  <c r="V4" i="70"/>
  <c r="BF2" i="71"/>
  <c r="EO2" i="71"/>
  <c r="DS5" i="70" s="1"/>
  <c r="EN2" i="71"/>
  <c r="EL2" i="71"/>
  <c r="EK2" i="71"/>
  <c r="GY2" i="71"/>
  <c r="BJ2" i="80"/>
  <c r="AH7" i="213" s="1"/>
  <c r="BH2" i="80"/>
  <c r="AF7" i="213" s="1"/>
  <c r="ES2" i="80"/>
  <c r="EC7" i="213" s="1"/>
  <c r="ER2" i="80"/>
  <c r="EB7" i="213" s="1"/>
  <c r="EQ2" i="80"/>
  <c r="EP2" i="80"/>
  <c r="DZ7" i="213" s="1"/>
  <c r="EO2" i="80"/>
  <c r="DY7" i="213" s="1"/>
  <c r="EN2" i="80"/>
  <c r="DX7" i="213" s="1"/>
  <c r="CH2" i="81"/>
  <c r="BF8" i="213" s="1"/>
  <c r="AW2" i="81"/>
  <c r="P8" i="213" s="1"/>
  <c r="BR2" i="81"/>
  <c r="AN8" i="213" s="1"/>
  <c r="DU2" i="71"/>
  <c r="DT2" i="71"/>
  <c r="CU5" i="70" s="1"/>
  <c r="DR2" i="71"/>
  <c r="DQ2" i="71"/>
  <c r="U16" i="71"/>
  <c r="AK16" i="71" s="1"/>
  <c r="T16" i="71"/>
  <c r="CF2" i="81"/>
  <c r="BD8" i="213" s="1"/>
  <c r="U24" i="81"/>
  <c r="AI24" i="81" s="1"/>
  <c r="T24" i="81"/>
  <c r="P24" i="81"/>
  <c r="AU3" i="70"/>
  <c r="FK3" i="70"/>
  <c r="FJ4" i="70"/>
  <c r="BM2" i="71"/>
  <c r="BO2" i="74"/>
  <c r="AN6" i="213" s="1"/>
  <c r="EY2" i="74"/>
  <c r="EX2" i="74"/>
  <c r="EI6" i="70" s="1"/>
  <c r="EW2" i="74"/>
  <c r="EV2" i="74"/>
  <c r="EU2" i="74"/>
  <c r="ET2" i="74"/>
  <c r="EE6" i="213" s="1"/>
  <c r="U18" i="80"/>
  <c r="AF18" i="80" s="1"/>
  <c r="T18" i="80"/>
  <c r="DM2" i="80" s="1"/>
  <c r="CS7" i="213" s="1"/>
  <c r="Q18" i="80"/>
  <c r="DQ2" i="80" s="1"/>
  <c r="CW7" i="213" s="1"/>
  <c r="P18" i="80"/>
  <c r="DP2" i="80" s="1"/>
  <c r="CV7" i="213" s="1"/>
  <c r="HA2" i="71"/>
  <c r="GZ2" i="71"/>
  <c r="GM5" i="70" s="1"/>
  <c r="GX2" i="71"/>
  <c r="GW2" i="71"/>
  <c r="GV2" i="71"/>
  <c r="AO2" i="80"/>
  <c r="J7" i="213" s="1"/>
  <c r="BQ2" i="83"/>
  <c r="AP10" i="213" s="1"/>
  <c r="BO2" i="83"/>
  <c r="AN10" i="213" s="1"/>
  <c r="EY2" i="83"/>
  <c r="EJ10" i="213" s="1"/>
  <c r="EX2" i="83"/>
  <c r="EW2" i="83"/>
  <c r="EH10" i="213" s="1"/>
  <c r="EZ2" i="83"/>
  <c r="EK10" i="213" s="1"/>
  <c r="EV2" i="83"/>
  <c r="EG10" i="213" s="1"/>
  <c r="EU2" i="83"/>
  <c r="EF10" i="213" s="1"/>
  <c r="ET2" i="83"/>
  <c r="EE10" i="213" s="1"/>
  <c r="U20" i="85"/>
  <c r="AI20" i="85" s="1"/>
  <c r="T20" i="85"/>
  <c r="Q20" i="85"/>
  <c r="P20" i="85"/>
  <c r="CW2" i="88"/>
  <c r="CU2" i="88"/>
  <c r="CS2" i="88"/>
  <c r="CX2" i="88"/>
  <c r="CV2" i="88"/>
  <c r="CT2" i="88"/>
  <c r="CR2" i="88"/>
  <c r="GC2" i="88"/>
  <c r="GA2" i="88"/>
  <c r="FY2" i="88"/>
  <c r="GD2" i="88"/>
  <c r="GB2" i="88"/>
  <c r="FZ2" i="88"/>
  <c r="FX2" i="88"/>
  <c r="GO2" i="80"/>
  <c r="GF7" i="213" s="1"/>
  <c r="GN2" i="80"/>
  <c r="GM2" i="80"/>
  <c r="GD7" i="213" s="1"/>
  <c r="GL2" i="80"/>
  <c r="GC7" i="213" s="1"/>
  <c r="GK2" i="80"/>
  <c r="GB7" i="213" s="1"/>
  <c r="GJ2" i="80"/>
  <c r="GA7" i="213" s="1"/>
  <c r="GJ2" i="82"/>
  <c r="FU9" i="213" s="1"/>
  <c r="GI2" i="82"/>
  <c r="FT9" i="213" s="1"/>
  <c r="GH2" i="82"/>
  <c r="FS9" i="213" s="1"/>
  <c r="GN2" i="82"/>
  <c r="FY9" i="213" s="1"/>
  <c r="GM2" i="82"/>
  <c r="FX9" i="213" s="1"/>
  <c r="GL2" i="82"/>
  <c r="GK2" i="82"/>
  <c r="FV9" i="213" s="1"/>
  <c r="CC2" i="71"/>
  <c r="CA2" i="71"/>
  <c r="FL2" i="71"/>
  <c r="FJ2" i="71"/>
  <c r="EQ5" i="70" s="1"/>
  <c r="FI2" i="71"/>
  <c r="FH2" i="71"/>
  <c r="FG2" i="71"/>
  <c r="CC2" i="74"/>
  <c r="BD6" i="213" s="1"/>
  <c r="DI2" i="80"/>
  <c r="CN7" i="213" s="1"/>
  <c r="DH2" i="80"/>
  <c r="DG2" i="80"/>
  <c r="CL7" i="213" s="1"/>
  <c r="DF2" i="80"/>
  <c r="CK7" i="213" s="1"/>
  <c r="DE2" i="80"/>
  <c r="CJ7" i="213" s="1"/>
  <c r="DD2" i="80"/>
  <c r="CI7" i="213" s="1"/>
  <c r="BK3" i="70"/>
  <c r="T25" i="71"/>
  <c r="P25" i="71"/>
  <c r="U24" i="80"/>
  <c r="AF24" i="80" s="1"/>
  <c r="T24" i="80"/>
  <c r="P24" i="80"/>
  <c r="BS3" i="70"/>
  <c r="BR4" i="70"/>
  <c r="GP2" i="80"/>
  <c r="GG7" i="213" s="1"/>
  <c r="DC2" i="74"/>
  <c r="CG6" i="213" s="1"/>
  <c r="DB2" i="74"/>
  <c r="DA2" i="74"/>
  <c r="CE6" i="70" s="1"/>
  <c r="CZ2" i="74"/>
  <c r="CY2" i="74"/>
  <c r="CC6" i="213" s="1"/>
  <c r="CX2" i="74"/>
  <c r="CB6" i="213" s="1"/>
  <c r="GI2" i="74"/>
  <c r="FY6" i="213" s="1"/>
  <c r="GH2" i="74"/>
  <c r="GG2" i="74"/>
  <c r="FW6" i="70" s="1"/>
  <c r="GF2" i="74"/>
  <c r="FV6" i="213" s="1"/>
  <c r="GE2" i="74"/>
  <c r="GD2" i="74"/>
  <c r="BA2" i="74"/>
  <c r="X6" i="213" s="1"/>
  <c r="DC2" i="84"/>
  <c r="DB2" i="84"/>
  <c r="DA2" i="84"/>
  <c r="CZ2" i="84"/>
  <c r="CY2" i="84"/>
  <c r="CX2" i="84"/>
  <c r="GI2" i="84"/>
  <c r="GH2" i="84"/>
  <c r="GG2" i="84"/>
  <c r="GF2" i="84"/>
  <c r="GE2" i="84"/>
  <c r="GD2" i="84"/>
  <c r="GC2" i="84"/>
  <c r="FS2" i="71"/>
  <c r="CS2" i="74"/>
  <c r="DE2" i="74"/>
  <c r="CJ6" i="213" s="1"/>
  <c r="FA2" i="74"/>
  <c r="FY2" i="74"/>
  <c r="FN6" i="213" s="1"/>
  <c r="GK2" i="74"/>
  <c r="T17" i="74"/>
  <c r="BO2" i="80"/>
  <c r="AN7" i="213" s="1"/>
  <c r="CM2" i="80"/>
  <c r="DK2" i="80"/>
  <c r="CQ7" i="213" s="1"/>
  <c r="EU2" i="80"/>
  <c r="EF7" i="213" s="1"/>
  <c r="FS2" i="80"/>
  <c r="GQ2" i="80"/>
  <c r="GI7" i="213" s="1"/>
  <c r="FX2" i="81"/>
  <c r="FI8" i="213" s="1"/>
  <c r="FW2" i="81"/>
  <c r="FH8" i="213" s="1"/>
  <c r="FT2" i="81"/>
  <c r="FE8" i="213" s="1"/>
  <c r="FR2" i="81"/>
  <c r="FC8" i="213" s="1"/>
  <c r="AP2" i="81"/>
  <c r="H8" i="213" s="1"/>
  <c r="CL2" i="81"/>
  <c r="BK8" i="213" s="1"/>
  <c r="DV2" i="81"/>
  <c r="CZ8" i="213" s="1"/>
  <c r="ET2" i="81"/>
  <c r="GW2" i="81"/>
  <c r="GL8" i="213" s="1"/>
  <c r="BO2" i="82"/>
  <c r="AH9" i="213" s="1"/>
  <c r="CH2" i="82"/>
  <c r="BD9" i="213" s="1"/>
  <c r="W22" i="82"/>
  <c r="AK22" i="82" s="1"/>
  <c r="V22" i="82"/>
  <c r="DD2" i="82" s="1"/>
  <c r="CC9" i="213" s="1"/>
  <c r="CX2" i="83"/>
  <c r="CB10" i="213" s="1"/>
  <c r="GC2" i="83"/>
  <c r="FS10" i="213" s="1"/>
  <c r="P25" i="83"/>
  <c r="AU2" i="100"/>
  <c r="CN2" i="71"/>
  <c r="EJ2" i="71"/>
  <c r="EV2" i="71"/>
  <c r="EA5" i="70" s="1"/>
  <c r="FT2" i="71"/>
  <c r="HP2" i="71"/>
  <c r="T20" i="71"/>
  <c r="BV2" i="74"/>
  <c r="AV6" i="213" s="1"/>
  <c r="CT2" i="74"/>
  <c r="BW6" i="70" s="1"/>
  <c r="DF2" i="74"/>
  <c r="DR2" i="74"/>
  <c r="CY6" i="213" s="1"/>
  <c r="FB2" i="74"/>
  <c r="EN6" i="213" s="1"/>
  <c r="FN2" i="74"/>
  <c r="FA6" i="213" s="1"/>
  <c r="FZ2" i="74"/>
  <c r="FO6" i="70" s="1"/>
  <c r="GL2" i="74"/>
  <c r="GX2" i="74"/>
  <c r="Q16" i="74"/>
  <c r="U17" i="74"/>
  <c r="AF17" i="74" s="1"/>
  <c r="T23" i="74"/>
  <c r="CN2" i="80"/>
  <c r="BP7" i="213" s="1"/>
  <c r="DL2" i="80"/>
  <c r="CR7" i="213" s="1"/>
  <c r="DX2" i="80"/>
  <c r="DE7" i="213" s="1"/>
  <c r="EV2" i="80"/>
  <c r="EG7" i="213" s="1"/>
  <c r="FH2" i="80"/>
  <c r="EU7" i="213" s="1"/>
  <c r="FT2" i="80"/>
  <c r="FH7" i="213" s="1"/>
  <c r="GR2" i="80"/>
  <c r="GJ7" i="213" s="1"/>
  <c r="HD2" i="80"/>
  <c r="GW7" i="213" s="1"/>
  <c r="T19" i="80"/>
  <c r="T25" i="80"/>
  <c r="CM2" i="81"/>
  <c r="BL8" i="213" s="1"/>
  <c r="CY2" i="81"/>
  <c r="BY8" i="213" s="1"/>
  <c r="DK2" i="81"/>
  <c r="DW2" i="81"/>
  <c r="DA8" i="213" s="1"/>
  <c r="EU2" i="81"/>
  <c r="EB8" i="213" s="1"/>
  <c r="GE2" i="81"/>
  <c r="FQ8" i="213" s="1"/>
  <c r="GX2" i="81"/>
  <c r="AY2" i="82"/>
  <c r="P9" i="213" s="1"/>
  <c r="CI2" i="82"/>
  <c r="BE9" i="213" s="1"/>
  <c r="CY2" i="83"/>
  <c r="CC10" i="213" s="1"/>
  <c r="DW2" i="83"/>
  <c r="DD10" i="213" s="1"/>
  <c r="GD2" i="83"/>
  <c r="FT10" i="213" s="1"/>
  <c r="HB2" i="83"/>
  <c r="P19" i="83"/>
  <c r="FM2" i="84"/>
  <c r="U24" i="84"/>
  <c r="AT24" i="84" s="1"/>
  <c r="T24" i="84"/>
  <c r="P24" i="84"/>
  <c r="CO2" i="71"/>
  <c r="DA2" i="71"/>
  <c r="DY2" i="71"/>
  <c r="EW2" i="71"/>
  <c r="FU2" i="71"/>
  <c r="GG2" i="71"/>
  <c r="HE2" i="71"/>
  <c r="AM2" i="74"/>
  <c r="CU2" i="74"/>
  <c r="DG2" i="74"/>
  <c r="CL6" i="213" s="1"/>
  <c r="DS2" i="74"/>
  <c r="CZ6" i="213" s="1"/>
  <c r="EQ2" i="74"/>
  <c r="EA6" i="70" s="1"/>
  <c r="FC2" i="74"/>
  <c r="GA2" i="74"/>
  <c r="GM2" i="74"/>
  <c r="GY2" i="74"/>
  <c r="T16" i="74"/>
  <c r="BQ2" i="80"/>
  <c r="AP7" i="213" s="1"/>
  <c r="CC2" i="80"/>
  <c r="BD7" i="213" s="1"/>
  <c r="CO2" i="80"/>
  <c r="BQ7" i="213" s="1"/>
  <c r="DA2" i="80"/>
  <c r="EW2" i="80"/>
  <c r="EH7" i="213" s="1"/>
  <c r="FI2" i="80"/>
  <c r="EV7" i="213" s="1"/>
  <c r="FU2" i="80"/>
  <c r="FI7" i="213" s="1"/>
  <c r="GG2" i="80"/>
  <c r="GS2" i="80"/>
  <c r="GK7" i="213" s="1"/>
  <c r="GJ2" i="81"/>
  <c r="GI2" i="81"/>
  <c r="FV8" i="213" s="1"/>
  <c r="GF2" i="81"/>
  <c r="FS8" i="213" s="1"/>
  <c r="AR2" i="81"/>
  <c r="J8" i="213" s="1"/>
  <c r="BD2" i="81"/>
  <c r="X8" i="213" s="1"/>
  <c r="CN2" i="81"/>
  <c r="BM8" i="213" s="1"/>
  <c r="DL2" i="81"/>
  <c r="CN8" i="213" s="1"/>
  <c r="DX2" i="81"/>
  <c r="DB8" i="213" s="1"/>
  <c r="EJ2" i="81"/>
  <c r="DP8" i="213" s="1"/>
  <c r="EW2" i="81"/>
  <c r="EE8" i="213" s="1"/>
  <c r="GG2" i="81"/>
  <c r="FT8" i="213" s="1"/>
  <c r="GY2" i="81"/>
  <c r="GN8" i="213" s="1"/>
  <c r="Q17" i="81"/>
  <c r="P17" i="81"/>
  <c r="U20" i="81"/>
  <c r="AI20" i="81" s="1"/>
  <c r="Q20" i="81"/>
  <c r="AU2" i="82"/>
  <c r="AR2" i="82"/>
  <c r="H9" i="213" s="1"/>
  <c r="EB2" i="82"/>
  <c r="DD9" i="213" s="1"/>
  <c r="EA2" i="82"/>
  <c r="DZ2" i="82"/>
  <c r="DB9" i="213" s="1"/>
  <c r="DX2" i="82"/>
  <c r="CZ9" i="213" s="1"/>
  <c r="HH2" i="82"/>
  <c r="GV9" i="213" s="1"/>
  <c r="HG2" i="82"/>
  <c r="HF2" i="82"/>
  <c r="GT9" i="213" s="1"/>
  <c r="HD2" i="82"/>
  <c r="GR9" i="213" s="1"/>
  <c r="HC2" i="82"/>
  <c r="GQ9" i="213" s="1"/>
  <c r="CJ2" i="82"/>
  <c r="BF9" i="213" s="1"/>
  <c r="R22" i="82"/>
  <c r="DG2" i="82" s="1"/>
  <c r="CF9" i="213" s="1"/>
  <c r="GE2" i="83"/>
  <c r="FU10" i="213" s="1"/>
  <c r="BG2" i="85"/>
  <c r="BF2" i="85"/>
  <c r="BD2" i="85"/>
  <c r="EM2" i="85"/>
  <c r="EL2" i="85"/>
  <c r="EJ2" i="85"/>
  <c r="DB2" i="71"/>
  <c r="GH2" i="71"/>
  <c r="BX2" i="74"/>
  <c r="AX6" i="213" s="1"/>
  <c r="CV2" i="74"/>
  <c r="FD2" i="74"/>
  <c r="GB2" i="74"/>
  <c r="GN2" i="74"/>
  <c r="GE6" i="70" s="1"/>
  <c r="CP2" i="80"/>
  <c r="BS7" i="213" s="1"/>
  <c r="DN2" i="80"/>
  <c r="CT7" i="213" s="1"/>
  <c r="EX2" i="80"/>
  <c r="FJ2" i="80"/>
  <c r="EW7" i="213" s="1"/>
  <c r="FV2" i="80"/>
  <c r="FK7" i="213" s="1"/>
  <c r="GT2" i="80"/>
  <c r="GL7" i="213" s="1"/>
  <c r="GR2" i="81"/>
  <c r="GF8" i="213" s="1"/>
  <c r="GP2" i="81"/>
  <c r="GD8" i="213" s="1"/>
  <c r="CO2" i="81"/>
  <c r="BN8" i="213" s="1"/>
  <c r="DM2" i="81"/>
  <c r="CO8" i="213" s="1"/>
  <c r="DY2" i="81"/>
  <c r="EX2" i="81"/>
  <c r="EF8" i="213" s="1"/>
  <c r="Q23" i="81"/>
  <c r="P23" i="81"/>
  <c r="BD2" i="82"/>
  <c r="U9" i="213" s="1"/>
  <c r="BB2" i="82"/>
  <c r="EJ2" i="82"/>
  <c r="DM9" i="213" s="1"/>
  <c r="EH2" i="82"/>
  <c r="HP2" i="82"/>
  <c r="HE9" i="213" s="1"/>
  <c r="HO2" i="82"/>
  <c r="HD9" i="213" s="1"/>
  <c r="HN2" i="82"/>
  <c r="BA2" i="82"/>
  <c r="R9" i="213" s="1"/>
  <c r="CK2" i="82"/>
  <c r="V19" i="82"/>
  <c r="DR2" i="82" s="1"/>
  <c r="CS9" i="213" s="1"/>
  <c r="V25" i="82"/>
  <c r="CU2" i="83"/>
  <c r="BX10" i="213" s="1"/>
  <c r="CT2" i="83"/>
  <c r="CS2" i="83"/>
  <c r="BV10" i="213" s="1"/>
  <c r="CQ2" i="83"/>
  <c r="BT10" i="213" s="1"/>
  <c r="CP2" i="83"/>
  <c r="BS10" i="213" s="1"/>
  <c r="GA2" i="83"/>
  <c r="FP10" i="213" s="1"/>
  <c r="FZ2" i="83"/>
  <c r="FY2" i="83"/>
  <c r="FN10" i="213" s="1"/>
  <c r="FW2" i="83"/>
  <c r="FL10" i="213" s="1"/>
  <c r="FV2" i="83"/>
  <c r="FK10" i="213" s="1"/>
  <c r="BN2" i="85"/>
  <c r="BK2" i="85"/>
  <c r="EV2" i="85"/>
  <c r="EU2" i="85"/>
  <c r="ET2" i="85"/>
  <c r="ES2" i="85"/>
  <c r="ER2" i="85"/>
  <c r="EQ2" i="85"/>
  <c r="CP2" i="93"/>
  <c r="CB2" i="93"/>
  <c r="CW2" i="93"/>
  <c r="GV2" i="81"/>
  <c r="GK8" i="213" s="1"/>
  <c r="GU2" i="81"/>
  <c r="GJ8" i="213" s="1"/>
  <c r="DN2" i="81"/>
  <c r="CQ8" i="213" s="1"/>
  <c r="BH2" i="82"/>
  <c r="Z9" i="213" s="1"/>
  <c r="BG2" i="82"/>
  <c r="Y9" i="213" s="1"/>
  <c r="EL2" i="82"/>
  <c r="DP9" i="213" s="1"/>
  <c r="DC2" i="83"/>
  <c r="CG10" i="213" s="1"/>
  <c r="DB2" i="83"/>
  <c r="CF10" i="213" s="1"/>
  <c r="DA2" i="83"/>
  <c r="GI2" i="83"/>
  <c r="FY10" i="213" s="1"/>
  <c r="GH2" i="83"/>
  <c r="FX10" i="213" s="1"/>
  <c r="GG2" i="83"/>
  <c r="AS2" i="85"/>
  <c r="AZ2" i="85"/>
  <c r="BY2" i="91"/>
  <c r="FJ2" i="91"/>
  <c r="FH2" i="91"/>
  <c r="FF2" i="91"/>
  <c r="FI2" i="91"/>
  <c r="FG2" i="91"/>
  <c r="FE2" i="91"/>
  <c r="FD2" i="91"/>
  <c r="HG2" i="81"/>
  <c r="GW8" i="213" s="1"/>
  <c r="HD2" i="81"/>
  <c r="GT8" i="213" s="1"/>
  <c r="HB2" i="81"/>
  <c r="GR8" i="213" s="1"/>
  <c r="DO2" i="81"/>
  <c r="CR8" i="213" s="1"/>
  <c r="HC2" i="81"/>
  <c r="GS8" i="213" s="1"/>
  <c r="BP2" i="82"/>
  <c r="BN2" i="82"/>
  <c r="AG9" i="213" s="1"/>
  <c r="BE2" i="82"/>
  <c r="W9" i="213" s="1"/>
  <c r="FM2" i="82"/>
  <c r="EU9" i="213" s="1"/>
  <c r="W21" i="82"/>
  <c r="AK21" i="82" s="1"/>
  <c r="R21" i="82"/>
  <c r="AV2" i="82" s="1"/>
  <c r="L9" i="213" s="1"/>
  <c r="DG2" i="83"/>
  <c r="CL10" i="213" s="1"/>
  <c r="DF2" i="83"/>
  <c r="CK10" i="213" s="1"/>
  <c r="DE2" i="83"/>
  <c r="CJ10" i="213" s="1"/>
  <c r="GM2" i="83"/>
  <c r="GD10" i="213" s="1"/>
  <c r="GL2" i="83"/>
  <c r="GC10" i="213" s="1"/>
  <c r="GK2" i="83"/>
  <c r="GB10" i="213" s="1"/>
  <c r="DI2" i="83"/>
  <c r="CN10" i="213" s="1"/>
  <c r="GN2" i="83"/>
  <c r="BH2" i="84"/>
  <c r="DQ2" i="87"/>
  <c r="DP2" i="87"/>
  <c r="DO2" i="87"/>
  <c r="DN2" i="87"/>
  <c r="DM2" i="87"/>
  <c r="DL2" i="87"/>
  <c r="GW2" i="87"/>
  <c r="GV2" i="87"/>
  <c r="GU2" i="87"/>
  <c r="GT2" i="87"/>
  <c r="GS2" i="87"/>
  <c r="GR2" i="87"/>
  <c r="P18" i="97"/>
  <c r="ER2" i="97" s="1"/>
  <c r="GJ2" i="71"/>
  <c r="CS2" i="71"/>
  <c r="DE2" i="71"/>
  <c r="FM2" i="71"/>
  <c r="FY2" i="71"/>
  <c r="GK2" i="71"/>
  <c r="Q17" i="71"/>
  <c r="BC2" i="74"/>
  <c r="DK2" i="74"/>
  <c r="CQ6" i="213" s="1"/>
  <c r="DW2" i="74"/>
  <c r="EI2" i="74"/>
  <c r="GQ2" i="74"/>
  <c r="GI6" i="213" s="1"/>
  <c r="HC2" i="74"/>
  <c r="GV6" i="213" s="1"/>
  <c r="Q20" i="74"/>
  <c r="CS2" i="80"/>
  <c r="BV7" i="213" s="1"/>
  <c r="FA2" i="80"/>
  <c r="EM7" i="213" s="1"/>
  <c r="FM2" i="80"/>
  <c r="EZ7" i="213" s="1"/>
  <c r="FY2" i="80"/>
  <c r="FN7" i="213" s="1"/>
  <c r="Q22" i="80"/>
  <c r="HH2" i="81"/>
  <c r="GY8" i="213" s="1"/>
  <c r="HN2" i="81"/>
  <c r="HE8" i="213" s="1"/>
  <c r="BT2" i="81"/>
  <c r="AP8" i="213" s="1"/>
  <c r="DP2" i="81"/>
  <c r="CS8" i="213" s="1"/>
  <c r="EB2" i="81"/>
  <c r="DG8" i="213" s="1"/>
  <c r="FU2" i="81"/>
  <c r="FF8" i="213" s="1"/>
  <c r="GM2" i="81"/>
  <c r="GA8" i="213" s="1"/>
  <c r="HE2" i="81"/>
  <c r="Q16" i="81"/>
  <c r="U23" i="81"/>
  <c r="AI23" i="81" s="1"/>
  <c r="BT2" i="82"/>
  <c r="AN9" i="213" s="1"/>
  <c r="BS2" i="82"/>
  <c r="AM9" i="213" s="1"/>
  <c r="EZ2" i="82"/>
  <c r="EF9" i="213" s="1"/>
  <c r="EY2" i="82"/>
  <c r="EE9" i="213" s="1"/>
  <c r="BF2" i="82"/>
  <c r="X9" i="213" s="1"/>
  <c r="ES2" i="82"/>
  <c r="DX9" i="213" s="1"/>
  <c r="FN2" i="82"/>
  <c r="EV9" i="213" s="1"/>
  <c r="DQ2" i="83"/>
  <c r="CW10" i="213" s="1"/>
  <c r="DO2" i="83"/>
  <c r="DN2" i="83"/>
  <c r="CT10" i="213" s="1"/>
  <c r="DM2" i="83"/>
  <c r="CS10" i="213" s="1"/>
  <c r="GW2" i="83"/>
  <c r="GO10" i="213" s="1"/>
  <c r="GU2" i="83"/>
  <c r="GT2" i="83"/>
  <c r="GL10" i="213" s="1"/>
  <c r="GS2" i="83"/>
  <c r="GK10" i="213" s="1"/>
  <c r="DJ2" i="83"/>
  <c r="CO10" i="213" s="1"/>
  <c r="GO2" i="83"/>
  <c r="GF10" i="213" s="1"/>
  <c r="U20" i="84"/>
  <c r="AT20" i="84" s="1"/>
  <c r="Q20" i="84"/>
  <c r="P20" i="84"/>
  <c r="CF2" i="85"/>
  <c r="CE2" i="85"/>
  <c r="CK2" i="85"/>
  <c r="CJ2" i="85"/>
  <c r="CI2" i="85"/>
  <c r="FL2" i="85"/>
  <c r="FK2" i="85"/>
  <c r="FQ2" i="85"/>
  <c r="FP2" i="85"/>
  <c r="FO2" i="85"/>
  <c r="CH2" i="85"/>
  <c r="BD2" i="86"/>
  <c r="BC2" i="86"/>
  <c r="BA2" i="86"/>
  <c r="EK2" i="86"/>
  <c r="EJ2" i="86"/>
  <c r="EI2" i="86"/>
  <c r="EH2" i="86"/>
  <c r="EG2" i="86"/>
  <c r="EF2" i="86"/>
  <c r="BS2" i="88"/>
  <c r="BC2" i="88"/>
  <c r="AV2" i="88"/>
  <c r="BJ2" i="88"/>
  <c r="U18" i="95"/>
  <c r="AN18" i="95" s="1"/>
  <c r="Q18" i="95"/>
  <c r="T18" i="95"/>
  <c r="P18" i="95"/>
  <c r="CH2" i="71"/>
  <c r="DF2" i="71"/>
  <c r="CE5" i="70" s="1"/>
  <c r="ED2" i="71"/>
  <c r="FN2" i="71"/>
  <c r="GL2" i="71"/>
  <c r="FW5" i="70" s="1"/>
  <c r="HJ2" i="71"/>
  <c r="P22" i="71"/>
  <c r="EJ2" i="74"/>
  <c r="DS6" i="70" s="1"/>
  <c r="FH2" i="74"/>
  <c r="P19" i="74"/>
  <c r="P25" i="74"/>
  <c r="CT2" i="80"/>
  <c r="DR2" i="80"/>
  <c r="CY7" i="213" s="1"/>
  <c r="FZ2" i="80"/>
  <c r="GX2" i="80"/>
  <c r="GQ7" i="213" s="1"/>
  <c r="P21" i="80"/>
  <c r="CS2" i="81"/>
  <c r="BS8" i="213" s="1"/>
  <c r="DQ2" i="81"/>
  <c r="CT8" i="213" s="1"/>
  <c r="FV2" i="81"/>
  <c r="GN2" i="81"/>
  <c r="GB8" i="213" s="1"/>
  <c r="HF2" i="81"/>
  <c r="GV8" i="213" s="1"/>
  <c r="BI2" i="82"/>
  <c r="V18" i="82"/>
  <c r="W23" i="82"/>
  <c r="AK23" i="82" s="1"/>
  <c r="AM2" i="83"/>
  <c r="H10" i="213" s="1"/>
  <c r="DS2" i="83"/>
  <c r="CZ10" i="213" s="1"/>
  <c r="DR2" i="83"/>
  <c r="CY10" i="213" s="1"/>
  <c r="GY2" i="83"/>
  <c r="GR10" i="213" s="1"/>
  <c r="GX2" i="83"/>
  <c r="GQ10" i="213" s="1"/>
  <c r="GP2" i="83"/>
  <c r="GG10" i="213" s="1"/>
  <c r="BX2" i="84"/>
  <c r="FG2" i="84"/>
  <c r="FF2" i="84"/>
  <c r="FD2" i="84"/>
  <c r="FC2" i="84"/>
  <c r="U18" i="84"/>
  <c r="AT18" i="84" s="1"/>
  <c r="T18" i="84"/>
  <c r="EA2" i="84" s="1"/>
  <c r="Q18" i="84"/>
  <c r="EE2" i="84" s="1"/>
  <c r="P18" i="84"/>
  <c r="ED2" i="84" s="1"/>
  <c r="AW2" i="85"/>
  <c r="BK2" i="86"/>
  <c r="BJ2" i="86"/>
  <c r="BH2" i="86"/>
  <c r="ER2" i="86"/>
  <c r="EQ2" i="86"/>
  <c r="EP2" i="86"/>
  <c r="EN2" i="86"/>
  <c r="AW2" i="89"/>
  <c r="BA2" i="90"/>
  <c r="EK2" i="90"/>
  <c r="EJ2" i="90"/>
  <c r="EH2" i="90"/>
  <c r="EF2" i="90"/>
  <c r="EL2" i="90"/>
  <c r="EI2" i="90"/>
  <c r="EG2" i="90"/>
  <c r="BC2" i="92"/>
  <c r="EN2" i="92"/>
  <c r="EM2" i="92"/>
  <c r="EL2" i="92"/>
  <c r="EJ2" i="92"/>
  <c r="EK2" i="92"/>
  <c r="EI2" i="92"/>
  <c r="EH2" i="92"/>
  <c r="HT2" i="92"/>
  <c r="HS2" i="92"/>
  <c r="HR2" i="92"/>
  <c r="HP2" i="92"/>
  <c r="HQ2" i="92"/>
  <c r="HO2" i="92"/>
  <c r="HN2" i="92"/>
  <c r="BC2" i="99"/>
  <c r="AV2" i="99"/>
  <c r="CI2" i="80"/>
  <c r="BK7" i="213" s="1"/>
  <c r="FO2" i="80"/>
  <c r="FC7" i="213" s="1"/>
  <c r="DR2" i="81"/>
  <c r="EP2" i="81"/>
  <c r="DW8" i="213" s="1"/>
  <c r="FS2" i="82"/>
  <c r="FA9" i="213" s="1"/>
  <c r="FR2" i="82"/>
  <c r="EZ9" i="213" s="1"/>
  <c r="FP2" i="82"/>
  <c r="EX9" i="213" s="1"/>
  <c r="CE2" i="84"/>
  <c r="CC2" i="84"/>
  <c r="FL2" i="84"/>
  <c r="FK2" i="84"/>
  <c r="FJ2" i="84"/>
  <c r="FI2" i="84"/>
  <c r="FH2" i="84"/>
  <c r="BQ2" i="86"/>
  <c r="CJ2" i="71"/>
  <c r="ER2" i="71"/>
  <c r="FP2" i="71"/>
  <c r="T22" i="71"/>
  <c r="CP2" i="74"/>
  <c r="BS6" i="213" s="1"/>
  <c r="FV2" i="74"/>
  <c r="T19" i="74"/>
  <c r="T25" i="74"/>
  <c r="CJ2" i="80"/>
  <c r="BL7" i="213" s="1"/>
  <c r="FP2" i="80"/>
  <c r="FD7" i="213" s="1"/>
  <c r="T21" i="80"/>
  <c r="EZ2" i="81"/>
  <c r="EH8" i="213" s="1"/>
  <c r="EY2" i="81"/>
  <c r="EG8" i="213" s="1"/>
  <c r="BK2" i="81"/>
  <c r="AF8" i="213" s="1"/>
  <c r="CU2" i="81"/>
  <c r="BU8" i="213" s="1"/>
  <c r="DG2" i="81"/>
  <c r="CI8" i="213" s="1"/>
  <c r="DS2" i="81"/>
  <c r="CV8" i="213" s="1"/>
  <c r="EQ2" i="81"/>
  <c r="DX8" i="213" s="1"/>
  <c r="FZ2" i="81"/>
  <c r="FL8" i="213" s="1"/>
  <c r="GQ2" i="81"/>
  <c r="EE2" i="82"/>
  <c r="DH9" i="213" s="1"/>
  <c r="FQ2" i="82"/>
  <c r="HK2" i="82"/>
  <c r="GZ9" i="213" s="1"/>
  <c r="W16" i="82"/>
  <c r="AK16" i="82" s="1"/>
  <c r="CR2" i="83"/>
  <c r="BU10" i="213" s="1"/>
  <c r="BH2" i="90"/>
  <c r="AT2" i="90"/>
  <c r="BO2" i="90"/>
  <c r="AM2" i="90"/>
  <c r="EL2" i="91"/>
  <c r="EJ2" i="91"/>
  <c r="BD2" i="91"/>
  <c r="CK2" i="95"/>
  <c r="EO2" i="95"/>
  <c r="BB2" i="95"/>
  <c r="FH2" i="81"/>
  <c r="FF2" i="81"/>
  <c r="EO8" i="213" s="1"/>
  <c r="ER2" i="81"/>
  <c r="DY8" i="213" s="1"/>
  <c r="FI2" i="81"/>
  <c r="ER8" i="213" s="1"/>
  <c r="GA2" i="81"/>
  <c r="FM8" i="213" s="1"/>
  <c r="GS2" i="81"/>
  <c r="GG8" i="213" s="1"/>
  <c r="HK2" i="81"/>
  <c r="HB8" i="213" s="1"/>
  <c r="U18" i="81"/>
  <c r="AI18" i="81" s="1"/>
  <c r="T18" i="81"/>
  <c r="U19" i="81"/>
  <c r="AI19" i="81" s="1"/>
  <c r="U21" i="81"/>
  <c r="AI21" i="81" s="1"/>
  <c r="CZ2" i="82"/>
  <c r="BX9" i="213" s="1"/>
  <c r="CX2" i="82"/>
  <c r="BV9" i="213" s="1"/>
  <c r="GF2" i="82"/>
  <c r="FP9" i="213" s="1"/>
  <c r="GE2" i="82"/>
  <c r="GD2" i="82"/>
  <c r="FN9" i="213" s="1"/>
  <c r="BL2" i="82"/>
  <c r="AE9" i="213" s="1"/>
  <c r="CU2" i="82"/>
  <c r="BS9" i="213" s="1"/>
  <c r="EF2" i="82"/>
  <c r="DI9" i="213" s="1"/>
  <c r="FB2" i="82"/>
  <c r="EH9" i="213" s="1"/>
  <c r="HL2" i="82"/>
  <c r="HA9" i="213" s="1"/>
  <c r="BJ2" i="83"/>
  <c r="AH10" i="213" s="1"/>
  <c r="CV2" i="83"/>
  <c r="BY10" i="213" s="1"/>
  <c r="DT2" i="83"/>
  <c r="DA10" i="213" s="1"/>
  <c r="FX2" i="83"/>
  <c r="FM10" i="213" s="1"/>
  <c r="GV2" i="83"/>
  <c r="GN10" i="213" s="1"/>
  <c r="FA2" i="84"/>
  <c r="EP2" i="85"/>
  <c r="AT2" i="86"/>
  <c r="EL2" i="86"/>
  <c r="AS2" i="89"/>
  <c r="AP2" i="89"/>
  <c r="DU2" i="89"/>
  <c r="DZ2" i="89"/>
  <c r="DX2" i="89"/>
  <c r="EA2" i="89"/>
  <c r="DY2" i="89"/>
  <c r="DW2" i="89"/>
  <c r="DV2" i="89"/>
  <c r="HA2" i="89"/>
  <c r="HF2" i="89"/>
  <c r="HD2" i="89"/>
  <c r="HG2" i="89"/>
  <c r="HE2" i="89"/>
  <c r="HC2" i="89"/>
  <c r="HB2" i="89"/>
  <c r="BW2" i="93"/>
  <c r="BU2" i="93"/>
  <c r="FD2" i="93"/>
  <c r="FC2" i="93"/>
  <c r="FB2" i="93"/>
  <c r="FA2" i="93"/>
  <c r="EZ2" i="93"/>
  <c r="FF2" i="93"/>
  <c r="IJ2" i="93"/>
  <c r="II2" i="93"/>
  <c r="IH2" i="93"/>
  <c r="IG2" i="93"/>
  <c r="IF2" i="93"/>
  <c r="IL2" i="93"/>
  <c r="IK2" i="93"/>
  <c r="DX2" i="87"/>
  <c r="HD2" i="87"/>
  <c r="DB2" i="88"/>
  <c r="CZ2" i="88"/>
  <c r="DE2" i="88"/>
  <c r="GH2" i="88"/>
  <c r="GF2" i="88"/>
  <c r="GK2" i="88"/>
  <c r="Q20" i="89"/>
  <c r="P20" i="89"/>
  <c r="CF2" i="91"/>
  <c r="FO2" i="91"/>
  <c r="FN2" i="91"/>
  <c r="FM2" i="91"/>
  <c r="FL2" i="91"/>
  <c r="FK2" i="91"/>
  <c r="BJ2" i="92"/>
  <c r="ES2" i="92"/>
  <c r="ER2" i="92"/>
  <c r="EP2" i="92"/>
  <c r="EO2" i="92"/>
  <c r="W21" i="93"/>
  <c r="BN21" i="93" s="1"/>
  <c r="V21" i="93"/>
  <c r="GD2" i="93" s="1"/>
  <c r="R21" i="93"/>
  <c r="GG2" i="93" s="1"/>
  <c r="CB2" i="96"/>
  <c r="CG2" i="96"/>
  <c r="CF2" i="96"/>
  <c r="CH2" i="96"/>
  <c r="CE2" i="96"/>
  <c r="CD2" i="96"/>
  <c r="CC2" i="96"/>
  <c r="FH2" i="96"/>
  <c r="FM2" i="96"/>
  <c r="FL2" i="96"/>
  <c r="FN2" i="96"/>
  <c r="FK2" i="96"/>
  <c r="FJ2" i="96"/>
  <c r="FI2" i="96"/>
  <c r="U24" i="96"/>
  <c r="AF24" i="96" s="1"/>
  <c r="T24" i="96"/>
  <c r="P24" i="96"/>
  <c r="CI2" i="84"/>
  <c r="FO2" i="84"/>
  <c r="GA2" i="84"/>
  <c r="HK2" i="84"/>
  <c r="DG2" i="85"/>
  <c r="FC2" i="85"/>
  <c r="GM2" i="85"/>
  <c r="CF2" i="86"/>
  <c r="DD2" i="86"/>
  <c r="EZ2" i="86"/>
  <c r="FL2" i="86"/>
  <c r="GJ2" i="86"/>
  <c r="CO2" i="87"/>
  <c r="DY2" i="87"/>
  <c r="FU2" i="87"/>
  <c r="HE2" i="87"/>
  <c r="BF2" i="89"/>
  <c r="BD2" i="89"/>
  <c r="EN2" i="89"/>
  <c r="EL2" i="89"/>
  <c r="EJ2" i="89"/>
  <c r="CS2" i="89"/>
  <c r="T17" i="90"/>
  <c r="Q17" i="90"/>
  <c r="U21" i="92"/>
  <c r="AO21" i="92" s="1"/>
  <c r="T21" i="92"/>
  <c r="EQ2" i="92" s="1"/>
  <c r="P21" i="92"/>
  <c r="ET2" i="92" s="1"/>
  <c r="CN2" i="96"/>
  <c r="CM2" i="96"/>
  <c r="CK2" i="96"/>
  <c r="CO2" i="96"/>
  <c r="CL2" i="96"/>
  <c r="CJ2" i="96"/>
  <c r="CI2" i="96"/>
  <c r="FT2" i="96"/>
  <c r="FS2" i="96"/>
  <c r="FQ2" i="96"/>
  <c r="FU2" i="96"/>
  <c r="FR2" i="96"/>
  <c r="FP2" i="96"/>
  <c r="FO2" i="96"/>
  <c r="CJ2" i="84"/>
  <c r="CV2" i="84"/>
  <c r="FP2" i="84"/>
  <c r="GB2" i="84"/>
  <c r="BX2" i="85"/>
  <c r="DH2" i="85"/>
  <c r="FD2" i="85"/>
  <c r="GN2" i="85"/>
  <c r="BU2" i="86"/>
  <c r="CG2" i="86"/>
  <c r="DE2" i="86"/>
  <c r="FA2" i="86"/>
  <c r="FM2" i="86"/>
  <c r="GK2" i="86"/>
  <c r="P21" i="86"/>
  <c r="AT2" i="87"/>
  <c r="DZ2" i="87"/>
  <c r="EL2" i="87"/>
  <c r="HF2" i="87"/>
  <c r="DN2" i="88"/>
  <c r="DS2" i="88"/>
  <c r="DQ2" i="88"/>
  <c r="GT2" i="88"/>
  <c r="GY2" i="88"/>
  <c r="GW2" i="88"/>
  <c r="DR2" i="88"/>
  <c r="GU2" i="88"/>
  <c r="Q16" i="88"/>
  <c r="P23" i="88"/>
  <c r="BM2" i="89"/>
  <c r="BK2" i="89"/>
  <c r="ES2" i="89"/>
  <c r="EQ2" i="89"/>
  <c r="EV2" i="89"/>
  <c r="CT2" i="89"/>
  <c r="T20" i="89"/>
  <c r="U22" i="90"/>
  <c r="AF22" i="90" s="1"/>
  <c r="T22" i="90"/>
  <c r="P22" i="90"/>
  <c r="CU2" i="91"/>
  <c r="CT2" i="91"/>
  <c r="CS2" i="91"/>
  <c r="CX2" i="91"/>
  <c r="GA2" i="91"/>
  <c r="FZ2" i="91"/>
  <c r="FY2" i="91"/>
  <c r="GD2" i="91"/>
  <c r="P19" i="91"/>
  <c r="BX2" i="92"/>
  <c r="FE2" i="92"/>
  <c r="FD2" i="92"/>
  <c r="FC2" i="92"/>
  <c r="FH2" i="92"/>
  <c r="GF2" i="97"/>
  <c r="BX2" i="97"/>
  <c r="BQ2" i="97"/>
  <c r="CH2" i="86"/>
  <c r="FN2" i="86"/>
  <c r="EM2" i="87"/>
  <c r="AO2" i="88"/>
  <c r="DZ2" i="88"/>
  <c r="DX2" i="88"/>
  <c r="DU2" i="88"/>
  <c r="HF2" i="88"/>
  <c r="HD2" i="88"/>
  <c r="HA2" i="88"/>
  <c r="CY2" i="88"/>
  <c r="DT2" i="88"/>
  <c r="U20" i="89"/>
  <c r="AI20" i="89" s="1"/>
  <c r="CG2" i="90"/>
  <c r="CF2" i="90"/>
  <c r="CE2" i="90"/>
  <c r="CC2" i="90"/>
  <c r="CB2" i="90"/>
  <c r="FM2" i="90"/>
  <c r="FL2" i="90"/>
  <c r="FK2" i="90"/>
  <c r="FI2" i="90"/>
  <c r="FH2" i="90"/>
  <c r="BZ2" i="82"/>
  <c r="AU9" i="213" s="1"/>
  <c r="DJ2" i="82"/>
  <c r="CJ9" i="213" s="1"/>
  <c r="DV2" i="82"/>
  <c r="CW9" i="213" s="1"/>
  <c r="FF2" i="82"/>
  <c r="EM9" i="213" s="1"/>
  <c r="GP2" i="82"/>
  <c r="GB9" i="213" s="1"/>
  <c r="HB2" i="82"/>
  <c r="GO9" i="213" s="1"/>
  <c r="CO2" i="83"/>
  <c r="BQ10" i="213" s="1"/>
  <c r="DY2" i="83"/>
  <c r="DG10" i="213" s="1"/>
  <c r="FI2" i="83"/>
  <c r="EV10" i="213" s="1"/>
  <c r="FU2" i="83"/>
  <c r="FI10" i="213" s="1"/>
  <c r="HE2" i="83"/>
  <c r="GY10" i="213" s="1"/>
  <c r="P18" i="83"/>
  <c r="P24" i="83"/>
  <c r="CL2" i="84"/>
  <c r="DJ2" i="84"/>
  <c r="DV2" i="84"/>
  <c r="EH2" i="84"/>
  <c r="FR2" i="84"/>
  <c r="GP2" i="84"/>
  <c r="HB2" i="84"/>
  <c r="HN2" i="84"/>
  <c r="Q19" i="84"/>
  <c r="AP2" i="85"/>
  <c r="BZ2" i="85"/>
  <c r="CL2" i="85"/>
  <c r="CX2" i="85"/>
  <c r="DJ2" i="85"/>
  <c r="DV2" i="85"/>
  <c r="EH2" i="85"/>
  <c r="FF2" i="85"/>
  <c r="FR2" i="85"/>
  <c r="GD2" i="85"/>
  <c r="GP2" i="85"/>
  <c r="HB2" i="85"/>
  <c r="HN2" i="85"/>
  <c r="Q19" i="85"/>
  <c r="AM2" i="86"/>
  <c r="BW2" i="86"/>
  <c r="CI2" i="86"/>
  <c r="CU2" i="86"/>
  <c r="DG2" i="86"/>
  <c r="DS2" i="86"/>
  <c r="EE2" i="86"/>
  <c r="FC2" i="86"/>
  <c r="FO2" i="86"/>
  <c r="GA2" i="86"/>
  <c r="GM2" i="86"/>
  <c r="GY2" i="86"/>
  <c r="HK2" i="86"/>
  <c r="P20" i="86"/>
  <c r="T21" i="86"/>
  <c r="AV2" i="87"/>
  <c r="BH2" i="87"/>
  <c r="CF2" i="87"/>
  <c r="CR2" i="87"/>
  <c r="DD2" i="87"/>
  <c r="EB2" i="87"/>
  <c r="EN2" i="87"/>
  <c r="FL2" i="87"/>
  <c r="FX2" i="87"/>
  <c r="GJ2" i="87"/>
  <c r="HH2" i="87"/>
  <c r="P20" i="87"/>
  <c r="EK2" i="87" s="1"/>
  <c r="EG2" i="88"/>
  <c r="EE2" i="88"/>
  <c r="EC2" i="88"/>
  <c r="HM2" i="88"/>
  <c r="HK2" i="88"/>
  <c r="HI2" i="88"/>
  <c r="AX2" i="88"/>
  <c r="BQ2" i="88"/>
  <c r="DA2" i="88"/>
  <c r="DV2" i="88"/>
  <c r="FK2" i="88"/>
  <c r="GX2" i="88"/>
  <c r="P22" i="88"/>
  <c r="T23" i="88"/>
  <c r="BY2" i="89"/>
  <c r="CD2" i="89"/>
  <c r="CB2" i="89"/>
  <c r="FE2" i="89"/>
  <c r="FJ2" i="89"/>
  <c r="FH2" i="89"/>
  <c r="CC2" i="89"/>
  <c r="CX2" i="89"/>
  <c r="EK2" i="89"/>
  <c r="FF2" i="89"/>
  <c r="GB2" i="89"/>
  <c r="CO2" i="90"/>
  <c r="CN2" i="90"/>
  <c r="CL2" i="90"/>
  <c r="CJ2" i="90"/>
  <c r="FU2" i="90"/>
  <c r="FT2" i="90"/>
  <c r="FR2" i="90"/>
  <c r="FP2" i="90"/>
  <c r="FJ2" i="90"/>
  <c r="U17" i="90"/>
  <c r="AF17" i="90" s="1"/>
  <c r="U19" i="90"/>
  <c r="AF19" i="90" s="1"/>
  <c r="DG2" i="91"/>
  <c r="DL2" i="91"/>
  <c r="DJ2" i="91"/>
  <c r="GM2" i="91"/>
  <c r="GR2" i="91"/>
  <c r="GP2" i="91"/>
  <c r="GC2" i="91"/>
  <c r="FF2" i="92"/>
  <c r="DB2" i="95"/>
  <c r="DA2" i="95"/>
  <c r="CY2" i="95"/>
  <c r="DD2" i="95"/>
  <c r="DC2" i="95"/>
  <c r="CZ2" i="95"/>
  <c r="CX2" i="95"/>
  <c r="GH2" i="95"/>
  <c r="GG2" i="95"/>
  <c r="GE2" i="95"/>
  <c r="GJ2" i="95"/>
  <c r="GI2" i="95"/>
  <c r="GF2" i="95"/>
  <c r="GD2" i="95"/>
  <c r="U18" i="96"/>
  <c r="AF18" i="96" s="1"/>
  <c r="T18" i="96"/>
  <c r="Q18" i="96"/>
  <c r="P18" i="96"/>
  <c r="Q18" i="83"/>
  <c r="CM2" i="84"/>
  <c r="DK2" i="84"/>
  <c r="EI2" i="84"/>
  <c r="FS2" i="84"/>
  <c r="GQ2" i="84"/>
  <c r="HO2" i="84"/>
  <c r="T19" i="84"/>
  <c r="T25" i="84"/>
  <c r="CA2" i="85"/>
  <c r="DK2" i="85"/>
  <c r="FG2" i="85"/>
  <c r="GQ2" i="85"/>
  <c r="P18" i="85"/>
  <c r="T19" i="85"/>
  <c r="P24" i="85"/>
  <c r="T25" i="85"/>
  <c r="BX2" i="86"/>
  <c r="DH2" i="86"/>
  <c r="FD2" i="86"/>
  <c r="GN2" i="86"/>
  <c r="Q20" i="86"/>
  <c r="BU2" i="87"/>
  <c r="EC2" i="87"/>
  <c r="EO2" i="87"/>
  <c r="FA2" i="87"/>
  <c r="HI2" i="87"/>
  <c r="EL2" i="88"/>
  <c r="EJ2" i="88"/>
  <c r="DC2" i="88"/>
  <c r="DW2" i="88"/>
  <c r="GE2" i="88"/>
  <c r="GZ2" i="88"/>
  <c r="EM2" i="89"/>
  <c r="GD2" i="89"/>
  <c r="FN2" i="90"/>
  <c r="GE2" i="91"/>
  <c r="FG2" i="92"/>
  <c r="DF2" i="95"/>
  <c r="GQ2" i="95"/>
  <c r="GM2" i="95"/>
  <c r="GL2" i="95"/>
  <c r="GP2" i="95"/>
  <c r="GO2" i="95"/>
  <c r="BQ2" i="99"/>
  <c r="CB2" i="82"/>
  <c r="AW9" i="213" s="1"/>
  <c r="CN2" i="82"/>
  <c r="BK9" i="213" s="1"/>
  <c r="DL2" i="82"/>
  <c r="CL9" i="213" s="1"/>
  <c r="FH2" i="82"/>
  <c r="EO9" i="213" s="1"/>
  <c r="GR2" i="82"/>
  <c r="GD9" i="213" s="1"/>
  <c r="CE2" i="83"/>
  <c r="BF10" i="213" s="1"/>
  <c r="EA2" i="83"/>
  <c r="DI10" i="213" s="1"/>
  <c r="EM2" i="83"/>
  <c r="DW10" i="213" s="1"/>
  <c r="FK2" i="83"/>
  <c r="EX10" i="213" s="1"/>
  <c r="HG2" i="83"/>
  <c r="HA10" i="213" s="1"/>
  <c r="P17" i="83"/>
  <c r="P23" i="83"/>
  <c r="CN2" i="84"/>
  <c r="DL2" i="84"/>
  <c r="EJ2" i="84"/>
  <c r="FT2" i="84"/>
  <c r="GR2" i="84"/>
  <c r="HP2" i="84"/>
  <c r="AR2" i="85"/>
  <c r="CB2" i="85"/>
  <c r="CN2" i="85"/>
  <c r="CZ2" i="85"/>
  <c r="DL2" i="85"/>
  <c r="DX2" i="85"/>
  <c r="FH2" i="85"/>
  <c r="FT2" i="85"/>
  <c r="GF2" i="85"/>
  <c r="GR2" i="85"/>
  <c r="HD2" i="85"/>
  <c r="Q18" i="85"/>
  <c r="AO2" i="86"/>
  <c r="BY2" i="86"/>
  <c r="CK2" i="86"/>
  <c r="CW2" i="86"/>
  <c r="DI2" i="86"/>
  <c r="DU2" i="86"/>
  <c r="FE2" i="86"/>
  <c r="FQ2" i="86"/>
  <c r="GC2" i="86"/>
  <c r="GO2" i="86"/>
  <c r="HA2" i="86"/>
  <c r="BJ2" i="87"/>
  <c r="BV2" i="87"/>
  <c r="CT2" i="87"/>
  <c r="DF2" i="87"/>
  <c r="DR2" i="87"/>
  <c r="ED2" i="87"/>
  <c r="EP2" i="87"/>
  <c r="FB2" i="87"/>
  <c r="FZ2" i="87"/>
  <c r="GL2" i="87"/>
  <c r="GX2" i="87"/>
  <c r="HJ2" i="87"/>
  <c r="DD2" i="88"/>
  <c r="DY2" i="88"/>
  <c r="GG2" i="88"/>
  <c r="HB2" i="88"/>
  <c r="CR2" i="89"/>
  <c r="CP2" i="89"/>
  <c r="CN2" i="89"/>
  <c r="FX2" i="89"/>
  <c r="FV2" i="89"/>
  <c r="FT2" i="89"/>
  <c r="EO2" i="89"/>
  <c r="U16" i="89"/>
  <c r="AI16" i="89" s="1"/>
  <c r="Q16" i="89"/>
  <c r="DC2" i="90"/>
  <c r="DA2" i="90"/>
  <c r="CZ2" i="90"/>
  <c r="CX2" i="90"/>
  <c r="GI2" i="90"/>
  <c r="GG2" i="90"/>
  <c r="GF2" i="90"/>
  <c r="GD2" i="90"/>
  <c r="P25" i="91"/>
  <c r="FI2" i="92"/>
  <c r="BA2" i="97"/>
  <c r="AM2" i="98"/>
  <c r="DW2" i="98"/>
  <c r="DV2" i="98"/>
  <c r="DU2" i="98"/>
  <c r="DT2" i="98"/>
  <c r="DX2" i="98"/>
  <c r="DS2" i="98"/>
  <c r="DR2" i="98"/>
  <c r="HC2" i="98"/>
  <c r="HB2" i="98"/>
  <c r="HA2" i="98"/>
  <c r="GZ2" i="98"/>
  <c r="HD2" i="98"/>
  <c r="GY2" i="98"/>
  <c r="GX2" i="98"/>
  <c r="BX2" i="99"/>
  <c r="DD2" i="100"/>
  <c r="DC2" i="100"/>
  <c r="DB2" i="100"/>
  <c r="DA2" i="100"/>
  <c r="CY2" i="100"/>
  <c r="CZ2" i="100"/>
  <c r="CX2" i="100"/>
  <c r="GJ2" i="100"/>
  <c r="GI2" i="100"/>
  <c r="GH2" i="100"/>
  <c r="GG2" i="100"/>
  <c r="GE2" i="100"/>
  <c r="GF2" i="100"/>
  <c r="GD2" i="100"/>
  <c r="DY2" i="84"/>
  <c r="HE2" i="84"/>
  <c r="EW2" i="85"/>
  <c r="T18" i="85"/>
  <c r="T24" i="85"/>
  <c r="ET2" i="86"/>
  <c r="AM2" i="87"/>
  <c r="CI2" i="87"/>
  <c r="DS2" i="87"/>
  <c r="EQ2" i="87"/>
  <c r="FO2" i="87"/>
  <c r="GY2" i="87"/>
  <c r="EX2" i="88"/>
  <c r="EV2" i="88"/>
  <c r="FA2" i="88"/>
  <c r="GI2" i="88"/>
  <c r="HC2" i="88"/>
  <c r="CW2" i="89"/>
  <c r="CU2" i="89"/>
  <c r="GC2" i="89"/>
  <c r="GA2" i="89"/>
  <c r="FY2" i="89"/>
  <c r="T24" i="89"/>
  <c r="P24" i="89"/>
  <c r="AY2" i="91"/>
  <c r="AT2" i="96"/>
  <c r="AT2" i="98"/>
  <c r="EC2" i="98"/>
  <c r="EB2" i="98"/>
  <c r="EA2" i="98"/>
  <c r="EE2" i="98"/>
  <c r="ED2" i="98"/>
  <c r="HI2" i="98"/>
  <c r="HH2" i="98"/>
  <c r="HG2" i="98"/>
  <c r="HK2" i="98"/>
  <c r="HJ2" i="98"/>
  <c r="HF2" i="98"/>
  <c r="HE2" i="98"/>
  <c r="BU2" i="83"/>
  <c r="AU10" i="213" s="1"/>
  <c r="FA2" i="83"/>
  <c r="EM10" i="213" s="1"/>
  <c r="CP2" i="84"/>
  <c r="DN2" i="84"/>
  <c r="DZ2" i="84"/>
  <c r="FV2" i="84"/>
  <c r="GT2" i="84"/>
  <c r="HF2" i="84"/>
  <c r="Q17" i="84"/>
  <c r="BR2" i="85"/>
  <c r="DN2" i="85"/>
  <c r="EX2" i="85"/>
  <c r="GT2" i="85"/>
  <c r="Q17" i="85"/>
  <c r="BO2" i="86"/>
  <c r="DK2" i="86"/>
  <c r="EU2" i="86"/>
  <c r="GQ2" i="86"/>
  <c r="BX2" i="87"/>
  <c r="CJ2" i="87"/>
  <c r="DT2" i="87"/>
  <c r="EF2" i="87"/>
  <c r="ER2" i="87"/>
  <c r="FD2" i="87"/>
  <c r="FP2" i="87"/>
  <c r="GN2" i="87"/>
  <c r="GZ2" i="87"/>
  <c r="EW2" i="88"/>
  <c r="GJ2" i="88"/>
  <c r="HE2" i="88"/>
  <c r="Q18" i="88"/>
  <c r="ER2" i="89"/>
  <c r="T18" i="89"/>
  <c r="P18" i="89"/>
  <c r="DQ2" i="90"/>
  <c r="DP2" i="90"/>
  <c r="DO2" i="90"/>
  <c r="DM2" i="90"/>
  <c r="DL2" i="90"/>
  <c r="GW2" i="90"/>
  <c r="GV2" i="90"/>
  <c r="GU2" i="90"/>
  <c r="GS2" i="90"/>
  <c r="GR2" i="90"/>
  <c r="CW2" i="90"/>
  <c r="U18" i="90"/>
  <c r="AF18" i="90" s="1"/>
  <c r="Q18" i="90"/>
  <c r="FP2" i="91"/>
  <c r="BJ2" i="94"/>
  <c r="AV2" i="94"/>
  <c r="U18" i="98"/>
  <c r="AF18" i="98" s="1"/>
  <c r="CE2" i="82"/>
  <c r="AZ9" i="213" s="1"/>
  <c r="FK2" i="82"/>
  <c r="ER9" i="213" s="1"/>
  <c r="FW2" i="82"/>
  <c r="FF9" i="213" s="1"/>
  <c r="V20" i="82"/>
  <c r="AZ2" i="82" s="1"/>
  <c r="Q9" i="213" s="1"/>
  <c r="BV2" i="83"/>
  <c r="AV10" i="213" s="1"/>
  <c r="FB2" i="83"/>
  <c r="EN10" i="213" s="1"/>
  <c r="HJ2" i="83"/>
  <c r="HD10" i="213" s="1"/>
  <c r="CQ2" i="84"/>
  <c r="DO2" i="84"/>
  <c r="EM2" i="84"/>
  <c r="FW2" i="84"/>
  <c r="GU2" i="84"/>
  <c r="HG2" i="84"/>
  <c r="HS2" i="84"/>
  <c r="P16" i="84"/>
  <c r="T17" i="84"/>
  <c r="T23" i="84"/>
  <c r="CQ2" i="85"/>
  <c r="DC2" i="85"/>
  <c r="DO2" i="85"/>
  <c r="EY2" i="85"/>
  <c r="FW2" i="85"/>
  <c r="GI2" i="85"/>
  <c r="GU2" i="85"/>
  <c r="P16" i="85"/>
  <c r="T17" i="85"/>
  <c r="T23" i="85"/>
  <c r="CB2" i="86"/>
  <c r="CN2" i="86"/>
  <c r="CZ2" i="86"/>
  <c r="DL2" i="86"/>
  <c r="EV2" i="86"/>
  <c r="FH2" i="86"/>
  <c r="FT2" i="86"/>
  <c r="GF2" i="86"/>
  <c r="GR2" i="86"/>
  <c r="AO2" i="87"/>
  <c r="BA2" i="87"/>
  <c r="BY2" i="87"/>
  <c r="CK2" i="87"/>
  <c r="CW2" i="87"/>
  <c r="DI2" i="87"/>
  <c r="DU2" i="87"/>
  <c r="EG2" i="87"/>
  <c r="FE2" i="87"/>
  <c r="FQ2" i="87"/>
  <c r="GC2" i="87"/>
  <c r="GO2" i="87"/>
  <c r="HA2" i="87"/>
  <c r="CI2" i="88"/>
  <c r="CG2" i="88"/>
  <c r="FJ2" i="88"/>
  <c r="FO2" i="88"/>
  <c r="FM2" i="88"/>
  <c r="EY2" i="88"/>
  <c r="DI2" i="89"/>
  <c r="DG2" i="89"/>
  <c r="DL2" i="89"/>
  <c r="GO2" i="89"/>
  <c r="GM2" i="89"/>
  <c r="GR2" i="89"/>
  <c r="CL2" i="89"/>
  <c r="ET2" i="89"/>
  <c r="T16" i="89"/>
  <c r="CY2" i="90"/>
  <c r="GQ2" i="90"/>
  <c r="U23" i="90"/>
  <c r="AF23" i="90" s="1"/>
  <c r="T23" i="90"/>
  <c r="BK2" i="91"/>
  <c r="FQ2" i="91"/>
  <c r="P20" i="91"/>
  <c r="DS2" i="94"/>
  <c r="DR2" i="94"/>
  <c r="DQ2" i="94"/>
  <c r="DP2" i="94"/>
  <c r="DO2" i="94"/>
  <c r="GY2" i="94"/>
  <c r="GX2" i="94"/>
  <c r="GW2" i="94"/>
  <c r="GV2" i="94"/>
  <c r="GU2" i="94"/>
  <c r="DN2" i="94"/>
  <c r="U21" i="94"/>
  <c r="AH21" i="94" s="1"/>
  <c r="T21" i="94"/>
  <c r="P21" i="94"/>
  <c r="BD2" i="95"/>
  <c r="DH2" i="95"/>
  <c r="DY2" i="98"/>
  <c r="EZ2" i="88"/>
  <c r="T18" i="88"/>
  <c r="T20" i="88"/>
  <c r="P20" i="88"/>
  <c r="CM2" i="89"/>
  <c r="DH2" i="89"/>
  <c r="EU2" i="89"/>
  <c r="Q18" i="89"/>
  <c r="U24" i="89"/>
  <c r="AI24" i="89" s="1"/>
  <c r="CD2" i="90"/>
  <c r="DB2" i="90"/>
  <c r="GT2" i="90"/>
  <c r="P18" i="90"/>
  <c r="CV2" i="91"/>
  <c r="GN2" i="91"/>
  <c r="BZ2" i="92"/>
  <c r="EU2" i="92"/>
  <c r="EY2" i="93"/>
  <c r="EX2" i="93"/>
  <c r="EW2" i="93"/>
  <c r="EV2" i="93"/>
  <c r="EU2" i="93"/>
  <c r="IE2" i="93"/>
  <c r="ID2" i="93"/>
  <c r="IC2" i="93"/>
  <c r="IB2" i="93"/>
  <c r="IA2" i="93"/>
  <c r="ET2" i="93"/>
  <c r="AQ2" i="94"/>
  <c r="AO2" i="94"/>
  <c r="DX2" i="94"/>
  <c r="DW2" i="94"/>
  <c r="DV2" i="94"/>
  <c r="DU2" i="94"/>
  <c r="DT2" i="94"/>
  <c r="HD2" i="94"/>
  <c r="HC2" i="94"/>
  <c r="HB2" i="94"/>
  <c r="HA2" i="94"/>
  <c r="GZ2" i="94"/>
  <c r="DY2" i="94"/>
  <c r="GS2" i="94"/>
  <c r="DZ2" i="98"/>
  <c r="BO2" i="98"/>
  <c r="BV2" i="98"/>
  <c r="AV2" i="98"/>
  <c r="CC2" i="133"/>
  <c r="DG2" i="136"/>
  <c r="DE2" i="136"/>
  <c r="DK2" i="136"/>
  <c r="DJ2" i="136"/>
  <c r="DI2" i="136"/>
  <c r="DH2" i="136"/>
  <c r="DF2" i="136"/>
  <c r="GM2" i="136"/>
  <c r="GK2" i="136"/>
  <c r="GO2" i="136"/>
  <c r="GL2" i="136"/>
  <c r="GQ2" i="136"/>
  <c r="GP2" i="136"/>
  <c r="EO2" i="88"/>
  <c r="Q17" i="88"/>
  <c r="CZ2" i="89"/>
  <c r="GF2" i="89"/>
  <c r="BX2" i="90"/>
  <c r="CV2" i="90"/>
  <c r="DH2" i="90"/>
  <c r="DT2" i="90"/>
  <c r="ER2" i="90"/>
  <c r="FD2" i="90"/>
  <c r="GB2" i="90"/>
  <c r="GN2" i="90"/>
  <c r="GZ2" i="90"/>
  <c r="Q19" i="90"/>
  <c r="AP2" i="91"/>
  <c r="CL2" i="91"/>
  <c r="DV2" i="91"/>
  <c r="EH2" i="91"/>
  <c r="ET2" i="91"/>
  <c r="FR2" i="91"/>
  <c r="HB2" i="91"/>
  <c r="HN2" i="91"/>
  <c r="CN2" i="92"/>
  <c r="CZ2" i="92"/>
  <c r="DL2" i="92"/>
  <c r="DX2" i="92"/>
  <c r="EV2" i="92"/>
  <c r="FT2" i="92"/>
  <c r="GF2" i="92"/>
  <c r="GR2" i="92"/>
  <c r="HD2" i="92"/>
  <c r="U17" i="92"/>
  <c r="AO17" i="92" s="1"/>
  <c r="CY2" i="93"/>
  <c r="DK2" i="93"/>
  <c r="DW2" i="93"/>
  <c r="EI2" i="93"/>
  <c r="FG2" i="93"/>
  <c r="GE2" i="93"/>
  <c r="GQ2" i="93"/>
  <c r="HC2" i="93"/>
  <c r="HO2" i="93"/>
  <c r="IM2" i="93"/>
  <c r="BS2" i="94"/>
  <c r="CE2" i="94"/>
  <c r="CQ2" i="94"/>
  <c r="DC2" i="94"/>
  <c r="EA2" i="94"/>
  <c r="EY2" i="94"/>
  <c r="FK2" i="94"/>
  <c r="FW2" i="94"/>
  <c r="GI2" i="94"/>
  <c r="HG2" i="94"/>
  <c r="U24" i="94"/>
  <c r="AH24" i="94" s="1"/>
  <c r="U25" i="94"/>
  <c r="AH25" i="94" s="1"/>
  <c r="Q16" i="95"/>
  <c r="CB2" i="95" s="1"/>
  <c r="P16" i="95"/>
  <c r="CA2" i="95" s="1"/>
  <c r="U22" i="95"/>
  <c r="AN22" i="95" s="1"/>
  <c r="U24" i="95"/>
  <c r="AN24" i="95" s="1"/>
  <c r="CS2" i="96"/>
  <c r="CR2" i="96"/>
  <c r="FY2" i="96"/>
  <c r="FX2" i="96"/>
  <c r="CU2" i="96"/>
  <c r="FZ2" i="96"/>
  <c r="AW2" i="97"/>
  <c r="AV2" i="97"/>
  <c r="ED2" i="97"/>
  <c r="EC2" i="97"/>
  <c r="EB2" i="97"/>
  <c r="EA2" i="97"/>
  <c r="HJ2" i="97"/>
  <c r="HI2" i="97"/>
  <c r="HH2" i="97"/>
  <c r="HG2" i="97"/>
  <c r="CJ2" i="97"/>
  <c r="BA2" i="98"/>
  <c r="EI2" i="98"/>
  <c r="EG2" i="98"/>
  <c r="EF2" i="98"/>
  <c r="T20" i="98"/>
  <c r="Q20" i="98"/>
  <c r="P20" i="98"/>
  <c r="DR2" i="100"/>
  <c r="DP2" i="100"/>
  <c r="DO2" i="100"/>
  <c r="DN2" i="100"/>
  <c r="DM2" i="100"/>
  <c r="GX2" i="100"/>
  <c r="GV2" i="100"/>
  <c r="GU2" i="100"/>
  <c r="GT2" i="100"/>
  <c r="GS2" i="100"/>
  <c r="DQ2" i="100"/>
  <c r="BV2" i="133"/>
  <c r="BD2" i="97"/>
  <c r="BC2" i="97"/>
  <c r="EJ2" i="97"/>
  <c r="EI2" i="97"/>
  <c r="EH2" i="97"/>
  <c r="HP2" i="97"/>
  <c r="HO2" i="97"/>
  <c r="HN2" i="97"/>
  <c r="EG2" i="97"/>
  <c r="CN2" i="137"/>
  <c r="CL2" i="137"/>
  <c r="CK2" i="137"/>
  <c r="CJ2" i="137"/>
  <c r="CI2" i="137"/>
  <c r="CO2" i="137"/>
  <c r="CM2" i="137"/>
  <c r="FT2" i="137"/>
  <c r="FR2" i="137"/>
  <c r="FQ2" i="137"/>
  <c r="FP2" i="137"/>
  <c r="FO2" i="137"/>
  <c r="FU2" i="137"/>
  <c r="FS2" i="137"/>
  <c r="BW2" i="88"/>
  <c r="DG2" i="88"/>
  <c r="EQ2" i="88"/>
  <c r="FC2" i="88"/>
  <c r="GM2" i="88"/>
  <c r="BR2" i="89"/>
  <c r="DB2" i="89"/>
  <c r="DN2" i="89"/>
  <c r="EX2" i="89"/>
  <c r="GH2" i="89"/>
  <c r="GT2" i="89"/>
  <c r="BZ2" i="90"/>
  <c r="DJ2" i="90"/>
  <c r="ET2" i="90"/>
  <c r="FF2" i="90"/>
  <c r="GP2" i="90"/>
  <c r="AR2" i="91"/>
  <c r="CZ2" i="91"/>
  <c r="DX2" i="91"/>
  <c r="EV2" i="91"/>
  <c r="GF2" i="91"/>
  <c r="HD2" i="91"/>
  <c r="CD2" i="92"/>
  <c r="CP2" i="92"/>
  <c r="DB2" i="92"/>
  <c r="DZ2" i="92"/>
  <c r="FJ2" i="92"/>
  <c r="FV2" i="92"/>
  <c r="GH2" i="92"/>
  <c r="HF2" i="92"/>
  <c r="DM2" i="93"/>
  <c r="EK2" i="93"/>
  <c r="FU2" i="93"/>
  <c r="GS2" i="93"/>
  <c r="HQ2" i="93"/>
  <c r="IO2" i="93"/>
  <c r="CG2" i="94"/>
  <c r="DE2" i="94"/>
  <c r="EC2" i="94"/>
  <c r="EO2" i="94"/>
  <c r="FA2" i="94"/>
  <c r="FM2" i="94"/>
  <c r="GK2" i="94"/>
  <c r="HI2" i="94"/>
  <c r="T20" i="94"/>
  <c r="EJ2" i="94" s="1"/>
  <c r="Q20" i="94"/>
  <c r="EN2" i="94" s="1"/>
  <c r="AT2" i="95"/>
  <c r="AX2" i="95"/>
  <c r="DZ2" i="95"/>
  <c r="EE2" i="95"/>
  <c r="ED2" i="95"/>
  <c r="HF2" i="95"/>
  <c r="HK2" i="95"/>
  <c r="HJ2" i="95"/>
  <c r="BY2" i="95"/>
  <c r="FD2" i="95"/>
  <c r="P24" i="95"/>
  <c r="DI2" i="96"/>
  <c r="DE2" i="96"/>
  <c r="DD2" i="96"/>
  <c r="GO2" i="96"/>
  <c r="GK2" i="96"/>
  <c r="GJ2" i="96"/>
  <c r="GB2" i="96"/>
  <c r="Q20" i="96"/>
  <c r="P20" i="96"/>
  <c r="BJ2" i="97"/>
  <c r="BH2" i="97"/>
  <c r="EP2" i="97"/>
  <c r="EO2" i="97"/>
  <c r="EN2" i="97"/>
  <c r="EM2" i="97"/>
  <c r="EK2" i="97"/>
  <c r="HF2" i="97"/>
  <c r="EJ2" i="98"/>
  <c r="U20" i="98"/>
  <c r="AF20" i="98" s="1"/>
  <c r="CV2" i="99"/>
  <c r="CU2" i="99"/>
  <c r="CT2" i="99"/>
  <c r="CS2" i="99"/>
  <c r="CX2" i="99"/>
  <c r="GB2" i="99"/>
  <c r="GA2" i="99"/>
  <c r="FZ2" i="99"/>
  <c r="FY2" i="99"/>
  <c r="GD2" i="99"/>
  <c r="CR2" i="99"/>
  <c r="U17" i="100"/>
  <c r="AG17" i="100" s="1"/>
  <c r="T17" i="100"/>
  <c r="CO2" i="133"/>
  <c r="CN2" i="133"/>
  <c r="CM2" i="133"/>
  <c r="CL2" i="133"/>
  <c r="CJ2" i="133"/>
  <c r="FU2" i="133"/>
  <c r="FT2" i="133"/>
  <c r="FS2" i="133"/>
  <c r="FR2" i="133"/>
  <c r="FP2" i="133"/>
  <c r="CQ2" i="92"/>
  <c r="FW2" i="92"/>
  <c r="P20" i="92"/>
  <c r="GH2" i="93"/>
  <c r="R20" i="93"/>
  <c r="FB2" i="94"/>
  <c r="Q17" i="94"/>
  <c r="P17" i="94"/>
  <c r="EL2" i="95"/>
  <c r="EK2" i="95"/>
  <c r="EI2" i="95"/>
  <c r="HR2" i="95"/>
  <c r="HQ2" i="95"/>
  <c r="HO2" i="95"/>
  <c r="EJ2" i="95"/>
  <c r="HN2" i="95"/>
  <c r="BO2" i="97"/>
  <c r="EL2" i="97"/>
  <c r="BY2" i="88"/>
  <c r="CK2" i="88"/>
  <c r="DI2" i="88"/>
  <c r="FE2" i="88"/>
  <c r="FQ2" i="88"/>
  <c r="GO2" i="88"/>
  <c r="BT2" i="89"/>
  <c r="CF2" i="89"/>
  <c r="DP2" i="89"/>
  <c r="EB2" i="89"/>
  <c r="EZ2" i="89"/>
  <c r="FL2" i="89"/>
  <c r="GV2" i="89"/>
  <c r="HH2" i="89"/>
  <c r="P22" i="89"/>
  <c r="EV2" i="90"/>
  <c r="BF2" i="91"/>
  <c r="BR2" i="91"/>
  <c r="DB2" i="91"/>
  <c r="DN2" i="91"/>
  <c r="DZ2" i="91"/>
  <c r="EX2" i="91"/>
  <c r="GH2" i="91"/>
  <c r="GT2" i="91"/>
  <c r="HF2" i="91"/>
  <c r="AV2" i="92"/>
  <c r="CF2" i="92"/>
  <c r="CR2" i="92"/>
  <c r="DD2" i="92"/>
  <c r="DP2" i="92"/>
  <c r="EB2" i="92"/>
  <c r="FL2" i="92"/>
  <c r="FX2" i="92"/>
  <c r="GJ2" i="92"/>
  <c r="GV2" i="92"/>
  <c r="HH2" i="92"/>
  <c r="Q20" i="92"/>
  <c r="DC2" i="93"/>
  <c r="DO2" i="93"/>
  <c r="EA2" i="93"/>
  <c r="EM2" i="93"/>
  <c r="GI2" i="93"/>
  <c r="GU2" i="93"/>
  <c r="HG2" i="93"/>
  <c r="HS2" i="93"/>
  <c r="S20" i="93"/>
  <c r="BW2" i="94"/>
  <c r="CI2" i="94"/>
  <c r="CU2" i="94"/>
  <c r="DG2" i="94"/>
  <c r="EQ2" i="94"/>
  <c r="FC2" i="94"/>
  <c r="FO2" i="94"/>
  <c r="GA2" i="94"/>
  <c r="GM2" i="94"/>
  <c r="HK2" i="94"/>
  <c r="P20" i="94"/>
  <c r="EM2" i="94" s="1"/>
  <c r="BK2" i="95"/>
  <c r="EQ2" i="95"/>
  <c r="BH2" i="95"/>
  <c r="EM2" i="95"/>
  <c r="FF2" i="95"/>
  <c r="GB2" i="95"/>
  <c r="HP2" i="95"/>
  <c r="Q20" i="95"/>
  <c r="AZ2" i="95" s="1"/>
  <c r="P20" i="95"/>
  <c r="AY2" i="95" s="1"/>
  <c r="T23" i="95"/>
  <c r="Q23" i="95"/>
  <c r="T24" i="95"/>
  <c r="T20" i="96"/>
  <c r="BV2" i="97"/>
  <c r="EQ2" i="97"/>
  <c r="FO2" i="97"/>
  <c r="HL2" i="97"/>
  <c r="CE2" i="98"/>
  <c r="FM2" i="98"/>
  <c r="FL2" i="98"/>
  <c r="FK2" i="98"/>
  <c r="FJ2" i="98"/>
  <c r="DC2" i="133"/>
  <c r="DB2" i="133"/>
  <c r="DA2" i="133"/>
  <c r="CZ2" i="133"/>
  <c r="CY2" i="133"/>
  <c r="CX2" i="133"/>
  <c r="GI2" i="133"/>
  <c r="GH2" i="133"/>
  <c r="GG2" i="133"/>
  <c r="GF2" i="133"/>
  <c r="GE2" i="133"/>
  <c r="GD2" i="133"/>
  <c r="T18" i="133"/>
  <c r="Q18" i="133"/>
  <c r="P18" i="133"/>
  <c r="BQ2" i="90"/>
  <c r="DY2" i="90"/>
  <c r="EW2" i="90"/>
  <c r="HE2" i="90"/>
  <c r="P18" i="91"/>
  <c r="P24" i="91"/>
  <c r="P19" i="92"/>
  <c r="T20" i="92"/>
  <c r="P25" i="92"/>
  <c r="R19" i="93"/>
  <c r="V20" i="93"/>
  <c r="R25" i="93"/>
  <c r="ER2" i="94"/>
  <c r="T17" i="94"/>
  <c r="U20" i="94"/>
  <c r="AH20" i="94" s="1"/>
  <c r="HS2" i="95"/>
  <c r="AV2" i="96"/>
  <c r="EC2" i="96"/>
  <c r="EB2" i="96"/>
  <c r="HI2" i="96"/>
  <c r="HH2" i="96"/>
  <c r="DY2" i="96"/>
  <c r="U20" i="96"/>
  <c r="AF20" i="96" s="1"/>
  <c r="HM2" i="97"/>
  <c r="CM2" i="98"/>
  <c r="CL2" i="98"/>
  <c r="CK2" i="98"/>
  <c r="CJ2" i="98"/>
  <c r="FS2" i="98"/>
  <c r="FR2" i="98"/>
  <c r="FQ2" i="98"/>
  <c r="FP2" i="98"/>
  <c r="EZ2" i="100"/>
  <c r="EY2" i="100"/>
  <c r="EX2" i="100"/>
  <c r="EW2" i="100"/>
  <c r="EU2" i="100"/>
  <c r="U24" i="100"/>
  <c r="AG24" i="100" s="1"/>
  <c r="CH2" i="134"/>
  <c r="CG2" i="134"/>
  <c r="CE2" i="134"/>
  <c r="EB2" i="91"/>
  <c r="HH2" i="91"/>
  <c r="DF2" i="92"/>
  <c r="GL2" i="92"/>
  <c r="Q19" i="92"/>
  <c r="DQ2" i="93"/>
  <c r="GW2" i="93"/>
  <c r="S19" i="93"/>
  <c r="CK2" i="94"/>
  <c r="FQ2" i="94"/>
  <c r="U17" i="94"/>
  <c r="AH17" i="94" s="1"/>
  <c r="BW2" i="95"/>
  <c r="BV2" i="95"/>
  <c r="FG2" i="95"/>
  <c r="FC2" i="95"/>
  <c r="FB2" i="95"/>
  <c r="BC2" i="96"/>
  <c r="BA2" i="96"/>
  <c r="EJ2" i="96"/>
  <c r="EI2" i="96"/>
  <c r="EG2" i="96"/>
  <c r="CN2" i="97"/>
  <c r="CM2" i="97"/>
  <c r="CL2" i="97"/>
  <c r="FT2" i="97"/>
  <c r="FS2" i="97"/>
  <c r="FR2" i="97"/>
  <c r="FQ2" i="97"/>
  <c r="HQ2" i="97"/>
  <c r="U21" i="98"/>
  <c r="AF21" i="98" s="1"/>
  <c r="T21" i="98"/>
  <c r="Q21" i="98"/>
  <c r="AU2" i="138"/>
  <c r="EF2" i="138"/>
  <c r="EE2" i="138"/>
  <c r="ED2" i="138"/>
  <c r="EC2" i="138"/>
  <c r="EB2" i="138"/>
  <c r="EA2" i="138"/>
  <c r="DZ2" i="138"/>
  <c r="HL2" i="138"/>
  <c r="HK2" i="138"/>
  <c r="HJ2" i="138"/>
  <c r="HI2" i="138"/>
  <c r="HH2" i="138"/>
  <c r="HG2" i="138"/>
  <c r="HF2" i="138"/>
  <c r="BD2" i="139"/>
  <c r="BC2" i="139"/>
  <c r="BB2" i="139"/>
  <c r="BA2" i="139"/>
  <c r="BF2" i="139"/>
  <c r="BG2" i="139"/>
  <c r="BE2" i="139"/>
  <c r="EJ2" i="139"/>
  <c r="EH2" i="139"/>
  <c r="EG2" i="139"/>
  <c r="EM2" i="139"/>
  <c r="CI2" i="89"/>
  <c r="FO2" i="89"/>
  <c r="EA2" i="90"/>
  <c r="EY2" i="90"/>
  <c r="HG2" i="90"/>
  <c r="P21" i="90"/>
  <c r="AW2" i="91"/>
  <c r="EC2" i="91"/>
  <c r="FA2" i="91"/>
  <c r="HI2" i="91"/>
  <c r="P23" i="91"/>
  <c r="DG2" i="92"/>
  <c r="EE2" i="92"/>
  <c r="GM2" i="92"/>
  <c r="HK2" i="92"/>
  <c r="P18" i="92"/>
  <c r="T19" i="92"/>
  <c r="P24" i="92"/>
  <c r="T25" i="92"/>
  <c r="DR2" i="93"/>
  <c r="EP2" i="93"/>
  <c r="FN2" i="93"/>
  <c r="GX2" i="93"/>
  <c r="HV2" i="93"/>
  <c r="R18" i="93"/>
  <c r="FS2" i="93" s="1"/>
  <c r="V19" i="93"/>
  <c r="R24" i="93"/>
  <c r="V25" i="93"/>
  <c r="CL2" i="94"/>
  <c r="DJ2" i="94"/>
  <c r="EH2" i="94"/>
  <c r="FR2" i="94"/>
  <c r="GP2" i="94"/>
  <c r="CD2" i="95"/>
  <c r="Q17" i="95"/>
  <c r="BU2" i="95" s="1"/>
  <c r="U20" i="95"/>
  <c r="AN20" i="95" s="1"/>
  <c r="BH2" i="96"/>
  <c r="EN2" i="96"/>
  <c r="DG2" i="96"/>
  <c r="EA2" i="96"/>
  <c r="GL2" i="96"/>
  <c r="HF2" i="96"/>
  <c r="CT2" i="97"/>
  <c r="CS2" i="97"/>
  <c r="CR2" i="97"/>
  <c r="CQ2" i="97"/>
  <c r="FZ2" i="97"/>
  <c r="FY2" i="97"/>
  <c r="FX2" i="97"/>
  <c r="FW2" i="97"/>
  <c r="AT2" i="97"/>
  <c r="FU2" i="97"/>
  <c r="HR2" i="97"/>
  <c r="FT2" i="98"/>
  <c r="U24" i="98"/>
  <c r="AF24" i="98" s="1"/>
  <c r="AX2" i="99"/>
  <c r="EF2" i="99"/>
  <c r="EE2" i="99"/>
  <c r="ED2" i="99"/>
  <c r="EC2" i="99"/>
  <c r="EA2" i="99"/>
  <c r="HL2" i="99"/>
  <c r="HK2" i="99"/>
  <c r="HJ2" i="99"/>
  <c r="HI2" i="99"/>
  <c r="HG2" i="99"/>
  <c r="EB2" i="99"/>
  <c r="U16" i="99"/>
  <c r="AO16" i="99" s="1"/>
  <c r="T25" i="99"/>
  <c r="P25" i="99"/>
  <c r="HH2" i="90"/>
  <c r="ED2" i="91"/>
  <c r="EP2" i="91"/>
  <c r="HJ2" i="91"/>
  <c r="P16" i="91"/>
  <c r="DH2" i="92"/>
  <c r="DT2" i="92"/>
  <c r="GN2" i="92"/>
  <c r="GZ2" i="92"/>
  <c r="CI2" i="93"/>
  <c r="DS2" i="93"/>
  <c r="EE2" i="93"/>
  <c r="FO2" i="93"/>
  <c r="GY2" i="93"/>
  <c r="HK2" i="93"/>
  <c r="BC2" i="94"/>
  <c r="CM2" i="94"/>
  <c r="CY2" i="94"/>
  <c r="EI2" i="94"/>
  <c r="FS2" i="94"/>
  <c r="GE2" i="94"/>
  <c r="Q19" i="94"/>
  <c r="P21" i="98"/>
  <c r="Q16" i="100"/>
  <c r="P16" i="100"/>
  <c r="T19" i="94"/>
  <c r="CU2" i="95"/>
  <c r="CT2" i="95"/>
  <c r="GA2" i="95"/>
  <c r="FZ2" i="95"/>
  <c r="AV2" i="95"/>
  <c r="EA2" i="95"/>
  <c r="U17" i="95"/>
  <c r="AN17" i="95" s="1"/>
  <c r="CP2" i="96"/>
  <c r="DJ2" i="96"/>
  <c r="EE2" i="96"/>
  <c r="GN2" i="96"/>
  <c r="HJ2" i="96"/>
  <c r="U21" i="96"/>
  <c r="AF21" i="96" s="1"/>
  <c r="T21" i="96"/>
  <c r="DY2" i="97"/>
  <c r="P24" i="97"/>
  <c r="BL2" i="99"/>
  <c r="BJ2" i="99"/>
  <c r="ER2" i="99"/>
  <c r="EQ2" i="99"/>
  <c r="EP2" i="99"/>
  <c r="EO2" i="99"/>
  <c r="T19" i="99"/>
  <c r="Q19" i="99"/>
  <c r="P19" i="99"/>
  <c r="U22" i="99"/>
  <c r="AO22" i="99" s="1"/>
  <c r="CI2" i="133"/>
  <c r="FO2" i="133"/>
  <c r="T24" i="133"/>
  <c r="P24" i="133"/>
  <c r="DW2" i="135"/>
  <c r="DS2" i="135"/>
  <c r="DR2" i="135"/>
  <c r="DX2" i="135"/>
  <c r="DV2" i="135"/>
  <c r="DU2" i="135"/>
  <c r="DT2" i="135"/>
  <c r="HC2" i="135"/>
  <c r="GY2" i="135"/>
  <c r="GX2" i="135"/>
  <c r="HA2" i="135"/>
  <c r="GZ2" i="135"/>
  <c r="HD2" i="135"/>
  <c r="S20" i="135"/>
  <c r="CL2" i="99"/>
  <c r="EH2" i="99"/>
  <c r="FR2" i="99"/>
  <c r="HN2" i="99"/>
  <c r="DK2" i="100"/>
  <c r="GQ2" i="100"/>
  <c r="CV2" i="133"/>
  <c r="GB2" i="133"/>
  <c r="CV2" i="137"/>
  <c r="CU2" i="137"/>
  <c r="CT2" i="137"/>
  <c r="CS2" i="137"/>
  <c r="CP2" i="137"/>
  <c r="GB2" i="137"/>
  <c r="GA2" i="137"/>
  <c r="FZ2" i="137"/>
  <c r="FY2" i="137"/>
  <c r="FV2" i="137"/>
  <c r="CR2" i="137"/>
  <c r="BB2" i="138"/>
  <c r="EH2" i="138"/>
  <c r="BN2" i="139"/>
  <c r="BM2" i="139"/>
  <c r="BL2" i="139"/>
  <c r="BK2" i="139"/>
  <c r="BJ2" i="139"/>
  <c r="BI2" i="139"/>
  <c r="EO2" i="139"/>
  <c r="T25" i="139"/>
  <c r="U25" i="139"/>
  <c r="AG25" i="139" s="1"/>
  <c r="P25" i="139"/>
  <c r="BJ2" i="142"/>
  <c r="BQ2" i="142"/>
  <c r="AO2" i="142"/>
  <c r="EI2" i="135"/>
  <c r="CZ2" i="137"/>
  <c r="CX2" i="137"/>
  <c r="CW2" i="137"/>
  <c r="DB2" i="137"/>
  <c r="GF2" i="137"/>
  <c r="GD2" i="137"/>
  <c r="GC2" i="137"/>
  <c r="GH2" i="137"/>
  <c r="CY2" i="137"/>
  <c r="BW2" i="139"/>
  <c r="CD2" i="139"/>
  <c r="T18" i="94"/>
  <c r="T24" i="94"/>
  <c r="DR2" i="95"/>
  <c r="FN2" i="95"/>
  <c r="GX2" i="95"/>
  <c r="DP2" i="96"/>
  <c r="EZ2" i="96"/>
  <c r="GV2" i="96"/>
  <c r="CX2" i="97"/>
  <c r="DJ2" i="97"/>
  <c r="DV2" i="97"/>
  <c r="ET2" i="97"/>
  <c r="FF2" i="97"/>
  <c r="GD2" i="97"/>
  <c r="GP2" i="97"/>
  <c r="HB2" i="97"/>
  <c r="CQ2" i="98"/>
  <c r="DC2" i="98"/>
  <c r="DO2" i="98"/>
  <c r="EM2" i="98"/>
  <c r="EY2" i="98"/>
  <c r="FW2" i="98"/>
  <c r="GI2" i="98"/>
  <c r="GU2" i="98"/>
  <c r="CN2" i="99"/>
  <c r="CZ2" i="99"/>
  <c r="DL2" i="99"/>
  <c r="DX2" i="99"/>
  <c r="EJ2" i="99"/>
  <c r="EV2" i="99"/>
  <c r="FH2" i="99"/>
  <c r="FT2" i="99"/>
  <c r="GF2" i="99"/>
  <c r="GR2" i="99"/>
  <c r="HD2" i="99"/>
  <c r="HP2" i="99"/>
  <c r="T16" i="99"/>
  <c r="P22" i="99"/>
  <c r="CC2" i="100"/>
  <c r="CO2" i="100"/>
  <c r="DY2" i="100"/>
  <c r="EK2" i="100"/>
  <c r="FI2" i="100"/>
  <c r="FU2" i="100"/>
  <c r="HE2" i="100"/>
  <c r="P17" i="100"/>
  <c r="P23" i="100"/>
  <c r="DJ2" i="133"/>
  <c r="DV2" i="133"/>
  <c r="ET2" i="133"/>
  <c r="FF2" i="133"/>
  <c r="GP2" i="133"/>
  <c r="HB2" i="133"/>
  <c r="CQ2" i="134"/>
  <c r="EQ2" i="135"/>
  <c r="EP2" i="135"/>
  <c r="EM2" i="135"/>
  <c r="FE2" i="135"/>
  <c r="GO2" i="135"/>
  <c r="S16" i="135"/>
  <c r="AW2" i="136"/>
  <c r="EE2" i="136"/>
  <c r="EC2" i="136"/>
  <c r="HK2" i="136"/>
  <c r="HI2" i="136"/>
  <c r="AX2" i="136"/>
  <c r="FD2" i="136"/>
  <c r="HL2" i="136"/>
  <c r="P24" i="136"/>
  <c r="BM2" i="136" s="1"/>
  <c r="DA2" i="137"/>
  <c r="EW2" i="137"/>
  <c r="P17" i="137"/>
  <c r="U20" i="137"/>
  <c r="AF20" i="137" s="1"/>
  <c r="T20" i="137"/>
  <c r="Q20" i="137"/>
  <c r="P20" i="137"/>
  <c r="CD2" i="138"/>
  <c r="U20" i="138"/>
  <c r="AG20" i="138" s="1"/>
  <c r="T20" i="138"/>
  <c r="Q20" i="138"/>
  <c r="P20" i="138"/>
  <c r="U22" i="141"/>
  <c r="AO22" i="141" s="1"/>
  <c r="T22" i="141"/>
  <c r="P22" i="141"/>
  <c r="DJ2" i="142"/>
  <c r="DH2" i="142"/>
  <c r="DG2" i="142"/>
  <c r="DF2" i="142"/>
  <c r="DL2" i="142"/>
  <c r="DK2" i="142"/>
  <c r="DI2" i="142"/>
  <c r="GP2" i="142"/>
  <c r="GO2" i="142"/>
  <c r="GN2" i="142"/>
  <c r="GM2" i="142"/>
  <c r="GL2" i="142"/>
  <c r="GR2" i="142"/>
  <c r="GQ2" i="142"/>
  <c r="DS2" i="95"/>
  <c r="FO2" i="95"/>
  <c r="GY2" i="95"/>
  <c r="DQ2" i="96"/>
  <c r="FA2" i="96"/>
  <c r="GW2" i="96"/>
  <c r="CY2" i="97"/>
  <c r="DK2" i="97"/>
  <c r="DW2" i="97"/>
  <c r="EU2" i="97"/>
  <c r="FG2" i="97"/>
  <c r="GQ2" i="97"/>
  <c r="HC2" i="97"/>
  <c r="BH2" i="98"/>
  <c r="CR2" i="98"/>
  <c r="DD2" i="98"/>
  <c r="DP2" i="98"/>
  <c r="EN2" i="98"/>
  <c r="EZ2" i="98"/>
  <c r="FX2" i="98"/>
  <c r="GJ2" i="98"/>
  <c r="GV2" i="98"/>
  <c r="BE2" i="99"/>
  <c r="CO2" i="99"/>
  <c r="DA2" i="99"/>
  <c r="DM2" i="99"/>
  <c r="DY2" i="99"/>
  <c r="EK2" i="99"/>
  <c r="EW2" i="99"/>
  <c r="FI2" i="99"/>
  <c r="FU2" i="99"/>
  <c r="GG2" i="99"/>
  <c r="GS2" i="99"/>
  <c r="HE2" i="99"/>
  <c r="HQ2" i="99"/>
  <c r="CD2" i="100"/>
  <c r="CP2" i="100"/>
  <c r="DZ2" i="100"/>
  <c r="EL2" i="100"/>
  <c r="FJ2" i="100"/>
  <c r="FV2" i="100"/>
  <c r="HF2" i="100"/>
  <c r="DK2" i="133"/>
  <c r="DW2" i="133"/>
  <c r="EU2" i="133"/>
  <c r="FG2" i="133"/>
  <c r="GQ2" i="133"/>
  <c r="HC2" i="133"/>
  <c r="P23" i="133"/>
  <c r="EE2" i="134"/>
  <c r="EW2" i="135"/>
  <c r="EU2" i="135"/>
  <c r="DD2" i="135"/>
  <c r="EN2" i="135"/>
  <c r="R23" i="135"/>
  <c r="BE2" i="136"/>
  <c r="BD2" i="136"/>
  <c r="EK2" i="136"/>
  <c r="EJ2" i="136"/>
  <c r="CJ2" i="136"/>
  <c r="FF2" i="136"/>
  <c r="DL2" i="137"/>
  <c r="DQ2" i="137"/>
  <c r="DN2" i="137"/>
  <c r="GR2" i="137"/>
  <c r="GW2" i="137"/>
  <c r="GT2" i="137"/>
  <c r="BA2" i="137"/>
  <c r="DC2" i="137"/>
  <c r="FW2" i="137"/>
  <c r="GV2" i="137"/>
  <c r="BL2" i="141"/>
  <c r="BX2" i="141"/>
  <c r="BC2" i="141"/>
  <c r="CB2" i="97"/>
  <c r="FH2" i="97"/>
  <c r="FA2" i="98"/>
  <c r="CD2" i="99"/>
  <c r="CP2" i="99"/>
  <c r="EL2" i="99"/>
  <c r="FJ2" i="99"/>
  <c r="FV2" i="99"/>
  <c r="HR2" i="99"/>
  <c r="T22" i="99"/>
  <c r="CE2" i="100"/>
  <c r="EM2" i="100"/>
  <c r="FK2" i="100"/>
  <c r="T23" i="100"/>
  <c r="DX2" i="133"/>
  <c r="HD2" i="133"/>
  <c r="P17" i="133"/>
  <c r="CA2" i="135"/>
  <c r="BW2" i="135"/>
  <c r="BV2" i="135"/>
  <c r="FG2" i="135"/>
  <c r="FC2" i="135"/>
  <c r="FB2" i="135"/>
  <c r="BU2" i="135"/>
  <c r="BK2" i="136"/>
  <c r="BI2" i="136"/>
  <c r="EQ2" i="136"/>
  <c r="EO2" i="136"/>
  <c r="ES2" i="136"/>
  <c r="FX2" i="137"/>
  <c r="BV2" i="143"/>
  <c r="BT2" i="148"/>
  <c r="CO2" i="148"/>
  <c r="EN2" i="100"/>
  <c r="DY2" i="133"/>
  <c r="HE2" i="133"/>
  <c r="T17" i="133"/>
  <c r="T23" i="133"/>
  <c r="AT2" i="137"/>
  <c r="EE2" i="137"/>
  <c r="ED2" i="137"/>
  <c r="EC2" i="137"/>
  <c r="DZ2" i="137"/>
  <c r="HK2" i="137"/>
  <c r="HJ2" i="137"/>
  <c r="HI2" i="137"/>
  <c r="HF2" i="137"/>
  <c r="EA2" i="137"/>
  <c r="GE2" i="137"/>
  <c r="BW2" i="136"/>
  <c r="CB2" i="136"/>
  <c r="FC2" i="136"/>
  <c r="FH2" i="136"/>
  <c r="FE2" i="136"/>
  <c r="BV2" i="136"/>
  <c r="GG2" i="137"/>
  <c r="U19" i="144"/>
  <c r="AN19" i="144" s="1"/>
  <c r="T19" i="144"/>
  <c r="Q19" i="144"/>
  <c r="P19" i="144"/>
  <c r="BO2" i="152"/>
  <c r="BA2" i="152"/>
  <c r="BH2" i="152"/>
  <c r="AT2" i="152"/>
  <c r="BO2" i="95"/>
  <c r="CM2" i="95"/>
  <c r="DW2" i="95"/>
  <c r="EU2" i="95"/>
  <c r="FS2" i="95"/>
  <c r="HC2" i="95"/>
  <c r="CW2" i="96"/>
  <c r="DU2" i="96"/>
  <c r="FE2" i="96"/>
  <c r="GC2" i="96"/>
  <c r="HA2" i="96"/>
  <c r="CE2" i="97"/>
  <c r="DO2" i="97"/>
  <c r="FK2" i="97"/>
  <c r="GU2" i="97"/>
  <c r="BX2" i="98"/>
  <c r="DH2" i="98"/>
  <c r="FD2" i="98"/>
  <c r="GN2" i="98"/>
  <c r="P18" i="98"/>
  <c r="EK2" i="98" s="1"/>
  <c r="P24" i="98"/>
  <c r="CG2" i="99"/>
  <c r="DQ2" i="99"/>
  <c r="FM2" i="99"/>
  <c r="GW2" i="99"/>
  <c r="Q20" i="99"/>
  <c r="BV2" i="100"/>
  <c r="CH2" i="100"/>
  <c r="CT2" i="100"/>
  <c r="DF2" i="100"/>
  <c r="EP2" i="100"/>
  <c r="FB2" i="100"/>
  <c r="FN2" i="100"/>
  <c r="FZ2" i="100"/>
  <c r="GL2" i="100"/>
  <c r="HJ2" i="100"/>
  <c r="CE2" i="133"/>
  <c r="CQ2" i="133"/>
  <c r="EA2" i="133"/>
  <c r="EY2" i="133"/>
  <c r="FK2" i="133"/>
  <c r="FW2" i="133"/>
  <c r="GU2" i="133"/>
  <c r="HG2" i="133"/>
  <c r="P21" i="133"/>
  <c r="FZ2" i="134"/>
  <c r="CU2" i="135"/>
  <c r="CT2" i="135"/>
  <c r="GA2" i="135"/>
  <c r="FZ2" i="135"/>
  <c r="BZ2" i="135"/>
  <c r="CR2" i="135"/>
  <c r="ET2" i="135"/>
  <c r="BX2" i="136"/>
  <c r="DZ2" i="136"/>
  <c r="ER2" i="136"/>
  <c r="GH2" i="136"/>
  <c r="ES2" i="137"/>
  <c r="ER2" i="137"/>
  <c r="EQ2" i="137"/>
  <c r="EP2" i="137"/>
  <c r="EO2" i="137"/>
  <c r="BH2" i="137"/>
  <c r="GI2" i="137"/>
  <c r="AV2" i="137"/>
  <c r="P16" i="137"/>
  <c r="CY2" i="138"/>
  <c r="CX2" i="138"/>
  <c r="DD2" i="138"/>
  <c r="DA2" i="138"/>
  <c r="GE2" i="138"/>
  <c r="GD2" i="138"/>
  <c r="GJ2" i="138"/>
  <c r="GG2" i="138"/>
  <c r="BD2" i="138"/>
  <c r="U21" i="138"/>
  <c r="AG21" i="138" s="1"/>
  <c r="T21" i="138"/>
  <c r="CF2" i="97"/>
  <c r="DD2" i="97"/>
  <c r="FL2" i="97"/>
  <c r="GJ2" i="97"/>
  <c r="CW2" i="98"/>
  <c r="FE2" i="98"/>
  <c r="GC2" i="98"/>
  <c r="Q18" i="98"/>
  <c r="EL2" i="98" s="1"/>
  <c r="CH2" i="99"/>
  <c r="DF2" i="99"/>
  <c r="FN2" i="99"/>
  <c r="GL2" i="99"/>
  <c r="DG2" i="100"/>
  <c r="EQ2" i="100"/>
  <c r="GM2" i="100"/>
  <c r="P20" i="100"/>
  <c r="T21" i="100"/>
  <c r="EI2" i="100" s="1"/>
  <c r="CR2" i="133"/>
  <c r="EB2" i="133"/>
  <c r="FX2" i="133"/>
  <c r="HH2" i="133"/>
  <c r="Q21" i="133"/>
  <c r="GB2" i="134"/>
  <c r="DA2" i="135"/>
  <c r="CY2" i="135"/>
  <c r="GG2" i="135"/>
  <c r="GE2" i="135"/>
  <c r="GF2" i="135"/>
  <c r="CO2" i="136"/>
  <c r="CN2" i="136"/>
  <c r="FU2" i="136"/>
  <c r="FT2" i="136"/>
  <c r="FQ2" i="136"/>
  <c r="BY2" i="136"/>
  <c r="ET2" i="136"/>
  <c r="Q21" i="136"/>
  <c r="FA2" i="136" s="1"/>
  <c r="EV2" i="137"/>
  <c r="ET2" i="137"/>
  <c r="EX2" i="137"/>
  <c r="HE2" i="137"/>
  <c r="BH2" i="139"/>
  <c r="DM2" i="95"/>
  <c r="EW2" i="95"/>
  <c r="FI2" i="95"/>
  <c r="FU2" i="95"/>
  <c r="GS2" i="95"/>
  <c r="BO2" i="96"/>
  <c r="CY2" i="96"/>
  <c r="DK2" i="96"/>
  <c r="DW2" i="96"/>
  <c r="EU2" i="96"/>
  <c r="GE2" i="96"/>
  <c r="GQ2" i="96"/>
  <c r="HC2" i="96"/>
  <c r="P17" i="96"/>
  <c r="CG2" i="97"/>
  <c r="DE2" i="97"/>
  <c r="FA2" i="97"/>
  <c r="FM2" i="97"/>
  <c r="GK2" i="97"/>
  <c r="CX2" i="98"/>
  <c r="ET2" i="98"/>
  <c r="FF2" i="98"/>
  <c r="GD2" i="98"/>
  <c r="P17" i="98"/>
  <c r="T18" i="98"/>
  <c r="EH2" i="98" s="1"/>
  <c r="T24" i="98"/>
  <c r="CI2" i="99"/>
  <c r="DG2" i="99"/>
  <c r="FC2" i="99"/>
  <c r="FO2" i="99"/>
  <c r="GM2" i="99"/>
  <c r="CJ2" i="100"/>
  <c r="DH2" i="100"/>
  <c r="DT2" i="100"/>
  <c r="ER2" i="100"/>
  <c r="FD2" i="100"/>
  <c r="FP2" i="100"/>
  <c r="GB2" i="100"/>
  <c r="GN2" i="100"/>
  <c r="GZ2" i="100"/>
  <c r="Q20" i="100"/>
  <c r="CS2" i="133"/>
  <c r="DE2" i="133"/>
  <c r="EC2" i="133"/>
  <c r="FA2" i="133"/>
  <c r="FM2" i="133"/>
  <c r="FY2" i="133"/>
  <c r="GK2" i="133"/>
  <c r="HI2" i="133"/>
  <c r="T21" i="133"/>
  <c r="DG2" i="135"/>
  <c r="DF2" i="135"/>
  <c r="GM2" i="135"/>
  <c r="GL2" i="135"/>
  <c r="EF2" i="135"/>
  <c r="EX2" i="135"/>
  <c r="GH2" i="135"/>
  <c r="S17" i="135"/>
  <c r="EL2" i="135" s="1"/>
  <c r="CU2" i="136"/>
  <c r="CS2" i="136"/>
  <c r="GA2" i="136"/>
  <c r="FY2" i="136"/>
  <c r="GC2" i="136"/>
  <c r="BH2" i="136"/>
  <c r="BZ2" i="136"/>
  <c r="CR2" i="136"/>
  <c r="EB2" i="136"/>
  <c r="FP2" i="136"/>
  <c r="BO2" i="137"/>
  <c r="DM2" i="137"/>
  <c r="HG2" i="137"/>
  <c r="DR2" i="138"/>
  <c r="DQ2" i="138"/>
  <c r="DP2" i="138"/>
  <c r="DM2" i="138"/>
  <c r="GX2" i="138"/>
  <c r="GW2" i="138"/>
  <c r="GV2" i="138"/>
  <c r="GS2" i="138"/>
  <c r="GT2" i="138"/>
  <c r="AR2" i="139"/>
  <c r="AP2" i="139"/>
  <c r="AO2" i="139"/>
  <c r="AN2" i="139"/>
  <c r="AM2" i="139"/>
  <c r="DX2" i="139"/>
  <c r="DW2" i="139"/>
  <c r="DV2" i="139"/>
  <c r="DU2" i="139"/>
  <c r="DT2" i="139"/>
  <c r="DS2" i="139"/>
  <c r="HD2" i="139"/>
  <c r="HC2" i="139"/>
  <c r="HB2" i="139"/>
  <c r="HA2" i="139"/>
  <c r="GZ2" i="139"/>
  <c r="GY2" i="139"/>
  <c r="BZ2" i="140"/>
  <c r="BX2" i="140"/>
  <c r="BY2" i="140"/>
  <c r="BW2" i="140"/>
  <c r="BV2" i="140"/>
  <c r="BU2" i="140"/>
  <c r="CA2" i="140"/>
  <c r="FF2" i="140"/>
  <c r="FD2" i="140"/>
  <c r="FC2" i="140"/>
  <c r="FA2" i="140"/>
  <c r="FG2" i="140"/>
  <c r="FE2" i="140"/>
  <c r="FB2" i="140"/>
  <c r="AV2" i="141"/>
  <c r="AX2" i="141"/>
  <c r="EE2" i="141"/>
  <c r="EC2" i="141"/>
  <c r="EB2" i="141"/>
  <c r="EA2" i="141"/>
  <c r="EF2" i="141"/>
  <c r="ED2" i="141"/>
  <c r="HK2" i="141"/>
  <c r="HI2" i="141"/>
  <c r="HH2" i="141"/>
  <c r="HG2" i="141"/>
  <c r="HL2" i="141"/>
  <c r="HJ2" i="141"/>
  <c r="W17" i="142"/>
  <c r="AH17" i="142" s="1"/>
  <c r="V17" i="142"/>
  <c r="S17" i="142"/>
  <c r="R17" i="142"/>
  <c r="GP2" i="134"/>
  <c r="CW2" i="135"/>
  <c r="EG2" i="135"/>
  <c r="EY2" i="135"/>
  <c r="GI2" i="135"/>
  <c r="R20" i="135"/>
  <c r="DA2" i="136"/>
  <c r="CZ2" i="136"/>
  <c r="GG2" i="136"/>
  <c r="GF2" i="136"/>
  <c r="BJ2" i="136"/>
  <c r="CA2" i="136"/>
  <c r="CT2" i="136"/>
  <c r="ED2" i="136"/>
  <c r="FR2" i="136"/>
  <c r="HF2" i="136"/>
  <c r="BQ2" i="137"/>
  <c r="DO2" i="137"/>
  <c r="HH2" i="137"/>
  <c r="BP2" i="138"/>
  <c r="GU2" i="138"/>
  <c r="BC2" i="142"/>
  <c r="CO2" i="138"/>
  <c r="DY2" i="138"/>
  <c r="FI2" i="138"/>
  <c r="FU2" i="138"/>
  <c r="HE2" i="138"/>
  <c r="T16" i="138"/>
  <c r="U23" i="138"/>
  <c r="AG23" i="138" s="1"/>
  <c r="AT2" i="139"/>
  <c r="CP2" i="139"/>
  <c r="DZ2" i="139"/>
  <c r="FJ2" i="139"/>
  <c r="FV2" i="139"/>
  <c r="HF2" i="139"/>
  <c r="ER2" i="140"/>
  <c r="EQ2" i="140"/>
  <c r="EO2" i="140"/>
  <c r="EN2" i="140"/>
  <c r="BK2" i="140"/>
  <c r="DC2" i="140"/>
  <c r="DS2" i="140"/>
  <c r="EL2" i="140"/>
  <c r="DK2" i="141"/>
  <c r="GO2" i="141"/>
  <c r="P24" i="143"/>
  <c r="ET2" i="140"/>
  <c r="EZ2" i="140"/>
  <c r="DZ2" i="141"/>
  <c r="DY2" i="141"/>
  <c r="HF2" i="141"/>
  <c r="HE2" i="141"/>
  <c r="HB2" i="141"/>
  <c r="DL2" i="141"/>
  <c r="GQ2" i="141"/>
  <c r="DE2" i="142"/>
  <c r="DD2" i="142"/>
  <c r="DC2" i="142"/>
  <c r="DB2" i="142"/>
  <c r="DA2" i="142"/>
  <c r="GK2" i="142"/>
  <c r="GJ2" i="142"/>
  <c r="GI2" i="142"/>
  <c r="GH2" i="142"/>
  <c r="GG2" i="142"/>
  <c r="CY2" i="142"/>
  <c r="CH2" i="135"/>
  <c r="ED2" i="135"/>
  <c r="FN2" i="135"/>
  <c r="HJ2" i="135"/>
  <c r="AR2" i="136"/>
  <c r="BP2" i="136"/>
  <c r="DL2" i="136"/>
  <c r="DX2" i="136"/>
  <c r="EV2" i="136"/>
  <c r="GR2" i="136"/>
  <c r="HD2" i="136"/>
  <c r="Q16" i="136"/>
  <c r="BU2" i="136" s="1"/>
  <c r="Q19" i="136"/>
  <c r="AZ2" i="136" s="1"/>
  <c r="Q22" i="136"/>
  <c r="BU2" i="137"/>
  <c r="CG2" i="137"/>
  <c r="DE2" i="137"/>
  <c r="FA2" i="137"/>
  <c r="FM2" i="137"/>
  <c r="GK2" i="137"/>
  <c r="CF2" i="138"/>
  <c r="CR2" i="138"/>
  <c r="EN2" i="138"/>
  <c r="EZ2" i="138"/>
  <c r="FL2" i="138"/>
  <c r="FX2" i="138"/>
  <c r="AW2" i="139"/>
  <c r="CS2" i="139"/>
  <c r="DE2" i="139"/>
  <c r="EC2" i="139"/>
  <c r="FA2" i="139"/>
  <c r="FM2" i="139"/>
  <c r="FY2" i="139"/>
  <c r="GK2" i="139"/>
  <c r="GW2" i="139"/>
  <c r="HI2" i="139"/>
  <c r="P21" i="139"/>
  <c r="DQ2" i="139" s="1"/>
  <c r="FM2" i="140"/>
  <c r="FL2" i="140"/>
  <c r="AL2" i="140"/>
  <c r="BA2" i="140"/>
  <c r="BP2" i="140"/>
  <c r="CD2" i="140"/>
  <c r="ES2" i="140"/>
  <c r="FK2" i="140"/>
  <c r="GC2" i="140"/>
  <c r="GR2" i="140"/>
  <c r="U20" i="140"/>
  <c r="AF20" i="140" s="1"/>
  <c r="T20" i="140"/>
  <c r="AU2" i="140" s="1"/>
  <c r="P20" i="140"/>
  <c r="AX2" i="140" s="1"/>
  <c r="BE2" i="141"/>
  <c r="EN2" i="141"/>
  <c r="EM2" i="141"/>
  <c r="EL2" i="141"/>
  <c r="EK2" i="141"/>
  <c r="HT2" i="141"/>
  <c r="HS2" i="141"/>
  <c r="HR2" i="141"/>
  <c r="HQ2" i="141"/>
  <c r="HN2" i="141"/>
  <c r="EH2" i="141"/>
  <c r="HO2" i="141"/>
  <c r="FA2" i="145"/>
  <c r="EZ2" i="145"/>
  <c r="EY2" i="145"/>
  <c r="EX2" i="145"/>
  <c r="EW2" i="145"/>
  <c r="EV2" i="145"/>
  <c r="U19" i="145"/>
  <c r="AH19" i="145" s="1"/>
  <c r="T19" i="145"/>
  <c r="Q19" i="145"/>
  <c r="P19" i="145"/>
  <c r="CX2" i="146"/>
  <c r="CW2" i="146"/>
  <c r="CV2" i="146"/>
  <c r="CU2" i="146"/>
  <c r="CT2" i="146"/>
  <c r="CS2" i="146"/>
  <c r="GD2" i="146"/>
  <c r="GC2" i="146"/>
  <c r="GB2" i="146"/>
  <c r="GA2" i="146"/>
  <c r="FZ2" i="146"/>
  <c r="FY2" i="146"/>
  <c r="CX2" i="151"/>
  <c r="AM2" i="151"/>
  <c r="CI2" i="135"/>
  <c r="EE2" i="135"/>
  <c r="FO2" i="135"/>
  <c r="HK2" i="135"/>
  <c r="AS2" i="136"/>
  <c r="BQ2" i="136"/>
  <c r="CC2" i="136"/>
  <c r="DM2" i="136"/>
  <c r="DY2" i="136"/>
  <c r="FI2" i="136"/>
  <c r="GS2" i="136"/>
  <c r="HE2" i="136"/>
  <c r="BV2" i="137"/>
  <c r="CH2" i="137"/>
  <c r="DF2" i="137"/>
  <c r="DR2" i="137"/>
  <c r="FB2" i="137"/>
  <c r="FN2" i="137"/>
  <c r="GL2" i="137"/>
  <c r="GX2" i="137"/>
  <c r="BI2" i="138"/>
  <c r="CS2" i="138"/>
  <c r="DE2" i="138"/>
  <c r="EO2" i="138"/>
  <c r="FA2" i="138"/>
  <c r="FM2" i="138"/>
  <c r="FY2" i="138"/>
  <c r="GK2" i="138"/>
  <c r="AX2" i="139"/>
  <c r="CT2" i="139"/>
  <c r="DF2" i="139"/>
  <c r="DR2" i="139"/>
  <c r="ED2" i="139"/>
  <c r="FB2" i="139"/>
  <c r="FN2" i="139"/>
  <c r="FZ2" i="139"/>
  <c r="GL2" i="139"/>
  <c r="GX2" i="139"/>
  <c r="HJ2" i="139"/>
  <c r="CL2" i="140"/>
  <c r="CJ2" i="140"/>
  <c r="FR2" i="140"/>
  <c r="FP2" i="140"/>
  <c r="FO2" i="140"/>
  <c r="AM2" i="140"/>
  <c r="BC2" i="140"/>
  <c r="BQ2" i="140"/>
  <c r="EU2" i="140"/>
  <c r="FN2" i="140"/>
  <c r="GE2" i="140"/>
  <c r="EO2" i="141"/>
  <c r="EI2" i="141"/>
  <c r="HP2" i="141"/>
  <c r="GE2" i="142"/>
  <c r="CC2" i="145"/>
  <c r="CB2" i="145"/>
  <c r="CA2" i="145"/>
  <c r="BZ2" i="145"/>
  <c r="BY2" i="145"/>
  <c r="BX2" i="145"/>
  <c r="BW2" i="145"/>
  <c r="FI2" i="145"/>
  <c r="FH2" i="145"/>
  <c r="FG2" i="145"/>
  <c r="FF2" i="145"/>
  <c r="FE2" i="145"/>
  <c r="FD2" i="145"/>
  <c r="FC2" i="145"/>
  <c r="FB2" i="138"/>
  <c r="FN2" i="138"/>
  <c r="CU2" i="139"/>
  <c r="EE2" i="139"/>
  <c r="GA2" i="139"/>
  <c r="GM2" i="139"/>
  <c r="HK2" i="139"/>
  <c r="T21" i="139"/>
  <c r="DN2" i="139" s="1"/>
  <c r="AO2" i="140"/>
  <c r="BD2" i="140"/>
  <c r="BR2" i="140"/>
  <c r="GF2" i="140"/>
  <c r="BS2" i="141"/>
  <c r="BQ2" i="141"/>
  <c r="FA2" i="141"/>
  <c r="EZ2" i="141"/>
  <c r="EY2" i="141"/>
  <c r="EX2" i="141"/>
  <c r="EW2" i="141"/>
  <c r="CK2" i="142"/>
  <c r="GF2" i="142"/>
  <c r="CM2" i="144"/>
  <c r="FU2" i="144"/>
  <c r="FT2" i="144"/>
  <c r="FS2" i="144"/>
  <c r="FR2" i="144"/>
  <c r="FQ2" i="144"/>
  <c r="FP2" i="144"/>
  <c r="BY2" i="146"/>
  <c r="BR2" i="146"/>
  <c r="BD2" i="146"/>
  <c r="U19" i="146"/>
  <c r="AW19" i="146" s="1"/>
  <c r="Q19" i="146"/>
  <c r="AU2" i="149"/>
  <c r="BW2" i="138"/>
  <c r="FC2" i="138"/>
  <c r="GY2" i="138"/>
  <c r="CJ2" i="139"/>
  <c r="CV2" i="139"/>
  <c r="DH2" i="139"/>
  <c r="FP2" i="139"/>
  <c r="GB2" i="139"/>
  <c r="GN2" i="139"/>
  <c r="T24" i="139"/>
  <c r="P24" i="139"/>
  <c r="AQ2" i="140"/>
  <c r="BS2" i="140"/>
  <c r="EW2" i="140"/>
  <c r="GG2" i="140"/>
  <c r="CM2" i="142"/>
  <c r="CW2" i="144"/>
  <c r="CV2" i="144"/>
  <c r="CU2" i="144"/>
  <c r="CT2" i="144"/>
  <c r="CS2" i="144"/>
  <c r="CR2" i="144"/>
  <c r="GC2" i="144"/>
  <c r="GB2" i="144"/>
  <c r="GA2" i="144"/>
  <c r="FZ2" i="144"/>
  <c r="FY2" i="144"/>
  <c r="FX2" i="144"/>
  <c r="CJ2" i="138"/>
  <c r="FD2" i="138"/>
  <c r="FP2" i="138"/>
  <c r="DI2" i="139"/>
  <c r="GO2" i="139"/>
  <c r="BT2" i="140"/>
  <c r="EX2" i="140"/>
  <c r="HA2" i="140"/>
  <c r="DT2" i="141"/>
  <c r="U21" i="141"/>
  <c r="AO21" i="141" s="1"/>
  <c r="T21" i="141"/>
  <c r="EQ2" i="141" s="1"/>
  <c r="P21" i="141"/>
  <c r="ET2" i="141" s="1"/>
  <c r="W23" i="142"/>
  <c r="AH23" i="142" s="1"/>
  <c r="V23" i="142"/>
  <c r="R23" i="142"/>
  <c r="U25" i="144"/>
  <c r="AN25" i="144" s="1"/>
  <c r="T25" i="144"/>
  <c r="P25" i="144"/>
  <c r="FM2" i="147"/>
  <c r="EO2" i="153"/>
  <c r="BI2" i="153"/>
  <c r="CM2" i="135"/>
  <c r="DK2" i="135"/>
  <c r="FS2" i="135"/>
  <c r="GQ2" i="135"/>
  <c r="CG2" i="136"/>
  <c r="FM2" i="136"/>
  <c r="DV2" i="137"/>
  <c r="HB2" i="137"/>
  <c r="P18" i="137"/>
  <c r="P24" i="137"/>
  <c r="BY2" i="138"/>
  <c r="CK2" i="138"/>
  <c r="DI2" i="138"/>
  <c r="DU2" i="138"/>
  <c r="FE2" i="138"/>
  <c r="FQ2" i="138"/>
  <c r="GO2" i="138"/>
  <c r="HA2" i="138"/>
  <c r="Q18" i="138"/>
  <c r="CL2" i="139"/>
  <c r="CX2" i="139"/>
  <c r="FF2" i="139"/>
  <c r="FR2" i="139"/>
  <c r="GD2" i="139"/>
  <c r="GP2" i="139"/>
  <c r="P19" i="139"/>
  <c r="AY2" i="139" s="1"/>
  <c r="DQ2" i="140"/>
  <c r="DP2" i="140"/>
  <c r="GW2" i="140"/>
  <c r="GV2" i="140"/>
  <c r="AS2" i="140"/>
  <c r="BG2" i="140"/>
  <c r="CI2" i="140"/>
  <c r="CY2" i="140"/>
  <c r="DM2" i="140"/>
  <c r="EG2" i="140"/>
  <c r="FU2" i="140"/>
  <c r="GI2" i="140"/>
  <c r="DF2" i="141"/>
  <c r="DU2" i="141"/>
  <c r="ES2" i="141"/>
  <c r="GZ2" i="141"/>
  <c r="W16" i="142"/>
  <c r="AH16" i="142" s="1"/>
  <c r="V16" i="142"/>
  <c r="R16" i="142"/>
  <c r="P18" i="143"/>
  <c r="FV2" i="144"/>
  <c r="BJ2" i="152"/>
  <c r="AP2" i="140"/>
  <c r="AN2" i="140"/>
  <c r="DV2" i="140"/>
  <c r="DT2" i="140"/>
  <c r="HB2" i="140"/>
  <c r="GZ2" i="140"/>
  <c r="GY2" i="140"/>
  <c r="GX2" i="140"/>
  <c r="EI2" i="140"/>
  <c r="HD2" i="140"/>
  <c r="DH2" i="141"/>
  <c r="DV2" i="141"/>
  <c r="HA2" i="141"/>
  <c r="FS2" i="142"/>
  <c r="CA2" i="147"/>
  <c r="BZ2" i="147"/>
  <c r="BY2" i="147"/>
  <c r="BX2" i="147"/>
  <c r="BW2" i="147"/>
  <c r="BV2" i="147"/>
  <c r="FG2" i="147"/>
  <c r="FF2" i="147"/>
  <c r="FE2" i="147"/>
  <c r="FD2" i="147"/>
  <c r="FC2" i="147"/>
  <c r="FB2" i="147"/>
  <c r="BP2" i="149"/>
  <c r="AW2" i="149"/>
  <c r="AM2" i="150"/>
  <c r="T18" i="139"/>
  <c r="EI2" i="139" s="1"/>
  <c r="P18" i="139"/>
  <c r="EL2" i="139" s="1"/>
  <c r="U19" i="139"/>
  <c r="AG19" i="139" s="1"/>
  <c r="EE2" i="140"/>
  <c r="EC2" i="140"/>
  <c r="EB2" i="140"/>
  <c r="HK2" i="140"/>
  <c r="HJ2" i="140"/>
  <c r="HI2" i="140"/>
  <c r="HH2" i="140"/>
  <c r="BI2" i="140"/>
  <c r="DA2" i="140"/>
  <c r="HE2" i="140"/>
  <c r="U21" i="140"/>
  <c r="AF21" i="140" s="1"/>
  <c r="T21" i="140"/>
  <c r="DI2" i="141"/>
  <c r="DW2" i="141"/>
  <c r="HC2" i="141"/>
  <c r="Q17" i="141"/>
  <c r="CU2" i="143"/>
  <c r="CT2" i="143"/>
  <c r="CS2" i="143"/>
  <c r="CR2" i="143"/>
  <c r="CQ2" i="143"/>
  <c r="CP2" i="143"/>
  <c r="GA2" i="143"/>
  <c r="FZ2" i="143"/>
  <c r="FY2" i="143"/>
  <c r="FX2" i="143"/>
  <c r="FW2" i="143"/>
  <c r="FV2" i="143"/>
  <c r="CV2" i="143"/>
  <c r="U24" i="145"/>
  <c r="AH24" i="145" s="1"/>
  <c r="T24" i="145"/>
  <c r="P24" i="145"/>
  <c r="FL2" i="147"/>
  <c r="CC2" i="149"/>
  <c r="CH2" i="149"/>
  <c r="CG2" i="149"/>
  <c r="CF2" i="149"/>
  <c r="CI2" i="149"/>
  <c r="CE2" i="149"/>
  <c r="CD2" i="149"/>
  <c r="FI2" i="149"/>
  <c r="FN2" i="149"/>
  <c r="FM2" i="149"/>
  <c r="FL2" i="149"/>
  <c r="FO2" i="149"/>
  <c r="FK2" i="149"/>
  <c r="FJ2" i="149"/>
  <c r="P22" i="152"/>
  <c r="T22" i="152"/>
  <c r="BB2" i="140"/>
  <c r="AZ2" i="140"/>
  <c r="EH2" i="140"/>
  <c r="EF2" i="140"/>
  <c r="GM2" i="141"/>
  <c r="GP2" i="141"/>
  <c r="DJ2" i="141"/>
  <c r="GN2" i="141"/>
  <c r="CL2" i="142"/>
  <c r="CQ2" i="142"/>
  <c r="CP2" i="142"/>
  <c r="CO2" i="142"/>
  <c r="FR2" i="142"/>
  <c r="FQ2" i="142"/>
  <c r="FW2" i="142"/>
  <c r="FV2" i="142"/>
  <c r="FU2" i="142"/>
  <c r="DC2" i="143"/>
  <c r="DB2" i="143"/>
  <c r="DA2" i="143"/>
  <c r="CZ2" i="143"/>
  <c r="CY2" i="143"/>
  <c r="CX2" i="143"/>
  <c r="GI2" i="143"/>
  <c r="GH2" i="143"/>
  <c r="GG2" i="143"/>
  <c r="GF2" i="143"/>
  <c r="GE2" i="143"/>
  <c r="GD2" i="143"/>
  <c r="CW2" i="143"/>
  <c r="U24" i="149"/>
  <c r="AG24" i="149" s="1"/>
  <c r="T24" i="149"/>
  <c r="P24" i="149"/>
  <c r="CZ2" i="146"/>
  <c r="GF2" i="146"/>
  <c r="CH2" i="147"/>
  <c r="FN2" i="147"/>
  <c r="CA2" i="148"/>
  <c r="FG2" i="148"/>
  <c r="FK2" i="148"/>
  <c r="IM2" i="148"/>
  <c r="IQ2" i="148"/>
  <c r="U18" i="149"/>
  <c r="AG18" i="149" s="1"/>
  <c r="T18" i="149"/>
  <c r="U25" i="150"/>
  <c r="AF25" i="150" s="1"/>
  <c r="T25" i="150"/>
  <c r="P25" i="150"/>
  <c r="AT2" i="151"/>
  <c r="DM2" i="142"/>
  <c r="DY2" i="142"/>
  <c r="GS2" i="142"/>
  <c r="HE2" i="142"/>
  <c r="V18" i="142"/>
  <c r="V24" i="142"/>
  <c r="DJ2" i="143"/>
  <c r="DV2" i="143"/>
  <c r="GP2" i="143"/>
  <c r="HB2" i="143"/>
  <c r="DD2" i="144"/>
  <c r="DP2" i="144"/>
  <c r="GJ2" i="144"/>
  <c r="GV2" i="144"/>
  <c r="T20" i="144"/>
  <c r="CJ2" i="145"/>
  <c r="FP2" i="145"/>
  <c r="GB2" i="145"/>
  <c r="T20" i="145"/>
  <c r="T25" i="145"/>
  <c r="DA2" i="146"/>
  <c r="DM2" i="146"/>
  <c r="DY2" i="146"/>
  <c r="GG2" i="146"/>
  <c r="GS2" i="146"/>
  <c r="HE2" i="146"/>
  <c r="BK2" i="147"/>
  <c r="CI2" i="147"/>
  <c r="CU2" i="147"/>
  <c r="DG2" i="147"/>
  <c r="DS2" i="147"/>
  <c r="EQ2" i="147"/>
  <c r="FO2" i="147"/>
  <c r="GA2" i="147"/>
  <c r="DZ2" i="149"/>
  <c r="BQ2" i="159"/>
  <c r="BC2" i="159"/>
  <c r="DZ2" i="142"/>
  <c r="HF2" i="142"/>
  <c r="DK2" i="143"/>
  <c r="DW2" i="143"/>
  <c r="GQ2" i="143"/>
  <c r="HC2" i="143"/>
  <c r="DE2" i="144"/>
  <c r="DQ2" i="144"/>
  <c r="GK2" i="144"/>
  <c r="GW2" i="144"/>
  <c r="CK2" i="145"/>
  <c r="FQ2" i="145"/>
  <c r="GC2" i="145"/>
  <c r="DB2" i="146"/>
  <c r="DN2" i="146"/>
  <c r="DZ2" i="146"/>
  <c r="GH2" i="146"/>
  <c r="GT2" i="146"/>
  <c r="HF2" i="146"/>
  <c r="P18" i="146"/>
  <c r="P24" i="146"/>
  <c r="CV2" i="147"/>
  <c r="ER2" i="147"/>
  <c r="FP2" i="147"/>
  <c r="GB2" i="147"/>
  <c r="GQ2" i="147"/>
  <c r="U19" i="147"/>
  <c r="AF19" i="147" s="1"/>
  <c r="P19" i="147"/>
  <c r="BS2" i="147" s="1"/>
  <c r="T23" i="147"/>
  <c r="P23" i="147"/>
  <c r="CQ2" i="148"/>
  <c r="FZ2" i="148"/>
  <c r="FW2" i="148"/>
  <c r="FV2" i="148"/>
  <c r="IL2" i="148"/>
  <c r="P18" i="149"/>
  <c r="BR2" i="150"/>
  <c r="BQ2" i="150"/>
  <c r="BP2" i="150"/>
  <c r="BO2" i="150"/>
  <c r="BN2" i="150"/>
  <c r="EZ2" i="150"/>
  <c r="EX2" i="150"/>
  <c r="EW2" i="150"/>
  <c r="EU2" i="150"/>
  <c r="ET2" i="150"/>
  <c r="EA2" i="142"/>
  <c r="GU2" i="142"/>
  <c r="HG2" i="142"/>
  <c r="DL2" i="143"/>
  <c r="DX2" i="143"/>
  <c r="FH2" i="143"/>
  <c r="GR2" i="143"/>
  <c r="HD2" i="143"/>
  <c r="DF2" i="144"/>
  <c r="DR2" i="144"/>
  <c r="FB2" i="144"/>
  <c r="GL2" i="144"/>
  <c r="GX2" i="144"/>
  <c r="CL2" i="145"/>
  <c r="EH2" i="145"/>
  <c r="FR2" i="145"/>
  <c r="GD2" i="145"/>
  <c r="DC2" i="146"/>
  <c r="EA2" i="146"/>
  <c r="FK2" i="146"/>
  <c r="GI2" i="146"/>
  <c r="GU2" i="146"/>
  <c r="HG2" i="146"/>
  <c r="Q18" i="146"/>
  <c r="BM2" i="147"/>
  <c r="CW2" i="147"/>
  <c r="ES2" i="147"/>
  <c r="GC2" i="147"/>
  <c r="CY2" i="148"/>
  <c r="CV2" i="148"/>
  <c r="GE2" i="148"/>
  <c r="GC2" i="148"/>
  <c r="GB2" i="148"/>
  <c r="GA2" i="148"/>
  <c r="IN2" i="148"/>
  <c r="T24" i="148"/>
  <c r="P24" i="148"/>
  <c r="Q18" i="149"/>
  <c r="U18" i="150"/>
  <c r="AF18" i="150" s="1"/>
  <c r="T18" i="150"/>
  <c r="EH2" i="150" s="1"/>
  <c r="P18" i="150"/>
  <c r="EK2" i="150" s="1"/>
  <c r="U17" i="154"/>
  <c r="AW17" i="154" s="1"/>
  <c r="T17" i="154"/>
  <c r="P17" i="154"/>
  <c r="DB2" i="156"/>
  <c r="DA2" i="156"/>
  <c r="CZ2" i="156"/>
  <c r="CY2" i="156"/>
  <c r="CX2" i="156"/>
  <c r="CW2" i="156"/>
  <c r="DC2" i="156"/>
  <c r="GH2" i="156"/>
  <c r="GG2" i="156"/>
  <c r="GF2" i="156"/>
  <c r="GE2" i="156"/>
  <c r="GD2" i="156"/>
  <c r="GC2" i="156"/>
  <c r="GI2" i="156"/>
  <c r="CO2" i="141"/>
  <c r="FI2" i="141"/>
  <c r="FU2" i="141"/>
  <c r="AV2" i="142"/>
  <c r="DP2" i="142"/>
  <c r="EB2" i="142"/>
  <c r="EZ2" i="142"/>
  <c r="GV2" i="142"/>
  <c r="HH2" i="142"/>
  <c r="CC2" i="143"/>
  <c r="DM2" i="143"/>
  <c r="DY2" i="143"/>
  <c r="EW2" i="143"/>
  <c r="FI2" i="143"/>
  <c r="GS2" i="143"/>
  <c r="HE2" i="143"/>
  <c r="DG2" i="144"/>
  <c r="DS2" i="144"/>
  <c r="EE2" i="144"/>
  <c r="EQ2" i="144"/>
  <c r="FC2" i="144"/>
  <c r="GM2" i="144"/>
  <c r="GY2" i="144"/>
  <c r="HK2" i="144"/>
  <c r="Q18" i="144"/>
  <c r="CM2" i="145"/>
  <c r="CY2" i="145"/>
  <c r="DK2" i="145"/>
  <c r="DW2" i="145"/>
  <c r="EI2" i="145"/>
  <c r="FS2" i="145"/>
  <c r="GE2" i="145"/>
  <c r="GQ2" i="145"/>
  <c r="HC2" i="145"/>
  <c r="Q18" i="145"/>
  <c r="BT2" i="146"/>
  <c r="CF2" i="146"/>
  <c r="DD2" i="146"/>
  <c r="DP2" i="146"/>
  <c r="EB2" i="146"/>
  <c r="EN2" i="146"/>
  <c r="EZ2" i="146"/>
  <c r="FL2" i="146"/>
  <c r="GJ2" i="146"/>
  <c r="GV2" i="146"/>
  <c r="HH2" i="146"/>
  <c r="HT2" i="146"/>
  <c r="P17" i="146"/>
  <c r="T18" i="146"/>
  <c r="P23" i="146"/>
  <c r="T24" i="146"/>
  <c r="GP2" i="147"/>
  <c r="GO2" i="147"/>
  <c r="GL2" i="147"/>
  <c r="CL2" i="147"/>
  <c r="CX2" i="147"/>
  <c r="DJ2" i="147"/>
  <c r="DV2" i="147"/>
  <c r="FR2" i="147"/>
  <c r="GD2" i="147"/>
  <c r="GS2" i="147"/>
  <c r="HH2" i="147"/>
  <c r="DH2" i="148"/>
  <c r="DG2" i="148"/>
  <c r="DF2" i="148"/>
  <c r="DC2" i="148"/>
  <c r="GN2" i="148"/>
  <c r="GM2" i="148"/>
  <c r="GL2" i="148"/>
  <c r="GI2" i="148"/>
  <c r="FY2" i="148"/>
  <c r="GV2" i="148"/>
  <c r="IO2" i="148"/>
  <c r="DM2" i="149"/>
  <c r="DR2" i="149"/>
  <c r="DQ2" i="149"/>
  <c r="DP2" i="149"/>
  <c r="GS2" i="149"/>
  <c r="GX2" i="149"/>
  <c r="GW2" i="149"/>
  <c r="GV2" i="149"/>
  <c r="EJ2" i="149"/>
  <c r="HG2" i="149"/>
  <c r="CG2" i="150"/>
  <c r="CE2" i="150"/>
  <c r="CD2" i="150"/>
  <c r="CC2" i="150"/>
  <c r="CB2" i="150"/>
  <c r="FM2" i="150"/>
  <c r="FL2" i="150"/>
  <c r="FK2" i="150"/>
  <c r="FI2" i="150"/>
  <c r="FH2" i="150"/>
  <c r="CA2" i="151"/>
  <c r="BZ2" i="151"/>
  <c r="BY2" i="151"/>
  <c r="BX2" i="151"/>
  <c r="BW2" i="151"/>
  <c r="FG2" i="151"/>
  <c r="FF2" i="151"/>
  <c r="FE2" i="151"/>
  <c r="FD2" i="151"/>
  <c r="FC2" i="151"/>
  <c r="BV2" i="151"/>
  <c r="AU2" i="153"/>
  <c r="EB2" i="153"/>
  <c r="EF2" i="153"/>
  <c r="DZ2" i="153"/>
  <c r="EE2" i="153"/>
  <c r="ED2" i="153"/>
  <c r="HH2" i="153"/>
  <c r="HL2" i="153"/>
  <c r="HI2" i="153"/>
  <c r="HG2" i="153"/>
  <c r="HF2" i="153"/>
  <c r="BY2" i="154"/>
  <c r="BK2" i="154"/>
  <c r="CF2" i="154"/>
  <c r="BD2" i="154"/>
  <c r="CD2" i="141"/>
  <c r="CP2" i="141"/>
  <c r="FJ2" i="141"/>
  <c r="FV2" i="141"/>
  <c r="DQ2" i="142"/>
  <c r="EC2" i="142"/>
  <c r="EO2" i="142"/>
  <c r="FA2" i="142"/>
  <c r="GW2" i="142"/>
  <c r="HI2" i="142"/>
  <c r="R21" i="142"/>
  <c r="EM2" i="142" s="1"/>
  <c r="V22" i="142"/>
  <c r="DN2" i="143"/>
  <c r="DZ2" i="143"/>
  <c r="EX2" i="143"/>
  <c r="FJ2" i="143"/>
  <c r="GT2" i="143"/>
  <c r="HF2" i="143"/>
  <c r="P16" i="143"/>
  <c r="P22" i="143"/>
  <c r="DH2" i="144"/>
  <c r="DT2" i="144"/>
  <c r="ER2" i="144"/>
  <c r="FD2" i="144"/>
  <c r="GN2" i="144"/>
  <c r="GZ2" i="144"/>
  <c r="P17" i="144"/>
  <c r="T18" i="144"/>
  <c r="P23" i="144"/>
  <c r="T24" i="144"/>
  <c r="CN2" i="145"/>
  <c r="CZ2" i="145"/>
  <c r="DX2" i="145"/>
  <c r="FT2" i="145"/>
  <c r="GF2" i="145"/>
  <c r="HD2" i="145"/>
  <c r="P17" i="145"/>
  <c r="T18" i="145"/>
  <c r="P22" i="145"/>
  <c r="T23" i="145"/>
  <c r="DE2" i="146"/>
  <c r="DQ2" i="146"/>
  <c r="EC2" i="146"/>
  <c r="FA2" i="146"/>
  <c r="FM2" i="146"/>
  <c r="GK2" i="146"/>
  <c r="GW2" i="146"/>
  <c r="HI2" i="146"/>
  <c r="Q17" i="146"/>
  <c r="AQ2" i="147"/>
  <c r="CM2" i="147"/>
  <c r="CY2" i="147"/>
  <c r="DK2" i="147"/>
  <c r="DW2" i="147"/>
  <c r="FS2" i="147"/>
  <c r="GE2" i="147"/>
  <c r="GT2" i="147"/>
  <c r="HI2" i="147"/>
  <c r="T19" i="147"/>
  <c r="BP2" i="147" s="1"/>
  <c r="U23" i="147"/>
  <c r="AF23" i="147" s="1"/>
  <c r="CR2" i="148"/>
  <c r="FF2" i="148"/>
  <c r="GD2" i="148"/>
  <c r="IP2" i="148"/>
  <c r="EL2" i="149"/>
  <c r="U25" i="149"/>
  <c r="AG25" i="149" s="1"/>
  <c r="T25" i="149"/>
  <c r="CO2" i="150"/>
  <c r="CN2" i="150"/>
  <c r="CM2" i="150"/>
  <c r="CL2" i="150"/>
  <c r="CK2" i="150"/>
  <c r="CJ2" i="150"/>
  <c r="FU2" i="150"/>
  <c r="FT2" i="150"/>
  <c r="FS2" i="150"/>
  <c r="FR2" i="150"/>
  <c r="FQ2" i="150"/>
  <c r="FP2" i="150"/>
  <c r="CF2" i="151"/>
  <c r="CE2" i="151"/>
  <c r="CD2" i="151"/>
  <c r="CC2" i="151"/>
  <c r="CB2" i="151"/>
  <c r="FL2" i="151"/>
  <c r="FK2" i="151"/>
  <c r="FJ2" i="151"/>
  <c r="FI2" i="151"/>
  <c r="FH2" i="151"/>
  <c r="CG2" i="151"/>
  <c r="U19" i="151"/>
  <c r="AF19" i="151" s="1"/>
  <c r="T19" i="151"/>
  <c r="P19" i="151"/>
  <c r="DA2" i="152"/>
  <c r="DC2" i="152"/>
  <c r="DB2" i="152"/>
  <c r="CZ2" i="152"/>
  <c r="CY2" i="152"/>
  <c r="CX2" i="152"/>
  <c r="CW2" i="152"/>
  <c r="GG2" i="152"/>
  <c r="GI2" i="152"/>
  <c r="GH2" i="152"/>
  <c r="GF2" i="152"/>
  <c r="GE2" i="152"/>
  <c r="BD2" i="153"/>
  <c r="BB2" i="153"/>
  <c r="EK2" i="153"/>
  <c r="EH2" i="153"/>
  <c r="EM2" i="153"/>
  <c r="EL2" i="153"/>
  <c r="EJ2" i="153"/>
  <c r="EI2" i="153"/>
  <c r="EG2" i="153"/>
  <c r="DO2" i="158"/>
  <c r="DM2" i="158"/>
  <c r="DR2" i="158"/>
  <c r="DQ2" i="158"/>
  <c r="DP2" i="158"/>
  <c r="DL2" i="158"/>
  <c r="GU2" i="158"/>
  <c r="GT2" i="158"/>
  <c r="GS2" i="158"/>
  <c r="GX2" i="158"/>
  <c r="GR2" i="158"/>
  <c r="GW2" i="158"/>
  <c r="FK2" i="141"/>
  <c r="AX2" i="142"/>
  <c r="DR2" i="142"/>
  <c r="ED2" i="142"/>
  <c r="EP2" i="142"/>
  <c r="GX2" i="142"/>
  <c r="HJ2" i="142"/>
  <c r="CE2" i="143"/>
  <c r="DO2" i="143"/>
  <c r="EA2" i="143"/>
  <c r="EY2" i="143"/>
  <c r="FK2" i="143"/>
  <c r="GU2" i="143"/>
  <c r="HG2" i="143"/>
  <c r="BY2" i="144"/>
  <c r="DI2" i="144"/>
  <c r="DU2" i="144"/>
  <c r="EG2" i="144"/>
  <c r="FE2" i="144"/>
  <c r="GO2" i="144"/>
  <c r="HA2" i="144"/>
  <c r="HM2" i="144"/>
  <c r="CO2" i="145"/>
  <c r="DA2" i="145"/>
  <c r="DM2" i="145"/>
  <c r="DY2" i="145"/>
  <c r="EK2" i="145"/>
  <c r="FU2" i="145"/>
  <c r="GG2" i="145"/>
  <c r="GS2" i="145"/>
  <c r="HE2" i="145"/>
  <c r="Q17" i="145"/>
  <c r="CH2" i="146"/>
  <c r="DR2" i="146"/>
  <c r="ED2" i="146"/>
  <c r="EP2" i="146"/>
  <c r="FN2" i="146"/>
  <c r="GX2" i="146"/>
  <c r="HJ2" i="146"/>
  <c r="HV2" i="146"/>
  <c r="P16" i="146"/>
  <c r="T17" i="146"/>
  <c r="T23" i="146"/>
  <c r="HB2" i="147"/>
  <c r="HA2" i="147"/>
  <c r="GX2" i="147"/>
  <c r="CB2" i="147"/>
  <c r="CN2" i="147"/>
  <c r="CZ2" i="147"/>
  <c r="DL2" i="147"/>
  <c r="FH2" i="147"/>
  <c r="FT2" i="147"/>
  <c r="GF2" i="147"/>
  <c r="GU2" i="147"/>
  <c r="HK2" i="147"/>
  <c r="U25" i="147"/>
  <c r="AF25" i="147" s="1"/>
  <c r="P25" i="147"/>
  <c r="DU2" i="148"/>
  <c r="DT2" i="148"/>
  <c r="DS2" i="148"/>
  <c r="DR2" i="148"/>
  <c r="HA2" i="148"/>
  <c r="GZ2" i="148"/>
  <c r="GY2" i="148"/>
  <c r="GX2" i="148"/>
  <c r="DP2" i="148"/>
  <c r="FH2" i="148"/>
  <c r="GF2" i="148"/>
  <c r="HB2" i="148"/>
  <c r="IR2" i="148"/>
  <c r="U24" i="148"/>
  <c r="BM24" i="148" s="1"/>
  <c r="EF2" i="149"/>
  <c r="ED2" i="149"/>
  <c r="EC2" i="149"/>
  <c r="EB2" i="149"/>
  <c r="HL2" i="149"/>
  <c r="HJ2" i="149"/>
  <c r="HI2" i="149"/>
  <c r="HH2" i="149"/>
  <c r="Q17" i="149"/>
  <c r="P17" i="149"/>
  <c r="BT2" i="150"/>
  <c r="T17" i="153"/>
  <c r="U17" i="153"/>
  <c r="AG17" i="153" s="1"/>
  <c r="CR2" i="141"/>
  <c r="FL2" i="141"/>
  <c r="FX2" i="141"/>
  <c r="BW2" i="142"/>
  <c r="EE2" i="142"/>
  <c r="EQ2" i="142"/>
  <c r="FC2" i="142"/>
  <c r="HK2" i="142"/>
  <c r="V21" i="142"/>
  <c r="EJ2" i="142" s="1"/>
  <c r="DD2" i="143"/>
  <c r="DP2" i="143"/>
  <c r="EB2" i="143"/>
  <c r="FL2" i="143"/>
  <c r="GJ2" i="143"/>
  <c r="GV2" i="143"/>
  <c r="HH2" i="143"/>
  <c r="CX2" i="144"/>
  <c r="DJ2" i="144"/>
  <c r="DV2" i="144"/>
  <c r="EH2" i="144"/>
  <c r="FF2" i="144"/>
  <c r="GD2" i="144"/>
  <c r="GP2" i="144"/>
  <c r="HB2" i="144"/>
  <c r="HN2" i="144"/>
  <c r="Q16" i="144"/>
  <c r="T17" i="144"/>
  <c r="T23" i="144"/>
  <c r="CD2" i="145"/>
  <c r="CP2" i="145"/>
  <c r="DB2" i="145"/>
  <c r="DN2" i="145"/>
  <c r="EL2" i="145"/>
  <c r="FJ2" i="145"/>
  <c r="FV2" i="145"/>
  <c r="GH2" i="145"/>
  <c r="GT2" i="145"/>
  <c r="T17" i="145"/>
  <c r="T22" i="145"/>
  <c r="BK2" i="146"/>
  <c r="DG2" i="146"/>
  <c r="DS2" i="146"/>
  <c r="EE2" i="146"/>
  <c r="EQ2" i="146"/>
  <c r="FO2" i="146"/>
  <c r="GM2" i="146"/>
  <c r="GY2" i="146"/>
  <c r="HK2" i="146"/>
  <c r="HW2" i="146"/>
  <c r="AS2" i="147"/>
  <c r="CC2" i="147"/>
  <c r="DA2" i="147"/>
  <c r="DM2" i="147"/>
  <c r="DY2" i="147"/>
  <c r="FI2" i="147"/>
  <c r="GG2" i="147"/>
  <c r="GV2" i="147"/>
  <c r="DW2" i="148"/>
  <c r="EA2" i="148"/>
  <c r="HC2" i="148"/>
  <c r="HG2" i="148"/>
  <c r="CX2" i="148"/>
  <c r="DQ2" i="148"/>
  <c r="FI2" i="148"/>
  <c r="GG2" i="148"/>
  <c r="HD2" i="148"/>
  <c r="T18" i="148"/>
  <c r="Q18" i="148"/>
  <c r="P18" i="148"/>
  <c r="BB2" i="149"/>
  <c r="EK2" i="149"/>
  <c r="EH2" i="149"/>
  <c r="EG2" i="149"/>
  <c r="T18" i="152"/>
  <c r="Q18" i="152"/>
  <c r="P18" i="152"/>
  <c r="HJ2" i="153"/>
  <c r="Q17" i="153"/>
  <c r="P17" i="153"/>
  <c r="DH2" i="140"/>
  <c r="GN2" i="140"/>
  <c r="P18" i="140"/>
  <c r="EK2" i="140" s="1"/>
  <c r="P24" i="140"/>
  <c r="CG2" i="141"/>
  <c r="CS2" i="141"/>
  <c r="DQ2" i="141"/>
  <c r="FM2" i="141"/>
  <c r="FY2" i="141"/>
  <c r="GW2" i="141"/>
  <c r="P19" i="141"/>
  <c r="P25" i="141"/>
  <c r="BL2" i="142"/>
  <c r="BX2" i="142"/>
  <c r="CV2" i="142"/>
  <c r="DT2" i="142"/>
  <c r="ER2" i="142"/>
  <c r="FD2" i="142"/>
  <c r="GB2" i="142"/>
  <c r="GZ2" i="142"/>
  <c r="S20" i="142"/>
  <c r="DE2" i="143"/>
  <c r="EC2" i="143"/>
  <c r="FA2" i="143"/>
  <c r="FM2" i="143"/>
  <c r="GK2" i="143"/>
  <c r="HI2" i="143"/>
  <c r="CY2" i="144"/>
  <c r="DW2" i="144"/>
  <c r="EI2" i="144"/>
  <c r="EU2" i="144"/>
  <c r="FG2" i="144"/>
  <c r="GE2" i="144"/>
  <c r="HC2" i="144"/>
  <c r="HO2" i="144"/>
  <c r="Q22" i="144"/>
  <c r="CE2" i="145"/>
  <c r="DC2" i="145"/>
  <c r="DO2" i="145"/>
  <c r="EA2" i="145"/>
  <c r="FK2" i="145"/>
  <c r="GI2" i="145"/>
  <c r="GU2" i="145"/>
  <c r="HG2" i="145"/>
  <c r="Q16" i="145"/>
  <c r="DH2" i="146"/>
  <c r="EF2" i="146"/>
  <c r="ER2" i="146"/>
  <c r="FD2" i="146"/>
  <c r="GN2" i="146"/>
  <c r="HL2" i="146"/>
  <c r="HX2" i="146"/>
  <c r="P21" i="146"/>
  <c r="FB2" i="146" s="1"/>
  <c r="AT2" i="147"/>
  <c r="CD2" i="147"/>
  <c r="CP2" i="147"/>
  <c r="DN2" i="147"/>
  <c r="DZ2" i="147"/>
  <c r="EX2" i="147"/>
  <c r="FJ2" i="147"/>
  <c r="FV2" i="147"/>
  <c r="GH2" i="147"/>
  <c r="DV2" i="148"/>
  <c r="FJ2" i="148"/>
  <c r="GH2" i="148"/>
  <c r="HE2" i="148"/>
  <c r="DL2" i="149"/>
  <c r="P24" i="151"/>
  <c r="U24" i="151"/>
  <c r="AF24" i="151" s="1"/>
  <c r="T24" i="151"/>
  <c r="HK2" i="153"/>
  <c r="BR2" i="154"/>
  <c r="EX2" i="154"/>
  <c r="FB2" i="154"/>
  <c r="FA2" i="154"/>
  <c r="FC2" i="154"/>
  <c r="EZ2" i="154"/>
  <c r="EY2" i="154"/>
  <c r="EW2" i="154"/>
  <c r="HA2" i="146"/>
  <c r="BG2" i="147"/>
  <c r="CE2" i="147"/>
  <c r="EM2" i="147"/>
  <c r="FK2" i="147"/>
  <c r="T17" i="147"/>
  <c r="AU2" i="147" s="1"/>
  <c r="P17" i="147"/>
  <c r="AX2" i="147" s="1"/>
  <c r="CC2" i="148"/>
  <c r="FL2" i="148"/>
  <c r="U20" i="148"/>
  <c r="BM20" i="148" s="1"/>
  <c r="Q20" i="148"/>
  <c r="P20" i="148"/>
  <c r="P19" i="149"/>
  <c r="U19" i="149"/>
  <c r="AG19" i="149" s="1"/>
  <c r="GJ2" i="147"/>
  <c r="GZ2" i="147"/>
  <c r="CD2" i="148"/>
  <c r="DB2" i="148"/>
  <c r="DY2" i="148"/>
  <c r="GK2" i="148"/>
  <c r="HH2" i="148"/>
  <c r="DO2" i="149"/>
  <c r="GR2" i="149"/>
  <c r="Q16" i="149"/>
  <c r="P16" i="149"/>
  <c r="FO2" i="150"/>
  <c r="U23" i="153"/>
  <c r="AG23" i="153" s="1"/>
  <c r="T23" i="153"/>
  <c r="P23" i="153"/>
  <c r="EN2" i="149"/>
  <c r="CV2" i="150"/>
  <c r="DH2" i="150"/>
  <c r="GB2" i="150"/>
  <c r="GN2" i="150"/>
  <c r="BK2" i="151"/>
  <c r="CI2" i="151"/>
  <c r="DG2" i="151"/>
  <c r="EQ2" i="151"/>
  <c r="FO2" i="151"/>
  <c r="GM2" i="151"/>
  <c r="T20" i="151"/>
  <c r="CH2" i="152"/>
  <c r="FQ2" i="152"/>
  <c r="CE2" i="153"/>
  <c r="DN2" i="153"/>
  <c r="FN2" i="153"/>
  <c r="GW2" i="153"/>
  <c r="T20" i="153"/>
  <c r="Q20" i="153"/>
  <c r="P20" i="153"/>
  <c r="GG2" i="154"/>
  <c r="DO2" i="148"/>
  <c r="EM2" i="148"/>
  <c r="EY2" i="148"/>
  <c r="GU2" i="148"/>
  <c r="HS2" i="148"/>
  <c r="IE2" i="148"/>
  <c r="BI2" i="149"/>
  <c r="CS2" i="149"/>
  <c r="DE2" i="149"/>
  <c r="EO2" i="149"/>
  <c r="FY2" i="149"/>
  <c r="GK2" i="149"/>
  <c r="AO2" i="150"/>
  <c r="BA2" i="150"/>
  <c r="BM2" i="150"/>
  <c r="BY2" i="150"/>
  <c r="CW2" i="150"/>
  <c r="DI2" i="150"/>
  <c r="DU2" i="150"/>
  <c r="EG2" i="150"/>
  <c r="ES2" i="150"/>
  <c r="FE2" i="150"/>
  <c r="GC2" i="150"/>
  <c r="GO2" i="150"/>
  <c r="HA2" i="150"/>
  <c r="AZ2" i="151"/>
  <c r="BL2" i="151"/>
  <c r="CJ2" i="151"/>
  <c r="CV2" i="151"/>
  <c r="DH2" i="151"/>
  <c r="DT2" i="151"/>
  <c r="EF2" i="151"/>
  <c r="ER2" i="151"/>
  <c r="FP2" i="151"/>
  <c r="GB2" i="151"/>
  <c r="GN2" i="151"/>
  <c r="GZ2" i="151"/>
  <c r="BU2" i="152"/>
  <c r="CI2" i="152"/>
  <c r="DL2" i="152"/>
  <c r="EO2" i="152"/>
  <c r="FC2" i="152"/>
  <c r="FR2" i="152"/>
  <c r="GU2" i="152"/>
  <c r="EZ2" i="153"/>
  <c r="EW2" i="153"/>
  <c r="BP2" i="153"/>
  <c r="CG2" i="153"/>
  <c r="DO2" i="153"/>
  <c r="EX2" i="153"/>
  <c r="GI2" i="154"/>
  <c r="U16" i="155"/>
  <c r="T16" i="155"/>
  <c r="BV2" i="149"/>
  <c r="EP2" i="149"/>
  <c r="FB2" i="149"/>
  <c r="P23" i="149"/>
  <c r="DJ2" i="150"/>
  <c r="FF2" i="150"/>
  <c r="GP2" i="150"/>
  <c r="BM2" i="151"/>
  <c r="CK2" i="151"/>
  <c r="DI2" i="151"/>
  <c r="ES2" i="151"/>
  <c r="FQ2" i="151"/>
  <c r="GC2" i="151"/>
  <c r="GO2" i="151"/>
  <c r="P18" i="151"/>
  <c r="U23" i="151"/>
  <c r="AF23" i="151" s="1"/>
  <c r="CK2" i="152"/>
  <c r="FF2" i="153"/>
  <c r="FD2" i="153"/>
  <c r="DQ2" i="153"/>
  <c r="U20" i="153"/>
  <c r="AG20" i="153" s="1"/>
  <c r="Q16" i="155"/>
  <c r="P16" i="155"/>
  <c r="W24" i="156"/>
  <c r="AM24" i="156" s="1"/>
  <c r="V24" i="156"/>
  <c r="R24" i="156"/>
  <c r="DK2" i="150"/>
  <c r="GQ2" i="150"/>
  <c r="DJ2" i="151"/>
  <c r="GP2" i="151"/>
  <c r="CF2" i="153"/>
  <c r="CC2" i="153"/>
  <c r="FL2" i="153"/>
  <c r="FI2" i="153"/>
  <c r="CI2" i="153"/>
  <c r="U22" i="153"/>
  <c r="AG22" i="153" s="1"/>
  <c r="P22" i="153"/>
  <c r="DB2" i="154"/>
  <c r="DF2" i="154"/>
  <c r="DE2" i="154"/>
  <c r="GH2" i="154"/>
  <c r="GL2" i="154"/>
  <c r="GK2" i="154"/>
  <c r="DA2" i="154"/>
  <c r="BT2" i="157"/>
  <c r="AY2" i="157"/>
  <c r="BV2" i="148"/>
  <c r="CH2" i="148"/>
  <c r="ED2" i="148"/>
  <c r="EP2" i="148"/>
  <c r="FB2" i="148"/>
  <c r="FN2" i="148"/>
  <c r="HJ2" i="148"/>
  <c r="HV2" i="148"/>
  <c r="IH2" i="148"/>
  <c r="Q19" i="148"/>
  <c r="AN2" i="149"/>
  <c r="BX2" i="149"/>
  <c r="CJ2" i="149"/>
  <c r="CV2" i="149"/>
  <c r="DH2" i="149"/>
  <c r="DT2" i="149"/>
  <c r="ER2" i="149"/>
  <c r="FD2" i="149"/>
  <c r="FP2" i="149"/>
  <c r="GB2" i="149"/>
  <c r="GN2" i="149"/>
  <c r="GZ2" i="149"/>
  <c r="P22" i="149"/>
  <c r="T23" i="149"/>
  <c r="BD2" i="150"/>
  <c r="CZ2" i="150"/>
  <c r="DL2" i="150"/>
  <c r="EJ2" i="150"/>
  <c r="GF2" i="150"/>
  <c r="GR2" i="150"/>
  <c r="BC2" i="151"/>
  <c r="BO2" i="151"/>
  <c r="CM2" i="151"/>
  <c r="DK2" i="151"/>
  <c r="DW2" i="151"/>
  <c r="EI2" i="151"/>
  <c r="EU2" i="151"/>
  <c r="FS2" i="151"/>
  <c r="GE2" i="151"/>
  <c r="GQ2" i="151"/>
  <c r="HC2" i="151"/>
  <c r="P17" i="151"/>
  <c r="T18" i="151"/>
  <c r="EK2" i="152"/>
  <c r="EF2" i="152"/>
  <c r="CM2" i="152"/>
  <c r="ES2" i="152"/>
  <c r="GJ2" i="152"/>
  <c r="GX2" i="152"/>
  <c r="P17" i="152"/>
  <c r="FB2" i="153"/>
  <c r="GK2" i="153"/>
  <c r="P16" i="153"/>
  <c r="U19" i="153"/>
  <c r="AG19" i="153" s="1"/>
  <c r="P19" i="153"/>
  <c r="DK2" i="154"/>
  <c r="DJ2" i="154"/>
  <c r="DI2" i="154"/>
  <c r="DH2" i="154"/>
  <c r="GQ2" i="154"/>
  <c r="GP2" i="154"/>
  <c r="GO2" i="154"/>
  <c r="GN2" i="154"/>
  <c r="DC2" i="154"/>
  <c r="GR2" i="154"/>
  <c r="U22" i="154"/>
  <c r="AW22" i="154" s="1"/>
  <c r="T22" i="154"/>
  <c r="P22" i="154"/>
  <c r="EE2" i="148"/>
  <c r="FC2" i="148"/>
  <c r="FO2" i="148"/>
  <c r="HK2" i="148"/>
  <c r="II2" i="148"/>
  <c r="BY2" i="149"/>
  <c r="DI2" i="149"/>
  <c r="DU2" i="149"/>
  <c r="ES2" i="149"/>
  <c r="FE2" i="149"/>
  <c r="GO2" i="149"/>
  <c r="HA2" i="149"/>
  <c r="AS2" i="150"/>
  <c r="DA2" i="150"/>
  <c r="DM2" i="150"/>
  <c r="DY2" i="150"/>
  <c r="GG2" i="150"/>
  <c r="GS2" i="150"/>
  <c r="HE2" i="150"/>
  <c r="P16" i="150"/>
  <c r="BS2" i="150" s="1"/>
  <c r="P22" i="150"/>
  <c r="EY2" i="150" s="1"/>
  <c r="BP2" i="151"/>
  <c r="CN2" i="151"/>
  <c r="CZ2" i="151"/>
  <c r="EV2" i="151"/>
  <c r="FT2" i="151"/>
  <c r="GF2" i="151"/>
  <c r="GR2" i="151"/>
  <c r="P16" i="151"/>
  <c r="FH2" i="152"/>
  <c r="GK2" i="152"/>
  <c r="GY2" i="152"/>
  <c r="Q17" i="152"/>
  <c r="P24" i="152"/>
  <c r="CR2" i="153"/>
  <c r="CV2" i="153"/>
  <c r="FX2" i="153"/>
  <c r="GB2" i="153"/>
  <c r="BV2" i="153"/>
  <c r="FC2" i="153"/>
  <c r="GL2" i="153"/>
  <c r="DD2" i="154"/>
  <c r="GS2" i="154"/>
  <c r="U16" i="154"/>
  <c r="AW16" i="154" s="1"/>
  <c r="T16" i="154"/>
  <c r="P16" i="154"/>
  <c r="CJ2" i="148"/>
  <c r="ER2" i="148"/>
  <c r="FP2" i="148"/>
  <c r="HX2" i="148"/>
  <c r="IJ2" i="148"/>
  <c r="AP2" i="149"/>
  <c r="BZ2" i="149"/>
  <c r="CX2" i="149"/>
  <c r="DV2" i="149"/>
  <c r="FF2" i="149"/>
  <c r="GD2" i="149"/>
  <c r="GP2" i="149"/>
  <c r="HB2" i="149"/>
  <c r="T22" i="149"/>
  <c r="AT2" i="150"/>
  <c r="CP2" i="150"/>
  <c r="DB2" i="150"/>
  <c r="DN2" i="150"/>
  <c r="DZ2" i="150"/>
  <c r="FV2" i="150"/>
  <c r="GH2" i="150"/>
  <c r="GT2" i="150"/>
  <c r="HF2" i="150"/>
  <c r="BE2" i="151"/>
  <c r="BQ2" i="151"/>
  <c r="DM2" i="151"/>
  <c r="DY2" i="151"/>
  <c r="EK2" i="151"/>
  <c r="EW2" i="151"/>
  <c r="GG2" i="151"/>
  <c r="GS2" i="151"/>
  <c r="HE2" i="151"/>
  <c r="T17" i="151"/>
  <c r="BQ2" i="152"/>
  <c r="CA2" i="152"/>
  <c r="DD2" i="152"/>
  <c r="DR2" i="152"/>
  <c r="EG2" i="152"/>
  <c r="EU2" i="152"/>
  <c r="FJ2" i="152"/>
  <c r="GL2" i="152"/>
  <c r="HA2" i="152"/>
  <c r="P16" i="152"/>
  <c r="DD2" i="153"/>
  <c r="DA2" i="153"/>
  <c r="CX2" i="153"/>
  <c r="GJ2" i="153"/>
  <c r="GG2" i="153"/>
  <c r="GD2" i="153"/>
  <c r="BW2" i="153"/>
  <c r="FE2" i="153"/>
  <c r="U16" i="153"/>
  <c r="AG16" i="153" s="1"/>
  <c r="Q19" i="153"/>
  <c r="T22" i="153"/>
  <c r="DZ2" i="154"/>
  <c r="DW2" i="154"/>
  <c r="DV2" i="154"/>
  <c r="DU2" i="154"/>
  <c r="HF2" i="154"/>
  <c r="HC2" i="154"/>
  <c r="HB2" i="154"/>
  <c r="HA2" i="154"/>
  <c r="DG2" i="154"/>
  <c r="DI2" i="155"/>
  <c r="DH2" i="155"/>
  <c r="DG2" i="155"/>
  <c r="DF2" i="155"/>
  <c r="DE2" i="155"/>
  <c r="DD2" i="155"/>
  <c r="GO2" i="155"/>
  <c r="GN2" i="155"/>
  <c r="GM2" i="155"/>
  <c r="GL2" i="155"/>
  <c r="GK2" i="155"/>
  <c r="GJ2" i="155"/>
  <c r="U23" i="155"/>
  <c r="T23" i="155"/>
  <c r="P23" i="155"/>
  <c r="T20" i="157"/>
  <c r="Q20" i="157"/>
  <c r="P20" i="157"/>
  <c r="U20" i="157"/>
  <c r="AR20" i="157" s="1"/>
  <c r="CK2" i="148"/>
  <c r="ES2" i="148"/>
  <c r="FQ2" i="148"/>
  <c r="HY2" i="148"/>
  <c r="CY2" i="149"/>
  <c r="DW2" i="149"/>
  <c r="GE2" i="149"/>
  <c r="HC2" i="149"/>
  <c r="CQ2" i="150"/>
  <c r="DO2" i="150"/>
  <c r="FW2" i="150"/>
  <c r="GU2" i="150"/>
  <c r="BR2" i="151"/>
  <c r="EX2" i="151"/>
  <c r="CB2" i="152"/>
  <c r="DE2" i="152"/>
  <c r="DS2" i="152"/>
  <c r="EH2" i="152"/>
  <c r="EV2" i="152"/>
  <c r="FK2" i="152"/>
  <c r="GM2" i="152"/>
  <c r="HB2" i="152"/>
  <c r="P20" i="152"/>
  <c r="DJ2" i="153"/>
  <c r="DH2" i="153"/>
  <c r="GP2" i="153"/>
  <c r="GN2" i="153"/>
  <c r="BY2" i="153"/>
  <c r="DF2" i="153"/>
  <c r="FG2" i="153"/>
  <c r="FW2" i="153"/>
  <c r="GO2" i="153"/>
  <c r="T19" i="153"/>
  <c r="EH2" i="154"/>
  <c r="EG2" i="154"/>
  <c r="EF2" i="154"/>
  <c r="ED2" i="154"/>
  <c r="EC2" i="154"/>
  <c r="HN2" i="154"/>
  <c r="HM2" i="154"/>
  <c r="HL2" i="154"/>
  <c r="HJ2" i="154"/>
  <c r="HI2" i="154"/>
  <c r="DL2" i="154"/>
  <c r="DQ2" i="155"/>
  <c r="DP2" i="155"/>
  <c r="DO2" i="155"/>
  <c r="DN2" i="155"/>
  <c r="DM2" i="155"/>
  <c r="DL2" i="155"/>
  <c r="GW2" i="155"/>
  <c r="GV2" i="155"/>
  <c r="GU2" i="155"/>
  <c r="GT2" i="155"/>
  <c r="GS2" i="155"/>
  <c r="GR2" i="155"/>
  <c r="W18" i="156"/>
  <c r="AM18" i="156" s="1"/>
  <c r="V18" i="156"/>
  <c r="S18" i="156"/>
  <c r="R18" i="156"/>
  <c r="CS2" i="157"/>
  <c r="CR2" i="157"/>
  <c r="CQ2" i="157"/>
  <c r="CP2" i="157"/>
  <c r="CO2" i="157"/>
  <c r="CN2" i="157"/>
  <c r="FY2" i="157"/>
  <c r="FX2" i="157"/>
  <c r="FW2" i="157"/>
  <c r="FV2" i="157"/>
  <c r="FU2" i="157"/>
  <c r="FT2" i="157"/>
  <c r="BB2" i="158"/>
  <c r="BG2" i="151"/>
  <c r="EM2" i="151"/>
  <c r="CD2" i="152"/>
  <c r="FL2" i="152"/>
  <c r="DP2" i="153"/>
  <c r="DM2" i="153"/>
  <c r="GV2" i="153"/>
  <c r="GS2" i="153"/>
  <c r="BF2" i="154"/>
  <c r="AM2" i="155"/>
  <c r="BH2" i="155"/>
  <c r="AT2" i="155"/>
  <c r="AO2" i="155"/>
  <c r="Q17" i="155"/>
  <c r="P17" i="155"/>
  <c r="CO2" i="152"/>
  <c r="CJ2" i="152"/>
  <c r="FU2" i="152"/>
  <c r="FP2" i="152"/>
  <c r="AM2" i="152"/>
  <c r="CE2" i="152"/>
  <c r="DG2" i="152"/>
  <c r="DV2" i="152"/>
  <c r="FM2" i="152"/>
  <c r="GP2" i="152"/>
  <c r="HD2" i="152"/>
  <c r="CA2" i="153"/>
  <c r="FJ2" i="153"/>
  <c r="GR2" i="153"/>
  <c r="DD2" i="156"/>
  <c r="GJ2" i="156"/>
  <c r="CU2" i="157"/>
  <c r="GA2" i="157"/>
  <c r="DY2" i="158"/>
  <c r="DW2" i="158"/>
  <c r="DT2" i="158"/>
  <c r="DS2" i="158"/>
  <c r="HE2" i="158"/>
  <c r="HC2" i="158"/>
  <c r="HA2" i="158"/>
  <c r="GZ2" i="158"/>
  <c r="GY2" i="158"/>
  <c r="DP2" i="159"/>
  <c r="DO2" i="159"/>
  <c r="DN2" i="159"/>
  <c r="DM2" i="159"/>
  <c r="DS2" i="159"/>
  <c r="DR2" i="159"/>
  <c r="GV2" i="159"/>
  <c r="GU2" i="159"/>
  <c r="GT2" i="159"/>
  <c r="GS2" i="159"/>
  <c r="GY2" i="159"/>
  <c r="GX2" i="159"/>
  <c r="EO2" i="154"/>
  <c r="FM2" i="154"/>
  <c r="HU2" i="154"/>
  <c r="T23" i="154"/>
  <c r="CN2" i="155"/>
  <c r="DX2" i="155"/>
  <c r="EV2" i="155"/>
  <c r="FT2" i="155"/>
  <c r="HD2" i="155"/>
  <c r="T18" i="155"/>
  <c r="T24" i="155"/>
  <c r="CG2" i="156"/>
  <c r="DE2" i="156"/>
  <c r="DQ2" i="156"/>
  <c r="EC2" i="156"/>
  <c r="FM2" i="156"/>
  <c r="GK2" i="156"/>
  <c r="HI2" i="156"/>
  <c r="V19" i="156"/>
  <c r="V25" i="156"/>
  <c r="CV2" i="157"/>
  <c r="DH2" i="157"/>
  <c r="DT2" i="157"/>
  <c r="EF2" i="157"/>
  <c r="FD2" i="157"/>
  <c r="GB2" i="157"/>
  <c r="GN2" i="157"/>
  <c r="GZ2" i="157"/>
  <c r="HL2" i="157"/>
  <c r="EA2" i="158"/>
  <c r="EF2" i="158"/>
  <c r="ED2" i="158"/>
  <c r="HG2" i="158"/>
  <c r="HF2" i="158"/>
  <c r="HL2" i="158"/>
  <c r="HK2" i="158"/>
  <c r="HJ2" i="158"/>
  <c r="DB2" i="158"/>
  <c r="EC2" i="158"/>
  <c r="HB2" i="158"/>
  <c r="GW2" i="159"/>
  <c r="AU2" i="160"/>
  <c r="AN2" i="153"/>
  <c r="CJ2" i="153"/>
  <c r="DT2" i="153"/>
  <c r="FP2" i="153"/>
  <c r="GZ2" i="153"/>
  <c r="CH2" i="154"/>
  <c r="CT2" i="154"/>
  <c r="DR2" i="154"/>
  <c r="EP2" i="154"/>
  <c r="FN2" i="154"/>
  <c r="FZ2" i="154"/>
  <c r="GX2" i="154"/>
  <c r="HV2" i="154"/>
  <c r="BQ2" i="155"/>
  <c r="CC2" i="155"/>
  <c r="CO2" i="155"/>
  <c r="DA2" i="155"/>
  <c r="DY2" i="155"/>
  <c r="EW2" i="155"/>
  <c r="FI2" i="155"/>
  <c r="FU2" i="155"/>
  <c r="GG2" i="155"/>
  <c r="HE2" i="155"/>
  <c r="CH2" i="156"/>
  <c r="CT2" i="156"/>
  <c r="DF2" i="156"/>
  <c r="DR2" i="156"/>
  <c r="ED2" i="156"/>
  <c r="FN2" i="156"/>
  <c r="FZ2" i="156"/>
  <c r="GL2" i="156"/>
  <c r="GX2" i="156"/>
  <c r="HJ2" i="156"/>
  <c r="BA2" i="157"/>
  <c r="BM2" i="157"/>
  <c r="CK2" i="157"/>
  <c r="CW2" i="157"/>
  <c r="DI2" i="157"/>
  <c r="DU2" i="157"/>
  <c r="EG2" i="157"/>
  <c r="ES2" i="157"/>
  <c r="FE2" i="157"/>
  <c r="FQ2" i="157"/>
  <c r="GC2" i="157"/>
  <c r="GO2" i="157"/>
  <c r="HA2" i="157"/>
  <c r="HM2" i="157"/>
  <c r="EM2" i="158"/>
  <c r="EK2" i="158"/>
  <c r="EI2" i="158"/>
  <c r="EG2" i="158"/>
  <c r="HS2" i="158"/>
  <c r="HR2" i="158"/>
  <c r="HQ2" i="158"/>
  <c r="HO2" i="158"/>
  <c r="HM2" i="158"/>
  <c r="EH2" i="158"/>
  <c r="HD2" i="158"/>
  <c r="U21" i="158"/>
  <c r="AU21" i="158" s="1"/>
  <c r="AV2" i="159"/>
  <c r="U21" i="159"/>
  <c r="AH21" i="159" s="1"/>
  <c r="BH2" i="161"/>
  <c r="ES2" i="161"/>
  <c r="ER2" i="161"/>
  <c r="EQ2" i="161"/>
  <c r="EP2" i="161"/>
  <c r="EO2" i="161"/>
  <c r="EN2" i="161"/>
  <c r="CU2" i="166"/>
  <c r="CT2" i="166"/>
  <c r="CS2" i="166"/>
  <c r="CR2" i="166"/>
  <c r="CV2" i="166"/>
  <c r="CQ2" i="166"/>
  <c r="CP2" i="166"/>
  <c r="GA2" i="166"/>
  <c r="FZ2" i="166"/>
  <c r="FY2" i="166"/>
  <c r="FX2" i="166"/>
  <c r="GB2" i="166"/>
  <c r="FW2" i="166"/>
  <c r="FV2" i="166"/>
  <c r="CP2" i="155"/>
  <c r="FV2" i="155"/>
  <c r="CI2" i="156"/>
  <c r="DG2" i="156"/>
  <c r="EE2" i="156"/>
  <c r="GM2" i="156"/>
  <c r="HK2" i="156"/>
  <c r="R17" i="156"/>
  <c r="CX2" i="157"/>
  <c r="DV2" i="157"/>
  <c r="FF2" i="157"/>
  <c r="GD2" i="157"/>
  <c r="HB2" i="157"/>
  <c r="HN2" i="157"/>
  <c r="BK2" i="158"/>
  <c r="ES2" i="158"/>
  <c r="ER2" i="158"/>
  <c r="EQ2" i="158"/>
  <c r="EP2" i="158"/>
  <c r="HY2" i="158"/>
  <c r="HX2" i="158"/>
  <c r="HW2" i="158"/>
  <c r="HV2" i="158"/>
  <c r="BI2" i="160"/>
  <c r="ET2" i="160"/>
  <c r="ES2" i="160"/>
  <c r="ER2" i="160"/>
  <c r="EQ2" i="160"/>
  <c r="EP2" i="160"/>
  <c r="EO2" i="160"/>
  <c r="DT2" i="154"/>
  <c r="FD2" i="154"/>
  <c r="FP2" i="154"/>
  <c r="GZ2" i="154"/>
  <c r="CQ2" i="155"/>
  <c r="DC2" i="155"/>
  <c r="EM2" i="155"/>
  <c r="EY2" i="155"/>
  <c r="FW2" i="155"/>
  <c r="GI2" i="155"/>
  <c r="CJ2" i="156"/>
  <c r="DH2" i="156"/>
  <c r="EF2" i="156"/>
  <c r="GB2" i="156"/>
  <c r="GN2" i="156"/>
  <c r="HL2" i="156"/>
  <c r="R16" i="156"/>
  <c r="CA2" i="157"/>
  <c r="CY2" i="157"/>
  <c r="DW2" i="157"/>
  <c r="EI2" i="157"/>
  <c r="FG2" i="157"/>
  <c r="GE2" i="157"/>
  <c r="HC2" i="157"/>
  <c r="HO2" i="157"/>
  <c r="EY2" i="158"/>
  <c r="EU2" i="158"/>
  <c r="BP2" i="158"/>
  <c r="HI2" i="158"/>
  <c r="BL2" i="159"/>
  <c r="BJ2" i="159"/>
  <c r="EU2" i="159"/>
  <c r="ET2" i="159"/>
  <c r="ES2" i="159"/>
  <c r="ER2" i="159"/>
  <c r="EQ2" i="159"/>
  <c r="EP2" i="159"/>
  <c r="BJ2" i="161"/>
  <c r="BO2" i="161"/>
  <c r="BA2" i="161"/>
  <c r="P20" i="154"/>
  <c r="CR2" i="155"/>
  <c r="FX2" i="155"/>
  <c r="P21" i="155"/>
  <c r="CK2" i="156"/>
  <c r="DI2" i="156"/>
  <c r="GO2" i="156"/>
  <c r="V17" i="156"/>
  <c r="R22" i="156"/>
  <c r="CZ2" i="157"/>
  <c r="FH2" i="157"/>
  <c r="GF2" i="157"/>
  <c r="HD2" i="157"/>
  <c r="EN2" i="158"/>
  <c r="GD2" i="158"/>
  <c r="CL2" i="154"/>
  <c r="FR2" i="154"/>
  <c r="BU2" i="155"/>
  <c r="CS2" i="155"/>
  <c r="FA2" i="155"/>
  <c r="FY2" i="155"/>
  <c r="Q21" i="155"/>
  <c r="CL2" i="156"/>
  <c r="ET2" i="156"/>
  <c r="HN2" i="156"/>
  <c r="V16" i="156"/>
  <c r="CC2" i="157"/>
  <c r="DY2" i="157"/>
  <c r="EK2" i="157"/>
  <c r="FI2" i="157"/>
  <c r="HE2" i="157"/>
  <c r="HQ2" i="157"/>
  <c r="U21" i="157"/>
  <c r="AR21" i="157" s="1"/>
  <c r="T21" i="157"/>
  <c r="ET2" i="157" s="1"/>
  <c r="EO2" i="158"/>
  <c r="GF2" i="158"/>
  <c r="DI2" i="162"/>
  <c r="DH2" i="162"/>
  <c r="DJ2" i="162"/>
  <c r="DG2" i="162"/>
  <c r="DF2" i="162"/>
  <c r="DE2" i="162"/>
  <c r="DD2" i="162"/>
  <c r="GO2" i="162"/>
  <c r="GN2" i="162"/>
  <c r="GP2" i="162"/>
  <c r="GM2" i="162"/>
  <c r="GL2" i="162"/>
  <c r="GK2" i="162"/>
  <c r="GJ2" i="162"/>
  <c r="P25" i="153"/>
  <c r="CA2" i="154"/>
  <c r="CM2" i="154"/>
  <c r="EI2" i="154"/>
  <c r="FG2" i="154"/>
  <c r="FS2" i="154"/>
  <c r="HO2" i="154"/>
  <c r="P19" i="154"/>
  <c r="P25" i="154"/>
  <c r="BJ2" i="155"/>
  <c r="BV2" i="155"/>
  <c r="CT2" i="155"/>
  <c r="DR2" i="155"/>
  <c r="EP2" i="155"/>
  <c r="FB2" i="155"/>
  <c r="FZ2" i="155"/>
  <c r="GX2" i="155"/>
  <c r="P20" i="155"/>
  <c r="CM2" i="156"/>
  <c r="DK2" i="156"/>
  <c r="EI2" i="156"/>
  <c r="EU2" i="156"/>
  <c r="HO2" i="156"/>
  <c r="R21" i="156"/>
  <c r="BF2" i="157"/>
  <c r="DB2" i="157"/>
  <c r="DZ2" i="157"/>
  <c r="EL2" i="157"/>
  <c r="FJ2" i="157"/>
  <c r="GH2" i="157"/>
  <c r="HF2" i="157"/>
  <c r="HR2" i="157"/>
  <c r="ET2" i="158"/>
  <c r="HT2" i="158"/>
  <c r="DQ2" i="159"/>
  <c r="CI2" i="155"/>
  <c r="CU2" i="155"/>
  <c r="FO2" i="155"/>
  <c r="GA2" i="155"/>
  <c r="CB2" i="156"/>
  <c r="CN2" i="156"/>
  <c r="FH2" i="156"/>
  <c r="EY2" i="157"/>
  <c r="FK2" i="157"/>
  <c r="HU2" i="158"/>
  <c r="BA2" i="162"/>
  <c r="AM2" i="162"/>
  <c r="BH2" i="162"/>
  <c r="CJ2" i="155"/>
  <c r="FP2" i="155"/>
  <c r="CC2" i="156"/>
  <c r="FI2" i="156"/>
  <c r="EZ2" i="157"/>
  <c r="GV2" i="157"/>
  <c r="DC2" i="158"/>
  <c r="DA2" i="158"/>
  <c r="CY2" i="158"/>
  <c r="GI2" i="158"/>
  <c r="GH2" i="158"/>
  <c r="GG2" i="158"/>
  <c r="GE2" i="158"/>
  <c r="DV2" i="158"/>
  <c r="HZ2" i="158"/>
  <c r="BK2" i="160"/>
  <c r="BP2" i="160"/>
  <c r="BB2" i="160"/>
  <c r="U24" i="161"/>
  <c r="AF24" i="161" s="1"/>
  <c r="P24" i="161"/>
  <c r="T24" i="161"/>
  <c r="EZ2" i="158"/>
  <c r="DD2" i="159"/>
  <c r="DC2" i="159"/>
  <c r="DB2" i="159"/>
  <c r="DA2" i="159"/>
  <c r="CZ2" i="159"/>
  <c r="CY2" i="159"/>
  <c r="AX2" i="159"/>
  <c r="ED2" i="159"/>
  <c r="FB2" i="159"/>
  <c r="HJ2" i="159"/>
  <c r="AW2" i="160"/>
  <c r="EC2" i="160"/>
  <c r="FA2" i="160"/>
  <c r="GK2" i="160"/>
  <c r="GW2" i="160"/>
  <c r="HI2" i="160"/>
  <c r="AV2" i="161"/>
  <c r="DD2" i="161"/>
  <c r="DP2" i="161"/>
  <c r="EB2" i="161"/>
  <c r="EZ2" i="161"/>
  <c r="GJ2" i="161"/>
  <c r="GW2" i="161"/>
  <c r="HJ2" i="161"/>
  <c r="BR2" i="168"/>
  <c r="AW2" i="168"/>
  <c r="DF2" i="158"/>
  <c r="FB2" i="158"/>
  <c r="GL2" i="158"/>
  <c r="U16" i="158"/>
  <c r="AU16" i="158" s="1"/>
  <c r="U22" i="158"/>
  <c r="AU22" i="158" s="1"/>
  <c r="BW2" i="159"/>
  <c r="DG2" i="159"/>
  <c r="EE2" i="159"/>
  <c r="FC2" i="159"/>
  <c r="GM2" i="159"/>
  <c r="HK2" i="159"/>
  <c r="U22" i="159"/>
  <c r="AH22" i="159" s="1"/>
  <c r="BV2" i="160"/>
  <c r="DF2" i="160"/>
  <c r="DR2" i="160"/>
  <c r="ED2" i="160"/>
  <c r="FB2" i="160"/>
  <c r="GL2" i="160"/>
  <c r="GX2" i="160"/>
  <c r="HJ2" i="160"/>
  <c r="BU2" i="161"/>
  <c r="DE2" i="161"/>
  <c r="DQ2" i="161"/>
  <c r="EC2" i="161"/>
  <c r="FA2" i="161"/>
  <c r="GK2" i="161"/>
  <c r="GX2" i="161"/>
  <c r="HK2" i="161"/>
  <c r="BU2" i="162"/>
  <c r="FA2" i="162"/>
  <c r="CE2" i="163"/>
  <c r="FO2" i="163"/>
  <c r="FN2" i="163"/>
  <c r="FL2" i="163"/>
  <c r="FK2" i="163"/>
  <c r="FJ2" i="163"/>
  <c r="GE2" i="163"/>
  <c r="W20" i="163"/>
  <c r="AV20" i="163" s="1"/>
  <c r="R20" i="163"/>
  <c r="T24" i="165"/>
  <c r="U24" i="165"/>
  <c r="AJ24" i="165" s="1"/>
  <c r="P24" i="165"/>
  <c r="AY2" i="167"/>
  <c r="BT2" i="167"/>
  <c r="BW2" i="158"/>
  <c r="CU2" i="158"/>
  <c r="FC2" i="158"/>
  <c r="GA2" i="158"/>
  <c r="GM2" i="158"/>
  <c r="P20" i="158"/>
  <c r="T21" i="158"/>
  <c r="DN2" i="158" s="1"/>
  <c r="P26" i="158"/>
  <c r="BX2" i="159"/>
  <c r="CV2" i="159"/>
  <c r="DH2" i="159"/>
  <c r="DT2" i="159"/>
  <c r="EF2" i="159"/>
  <c r="FD2" i="159"/>
  <c r="GB2" i="159"/>
  <c r="GN2" i="159"/>
  <c r="GZ2" i="159"/>
  <c r="HL2" i="159"/>
  <c r="P20" i="159"/>
  <c r="T21" i="159"/>
  <c r="P26" i="159"/>
  <c r="BW2" i="160"/>
  <c r="CU2" i="160"/>
  <c r="DG2" i="160"/>
  <c r="DS2" i="160"/>
  <c r="EE2" i="160"/>
  <c r="FC2" i="160"/>
  <c r="GA2" i="160"/>
  <c r="GM2" i="160"/>
  <c r="GY2" i="160"/>
  <c r="HK2" i="160"/>
  <c r="P19" i="160"/>
  <c r="T20" i="160"/>
  <c r="DN2" i="160" s="1"/>
  <c r="P25" i="160"/>
  <c r="BV2" i="161"/>
  <c r="CT2" i="161"/>
  <c r="DF2" i="161"/>
  <c r="DR2" i="161"/>
  <c r="ED2" i="161"/>
  <c r="FB2" i="161"/>
  <c r="FZ2" i="161"/>
  <c r="GL2" i="161"/>
  <c r="GY2" i="161"/>
  <c r="AT2" i="162"/>
  <c r="EA2" i="162"/>
  <c r="DZ2" i="162"/>
  <c r="HG2" i="162"/>
  <c r="HF2" i="162"/>
  <c r="BV2" i="162"/>
  <c r="FB2" i="162"/>
  <c r="CJ2" i="158"/>
  <c r="CV2" i="158"/>
  <c r="DH2" i="158"/>
  <c r="FD2" i="158"/>
  <c r="FP2" i="158"/>
  <c r="GB2" i="158"/>
  <c r="GN2" i="158"/>
  <c r="AO2" i="159"/>
  <c r="CK2" i="159"/>
  <c r="CW2" i="159"/>
  <c r="DI2" i="159"/>
  <c r="DU2" i="159"/>
  <c r="EG2" i="159"/>
  <c r="FE2" i="159"/>
  <c r="FQ2" i="159"/>
  <c r="GC2" i="159"/>
  <c r="GO2" i="159"/>
  <c r="HA2" i="159"/>
  <c r="HM2" i="159"/>
  <c r="AN2" i="160"/>
  <c r="BX2" i="160"/>
  <c r="CJ2" i="160"/>
  <c r="CV2" i="160"/>
  <c r="DH2" i="160"/>
  <c r="DT2" i="160"/>
  <c r="EF2" i="160"/>
  <c r="FD2" i="160"/>
  <c r="FP2" i="160"/>
  <c r="GB2" i="160"/>
  <c r="GN2" i="160"/>
  <c r="GZ2" i="160"/>
  <c r="HL2" i="160"/>
  <c r="AM2" i="161"/>
  <c r="BW2" i="161"/>
  <c r="CI2" i="161"/>
  <c r="DG2" i="161"/>
  <c r="DS2" i="161"/>
  <c r="EE2" i="161"/>
  <c r="FC2" i="161"/>
  <c r="FO2" i="161"/>
  <c r="GA2" i="161"/>
  <c r="GM2" i="161"/>
  <c r="GZ2" i="161"/>
  <c r="BW2" i="162"/>
  <c r="FC2" i="162"/>
  <c r="GA2" i="163"/>
  <c r="FZ2" i="163"/>
  <c r="FX2" i="163"/>
  <c r="GC2" i="163"/>
  <c r="CG2" i="163"/>
  <c r="BQ2" i="163"/>
  <c r="BY2" i="158"/>
  <c r="FE2" i="158"/>
  <c r="GO2" i="158"/>
  <c r="BZ2" i="159"/>
  <c r="DJ2" i="159"/>
  <c r="DV2" i="159"/>
  <c r="EH2" i="159"/>
  <c r="FF2" i="159"/>
  <c r="GP2" i="159"/>
  <c r="HB2" i="159"/>
  <c r="BY2" i="160"/>
  <c r="DI2" i="160"/>
  <c r="DU2" i="160"/>
  <c r="EG2" i="160"/>
  <c r="FE2" i="160"/>
  <c r="GO2" i="160"/>
  <c r="HA2" i="160"/>
  <c r="BX2" i="161"/>
  <c r="DH2" i="161"/>
  <c r="DT2" i="161"/>
  <c r="EF2" i="161"/>
  <c r="FD2" i="161"/>
  <c r="GN2" i="161"/>
  <c r="HA2" i="161"/>
  <c r="U16" i="161"/>
  <c r="AF16" i="161" s="1"/>
  <c r="P16" i="161"/>
  <c r="U25" i="162"/>
  <c r="AF25" i="162" s="1"/>
  <c r="T25" i="162"/>
  <c r="DD2" i="163"/>
  <c r="DC2" i="163"/>
  <c r="DB2" i="163"/>
  <c r="DA2" i="163"/>
  <c r="CZ2" i="163"/>
  <c r="GJ2" i="163"/>
  <c r="GI2" i="163"/>
  <c r="GH2" i="163"/>
  <c r="GG2" i="163"/>
  <c r="GF2" i="163"/>
  <c r="BO2" i="166"/>
  <c r="AT2" i="166"/>
  <c r="GE2" i="159"/>
  <c r="CX2" i="160"/>
  <c r="GD2" i="160"/>
  <c r="HB2" i="160"/>
  <c r="CW2" i="161"/>
  <c r="GC2" i="161"/>
  <c r="HB2" i="161"/>
  <c r="BO2" i="162"/>
  <c r="EY2" i="162"/>
  <c r="EX2" i="162"/>
  <c r="EV2" i="162"/>
  <c r="EU2" i="162"/>
  <c r="CC2" i="162"/>
  <c r="FI2" i="162"/>
  <c r="DX2" i="159"/>
  <c r="EJ2" i="159"/>
  <c r="EV2" i="159"/>
  <c r="GF2" i="159"/>
  <c r="HD2" i="159"/>
  <c r="CY2" i="160"/>
  <c r="DW2" i="160"/>
  <c r="EI2" i="160"/>
  <c r="EU2" i="160"/>
  <c r="GE2" i="160"/>
  <c r="HC2" i="160"/>
  <c r="CX2" i="161"/>
  <c r="DV2" i="161"/>
  <c r="ET2" i="161"/>
  <c r="GD2" i="161"/>
  <c r="HD2" i="161"/>
  <c r="CA2" i="162"/>
  <c r="BY2" i="162"/>
  <c r="BX2" i="162"/>
  <c r="FG2" i="162"/>
  <c r="FE2" i="162"/>
  <c r="FD2" i="162"/>
  <c r="U19" i="162"/>
  <c r="AF19" i="162" s="1"/>
  <c r="T19" i="162"/>
  <c r="EO2" i="163"/>
  <c r="FM2" i="163"/>
  <c r="GG2" i="159"/>
  <c r="DL2" i="160"/>
  <c r="GF2" i="160"/>
  <c r="GR2" i="160"/>
  <c r="DK2" i="161"/>
  <c r="GE2" i="161"/>
  <c r="GR2" i="161"/>
  <c r="HE2" i="161"/>
  <c r="CE2" i="162"/>
  <c r="CD2" i="162"/>
  <c r="CB2" i="162"/>
  <c r="FK2" i="162"/>
  <c r="FJ2" i="162"/>
  <c r="FH2" i="162"/>
  <c r="CG2" i="162"/>
  <c r="FM2" i="162"/>
  <c r="U16" i="162"/>
  <c r="AF16" i="162" s="1"/>
  <c r="T16" i="162"/>
  <c r="P16" i="162"/>
  <c r="CD2" i="164"/>
  <c r="EL2" i="159"/>
  <c r="EX2" i="159"/>
  <c r="GH2" i="159"/>
  <c r="DA2" i="160"/>
  <c r="DM2" i="160"/>
  <c r="EW2" i="160"/>
  <c r="GG2" i="160"/>
  <c r="GS2" i="160"/>
  <c r="CZ2" i="161"/>
  <c r="DL2" i="161"/>
  <c r="EJ2" i="161"/>
  <c r="EV2" i="161"/>
  <c r="GF2" i="161"/>
  <c r="GS2" i="161"/>
  <c r="HF2" i="161"/>
  <c r="U18" i="161"/>
  <c r="AF18" i="161" s="1"/>
  <c r="P18" i="161"/>
  <c r="U22" i="161"/>
  <c r="AF22" i="161" s="1"/>
  <c r="T22" i="161"/>
  <c r="P22" i="161"/>
  <c r="CN2" i="162"/>
  <c r="CM2" i="162"/>
  <c r="CK2" i="162"/>
  <c r="CJ2" i="162"/>
  <c r="FT2" i="162"/>
  <c r="FS2" i="162"/>
  <c r="FQ2" i="162"/>
  <c r="FP2" i="162"/>
  <c r="CH2" i="162"/>
  <c r="FN2" i="162"/>
  <c r="P19" i="162"/>
  <c r="ET2" i="163"/>
  <c r="BX2" i="164"/>
  <c r="BV2" i="164"/>
  <c r="BU2" i="164"/>
  <c r="BT2" i="164"/>
  <c r="BS2" i="164"/>
  <c r="FD2" i="164"/>
  <c r="FC2" i="164"/>
  <c r="FB2" i="164"/>
  <c r="FA2" i="164"/>
  <c r="EZ2" i="164"/>
  <c r="EY2" i="164"/>
  <c r="BS2" i="159"/>
  <c r="EA2" i="159"/>
  <c r="EY2" i="159"/>
  <c r="GI2" i="159"/>
  <c r="HG2" i="159"/>
  <c r="BR2" i="160"/>
  <c r="DB2" i="160"/>
  <c r="DZ2" i="160"/>
  <c r="EX2" i="160"/>
  <c r="GH2" i="160"/>
  <c r="GT2" i="160"/>
  <c r="HF2" i="160"/>
  <c r="DA2" i="161"/>
  <c r="DM2" i="161"/>
  <c r="DY2" i="161"/>
  <c r="EW2" i="161"/>
  <c r="GG2" i="161"/>
  <c r="GT2" i="161"/>
  <c r="HG2" i="161"/>
  <c r="P25" i="161"/>
  <c r="FO2" i="162"/>
  <c r="U24" i="162"/>
  <c r="AF24" i="162" s="1"/>
  <c r="T24" i="162"/>
  <c r="P24" i="162"/>
  <c r="BR2" i="164"/>
  <c r="DE2" i="165"/>
  <c r="DD2" i="165"/>
  <c r="DB2" i="165"/>
  <c r="DC2" i="165"/>
  <c r="DA2" i="165"/>
  <c r="DG2" i="165"/>
  <c r="GK2" i="165"/>
  <c r="GJ2" i="165"/>
  <c r="GH2" i="165"/>
  <c r="GL2" i="165"/>
  <c r="GI2" i="165"/>
  <c r="GG2" i="165"/>
  <c r="BU2" i="165"/>
  <c r="GA2" i="165"/>
  <c r="BS2" i="165"/>
  <c r="AX2" i="165"/>
  <c r="GU2" i="161"/>
  <c r="DC2" i="162"/>
  <c r="DB2" i="162"/>
  <c r="CZ2" i="162"/>
  <c r="CY2" i="162"/>
  <c r="CW2" i="162"/>
  <c r="GI2" i="162"/>
  <c r="GH2" i="162"/>
  <c r="GF2" i="162"/>
  <c r="GE2" i="162"/>
  <c r="GC2" i="162"/>
  <c r="CL2" i="162"/>
  <c r="ET2" i="162"/>
  <c r="FR2" i="162"/>
  <c r="U18" i="162"/>
  <c r="AF18" i="162" s="1"/>
  <c r="P18" i="162"/>
  <c r="BJ2" i="163"/>
  <c r="EQ2" i="163"/>
  <c r="EP2" i="163"/>
  <c r="ES2" i="163"/>
  <c r="HW2" i="163"/>
  <c r="HV2" i="163"/>
  <c r="HZ2" i="163"/>
  <c r="HY2" i="163"/>
  <c r="FY2" i="163"/>
  <c r="HU2" i="163"/>
  <c r="DU2" i="163"/>
  <c r="FQ2" i="163"/>
  <c r="HA2" i="163"/>
  <c r="V21" i="163"/>
  <c r="CE2" i="164"/>
  <c r="CQ2" i="164"/>
  <c r="FK2" i="164"/>
  <c r="FW2" i="164"/>
  <c r="DA2" i="166"/>
  <c r="CZ2" i="166"/>
  <c r="CX2" i="166"/>
  <c r="GG2" i="166"/>
  <c r="GF2" i="166"/>
  <c r="GD2" i="166"/>
  <c r="DN2" i="166"/>
  <c r="DR2" i="167"/>
  <c r="DQ2" i="167"/>
  <c r="DV2" i="167"/>
  <c r="DU2" i="167"/>
  <c r="GX2" i="167"/>
  <c r="GW2" i="167"/>
  <c r="HB2" i="167"/>
  <c r="HA2" i="167"/>
  <c r="DP2" i="167"/>
  <c r="GV2" i="167"/>
  <c r="W21" i="163"/>
  <c r="AV21" i="163" s="1"/>
  <c r="CF2" i="164"/>
  <c r="CR2" i="164"/>
  <c r="FL2" i="164"/>
  <c r="FX2" i="164"/>
  <c r="DQ2" i="165"/>
  <c r="DP2" i="165"/>
  <c r="DU2" i="165"/>
  <c r="DT2" i="165"/>
  <c r="GW2" i="165"/>
  <c r="GV2" i="165"/>
  <c r="HA2" i="165"/>
  <c r="GZ2" i="165"/>
  <c r="CS2" i="164"/>
  <c r="EC2" i="164"/>
  <c r="FM2" i="164"/>
  <c r="FY2" i="164"/>
  <c r="U17" i="165"/>
  <c r="AJ17" i="165" s="1"/>
  <c r="T17" i="165"/>
  <c r="P17" i="165"/>
  <c r="DM2" i="166"/>
  <c r="DL2" i="166"/>
  <c r="DQ2" i="166"/>
  <c r="DP2" i="166"/>
  <c r="GS2" i="166"/>
  <c r="GR2" i="166"/>
  <c r="GW2" i="166"/>
  <c r="GV2" i="166"/>
  <c r="CV2" i="162"/>
  <c r="DT2" i="162"/>
  <c r="EF2" i="162"/>
  <c r="ER2" i="162"/>
  <c r="GB2" i="162"/>
  <c r="GZ2" i="162"/>
  <c r="CN2" i="163"/>
  <c r="DL2" i="163"/>
  <c r="DX2" i="163"/>
  <c r="EV2" i="163"/>
  <c r="FH2" i="163"/>
  <c r="FT2" i="163"/>
  <c r="GR2" i="163"/>
  <c r="HD2" i="163"/>
  <c r="HP2" i="163"/>
  <c r="S19" i="163"/>
  <c r="GE2" i="164"/>
  <c r="GC2" i="164"/>
  <c r="AX2" i="164"/>
  <c r="CH2" i="164"/>
  <c r="CT2" i="164"/>
  <c r="DF2" i="164"/>
  <c r="ED2" i="164"/>
  <c r="FN2" i="164"/>
  <c r="FZ2" i="164"/>
  <c r="GN2" i="164"/>
  <c r="HR2" i="164"/>
  <c r="U20" i="165"/>
  <c r="AJ20" i="165" s="1"/>
  <c r="P20" i="165"/>
  <c r="CY2" i="166"/>
  <c r="U20" i="166"/>
  <c r="AF20" i="166" s="1"/>
  <c r="T20" i="166"/>
  <c r="P20" i="166"/>
  <c r="BF2" i="167"/>
  <c r="EL2" i="167"/>
  <c r="BF2" i="168"/>
  <c r="BD2" i="168"/>
  <c r="EM2" i="168"/>
  <c r="EL2" i="168"/>
  <c r="EK2" i="168"/>
  <c r="EJ2" i="168"/>
  <c r="EI2" i="168"/>
  <c r="DM2" i="163"/>
  <c r="DY2" i="163"/>
  <c r="FU2" i="163"/>
  <c r="GS2" i="163"/>
  <c r="HE2" i="163"/>
  <c r="R18" i="163"/>
  <c r="V19" i="163"/>
  <c r="R24" i="163"/>
  <c r="V25" i="163"/>
  <c r="CI2" i="164"/>
  <c r="DG2" i="164"/>
  <c r="EE2" i="164"/>
  <c r="FO2" i="164"/>
  <c r="GA2" i="164"/>
  <c r="EW2" i="164"/>
  <c r="BM2" i="164"/>
  <c r="U23" i="165"/>
  <c r="AJ23" i="165" s="1"/>
  <c r="T23" i="165"/>
  <c r="P23" i="165"/>
  <c r="DB2" i="166"/>
  <c r="BO2" i="167"/>
  <c r="BM2" i="167"/>
  <c r="EX2" i="167"/>
  <c r="EW2" i="167"/>
  <c r="EV2" i="167"/>
  <c r="EU2" i="167"/>
  <c r="ET2" i="167"/>
  <c r="ES2" i="167"/>
  <c r="DD2" i="167"/>
  <c r="GJ2" i="167"/>
  <c r="U20" i="167"/>
  <c r="AK20" i="167" s="1"/>
  <c r="T20" i="167"/>
  <c r="P20" i="167"/>
  <c r="BP2" i="168"/>
  <c r="BN2" i="168"/>
  <c r="BM2" i="168"/>
  <c r="BL2" i="168"/>
  <c r="BK2" i="168"/>
  <c r="EV2" i="168"/>
  <c r="EU2" i="168"/>
  <c r="ET2" i="168"/>
  <c r="ES2" i="168"/>
  <c r="ER2" i="168"/>
  <c r="EQ2" i="168"/>
  <c r="FV2" i="163"/>
  <c r="S18" i="163"/>
  <c r="GQ2" i="164"/>
  <c r="GO2" i="164"/>
  <c r="AZ2" i="164"/>
  <c r="CJ2" i="164"/>
  <c r="DH2" i="164"/>
  <c r="EF2" i="164"/>
  <c r="FP2" i="164"/>
  <c r="GR2" i="164"/>
  <c r="EU2" i="165"/>
  <c r="ES2" i="165"/>
  <c r="ER2" i="165"/>
  <c r="GU2" i="165"/>
  <c r="BC2" i="166"/>
  <c r="DC2" i="166"/>
  <c r="GQ2" i="166"/>
  <c r="BV2" i="167"/>
  <c r="BT2" i="168"/>
  <c r="BC2" i="162"/>
  <c r="DW2" i="162"/>
  <c r="EI2" i="162"/>
  <c r="HC2" i="162"/>
  <c r="BS2" i="163"/>
  <c r="DO2" i="163"/>
  <c r="EM2" i="163"/>
  <c r="EY2" i="163"/>
  <c r="GU2" i="163"/>
  <c r="HS2" i="163"/>
  <c r="R17" i="163"/>
  <c r="V18" i="163"/>
  <c r="R23" i="163"/>
  <c r="V24" i="163"/>
  <c r="BA2" i="164"/>
  <c r="BY2" i="164"/>
  <c r="CK2" i="164"/>
  <c r="CW2" i="164"/>
  <c r="DI2" i="164"/>
  <c r="EG2" i="164"/>
  <c r="FE2" i="164"/>
  <c r="FQ2" i="164"/>
  <c r="GD2" i="164"/>
  <c r="GS2" i="164"/>
  <c r="HG2" i="164"/>
  <c r="HU2" i="164"/>
  <c r="ES2" i="164"/>
  <c r="FA2" i="165"/>
  <c r="EZ2" i="165"/>
  <c r="EX2" i="165"/>
  <c r="FD2" i="165"/>
  <c r="BE2" i="165"/>
  <c r="CU2" i="165"/>
  <c r="DO2" i="165"/>
  <c r="GX2" i="165"/>
  <c r="T20" i="165"/>
  <c r="BJ2" i="166"/>
  <c r="BH2" i="166"/>
  <c r="EQ2" i="166"/>
  <c r="EP2" i="166"/>
  <c r="EO2" i="166"/>
  <c r="EN2" i="166"/>
  <c r="GT2" i="166"/>
  <c r="EP2" i="168"/>
  <c r="EJ2" i="162"/>
  <c r="P22" i="162"/>
  <c r="DP2" i="163"/>
  <c r="EZ2" i="163"/>
  <c r="GV2" i="163"/>
  <c r="S17" i="163"/>
  <c r="BN2" i="164"/>
  <c r="BZ2" i="164"/>
  <c r="CX2" i="164"/>
  <c r="DJ2" i="164"/>
  <c r="DV2" i="164"/>
  <c r="EH2" i="164"/>
  <c r="ET2" i="164"/>
  <c r="FF2" i="164"/>
  <c r="GF2" i="164"/>
  <c r="GT2" i="164"/>
  <c r="HH2" i="164"/>
  <c r="CD2" i="165"/>
  <c r="CA2" i="165"/>
  <c r="BY2" i="165"/>
  <c r="FJ2" i="165"/>
  <c r="FG2" i="165"/>
  <c r="FE2" i="165"/>
  <c r="CB2" i="165"/>
  <c r="DR2" i="165"/>
  <c r="EK2" i="165"/>
  <c r="FI2" i="165"/>
  <c r="GY2" i="165"/>
  <c r="BQ2" i="166"/>
  <c r="GU2" i="166"/>
  <c r="HO2" i="164"/>
  <c r="HM2" i="164"/>
  <c r="CM2" i="164"/>
  <c r="FS2" i="164"/>
  <c r="HI2" i="164"/>
  <c r="CG2" i="165"/>
  <c r="CF2" i="165"/>
  <c r="CK2" i="165"/>
  <c r="CJ2" i="165"/>
  <c r="FM2" i="165"/>
  <c r="FL2" i="165"/>
  <c r="FQ2" i="165"/>
  <c r="FP2" i="165"/>
  <c r="CP2" i="162"/>
  <c r="FV2" i="162"/>
  <c r="T22" i="162"/>
  <c r="DF2" i="163"/>
  <c r="DR2" i="163"/>
  <c r="GL2" i="163"/>
  <c r="GX2" i="163"/>
  <c r="S16" i="163"/>
  <c r="BP2" i="164"/>
  <c r="CB2" i="164"/>
  <c r="CN2" i="164"/>
  <c r="DL2" i="164"/>
  <c r="DX2" i="164"/>
  <c r="EJ2" i="164"/>
  <c r="EV2" i="164"/>
  <c r="FH2" i="164"/>
  <c r="FT2" i="164"/>
  <c r="GH2" i="164"/>
  <c r="HJ2" i="164"/>
  <c r="CE2" i="165"/>
  <c r="FN2" i="165"/>
  <c r="CC2" i="166"/>
  <c r="CB2" i="166"/>
  <c r="CH2" i="166"/>
  <c r="CF2" i="166"/>
  <c r="FI2" i="166"/>
  <c r="FH2" i="166"/>
  <c r="FN2" i="166"/>
  <c r="FM2" i="166"/>
  <c r="FL2" i="166"/>
  <c r="GE2" i="166"/>
  <c r="HK2" i="164"/>
  <c r="CY2" i="165"/>
  <c r="CW2" i="165"/>
  <c r="CV2" i="165"/>
  <c r="BL2" i="165"/>
  <c r="CH2" i="165"/>
  <c r="EQ2" i="165"/>
  <c r="FO2" i="165"/>
  <c r="EG2" i="166"/>
  <c r="GH2" i="166"/>
  <c r="DF2" i="167"/>
  <c r="DE2" i="167"/>
  <c r="DC2" i="167"/>
  <c r="DB2" i="167"/>
  <c r="GL2" i="167"/>
  <c r="GK2" i="167"/>
  <c r="GI2" i="167"/>
  <c r="GH2" i="167"/>
  <c r="P21" i="168"/>
  <c r="T21" i="168"/>
  <c r="CH2" i="169"/>
  <c r="CF2" i="169"/>
  <c r="CD2" i="169"/>
  <c r="FO2" i="169"/>
  <c r="FN2" i="169"/>
  <c r="FL2" i="169"/>
  <c r="FJ2" i="169"/>
  <c r="U17" i="171"/>
  <c r="AH17" i="171" s="1"/>
  <c r="T17" i="171"/>
  <c r="AW2" i="171" s="1"/>
  <c r="P17" i="171"/>
  <c r="AZ2" i="171" s="1"/>
  <c r="HL2" i="165"/>
  <c r="EB2" i="166"/>
  <c r="EZ2" i="166"/>
  <c r="HH2" i="166"/>
  <c r="BA2" i="167"/>
  <c r="CK2" i="167"/>
  <c r="CW2" i="167"/>
  <c r="EG2" i="167"/>
  <c r="FE2" i="167"/>
  <c r="FQ2" i="167"/>
  <c r="GC2" i="167"/>
  <c r="HM2" i="167"/>
  <c r="AY2" i="168"/>
  <c r="CI2" i="168"/>
  <c r="CU2" i="168"/>
  <c r="DS2" i="168"/>
  <c r="EE2" i="168"/>
  <c r="FC2" i="168"/>
  <c r="FO2" i="168"/>
  <c r="GA2" i="168"/>
  <c r="GY2" i="168"/>
  <c r="HK2" i="168"/>
  <c r="CW2" i="169"/>
  <c r="CT2" i="169"/>
  <c r="CR2" i="169"/>
  <c r="GC2" i="169"/>
  <c r="GA2" i="169"/>
  <c r="FZ2" i="169"/>
  <c r="FY2" i="169"/>
  <c r="FX2" i="169"/>
  <c r="AW2" i="169"/>
  <c r="BU2" i="166"/>
  <c r="EC2" i="166"/>
  <c r="FA2" i="166"/>
  <c r="HI2" i="166"/>
  <c r="BZ2" i="167"/>
  <c r="CL2" i="167"/>
  <c r="CX2" i="167"/>
  <c r="EH2" i="167"/>
  <c r="FF2" i="167"/>
  <c r="FR2" i="167"/>
  <c r="GD2" i="167"/>
  <c r="HN2" i="167"/>
  <c r="BX2" i="168"/>
  <c r="CJ2" i="168"/>
  <c r="CV2" i="168"/>
  <c r="DT2" i="168"/>
  <c r="EF2" i="168"/>
  <c r="FD2" i="168"/>
  <c r="FP2" i="168"/>
  <c r="GB2" i="168"/>
  <c r="GZ2" i="168"/>
  <c r="HL2" i="168"/>
  <c r="U21" i="168"/>
  <c r="AI21" i="168" s="1"/>
  <c r="CQ2" i="169"/>
  <c r="CM2" i="167"/>
  <c r="CY2" i="167"/>
  <c r="FS2" i="167"/>
  <c r="GE2" i="167"/>
  <c r="HO2" i="167"/>
  <c r="CK2" i="168"/>
  <c r="CW2" i="168"/>
  <c r="EG2" i="168"/>
  <c r="FQ2" i="168"/>
  <c r="GC2" i="168"/>
  <c r="HM2" i="168"/>
  <c r="DJ2" i="169"/>
  <c r="DI2" i="169"/>
  <c r="DF2" i="169"/>
  <c r="GP2" i="169"/>
  <c r="GO2" i="169"/>
  <c r="GM2" i="169"/>
  <c r="GL2" i="169"/>
  <c r="GK2" i="169"/>
  <c r="FI2" i="169"/>
  <c r="GQ2" i="169"/>
  <c r="AQ2" i="165"/>
  <c r="CM2" i="165"/>
  <c r="DK2" i="165"/>
  <c r="DW2" i="165"/>
  <c r="EI2" i="165"/>
  <c r="FS2" i="165"/>
  <c r="GQ2" i="165"/>
  <c r="HC2" i="165"/>
  <c r="HO2" i="165"/>
  <c r="AM2" i="166"/>
  <c r="CI2" i="166"/>
  <c r="DG2" i="166"/>
  <c r="DS2" i="166"/>
  <c r="EE2" i="166"/>
  <c r="FC2" i="166"/>
  <c r="FO2" i="166"/>
  <c r="GM2" i="166"/>
  <c r="GY2" i="166"/>
  <c r="HK2" i="166"/>
  <c r="AR2" i="167"/>
  <c r="CB2" i="167"/>
  <c r="CN2" i="167"/>
  <c r="CZ2" i="167"/>
  <c r="DL2" i="167"/>
  <c r="DX2" i="167"/>
  <c r="EJ2" i="167"/>
  <c r="FH2" i="167"/>
  <c r="FT2" i="167"/>
  <c r="GF2" i="167"/>
  <c r="GR2" i="167"/>
  <c r="HD2" i="167"/>
  <c r="HP2" i="167"/>
  <c r="AP2" i="168"/>
  <c r="BZ2" i="168"/>
  <c r="CL2" i="168"/>
  <c r="CX2" i="168"/>
  <c r="DJ2" i="168"/>
  <c r="DV2" i="168"/>
  <c r="EH2" i="168"/>
  <c r="FF2" i="168"/>
  <c r="FR2" i="168"/>
  <c r="GD2" i="168"/>
  <c r="GP2" i="168"/>
  <c r="HB2" i="168"/>
  <c r="HN2" i="168"/>
  <c r="U23" i="168"/>
  <c r="AI23" i="168" s="1"/>
  <c r="CU2" i="169"/>
  <c r="FK2" i="169"/>
  <c r="DA2" i="170"/>
  <c r="CY2" i="170"/>
  <c r="DC2" i="170"/>
  <c r="DB2" i="170"/>
  <c r="CZ2" i="170"/>
  <c r="CX2" i="170"/>
  <c r="CW2" i="170"/>
  <c r="GG2" i="170"/>
  <c r="GF2" i="170"/>
  <c r="GE2" i="170"/>
  <c r="GI2" i="170"/>
  <c r="GH2" i="170"/>
  <c r="GD2" i="170"/>
  <c r="GC2" i="170"/>
  <c r="DV2" i="169"/>
  <c r="DU2" i="169"/>
  <c r="DX2" i="169"/>
  <c r="HB2" i="169"/>
  <c r="HA2" i="169"/>
  <c r="GY2" i="169"/>
  <c r="HD2" i="169"/>
  <c r="DT2" i="169"/>
  <c r="FM2" i="169"/>
  <c r="CZ2" i="168"/>
  <c r="GF2" i="168"/>
  <c r="AX2" i="169"/>
  <c r="AV2" i="169"/>
  <c r="AT2" i="169"/>
  <c r="ED2" i="169"/>
  <c r="EB2" i="169"/>
  <c r="DZ2" i="169"/>
  <c r="HK2" i="169"/>
  <c r="HJ2" i="169"/>
  <c r="HI2" i="169"/>
  <c r="HH2" i="169"/>
  <c r="HF2" i="169"/>
  <c r="CP2" i="165"/>
  <c r="DZ2" i="165"/>
  <c r="FV2" i="165"/>
  <c r="HF2" i="165"/>
  <c r="CL2" i="166"/>
  <c r="DV2" i="166"/>
  <c r="ET2" i="166"/>
  <c r="FR2" i="166"/>
  <c r="HB2" i="166"/>
  <c r="P17" i="166"/>
  <c r="P23" i="166"/>
  <c r="BZ2" i="166" s="1"/>
  <c r="CQ2" i="167"/>
  <c r="EA2" i="167"/>
  <c r="EY2" i="167"/>
  <c r="FW2" i="167"/>
  <c r="HG2" i="167"/>
  <c r="P17" i="167"/>
  <c r="P23" i="167"/>
  <c r="CO2" i="168"/>
  <c r="DA2" i="168"/>
  <c r="DY2" i="168"/>
  <c r="EW2" i="168"/>
  <c r="FU2" i="168"/>
  <c r="GG2" i="168"/>
  <c r="HE2" i="168"/>
  <c r="U16" i="168"/>
  <c r="AI16" i="168" s="1"/>
  <c r="CC2" i="169"/>
  <c r="DY2" i="169"/>
  <c r="HC2" i="169"/>
  <c r="U24" i="169"/>
  <c r="AN24" i="169" s="1"/>
  <c r="T24" i="169"/>
  <c r="P24" i="169"/>
  <c r="DN2" i="168"/>
  <c r="GT2" i="168"/>
  <c r="CE2" i="169"/>
  <c r="EV2" i="166"/>
  <c r="T17" i="166"/>
  <c r="T23" i="166"/>
  <c r="BW2" i="166" s="1"/>
  <c r="CG2" i="167"/>
  <c r="FA2" i="167"/>
  <c r="FM2" i="167"/>
  <c r="T17" i="167"/>
  <c r="T23" i="167"/>
  <c r="CE2" i="168"/>
  <c r="DC2" i="168"/>
  <c r="DO2" i="168"/>
  <c r="EY2" i="168"/>
  <c r="FK2" i="168"/>
  <c r="GI2" i="168"/>
  <c r="GU2" i="168"/>
  <c r="P22" i="168"/>
  <c r="BT2" i="169"/>
  <c r="BR2" i="169"/>
  <c r="BP2" i="169"/>
  <c r="EZ2" i="169"/>
  <c r="EX2" i="169"/>
  <c r="EV2" i="169"/>
  <c r="CG2" i="169"/>
  <c r="DE2" i="169"/>
  <c r="EC2" i="169"/>
  <c r="EY2" i="169"/>
  <c r="FW2" i="169"/>
  <c r="HG2" i="169"/>
  <c r="CI2" i="169"/>
  <c r="EE2" i="169"/>
  <c r="HL2" i="169"/>
  <c r="P20" i="168"/>
  <c r="BO2" i="168" s="1"/>
  <c r="BD2" i="169"/>
  <c r="CB2" i="169"/>
  <c r="CN2" i="169"/>
  <c r="CZ2" i="169"/>
  <c r="DL2" i="169"/>
  <c r="EJ2" i="169"/>
  <c r="FH2" i="169"/>
  <c r="FT2" i="169"/>
  <c r="GF2" i="169"/>
  <c r="GR2" i="169"/>
  <c r="HP2" i="169"/>
  <c r="T21" i="169"/>
  <c r="BX2" i="169" s="1"/>
  <c r="BB2" i="170"/>
  <c r="BR2" i="170"/>
  <c r="CF2" i="170"/>
  <c r="DH2" i="170"/>
  <c r="DV2" i="170"/>
  <c r="FA2" i="170"/>
  <c r="FQ2" i="170"/>
  <c r="GJ2" i="170"/>
  <c r="GZ2" i="170"/>
  <c r="U18" i="170"/>
  <c r="AF18" i="170" s="1"/>
  <c r="U24" i="170"/>
  <c r="AF24" i="170" s="1"/>
  <c r="CR2" i="171"/>
  <c r="GP2" i="171"/>
  <c r="CR2" i="172"/>
  <c r="CQ2" i="172"/>
  <c r="CP2" i="172"/>
  <c r="CU2" i="172"/>
  <c r="CT2" i="172"/>
  <c r="FX2" i="172"/>
  <c r="FW2" i="172"/>
  <c r="FV2" i="172"/>
  <c r="GA2" i="172"/>
  <c r="FZ2" i="172"/>
  <c r="U24" i="173"/>
  <c r="AF24" i="173" s="1"/>
  <c r="T24" i="173"/>
  <c r="P24" i="173"/>
  <c r="BF2" i="169"/>
  <c r="CP2" i="169"/>
  <c r="DB2" i="169"/>
  <c r="DN2" i="169"/>
  <c r="EL2" i="169"/>
  <c r="FV2" i="169"/>
  <c r="GH2" i="169"/>
  <c r="GT2" i="169"/>
  <c r="HR2" i="169"/>
  <c r="AP2" i="170"/>
  <c r="CH2" i="170"/>
  <c r="DJ2" i="170"/>
  <c r="EN2" i="170"/>
  <c r="FD2" i="170"/>
  <c r="GM2" i="170"/>
  <c r="BW2" i="171"/>
  <c r="CU2" i="171"/>
  <c r="FQ2" i="171"/>
  <c r="CR2" i="173"/>
  <c r="CQ2" i="173"/>
  <c r="CP2" i="173"/>
  <c r="CU2" i="173"/>
  <c r="CT2" i="173"/>
  <c r="FW2" i="173"/>
  <c r="GB2" i="173"/>
  <c r="GA2" i="173"/>
  <c r="FZ2" i="173"/>
  <c r="FY2" i="173"/>
  <c r="FX2" i="173"/>
  <c r="FV2" i="173"/>
  <c r="BG2" i="170"/>
  <c r="CI2" i="170"/>
  <c r="EO2" i="170"/>
  <c r="BG2" i="171"/>
  <c r="BF2" i="171"/>
  <c r="BE2" i="171"/>
  <c r="BC2" i="171"/>
  <c r="EM2" i="171"/>
  <c r="EL2" i="171"/>
  <c r="EK2" i="171"/>
  <c r="EJ2" i="171"/>
  <c r="EI2" i="171"/>
  <c r="BY2" i="171"/>
  <c r="U17" i="172"/>
  <c r="AF17" i="172" s="1"/>
  <c r="T17" i="172"/>
  <c r="BB2" i="172" s="1"/>
  <c r="P17" i="172"/>
  <c r="BE2" i="172" s="1"/>
  <c r="BU2" i="173"/>
  <c r="EY2" i="174"/>
  <c r="EX2" i="174"/>
  <c r="EW2" i="174"/>
  <c r="EV2" i="174"/>
  <c r="ET2" i="174"/>
  <c r="EZ2" i="174"/>
  <c r="EU2" i="174"/>
  <c r="BH2" i="169"/>
  <c r="DD2" i="169"/>
  <c r="DP2" i="169"/>
  <c r="EN2" i="169"/>
  <c r="GJ2" i="169"/>
  <c r="GV2" i="169"/>
  <c r="U23" i="169"/>
  <c r="AN23" i="169" s="1"/>
  <c r="HD2" i="170"/>
  <c r="HC2" i="170"/>
  <c r="GX2" i="170"/>
  <c r="BH2" i="170"/>
  <c r="BV2" i="170"/>
  <c r="CJ2" i="170"/>
  <c r="EQ2" i="170"/>
  <c r="GO2" i="170"/>
  <c r="U17" i="170"/>
  <c r="AF17" i="170" s="1"/>
  <c r="T17" i="170"/>
  <c r="AU2" i="170" s="1"/>
  <c r="GW2" i="169"/>
  <c r="CK2" i="170"/>
  <c r="ER2" i="170"/>
  <c r="U23" i="170"/>
  <c r="AF23" i="170" s="1"/>
  <c r="T23" i="170"/>
  <c r="BU2" i="171"/>
  <c r="BS2" i="171"/>
  <c r="BQ2" i="171"/>
  <c r="BP2" i="171"/>
  <c r="FB2" i="171"/>
  <c r="FA2" i="171"/>
  <c r="EY2" i="171"/>
  <c r="EX2" i="171"/>
  <c r="EW2" i="171"/>
  <c r="EV2" i="171"/>
  <c r="BB2" i="171"/>
  <c r="U19" i="172"/>
  <c r="AF19" i="172" s="1"/>
  <c r="CQ2" i="175"/>
  <c r="CP2" i="175"/>
  <c r="CU2" i="175"/>
  <c r="CS2" i="175"/>
  <c r="CV2" i="175"/>
  <c r="CT2" i="175"/>
  <c r="CR2" i="175"/>
  <c r="FW2" i="175"/>
  <c r="FV2" i="175"/>
  <c r="GA2" i="175"/>
  <c r="FY2" i="175"/>
  <c r="GB2" i="175"/>
  <c r="FZ2" i="175"/>
  <c r="FX2" i="175"/>
  <c r="BE2" i="170"/>
  <c r="BC2" i="170"/>
  <c r="EK2" i="170"/>
  <c r="EI2" i="170"/>
  <c r="BJ2" i="170"/>
  <c r="CL2" i="170"/>
  <c r="ES2" i="170"/>
  <c r="CC2" i="171"/>
  <c r="CB2" i="171"/>
  <c r="CA2" i="171"/>
  <c r="BX2" i="171"/>
  <c r="FI2" i="171"/>
  <c r="FH2" i="171"/>
  <c r="FG2" i="171"/>
  <c r="FD2" i="171"/>
  <c r="EZ2" i="171"/>
  <c r="BK2" i="170"/>
  <c r="P23" i="170"/>
  <c r="BH2" i="171"/>
  <c r="DF2" i="171"/>
  <c r="FC2" i="171"/>
  <c r="U25" i="173"/>
  <c r="AF25" i="173" s="1"/>
  <c r="T25" i="173"/>
  <c r="P25" i="173"/>
  <c r="BQ2" i="170"/>
  <c r="BO2" i="170"/>
  <c r="EW2" i="170"/>
  <c r="EU2" i="170"/>
  <c r="EV2" i="170"/>
  <c r="U19" i="170"/>
  <c r="AF19" i="170" s="1"/>
  <c r="P19" i="170"/>
  <c r="BL2" i="170" s="1"/>
  <c r="U25" i="170"/>
  <c r="AF25" i="170" s="1"/>
  <c r="P25" i="170"/>
  <c r="CQ2" i="171"/>
  <c r="CP2" i="171"/>
  <c r="CO2" i="171"/>
  <c r="CN2" i="171"/>
  <c r="CM2" i="171"/>
  <c r="FW2" i="171"/>
  <c r="FV2" i="171"/>
  <c r="FU2" i="171"/>
  <c r="FT2" i="171"/>
  <c r="FS2" i="171"/>
  <c r="P24" i="174"/>
  <c r="DC2" i="177"/>
  <c r="CY2" i="177"/>
  <c r="DA2" i="177"/>
  <c r="CZ2" i="177"/>
  <c r="CX2" i="177"/>
  <c r="CW2" i="177"/>
  <c r="DB2" i="177"/>
  <c r="GI2" i="177"/>
  <c r="GE2" i="177"/>
  <c r="GC2" i="177"/>
  <c r="GH2" i="177"/>
  <c r="GF2" i="177"/>
  <c r="GG2" i="177"/>
  <c r="BA2" i="169"/>
  <c r="BM2" i="169"/>
  <c r="BY2" i="169"/>
  <c r="CK2" i="169"/>
  <c r="EG2" i="169"/>
  <c r="ES2" i="169"/>
  <c r="FE2" i="169"/>
  <c r="FQ2" i="169"/>
  <c r="HM2" i="169"/>
  <c r="FG2" i="170"/>
  <c r="FB2" i="170"/>
  <c r="CB2" i="170"/>
  <c r="DE2" i="170"/>
  <c r="DS2" i="170"/>
  <c r="EG2" i="170"/>
  <c r="EX2" i="170"/>
  <c r="U22" i="170"/>
  <c r="AF22" i="170" s="1"/>
  <c r="P22" i="170"/>
  <c r="CS2" i="171"/>
  <c r="CV2" i="171"/>
  <c r="FZ2" i="171"/>
  <c r="FY2" i="171"/>
  <c r="GB2" i="171"/>
  <c r="DI2" i="171"/>
  <c r="FF2" i="171"/>
  <c r="U23" i="171"/>
  <c r="AH23" i="171" s="1"/>
  <c r="T23" i="171"/>
  <c r="P23" i="171"/>
  <c r="CA2" i="172"/>
  <c r="BZ2" i="172"/>
  <c r="BY2" i="172"/>
  <c r="BW2" i="172"/>
  <c r="BV2" i="172"/>
  <c r="FG2" i="172"/>
  <c r="FF2" i="172"/>
  <c r="FE2" i="172"/>
  <c r="FC2" i="172"/>
  <c r="FB2" i="172"/>
  <c r="CS2" i="172"/>
  <c r="FI2" i="170"/>
  <c r="FN2" i="170"/>
  <c r="AL2" i="170"/>
  <c r="AZ2" i="170"/>
  <c r="BN2" i="170"/>
  <c r="CD2" i="170"/>
  <c r="DT2" i="170"/>
  <c r="EH2" i="170"/>
  <c r="EY2" i="170"/>
  <c r="T16" i="170"/>
  <c r="AN2" i="170" s="1"/>
  <c r="CK2" i="171"/>
  <c r="CV2" i="172"/>
  <c r="CS2" i="173"/>
  <c r="CO2" i="170"/>
  <c r="CM2" i="170"/>
  <c r="FU2" i="170"/>
  <c r="FT2" i="170"/>
  <c r="FS2" i="170"/>
  <c r="BP2" i="170"/>
  <c r="EZ2" i="170"/>
  <c r="FP2" i="170"/>
  <c r="T19" i="170"/>
  <c r="BI2" i="170" s="1"/>
  <c r="T25" i="170"/>
  <c r="DL2" i="171"/>
  <c r="DK2" i="171"/>
  <c r="DH2" i="171"/>
  <c r="GL2" i="171"/>
  <c r="GR2" i="171"/>
  <c r="GQ2" i="171"/>
  <c r="GN2" i="171"/>
  <c r="CL2" i="171"/>
  <c r="GO2" i="171"/>
  <c r="U23" i="172"/>
  <c r="AF23" i="172" s="1"/>
  <c r="T23" i="172"/>
  <c r="P23" i="172"/>
  <c r="CA2" i="173"/>
  <c r="BZ2" i="173"/>
  <c r="BY2" i="173"/>
  <c r="BW2" i="173"/>
  <c r="BV2" i="173"/>
  <c r="FG2" i="173"/>
  <c r="FF2" i="173"/>
  <c r="FE2" i="173"/>
  <c r="FD2" i="173"/>
  <c r="FC2" i="173"/>
  <c r="FA2" i="173"/>
  <c r="U22" i="173"/>
  <c r="AF22" i="173" s="1"/>
  <c r="P22" i="173"/>
  <c r="HJ2" i="170"/>
  <c r="AN2" i="171"/>
  <c r="BL2" i="171"/>
  <c r="CJ2" i="171"/>
  <c r="DT2" i="171"/>
  <c r="EF2" i="171"/>
  <c r="ER2" i="171"/>
  <c r="FP2" i="171"/>
  <c r="GZ2" i="171"/>
  <c r="HL2" i="171"/>
  <c r="P19" i="171"/>
  <c r="BN2" i="171" s="1"/>
  <c r="T20" i="171"/>
  <c r="BR2" i="171" s="1"/>
  <c r="P25" i="171"/>
  <c r="AL2" i="172"/>
  <c r="BJ2" i="172"/>
  <c r="CH2" i="172"/>
  <c r="DF2" i="172"/>
  <c r="DR2" i="172"/>
  <c r="EP2" i="172"/>
  <c r="FN2" i="172"/>
  <c r="GL2" i="172"/>
  <c r="GX2" i="172"/>
  <c r="P19" i="172"/>
  <c r="BS2" i="172" s="1"/>
  <c r="T20" i="172"/>
  <c r="BI2" i="172" s="1"/>
  <c r="P25" i="172"/>
  <c r="FK2" i="173"/>
  <c r="FI2" i="173"/>
  <c r="FH2" i="173"/>
  <c r="AL2" i="173"/>
  <c r="BJ2" i="173"/>
  <c r="CH2" i="173"/>
  <c r="DF2" i="173"/>
  <c r="DS2" i="173"/>
  <c r="EH2" i="173"/>
  <c r="EZ2" i="173"/>
  <c r="GD2" i="173"/>
  <c r="FF2" i="174"/>
  <c r="FC2" i="174"/>
  <c r="P18" i="174"/>
  <c r="BE2" i="174" s="1"/>
  <c r="DC2" i="175"/>
  <c r="DB2" i="175"/>
  <c r="DA2" i="175"/>
  <c r="CZ2" i="175"/>
  <c r="CX2" i="175"/>
  <c r="CW2" i="175"/>
  <c r="GI2" i="175"/>
  <c r="GH2" i="175"/>
  <c r="GG2" i="175"/>
  <c r="GF2" i="175"/>
  <c r="GE2" i="175"/>
  <c r="GD2" i="175"/>
  <c r="GC2" i="175"/>
  <c r="BR2" i="176"/>
  <c r="BQ2" i="176"/>
  <c r="BO2" i="176"/>
  <c r="BN2" i="176"/>
  <c r="EY2" i="176"/>
  <c r="EX2" i="176"/>
  <c r="EW2" i="176"/>
  <c r="EV2" i="176"/>
  <c r="EU2" i="176"/>
  <c r="ET2" i="176"/>
  <c r="BT2" i="176"/>
  <c r="CA2" i="178"/>
  <c r="BX2" i="178"/>
  <c r="BW2" i="178"/>
  <c r="BV2" i="178"/>
  <c r="BU2" i="178"/>
  <c r="BZ2" i="178"/>
  <c r="FG2" i="178"/>
  <c r="FD2" i="178"/>
  <c r="FC2" i="178"/>
  <c r="FF2" i="178"/>
  <c r="FE2" i="178"/>
  <c r="FB2" i="178"/>
  <c r="FA2" i="178"/>
  <c r="U17" i="182"/>
  <c r="AF17" i="182" s="1"/>
  <c r="T17" i="182"/>
  <c r="P17" i="182"/>
  <c r="U20" i="171"/>
  <c r="AH20" i="171" s="1"/>
  <c r="CI2" i="172"/>
  <c r="FO2" i="172"/>
  <c r="GM2" i="172"/>
  <c r="U20" i="172"/>
  <c r="AF20" i="172" s="1"/>
  <c r="FU2" i="173"/>
  <c r="FT2" i="173"/>
  <c r="CI2" i="173"/>
  <c r="DG2" i="173"/>
  <c r="FP2" i="173"/>
  <c r="CE2" i="174"/>
  <c r="CD2" i="174"/>
  <c r="CC2" i="174"/>
  <c r="CB2" i="174"/>
  <c r="FK2" i="174"/>
  <c r="FJ2" i="174"/>
  <c r="FI2" i="174"/>
  <c r="FH2" i="174"/>
  <c r="BU2" i="174"/>
  <c r="DO2" i="175"/>
  <c r="DN2" i="175"/>
  <c r="DM2" i="175"/>
  <c r="DL2" i="175"/>
  <c r="DQ2" i="175"/>
  <c r="GU2" i="175"/>
  <c r="GT2" i="175"/>
  <c r="GS2" i="175"/>
  <c r="GR2" i="175"/>
  <c r="GQ2" i="175"/>
  <c r="GW2" i="175"/>
  <c r="CE2" i="176"/>
  <c r="CD2" i="176"/>
  <c r="CC2" i="176"/>
  <c r="CB2" i="176"/>
  <c r="CG2" i="176"/>
  <c r="FK2" i="176"/>
  <c r="FJ2" i="176"/>
  <c r="FI2" i="176"/>
  <c r="FH2" i="176"/>
  <c r="FM2" i="176"/>
  <c r="BO2" i="171"/>
  <c r="CY2" i="171"/>
  <c r="DW2" i="171"/>
  <c r="EU2" i="171"/>
  <c r="GE2" i="171"/>
  <c r="HC2" i="171"/>
  <c r="BA2" i="172"/>
  <c r="BM2" i="172"/>
  <c r="CK2" i="172"/>
  <c r="CW2" i="172"/>
  <c r="DI2" i="172"/>
  <c r="EG2" i="172"/>
  <c r="ES2" i="172"/>
  <c r="FQ2" i="172"/>
  <c r="GC2" i="172"/>
  <c r="GO2" i="172"/>
  <c r="GI2" i="173"/>
  <c r="GG2" i="173"/>
  <c r="GF2" i="173"/>
  <c r="BA2" i="173"/>
  <c r="BM2" i="173"/>
  <c r="CK2" i="173"/>
  <c r="CW2" i="173"/>
  <c r="DI2" i="173"/>
  <c r="EN2" i="173"/>
  <c r="FR2" i="173"/>
  <c r="GJ2" i="173"/>
  <c r="U17" i="173"/>
  <c r="AF17" i="173" s="1"/>
  <c r="T17" i="173"/>
  <c r="BP2" i="173" s="1"/>
  <c r="CQ2" i="174"/>
  <c r="CP2" i="174"/>
  <c r="CU2" i="174"/>
  <c r="FW2" i="174"/>
  <c r="FV2" i="174"/>
  <c r="GA2" i="174"/>
  <c r="CS2" i="174"/>
  <c r="DK2" i="175"/>
  <c r="U25" i="175"/>
  <c r="AF25" i="175" s="1"/>
  <c r="T25" i="175"/>
  <c r="EZ2" i="176"/>
  <c r="BN2" i="172"/>
  <c r="CL2" i="172"/>
  <c r="DJ2" i="172"/>
  <c r="EH2" i="172"/>
  <c r="ET2" i="172"/>
  <c r="FR2" i="172"/>
  <c r="GP2" i="172"/>
  <c r="BB2" i="173"/>
  <c r="BN2" i="173"/>
  <c r="CL2" i="173"/>
  <c r="DJ2" i="173"/>
  <c r="FS2" i="173"/>
  <c r="GK2" i="173"/>
  <c r="DC2" i="174"/>
  <c r="DB2" i="174"/>
  <c r="DA2" i="174"/>
  <c r="CZ2" i="174"/>
  <c r="GI2" i="174"/>
  <c r="GH2" i="174"/>
  <c r="GG2" i="174"/>
  <c r="GF2" i="174"/>
  <c r="GD2" i="174"/>
  <c r="CT2" i="174"/>
  <c r="AN2" i="174"/>
  <c r="P17" i="174"/>
  <c r="AQ2" i="174" s="1"/>
  <c r="DP2" i="175"/>
  <c r="CF2" i="176"/>
  <c r="U22" i="177"/>
  <c r="AF22" i="177" s="1"/>
  <c r="T22" i="177"/>
  <c r="P22" i="177"/>
  <c r="DK2" i="170"/>
  <c r="GQ2" i="170"/>
  <c r="DA2" i="171"/>
  <c r="DM2" i="171"/>
  <c r="DY2" i="171"/>
  <c r="GG2" i="171"/>
  <c r="GS2" i="171"/>
  <c r="HE2" i="171"/>
  <c r="BC2" i="172"/>
  <c r="BO2" i="172"/>
  <c r="CM2" i="172"/>
  <c r="CY2" i="172"/>
  <c r="DK2" i="172"/>
  <c r="DW2" i="172"/>
  <c r="EI2" i="172"/>
  <c r="EU2" i="172"/>
  <c r="FS2" i="172"/>
  <c r="GE2" i="172"/>
  <c r="GQ2" i="172"/>
  <c r="HC2" i="172"/>
  <c r="GU2" i="173"/>
  <c r="GS2" i="173"/>
  <c r="GR2" i="173"/>
  <c r="AQ2" i="173"/>
  <c r="BC2" i="173"/>
  <c r="BO2" i="173"/>
  <c r="CM2" i="173"/>
  <c r="CY2" i="173"/>
  <c r="DK2" i="173"/>
  <c r="EP2" i="173"/>
  <c r="GL2" i="173"/>
  <c r="HA2" i="173"/>
  <c r="P17" i="173"/>
  <c r="BS2" i="173" s="1"/>
  <c r="GP2" i="174"/>
  <c r="GM2" i="174"/>
  <c r="BZ2" i="174"/>
  <c r="CV2" i="174"/>
  <c r="FA2" i="174"/>
  <c r="FX2" i="174"/>
  <c r="P23" i="174"/>
  <c r="P25" i="175"/>
  <c r="CH2" i="176"/>
  <c r="DB2" i="171"/>
  <c r="FJ2" i="171"/>
  <c r="GH2" i="171"/>
  <c r="P16" i="171"/>
  <c r="AS2" i="171" s="1"/>
  <c r="P22" i="171"/>
  <c r="BD2" i="172"/>
  <c r="BP2" i="172"/>
  <c r="CB2" i="172"/>
  <c r="CN2" i="172"/>
  <c r="CZ2" i="172"/>
  <c r="EJ2" i="172"/>
  <c r="EV2" i="172"/>
  <c r="FH2" i="172"/>
  <c r="FT2" i="172"/>
  <c r="GF2" i="172"/>
  <c r="P16" i="172"/>
  <c r="AQ2" i="172" s="1"/>
  <c r="P22" i="172"/>
  <c r="BD2" i="173"/>
  <c r="CB2" i="173"/>
  <c r="CN2" i="173"/>
  <c r="CZ2" i="173"/>
  <c r="EQ2" i="173"/>
  <c r="GM2" i="173"/>
  <c r="HB2" i="173"/>
  <c r="DO2" i="174"/>
  <c r="DN2" i="174"/>
  <c r="DM2" i="174"/>
  <c r="DL2" i="174"/>
  <c r="GU2" i="174"/>
  <c r="GT2" i="174"/>
  <c r="GS2" i="174"/>
  <c r="GR2" i="174"/>
  <c r="CA2" i="174"/>
  <c r="CW2" i="174"/>
  <c r="FB2" i="174"/>
  <c r="FY2" i="174"/>
  <c r="GW2" i="174"/>
  <c r="BY2" i="178"/>
  <c r="DC2" i="171"/>
  <c r="GI2" i="171"/>
  <c r="BQ2" i="172"/>
  <c r="DA2" i="172"/>
  <c r="EK2" i="172"/>
  <c r="EW2" i="172"/>
  <c r="GG2" i="172"/>
  <c r="EA2" i="173"/>
  <c r="DY2" i="173"/>
  <c r="HG2" i="173"/>
  <c r="HE2" i="173"/>
  <c r="BE2" i="173"/>
  <c r="BQ2" i="173"/>
  <c r="DA2" i="173"/>
  <c r="DN2" i="173"/>
  <c r="EC2" i="173"/>
  <c r="ER2" i="173"/>
  <c r="GN2" i="173"/>
  <c r="HC2" i="173"/>
  <c r="U16" i="173"/>
  <c r="AF16" i="173" s="1"/>
  <c r="P16" i="173"/>
  <c r="EK2" i="173" s="1"/>
  <c r="U23" i="173"/>
  <c r="AF23" i="173" s="1"/>
  <c r="T23" i="173"/>
  <c r="CF2" i="174"/>
  <c r="CX2" i="174"/>
  <c r="FD2" i="174"/>
  <c r="FZ2" i="174"/>
  <c r="BR2" i="175"/>
  <c r="BQ2" i="175"/>
  <c r="BN2" i="175"/>
  <c r="EY2" i="175"/>
  <c r="EX2" i="175"/>
  <c r="EW2" i="175"/>
  <c r="EV2" i="175"/>
  <c r="ET2" i="175"/>
  <c r="BT2" i="175"/>
  <c r="FL2" i="176"/>
  <c r="EX2" i="172"/>
  <c r="EJ2" i="173"/>
  <c r="BR2" i="173"/>
  <c r="GO2" i="173"/>
  <c r="CY2" i="174"/>
  <c r="FE2" i="174"/>
  <c r="GB2" i="174"/>
  <c r="FN2" i="176"/>
  <c r="EY2" i="172"/>
  <c r="FL2" i="173"/>
  <c r="CH2" i="174"/>
  <c r="FG2" i="174"/>
  <c r="GC2" i="174"/>
  <c r="CE2" i="175"/>
  <c r="CD2" i="175"/>
  <c r="CC2" i="175"/>
  <c r="CB2" i="175"/>
  <c r="CG2" i="175"/>
  <c r="FK2" i="175"/>
  <c r="FJ2" i="175"/>
  <c r="FI2" i="175"/>
  <c r="FH2" i="175"/>
  <c r="FM2" i="175"/>
  <c r="CY2" i="175"/>
  <c r="GV2" i="175"/>
  <c r="U16" i="175"/>
  <c r="AF16" i="175" s="1"/>
  <c r="U20" i="175"/>
  <c r="AF20" i="175" s="1"/>
  <c r="U24" i="175"/>
  <c r="AF24" i="175" s="1"/>
  <c r="T24" i="175"/>
  <c r="P24" i="175"/>
  <c r="EY2" i="173"/>
  <c r="EW2" i="173"/>
  <c r="EV2" i="173"/>
  <c r="EF2" i="173"/>
  <c r="EU2" i="173"/>
  <c r="FL2" i="174"/>
  <c r="GE2" i="174"/>
  <c r="AY2" i="179"/>
  <c r="AW2" i="179"/>
  <c r="BB2" i="179"/>
  <c r="AZ2" i="179"/>
  <c r="AV2" i="179"/>
  <c r="EE2" i="179"/>
  <c r="ED2" i="179"/>
  <c r="EC2" i="179"/>
  <c r="EH2" i="179"/>
  <c r="EG2" i="179"/>
  <c r="EF2" i="179"/>
  <c r="EB2" i="179"/>
  <c r="HK2" i="179"/>
  <c r="HJ2" i="179"/>
  <c r="HI2" i="179"/>
  <c r="HH2" i="179"/>
  <c r="HN2" i="179"/>
  <c r="HM2" i="179"/>
  <c r="HL2" i="179"/>
  <c r="BU2" i="175"/>
  <c r="FA2" i="175"/>
  <c r="BU2" i="176"/>
  <c r="CS2" i="176"/>
  <c r="DQ2" i="176"/>
  <c r="FA2" i="176"/>
  <c r="FY2" i="176"/>
  <c r="GW2" i="176"/>
  <c r="U24" i="176"/>
  <c r="AF24" i="176" s="1"/>
  <c r="P24" i="176"/>
  <c r="DD2" i="177"/>
  <c r="EJ2" i="177"/>
  <c r="HK2" i="177"/>
  <c r="GK2" i="178"/>
  <c r="CI2" i="174"/>
  <c r="FO2" i="174"/>
  <c r="BW2" i="175"/>
  <c r="CI2" i="175"/>
  <c r="DG2" i="175"/>
  <c r="FC2" i="175"/>
  <c r="FO2" i="175"/>
  <c r="GM2" i="175"/>
  <c r="GY2" i="175"/>
  <c r="P16" i="175"/>
  <c r="P20" i="175"/>
  <c r="BW2" i="176"/>
  <c r="CI2" i="176"/>
  <c r="CU2" i="176"/>
  <c r="DG2" i="176"/>
  <c r="DS2" i="176"/>
  <c r="FC2" i="176"/>
  <c r="FO2" i="176"/>
  <c r="GA2" i="176"/>
  <c r="GM2" i="176"/>
  <c r="GY2" i="176"/>
  <c r="P16" i="176"/>
  <c r="AQ2" i="176" s="1"/>
  <c r="AQ2" i="177"/>
  <c r="AN2" i="177"/>
  <c r="DW2" i="177"/>
  <c r="DT2" i="177"/>
  <c r="HC2" i="177"/>
  <c r="GZ2" i="177"/>
  <c r="AT2" i="177"/>
  <c r="DF2" i="177"/>
  <c r="DV2" i="177"/>
  <c r="FB2" i="177"/>
  <c r="GX2" i="177"/>
  <c r="P19" i="177"/>
  <c r="BL2" i="177" s="1"/>
  <c r="CF2" i="178"/>
  <c r="CE2" i="178"/>
  <c r="CD2" i="178"/>
  <c r="CB2" i="178"/>
  <c r="FL2" i="178"/>
  <c r="FK2" i="178"/>
  <c r="FJ2" i="178"/>
  <c r="FH2" i="178"/>
  <c r="CG2" i="178"/>
  <c r="GO2" i="178"/>
  <c r="CV2" i="176"/>
  <c r="GB2" i="176"/>
  <c r="AV2" i="177"/>
  <c r="CD2" i="179"/>
  <c r="CB2" i="179"/>
  <c r="CA2" i="179"/>
  <c r="BZ2" i="179"/>
  <c r="BY2" i="179"/>
  <c r="FJ2" i="179"/>
  <c r="FH2" i="179"/>
  <c r="FG2" i="179"/>
  <c r="FF2" i="179"/>
  <c r="FE2" i="179"/>
  <c r="FE2" i="175"/>
  <c r="T20" i="175"/>
  <c r="AU2" i="175" s="1"/>
  <c r="BY2" i="176"/>
  <c r="CW2" i="176"/>
  <c r="FE2" i="176"/>
  <c r="GC2" i="176"/>
  <c r="AN2" i="176"/>
  <c r="BC2" i="177"/>
  <c r="AZ2" i="177"/>
  <c r="EI2" i="177"/>
  <c r="EF2" i="177"/>
  <c r="AW2" i="177"/>
  <c r="DI2" i="177"/>
  <c r="DY2" i="177"/>
  <c r="GK2" i="177"/>
  <c r="U18" i="177"/>
  <c r="AF18" i="177" s="1"/>
  <c r="P18" i="177"/>
  <c r="BE2" i="177" s="1"/>
  <c r="U19" i="177"/>
  <c r="AF19" i="177" s="1"/>
  <c r="DE2" i="178"/>
  <c r="U22" i="178"/>
  <c r="AF22" i="178" s="1"/>
  <c r="T22" i="178"/>
  <c r="P22" i="178"/>
  <c r="P19" i="175"/>
  <c r="BE2" i="175" s="1"/>
  <c r="P23" i="175"/>
  <c r="CX2" i="176"/>
  <c r="GD2" i="176"/>
  <c r="AX2" i="177"/>
  <c r="DJ2" i="177"/>
  <c r="DZ2" i="177"/>
  <c r="GL2" i="177"/>
  <c r="HB2" i="177"/>
  <c r="DC2" i="178"/>
  <c r="DB2" i="178"/>
  <c r="CZ2" i="178"/>
  <c r="CY2" i="178"/>
  <c r="GI2" i="178"/>
  <c r="GH2" i="178"/>
  <c r="GF2" i="178"/>
  <c r="GE2" i="178"/>
  <c r="U16" i="178"/>
  <c r="AF16" i="178" s="1"/>
  <c r="T16" i="178"/>
  <c r="AN2" i="178" s="1"/>
  <c r="P16" i="178"/>
  <c r="AQ2" i="178" s="1"/>
  <c r="DK2" i="176"/>
  <c r="GQ2" i="176"/>
  <c r="U18" i="176"/>
  <c r="AF18" i="176" s="1"/>
  <c r="P18" i="176"/>
  <c r="BE2" i="176" s="1"/>
  <c r="BO2" i="177"/>
  <c r="EY2" i="177"/>
  <c r="EU2" i="177"/>
  <c r="AY2" i="177"/>
  <c r="EB2" i="177"/>
  <c r="U24" i="177"/>
  <c r="AF24" i="177" s="1"/>
  <c r="P24" i="177"/>
  <c r="DD2" i="178"/>
  <c r="DH2" i="178"/>
  <c r="DG2" i="178"/>
  <c r="GJ2" i="178"/>
  <c r="GN2" i="178"/>
  <c r="GM2" i="178"/>
  <c r="DI2" i="178"/>
  <c r="BD2" i="174"/>
  <c r="CN2" i="174"/>
  <c r="EJ2" i="174"/>
  <c r="FT2" i="174"/>
  <c r="P16" i="174"/>
  <c r="AX2" i="174" s="1"/>
  <c r="P22" i="174"/>
  <c r="BD2" i="175"/>
  <c r="CN2" i="175"/>
  <c r="EJ2" i="175"/>
  <c r="FT2" i="175"/>
  <c r="T19" i="175"/>
  <c r="BB2" i="175" s="1"/>
  <c r="T23" i="175"/>
  <c r="BD2" i="176"/>
  <c r="CN2" i="176"/>
  <c r="CZ2" i="176"/>
  <c r="DL2" i="176"/>
  <c r="EJ2" i="176"/>
  <c r="FT2" i="176"/>
  <c r="GF2" i="176"/>
  <c r="GR2" i="176"/>
  <c r="CA2" i="177"/>
  <c r="BX2" i="177"/>
  <c r="FG2" i="177"/>
  <c r="FD2" i="177"/>
  <c r="BA2" i="177"/>
  <c r="BQ2" i="177"/>
  <c r="EC2" i="177"/>
  <c r="GO2" i="177"/>
  <c r="HE2" i="177"/>
  <c r="T18" i="177"/>
  <c r="BB2" i="177" s="1"/>
  <c r="AW2" i="178"/>
  <c r="DJ2" i="178"/>
  <c r="DF2" i="179"/>
  <c r="DE2" i="179"/>
  <c r="DC2" i="179"/>
  <c r="DB2" i="179"/>
  <c r="CZ2" i="179"/>
  <c r="GL2" i="179"/>
  <c r="GK2" i="179"/>
  <c r="GJ2" i="179"/>
  <c r="GI2" i="179"/>
  <c r="GH2" i="179"/>
  <c r="GF2" i="179"/>
  <c r="AS2" i="174"/>
  <c r="DY2" i="174"/>
  <c r="EK2" i="174"/>
  <c r="HE2" i="174"/>
  <c r="AS2" i="175"/>
  <c r="DY2" i="175"/>
  <c r="HE2" i="175"/>
  <c r="P18" i="175"/>
  <c r="BL2" i="175" s="1"/>
  <c r="P22" i="175"/>
  <c r="DA2" i="176"/>
  <c r="DM2" i="176"/>
  <c r="EK2" i="176"/>
  <c r="GG2" i="176"/>
  <c r="GS2" i="176"/>
  <c r="HE2" i="176"/>
  <c r="P22" i="176"/>
  <c r="AL2" i="177"/>
  <c r="BR2" i="177"/>
  <c r="CH2" i="177"/>
  <c r="ED2" i="177"/>
  <c r="ET2" i="177"/>
  <c r="FJ2" i="177"/>
  <c r="GP2" i="177"/>
  <c r="HF2" i="177"/>
  <c r="T21" i="177"/>
  <c r="EH2" i="177" s="1"/>
  <c r="AM2" i="178"/>
  <c r="DX2" i="178"/>
  <c r="DW2" i="178"/>
  <c r="DT2" i="178"/>
  <c r="DS2" i="178"/>
  <c r="HD2" i="178"/>
  <c r="HC2" i="178"/>
  <c r="GZ2" i="178"/>
  <c r="GY2" i="178"/>
  <c r="DG2" i="179"/>
  <c r="DL2" i="179"/>
  <c r="DK2" i="179"/>
  <c r="DJ2" i="179"/>
  <c r="DI2" i="179"/>
  <c r="GM2" i="179"/>
  <c r="GR2" i="179"/>
  <c r="GQ2" i="179"/>
  <c r="GP2" i="179"/>
  <c r="GO2" i="179"/>
  <c r="AU2" i="174"/>
  <c r="CP2" i="176"/>
  <c r="DB2" i="176"/>
  <c r="DN2" i="176"/>
  <c r="FV2" i="176"/>
  <c r="GH2" i="176"/>
  <c r="GT2" i="176"/>
  <c r="T18" i="176"/>
  <c r="CM2" i="177"/>
  <c r="CJ2" i="177"/>
  <c r="FS2" i="177"/>
  <c r="FP2" i="177"/>
  <c r="BD2" i="177"/>
  <c r="BT2" i="177"/>
  <c r="CI2" i="177"/>
  <c r="EE2" i="177"/>
  <c r="EV2" i="177"/>
  <c r="HH2" i="177"/>
  <c r="U21" i="177"/>
  <c r="AF21" i="177" s="1"/>
  <c r="T24" i="177"/>
  <c r="AV2" i="178"/>
  <c r="AU2" i="178"/>
  <c r="AT2" i="178"/>
  <c r="AY2" i="178"/>
  <c r="EB2" i="178"/>
  <c r="EA2" i="178"/>
  <c r="DZ2" i="178"/>
  <c r="EE2" i="178"/>
  <c r="HH2" i="178"/>
  <c r="HG2" i="178"/>
  <c r="HF2" i="178"/>
  <c r="HK2" i="178"/>
  <c r="GC2" i="178"/>
  <c r="BX2" i="179"/>
  <c r="T22" i="176"/>
  <c r="AO2" i="177"/>
  <c r="BU2" i="177"/>
  <c r="CK2" i="177"/>
  <c r="EG2" i="177"/>
  <c r="EW2" i="177"/>
  <c r="HI2" i="177"/>
  <c r="FI2" i="178"/>
  <c r="GD2" i="178"/>
  <c r="CC2" i="179"/>
  <c r="DA2" i="179"/>
  <c r="AI22" i="179"/>
  <c r="EK2" i="179"/>
  <c r="P22" i="179"/>
  <c r="EN2" i="179" s="1"/>
  <c r="AW2" i="181"/>
  <c r="AV2" i="181"/>
  <c r="AT2" i="181"/>
  <c r="AS2" i="181"/>
  <c r="AY2" i="181"/>
  <c r="EC2" i="181"/>
  <c r="EB2" i="181"/>
  <c r="EA2" i="181"/>
  <c r="DZ2" i="181"/>
  <c r="DY2" i="181"/>
  <c r="EE2" i="181"/>
  <c r="ED2" i="181"/>
  <c r="HI2" i="181"/>
  <c r="HH2" i="181"/>
  <c r="HG2" i="181"/>
  <c r="HF2" i="181"/>
  <c r="HE2" i="181"/>
  <c r="HK2" i="181"/>
  <c r="HJ2" i="181"/>
  <c r="CK2" i="179"/>
  <c r="FQ2" i="179"/>
  <c r="HA2" i="179"/>
  <c r="CS2" i="180"/>
  <c r="T23" i="180"/>
  <c r="P23" i="180"/>
  <c r="U24" i="181"/>
  <c r="AF24" i="181" s="1"/>
  <c r="T24" i="181"/>
  <c r="CI2" i="178"/>
  <c r="FO2" i="178"/>
  <c r="U20" i="178"/>
  <c r="AF20" i="178" s="1"/>
  <c r="AP2" i="179"/>
  <c r="CL2" i="179"/>
  <c r="DV2" i="179"/>
  <c r="FR2" i="179"/>
  <c r="HB2" i="179"/>
  <c r="CF2" i="180"/>
  <c r="CE2" i="180"/>
  <c r="CD2" i="180"/>
  <c r="CC2" i="180"/>
  <c r="CA2" i="180"/>
  <c r="FL2" i="180"/>
  <c r="FK2" i="180"/>
  <c r="FJ2" i="180"/>
  <c r="FI2" i="180"/>
  <c r="FG2" i="180"/>
  <c r="CT2" i="180"/>
  <c r="GK2" i="180"/>
  <c r="HI2" i="180"/>
  <c r="CT2" i="181"/>
  <c r="GA2" i="182"/>
  <c r="CV2" i="177"/>
  <c r="ER2" i="177"/>
  <c r="GB2" i="177"/>
  <c r="AZ2" i="178"/>
  <c r="BL2" i="178"/>
  <c r="CJ2" i="178"/>
  <c r="CV2" i="178"/>
  <c r="EF2" i="178"/>
  <c r="ER2" i="178"/>
  <c r="FP2" i="178"/>
  <c r="GB2" i="178"/>
  <c r="P18" i="178"/>
  <c r="BE2" i="178" s="1"/>
  <c r="P24" i="178"/>
  <c r="BC2" i="179"/>
  <c r="BO2" i="179"/>
  <c r="CM2" i="179"/>
  <c r="CY2" i="179"/>
  <c r="DW2" i="179"/>
  <c r="EI2" i="179"/>
  <c r="EU2" i="179"/>
  <c r="FS2" i="179"/>
  <c r="GE2" i="179"/>
  <c r="HC2" i="179"/>
  <c r="CM2" i="180"/>
  <c r="CL2" i="180"/>
  <c r="FS2" i="180"/>
  <c r="FR2" i="180"/>
  <c r="FQ2" i="180"/>
  <c r="FH2" i="180"/>
  <c r="T17" i="180"/>
  <c r="P17" i="180"/>
  <c r="AW2" i="180" s="1"/>
  <c r="P24" i="181"/>
  <c r="CR2" i="180"/>
  <c r="CQ2" i="180"/>
  <c r="CP2" i="180"/>
  <c r="CO2" i="180"/>
  <c r="FX2" i="180"/>
  <c r="FW2" i="180"/>
  <c r="FV2" i="180"/>
  <c r="FU2" i="180"/>
  <c r="DB2" i="180"/>
  <c r="DA2" i="180"/>
  <c r="CY2" i="180"/>
  <c r="CX2" i="180"/>
  <c r="GH2" i="180"/>
  <c r="GG2" i="180"/>
  <c r="GE2" i="180"/>
  <c r="GD2" i="180"/>
  <c r="GC2" i="180"/>
  <c r="CW2" i="180"/>
  <c r="CG2" i="181"/>
  <c r="CF2" i="181"/>
  <c r="CE2" i="181"/>
  <c r="CD2" i="181"/>
  <c r="CB2" i="181"/>
  <c r="FM2" i="181"/>
  <c r="FL2" i="181"/>
  <c r="FK2" i="181"/>
  <c r="FJ2" i="181"/>
  <c r="FI2" i="181"/>
  <c r="FH2" i="181"/>
  <c r="U18" i="181"/>
  <c r="AF18" i="181" s="1"/>
  <c r="BB2" i="181"/>
  <c r="DK2" i="177"/>
  <c r="GQ2" i="177"/>
  <c r="BC2" i="178"/>
  <c r="BO2" i="178"/>
  <c r="DK2" i="178"/>
  <c r="EI2" i="178"/>
  <c r="EU2" i="178"/>
  <c r="FS2" i="178"/>
  <c r="GQ2" i="178"/>
  <c r="BF2" i="179"/>
  <c r="BR2" i="179"/>
  <c r="DN2" i="179"/>
  <c r="DZ2" i="179"/>
  <c r="EL2" i="179"/>
  <c r="EX2" i="179"/>
  <c r="GT2" i="179"/>
  <c r="HF2" i="179"/>
  <c r="AI17" i="179"/>
  <c r="DD2" i="180"/>
  <c r="DC2" i="180"/>
  <c r="DI2" i="180"/>
  <c r="GJ2" i="180"/>
  <c r="GI2" i="180"/>
  <c r="GO2" i="180"/>
  <c r="CB2" i="180"/>
  <c r="CZ2" i="180"/>
  <c r="CO2" i="181"/>
  <c r="CN2" i="181"/>
  <c r="CM2" i="181"/>
  <c r="CL2" i="181"/>
  <c r="CK2" i="181"/>
  <c r="FU2" i="181"/>
  <c r="FT2" i="181"/>
  <c r="FS2" i="181"/>
  <c r="FR2" i="181"/>
  <c r="FQ2" i="181"/>
  <c r="U18" i="182"/>
  <c r="AF18" i="182" s="1"/>
  <c r="EV2" i="178"/>
  <c r="CE2" i="179"/>
  <c r="FK2" i="179"/>
  <c r="AI16" i="179"/>
  <c r="P16" i="179"/>
  <c r="DP2" i="180"/>
  <c r="DO2" i="180"/>
  <c r="DN2" i="180"/>
  <c r="DM2" i="180"/>
  <c r="DK2" i="180"/>
  <c r="DJ2" i="180"/>
  <c r="GV2" i="180"/>
  <c r="GU2" i="180"/>
  <c r="GT2" i="180"/>
  <c r="GS2" i="180"/>
  <c r="GQ2" i="180"/>
  <c r="GP2" i="180"/>
  <c r="CS2" i="181"/>
  <c r="CR2" i="181"/>
  <c r="CQ2" i="181"/>
  <c r="CP2" i="181"/>
  <c r="FY2" i="181"/>
  <c r="FX2" i="181"/>
  <c r="FW2" i="181"/>
  <c r="FV2" i="181"/>
  <c r="GB2" i="181"/>
  <c r="P18" i="181"/>
  <c r="BE2" i="181" s="1"/>
  <c r="U23" i="181"/>
  <c r="AF23" i="181" s="1"/>
  <c r="T23" i="181"/>
  <c r="P23" i="181"/>
  <c r="U23" i="182"/>
  <c r="AF23" i="182" s="1"/>
  <c r="T23" i="182"/>
  <c r="P23" i="182"/>
  <c r="U24" i="180"/>
  <c r="AE24" i="180" s="1"/>
  <c r="T24" i="180"/>
  <c r="BR2" i="178"/>
  <c r="EX2" i="178"/>
  <c r="P21" i="178"/>
  <c r="BU2" i="179"/>
  <c r="CG2" i="179"/>
  <c r="DQ2" i="179"/>
  <c r="FA2" i="179"/>
  <c r="FM2" i="179"/>
  <c r="GW2" i="179"/>
  <c r="AV2" i="180"/>
  <c r="AU2" i="180"/>
  <c r="AS2" i="180"/>
  <c r="EB2" i="180"/>
  <c r="EA2" i="180"/>
  <c r="DZ2" i="180"/>
  <c r="DY2" i="180"/>
  <c r="HH2" i="180"/>
  <c r="HG2" i="180"/>
  <c r="HF2" i="180"/>
  <c r="HE2" i="180"/>
  <c r="FY2" i="180"/>
  <c r="BS2" i="178"/>
  <c r="EY2" i="178"/>
  <c r="BV2" i="179"/>
  <c r="CH2" i="179"/>
  <c r="FB2" i="179"/>
  <c r="FN2" i="179"/>
  <c r="GX2" i="179"/>
  <c r="AQ2" i="179"/>
  <c r="AI23" i="179"/>
  <c r="AX2" i="180"/>
  <c r="CJ2" i="180"/>
  <c r="DH2" i="180"/>
  <c r="FZ2" i="180"/>
  <c r="U18" i="180"/>
  <c r="AE18" i="180" s="1"/>
  <c r="T18" i="180"/>
  <c r="BA2" i="180" s="1"/>
  <c r="P24" i="180"/>
  <c r="CC2" i="181"/>
  <c r="CO2" i="182"/>
  <c r="CN2" i="182"/>
  <c r="CM2" i="182"/>
  <c r="CL2" i="182"/>
  <c r="CK2" i="182"/>
  <c r="FU2" i="182"/>
  <c r="FT2" i="182"/>
  <c r="FS2" i="182"/>
  <c r="FR2" i="182"/>
  <c r="FQ2" i="182"/>
  <c r="DL2" i="180"/>
  <c r="GA2" i="180"/>
  <c r="U21" i="180"/>
  <c r="AE21" i="180" s="1"/>
  <c r="CH2" i="181"/>
  <c r="U17" i="181"/>
  <c r="AF17" i="181" s="1"/>
  <c r="P17" i="181"/>
  <c r="CT2" i="182"/>
  <c r="CS2" i="182"/>
  <c r="CR2" i="182"/>
  <c r="CQ2" i="182"/>
  <c r="CP2" i="182"/>
  <c r="FZ2" i="182"/>
  <c r="FY2" i="182"/>
  <c r="FX2" i="182"/>
  <c r="FW2" i="182"/>
  <c r="FV2" i="182"/>
  <c r="U20" i="184"/>
  <c r="AI20" i="184" s="1"/>
  <c r="T20" i="184"/>
  <c r="BO2" i="185"/>
  <c r="BN2" i="185"/>
  <c r="EV2" i="185"/>
  <c r="EU2" i="185"/>
  <c r="ET2" i="185"/>
  <c r="T18" i="186"/>
  <c r="BB2" i="186" s="1"/>
  <c r="P18" i="186"/>
  <c r="BE2" i="186" s="1"/>
  <c r="U18" i="186"/>
  <c r="AF18" i="186" s="1"/>
  <c r="U20" i="183"/>
  <c r="AF20" i="183" s="1"/>
  <c r="T20" i="183"/>
  <c r="AS2" i="184"/>
  <c r="AR2" i="184"/>
  <c r="AP2" i="184"/>
  <c r="AO2" i="184"/>
  <c r="DZ2" i="184"/>
  <c r="DY2" i="184"/>
  <c r="DX2" i="184"/>
  <c r="DV2" i="184"/>
  <c r="DU2" i="184"/>
  <c r="HF2" i="184"/>
  <c r="HE2" i="184"/>
  <c r="HD2" i="184"/>
  <c r="HB2" i="184"/>
  <c r="HA2" i="184"/>
  <c r="BT2" i="185"/>
  <c r="CW2" i="181"/>
  <c r="DI2" i="181"/>
  <c r="GC2" i="181"/>
  <c r="GO2" i="181"/>
  <c r="CW2" i="182"/>
  <c r="DI2" i="182"/>
  <c r="GC2" i="182"/>
  <c r="GO2" i="182"/>
  <c r="HA2" i="182"/>
  <c r="AQ2" i="183"/>
  <c r="AP2" i="183"/>
  <c r="AL2" i="183"/>
  <c r="DW2" i="183"/>
  <c r="DV2" i="183"/>
  <c r="DS2" i="183"/>
  <c r="DR2" i="183"/>
  <c r="HC2" i="183"/>
  <c r="HB2" i="183"/>
  <c r="GY2" i="183"/>
  <c r="GX2" i="183"/>
  <c r="AU2" i="183"/>
  <c r="BK2" i="183"/>
  <c r="GC2" i="183"/>
  <c r="BB2" i="184"/>
  <c r="AZ2" i="184"/>
  <c r="EH2" i="184"/>
  <c r="EG2" i="184"/>
  <c r="EF2" i="184"/>
  <c r="HN2" i="184"/>
  <c r="HM2" i="184"/>
  <c r="HL2" i="184"/>
  <c r="P20" i="184"/>
  <c r="BV2" i="184" s="1"/>
  <c r="AS2" i="185"/>
  <c r="EW2" i="185"/>
  <c r="CX2" i="181"/>
  <c r="DJ2" i="181"/>
  <c r="GD2" i="181"/>
  <c r="GP2" i="181"/>
  <c r="CX2" i="182"/>
  <c r="DJ2" i="182"/>
  <c r="GD2" i="182"/>
  <c r="GP2" i="182"/>
  <c r="T18" i="182"/>
  <c r="EE2" i="183"/>
  <c r="ED2" i="183"/>
  <c r="HK2" i="183"/>
  <c r="HJ2" i="183"/>
  <c r="AV2" i="183"/>
  <c r="EB2" i="183"/>
  <c r="EV2" i="183"/>
  <c r="GF2" i="183"/>
  <c r="P20" i="183"/>
  <c r="BF2" i="184"/>
  <c r="BD2" i="184"/>
  <c r="EL2" i="184"/>
  <c r="EJ2" i="184"/>
  <c r="EN2" i="184"/>
  <c r="EX2" i="185"/>
  <c r="CY2" i="181"/>
  <c r="DK2" i="181"/>
  <c r="GE2" i="181"/>
  <c r="GQ2" i="181"/>
  <c r="CY2" i="182"/>
  <c r="DK2" i="182"/>
  <c r="DW2" i="182"/>
  <c r="EI2" i="182"/>
  <c r="GE2" i="182"/>
  <c r="GQ2" i="182"/>
  <c r="HC2" i="182"/>
  <c r="BC2" i="183"/>
  <c r="BB2" i="183"/>
  <c r="EI2" i="183"/>
  <c r="EH2" i="183"/>
  <c r="AW2" i="183"/>
  <c r="EC2" i="183"/>
  <c r="EW2" i="183"/>
  <c r="GG2" i="183"/>
  <c r="T17" i="183"/>
  <c r="BP2" i="184"/>
  <c r="BN2" i="184"/>
  <c r="BM2" i="184"/>
  <c r="EV2" i="184"/>
  <c r="ET2" i="184"/>
  <c r="ES2" i="184"/>
  <c r="ER2" i="184"/>
  <c r="BI2" i="184"/>
  <c r="EO2" i="184"/>
  <c r="U25" i="184"/>
  <c r="AI25" i="184" s="1"/>
  <c r="T25" i="184"/>
  <c r="P25" i="184"/>
  <c r="EY2" i="185"/>
  <c r="BA2" i="186"/>
  <c r="BF2" i="186"/>
  <c r="BD2" i="186"/>
  <c r="BC2" i="186"/>
  <c r="AZ2" i="186"/>
  <c r="EG2" i="186"/>
  <c r="EL2" i="186"/>
  <c r="EJ2" i="186"/>
  <c r="EI2" i="186"/>
  <c r="EF2" i="186"/>
  <c r="BZ2" i="187"/>
  <c r="BY2" i="187"/>
  <c r="BX2" i="187"/>
  <c r="BV2" i="187"/>
  <c r="BU2" i="187"/>
  <c r="FF2" i="187"/>
  <c r="FE2" i="187"/>
  <c r="FD2" i="187"/>
  <c r="FB2" i="187"/>
  <c r="FG2" i="187"/>
  <c r="FC2" i="187"/>
  <c r="FA2" i="187"/>
  <c r="BC2" i="180"/>
  <c r="BO2" i="180"/>
  <c r="EI2" i="180"/>
  <c r="P16" i="180"/>
  <c r="AP2" i="180" s="1"/>
  <c r="P22" i="180"/>
  <c r="BD2" i="181"/>
  <c r="CZ2" i="181"/>
  <c r="DL2" i="181"/>
  <c r="EJ2" i="181"/>
  <c r="GF2" i="181"/>
  <c r="GR2" i="181"/>
  <c r="P16" i="181"/>
  <c r="P22" i="181"/>
  <c r="BD2" i="182"/>
  <c r="CB2" i="182"/>
  <c r="CZ2" i="182"/>
  <c r="DL2" i="182"/>
  <c r="EJ2" i="182"/>
  <c r="FH2" i="182"/>
  <c r="GF2" i="182"/>
  <c r="GR2" i="182"/>
  <c r="P16" i="182"/>
  <c r="P22" i="182"/>
  <c r="EQ2" i="183"/>
  <c r="EP2" i="183"/>
  <c r="AY2" i="183"/>
  <c r="EF2" i="183"/>
  <c r="GH2" i="183"/>
  <c r="GZ2" i="183"/>
  <c r="U17" i="183"/>
  <c r="AF17" i="183" s="1"/>
  <c r="BR2" i="184"/>
  <c r="BQ2" i="184"/>
  <c r="EX2" i="184"/>
  <c r="EW2" i="184"/>
  <c r="BJ2" i="184"/>
  <c r="EP2" i="184"/>
  <c r="EZ2" i="185"/>
  <c r="U20" i="185"/>
  <c r="AF20" i="185" s="1"/>
  <c r="T20" i="185"/>
  <c r="P20" i="185"/>
  <c r="EK2" i="185" s="1"/>
  <c r="BM2" i="186"/>
  <c r="BH2" i="186"/>
  <c r="BK2" i="186"/>
  <c r="BJ2" i="186"/>
  <c r="BG2" i="186"/>
  <c r="ES2" i="186"/>
  <c r="EN2" i="186"/>
  <c r="EM2" i="186"/>
  <c r="ER2" i="186"/>
  <c r="U25" i="186"/>
  <c r="AF25" i="186" s="1"/>
  <c r="CH2" i="187"/>
  <c r="CF2" i="187"/>
  <c r="CG2" i="187"/>
  <c r="CE2" i="187"/>
  <c r="CD2" i="187"/>
  <c r="CC2" i="187"/>
  <c r="CB2" i="187"/>
  <c r="FN2" i="187"/>
  <c r="FL2" i="187"/>
  <c r="FM2" i="187"/>
  <c r="FK2" i="187"/>
  <c r="FJ2" i="187"/>
  <c r="FI2" i="187"/>
  <c r="FH2" i="187"/>
  <c r="U19" i="187"/>
  <c r="AF19" i="187" s="1"/>
  <c r="U20" i="188"/>
  <c r="AF20" i="188" s="1"/>
  <c r="T20" i="188"/>
  <c r="P20" i="188"/>
  <c r="AS2" i="182"/>
  <c r="CC2" i="182"/>
  <c r="DY2" i="182"/>
  <c r="FI2" i="182"/>
  <c r="HE2" i="182"/>
  <c r="BO2" i="183"/>
  <c r="BN2" i="183"/>
  <c r="EU2" i="183"/>
  <c r="ET2" i="183"/>
  <c r="BQ2" i="183"/>
  <c r="CW2" i="183"/>
  <c r="EY2" i="183"/>
  <c r="U19" i="183"/>
  <c r="AF19" i="183" s="1"/>
  <c r="P19" i="183"/>
  <c r="U19" i="184"/>
  <c r="AI19" i="184" s="1"/>
  <c r="T19" i="184"/>
  <c r="BL2" i="184" s="1"/>
  <c r="P19" i="184"/>
  <c r="BO2" i="184" s="1"/>
  <c r="EW2" i="180"/>
  <c r="T16" i="180"/>
  <c r="T22" i="180"/>
  <c r="DB2" i="181"/>
  <c r="DN2" i="181"/>
  <c r="GH2" i="181"/>
  <c r="GT2" i="181"/>
  <c r="T22" i="181"/>
  <c r="AT2" i="182"/>
  <c r="CD2" i="182"/>
  <c r="DB2" i="182"/>
  <c r="DN2" i="182"/>
  <c r="DZ2" i="182"/>
  <c r="FJ2" i="182"/>
  <c r="GH2" i="182"/>
  <c r="GT2" i="182"/>
  <c r="HF2" i="182"/>
  <c r="T16" i="182"/>
  <c r="P21" i="182"/>
  <c r="T22" i="182"/>
  <c r="CA2" i="183"/>
  <c r="BZ2" i="183"/>
  <c r="BV2" i="183"/>
  <c r="FG2" i="183"/>
  <c r="FF2" i="183"/>
  <c r="FC2" i="183"/>
  <c r="FB2" i="183"/>
  <c r="BA2" i="183"/>
  <c r="BR2" i="183"/>
  <c r="CZ2" i="183"/>
  <c r="EJ2" i="183"/>
  <c r="EZ2" i="183"/>
  <c r="HD2" i="183"/>
  <c r="U23" i="183"/>
  <c r="AF23" i="183" s="1"/>
  <c r="AQ2" i="184"/>
  <c r="DW2" i="184"/>
  <c r="EU2" i="184"/>
  <c r="HC2" i="184"/>
  <c r="DZ2" i="185"/>
  <c r="BF2" i="180"/>
  <c r="BR2" i="180"/>
  <c r="EL2" i="180"/>
  <c r="BG2" i="181"/>
  <c r="BS2" i="181"/>
  <c r="DO2" i="181"/>
  <c r="EM2" i="181"/>
  <c r="EY2" i="181"/>
  <c r="GU2" i="181"/>
  <c r="AU2" i="182"/>
  <c r="BG2" i="182"/>
  <c r="BS2" i="182"/>
  <c r="CE2" i="182"/>
  <c r="DO2" i="182"/>
  <c r="EA2" i="182"/>
  <c r="EM2" i="182"/>
  <c r="EY2" i="182"/>
  <c r="FK2" i="182"/>
  <c r="GU2" i="182"/>
  <c r="HG2" i="182"/>
  <c r="AM2" i="183"/>
  <c r="BD2" i="183"/>
  <c r="BS2" i="183"/>
  <c r="DA2" i="183"/>
  <c r="EK2" i="183"/>
  <c r="FA2" i="183"/>
  <c r="HE2" i="183"/>
  <c r="U25" i="183"/>
  <c r="AF25" i="183" s="1"/>
  <c r="P25" i="183"/>
  <c r="AU2" i="184"/>
  <c r="EA2" i="184"/>
  <c r="EY2" i="184"/>
  <c r="HG2" i="184"/>
  <c r="BG2" i="185"/>
  <c r="BG2" i="180"/>
  <c r="EM2" i="180"/>
  <c r="T21" i="180"/>
  <c r="BH2" i="180" s="1"/>
  <c r="BH2" i="181"/>
  <c r="DD2" i="181"/>
  <c r="DP2" i="181"/>
  <c r="EN2" i="181"/>
  <c r="GJ2" i="181"/>
  <c r="GV2" i="181"/>
  <c r="AV2" i="182"/>
  <c r="BH2" i="182"/>
  <c r="CF2" i="182"/>
  <c r="DD2" i="182"/>
  <c r="DP2" i="182"/>
  <c r="EB2" i="182"/>
  <c r="EN2" i="182"/>
  <c r="FL2" i="182"/>
  <c r="GJ2" i="182"/>
  <c r="GV2" i="182"/>
  <c r="HH2" i="182"/>
  <c r="T21" i="182"/>
  <c r="CM2" i="183"/>
  <c r="CL2" i="183"/>
  <c r="FS2" i="183"/>
  <c r="FR2" i="183"/>
  <c r="FO2" i="183"/>
  <c r="AN2" i="183"/>
  <c r="BE2" i="183"/>
  <c r="BT2" i="183"/>
  <c r="CJ2" i="183"/>
  <c r="DB2" i="183"/>
  <c r="DT2" i="183"/>
  <c r="EL2" i="183"/>
  <c r="FD2" i="183"/>
  <c r="HF2" i="183"/>
  <c r="T19" i="183"/>
  <c r="CX2" i="184"/>
  <c r="CW2" i="184"/>
  <c r="CV2" i="184"/>
  <c r="GD2" i="184"/>
  <c r="GC2" i="184"/>
  <c r="GB2" i="184"/>
  <c r="AV2" i="184"/>
  <c r="BT2" i="184"/>
  <c r="EB2" i="184"/>
  <c r="EZ2" i="184"/>
  <c r="HH2" i="184"/>
  <c r="AY2" i="185"/>
  <c r="AW2" i="185"/>
  <c r="EE2" i="185"/>
  <c r="ED2" i="185"/>
  <c r="EC2" i="185"/>
  <c r="HK2" i="185"/>
  <c r="HJ2" i="185"/>
  <c r="HI2" i="185"/>
  <c r="HH2" i="185"/>
  <c r="EB2" i="185"/>
  <c r="EO2" i="186"/>
  <c r="BW2" i="187"/>
  <c r="CG2" i="182"/>
  <c r="FM2" i="182"/>
  <c r="CU2" i="183"/>
  <c r="CT2" i="183"/>
  <c r="GA2" i="183"/>
  <c r="FZ2" i="183"/>
  <c r="AO2" i="183"/>
  <c r="BF2" i="183"/>
  <c r="BU2" i="183"/>
  <c r="CK2" i="183"/>
  <c r="DU2" i="183"/>
  <c r="EM2" i="183"/>
  <c r="FE2" i="183"/>
  <c r="FW2" i="183"/>
  <c r="HG2" i="183"/>
  <c r="AW2" i="184"/>
  <c r="BU2" i="184"/>
  <c r="EC2" i="184"/>
  <c r="FA2" i="184"/>
  <c r="HI2" i="184"/>
  <c r="BD2" i="185"/>
  <c r="BC2" i="185"/>
  <c r="BA2" i="185"/>
  <c r="AZ2" i="185"/>
  <c r="EJ2" i="185"/>
  <c r="EI2" i="185"/>
  <c r="EH2" i="185"/>
  <c r="EG2" i="185"/>
  <c r="EF2" i="185"/>
  <c r="BQ2" i="185"/>
  <c r="HE2" i="185"/>
  <c r="EP2" i="186"/>
  <c r="T21" i="186"/>
  <c r="EH2" i="186" s="1"/>
  <c r="U21" i="186"/>
  <c r="AF21" i="186" s="1"/>
  <c r="P21" i="186"/>
  <c r="EK2" i="186" s="1"/>
  <c r="CA2" i="187"/>
  <c r="CY2" i="183"/>
  <c r="CX2" i="183"/>
  <c r="GE2" i="183"/>
  <c r="GD2" i="183"/>
  <c r="BM2" i="185"/>
  <c r="BK2" i="185"/>
  <c r="BJ2" i="185"/>
  <c r="ES2" i="185"/>
  <c r="ER2" i="185"/>
  <c r="EQ2" i="185"/>
  <c r="EP2" i="185"/>
  <c r="EO2" i="185"/>
  <c r="BR2" i="185"/>
  <c r="U21" i="185"/>
  <c r="AF21" i="185" s="1"/>
  <c r="BZ2" i="188"/>
  <c r="BY2" i="188"/>
  <c r="BX2" i="188"/>
  <c r="BW2" i="188"/>
  <c r="BV2" i="188"/>
  <c r="CA2" i="188"/>
  <c r="BU2" i="188"/>
  <c r="FF2" i="188"/>
  <c r="FE2" i="188"/>
  <c r="FD2" i="188"/>
  <c r="FC2" i="188"/>
  <c r="FB2" i="188"/>
  <c r="FG2" i="188"/>
  <c r="FA2" i="188"/>
  <c r="BZ2" i="186"/>
  <c r="BY2" i="186"/>
  <c r="FF2" i="186"/>
  <c r="FE2" i="186"/>
  <c r="CL2" i="187"/>
  <c r="CK2" i="187"/>
  <c r="CJ2" i="187"/>
  <c r="FR2" i="187"/>
  <c r="FQ2" i="187"/>
  <c r="FP2" i="187"/>
  <c r="FT2" i="187"/>
  <c r="U21" i="192"/>
  <c r="AF21" i="192" s="1"/>
  <c r="P21" i="192"/>
  <c r="T21" i="192"/>
  <c r="BB2" i="192" s="1"/>
  <c r="BX2" i="184"/>
  <c r="FD2" i="184"/>
  <c r="BU2" i="185"/>
  <c r="CS2" i="185"/>
  <c r="FA2" i="185"/>
  <c r="FY2" i="185"/>
  <c r="CH2" i="186"/>
  <c r="ED2" i="186"/>
  <c r="FJ2" i="186"/>
  <c r="HF2" i="186"/>
  <c r="BG2" i="187"/>
  <c r="DL2" i="187"/>
  <c r="FU2" i="187"/>
  <c r="DF2" i="183"/>
  <c r="GL2" i="183"/>
  <c r="BY2" i="184"/>
  <c r="DI2" i="184"/>
  <c r="FE2" i="184"/>
  <c r="GO2" i="184"/>
  <c r="AL2" i="185"/>
  <c r="BV2" i="185"/>
  <c r="CT2" i="185"/>
  <c r="DF2" i="185"/>
  <c r="DR2" i="185"/>
  <c r="FB2" i="185"/>
  <c r="FZ2" i="185"/>
  <c r="GL2" i="185"/>
  <c r="GX2" i="185"/>
  <c r="P19" i="185"/>
  <c r="AQ2" i="185" s="1"/>
  <c r="CL2" i="186"/>
  <c r="CK2" i="186"/>
  <c r="FR2" i="186"/>
  <c r="FQ2" i="186"/>
  <c r="CI2" i="186"/>
  <c r="DO2" i="186"/>
  <c r="EE2" i="186"/>
  <c r="FK2" i="186"/>
  <c r="GA2" i="186"/>
  <c r="GR2" i="186"/>
  <c r="HG2" i="186"/>
  <c r="T24" i="186"/>
  <c r="P24" i="186"/>
  <c r="DM2" i="187"/>
  <c r="P21" i="187"/>
  <c r="EK2" i="187" s="1"/>
  <c r="DK2" i="188"/>
  <c r="GQ2" i="188"/>
  <c r="CP2" i="190"/>
  <c r="CO2" i="190"/>
  <c r="CN2" i="190"/>
  <c r="CK2" i="190"/>
  <c r="CJ2" i="190"/>
  <c r="CM2" i="190"/>
  <c r="CL2" i="190"/>
  <c r="FV2" i="190"/>
  <c r="FT2" i="190"/>
  <c r="FQ2" i="190"/>
  <c r="FP2" i="190"/>
  <c r="FS2" i="190"/>
  <c r="DG2" i="183"/>
  <c r="GM2" i="183"/>
  <c r="BZ2" i="184"/>
  <c r="CL2" i="184"/>
  <c r="FF2" i="184"/>
  <c r="FR2" i="184"/>
  <c r="AM2" i="185"/>
  <c r="BW2" i="185"/>
  <c r="CI2" i="185"/>
  <c r="CU2" i="185"/>
  <c r="DS2" i="185"/>
  <c r="FC2" i="185"/>
  <c r="FO2" i="185"/>
  <c r="GA2" i="185"/>
  <c r="GY2" i="185"/>
  <c r="BU2" i="186"/>
  <c r="FM2" i="186"/>
  <c r="GB2" i="186"/>
  <c r="HI2" i="186"/>
  <c r="T17" i="186"/>
  <c r="AU2" i="186" s="1"/>
  <c r="DN2" i="187"/>
  <c r="DT2" i="185"/>
  <c r="GZ2" i="185"/>
  <c r="T19" i="185"/>
  <c r="AN2" i="185" s="1"/>
  <c r="BV2" i="186"/>
  <c r="HJ2" i="186"/>
  <c r="U17" i="186"/>
  <c r="AF17" i="186" s="1"/>
  <c r="DO2" i="187"/>
  <c r="GQ2" i="187"/>
  <c r="U21" i="187"/>
  <c r="AF21" i="187" s="1"/>
  <c r="CB2" i="184"/>
  <c r="CZ2" i="184"/>
  <c r="FH2" i="184"/>
  <c r="GF2" i="184"/>
  <c r="AO2" i="185"/>
  <c r="BY2" i="185"/>
  <c r="CK2" i="185"/>
  <c r="CW2" i="185"/>
  <c r="DU2" i="185"/>
  <c r="FE2" i="185"/>
  <c r="FQ2" i="185"/>
  <c r="GC2" i="185"/>
  <c r="HA2" i="185"/>
  <c r="BW2" i="186"/>
  <c r="HK2" i="186"/>
  <c r="AP2" i="187"/>
  <c r="AO2" i="187"/>
  <c r="AN2" i="187"/>
  <c r="DV2" i="187"/>
  <c r="DU2" i="187"/>
  <c r="DT2" i="187"/>
  <c r="DR2" i="187"/>
  <c r="HB2" i="187"/>
  <c r="HA2" i="187"/>
  <c r="GZ2" i="187"/>
  <c r="GY2" i="187"/>
  <c r="GX2" i="187"/>
  <c r="CI2" i="187"/>
  <c r="DQ2" i="187"/>
  <c r="GR2" i="187"/>
  <c r="DL2" i="188"/>
  <c r="DP2" i="188"/>
  <c r="DO2" i="188"/>
  <c r="GR2" i="188"/>
  <c r="GV2" i="188"/>
  <c r="GU2" i="188"/>
  <c r="BC2" i="188"/>
  <c r="DQ2" i="188"/>
  <c r="GW2" i="188"/>
  <c r="DH2" i="192"/>
  <c r="DG2" i="192"/>
  <c r="DF2" i="192"/>
  <c r="DE2" i="192"/>
  <c r="DD2" i="192"/>
  <c r="DJ2" i="192"/>
  <c r="DI2" i="192"/>
  <c r="GN2" i="192"/>
  <c r="GM2" i="192"/>
  <c r="GL2" i="192"/>
  <c r="GK2" i="192"/>
  <c r="GJ2" i="192"/>
  <c r="GP2" i="192"/>
  <c r="GO2" i="192"/>
  <c r="T18" i="183"/>
  <c r="T24" i="183"/>
  <c r="CC2" i="184"/>
  <c r="CO2" i="184"/>
  <c r="DA2" i="184"/>
  <c r="FI2" i="184"/>
  <c r="FU2" i="184"/>
  <c r="GG2" i="184"/>
  <c r="P17" i="184"/>
  <c r="AT2" i="184" s="1"/>
  <c r="T18" i="184"/>
  <c r="P23" i="184"/>
  <c r="T24" i="184"/>
  <c r="AP2" i="185"/>
  <c r="BZ2" i="185"/>
  <c r="CL2" i="185"/>
  <c r="CX2" i="185"/>
  <c r="DV2" i="185"/>
  <c r="FF2" i="185"/>
  <c r="FR2" i="185"/>
  <c r="GD2" i="185"/>
  <c r="HB2" i="185"/>
  <c r="P17" i="185"/>
  <c r="BS2" i="185" s="1"/>
  <c r="T18" i="185"/>
  <c r="AU2" i="185" s="1"/>
  <c r="P23" i="185"/>
  <c r="T24" i="185"/>
  <c r="AS2" i="186"/>
  <c r="BX2" i="186"/>
  <c r="CO2" i="186"/>
  <c r="FA2" i="186"/>
  <c r="FP2" i="186"/>
  <c r="GW2" i="186"/>
  <c r="U20" i="186"/>
  <c r="AF20" i="186" s="1"/>
  <c r="ED2" i="187"/>
  <c r="EB2" i="187"/>
  <c r="HK2" i="187"/>
  <c r="HJ2" i="187"/>
  <c r="HH2" i="187"/>
  <c r="AW2" i="187"/>
  <c r="CM2" i="187"/>
  <c r="DS2" i="187"/>
  <c r="EM2" i="187"/>
  <c r="GS2" i="187"/>
  <c r="U20" i="187"/>
  <c r="AF20" i="187" s="1"/>
  <c r="T20" i="187"/>
  <c r="BP2" i="187" s="1"/>
  <c r="P20" i="187"/>
  <c r="BS2" i="187" s="1"/>
  <c r="AP2" i="188"/>
  <c r="AO2" i="188"/>
  <c r="AN2" i="188"/>
  <c r="AM2" i="188"/>
  <c r="AL2" i="188"/>
  <c r="DX2" i="188"/>
  <c r="DV2" i="188"/>
  <c r="DU2" i="188"/>
  <c r="DT2" i="188"/>
  <c r="DS2" i="188"/>
  <c r="DR2" i="188"/>
  <c r="HD2" i="188"/>
  <c r="HB2" i="188"/>
  <c r="HA2" i="188"/>
  <c r="GZ2" i="188"/>
  <c r="GY2" i="188"/>
  <c r="GX2" i="188"/>
  <c r="BD2" i="188"/>
  <c r="DW2" i="188"/>
  <c r="HC2" i="188"/>
  <c r="AY2" i="189"/>
  <c r="AX2" i="189"/>
  <c r="AW2" i="189"/>
  <c r="AV2" i="189"/>
  <c r="AU2" i="189"/>
  <c r="EE2" i="189"/>
  <c r="ED2" i="189"/>
  <c r="EC2" i="189"/>
  <c r="EB2" i="189"/>
  <c r="EA2" i="189"/>
  <c r="HK2" i="189"/>
  <c r="HJ2" i="189"/>
  <c r="HI2" i="189"/>
  <c r="HH2" i="189"/>
  <c r="HG2" i="189"/>
  <c r="DQ2" i="192"/>
  <c r="DP2" i="192"/>
  <c r="DO2" i="192"/>
  <c r="DN2" i="192"/>
  <c r="DM2" i="192"/>
  <c r="DL2" i="192"/>
  <c r="DK2" i="192"/>
  <c r="GW2" i="192"/>
  <c r="GV2" i="192"/>
  <c r="GU2" i="192"/>
  <c r="GT2" i="192"/>
  <c r="GS2" i="192"/>
  <c r="GR2" i="192"/>
  <c r="GQ2" i="192"/>
  <c r="DW2" i="185"/>
  <c r="HC2" i="185"/>
  <c r="AP2" i="186"/>
  <c r="AO2" i="186"/>
  <c r="DV2" i="186"/>
  <c r="DU2" i="186"/>
  <c r="HB2" i="186"/>
  <c r="HA2" i="186"/>
  <c r="AT2" i="186"/>
  <c r="CA2" i="186"/>
  <c r="CP2" i="186"/>
  <c r="DW2" i="186"/>
  <c r="FB2" i="186"/>
  <c r="FS2" i="186"/>
  <c r="GX2" i="186"/>
  <c r="BB2" i="187"/>
  <c r="BA2" i="187"/>
  <c r="AZ2" i="187"/>
  <c r="EH2" i="187"/>
  <c r="EG2" i="187"/>
  <c r="EF2" i="187"/>
  <c r="AX2" i="187"/>
  <c r="CN2" i="187"/>
  <c r="DW2" i="187"/>
  <c r="GT2" i="187"/>
  <c r="AY2" i="188"/>
  <c r="AX2" i="188"/>
  <c r="AV2" i="188"/>
  <c r="AU2" i="188"/>
  <c r="EE2" i="188"/>
  <c r="ED2" i="188"/>
  <c r="EB2" i="188"/>
  <c r="EA2" i="188"/>
  <c r="HK2" i="188"/>
  <c r="HJ2" i="188"/>
  <c r="HH2" i="188"/>
  <c r="HG2" i="188"/>
  <c r="DY2" i="188"/>
  <c r="HE2" i="188"/>
  <c r="BD2" i="189"/>
  <c r="BC2" i="189"/>
  <c r="BB2" i="189"/>
  <c r="BA2" i="189"/>
  <c r="AZ2" i="189"/>
  <c r="EJ2" i="189"/>
  <c r="EI2" i="189"/>
  <c r="EG2" i="189"/>
  <c r="EF2" i="189"/>
  <c r="FC2" i="186"/>
  <c r="BM2" i="187"/>
  <c r="BL2" i="187"/>
  <c r="BJ2" i="187"/>
  <c r="BH2" i="187"/>
  <c r="ES2" i="187"/>
  <c r="ER2" i="187"/>
  <c r="EP2" i="187"/>
  <c r="EN2" i="187"/>
  <c r="CO2" i="187"/>
  <c r="EQ2" i="187"/>
  <c r="GU2" i="187"/>
  <c r="BB2" i="188"/>
  <c r="BA2" i="188"/>
  <c r="AZ2" i="188"/>
  <c r="EJ2" i="188"/>
  <c r="EH2" i="188"/>
  <c r="EG2" i="188"/>
  <c r="EF2" i="188"/>
  <c r="BF2" i="188"/>
  <c r="BM2" i="188"/>
  <c r="BL2" i="188"/>
  <c r="BK2" i="188"/>
  <c r="BJ2" i="188"/>
  <c r="BH2" i="188"/>
  <c r="BG2" i="188"/>
  <c r="BI2" i="188"/>
  <c r="U21" i="189"/>
  <c r="AF21" i="189" s="1"/>
  <c r="T21" i="189"/>
  <c r="EH2" i="189" s="1"/>
  <c r="P21" i="189"/>
  <c r="EK2" i="189" s="1"/>
  <c r="EM2" i="188"/>
  <c r="BG2" i="189"/>
  <c r="DO2" i="189"/>
  <c r="EM2" i="189"/>
  <c r="GU2" i="189"/>
  <c r="BT2" i="191"/>
  <c r="BS2" i="191"/>
  <c r="BR2" i="191"/>
  <c r="BQ2" i="191"/>
  <c r="BP2" i="191"/>
  <c r="EZ2" i="191"/>
  <c r="EY2" i="191"/>
  <c r="EX2" i="191"/>
  <c r="EW2" i="191"/>
  <c r="EV2" i="191"/>
  <c r="BU2" i="191"/>
  <c r="BT2" i="186"/>
  <c r="DD2" i="186"/>
  <c r="EZ2" i="186"/>
  <c r="GJ2" i="186"/>
  <c r="BT2" i="187"/>
  <c r="CR2" i="187"/>
  <c r="EZ2" i="187"/>
  <c r="FX2" i="187"/>
  <c r="GJ2" i="187"/>
  <c r="BT2" i="188"/>
  <c r="CF2" i="188"/>
  <c r="DD2" i="188"/>
  <c r="EN2" i="188"/>
  <c r="EZ2" i="188"/>
  <c r="FL2" i="188"/>
  <c r="FX2" i="188"/>
  <c r="GJ2" i="188"/>
  <c r="BH2" i="189"/>
  <c r="BT2" i="189"/>
  <c r="CF2" i="189"/>
  <c r="DD2" i="189"/>
  <c r="DP2" i="189"/>
  <c r="EN2" i="189"/>
  <c r="EZ2" i="189"/>
  <c r="FL2" i="189"/>
  <c r="GJ2" i="189"/>
  <c r="GV2" i="189"/>
  <c r="DI2" i="190"/>
  <c r="DH2" i="190"/>
  <c r="GO2" i="190"/>
  <c r="GN2" i="190"/>
  <c r="DF2" i="190"/>
  <c r="T16" i="190"/>
  <c r="FR2" i="190" s="1"/>
  <c r="P16" i="190"/>
  <c r="FU2" i="190" s="1"/>
  <c r="T22" i="190"/>
  <c r="P22" i="190"/>
  <c r="CG2" i="193"/>
  <c r="CE2" i="193"/>
  <c r="CD2" i="193"/>
  <c r="CH2" i="193"/>
  <c r="CF2" i="193"/>
  <c r="CC2" i="193"/>
  <c r="CB2" i="193"/>
  <c r="FM2" i="193"/>
  <c r="FL2" i="193"/>
  <c r="FK2" i="193"/>
  <c r="FJ2" i="193"/>
  <c r="FN2" i="193"/>
  <c r="FI2" i="193"/>
  <c r="FH2" i="193"/>
  <c r="CG2" i="195"/>
  <c r="CF2" i="195"/>
  <c r="CE2" i="195"/>
  <c r="CD2" i="195"/>
  <c r="CC2" i="195"/>
  <c r="CB2" i="195"/>
  <c r="FM2" i="195"/>
  <c r="FL2" i="195"/>
  <c r="FK2" i="195"/>
  <c r="FJ2" i="195"/>
  <c r="FI2" i="195"/>
  <c r="FH2" i="195"/>
  <c r="FN2" i="195"/>
  <c r="BU2" i="189"/>
  <c r="DQ2" i="189"/>
  <c r="FA2" i="189"/>
  <c r="GW2" i="189"/>
  <c r="U20" i="189"/>
  <c r="AF20" i="189" s="1"/>
  <c r="P20" i="189"/>
  <c r="BS2" i="189" s="1"/>
  <c r="DP2" i="190"/>
  <c r="DO2" i="190"/>
  <c r="DN2" i="190"/>
  <c r="DM2" i="190"/>
  <c r="DL2" i="190"/>
  <c r="GV2" i="190"/>
  <c r="GU2" i="190"/>
  <c r="GT2" i="190"/>
  <c r="GS2" i="190"/>
  <c r="GR2" i="190"/>
  <c r="CL2" i="193"/>
  <c r="CK2" i="193"/>
  <c r="CJ2" i="193"/>
  <c r="CI2" i="193"/>
  <c r="FR2" i="193"/>
  <c r="FU2" i="193"/>
  <c r="FT2" i="193"/>
  <c r="FS2" i="193"/>
  <c r="CN2" i="193"/>
  <c r="T18" i="193"/>
  <c r="EH2" i="193" s="1"/>
  <c r="U18" i="193"/>
  <c r="AF18" i="193" s="1"/>
  <c r="P18" i="193"/>
  <c r="EK2" i="193" s="1"/>
  <c r="CO2" i="195"/>
  <c r="CN2" i="195"/>
  <c r="CM2" i="195"/>
  <c r="CL2" i="195"/>
  <c r="CK2" i="195"/>
  <c r="CJ2" i="195"/>
  <c r="CI2" i="195"/>
  <c r="FU2" i="195"/>
  <c r="FT2" i="195"/>
  <c r="FS2" i="195"/>
  <c r="FR2" i="195"/>
  <c r="FQ2" i="195"/>
  <c r="FP2" i="195"/>
  <c r="CH2" i="195"/>
  <c r="EP2" i="188"/>
  <c r="FN2" i="188"/>
  <c r="BJ2" i="189"/>
  <c r="BV2" i="189"/>
  <c r="CH2" i="189"/>
  <c r="EP2" i="189"/>
  <c r="FB2" i="189"/>
  <c r="FN2" i="189"/>
  <c r="T24" i="189"/>
  <c r="DY2" i="190"/>
  <c r="DX2" i="190"/>
  <c r="DU2" i="190"/>
  <c r="DT2" i="190"/>
  <c r="HE2" i="190"/>
  <c r="HD2" i="190"/>
  <c r="HA2" i="190"/>
  <c r="GZ2" i="190"/>
  <c r="EU2" i="191"/>
  <c r="CS2" i="193"/>
  <c r="CR2" i="193"/>
  <c r="CQ2" i="193"/>
  <c r="CP2" i="193"/>
  <c r="CV2" i="193"/>
  <c r="CU2" i="193"/>
  <c r="CT2" i="193"/>
  <c r="FY2" i="193"/>
  <c r="FX2" i="193"/>
  <c r="FW2" i="193"/>
  <c r="FV2" i="193"/>
  <c r="GB2" i="193"/>
  <c r="GA2" i="193"/>
  <c r="FZ2" i="193"/>
  <c r="CI2" i="188"/>
  <c r="EQ2" i="188"/>
  <c r="FO2" i="188"/>
  <c r="BK2" i="189"/>
  <c r="BW2" i="189"/>
  <c r="CI2" i="189"/>
  <c r="EQ2" i="189"/>
  <c r="FC2" i="189"/>
  <c r="FO2" i="189"/>
  <c r="T16" i="189"/>
  <c r="AN2" i="189" s="1"/>
  <c r="U24" i="189"/>
  <c r="AF24" i="189" s="1"/>
  <c r="AV2" i="190"/>
  <c r="AU2" i="190"/>
  <c r="EB2" i="190"/>
  <c r="EA2" i="190"/>
  <c r="DZ2" i="190"/>
  <c r="EF2" i="190"/>
  <c r="HH2" i="190"/>
  <c r="HG2" i="190"/>
  <c r="HF2" i="190"/>
  <c r="HL2" i="190"/>
  <c r="HJ2" i="190"/>
  <c r="FA2" i="191"/>
  <c r="P18" i="187"/>
  <c r="BE2" i="187" s="1"/>
  <c r="T19" i="187"/>
  <c r="BI2" i="187" s="1"/>
  <c r="P24" i="187"/>
  <c r="T25" i="187"/>
  <c r="CJ2" i="188"/>
  <c r="DH2" i="188"/>
  <c r="ER2" i="188"/>
  <c r="FP2" i="188"/>
  <c r="GN2" i="188"/>
  <c r="P18" i="188"/>
  <c r="T19" i="188"/>
  <c r="P24" i="188"/>
  <c r="T25" i="188"/>
  <c r="BL2" i="189"/>
  <c r="BX2" i="189"/>
  <c r="CJ2" i="189"/>
  <c r="DH2" i="189"/>
  <c r="DT2" i="189"/>
  <c r="ER2" i="189"/>
  <c r="FD2" i="189"/>
  <c r="FP2" i="189"/>
  <c r="GN2" i="189"/>
  <c r="GZ2" i="189"/>
  <c r="T20" i="189"/>
  <c r="BP2" i="189" s="1"/>
  <c r="BG2" i="190"/>
  <c r="BE2" i="190"/>
  <c r="BD2" i="190"/>
  <c r="EM2" i="190"/>
  <c r="EL2" i="190"/>
  <c r="EK2" i="190"/>
  <c r="EJ2" i="190"/>
  <c r="EG2" i="190"/>
  <c r="HS2" i="190"/>
  <c r="HR2" i="190"/>
  <c r="HQ2" i="190"/>
  <c r="HP2" i="190"/>
  <c r="HM2" i="190"/>
  <c r="DQ2" i="190"/>
  <c r="GK2" i="190"/>
  <c r="HK2" i="190"/>
  <c r="DS2" i="191"/>
  <c r="CW2" i="186"/>
  <c r="DI2" i="186"/>
  <c r="GC2" i="186"/>
  <c r="GO2" i="186"/>
  <c r="CW2" i="187"/>
  <c r="DI2" i="187"/>
  <c r="GC2" i="187"/>
  <c r="GO2" i="187"/>
  <c r="CK2" i="188"/>
  <c r="CW2" i="188"/>
  <c r="DI2" i="188"/>
  <c r="FQ2" i="188"/>
  <c r="GC2" i="188"/>
  <c r="GO2" i="188"/>
  <c r="AO2" i="189"/>
  <c r="BY2" i="189"/>
  <c r="CK2" i="189"/>
  <c r="CW2" i="189"/>
  <c r="DI2" i="189"/>
  <c r="DU2" i="189"/>
  <c r="FE2" i="189"/>
  <c r="FQ2" i="189"/>
  <c r="GC2" i="189"/>
  <c r="GO2" i="189"/>
  <c r="HA2" i="189"/>
  <c r="EN2" i="190"/>
  <c r="ER2" i="190"/>
  <c r="DR2" i="190"/>
  <c r="ET2" i="190"/>
  <c r="GL2" i="190"/>
  <c r="HN2" i="190"/>
  <c r="DJ2" i="191"/>
  <c r="DI2" i="191"/>
  <c r="DH2" i="191"/>
  <c r="GP2" i="191"/>
  <c r="GO2" i="191"/>
  <c r="GN2" i="191"/>
  <c r="T16" i="191"/>
  <c r="AV2" i="191" s="1"/>
  <c r="P16" i="191"/>
  <c r="AY2" i="191" s="1"/>
  <c r="U22" i="191"/>
  <c r="AN22" i="191" s="1"/>
  <c r="T22" i="191"/>
  <c r="P22" i="191"/>
  <c r="T24" i="192"/>
  <c r="U24" i="192"/>
  <c r="AF24" i="192" s="1"/>
  <c r="P24" i="192"/>
  <c r="CX2" i="188"/>
  <c r="ET2" i="188"/>
  <c r="FR2" i="188"/>
  <c r="GD2" i="188"/>
  <c r="BN2" i="189"/>
  <c r="CL2" i="189"/>
  <c r="ET2" i="189"/>
  <c r="FF2" i="189"/>
  <c r="FR2" i="189"/>
  <c r="GD2" i="189"/>
  <c r="HB2" i="189"/>
  <c r="BT2" i="190"/>
  <c r="BS2" i="190"/>
  <c r="BQ2" i="190"/>
  <c r="BP2" i="190"/>
  <c r="EZ2" i="190"/>
  <c r="EY2" i="190"/>
  <c r="EX2" i="190"/>
  <c r="EW2" i="190"/>
  <c r="EV2" i="190"/>
  <c r="DS2" i="190"/>
  <c r="EU2" i="190"/>
  <c r="GM2" i="190"/>
  <c r="DP2" i="191"/>
  <c r="DO2" i="191"/>
  <c r="DN2" i="191"/>
  <c r="DM2" i="191"/>
  <c r="DL2" i="191"/>
  <c r="GV2" i="191"/>
  <c r="GU2" i="191"/>
  <c r="GT2" i="191"/>
  <c r="GS2" i="191"/>
  <c r="GR2" i="191"/>
  <c r="GX2" i="191"/>
  <c r="FO2" i="193"/>
  <c r="DK2" i="189"/>
  <c r="GQ2" i="189"/>
  <c r="DY2" i="191"/>
  <c r="DX2" i="191"/>
  <c r="DV2" i="191"/>
  <c r="DU2" i="191"/>
  <c r="DT2" i="191"/>
  <c r="HE2" i="191"/>
  <c r="HD2" i="191"/>
  <c r="HB2" i="191"/>
  <c r="HA2" i="191"/>
  <c r="GZ2" i="191"/>
  <c r="GY2" i="191"/>
  <c r="BK2" i="190"/>
  <c r="DW2" i="190"/>
  <c r="GQ2" i="190"/>
  <c r="HC2" i="191"/>
  <c r="U16" i="191"/>
  <c r="AN16" i="191" s="1"/>
  <c r="DC2" i="192"/>
  <c r="DB2" i="192"/>
  <c r="DA2" i="192"/>
  <c r="CZ2" i="192"/>
  <c r="GI2" i="192"/>
  <c r="GH2" i="192"/>
  <c r="GG2" i="192"/>
  <c r="GF2" i="192"/>
  <c r="FQ2" i="193"/>
  <c r="AZ2" i="191"/>
  <c r="BL2" i="191"/>
  <c r="CJ2" i="191"/>
  <c r="EF2" i="191"/>
  <c r="ER2" i="191"/>
  <c r="FP2" i="191"/>
  <c r="HL2" i="191"/>
  <c r="AR2" i="192"/>
  <c r="BD2" i="192"/>
  <c r="CB2" i="192"/>
  <c r="DX2" i="192"/>
  <c r="EJ2" i="192"/>
  <c r="FH2" i="192"/>
  <c r="HD2" i="192"/>
  <c r="DC2" i="193"/>
  <c r="DB2" i="193"/>
  <c r="CX2" i="193"/>
  <c r="GI2" i="193"/>
  <c r="GH2" i="193"/>
  <c r="GD2" i="193"/>
  <c r="AO2" i="193"/>
  <c r="DK2" i="193"/>
  <c r="BA2" i="191"/>
  <c r="CK2" i="191"/>
  <c r="EG2" i="191"/>
  <c r="FQ2" i="191"/>
  <c r="HM2" i="191"/>
  <c r="AS2" i="192"/>
  <c r="BE2" i="192"/>
  <c r="CC2" i="192"/>
  <c r="DY2" i="192"/>
  <c r="EK2" i="192"/>
  <c r="FI2" i="192"/>
  <c r="HE2" i="192"/>
  <c r="AQ2" i="193"/>
  <c r="CG2" i="194"/>
  <c r="CF2" i="194"/>
  <c r="CE2" i="194"/>
  <c r="CD2" i="194"/>
  <c r="CC2" i="194"/>
  <c r="CB2" i="194"/>
  <c r="FM2" i="194"/>
  <c r="FL2" i="194"/>
  <c r="FK2" i="194"/>
  <c r="FJ2" i="194"/>
  <c r="FI2" i="194"/>
  <c r="FH2" i="194"/>
  <c r="BN2" i="191"/>
  <c r="ET2" i="191"/>
  <c r="HN2" i="191"/>
  <c r="BF2" i="192"/>
  <c r="EL2" i="192"/>
  <c r="HF2" i="192"/>
  <c r="DQ2" i="193"/>
  <c r="DP2" i="193"/>
  <c r="DO2" i="193"/>
  <c r="DN2" i="193"/>
  <c r="GW2" i="193"/>
  <c r="GV2" i="193"/>
  <c r="GU2" i="193"/>
  <c r="GT2" i="193"/>
  <c r="AR2" i="193"/>
  <c r="DM2" i="193"/>
  <c r="CO2" i="194"/>
  <c r="CN2" i="194"/>
  <c r="CL2" i="194"/>
  <c r="CK2" i="194"/>
  <c r="CJ2" i="194"/>
  <c r="FU2" i="194"/>
  <c r="FT2" i="194"/>
  <c r="FS2" i="194"/>
  <c r="FR2" i="194"/>
  <c r="FQ2" i="194"/>
  <c r="FP2" i="194"/>
  <c r="U24" i="194"/>
  <c r="AF24" i="194" s="1"/>
  <c r="T24" i="194"/>
  <c r="P24" i="194"/>
  <c r="AQ2" i="196"/>
  <c r="AP2" i="196"/>
  <c r="AO2" i="196"/>
  <c r="AM2" i="196"/>
  <c r="AL2" i="196"/>
  <c r="DW2" i="196"/>
  <c r="DX2" i="196"/>
  <c r="DV2" i="196"/>
  <c r="DU2" i="196"/>
  <c r="DT2" i="196"/>
  <c r="DS2" i="196"/>
  <c r="DR2" i="196"/>
  <c r="HC2" i="196"/>
  <c r="HA2" i="196"/>
  <c r="GZ2" i="196"/>
  <c r="GY2" i="196"/>
  <c r="GX2" i="196"/>
  <c r="CH2" i="197"/>
  <c r="CG2" i="197"/>
  <c r="CF2" i="197"/>
  <c r="CE2" i="197"/>
  <c r="CC2" i="197"/>
  <c r="CI2" i="197"/>
  <c r="CD2" i="197"/>
  <c r="FN2" i="197"/>
  <c r="FM2" i="197"/>
  <c r="FL2" i="197"/>
  <c r="FK2" i="197"/>
  <c r="FJ2" i="197"/>
  <c r="FI2" i="197"/>
  <c r="FO2" i="197"/>
  <c r="BG2" i="192"/>
  <c r="EM2" i="192"/>
  <c r="DR2" i="193"/>
  <c r="CS2" i="194"/>
  <c r="CR2" i="194"/>
  <c r="CQ2" i="194"/>
  <c r="CP2" i="194"/>
  <c r="CV2" i="194"/>
  <c r="FY2" i="194"/>
  <c r="FX2" i="194"/>
  <c r="FW2" i="194"/>
  <c r="FV2" i="194"/>
  <c r="GB2" i="194"/>
  <c r="U18" i="194"/>
  <c r="AF18" i="194" s="1"/>
  <c r="T18" i="194"/>
  <c r="BP2" i="194" s="1"/>
  <c r="P18" i="194"/>
  <c r="BS2" i="194" s="1"/>
  <c r="U18" i="195"/>
  <c r="AF18" i="195" s="1"/>
  <c r="T18" i="195"/>
  <c r="P18" i="195"/>
  <c r="CZ2" i="190"/>
  <c r="GF2" i="190"/>
  <c r="P20" i="190"/>
  <c r="ES2" i="190" s="1"/>
  <c r="T21" i="190"/>
  <c r="BJ2" i="190" s="1"/>
  <c r="BD2" i="191"/>
  <c r="CN2" i="191"/>
  <c r="CZ2" i="191"/>
  <c r="EJ2" i="191"/>
  <c r="FT2" i="191"/>
  <c r="GF2" i="191"/>
  <c r="HP2" i="191"/>
  <c r="P20" i="191"/>
  <c r="BM2" i="191" s="1"/>
  <c r="T21" i="191"/>
  <c r="AV2" i="192"/>
  <c r="BH2" i="192"/>
  <c r="CF2" i="192"/>
  <c r="CR2" i="192"/>
  <c r="EB2" i="192"/>
  <c r="EN2" i="192"/>
  <c r="FL2" i="192"/>
  <c r="FX2" i="192"/>
  <c r="HH2" i="192"/>
  <c r="P19" i="192"/>
  <c r="BL2" i="192" s="1"/>
  <c r="AW2" i="193"/>
  <c r="AU2" i="193"/>
  <c r="AT2" i="193"/>
  <c r="EC2" i="193"/>
  <c r="EB2" i="193"/>
  <c r="EA2" i="193"/>
  <c r="DZ2" i="193"/>
  <c r="HI2" i="193"/>
  <c r="HH2" i="193"/>
  <c r="HG2" i="193"/>
  <c r="HF2" i="193"/>
  <c r="AV2" i="193"/>
  <c r="CY2" i="193"/>
  <c r="DS2" i="193"/>
  <c r="GR2" i="193"/>
  <c r="T17" i="193"/>
  <c r="GZ2" i="193" s="1"/>
  <c r="P17" i="193"/>
  <c r="HC2" i="193" s="1"/>
  <c r="U21" i="193"/>
  <c r="AF21" i="193" s="1"/>
  <c r="P24" i="193"/>
  <c r="DC2" i="194"/>
  <c r="DB2" i="194"/>
  <c r="DA2" i="194"/>
  <c r="CZ2" i="194"/>
  <c r="CX2" i="194"/>
  <c r="CW2" i="194"/>
  <c r="GI2" i="194"/>
  <c r="GH2" i="194"/>
  <c r="GG2" i="194"/>
  <c r="GF2" i="194"/>
  <c r="GE2" i="194"/>
  <c r="GD2" i="194"/>
  <c r="GC2" i="194"/>
  <c r="CI2" i="194"/>
  <c r="FN2" i="194"/>
  <c r="HJ2" i="194"/>
  <c r="CC2" i="190"/>
  <c r="DA2" i="190"/>
  <c r="FI2" i="190"/>
  <c r="GG2" i="190"/>
  <c r="BE2" i="191"/>
  <c r="CC2" i="191"/>
  <c r="CO2" i="191"/>
  <c r="DA2" i="191"/>
  <c r="EK2" i="191"/>
  <c r="FI2" i="191"/>
  <c r="FU2" i="191"/>
  <c r="GG2" i="191"/>
  <c r="HQ2" i="191"/>
  <c r="AW2" i="192"/>
  <c r="BU2" i="192"/>
  <c r="CG2" i="192"/>
  <c r="CS2" i="192"/>
  <c r="EC2" i="192"/>
  <c r="EO2" i="192"/>
  <c r="FA2" i="192"/>
  <c r="FM2" i="192"/>
  <c r="FY2" i="192"/>
  <c r="HI2" i="192"/>
  <c r="T23" i="192"/>
  <c r="CZ2" i="193"/>
  <c r="DT2" i="193"/>
  <c r="GS2" i="193"/>
  <c r="CM2" i="194"/>
  <c r="FO2" i="194"/>
  <c r="HB2" i="196"/>
  <c r="T20" i="190"/>
  <c r="EP2" i="190" s="1"/>
  <c r="AT2" i="191"/>
  <c r="BF2" i="191"/>
  <c r="DZ2" i="191"/>
  <c r="EL2" i="191"/>
  <c r="GH2" i="191"/>
  <c r="HF2" i="191"/>
  <c r="HR2" i="191"/>
  <c r="T20" i="191"/>
  <c r="BJ2" i="191" s="1"/>
  <c r="AL2" i="192"/>
  <c r="AX2" i="192"/>
  <c r="BJ2" i="192"/>
  <c r="CT2" i="192"/>
  <c r="DR2" i="192"/>
  <c r="ED2" i="192"/>
  <c r="EP2" i="192"/>
  <c r="FZ2" i="192"/>
  <c r="GX2" i="192"/>
  <c r="HJ2" i="192"/>
  <c r="T19" i="192"/>
  <c r="BI2" i="192" s="1"/>
  <c r="U23" i="192"/>
  <c r="AF23" i="192" s="1"/>
  <c r="DA2" i="193"/>
  <c r="DU2" i="193"/>
  <c r="GC2" i="193"/>
  <c r="GX2" i="193"/>
  <c r="U24" i="193"/>
  <c r="AF24" i="193" s="1"/>
  <c r="DQ2" i="194"/>
  <c r="DP2" i="194"/>
  <c r="DO2" i="194"/>
  <c r="DN2" i="194"/>
  <c r="DM2" i="194"/>
  <c r="DL2" i="194"/>
  <c r="GW2" i="194"/>
  <c r="GV2" i="194"/>
  <c r="GU2" i="194"/>
  <c r="GT2" i="194"/>
  <c r="GS2" i="194"/>
  <c r="GR2" i="194"/>
  <c r="GQ2" i="194"/>
  <c r="CT2" i="194"/>
  <c r="FZ2" i="194"/>
  <c r="HD2" i="196"/>
  <c r="CE2" i="190"/>
  <c r="CQ2" i="190"/>
  <c r="DC2" i="190"/>
  <c r="FK2" i="190"/>
  <c r="FW2" i="190"/>
  <c r="GI2" i="190"/>
  <c r="AU2" i="191"/>
  <c r="DC2" i="191"/>
  <c r="EA2" i="191"/>
  <c r="GI2" i="191"/>
  <c r="HG2" i="191"/>
  <c r="AM2" i="192"/>
  <c r="BK2" i="192"/>
  <c r="CU2" i="192"/>
  <c r="DS2" i="192"/>
  <c r="EQ2" i="192"/>
  <c r="FC2" i="192"/>
  <c r="GA2" i="192"/>
  <c r="GY2" i="192"/>
  <c r="P18" i="192"/>
  <c r="BS2" i="192" s="1"/>
  <c r="BS2" i="193"/>
  <c r="BR2" i="193"/>
  <c r="BN2" i="193"/>
  <c r="EZ2" i="193"/>
  <c r="EY2" i="193"/>
  <c r="EX2" i="193"/>
  <c r="ET2" i="193"/>
  <c r="BQ2" i="193"/>
  <c r="DW2" i="193"/>
  <c r="GE2" i="193"/>
  <c r="GY2" i="193"/>
  <c r="T23" i="193"/>
  <c r="P23" i="193"/>
  <c r="CU2" i="194"/>
  <c r="GA2" i="194"/>
  <c r="DX2" i="193"/>
  <c r="GF2" i="193"/>
  <c r="AW2" i="194"/>
  <c r="AV2" i="194"/>
  <c r="AU2" i="194"/>
  <c r="AT2" i="194"/>
  <c r="EC2" i="194"/>
  <c r="EB2" i="194"/>
  <c r="EA2" i="194"/>
  <c r="DZ2" i="194"/>
  <c r="DY2" i="194"/>
  <c r="HI2" i="194"/>
  <c r="HH2" i="194"/>
  <c r="HG2" i="194"/>
  <c r="HF2" i="194"/>
  <c r="HE2" i="194"/>
  <c r="AY2" i="194"/>
  <c r="ED2" i="194"/>
  <c r="AR2" i="196"/>
  <c r="GZ2" i="194"/>
  <c r="CV2" i="195"/>
  <c r="DT2" i="195"/>
  <c r="GB2" i="195"/>
  <c r="GZ2" i="195"/>
  <c r="AW2" i="196"/>
  <c r="AV2" i="196"/>
  <c r="AT2" i="196"/>
  <c r="EC2" i="196"/>
  <c r="EB2" i="196"/>
  <c r="EA2" i="196"/>
  <c r="DZ2" i="196"/>
  <c r="HI2" i="196"/>
  <c r="HH2" i="196"/>
  <c r="HG2" i="196"/>
  <c r="HF2" i="196"/>
  <c r="CB2" i="196"/>
  <c r="HE2" i="196"/>
  <c r="CP2" i="197"/>
  <c r="CO2" i="197"/>
  <c r="CN2" i="197"/>
  <c r="CM2" i="197"/>
  <c r="CL2" i="197"/>
  <c r="FV2" i="197"/>
  <c r="FU2" i="197"/>
  <c r="FT2" i="197"/>
  <c r="FS2" i="197"/>
  <c r="FR2" i="197"/>
  <c r="HA2" i="194"/>
  <c r="CW2" i="195"/>
  <c r="DU2" i="195"/>
  <c r="GC2" i="195"/>
  <c r="HA2" i="195"/>
  <c r="CC2" i="196"/>
  <c r="CT2" i="197"/>
  <c r="CS2" i="197"/>
  <c r="CR2" i="197"/>
  <c r="CQ2" i="197"/>
  <c r="FZ2" i="197"/>
  <c r="FY2" i="197"/>
  <c r="FX2" i="197"/>
  <c r="FW2" i="197"/>
  <c r="BB2" i="193"/>
  <c r="BZ2" i="193"/>
  <c r="DJ2" i="193"/>
  <c r="FF2" i="193"/>
  <c r="GP2" i="193"/>
  <c r="AP2" i="194"/>
  <c r="BN2" i="194"/>
  <c r="BZ2" i="194"/>
  <c r="DJ2" i="194"/>
  <c r="DV2" i="194"/>
  <c r="ET2" i="194"/>
  <c r="FF2" i="194"/>
  <c r="GP2" i="194"/>
  <c r="HB2" i="194"/>
  <c r="P17" i="194"/>
  <c r="AQ2" i="194" s="1"/>
  <c r="P23" i="194"/>
  <c r="AP2" i="195"/>
  <c r="BB2" i="195"/>
  <c r="BN2" i="195"/>
  <c r="BZ2" i="195"/>
  <c r="CX2" i="195"/>
  <c r="DJ2" i="195"/>
  <c r="DV2" i="195"/>
  <c r="EH2" i="195"/>
  <c r="ET2" i="195"/>
  <c r="FF2" i="195"/>
  <c r="GD2" i="195"/>
  <c r="GP2" i="195"/>
  <c r="HB2" i="195"/>
  <c r="BI2" i="196"/>
  <c r="BH2" i="196"/>
  <c r="EN2" i="196"/>
  <c r="EM2" i="196"/>
  <c r="AY2" i="196"/>
  <c r="CE2" i="196"/>
  <c r="HK2" i="196"/>
  <c r="U18" i="196"/>
  <c r="AF18" i="196" s="1"/>
  <c r="T18" i="196"/>
  <c r="EO2" i="196" s="1"/>
  <c r="U24" i="196"/>
  <c r="AF24" i="196" s="1"/>
  <c r="T24" i="196"/>
  <c r="DD2" i="197"/>
  <c r="DC2" i="197"/>
  <c r="DB2" i="197"/>
  <c r="DA2" i="197"/>
  <c r="CZ2" i="197"/>
  <c r="CY2" i="197"/>
  <c r="CX2" i="197"/>
  <c r="GJ2" i="197"/>
  <c r="GI2" i="197"/>
  <c r="GH2" i="197"/>
  <c r="GG2" i="197"/>
  <c r="GF2" i="197"/>
  <c r="GE2" i="197"/>
  <c r="GD2" i="197"/>
  <c r="DK2" i="195"/>
  <c r="GE2" i="195"/>
  <c r="GQ2" i="195"/>
  <c r="BM2" i="198"/>
  <c r="BK2" i="198"/>
  <c r="BJ2" i="198"/>
  <c r="BI2" i="198"/>
  <c r="BH2" i="198"/>
  <c r="ES2" i="198"/>
  <c r="EQ2" i="198"/>
  <c r="EP2" i="198"/>
  <c r="EO2" i="198"/>
  <c r="EN2" i="198"/>
  <c r="ER2" i="198"/>
  <c r="EM2" i="198"/>
  <c r="BL2" i="198"/>
  <c r="CT2" i="199"/>
  <c r="CV2" i="199"/>
  <c r="CU2" i="199"/>
  <c r="CS2" i="199"/>
  <c r="CR2" i="199"/>
  <c r="CQ2" i="199"/>
  <c r="CP2" i="199"/>
  <c r="FZ2" i="199"/>
  <c r="FX2" i="199"/>
  <c r="FW2" i="199"/>
  <c r="FV2" i="199"/>
  <c r="GB2" i="199"/>
  <c r="GA2" i="199"/>
  <c r="FY2" i="199"/>
  <c r="CZ2" i="195"/>
  <c r="DL2" i="195"/>
  <c r="GF2" i="195"/>
  <c r="GR2" i="195"/>
  <c r="CK2" i="197"/>
  <c r="AS2" i="195"/>
  <c r="DM2" i="195"/>
  <c r="DY2" i="195"/>
  <c r="GG2" i="195"/>
  <c r="GS2" i="195"/>
  <c r="HE2" i="195"/>
  <c r="U21" i="195"/>
  <c r="AF21" i="195" s="1"/>
  <c r="P21" i="195"/>
  <c r="CG2" i="196"/>
  <c r="CF2" i="196"/>
  <c r="CD2" i="196"/>
  <c r="FM2" i="196"/>
  <c r="FL2" i="196"/>
  <c r="FK2" i="196"/>
  <c r="FJ2" i="196"/>
  <c r="CU2" i="197"/>
  <c r="U20" i="197"/>
  <c r="AG20" i="197" s="1"/>
  <c r="T20" i="197"/>
  <c r="BQ2" i="197" s="1"/>
  <c r="P21" i="193"/>
  <c r="BR2" i="194"/>
  <c r="EX2" i="194"/>
  <c r="P21" i="194"/>
  <c r="BE2" i="194" s="1"/>
  <c r="AT2" i="195"/>
  <c r="BR2" i="195"/>
  <c r="CP2" i="195"/>
  <c r="DB2" i="195"/>
  <c r="DN2" i="195"/>
  <c r="DZ2" i="195"/>
  <c r="EX2" i="195"/>
  <c r="FV2" i="195"/>
  <c r="GH2" i="195"/>
  <c r="GT2" i="195"/>
  <c r="HF2" i="195"/>
  <c r="P25" i="195"/>
  <c r="CK2" i="196"/>
  <c r="EP2" i="196"/>
  <c r="AX2" i="197"/>
  <c r="AW2" i="197"/>
  <c r="AU2" i="197"/>
  <c r="ED2" i="197"/>
  <c r="EC2" i="197"/>
  <c r="EB2" i="197"/>
  <c r="EA2" i="197"/>
  <c r="DZ2" i="197"/>
  <c r="HJ2" i="197"/>
  <c r="HI2" i="197"/>
  <c r="HH2" i="197"/>
  <c r="HG2" i="197"/>
  <c r="HF2" i="197"/>
  <c r="CV2" i="197"/>
  <c r="EE2" i="197"/>
  <c r="FQ2" i="197"/>
  <c r="BG2" i="193"/>
  <c r="EM2" i="193"/>
  <c r="BG2" i="194"/>
  <c r="EM2" i="194"/>
  <c r="EY2" i="194"/>
  <c r="AU2" i="195"/>
  <c r="BG2" i="195"/>
  <c r="BS2" i="195"/>
  <c r="CQ2" i="195"/>
  <c r="DO2" i="195"/>
  <c r="EA2" i="195"/>
  <c r="EM2" i="195"/>
  <c r="EY2" i="195"/>
  <c r="FW2" i="195"/>
  <c r="GU2" i="195"/>
  <c r="HG2" i="195"/>
  <c r="P16" i="195"/>
  <c r="CS2" i="196"/>
  <c r="CR2" i="196"/>
  <c r="CP2" i="196"/>
  <c r="FY2" i="196"/>
  <c r="FX2" i="196"/>
  <c r="FW2" i="196"/>
  <c r="FV2" i="196"/>
  <c r="CL2" i="196"/>
  <c r="DF2" i="196"/>
  <c r="EQ2" i="196"/>
  <c r="FH2" i="196"/>
  <c r="T23" i="196"/>
  <c r="FQ2" i="196" s="1"/>
  <c r="P23" i="196"/>
  <c r="FT2" i="196" s="1"/>
  <c r="CW2" i="197"/>
  <c r="EF2" i="197"/>
  <c r="GA2" i="197"/>
  <c r="HK2" i="197"/>
  <c r="U17" i="197"/>
  <c r="AG17" i="197" s="1"/>
  <c r="T17" i="197"/>
  <c r="AV2" i="197" s="1"/>
  <c r="P17" i="197"/>
  <c r="AY2" i="197" s="1"/>
  <c r="P20" i="197"/>
  <c r="T21" i="193"/>
  <c r="T21" i="194"/>
  <c r="BB2" i="194" s="1"/>
  <c r="AV2" i="195"/>
  <c r="CR2" i="195"/>
  <c r="DP2" i="195"/>
  <c r="EB2" i="195"/>
  <c r="EN2" i="195"/>
  <c r="FX2" i="195"/>
  <c r="GJ2" i="195"/>
  <c r="GV2" i="195"/>
  <c r="HH2" i="195"/>
  <c r="T21" i="195"/>
  <c r="T25" i="195"/>
  <c r="DB2" i="196"/>
  <c r="CY2" i="196"/>
  <c r="GI2" i="196"/>
  <c r="GH2" i="196"/>
  <c r="GE2" i="196"/>
  <c r="CN2" i="196"/>
  <c r="ER2" i="196"/>
  <c r="FI2" i="196"/>
  <c r="GD2" i="196"/>
  <c r="GB2" i="197"/>
  <c r="HL2" i="197"/>
  <c r="U16" i="195"/>
  <c r="AF16" i="195" s="1"/>
  <c r="P24" i="195"/>
  <c r="DE2" i="196"/>
  <c r="DD2" i="196"/>
  <c r="GK2" i="196"/>
  <c r="GJ2" i="196"/>
  <c r="BG2" i="196"/>
  <c r="CO2" i="196"/>
  <c r="DH2" i="196"/>
  <c r="DY2" i="196"/>
  <c r="ES2" i="196"/>
  <c r="FN2" i="196"/>
  <c r="GF2" i="196"/>
  <c r="T17" i="196"/>
  <c r="AN2" i="196" s="1"/>
  <c r="GC2" i="197"/>
  <c r="DV2" i="197"/>
  <c r="HB2" i="197"/>
  <c r="AQ2" i="197"/>
  <c r="DK2" i="197"/>
  <c r="DW2" i="197"/>
  <c r="GQ2" i="197"/>
  <c r="HC2" i="197"/>
  <c r="U19" i="197"/>
  <c r="AG19" i="197" s="1"/>
  <c r="P19" i="197"/>
  <c r="BM2" i="197" s="1"/>
  <c r="BO2" i="196"/>
  <c r="DK2" i="196"/>
  <c r="EU2" i="196"/>
  <c r="GQ2" i="196"/>
  <c r="AR2" i="197"/>
  <c r="BP2" i="197"/>
  <c r="DL2" i="197"/>
  <c r="DX2" i="197"/>
  <c r="EV2" i="197"/>
  <c r="GR2" i="197"/>
  <c r="HD2" i="197"/>
  <c r="CU2" i="198"/>
  <c r="CT2" i="198"/>
  <c r="CS2" i="198"/>
  <c r="CR2" i="198"/>
  <c r="GA2" i="198"/>
  <c r="FZ2" i="198"/>
  <c r="FY2" i="198"/>
  <c r="FX2" i="198"/>
  <c r="CQ2" i="198"/>
  <c r="BR2" i="196"/>
  <c r="DN2" i="196"/>
  <c r="EX2" i="196"/>
  <c r="GT2" i="196"/>
  <c r="T16" i="196"/>
  <c r="AU2" i="196" s="1"/>
  <c r="P21" i="196"/>
  <c r="EK2" i="196" s="1"/>
  <c r="T22" i="196"/>
  <c r="BB2" i="196" s="1"/>
  <c r="BS2" i="197"/>
  <c r="DO2" i="197"/>
  <c r="EY2" i="197"/>
  <c r="GU2" i="197"/>
  <c r="DM2" i="198"/>
  <c r="DL2" i="198"/>
  <c r="DQ2" i="198"/>
  <c r="DP2" i="198"/>
  <c r="GS2" i="198"/>
  <c r="GR2" i="198"/>
  <c r="GW2" i="198"/>
  <c r="GV2" i="198"/>
  <c r="GU2" i="198"/>
  <c r="BE2" i="199"/>
  <c r="BD2" i="199"/>
  <c r="BC2" i="199"/>
  <c r="BB2" i="199"/>
  <c r="BA2" i="199"/>
  <c r="EJ2" i="199"/>
  <c r="EI2" i="199"/>
  <c r="EK2" i="199"/>
  <c r="EH2" i="199"/>
  <c r="EG2" i="199"/>
  <c r="EF2" i="199"/>
  <c r="EY2" i="196"/>
  <c r="GU2" i="196"/>
  <c r="BH2" i="197"/>
  <c r="BT2" i="197"/>
  <c r="EN2" i="197"/>
  <c r="GV2" i="197"/>
  <c r="U23" i="198"/>
  <c r="AF23" i="198" s="1"/>
  <c r="T23" i="198"/>
  <c r="P23" i="198"/>
  <c r="BM2" i="199"/>
  <c r="BK2" i="199"/>
  <c r="BJ2" i="199"/>
  <c r="BI2" i="199"/>
  <c r="BH2" i="199"/>
  <c r="EP2" i="199"/>
  <c r="ER2" i="199"/>
  <c r="EQ2" i="199"/>
  <c r="EO2" i="199"/>
  <c r="EN2" i="199"/>
  <c r="EM2" i="199"/>
  <c r="BL2" i="199"/>
  <c r="DP2" i="196"/>
  <c r="GV2" i="196"/>
  <c r="T21" i="196"/>
  <c r="EH2" i="196" s="1"/>
  <c r="BI2" i="197"/>
  <c r="DE2" i="197"/>
  <c r="DQ2" i="197"/>
  <c r="EO2" i="197"/>
  <c r="GK2" i="197"/>
  <c r="GW2" i="197"/>
  <c r="U23" i="197"/>
  <c r="AG23" i="197" s="1"/>
  <c r="T23" i="197"/>
  <c r="P23" i="197"/>
  <c r="BE2" i="198"/>
  <c r="BD2" i="198"/>
  <c r="BB2" i="198"/>
  <c r="BA2" i="198"/>
  <c r="EK2" i="198"/>
  <c r="EJ2" i="198"/>
  <c r="EH2" i="198"/>
  <c r="EG2" i="198"/>
  <c r="BF2" i="198"/>
  <c r="FV2" i="198"/>
  <c r="U17" i="198"/>
  <c r="AF17" i="198" s="1"/>
  <c r="T17" i="198"/>
  <c r="P17" i="198"/>
  <c r="U20" i="198"/>
  <c r="AF20" i="198" s="1"/>
  <c r="T20" i="198"/>
  <c r="P20" i="198"/>
  <c r="BT2" i="198"/>
  <c r="DD2" i="198"/>
  <c r="EZ2" i="198"/>
  <c r="GJ2" i="198"/>
  <c r="HH2" i="198"/>
  <c r="T21" i="198"/>
  <c r="EV2" i="199"/>
  <c r="EU2" i="199"/>
  <c r="BT2" i="199"/>
  <c r="CJ2" i="199"/>
  <c r="DA2" i="199"/>
  <c r="DP2" i="199"/>
  <c r="EW2" i="199"/>
  <c r="FL2" i="199"/>
  <c r="GS2" i="199"/>
  <c r="AU2" i="200"/>
  <c r="AT2" i="200"/>
  <c r="AY2" i="200"/>
  <c r="AX2" i="200"/>
  <c r="EA2" i="200"/>
  <c r="DZ2" i="200"/>
  <c r="EE2" i="200"/>
  <c r="ED2" i="200"/>
  <c r="HG2" i="200"/>
  <c r="HF2" i="200"/>
  <c r="HK2" i="200"/>
  <c r="HJ2" i="200"/>
  <c r="FX2" i="200"/>
  <c r="AW2" i="198"/>
  <c r="BU2" i="198"/>
  <c r="CG2" i="198"/>
  <c r="DE2" i="198"/>
  <c r="EC2" i="198"/>
  <c r="FA2" i="198"/>
  <c r="FM2" i="198"/>
  <c r="GK2" i="198"/>
  <c r="HI2" i="198"/>
  <c r="CA2" i="199"/>
  <c r="BV2" i="199"/>
  <c r="FG2" i="199"/>
  <c r="FB2" i="199"/>
  <c r="AW2" i="199"/>
  <c r="BU2" i="199"/>
  <c r="CK2" i="199"/>
  <c r="DB2" i="199"/>
  <c r="EX2" i="199"/>
  <c r="GC2" i="199"/>
  <c r="GT2" i="199"/>
  <c r="HI2" i="199"/>
  <c r="T17" i="199"/>
  <c r="P17" i="199"/>
  <c r="P25" i="197"/>
  <c r="AL2" i="198"/>
  <c r="AX2" i="198"/>
  <c r="BV2" i="198"/>
  <c r="CH2" i="198"/>
  <c r="DF2" i="198"/>
  <c r="DR2" i="198"/>
  <c r="ED2" i="198"/>
  <c r="FB2" i="198"/>
  <c r="FN2" i="198"/>
  <c r="GL2" i="198"/>
  <c r="GX2" i="198"/>
  <c r="HJ2" i="198"/>
  <c r="P25" i="198"/>
  <c r="CB2" i="199"/>
  <c r="CH2" i="199"/>
  <c r="FH2" i="199"/>
  <c r="FN2" i="199"/>
  <c r="AL2" i="199"/>
  <c r="AX2" i="199"/>
  <c r="BW2" i="199"/>
  <c r="DS2" i="199"/>
  <c r="EY2" i="199"/>
  <c r="GD2" i="199"/>
  <c r="GU2" i="199"/>
  <c r="HK2" i="199"/>
  <c r="T23" i="199"/>
  <c r="P23" i="199"/>
  <c r="AM2" i="198"/>
  <c r="AY2" i="198"/>
  <c r="CI2" i="198"/>
  <c r="DG2" i="198"/>
  <c r="DS2" i="198"/>
  <c r="EE2" i="198"/>
  <c r="FC2" i="198"/>
  <c r="FO2" i="198"/>
  <c r="GM2" i="198"/>
  <c r="GY2" i="198"/>
  <c r="HK2" i="198"/>
  <c r="CN2" i="199"/>
  <c r="CM2" i="199"/>
  <c r="FT2" i="199"/>
  <c r="FS2" i="199"/>
  <c r="AM2" i="199"/>
  <c r="CO2" i="199"/>
  <c r="DD2" i="199"/>
  <c r="DT2" i="199"/>
  <c r="EZ2" i="199"/>
  <c r="FP2" i="199"/>
  <c r="BS2" i="200"/>
  <c r="BR2" i="200"/>
  <c r="BP2" i="200"/>
  <c r="BO2" i="200"/>
  <c r="BN2" i="200"/>
  <c r="EY2" i="200"/>
  <c r="EX2" i="200"/>
  <c r="EV2" i="200"/>
  <c r="EU2" i="200"/>
  <c r="ET2" i="200"/>
  <c r="EZ2" i="200"/>
  <c r="HE2" i="200"/>
  <c r="CA2" i="200"/>
  <c r="BZ2" i="200"/>
  <c r="BY2" i="200"/>
  <c r="BX2" i="200"/>
  <c r="BW2" i="200"/>
  <c r="BV2" i="200"/>
  <c r="FG2" i="200"/>
  <c r="FF2" i="200"/>
  <c r="FE2" i="200"/>
  <c r="FD2" i="200"/>
  <c r="FC2" i="200"/>
  <c r="FB2" i="200"/>
  <c r="FA2" i="200"/>
  <c r="CW2" i="198"/>
  <c r="DI2" i="198"/>
  <c r="DU2" i="198"/>
  <c r="FQ2" i="198"/>
  <c r="GC2" i="198"/>
  <c r="GO2" i="198"/>
  <c r="HA2" i="198"/>
  <c r="CZ2" i="199"/>
  <c r="CY2" i="199"/>
  <c r="GF2" i="199"/>
  <c r="GE2" i="199"/>
  <c r="AO2" i="199"/>
  <c r="DG2" i="199"/>
  <c r="FC2" i="199"/>
  <c r="FR2" i="199"/>
  <c r="GI2" i="199"/>
  <c r="GY2" i="199"/>
  <c r="U19" i="199"/>
  <c r="AF19" i="199" s="1"/>
  <c r="P19" i="199"/>
  <c r="U23" i="199"/>
  <c r="AF23" i="199" s="1"/>
  <c r="BQ2" i="200"/>
  <c r="HI2" i="200"/>
  <c r="AP2" i="198"/>
  <c r="BN2" i="198"/>
  <c r="CL2" i="198"/>
  <c r="CX2" i="198"/>
  <c r="DV2" i="198"/>
  <c r="ET2" i="198"/>
  <c r="FR2" i="198"/>
  <c r="GD2" i="198"/>
  <c r="HB2" i="198"/>
  <c r="AP2" i="199"/>
  <c r="DH2" i="199"/>
  <c r="FU2" i="199"/>
  <c r="GJ2" i="199"/>
  <c r="U25" i="199"/>
  <c r="AF25" i="199" s="1"/>
  <c r="P25" i="199"/>
  <c r="BT2" i="200"/>
  <c r="DY2" i="200"/>
  <c r="DL2" i="199"/>
  <c r="DK2" i="199"/>
  <c r="GR2" i="199"/>
  <c r="GQ2" i="199"/>
  <c r="CQ2" i="200"/>
  <c r="CP2" i="200"/>
  <c r="CV2" i="200"/>
  <c r="CU2" i="200"/>
  <c r="CT2" i="200"/>
  <c r="FW2" i="200"/>
  <c r="FV2" i="200"/>
  <c r="GB2" i="200"/>
  <c r="GA2" i="200"/>
  <c r="FZ2" i="200"/>
  <c r="BU2" i="200"/>
  <c r="BP2" i="198"/>
  <c r="CN2" i="198"/>
  <c r="CZ2" i="198"/>
  <c r="EV2" i="198"/>
  <c r="FH2" i="198"/>
  <c r="FT2" i="198"/>
  <c r="GF2" i="198"/>
  <c r="DX2" i="199"/>
  <c r="DW2" i="199"/>
  <c r="DR2" i="199"/>
  <c r="HD2" i="199"/>
  <c r="HC2" i="199"/>
  <c r="GX2" i="199"/>
  <c r="DJ2" i="199"/>
  <c r="GM2" i="199"/>
  <c r="HB2" i="199"/>
  <c r="EC2" i="200"/>
  <c r="DI2" i="202"/>
  <c r="DH2" i="202"/>
  <c r="DG2" i="202"/>
  <c r="DF2" i="202"/>
  <c r="DE2" i="202"/>
  <c r="DD2" i="202"/>
  <c r="DJ2" i="202"/>
  <c r="GO2" i="202"/>
  <c r="GN2" i="202"/>
  <c r="GM2" i="202"/>
  <c r="GL2" i="202"/>
  <c r="GK2" i="202"/>
  <c r="GJ2" i="202"/>
  <c r="CF2" i="199"/>
  <c r="DM2" i="199"/>
  <c r="EB2" i="199"/>
  <c r="FI2" i="199"/>
  <c r="GN2" i="199"/>
  <c r="HE2" i="199"/>
  <c r="T25" i="199"/>
  <c r="AS2" i="200"/>
  <c r="AL2" i="200"/>
  <c r="BJ2" i="200"/>
  <c r="CH2" i="200"/>
  <c r="DF2" i="200"/>
  <c r="DR2" i="200"/>
  <c r="EP2" i="200"/>
  <c r="FN2" i="200"/>
  <c r="GL2" i="200"/>
  <c r="GX2" i="200"/>
  <c r="AX2" i="201"/>
  <c r="DQ2" i="202"/>
  <c r="DP2" i="202"/>
  <c r="DO2" i="202"/>
  <c r="DM2" i="202"/>
  <c r="DL2" i="202"/>
  <c r="GV2" i="202"/>
  <c r="GW2" i="202"/>
  <c r="GU2" i="202"/>
  <c r="GS2" i="202"/>
  <c r="GR2" i="202"/>
  <c r="GT2" i="202"/>
  <c r="BK2" i="200"/>
  <c r="CI2" i="200"/>
  <c r="DG2" i="200"/>
  <c r="EQ2" i="200"/>
  <c r="FO2" i="200"/>
  <c r="GM2" i="200"/>
  <c r="DM2" i="201"/>
  <c r="DL2" i="201"/>
  <c r="DK2" i="201"/>
  <c r="DJ2" i="201"/>
  <c r="DI2" i="201"/>
  <c r="DH2" i="201"/>
  <c r="GS2" i="201"/>
  <c r="GR2" i="201"/>
  <c r="GQ2" i="201"/>
  <c r="GP2" i="201"/>
  <c r="GO2" i="201"/>
  <c r="GN2" i="201"/>
  <c r="DU2" i="201"/>
  <c r="DT2" i="201"/>
  <c r="DS2" i="201"/>
  <c r="DP2" i="201"/>
  <c r="HA2" i="201"/>
  <c r="GZ2" i="201"/>
  <c r="GY2" i="201"/>
  <c r="GW2" i="201"/>
  <c r="GV2" i="201"/>
  <c r="BA2" i="200"/>
  <c r="BM2" i="200"/>
  <c r="CK2" i="200"/>
  <c r="CW2" i="200"/>
  <c r="DI2" i="200"/>
  <c r="EG2" i="200"/>
  <c r="ES2" i="200"/>
  <c r="FQ2" i="200"/>
  <c r="GC2" i="200"/>
  <c r="GO2" i="200"/>
  <c r="U20" i="200"/>
  <c r="AF20" i="200" s="1"/>
  <c r="T20" i="200"/>
  <c r="BA2" i="202"/>
  <c r="AZ2" i="202"/>
  <c r="BD2" i="202"/>
  <c r="EG2" i="202"/>
  <c r="EF2" i="202"/>
  <c r="EK2" i="202"/>
  <c r="EJ2" i="202"/>
  <c r="DC2" i="203"/>
  <c r="DB2" i="203"/>
  <c r="DA2" i="203"/>
  <c r="CZ2" i="203"/>
  <c r="CY2" i="203"/>
  <c r="CX2" i="203"/>
  <c r="GI2" i="203"/>
  <c r="GH2" i="203"/>
  <c r="GG2" i="203"/>
  <c r="GF2" i="203"/>
  <c r="GE2" i="203"/>
  <c r="GC2" i="203"/>
  <c r="GD2" i="203"/>
  <c r="BB2" i="200"/>
  <c r="CL2" i="200"/>
  <c r="CX2" i="200"/>
  <c r="EH2" i="200"/>
  <c r="FR2" i="200"/>
  <c r="GD2" i="200"/>
  <c r="P16" i="200"/>
  <c r="BC2" i="201"/>
  <c r="BA2" i="201"/>
  <c r="AZ2" i="201"/>
  <c r="EI2" i="201"/>
  <c r="EH2" i="201"/>
  <c r="EG2" i="201"/>
  <c r="EF2" i="201"/>
  <c r="EE2" i="201"/>
  <c r="HO2" i="201"/>
  <c r="HN2" i="201"/>
  <c r="HM2" i="201"/>
  <c r="HL2" i="201"/>
  <c r="HK2" i="201"/>
  <c r="HI2" i="201"/>
  <c r="DE2" i="203"/>
  <c r="DD2" i="203"/>
  <c r="DJ2" i="203"/>
  <c r="DI2" i="203"/>
  <c r="DH2" i="203"/>
  <c r="DG2" i="203"/>
  <c r="DF2" i="203"/>
  <c r="GK2" i="203"/>
  <c r="GJ2" i="203"/>
  <c r="GO2" i="203"/>
  <c r="GL2" i="203"/>
  <c r="GP2" i="203"/>
  <c r="AQ2" i="200"/>
  <c r="BC2" i="200"/>
  <c r="CM2" i="200"/>
  <c r="CY2" i="200"/>
  <c r="DK2" i="200"/>
  <c r="DW2" i="200"/>
  <c r="EI2" i="200"/>
  <c r="FS2" i="200"/>
  <c r="GE2" i="200"/>
  <c r="GQ2" i="200"/>
  <c r="HC2" i="200"/>
  <c r="P20" i="200"/>
  <c r="BE2" i="201"/>
  <c r="BD2" i="201"/>
  <c r="BH2" i="201"/>
  <c r="EK2" i="201"/>
  <c r="EJ2" i="201"/>
  <c r="EN2" i="201"/>
  <c r="BJ2" i="201"/>
  <c r="EM2" i="201"/>
  <c r="U20" i="201"/>
  <c r="AJ20" i="201" s="1"/>
  <c r="T20" i="201"/>
  <c r="BM2" i="201" s="1"/>
  <c r="P20" i="201"/>
  <c r="BP2" i="201" s="1"/>
  <c r="DN2" i="202"/>
  <c r="BD2" i="200"/>
  <c r="CZ2" i="200"/>
  <c r="EJ2" i="200"/>
  <c r="GF2" i="200"/>
  <c r="BQ2" i="201"/>
  <c r="BO2" i="201"/>
  <c r="BN2" i="201"/>
  <c r="BL2" i="201"/>
  <c r="EW2" i="201"/>
  <c r="EV2" i="201"/>
  <c r="EU2" i="201"/>
  <c r="ET2" i="201"/>
  <c r="ES2" i="201"/>
  <c r="ER2" i="201"/>
  <c r="EQ2" i="201"/>
  <c r="BK2" i="201"/>
  <c r="GT2" i="201"/>
  <c r="U22" i="201"/>
  <c r="AJ22" i="201" s="1"/>
  <c r="P22" i="201"/>
  <c r="BI2" i="201" s="1"/>
  <c r="DB2" i="200"/>
  <c r="GH2" i="200"/>
  <c r="U19" i="200"/>
  <c r="AF19" i="200" s="1"/>
  <c r="T19" i="200"/>
  <c r="P19" i="200"/>
  <c r="DN2" i="201"/>
  <c r="GX2" i="201"/>
  <c r="GM2" i="203"/>
  <c r="DO2" i="201"/>
  <c r="U16" i="201"/>
  <c r="AJ16" i="201" s="1"/>
  <c r="P16" i="201"/>
  <c r="BB2" i="201" s="1"/>
  <c r="EH2" i="202"/>
  <c r="U23" i="202"/>
  <c r="AF23" i="202" s="1"/>
  <c r="T23" i="202"/>
  <c r="P23" i="202"/>
  <c r="GN2" i="203"/>
  <c r="AV2" i="201"/>
  <c r="DD2" i="201"/>
  <c r="EB2" i="201"/>
  <c r="EZ2" i="201"/>
  <c r="FL2" i="201"/>
  <c r="FX2" i="201"/>
  <c r="GJ2" i="201"/>
  <c r="HH2" i="201"/>
  <c r="AR2" i="202"/>
  <c r="CB2" i="202"/>
  <c r="CZ2" i="202"/>
  <c r="DX2" i="202"/>
  <c r="EV2" i="202"/>
  <c r="FH2" i="202"/>
  <c r="GF2" i="202"/>
  <c r="DQ2" i="203"/>
  <c r="DP2" i="203"/>
  <c r="DO2" i="203"/>
  <c r="DN2" i="203"/>
  <c r="DM2" i="203"/>
  <c r="DL2" i="203"/>
  <c r="GW2" i="203"/>
  <c r="GV2" i="203"/>
  <c r="GU2" i="203"/>
  <c r="GT2" i="203"/>
  <c r="GS2" i="203"/>
  <c r="GR2" i="203"/>
  <c r="GQ2" i="203"/>
  <c r="U18" i="203"/>
  <c r="AF18" i="203" s="1"/>
  <c r="T18" i="203"/>
  <c r="HH2" i="202"/>
  <c r="HE2" i="202"/>
  <c r="AS2" i="202"/>
  <c r="DY2" i="202"/>
  <c r="HG2" i="202"/>
  <c r="CA2" i="205"/>
  <c r="BY2" i="205"/>
  <c r="BX2" i="205"/>
  <c r="BZ2" i="205"/>
  <c r="BW2" i="205"/>
  <c r="FG2" i="205"/>
  <c r="FF2" i="205"/>
  <c r="FE2" i="205"/>
  <c r="FD2" i="205"/>
  <c r="FB2" i="205"/>
  <c r="FC2" i="205"/>
  <c r="FA2" i="205"/>
  <c r="BV2" i="205"/>
  <c r="U23" i="203"/>
  <c r="AF23" i="203" s="1"/>
  <c r="T23" i="203"/>
  <c r="P23" i="203"/>
  <c r="CF2" i="205"/>
  <c r="CE2" i="205"/>
  <c r="CD2" i="205"/>
  <c r="CC2" i="205"/>
  <c r="CB2" i="205"/>
  <c r="CH2" i="205"/>
  <c r="CG2" i="205"/>
  <c r="AU2" i="202"/>
  <c r="BG2" i="202"/>
  <c r="EA2" i="202"/>
  <c r="EM2" i="202"/>
  <c r="EY2" i="202"/>
  <c r="HJ2" i="202"/>
  <c r="AV2" i="202"/>
  <c r="BH2" i="202"/>
  <c r="EB2" i="202"/>
  <c r="EN2" i="202"/>
  <c r="FX2" i="202"/>
  <c r="HK2" i="202"/>
  <c r="P18" i="202"/>
  <c r="BE2" i="202" s="1"/>
  <c r="P22" i="202"/>
  <c r="BI2" i="203"/>
  <c r="BH2" i="203"/>
  <c r="BG2" i="203"/>
  <c r="EO2" i="203"/>
  <c r="EN2" i="203"/>
  <c r="EM2" i="203"/>
  <c r="CJ2" i="203"/>
  <c r="CF2" i="204"/>
  <c r="CH2" i="204"/>
  <c r="CG2" i="204"/>
  <c r="CE2" i="204"/>
  <c r="CD2" i="204"/>
  <c r="CC2" i="204"/>
  <c r="CB2" i="204"/>
  <c r="FL2" i="204"/>
  <c r="FJ2" i="204"/>
  <c r="FI2" i="204"/>
  <c r="FH2" i="204"/>
  <c r="FN2" i="204"/>
  <c r="FM2" i="204"/>
  <c r="FK2" i="204"/>
  <c r="BY2" i="201"/>
  <c r="CW2" i="201"/>
  <c r="FE2" i="201"/>
  <c r="FQ2" i="201"/>
  <c r="GC2" i="201"/>
  <c r="AW2" i="202"/>
  <c r="BI2" i="202"/>
  <c r="BU2" i="202"/>
  <c r="CS2" i="202"/>
  <c r="EC2" i="202"/>
  <c r="EO2" i="202"/>
  <c r="FA2" i="202"/>
  <c r="FM2" i="202"/>
  <c r="FY2" i="202"/>
  <c r="GX2" i="202"/>
  <c r="CK2" i="203"/>
  <c r="CM2" i="204"/>
  <c r="CJ2" i="204"/>
  <c r="CI2" i="204"/>
  <c r="CO2" i="204"/>
  <c r="FU2" i="204"/>
  <c r="FT2" i="204"/>
  <c r="FS2" i="204"/>
  <c r="FR2" i="204"/>
  <c r="FQ2" i="204"/>
  <c r="FP2" i="204"/>
  <c r="FO2" i="204"/>
  <c r="P25" i="200"/>
  <c r="AP2" i="201"/>
  <c r="BZ2" i="201"/>
  <c r="CX2" i="201"/>
  <c r="DV2" i="201"/>
  <c r="FF2" i="201"/>
  <c r="GD2" i="201"/>
  <c r="HB2" i="201"/>
  <c r="P19" i="201"/>
  <c r="BW2" i="201" s="1"/>
  <c r="P25" i="201"/>
  <c r="AL2" i="202"/>
  <c r="AX2" i="202"/>
  <c r="BJ2" i="202"/>
  <c r="BV2" i="202"/>
  <c r="CT2" i="202"/>
  <c r="DR2" i="202"/>
  <c r="ED2" i="202"/>
  <c r="EP2" i="202"/>
  <c r="FB2" i="202"/>
  <c r="FZ2" i="202"/>
  <c r="GY2" i="202"/>
  <c r="T18" i="202"/>
  <c r="BB2" i="202" s="1"/>
  <c r="T21" i="202"/>
  <c r="BP2" i="202" s="1"/>
  <c r="P21" i="202"/>
  <c r="BS2" i="202" s="1"/>
  <c r="U22" i="202"/>
  <c r="AF22" i="202" s="1"/>
  <c r="CL2" i="203"/>
  <c r="U17" i="203"/>
  <c r="AF17" i="203" s="1"/>
  <c r="T17" i="203"/>
  <c r="P17" i="203"/>
  <c r="CR2" i="204"/>
  <c r="CV2" i="204"/>
  <c r="CU2" i="204"/>
  <c r="CT2" i="204"/>
  <c r="CS2" i="204"/>
  <c r="CQ2" i="204"/>
  <c r="CP2" i="204"/>
  <c r="FX2" i="204"/>
  <c r="FV2" i="204"/>
  <c r="FY2" i="204"/>
  <c r="FW2" i="204"/>
  <c r="AQ2" i="201"/>
  <c r="CA2" i="201"/>
  <c r="CM2" i="201"/>
  <c r="CY2" i="201"/>
  <c r="DW2" i="201"/>
  <c r="FG2" i="201"/>
  <c r="FS2" i="201"/>
  <c r="GE2" i="201"/>
  <c r="HC2" i="201"/>
  <c r="AM2" i="202"/>
  <c r="BK2" i="202"/>
  <c r="BW2" i="202"/>
  <c r="CU2" i="202"/>
  <c r="DS2" i="202"/>
  <c r="EQ2" i="202"/>
  <c r="FC2" i="202"/>
  <c r="FO2" i="202"/>
  <c r="GA2" i="202"/>
  <c r="GZ2" i="202"/>
  <c r="P17" i="202"/>
  <c r="AQ2" i="202" s="1"/>
  <c r="CG2" i="203"/>
  <c r="CF2" i="203"/>
  <c r="CE2" i="203"/>
  <c r="CD2" i="203"/>
  <c r="CC2" i="203"/>
  <c r="CB2" i="203"/>
  <c r="FM2" i="203"/>
  <c r="FL2" i="203"/>
  <c r="FK2" i="203"/>
  <c r="FJ2" i="203"/>
  <c r="FI2" i="203"/>
  <c r="FH2" i="203"/>
  <c r="DK2" i="203"/>
  <c r="FZ2" i="204"/>
  <c r="T25" i="200"/>
  <c r="AR2" i="201"/>
  <c r="CB2" i="201"/>
  <c r="CN2" i="201"/>
  <c r="DX2" i="201"/>
  <c r="FH2" i="201"/>
  <c r="FT2" i="201"/>
  <c r="HD2" i="201"/>
  <c r="T19" i="201"/>
  <c r="BT2" i="201" s="1"/>
  <c r="T25" i="201"/>
  <c r="BL2" i="202"/>
  <c r="BX2" i="202"/>
  <c r="DT2" i="202"/>
  <c r="ER2" i="202"/>
  <c r="FD2" i="202"/>
  <c r="HA2" i="202"/>
  <c r="CO2" i="203"/>
  <c r="CN2" i="203"/>
  <c r="FU2" i="203"/>
  <c r="FT2" i="203"/>
  <c r="FS2" i="203"/>
  <c r="FQ2" i="203"/>
  <c r="U24" i="203"/>
  <c r="AF24" i="203" s="1"/>
  <c r="T24" i="203"/>
  <c r="GA2" i="204"/>
  <c r="U20" i="206"/>
  <c r="AF20" i="206" s="1"/>
  <c r="T20" i="206"/>
  <c r="P20" i="206"/>
  <c r="T17" i="202"/>
  <c r="AN2" i="202" s="1"/>
  <c r="U21" i="202"/>
  <c r="AF21" i="202" s="1"/>
  <c r="CS2" i="203"/>
  <c r="CR2" i="203"/>
  <c r="CQ2" i="203"/>
  <c r="CP2" i="203"/>
  <c r="FY2" i="203"/>
  <c r="FX2" i="203"/>
  <c r="FW2" i="203"/>
  <c r="FV2" i="203"/>
  <c r="CU2" i="203"/>
  <c r="GB2" i="204"/>
  <c r="FL2" i="205"/>
  <c r="FK2" i="205"/>
  <c r="FJ2" i="205"/>
  <c r="FI2" i="205"/>
  <c r="FH2" i="205"/>
  <c r="FN2" i="205"/>
  <c r="HA2" i="203"/>
  <c r="CZ2" i="204"/>
  <c r="CY2" i="204"/>
  <c r="GH2" i="204"/>
  <c r="GG2" i="204"/>
  <c r="GF2" i="204"/>
  <c r="GE2" i="204"/>
  <c r="DE2" i="204"/>
  <c r="EP2" i="204"/>
  <c r="GC2" i="204"/>
  <c r="GY2" i="204"/>
  <c r="CO2" i="205"/>
  <c r="CN2" i="205"/>
  <c r="CM2" i="205"/>
  <c r="CL2" i="205"/>
  <c r="CK2" i="205"/>
  <c r="CJ2" i="205"/>
  <c r="FU2" i="205"/>
  <c r="FT2" i="205"/>
  <c r="FS2" i="205"/>
  <c r="FR2" i="205"/>
  <c r="FQ2" i="205"/>
  <c r="FP2" i="205"/>
  <c r="DF2" i="204"/>
  <c r="GD2" i="204"/>
  <c r="U16" i="204"/>
  <c r="AF16" i="204" s="1"/>
  <c r="T16" i="204"/>
  <c r="P16" i="204"/>
  <c r="U22" i="204"/>
  <c r="AF22" i="204" s="1"/>
  <c r="T22" i="204"/>
  <c r="P22" i="204"/>
  <c r="AO2" i="206"/>
  <c r="AN2" i="206"/>
  <c r="AM2" i="206"/>
  <c r="AL2" i="206"/>
  <c r="AR2" i="206"/>
  <c r="AQ2" i="206"/>
  <c r="AP2" i="206"/>
  <c r="DU2" i="206"/>
  <c r="DT2" i="206"/>
  <c r="DS2" i="206"/>
  <c r="DR2" i="206"/>
  <c r="DV2" i="206"/>
  <c r="DX2" i="206"/>
  <c r="HA2" i="206"/>
  <c r="GZ2" i="206"/>
  <c r="GY2" i="206"/>
  <c r="GX2" i="206"/>
  <c r="HC2" i="206"/>
  <c r="FG2" i="203"/>
  <c r="HC2" i="203"/>
  <c r="DP2" i="204"/>
  <c r="DL2" i="204"/>
  <c r="DK2" i="204"/>
  <c r="GV2" i="204"/>
  <c r="GT2" i="204"/>
  <c r="GS2" i="204"/>
  <c r="GR2" i="204"/>
  <c r="GQ2" i="204"/>
  <c r="DG2" i="204"/>
  <c r="ER2" i="204"/>
  <c r="GI2" i="204"/>
  <c r="DW2" i="206"/>
  <c r="EJ2" i="203"/>
  <c r="P16" i="203"/>
  <c r="P22" i="203"/>
  <c r="DX2" i="204"/>
  <c r="DW2" i="204"/>
  <c r="HD2" i="204"/>
  <c r="HC2" i="204"/>
  <c r="DH2" i="204"/>
  <c r="ES2" i="204"/>
  <c r="GK2" i="204"/>
  <c r="HB2" i="204"/>
  <c r="DD2" i="205"/>
  <c r="DJ2" i="205"/>
  <c r="DI2" i="205"/>
  <c r="DH2" i="205"/>
  <c r="GJ2" i="205"/>
  <c r="GP2" i="205"/>
  <c r="GO2" i="205"/>
  <c r="GN2" i="205"/>
  <c r="GL2" i="205"/>
  <c r="CI2" i="205"/>
  <c r="BA2" i="206"/>
  <c r="AZ2" i="206"/>
  <c r="BE2" i="206"/>
  <c r="BF2" i="206"/>
  <c r="BD2" i="206"/>
  <c r="BC2" i="206"/>
  <c r="EG2" i="206"/>
  <c r="EF2" i="206"/>
  <c r="EK2" i="206"/>
  <c r="EL2" i="206"/>
  <c r="EJ2" i="206"/>
  <c r="EI2" i="206"/>
  <c r="EH2" i="206"/>
  <c r="AS2" i="203"/>
  <c r="BE2" i="203"/>
  <c r="BQ2" i="203"/>
  <c r="DY2" i="203"/>
  <c r="EK2" i="203"/>
  <c r="EW2" i="203"/>
  <c r="HE2" i="203"/>
  <c r="EB2" i="204"/>
  <c r="DZ2" i="204"/>
  <c r="DY2" i="204"/>
  <c r="HH2" i="204"/>
  <c r="HF2" i="204"/>
  <c r="HE2" i="204"/>
  <c r="BE2" i="204"/>
  <c r="BQ2" i="204"/>
  <c r="DI2" i="204"/>
  <c r="EC2" i="204"/>
  <c r="ET2" i="204"/>
  <c r="GL2" i="204"/>
  <c r="HG2" i="204"/>
  <c r="T16" i="203"/>
  <c r="P21" i="203"/>
  <c r="T22" i="203"/>
  <c r="EL2" i="204"/>
  <c r="EK2" i="204"/>
  <c r="EJ2" i="204"/>
  <c r="EI2" i="204"/>
  <c r="DJ2" i="204"/>
  <c r="GM2" i="204"/>
  <c r="P18" i="204"/>
  <c r="P24" i="204"/>
  <c r="HB2" i="206"/>
  <c r="BG2" i="204"/>
  <c r="DM2" i="204"/>
  <c r="FA2" i="204"/>
  <c r="GN2" i="204"/>
  <c r="HD2" i="206"/>
  <c r="EZ2" i="204"/>
  <c r="EX2" i="204"/>
  <c r="EW2" i="204"/>
  <c r="EV2" i="204"/>
  <c r="EU2" i="204"/>
  <c r="BH2" i="204"/>
  <c r="BU2" i="204"/>
  <c r="CW2" i="204"/>
  <c r="DN2" i="204"/>
  <c r="EF2" i="204"/>
  <c r="FB2" i="204"/>
  <c r="GO2" i="204"/>
  <c r="HK2" i="204"/>
  <c r="T18" i="204"/>
  <c r="T24" i="204"/>
  <c r="FM2" i="205"/>
  <c r="BV2" i="204"/>
  <c r="CX2" i="204"/>
  <c r="DO2" i="204"/>
  <c r="EG2" i="204"/>
  <c r="FC2" i="204"/>
  <c r="GP2" i="204"/>
  <c r="U17" i="204"/>
  <c r="AF17" i="204" s="1"/>
  <c r="T17" i="204"/>
  <c r="U23" i="204"/>
  <c r="AF23" i="204" s="1"/>
  <c r="T23" i="204"/>
  <c r="DE2" i="205"/>
  <c r="FO2" i="205"/>
  <c r="FZ2" i="205"/>
  <c r="U22" i="209"/>
  <c r="AF22" i="209" s="1"/>
  <c r="T22" i="209"/>
  <c r="CV2" i="205"/>
  <c r="GB2" i="205"/>
  <c r="U19" i="205"/>
  <c r="AF19" i="205" s="1"/>
  <c r="P19" i="205"/>
  <c r="BM2" i="206"/>
  <c r="BL2" i="206"/>
  <c r="BK2" i="206"/>
  <c r="BJ2" i="206"/>
  <c r="BI2" i="206"/>
  <c r="BH2" i="206"/>
  <c r="ES2" i="206"/>
  <c r="ER2" i="206"/>
  <c r="EQ2" i="206"/>
  <c r="EP2" i="206"/>
  <c r="EO2" i="206"/>
  <c r="EN2" i="206"/>
  <c r="P22" i="209"/>
  <c r="BM2" i="205"/>
  <c r="CW2" i="205"/>
  <c r="EG2" i="205"/>
  <c r="ES2" i="205"/>
  <c r="GC2" i="205"/>
  <c r="P22" i="205"/>
  <c r="P22" i="206"/>
  <c r="BM2" i="208"/>
  <c r="BL2" i="208"/>
  <c r="BK2" i="208"/>
  <c r="BJ2" i="208"/>
  <c r="BI2" i="208"/>
  <c r="BH2" i="208"/>
  <c r="BG2" i="208"/>
  <c r="ES2" i="208"/>
  <c r="ER2" i="208"/>
  <c r="EQ2" i="208"/>
  <c r="EP2" i="208"/>
  <c r="EO2" i="208"/>
  <c r="EN2" i="208"/>
  <c r="EM2" i="208"/>
  <c r="BC2" i="205"/>
  <c r="CY2" i="205"/>
  <c r="DK2" i="205"/>
  <c r="DW2" i="205"/>
  <c r="EI2" i="205"/>
  <c r="EU2" i="205"/>
  <c r="GE2" i="205"/>
  <c r="GQ2" i="205"/>
  <c r="HC2" i="205"/>
  <c r="T19" i="205"/>
  <c r="BG2" i="206"/>
  <c r="EH2" i="207"/>
  <c r="BD2" i="205"/>
  <c r="BP2" i="205"/>
  <c r="CZ2" i="205"/>
  <c r="DL2" i="205"/>
  <c r="EJ2" i="205"/>
  <c r="EV2" i="205"/>
  <c r="GF2" i="205"/>
  <c r="GR2" i="205"/>
  <c r="T22" i="205"/>
  <c r="DK2" i="206"/>
  <c r="T22" i="206"/>
  <c r="DI2" i="207"/>
  <c r="DH2" i="207"/>
  <c r="DG2" i="207"/>
  <c r="DF2" i="207"/>
  <c r="DE2" i="207"/>
  <c r="DD2" i="207"/>
  <c r="GO2" i="207"/>
  <c r="GN2" i="207"/>
  <c r="GM2" i="207"/>
  <c r="GL2" i="207"/>
  <c r="GK2" i="207"/>
  <c r="GJ2" i="207"/>
  <c r="AS2" i="205"/>
  <c r="BE2" i="205"/>
  <c r="DA2" i="205"/>
  <c r="DM2" i="205"/>
  <c r="DY2" i="205"/>
  <c r="EK2" i="205"/>
  <c r="GG2" i="205"/>
  <c r="GS2" i="205"/>
  <c r="HE2" i="205"/>
  <c r="U21" i="206"/>
  <c r="AF21" i="206" s="1"/>
  <c r="T21" i="206"/>
  <c r="AT2" i="205"/>
  <c r="CP2" i="205"/>
  <c r="DB2" i="205"/>
  <c r="DN2" i="205"/>
  <c r="DZ2" i="205"/>
  <c r="EX2" i="205"/>
  <c r="FV2" i="205"/>
  <c r="GH2" i="205"/>
  <c r="GT2" i="205"/>
  <c r="HF2" i="205"/>
  <c r="AO2" i="207"/>
  <c r="AN2" i="207"/>
  <c r="AM2" i="207"/>
  <c r="AL2" i="207"/>
  <c r="AQ2" i="207"/>
  <c r="DU2" i="207"/>
  <c r="DT2" i="207"/>
  <c r="DS2" i="207"/>
  <c r="DR2" i="207"/>
  <c r="DW2" i="207"/>
  <c r="HA2" i="207"/>
  <c r="GZ2" i="207"/>
  <c r="GY2" i="207"/>
  <c r="GX2" i="207"/>
  <c r="HC2" i="207"/>
  <c r="HB2" i="207"/>
  <c r="DQ2" i="209"/>
  <c r="DP2" i="209"/>
  <c r="DO2" i="209"/>
  <c r="DN2" i="209"/>
  <c r="DM2" i="209"/>
  <c r="DK2" i="209"/>
  <c r="GW2" i="209"/>
  <c r="GV2" i="209"/>
  <c r="GU2" i="209"/>
  <c r="GT2" i="209"/>
  <c r="GS2" i="209"/>
  <c r="GR2" i="209"/>
  <c r="BG2" i="205"/>
  <c r="CQ2" i="205"/>
  <c r="DO2" i="205"/>
  <c r="EA2" i="205"/>
  <c r="EM2" i="205"/>
  <c r="FW2" i="205"/>
  <c r="GU2" i="205"/>
  <c r="HG2" i="205"/>
  <c r="DI2" i="206"/>
  <c r="DH2" i="206"/>
  <c r="DG2" i="206"/>
  <c r="DF2" i="206"/>
  <c r="DE2" i="206"/>
  <c r="DD2" i="206"/>
  <c r="GO2" i="206"/>
  <c r="GN2" i="206"/>
  <c r="GM2" i="206"/>
  <c r="GL2" i="206"/>
  <c r="GK2" i="206"/>
  <c r="GJ2" i="206"/>
  <c r="EM2" i="206"/>
  <c r="P17" i="205"/>
  <c r="U20" i="205"/>
  <c r="AF20" i="205" s="1"/>
  <c r="T20" i="205"/>
  <c r="DQ2" i="206"/>
  <c r="DP2" i="206"/>
  <c r="DM2" i="206"/>
  <c r="GW2" i="206"/>
  <c r="GV2" i="206"/>
  <c r="GU2" i="206"/>
  <c r="GS2" i="206"/>
  <c r="GT2" i="206"/>
  <c r="BA2" i="207"/>
  <c r="AZ2" i="207"/>
  <c r="BE2" i="207"/>
  <c r="BC2" i="207"/>
  <c r="EG2" i="207"/>
  <c r="EF2" i="207"/>
  <c r="EK2" i="207"/>
  <c r="EI2" i="207"/>
  <c r="BF2" i="207"/>
  <c r="DK2" i="207"/>
  <c r="GQ2" i="207"/>
  <c r="U16" i="208"/>
  <c r="AF16" i="208" s="1"/>
  <c r="T16" i="208"/>
  <c r="DI2" i="209"/>
  <c r="DH2" i="209"/>
  <c r="DG2" i="209"/>
  <c r="DF2" i="209"/>
  <c r="DE2" i="209"/>
  <c r="DD2" i="209"/>
  <c r="GO2" i="209"/>
  <c r="GN2" i="209"/>
  <c r="GM2" i="209"/>
  <c r="GL2" i="209"/>
  <c r="GK2" i="209"/>
  <c r="GJ2" i="209"/>
  <c r="AS2" i="206"/>
  <c r="BQ2" i="206"/>
  <c r="CC2" i="206"/>
  <c r="CO2" i="206"/>
  <c r="DA2" i="206"/>
  <c r="DY2" i="206"/>
  <c r="EW2" i="206"/>
  <c r="FI2" i="206"/>
  <c r="FU2" i="206"/>
  <c r="GG2" i="206"/>
  <c r="HE2" i="206"/>
  <c r="AS2" i="207"/>
  <c r="BQ2" i="207"/>
  <c r="CC2" i="207"/>
  <c r="CO2" i="207"/>
  <c r="DA2" i="207"/>
  <c r="DM2" i="207"/>
  <c r="DY2" i="207"/>
  <c r="EW2" i="207"/>
  <c r="FI2" i="207"/>
  <c r="FU2" i="207"/>
  <c r="GG2" i="207"/>
  <c r="GS2" i="207"/>
  <c r="HE2" i="207"/>
  <c r="P16" i="208"/>
  <c r="U21" i="208"/>
  <c r="AF21" i="208" s="1"/>
  <c r="T21" i="208"/>
  <c r="P21" i="208"/>
  <c r="AO2" i="209"/>
  <c r="AM2" i="209"/>
  <c r="AL2" i="209"/>
  <c r="DU2" i="209"/>
  <c r="DT2" i="209"/>
  <c r="DS2" i="209"/>
  <c r="DR2" i="209"/>
  <c r="HA2" i="209"/>
  <c r="GZ2" i="209"/>
  <c r="GY2" i="209"/>
  <c r="GX2" i="209"/>
  <c r="DV2" i="209"/>
  <c r="HC2" i="209"/>
  <c r="U16" i="209"/>
  <c r="AF16" i="209" s="1"/>
  <c r="T16" i="209"/>
  <c r="AN2" i="209" s="1"/>
  <c r="BG2" i="207"/>
  <c r="DO2" i="207"/>
  <c r="EM2" i="207"/>
  <c r="FW2" i="207"/>
  <c r="GU2" i="207"/>
  <c r="CR2" i="206"/>
  <c r="FL2" i="206"/>
  <c r="FX2" i="206"/>
  <c r="HH2" i="206"/>
  <c r="BH2" i="207"/>
  <c r="CF2" i="207"/>
  <c r="CR2" i="207"/>
  <c r="DP2" i="207"/>
  <c r="EB2" i="207"/>
  <c r="EN2" i="207"/>
  <c r="FL2" i="207"/>
  <c r="FX2" i="207"/>
  <c r="GV2" i="207"/>
  <c r="HH2" i="207"/>
  <c r="P16" i="207"/>
  <c r="DK2" i="208"/>
  <c r="P16" i="209"/>
  <c r="AQ2" i="209" s="1"/>
  <c r="U21" i="209"/>
  <c r="AF21" i="209" s="1"/>
  <c r="T21" i="209"/>
  <c r="P21" i="209"/>
  <c r="BU2" i="206"/>
  <c r="CS2" i="206"/>
  <c r="FA2" i="206"/>
  <c r="FY2" i="206"/>
  <c r="HI2" i="206"/>
  <c r="BI2" i="207"/>
  <c r="BU2" i="207"/>
  <c r="CS2" i="207"/>
  <c r="EO2" i="207"/>
  <c r="FA2" i="207"/>
  <c r="FY2" i="207"/>
  <c r="P25" i="205"/>
  <c r="BV2" i="206"/>
  <c r="CT2" i="206"/>
  <c r="ED2" i="206"/>
  <c r="FB2" i="206"/>
  <c r="FZ2" i="206"/>
  <c r="HJ2" i="206"/>
  <c r="P19" i="206"/>
  <c r="P25" i="206"/>
  <c r="AX2" i="207"/>
  <c r="BJ2" i="207"/>
  <c r="BV2" i="207"/>
  <c r="CT2" i="207"/>
  <c r="ED2" i="207"/>
  <c r="EP2" i="207"/>
  <c r="FB2" i="207"/>
  <c r="FZ2" i="207"/>
  <c r="HJ2" i="207"/>
  <c r="U16" i="207"/>
  <c r="AF16" i="207" s="1"/>
  <c r="DV2" i="208"/>
  <c r="GQ2" i="208"/>
  <c r="BW2" i="206"/>
  <c r="CI2" i="206"/>
  <c r="CU2" i="206"/>
  <c r="FC2" i="206"/>
  <c r="FO2" i="206"/>
  <c r="GA2" i="206"/>
  <c r="BK2" i="207"/>
  <c r="BW2" i="207"/>
  <c r="CI2" i="207"/>
  <c r="CU2" i="207"/>
  <c r="EQ2" i="207"/>
  <c r="FC2" i="207"/>
  <c r="FO2" i="207"/>
  <c r="GA2" i="207"/>
  <c r="U21" i="207"/>
  <c r="AF21" i="207" s="1"/>
  <c r="T21" i="207"/>
  <c r="P21" i="207"/>
  <c r="DI2" i="208"/>
  <c r="DH2" i="208"/>
  <c r="DG2" i="208"/>
  <c r="DF2" i="208"/>
  <c r="DE2" i="208"/>
  <c r="DD2" i="208"/>
  <c r="GO2" i="208"/>
  <c r="GN2" i="208"/>
  <c r="GM2" i="208"/>
  <c r="GL2" i="208"/>
  <c r="GK2" i="208"/>
  <c r="GJ2" i="208"/>
  <c r="U22" i="208"/>
  <c r="AF22" i="208" s="1"/>
  <c r="T22" i="208"/>
  <c r="AP2" i="209"/>
  <c r="T25" i="205"/>
  <c r="BX2" i="206"/>
  <c r="FD2" i="206"/>
  <c r="FP2" i="206"/>
  <c r="BL2" i="207"/>
  <c r="BX2" i="207"/>
  <c r="ER2" i="207"/>
  <c r="FD2" i="207"/>
  <c r="DQ2" i="208"/>
  <c r="DP2" i="208"/>
  <c r="DO2" i="208"/>
  <c r="DN2" i="208"/>
  <c r="DM2" i="208"/>
  <c r="GW2" i="208"/>
  <c r="GV2" i="208"/>
  <c r="GU2" i="208"/>
  <c r="GT2" i="208"/>
  <c r="GS2" i="208"/>
  <c r="AO2" i="208"/>
  <c r="AN2" i="208"/>
  <c r="AM2" i="208"/>
  <c r="AL2" i="208"/>
  <c r="DU2" i="208"/>
  <c r="DT2" i="208"/>
  <c r="DS2" i="208"/>
  <c r="DR2" i="208"/>
  <c r="HA2" i="208"/>
  <c r="GZ2" i="208"/>
  <c r="GY2" i="208"/>
  <c r="GX2" i="208"/>
  <c r="HC2" i="208"/>
  <c r="P22" i="208"/>
  <c r="AR2" i="209"/>
  <c r="GP2" i="209"/>
  <c r="AS2" i="208"/>
  <c r="BE2" i="208"/>
  <c r="BQ2" i="208"/>
  <c r="CC2" i="208"/>
  <c r="CO2" i="208"/>
  <c r="DA2" i="208"/>
  <c r="DY2" i="208"/>
  <c r="EK2" i="208"/>
  <c r="EW2" i="208"/>
  <c r="FI2" i="208"/>
  <c r="FU2" i="208"/>
  <c r="GG2" i="208"/>
  <c r="HE2" i="208"/>
  <c r="AS2" i="209"/>
  <c r="BE2" i="209"/>
  <c r="BQ2" i="209"/>
  <c r="CC2" i="209"/>
  <c r="CO2" i="209"/>
  <c r="DA2" i="209"/>
  <c r="DY2" i="209"/>
  <c r="EK2" i="209"/>
  <c r="EW2" i="209"/>
  <c r="FI2" i="209"/>
  <c r="FU2" i="209"/>
  <c r="GG2" i="209"/>
  <c r="HE2" i="209"/>
  <c r="AT2" i="208"/>
  <c r="BF2" i="208"/>
  <c r="BR2" i="208"/>
  <c r="CD2" i="208"/>
  <c r="CP2" i="208"/>
  <c r="DB2" i="208"/>
  <c r="DZ2" i="208"/>
  <c r="EL2" i="208"/>
  <c r="EX2" i="208"/>
  <c r="FJ2" i="208"/>
  <c r="FV2" i="208"/>
  <c r="GH2" i="208"/>
  <c r="HF2" i="208"/>
  <c r="AT2" i="209"/>
  <c r="BF2" i="209"/>
  <c r="BR2" i="209"/>
  <c r="CD2" i="209"/>
  <c r="CP2" i="209"/>
  <c r="DB2" i="209"/>
  <c r="DZ2" i="209"/>
  <c r="EL2" i="209"/>
  <c r="EX2" i="209"/>
  <c r="FJ2" i="209"/>
  <c r="FV2" i="209"/>
  <c r="GH2" i="209"/>
  <c r="HF2" i="209"/>
  <c r="BG2" i="209"/>
  <c r="EA2" i="209"/>
  <c r="EM2" i="209"/>
  <c r="EY2" i="209"/>
  <c r="FK2" i="209"/>
  <c r="FW2" i="209"/>
  <c r="GI2" i="209"/>
  <c r="HG2" i="209"/>
  <c r="AV2" i="208"/>
  <c r="CF2" i="208"/>
  <c r="CR2" i="208"/>
  <c r="EB2" i="208"/>
  <c r="FL2" i="208"/>
  <c r="FX2" i="208"/>
  <c r="HH2" i="208"/>
  <c r="P20" i="208"/>
  <c r="AV2" i="209"/>
  <c r="BH2" i="209"/>
  <c r="CF2" i="209"/>
  <c r="CR2" i="209"/>
  <c r="EB2" i="209"/>
  <c r="EN2" i="209"/>
  <c r="FL2" i="209"/>
  <c r="FX2" i="209"/>
  <c r="HH2" i="209"/>
  <c r="P20" i="209"/>
  <c r="BU2" i="208"/>
  <c r="CG2" i="208"/>
  <c r="CS2" i="208"/>
  <c r="EC2" i="208"/>
  <c r="FA2" i="208"/>
  <c r="FM2" i="208"/>
  <c r="FY2" i="208"/>
  <c r="HI2" i="208"/>
  <c r="BI2" i="209"/>
  <c r="BU2" i="209"/>
  <c r="CS2" i="209"/>
  <c r="EO2" i="209"/>
  <c r="FA2" i="209"/>
  <c r="FY2" i="209"/>
  <c r="HI2" i="209"/>
  <c r="P25" i="207"/>
  <c r="AX2" i="208"/>
  <c r="BV2" i="208"/>
  <c r="CT2" i="208"/>
  <c r="ED2" i="208"/>
  <c r="FB2" i="208"/>
  <c r="FZ2" i="208"/>
  <c r="HJ2" i="208"/>
  <c r="P19" i="208"/>
  <c r="T20" i="208"/>
  <c r="P25" i="208"/>
  <c r="AX2" i="209"/>
  <c r="BJ2" i="209"/>
  <c r="BV2" i="209"/>
  <c r="CT2" i="209"/>
  <c r="ED2" i="209"/>
  <c r="EP2" i="209"/>
  <c r="FB2" i="209"/>
  <c r="FZ2" i="209"/>
  <c r="HJ2" i="209"/>
  <c r="P19" i="209"/>
  <c r="T20" i="209"/>
  <c r="P25" i="209"/>
  <c r="BW2" i="208"/>
  <c r="CI2" i="208"/>
  <c r="CU2" i="208"/>
  <c r="FC2" i="208"/>
  <c r="FO2" i="208"/>
  <c r="GA2" i="208"/>
  <c r="BK2" i="209"/>
  <c r="BW2" i="209"/>
  <c r="CI2" i="209"/>
  <c r="CU2" i="209"/>
  <c r="EQ2" i="209"/>
  <c r="FC2" i="209"/>
  <c r="FO2" i="209"/>
  <c r="GA2" i="209"/>
  <c r="T19" i="207"/>
  <c r="AZ2" i="208"/>
  <c r="BX2" i="208"/>
  <c r="CJ2" i="208"/>
  <c r="EF2" i="208"/>
  <c r="FD2" i="208"/>
  <c r="FP2" i="208"/>
  <c r="BL2" i="209"/>
  <c r="BX2" i="209"/>
  <c r="EF2" i="209"/>
  <c r="ER2" i="209"/>
  <c r="FD2" i="209"/>
  <c r="FP2" i="209"/>
  <c r="T25" i="209"/>
  <c r="CT2" i="134"/>
  <c r="FB2" i="134"/>
  <c r="DR2" i="134"/>
  <c r="FD2" i="134"/>
  <c r="DU2" i="134"/>
  <c r="FJ2" i="134"/>
  <c r="GX2" i="134"/>
  <c r="DW2" i="134"/>
  <c r="FL2" i="134"/>
  <c r="GZ2" i="134"/>
  <c r="R17" i="134"/>
  <c r="R19" i="134"/>
  <c r="R20" i="134"/>
  <c r="R21" i="134"/>
  <c r="CD2" i="134"/>
  <c r="FR2" i="134"/>
  <c r="HF2" i="134"/>
  <c r="ET2" i="134"/>
  <c r="HH2" i="134"/>
  <c r="AT2" i="134"/>
  <c r="AM2" i="134"/>
  <c r="GR2" i="134"/>
  <c r="CB2" i="134"/>
  <c r="CJ2" i="134"/>
  <c r="CR2" i="134"/>
  <c r="DX2" i="134"/>
  <c r="EN2" i="134"/>
  <c r="EW2" i="134"/>
  <c r="FE2" i="134"/>
  <c r="FM2" i="134"/>
  <c r="FU2" i="134"/>
  <c r="GC2" i="134"/>
  <c r="GK2" i="134"/>
  <c r="GS2" i="134"/>
  <c r="HA2" i="134"/>
  <c r="HI2" i="134"/>
  <c r="R16" i="134"/>
  <c r="BU2" i="134"/>
  <c r="CC2" i="134"/>
  <c r="CK2" i="134"/>
  <c r="CS2" i="134"/>
  <c r="DY2" i="134"/>
  <c r="EX2" i="134"/>
  <c r="FF2" i="134"/>
  <c r="FN2" i="134"/>
  <c r="FV2" i="134"/>
  <c r="GD2" i="134"/>
  <c r="GT2" i="134"/>
  <c r="HB2" i="134"/>
  <c r="HJ2" i="134"/>
  <c r="CI2" i="134"/>
  <c r="BV2" i="134"/>
  <c r="CL2" i="134"/>
  <c r="DZ2" i="134"/>
  <c r="FG2" i="134"/>
  <c r="FO2" i="134"/>
  <c r="FW2" i="134"/>
  <c r="GE2" i="134"/>
  <c r="GM2" i="134"/>
  <c r="GU2" i="134"/>
  <c r="HC2" i="134"/>
  <c r="HK2" i="134"/>
  <c r="BW2" i="134"/>
  <c r="CM2" i="134"/>
  <c r="CU2" i="134"/>
  <c r="DS2" i="134"/>
  <c r="EA2" i="134"/>
  <c r="EZ2" i="134"/>
  <c r="FH2" i="134"/>
  <c r="FP2" i="134"/>
  <c r="FX2" i="134"/>
  <c r="GF2" i="134"/>
  <c r="GN2" i="134"/>
  <c r="GV2" i="134"/>
  <c r="HD2" i="134"/>
  <c r="BX2" i="134"/>
  <c r="CF2" i="134"/>
  <c r="CN2" i="134"/>
  <c r="CV2" i="134"/>
  <c r="DT2" i="134"/>
  <c r="EB2" i="134"/>
  <c r="FA2" i="134"/>
  <c r="FI2" i="134"/>
  <c r="FQ2" i="134"/>
  <c r="FY2" i="134"/>
  <c r="GG2" i="134"/>
  <c r="GW2" i="134"/>
  <c r="HE2" i="134"/>
  <c r="R18" i="134"/>
  <c r="R22" i="134"/>
  <c r="GO2" i="134" s="1"/>
  <c r="BY2" i="134"/>
  <c r="EC2" i="134"/>
  <c r="GH2" i="134"/>
  <c r="R24" i="134"/>
  <c r="BK6" i="70"/>
  <c r="B6" i="70"/>
  <c r="HL4" i="70"/>
  <c r="C6" i="70"/>
  <c r="ES6" i="70"/>
  <c r="FL6" i="70"/>
  <c r="D6" i="70"/>
  <c r="A7" i="70"/>
  <c r="E6" i="70"/>
  <c r="GG6" i="70" l="1"/>
  <c r="AX2" i="185"/>
  <c r="BB2" i="176"/>
  <c r="BE2" i="184"/>
  <c r="BJ2" i="169"/>
  <c r="AG13" i="191"/>
  <c r="AH13" i="191" s="1"/>
  <c r="AI13" i="191" s="1"/>
  <c r="AJ13" i="191" s="1"/>
  <c r="AK13" i="191" s="1"/>
  <c r="AL13" i="191" s="1"/>
  <c r="AM13" i="191" s="1"/>
  <c r="AN13" i="191" s="1"/>
  <c r="AO13" i="191" s="1"/>
  <c r="AP13" i="191" s="1"/>
  <c r="AQ13" i="191" s="1"/>
  <c r="AR13" i="191" s="1"/>
  <c r="AS13" i="191" s="1"/>
  <c r="AT13" i="191" s="1"/>
  <c r="AU13" i="191" s="1"/>
  <c r="AV13" i="191" s="1"/>
  <c r="AW13" i="191" s="1"/>
  <c r="AX13" i="191" s="1"/>
  <c r="AY13" i="191" s="1"/>
  <c r="AZ13" i="191" s="1"/>
  <c r="BA13" i="191" s="1"/>
  <c r="BB13" i="191" s="1"/>
  <c r="BC13" i="191" s="1"/>
  <c r="BD13" i="191" s="1"/>
  <c r="BE13" i="191" s="1"/>
  <c r="BF13" i="191" s="1"/>
  <c r="ES2" i="191"/>
  <c r="EP2" i="191"/>
  <c r="BC2" i="191"/>
  <c r="BC2" i="190"/>
  <c r="BF2" i="190"/>
  <c r="H27" i="215"/>
  <c r="J26" i="215"/>
  <c r="EH2" i="176"/>
  <c r="AT2" i="179"/>
  <c r="AM2" i="180"/>
  <c r="BP2" i="186"/>
  <c r="AN2" i="181"/>
  <c r="BS2" i="184"/>
  <c r="BL2" i="185"/>
  <c r="BP2" i="185"/>
  <c r="BI2" i="185"/>
  <c r="BH2" i="184"/>
  <c r="EU2" i="180"/>
  <c r="AT2" i="180"/>
  <c r="EX2" i="180"/>
  <c r="BJ2" i="82"/>
  <c r="AB9" i="213" s="1"/>
  <c r="DN2" i="82"/>
  <c r="CN9" i="213" s="1"/>
  <c r="EK2" i="175"/>
  <c r="BP2" i="175"/>
  <c r="BS2" i="175"/>
  <c r="AE13" i="167"/>
  <c r="AF13" i="167" s="1"/>
  <c r="AG13" i="167" s="1"/>
  <c r="AH13" i="167" s="1"/>
  <c r="AI13" i="167" s="1"/>
  <c r="AJ13" i="167" s="1"/>
  <c r="AK13" i="167" s="1"/>
  <c r="AL13" i="167" s="1"/>
  <c r="AM13" i="167" s="1"/>
  <c r="AN13" i="167" s="1"/>
  <c r="AO13" i="167" s="1"/>
  <c r="AP13" i="167" s="1"/>
  <c r="AQ13" i="167" s="1"/>
  <c r="AR13" i="167" s="1"/>
  <c r="AS13" i="167" s="1"/>
  <c r="AT13" i="167" s="1"/>
  <c r="AU13" i="167" s="1"/>
  <c r="AV13" i="167" s="1"/>
  <c r="AW13" i="167" s="1"/>
  <c r="AX13" i="167" s="1"/>
  <c r="AY13" i="167" s="1"/>
  <c r="AZ13" i="167" s="1"/>
  <c r="BA13" i="167" s="1"/>
  <c r="BB13" i="167" s="1"/>
  <c r="BC13" i="167" s="1"/>
  <c r="HC2" i="181"/>
  <c r="BD2" i="171"/>
  <c r="ER2" i="175"/>
  <c r="AQ2" i="175"/>
  <c r="AX2" i="175"/>
  <c r="AQ2" i="181"/>
  <c r="CJ5" i="213"/>
  <c r="AU2" i="181"/>
  <c r="GZ2" i="181"/>
  <c r="BL2" i="181"/>
  <c r="BI2" i="181"/>
  <c r="AX2" i="181"/>
  <c r="BA2" i="179"/>
  <c r="AX2" i="179"/>
  <c r="BS2" i="176"/>
  <c r="BP2" i="176"/>
  <c r="AX2" i="176"/>
  <c r="P13" i="156"/>
  <c r="AV2" i="156" s="1"/>
  <c r="BH2" i="156"/>
  <c r="FP2" i="156"/>
  <c r="AT2" i="156"/>
  <c r="BO2" i="156"/>
  <c r="EN2" i="156"/>
  <c r="GR2" i="156"/>
  <c r="FB2" i="156"/>
  <c r="BA2" i="156"/>
  <c r="BV2" i="156"/>
  <c r="BQ5" i="70"/>
  <c r="AD13" i="164"/>
  <c r="AE13" i="164" s="1"/>
  <c r="AF13" i="164" s="1"/>
  <c r="AG13" i="164" s="1"/>
  <c r="AH13" i="164" s="1"/>
  <c r="AI13" i="164" s="1"/>
  <c r="BM13" i="148"/>
  <c r="BN13" i="148" s="1"/>
  <c r="BO13" i="148" s="1"/>
  <c r="BP13" i="148" s="1"/>
  <c r="BQ13" i="148" s="1"/>
  <c r="BR13" i="148" s="1"/>
  <c r="BS13" i="148" s="1"/>
  <c r="BT13" i="148" s="1"/>
  <c r="BU13" i="148" s="1"/>
  <c r="BV13" i="148" s="1"/>
  <c r="BW13" i="148" s="1"/>
  <c r="BX13" i="148" s="1"/>
  <c r="BY13" i="148" s="1"/>
  <c r="BZ13" i="148" s="1"/>
  <c r="CA13" i="148" s="1"/>
  <c r="CB13" i="148" s="1"/>
  <c r="CC13" i="148" s="1"/>
  <c r="AP13" i="148"/>
  <c r="AR13" i="148" s="1"/>
  <c r="AV13" i="148" s="1"/>
  <c r="BC13" i="148" s="1"/>
  <c r="BE13" i="148" s="1"/>
  <c r="BG13" i="148" s="1"/>
  <c r="BK13" i="148" s="1"/>
  <c r="DJ6" i="70"/>
  <c r="GO5" i="213"/>
  <c r="EN2" i="142"/>
  <c r="AM13" i="146"/>
  <c r="AO13" i="146" s="1"/>
  <c r="AQ13" i="146" s="1"/>
  <c r="AU13" i="146" s="1"/>
  <c r="AV13" i="146" s="1"/>
  <c r="AW13" i="146" s="1"/>
  <c r="AX13" i="146" s="1"/>
  <c r="AY13" i="146" s="1"/>
  <c r="AZ13" i="146" s="1"/>
  <c r="BA13" i="146" s="1"/>
  <c r="BB13" i="146" s="1"/>
  <c r="BC13" i="146" s="1"/>
  <c r="BD13" i="146" s="1"/>
  <c r="BE13" i="146" s="1"/>
  <c r="BF13" i="146" s="1"/>
  <c r="BG13" i="146" s="1"/>
  <c r="BH13" i="146" s="1"/>
  <c r="BI13" i="146" s="1"/>
  <c r="BJ13" i="146" s="1"/>
  <c r="BS6" i="70"/>
  <c r="DJ5" i="70"/>
  <c r="EX6" i="70"/>
  <c r="FC6" i="70"/>
  <c r="BU5" i="70"/>
  <c r="DE5" i="70"/>
  <c r="FI5" i="213"/>
  <c r="DW6" i="70"/>
  <c r="FS6" i="70"/>
  <c r="EK6" i="70"/>
  <c r="DE6" i="70"/>
  <c r="FY5" i="70"/>
  <c r="HB5" i="213"/>
  <c r="AE18" i="155"/>
  <c r="AG18" i="155" s="1"/>
  <c r="DX5" i="213"/>
  <c r="FM5" i="213"/>
  <c r="AN13" i="93"/>
  <c r="AO13" i="93" s="1"/>
  <c r="AP13" i="93" s="1"/>
  <c r="AQ13" i="93" s="1"/>
  <c r="GW5" i="70"/>
  <c r="CA6" i="70"/>
  <c r="CG6" i="70"/>
  <c r="CL6" i="70"/>
  <c r="HB6" i="70"/>
  <c r="AF13" i="157"/>
  <c r="AG13" i="157" s="1"/>
  <c r="AH13" i="157" s="1"/>
  <c r="AI13" i="157" s="1"/>
  <c r="AP13" i="157" s="1"/>
  <c r="AQ13" i="157" s="1"/>
  <c r="AR13" i="157" s="1"/>
  <c r="AS13" i="157" s="1"/>
  <c r="AT13" i="157" s="1"/>
  <c r="AU13" i="157" s="1"/>
  <c r="AV13" i="157" s="1"/>
  <c r="AW13" i="157" s="1"/>
  <c r="AX13" i="157" s="1"/>
  <c r="AY13" i="157" s="1"/>
  <c r="AZ13" i="157" s="1"/>
  <c r="BA13" i="157" s="1"/>
  <c r="BB13" i="157" s="1"/>
  <c r="BC13" i="157" s="1"/>
  <c r="BD13" i="157" s="1"/>
  <c r="BE13" i="157" s="1"/>
  <c r="BF13" i="157" s="1"/>
  <c r="BG13" i="157" s="1"/>
  <c r="BH13" i="157" s="1"/>
  <c r="BI13" i="157" s="1"/>
  <c r="BJ13" i="157" s="1"/>
  <c r="DU6" i="70"/>
  <c r="AE24" i="155"/>
  <c r="AG24" i="155" s="1"/>
  <c r="GW6" i="70"/>
  <c r="BT6" i="70"/>
  <c r="EK5" i="70"/>
  <c r="BM6" i="70"/>
  <c r="GO6" i="70"/>
  <c r="CG5" i="213"/>
  <c r="ER5" i="213"/>
  <c r="CQ5" i="213"/>
  <c r="HD6" i="70"/>
  <c r="BP6" i="70"/>
  <c r="CZ2" i="148"/>
  <c r="EI2" i="142"/>
  <c r="AW2" i="82"/>
  <c r="M9" i="213" s="1"/>
  <c r="BY2" i="82"/>
  <c r="AS9" i="213" s="1"/>
  <c r="BR2" i="82"/>
  <c r="AK9" i="213" s="1"/>
  <c r="DP6" i="70"/>
  <c r="DU5" i="213"/>
  <c r="CS2" i="148"/>
  <c r="EJ2" i="135"/>
  <c r="ES2" i="97"/>
  <c r="EK2" i="137"/>
  <c r="EB6" i="70"/>
  <c r="CO6" i="70"/>
  <c r="DY6" i="70"/>
  <c r="EE6" i="70"/>
  <c r="AE22" i="155"/>
  <c r="AG22" i="155" s="1"/>
  <c r="GF6" i="70"/>
  <c r="FF6" i="70"/>
  <c r="EW6" i="70"/>
  <c r="GA6" i="70"/>
  <c r="FH6" i="70"/>
  <c r="EJ2" i="87"/>
  <c r="CB6" i="70"/>
  <c r="EC6" i="70"/>
  <c r="DB6" i="70"/>
  <c r="AN6" i="70"/>
  <c r="FI6" i="70"/>
  <c r="CZ6" i="70"/>
  <c r="CY6" i="70"/>
  <c r="AX6" i="70"/>
  <c r="FV6" i="70"/>
  <c r="GI6" i="70"/>
  <c r="AV6" i="70"/>
  <c r="FY6" i="70"/>
  <c r="FD6" i="70"/>
  <c r="GY6" i="70"/>
  <c r="DI6" i="70"/>
  <c r="FN6" i="70"/>
  <c r="GN6" i="70"/>
  <c r="CQ6" i="70"/>
  <c r="GS6" i="70"/>
  <c r="CC6" i="70"/>
  <c r="CJ6" i="70"/>
  <c r="FA6" i="70"/>
  <c r="X6" i="70"/>
  <c r="DX6" i="70"/>
  <c r="EN6" i="70"/>
  <c r="GJ6" i="70"/>
  <c r="GV6" i="70"/>
  <c r="BN6" i="70"/>
  <c r="BD6" i="70"/>
  <c r="AE23" i="155"/>
  <c r="AG23" i="155" s="1"/>
  <c r="EX5" i="70"/>
  <c r="EX5" i="213"/>
  <c r="GY5" i="70"/>
  <c r="GY5" i="213"/>
  <c r="EU5" i="70"/>
  <c r="EU5" i="213"/>
  <c r="GR6" i="70"/>
  <c r="GR6" i="213"/>
  <c r="H6" i="70"/>
  <c r="H6" i="213"/>
  <c r="GQ6" i="70"/>
  <c r="GQ6" i="213"/>
  <c r="EN5" i="70"/>
  <c r="EN5" i="213"/>
  <c r="EJ6" i="70"/>
  <c r="EJ6" i="213"/>
  <c r="DT5" i="70"/>
  <c r="DT5" i="213"/>
  <c r="DM6" i="70"/>
  <c r="DM6" i="213"/>
  <c r="CT5" i="70"/>
  <c r="CT5" i="213"/>
  <c r="CO5" i="70"/>
  <c r="CO5" i="213"/>
  <c r="GZ5" i="70"/>
  <c r="GZ5" i="213"/>
  <c r="DH5" i="70"/>
  <c r="DH5" i="213"/>
  <c r="CB5" i="70"/>
  <c r="CB5" i="213"/>
  <c r="CV6" i="70"/>
  <c r="CV6" i="213"/>
  <c r="GK6" i="70"/>
  <c r="GK6" i="213"/>
  <c r="DW5" i="70"/>
  <c r="DW5" i="213"/>
  <c r="DR6" i="70"/>
  <c r="DR6" i="213"/>
  <c r="CD5" i="70"/>
  <c r="CD5" i="213"/>
  <c r="GD6" i="70"/>
  <c r="GD6" i="213"/>
  <c r="GS5" i="70"/>
  <c r="GS5" i="213"/>
  <c r="GC6" i="70"/>
  <c r="GC6" i="213"/>
  <c r="EM6" i="70"/>
  <c r="EM6" i="213"/>
  <c r="EO5" i="70"/>
  <c r="EO5" i="213"/>
  <c r="X5" i="70"/>
  <c r="X5" i="213"/>
  <c r="DG6" i="70"/>
  <c r="DG6" i="213"/>
  <c r="GC5" i="70"/>
  <c r="GC5" i="213"/>
  <c r="CN5" i="70"/>
  <c r="CN5" i="213"/>
  <c r="BV5" i="70"/>
  <c r="BV5" i="213"/>
  <c r="GT6" i="70"/>
  <c r="GT6" i="213"/>
  <c r="FX5" i="70"/>
  <c r="FX5" i="213"/>
  <c r="EF5" i="70"/>
  <c r="EF5" i="213"/>
  <c r="CC5" i="70"/>
  <c r="CC5" i="213"/>
  <c r="BM5" i="70"/>
  <c r="BM5" i="213"/>
  <c r="ER6" i="70"/>
  <c r="ER6" i="213"/>
  <c r="BU6" i="70"/>
  <c r="BU6" i="213"/>
  <c r="FN5" i="70"/>
  <c r="FN5" i="213"/>
  <c r="CI6" i="70"/>
  <c r="CI6" i="213"/>
  <c r="EV6" i="70"/>
  <c r="EV6" i="213"/>
  <c r="DD5" i="70"/>
  <c r="DD5" i="213"/>
  <c r="CR6" i="70"/>
  <c r="CR6" i="213"/>
  <c r="AF6" i="70"/>
  <c r="AF6" i="213"/>
  <c r="AY11" i="213"/>
  <c r="AA11" i="213"/>
  <c r="BO11" i="213"/>
  <c r="AQ11" i="213"/>
  <c r="K11" i="213"/>
  <c r="BG11" i="213"/>
  <c r="AI11" i="213"/>
  <c r="S11" i="213"/>
  <c r="BF5" i="70"/>
  <c r="BF5" i="213"/>
  <c r="EV5" i="70"/>
  <c r="EV5" i="213"/>
  <c r="DD6" i="70"/>
  <c r="DD6" i="213"/>
  <c r="BP5" i="70"/>
  <c r="BP5" i="213"/>
  <c r="FQ6" i="70"/>
  <c r="FQ6" i="213"/>
  <c r="FP6" i="70"/>
  <c r="FP6" i="213"/>
  <c r="FQ5" i="70"/>
  <c r="FQ5" i="213"/>
  <c r="HE5" i="70"/>
  <c r="HE5" i="213"/>
  <c r="EP5" i="70"/>
  <c r="EP5" i="213"/>
  <c r="GI5" i="70"/>
  <c r="GI5" i="213"/>
  <c r="AF5" i="70"/>
  <c r="AF5" i="213"/>
  <c r="GG5" i="70"/>
  <c r="GG5" i="213"/>
  <c r="HE6" i="70"/>
  <c r="HE6" i="213"/>
  <c r="DH6" i="70"/>
  <c r="DH6" i="213"/>
  <c r="GD5" i="70"/>
  <c r="GD5" i="213"/>
  <c r="CI5" i="70"/>
  <c r="CI5" i="213"/>
  <c r="FE6" i="70"/>
  <c r="FE6" i="213"/>
  <c r="FF5" i="70"/>
  <c r="FF5" i="213"/>
  <c r="HA5" i="70"/>
  <c r="HA5" i="213"/>
  <c r="DI5" i="70"/>
  <c r="DI5" i="213"/>
  <c r="BN5" i="70"/>
  <c r="BN5" i="213"/>
  <c r="GL6" i="70"/>
  <c r="GL6" i="213"/>
  <c r="EM5" i="70"/>
  <c r="EM5" i="213"/>
  <c r="GR5" i="70"/>
  <c r="GR5" i="213"/>
  <c r="CW6" i="70"/>
  <c r="CW6" i="213"/>
  <c r="AE25" i="155"/>
  <c r="AG25" i="155" s="1"/>
  <c r="DG5" i="70"/>
  <c r="DG5" i="213"/>
  <c r="FU5" i="70"/>
  <c r="FU5" i="213"/>
  <c r="EP6" i="70"/>
  <c r="EP6" i="213"/>
  <c r="EO6" i="70"/>
  <c r="EO6" i="213"/>
  <c r="FD5" i="70"/>
  <c r="FD5" i="213"/>
  <c r="FC5" i="70"/>
  <c r="FC5" i="213"/>
  <c r="BV6" i="70"/>
  <c r="BV6" i="213"/>
  <c r="FT6" i="70"/>
  <c r="FT6" i="213"/>
  <c r="CD6" i="70"/>
  <c r="CD6" i="213"/>
  <c r="GJ5" i="70"/>
  <c r="GJ5" i="213"/>
  <c r="GL5" i="70"/>
  <c r="GL5" i="213"/>
  <c r="CW5" i="70"/>
  <c r="CW5" i="213"/>
  <c r="CT6" i="70"/>
  <c r="CT6" i="213"/>
  <c r="EH5" i="70"/>
  <c r="EH5" i="213"/>
  <c r="FT5" i="70"/>
  <c r="FT5" i="213"/>
  <c r="CF5" i="70"/>
  <c r="CF5" i="213"/>
  <c r="FK5" i="70"/>
  <c r="FK5" i="213"/>
  <c r="DT6" i="70"/>
  <c r="DT6" i="213"/>
  <c r="AE19" i="155"/>
  <c r="AG19" i="155" s="1"/>
  <c r="Z6" i="70"/>
  <c r="Z6" i="213"/>
  <c r="BY6" i="70"/>
  <c r="BY6" i="213"/>
  <c r="EB5" i="70"/>
  <c r="EB5" i="213"/>
  <c r="FA5" i="70"/>
  <c r="FA5" i="213"/>
  <c r="FU6" i="70"/>
  <c r="FU6" i="213"/>
  <c r="ES5" i="70"/>
  <c r="ES5" i="213"/>
  <c r="GK5" i="70"/>
  <c r="GK5" i="213"/>
  <c r="EF6" i="70"/>
  <c r="EF6" i="213"/>
  <c r="CR5" i="70"/>
  <c r="CR5" i="213"/>
  <c r="DO5" i="70"/>
  <c r="DO5" i="213"/>
  <c r="R5" i="70"/>
  <c r="R5" i="213"/>
  <c r="GZ6" i="70"/>
  <c r="GZ6" i="213"/>
  <c r="P6" i="70"/>
  <c r="P6" i="213"/>
  <c r="GF5" i="70"/>
  <c r="GF5" i="213"/>
  <c r="BQ6" i="70"/>
  <c r="BQ6" i="213"/>
  <c r="DL5" i="70"/>
  <c r="DL5" i="213"/>
  <c r="DZ5" i="70"/>
  <c r="DZ5" i="213"/>
  <c r="EJ5" i="70"/>
  <c r="EJ5" i="213"/>
  <c r="FE5" i="70"/>
  <c r="FE5" i="213"/>
  <c r="GT5" i="70"/>
  <c r="GT5" i="213"/>
  <c r="EW5" i="70"/>
  <c r="EW5" i="213"/>
  <c r="FK6" i="70"/>
  <c r="FK6" i="213"/>
  <c r="EU6" i="70"/>
  <c r="EU6" i="213"/>
  <c r="BD5" i="70"/>
  <c r="BD5" i="213"/>
  <c r="DA5" i="70"/>
  <c r="DA5" i="213"/>
  <c r="DM5" i="70"/>
  <c r="DM5" i="213"/>
  <c r="CF6" i="70"/>
  <c r="CF6" i="213"/>
  <c r="AV5" i="70"/>
  <c r="AV5" i="213"/>
  <c r="EG6" i="70"/>
  <c r="EG6" i="213"/>
  <c r="CS5" i="70"/>
  <c r="CS5" i="213"/>
  <c r="DP5" i="70"/>
  <c r="DP5" i="213"/>
  <c r="HA6" i="70"/>
  <c r="HA6" i="213"/>
  <c r="GA5" i="70"/>
  <c r="GA5" i="213"/>
  <c r="AN5" i="70"/>
  <c r="AN5" i="213"/>
  <c r="HD5" i="70"/>
  <c r="HD5" i="213"/>
  <c r="DO6" i="70"/>
  <c r="DO6" i="213"/>
  <c r="CY5" i="70"/>
  <c r="CY5" i="213"/>
  <c r="BL6" i="70"/>
  <c r="BL6" i="213"/>
  <c r="DY5" i="70"/>
  <c r="DY5" i="213"/>
  <c r="DQ5" i="70"/>
  <c r="DQ5" i="213"/>
  <c r="EG5" i="70"/>
  <c r="EG5" i="213"/>
  <c r="EZ5" i="70"/>
  <c r="EZ5" i="213"/>
  <c r="FV5" i="70"/>
  <c r="FV5" i="213"/>
  <c r="FS5" i="70"/>
  <c r="FS5" i="213"/>
  <c r="BY5" i="70"/>
  <c r="BY5" i="213"/>
  <c r="CK6" i="70"/>
  <c r="CK6" i="213"/>
  <c r="BK5" i="70"/>
  <c r="BK5" i="213"/>
  <c r="AX5" i="70"/>
  <c r="AX5" i="213"/>
  <c r="GN5" i="70"/>
  <c r="GN5" i="213"/>
  <c r="EH6" i="70"/>
  <c r="EH6" i="213"/>
  <c r="DR5" i="70"/>
  <c r="DR5" i="213"/>
  <c r="CK5" i="70"/>
  <c r="CK5" i="213"/>
  <c r="P5" i="70"/>
  <c r="P5" i="213"/>
  <c r="GQ5" i="70"/>
  <c r="GQ5" i="213"/>
  <c r="CS6" i="70"/>
  <c r="CS6" i="213"/>
  <c r="BT5" i="70"/>
  <c r="BT5" i="213"/>
  <c r="DZ6" i="70"/>
  <c r="DZ6" i="213"/>
  <c r="DB5" i="70"/>
  <c r="DB5" i="213"/>
  <c r="FM6" i="70"/>
  <c r="FM6" i="213"/>
  <c r="EZ6" i="70"/>
  <c r="EZ6" i="213"/>
  <c r="DA6" i="70"/>
  <c r="DA6" i="213"/>
  <c r="BX5" i="70"/>
  <c r="BX5" i="213"/>
  <c r="AE17" i="155"/>
  <c r="AG17" i="155" s="1"/>
  <c r="FL5" i="70"/>
  <c r="FL5" i="213"/>
  <c r="BW109" i="213"/>
  <c r="BO5" i="213"/>
  <c r="BO6" i="213"/>
  <c r="BO7" i="213"/>
  <c r="BO8" i="213"/>
  <c r="BO9" i="213"/>
  <c r="AE16" i="155"/>
  <c r="AG16" i="155" s="1"/>
  <c r="FH5" i="70"/>
  <c r="FH5" i="213"/>
  <c r="CA5" i="70"/>
  <c r="CA5" i="213"/>
  <c r="BX6" i="70"/>
  <c r="BX6" i="213"/>
  <c r="BL5" i="70"/>
  <c r="BL5" i="213"/>
  <c r="GB6" i="70"/>
  <c r="GB6" i="213"/>
  <c r="FX6" i="70"/>
  <c r="FX6" i="213"/>
  <c r="CV5" i="70"/>
  <c r="CV5" i="213"/>
  <c r="DL6" i="70"/>
  <c r="DL6" i="213"/>
  <c r="GB5" i="70"/>
  <c r="GB5" i="213"/>
  <c r="CL5" i="70"/>
  <c r="CL5" i="213"/>
  <c r="H5" i="70"/>
  <c r="H5" i="213"/>
  <c r="GV5" i="70"/>
  <c r="GV5" i="213"/>
  <c r="EC5" i="70"/>
  <c r="EC5" i="213"/>
  <c r="DQ6" i="70"/>
  <c r="DQ6" i="213"/>
  <c r="CN6" i="70"/>
  <c r="CN6" i="213"/>
  <c r="CZ5" i="70"/>
  <c r="CZ5" i="213"/>
  <c r="FP5" i="70"/>
  <c r="FP5" i="213"/>
  <c r="EE5" i="70"/>
  <c r="EE5" i="213"/>
  <c r="AE21" i="155"/>
  <c r="AG21" i="155" s="1"/>
  <c r="BS5" i="70"/>
  <c r="BS5" i="213"/>
  <c r="BO10" i="213"/>
  <c r="GY11" i="213"/>
  <c r="GK11" i="213"/>
  <c r="FI11" i="213"/>
  <c r="EV11" i="213"/>
  <c r="EH11" i="213"/>
  <c r="DG11" i="213"/>
  <c r="CS11" i="213"/>
  <c r="BQ11" i="213"/>
  <c r="BD11" i="213"/>
  <c r="AP11" i="213"/>
  <c r="GV11" i="213"/>
  <c r="GI11" i="213"/>
  <c r="FU11" i="213"/>
  <c r="ES11" i="213"/>
  <c r="EF11" i="213"/>
  <c r="DD11" i="213"/>
  <c r="CQ11" i="213"/>
  <c r="CC11" i="213"/>
  <c r="BA11" i="213"/>
  <c r="AN11" i="213"/>
  <c r="GG11" i="213"/>
  <c r="FT11" i="213"/>
  <c r="FF11" i="213"/>
  <c r="ER11" i="213"/>
  <c r="EE11" i="213"/>
  <c r="CO11" i="213"/>
  <c r="CB11" i="213"/>
  <c r="BN11" i="213"/>
  <c r="AZ11" i="213"/>
  <c r="GT11" i="213"/>
  <c r="GF11" i="213"/>
  <c r="FS11" i="213"/>
  <c r="FE11" i="213"/>
  <c r="EC11" i="213"/>
  <c r="DP11" i="213"/>
  <c r="DB11" i="213"/>
  <c r="CN11" i="213"/>
  <c r="CA11" i="213"/>
  <c r="BM11" i="213"/>
  <c r="X11" i="213"/>
  <c r="A12" i="213"/>
  <c r="GS11" i="213"/>
  <c r="FQ11" i="213"/>
  <c r="FD11" i="213"/>
  <c r="EP11" i="213"/>
  <c r="EB11" i="213"/>
  <c r="DA11" i="213"/>
  <c r="BY11" i="213"/>
  <c r="BL11" i="213"/>
  <c r="AX11" i="213"/>
  <c r="HE11" i="213"/>
  <c r="GR11" i="213"/>
  <c r="GD11" i="213"/>
  <c r="FP11" i="213"/>
  <c r="FC11" i="213"/>
  <c r="EO11" i="213"/>
  <c r="DM11" i="213"/>
  <c r="CZ11" i="213"/>
  <c r="CL11" i="213"/>
  <c r="BX11" i="213"/>
  <c r="BK11" i="213"/>
  <c r="AW11" i="213"/>
  <c r="H11" i="213"/>
  <c r="HD11" i="213"/>
  <c r="GQ11" i="213"/>
  <c r="GC11" i="213"/>
  <c r="FA11" i="213"/>
  <c r="EN11" i="213"/>
  <c r="DZ11" i="213"/>
  <c r="DL11" i="213"/>
  <c r="CY11" i="213"/>
  <c r="CK11" i="213"/>
  <c r="BI11" i="213"/>
  <c r="AV11" i="213"/>
  <c r="AH11" i="213"/>
  <c r="GO11" i="213"/>
  <c r="GB11" i="213"/>
  <c r="FN11" i="213"/>
  <c r="EZ11" i="213"/>
  <c r="EM11" i="213"/>
  <c r="DY11" i="213"/>
  <c r="CW11" i="213"/>
  <c r="CJ11" i="213"/>
  <c r="BV11" i="213"/>
  <c r="BH11" i="213"/>
  <c r="AU11" i="213"/>
  <c r="E11" i="213"/>
  <c r="HB11" i="213"/>
  <c r="GN11" i="213"/>
  <c r="GA11" i="213"/>
  <c r="FM11" i="213"/>
  <c r="EK11" i="213"/>
  <c r="DX11" i="213"/>
  <c r="DJ11" i="213"/>
  <c r="CV11" i="213"/>
  <c r="CI11" i="213"/>
  <c r="BU11" i="213"/>
  <c r="AF11" i="213"/>
  <c r="D11" i="213"/>
  <c r="HA11" i="213"/>
  <c r="FY11" i="213"/>
  <c r="FL11" i="213"/>
  <c r="EX11" i="213"/>
  <c r="EJ11" i="213"/>
  <c r="DW11" i="213"/>
  <c r="DI11" i="213"/>
  <c r="CG11" i="213"/>
  <c r="BT11" i="213"/>
  <c r="BF11" i="213"/>
  <c r="C11" i="213"/>
  <c r="EG11" i="213"/>
  <c r="BC11" i="213"/>
  <c r="GZ11" i="213"/>
  <c r="GW11" i="213"/>
  <c r="BE11" i="213"/>
  <c r="GL11" i="213"/>
  <c r="DH11" i="213"/>
  <c r="GJ11" i="213"/>
  <c r="DE11" i="213"/>
  <c r="FX11" i="213"/>
  <c r="CT11" i="213"/>
  <c r="P11" i="213"/>
  <c r="FV11" i="213"/>
  <c r="CR11" i="213"/>
  <c r="FK11" i="213"/>
  <c r="CF11" i="213"/>
  <c r="B11" i="213"/>
  <c r="FH11" i="213"/>
  <c r="CD11" i="213"/>
  <c r="EW11" i="213"/>
  <c r="BS11" i="213"/>
  <c r="EU11" i="213"/>
  <c r="BP11" i="213"/>
  <c r="AE16" i="86"/>
  <c r="EF2" i="174"/>
  <c r="BI2" i="174"/>
  <c r="AW2" i="174"/>
  <c r="EG2" i="174"/>
  <c r="BT2" i="174"/>
  <c r="EI2" i="174"/>
  <c r="BN2" i="174"/>
  <c r="EL2" i="174"/>
  <c r="BL2" i="174"/>
  <c r="AP2" i="174"/>
  <c r="BQ2" i="174"/>
  <c r="AV2" i="174"/>
  <c r="BR2" i="174"/>
  <c r="BM2" i="174"/>
  <c r="BS2" i="174"/>
  <c r="BO2" i="174"/>
  <c r="BH2" i="174"/>
  <c r="EH2" i="174"/>
  <c r="AZ2" i="174"/>
  <c r="BJ2" i="174"/>
  <c r="AL2" i="174"/>
  <c r="BP2" i="174"/>
  <c r="AT2" i="174"/>
  <c r="BB2" i="174"/>
  <c r="AE20" i="155"/>
  <c r="AM2" i="133"/>
  <c r="BA2" i="135"/>
  <c r="CG2" i="159"/>
  <c r="CF2" i="159"/>
  <c r="CH2" i="159"/>
  <c r="BH2" i="135"/>
  <c r="BJ2" i="135"/>
  <c r="CD2" i="159"/>
  <c r="CJ2" i="159"/>
  <c r="CI2" i="159"/>
  <c r="BC2" i="135"/>
  <c r="AO2" i="135"/>
  <c r="AM2" i="135"/>
  <c r="AT2" i="135"/>
  <c r="BO2" i="135"/>
  <c r="BQ2" i="135"/>
  <c r="CE2" i="166"/>
  <c r="BQ2" i="145"/>
  <c r="DE2" i="134"/>
  <c r="CX2" i="134"/>
  <c r="BA2" i="134"/>
  <c r="DL2" i="134"/>
  <c r="BC2" i="134"/>
  <c r="BQ2" i="134"/>
  <c r="EG2" i="134"/>
  <c r="BH2" i="134"/>
  <c r="BB2" i="144"/>
  <c r="BW2" i="144"/>
  <c r="BK2" i="144"/>
  <c r="CK2" i="144"/>
  <c r="AU2" i="144"/>
  <c r="CD2" i="144"/>
  <c r="BI2" i="144"/>
  <c r="BP2" i="144"/>
  <c r="BO2" i="134"/>
  <c r="BJ2" i="145"/>
  <c r="BR2" i="100"/>
  <c r="AN2" i="100"/>
  <c r="DE2" i="159"/>
  <c r="AO2" i="145"/>
  <c r="BS2" i="145"/>
  <c r="BC2" i="145"/>
  <c r="CS2" i="145"/>
  <c r="AV2" i="145"/>
  <c r="BK2" i="100"/>
  <c r="CB2" i="137"/>
  <c r="BE2" i="145"/>
  <c r="BP2" i="100"/>
  <c r="BB2" i="100"/>
  <c r="BI2" i="100"/>
  <c r="BF2" i="174"/>
  <c r="AR2" i="174"/>
  <c r="AY2" i="174"/>
  <c r="BC2" i="164"/>
  <c r="BG2" i="174"/>
  <c r="CZ2" i="134"/>
  <c r="BD2" i="149"/>
  <c r="BE2" i="88"/>
  <c r="BJ2" i="134"/>
  <c r="CH2" i="91"/>
  <c r="EU2" i="82"/>
  <c r="DZ9" i="213" s="1"/>
  <c r="R23" i="134"/>
  <c r="BL2" i="163"/>
  <c r="BL2" i="92"/>
  <c r="EO2" i="82"/>
  <c r="GC2" i="165"/>
  <c r="AQ2" i="145"/>
  <c r="FX2" i="82"/>
  <c r="BG2" i="165"/>
  <c r="BJ2" i="137"/>
  <c r="BC2" i="98"/>
  <c r="EV2" i="82"/>
  <c r="EN2" i="82"/>
  <c r="DR9" i="213" s="1"/>
  <c r="AO2" i="162"/>
  <c r="BJ2" i="162"/>
  <c r="AV2" i="162"/>
  <c r="BQ2" i="162"/>
  <c r="BQ2" i="161"/>
  <c r="BC2" i="161"/>
  <c r="AO2" i="161"/>
  <c r="BM2" i="146"/>
  <c r="BF2" i="146"/>
  <c r="CA2" i="146"/>
  <c r="AP2" i="138"/>
  <c r="BK2" i="138"/>
  <c r="BR2" i="138"/>
  <c r="BT2" i="91"/>
  <c r="BM2" i="91"/>
  <c r="EW2" i="82"/>
  <c r="EB9" i="213" s="1"/>
  <c r="FY2" i="82"/>
  <c r="FH9" i="213" s="1"/>
  <c r="CU2" i="163"/>
  <c r="AS2" i="165"/>
  <c r="EM2" i="165"/>
  <c r="AZ2" i="165"/>
  <c r="BR2" i="149"/>
  <c r="BK2" i="149"/>
  <c r="BD2" i="144"/>
  <c r="AW2" i="144"/>
  <c r="CF2" i="144"/>
  <c r="BR2" i="144"/>
  <c r="BY2" i="139"/>
  <c r="CF2" i="139"/>
  <c r="BS2" i="99"/>
  <c r="BZ2" i="99"/>
  <c r="BN2" i="89"/>
  <c r="BG2" i="89"/>
  <c r="BU2" i="89"/>
  <c r="AZ2" i="89"/>
  <c r="BL2" i="88"/>
  <c r="AQ2" i="88"/>
  <c r="BJ2" i="74"/>
  <c r="AO2" i="74"/>
  <c r="BQ2" i="74"/>
  <c r="BN2" i="165"/>
  <c r="AR2" i="168"/>
  <c r="AW2" i="138"/>
  <c r="AV2" i="166"/>
  <c r="AO2" i="166"/>
  <c r="EI2" i="166"/>
  <c r="BE2" i="159"/>
  <c r="AQ2" i="159"/>
  <c r="AV2" i="90"/>
  <c r="AO2" i="90"/>
  <c r="BJ2" i="90"/>
  <c r="BC2" i="90"/>
  <c r="BQ2" i="87"/>
  <c r="BC2" i="87"/>
  <c r="BE2" i="163"/>
  <c r="BZ2" i="163"/>
  <c r="BM2" i="154"/>
  <c r="BT2" i="154"/>
  <c r="BX2" i="148"/>
  <c r="CL2" i="148"/>
  <c r="EQ2" i="139"/>
  <c r="BX2" i="133"/>
  <c r="BL2" i="94"/>
  <c r="AX2" i="94"/>
  <c r="BE2" i="94"/>
  <c r="BD2" i="160"/>
  <c r="AP2" i="160"/>
  <c r="AV2" i="152"/>
  <c r="BC2" i="152"/>
  <c r="AO2" i="152"/>
  <c r="AV2" i="135"/>
  <c r="CE2" i="74"/>
  <c r="EW2" i="84"/>
  <c r="DR11" i="213" s="1"/>
  <c r="BQ2" i="84"/>
  <c r="Z11" i="213" s="1"/>
  <c r="BC2" i="84"/>
  <c r="J11" i="213" s="1"/>
  <c r="BJ2" i="84"/>
  <c r="R11" i="213" s="1"/>
  <c r="AX2" i="92"/>
  <c r="BS2" i="92"/>
  <c r="BV2" i="71"/>
  <c r="AT2" i="71"/>
  <c r="BO2" i="71"/>
  <c r="BH2" i="71"/>
  <c r="BH2" i="157"/>
  <c r="BO2" i="157"/>
  <c r="BV2" i="157"/>
  <c r="BZ2" i="141"/>
  <c r="CF2" i="95"/>
  <c r="AP2" i="86"/>
  <c r="AW2" i="86"/>
  <c r="BR2" i="86"/>
  <c r="CA2" i="91"/>
  <c r="AT2" i="167"/>
  <c r="EN2" i="167"/>
  <c r="BH2" i="167"/>
  <c r="AV2" i="155"/>
  <c r="BC2" i="155"/>
  <c r="EI2" i="155"/>
  <c r="EQ2" i="153"/>
  <c r="BK2" i="153"/>
  <c r="AP2" i="153"/>
  <c r="BR2" i="153"/>
  <c r="AW2" i="153"/>
  <c r="AY2" i="89"/>
  <c r="AR2" i="89"/>
  <c r="CR2" i="93"/>
  <c r="CD2" i="93"/>
  <c r="CK2" i="93"/>
  <c r="BX2" i="80"/>
  <c r="AV2" i="80"/>
  <c r="EI2" i="80"/>
  <c r="BC2" i="80"/>
  <c r="CE2" i="80"/>
  <c r="AV2" i="151"/>
  <c r="AO2" i="151"/>
  <c r="EJ2" i="138"/>
  <c r="BL2" i="145"/>
  <c r="CU2" i="145"/>
  <c r="AX2" i="145"/>
  <c r="BS2" i="142"/>
  <c r="BE2" i="142"/>
  <c r="AQ2" i="142"/>
  <c r="BQ2" i="98"/>
  <c r="BJ2" i="98"/>
  <c r="BY2" i="97"/>
  <c r="BR2" i="97"/>
  <c r="BK2" i="97"/>
  <c r="GG2" i="97"/>
  <c r="AT2" i="85"/>
  <c r="BA2" i="85"/>
  <c r="BV2" i="85"/>
  <c r="BO2" i="85"/>
  <c r="AY2" i="81"/>
  <c r="R8" i="213" s="1"/>
  <c r="EL2" i="81"/>
  <c r="DR8" i="213" s="1"/>
  <c r="BF2" i="81"/>
  <c r="Z8" i="213" s="1"/>
  <c r="CA2" i="81"/>
  <c r="AX8" i="213" s="1"/>
  <c r="BM2" i="81"/>
  <c r="AH8" i="213" s="1"/>
  <c r="BD2" i="158"/>
  <c r="BR2" i="158"/>
  <c r="CF2" i="158"/>
  <c r="BX2" i="143"/>
  <c r="AO2" i="98"/>
  <c r="BH2" i="85"/>
  <c r="BQ2" i="156"/>
  <c r="AO2" i="137"/>
  <c r="BC2" i="137"/>
  <c r="AO2" i="96"/>
  <c r="BQ2" i="96"/>
  <c r="BJ2" i="96"/>
  <c r="AW2" i="100"/>
  <c r="AP2" i="100"/>
  <c r="BD2" i="100"/>
  <c r="AV2" i="74"/>
  <c r="EI2" i="83"/>
  <c r="DR10" i="213" s="1"/>
  <c r="BC2" i="83"/>
  <c r="Z10" i="213" s="1"/>
  <c r="AV2" i="83"/>
  <c r="R10" i="213" s="1"/>
  <c r="AO2" i="134"/>
  <c r="EI2" i="134"/>
  <c r="EP2" i="134"/>
  <c r="DN2" i="134"/>
  <c r="AV2" i="134"/>
  <c r="DG2" i="134"/>
  <c r="HE7" i="70"/>
  <c r="GV7" i="70"/>
  <c r="GM7" i="70"/>
  <c r="GD7" i="70"/>
  <c r="FU7" i="70"/>
  <c r="FL7" i="70"/>
  <c r="FC7" i="70"/>
  <c r="ES7" i="70"/>
  <c r="EJ7" i="70"/>
  <c r="EA7" i="70"/>
  <c r="DI7" i="70"/>
  <c r="CZ7" i="70"/>
  <c r="CQ7" i="70"/>
  <c r="CG7" i="70"/>
  <c r="BX7" i="70"/>
  <c r="BO7" i="70"/>
  <c r="AN7" i="70"/>
  <c r="C7" i="70"/>
  <c r="HD7" i="70"/>
  <c r="GU7" i="70"/>
  <c r="GL7" i="70"/>
  <c r="GC7" i="70"/>
  <c r="FT7" i="70"/>
  <c r="FK7" i="70"/>
  <c r="FA7" i="70"/>
  <c r="ER7" i="70"/>
  <c r="EI7" i="70"/>
  <c r="DZ7" i="70"/>
  <c r="DH7" i="70"/>
  <c r="CY7" i="70"/>
  <c r="CO7" i="70"/>
  <c r="CF7" i="70"/>
  <c r="BW7" i="70"/>
  <c r="BN7" i="70"/>
  <c r="AV7" i="70"/>
  <c r="B7" i="70"/>
  <c r="HC7" i="70"/>
  <c r="GT7" i="70"/>
  <c r="GK7" i="70"/>
  <c r="GB7" i="70"/>
  <c r="FS7" i="70"/>
  <c r="FI7" i="70"/>
  <c r="EZ7" i="70"/>
  <c r="EQ7" i="70"/>
  <c r="EH7" i="70"/>
  <c r="DY7" i="70"/>
  <c r="DP7" i="70"/>
  <c r="DG7" i="70"/>
  <c r="CW7" i="70"/>
  <c r="CN7" i="70"/>
  <c r="CE7" i="70"/>
  <c r="BV7" i="70"/>
  <c r="BM7" i="70"/>
  <c r="BD7" i="70"/>
  <c r="J7" i="70"/>
  <c r="HB7" i="70"/>
  <c r="GS7" i="70"/>
  <c r="GJ7" i="70"/>
  <c r="GA7" i="70"/>
  <c r="FQ7" i="70"/>
  <c r="FH7" i="70"/>
  <c r="EY7" i="70"/>
  <c r="EP7" i="70"/>
  <c r="EG7" i="70"/>
  <c r="DX7" i="70"/>
  <c r="DE7" i="70"/>
  <c r="CV7" i="70"/>
  <c r="CM7" i="70"/>
  <c r="CD7" i="70"/>
  <c r="BU7" i="70"/>
  <c r="BL7" i="70"/>
  <c r="HA7" i="70"/>
  <c r="GR7" i="70"/>
  <c r="GI7" i="70"/>
  <c r="FY7" i="70"/>
  <c r="FP7" i="70"/>
  <c r="FG7" i="70"/>
  <c r="EX7" i="70"/>
  <c r="EO7" i="70"/>
  <c r="EF7" i="70"/>
  <c r="DW7" i="70"/>
  <c r="DM7" i="70"/>
  <c r="DD7" i="70"/>
  <c r="CU7" i="70"/>
  <c r="CL7" i="70"/>
  <c r="CC7" i="70"/>
  <c r="BT7" i="70"/>
  <c r="BK7" i="70"/>
  <c r="H7" i="70"/>
  <c r="GZ7" i="70"/>
  <c r="GQ7" i="70"/>
  <c r="GG7" i="70"/>
  <c r="FX7" i="70"/>
  <c r="FO7" i="70"/>
  <c r="FF7" i="70"/>
  <c r="EW7" i="70"/>
  <c r="EN7" i="70"/>
  <c r="EE7" i="70"/>
  <c r="DL7" i="70"/>
  <c r="DC7" i="70"/>
  <c r="CT7" i="70"/>
  <c r="CK7" i="70"/>
  <c r="CB7" i="70"/>
  <c r="BS7" i="70"/>
  <c r="AH7" i="70"/>
  <c r="P7" i="70"/>
  <c r="A8" i="70"/>
  <c r="GW7" i="70"/>
  <c r="GN7" i="70"/>
  <c r="GE7" i="70"/>
  <c r="FV7" i="70"/>
  <c r="FM7" i="70"/>
  <c r="FD7" i="70"/>
  <c r="EU7" i="70"/>
  <c r="EK7" i="70"/>
  <c r="EB7" i="70"/>
  <c r="DJ7" i="70"/>
  <c r="DA7" i="70"/>
  <c r="CR7" i="70"/>
  <c r="CI7" i="70"/>
  <c r="BY7" i="70"/>
  <c r="BP7" i="70"/>
  <c r="AF7" i="70"/>
  <c r="D7" i="70"/>
  <c r="FE7" i="70"/>
  <c r="CJ7" i="70"/>
  <c r="EV7" i="70"/>
  <c r="CA7" i="70"/>
  <c r="E7" i="70"/>
  <c r="EM7" i="70"/>
  <c r="BQ7" i="70"/>
  <c r="GO7" i="70"/>
  <c r="GF7" i="70"/>
  <c r="DK7" i="70"/>
  <c r="AP7" i="70"/>
  <c r="FW7" i="70"/>
  <c r="DB7" i="70"/>
  <c r="GY7" i="70"/>
  <c r="FN7" i="70"/>
  <c r="EC7" i="70"/>
  <c r="X7" i="70"/>
  <c r="CS7" i="70"/>
  <c r="AF18" i="155" l="1"/>
  <c r="BX2" i="156"/>
  <c r="H28" i="215"/>
  <c r="J27" i="215"/>
  <c r="AJ13" i="164"/>
  <c r="AK13" i="164" s="1"/>
  <c r="AL13" i="164" s="1"/>
  <c r="AM13" i="164" s="1"/>
  <c r="AN13" i="164" s="1"/>
  <c r="AO13" i="164" s="1"/>
  <c r="AP13" i="164" s="1"/>
  <c r="AQ13" i="164" s="1"/>
  <c r="AR13" i="164" s="1"/>
  <c r="AS13" i="164" s="1"/>
  <c r="AT13" i="164" s="1"/>
  <c r="AU13" i="164" s="1"/>
  <c r="AV13" i="164" s="1"/>
  <c r="AW13" i="164" s="1"/>
  <c r="AX13" i="164" s="1"/>
  <c r="AY13" i="164" s="1"/>
  <c r="AZ13" i="164" s="1"/>
  <c r="BA13" i="164" s="1"/>
  <c r="BB13" i="164" s="1"/>
  <c r="BC13" i="164" s="1"/>
  <c r="BD13" i="164" s="1"/>
  <c r="BE13" i="164" s="1"/>
  <c r="BF13" i="164" s="1"/>
  <c r="BG13" i="164" s="1"/>
  <c r="BH13" i="164" s="1"/>
  <c r="BI13" i="164" s="1"/>
  <c r="Q13" i="156"/>
  <c r="BD2" i="156" s="1"/>
  <c r="BC2" i="156"/>
  <c r="EP2" i="156"/>
  <c r="BJ2" i="156"/>
  <c r="FR2" i="156"/>
  <c r="FD2" i="156"/>
  <c r="GT2" i="156"/>
  <c r="AF22" i="155"/>
  <c r="AR13" i="93"/>
  <c r="AS13" i="93" s="1"/>
  <c r="BK13" i="93" s="1"/>
  <c r="BL13" i="93" s="1"/>
  <c r="BM13" i="93" s="1"/>
  <c r="BN13" i="93" s="1"/>
  <c r="BO13" i="93" s="1"/>
  <c r="BP13" i="93" s="1"/>
  <c r="BQ13" i="93" s="1"/>
  <c r="BR13" i="93" s="1"/>
  <c r="BS13" i="93" s="1"/>
  <c r="BT13" i="93" s="1"/>
  <c r="BU13" i="93" s="1"/>
  <c r="BV13" i="93" s="1"/>
  <c r="BW13" i="93" s="1"/>
  <c r="BX13" i="93" s="1"/>
  <c r="BY13" i="93" s="1"/>
  <c r="AF24" i="155"/>
  <c r="AG20" i="155"/>
  <c r="AP7" i="155"/>
  <c r="AG16" i="86"/>
  <c r="AP7" i="86"/>
  <c r="BO2" i="143"/>
  <c r="BA2" i="143"/>
  <c r="BH2" i="143"/>
  <c r="EN2" i="143"/>
  <c r="AM2" i="143"/>
  <c r="AT2" i="143"/>
  <c r="EG2" i="143"/>
  <c r="AO2" i="133"/>
  <c r="AT2" i="133"/>
  <c r="EG2" i="133"/>
  <c r="BA2" i="133"/>
  <c r="BO2" i="133"/>
  <c r="BH2" i="133"/>
  <c r="AF23" i="155"/>
  <c r="AF19" i="155"/>
  <c r="AF20" i="155"/>
  <c r="J5" i="70"/>
  <c r="J5" i="213"/>
  <c r="Z7" i="70"/>
  <c r="Z7" i="213"/>
  <c r="AP5" i="70"/>
  <c r="AP5" i="213"/>
  <c r="AF21" i="155"/>
  <c r="DR7" i="70"/>
  <c r="DR7" i="213"/>
  <c r="AF17" i="155"/>
  <c r="AF16" i="86"/>
  <c r="R6" i="70"/>
  <c r="R6" i="213"/>
  <c r="R7" i="70"/>
  <c r="R7" i="213"/>
  <c r="AP6" i="70"/>
  <c r="AP6" i="213"/>
  <c r="AX7" i="70"/>
  <c r="AX7" i="213"/>
  <c r="J6" i="70"/>
  <c r="J6" i="213"/>
  <c r="BF7" i="70"/>
  <c r="BF7" i="213"/>
  <c r="AH6" i="70"/>
  <c r="AH6" i="213"/>
  <c r="BW12" i="213"/>
  <c r="AY12" i="213"/>
  <c r="AA12" i="213"/>
  <c r="BO12" i="213"/>
  <c r="AQ12" i="213"/>
  <c r="K12" i="213"/>
  <c r="BG12" i="213"/>
  <c r="AI12" i="213"/>
  <c r="S12" i="213"/>
  <c r="AH5" i="70"/>
  <c r="AH5" i="213"/>
  <c r="BF6" i="70"/>
  <c r="BF6" i="213"/>
  <c r="Z5" i="70"/>
  <c r="Z5" i="213"/>
  <c r="AF16" i="155"/>
  <c r="CE109" i="213"/>
  <c r="BW5" i="213"/>
  <c r="BW6" i="213"/>
  <c r="BW7" i="213"/>
  <c r="BW8" i="213"/>
  <c r="BW9" i="213"/>
  <c r="BW10" i="213"/>
  <c r="AF25" i="155"/>
  <c r="BW11" i="213"/>
  <c r="HD12" i="213"/>
  <c r="GQ12" i="213"/>
  <c r="GC12" i="213"/>
  <c r="FA12" i="213"/>
  <c r="EN12" i="213"/>
  <c r="DZ12" i="213"/>
  <c r="DL12" i="213"/>
  <c r="CY12" i="213"/>
  <c r="CK12" i="213"/>
  <c r="BI12" i="213"/>
  <c r="AV12" i="213"/>
  <c r="AH12" i="213"/>
  <c r="T12" i="213"/>
  <c r="HB12" i="213"/>
  <c r="GN12" i="213"/>
  <c r="GA12" i="213"/>
  <c r="FM12" i="213"/>
  <c r="EK12" i="213"/>
  <c r="DX12" i="213"/>
  <c r="DJ12" i="213"/>
  <c r="CV12" i="213"/>
  <c r="CI12" i="213"/>
  <c r="BU12" i="213"/>
  <c r="AF12" i="213"/>
  <c r="R12" i="213"/>
  <c r="D12" i="213"/>
  <c r="HA12" i="213"/>
  <c r="FY12" i="213"/>
  <c r="FL12" i="213"/>
  <c r="EX12" i="213"/>
  <c r="EJ12" i="213"/>
  <c r="DW12" i="213"/>
  <c r="DI12" i="213"/>
  <c r="CG12" i="213"/>
  <c r="BT12" i="213"/>
  <c r="BF12" i="213"/>
  <c r="AR12" i="213"/>
  <c r="C12" i="213"/>
  <c r="GZ12" i="213"/>
  <c r="GL12" i="213"/>
  <c r="FX12" i="213"/>
  <c r="FK12" i="213"/>
  <c r="EW12" i="213"/>
  <c r="DH12" i="213"/>
  <c r="CT12" i="213"/>
  <c r="CF12" i="213"/>
  <c r="BS12" i="213"/>
  <c r="BE12" i="213"/>
  <c r="P12" i="213"/>
  <c r="B12" i="213"/>
  <c r="GY12" i="213"/>
  <c r="GK12" i="213"/>
  <c r="FI12" i="213"/>
  <c r="EV12" i="213"/>
  <c r="EH12" i="213"/>
  <c r="DT12" i="213"/>
  <c r="DG12" i="213"/>
  <c r="CS12" i="213"/>
  <c r="BQ12" i="213"/>
  <c r="BD12" i="213"/>
  <c r="AP12" i="213"/>
  <c r="AB12" i="213"/>
  <c r="GW12" i="213"/>
  <c r="GJ12" i="213"/>
  <c r="FV12" i="213"/>
  <c r="FH12" i="213"/>
  <c r="EU12" i="213"/>
  <c r="EG12" i="213"/>
  <c r="DE12" i="213"/>
  <c r="CR12" i="213"/>
  <c r="CD12" i="213"/>
  <c r="BP12" i="213"/>
  <c r="BC12" i="213"/>
  <c r="GV12" i="213"/>
  <c r="GI12" i="213"/>
  <c r="FU12" i="213"/>
  <c r="ES12" i="213"/>
  <c r="EF12" i="213"/>
  <c r="DR12" i="213"/>
  <c r="DD12" i="213"/>
  <c r="CQ12" i="213"/>
  <c r="CC12" i="213"/>
  <c r="BA12" i="213"/>
  <c r="AN12" i="213"/>
  <c r="Z12" i="213"/>
  <c r="L12" i="213"/>
  <c r="GG12" i="213"/>
  <c r="FT12" i="213"/>
  <c r="FF12" i="213"/>
  <c r="ER12" i="213"/>
  <c r="EE12" i="213"/>
  <c r="CO12" i="213"/>
  <c r="CB12" i="213"/>
  <c r="BN12" i="213"/>
  <c r="AZ12" i="213"/>
  <c r="GT12" i="213"/>
  <c r="GF12" i="213"/>
  <c r="FS12" i="213"/>
  <c r="FE12" i="213"/>
  <c r="EC12" i="213"/>
  <c r="DP12" i="213"/>
  <c r="DB12" i="213"/>
  <c r="CN12" i="213"/>
  <c r="CA12" i="213"/>
  <c r="BM12" i="213"/>
  <c r="X12" i="213"/>
  <c r="J12" i="213"/>
  <c r="A13" i="213"/>
  <c r="GS12" i="213"/>
  <c r="FQ12" i="213"/>
  <c r="FD12" i="213"/>
  <c r="EP12" i="213"/>
  <c r="EB12" i="213"/>
  <c r="DA12" i="213"/>
  <c r="BY12" i="213"/>
  <c r="BL12" i="213"/>
  <c r="AX12" i="213"/>
  <c r="AJ12" i="213"/>
  <c r="FN12" i="213"/>
  <c r="CJ12" i="213"/>
  <c r="E12" i="213"/>
  <c r="FP12" i="213"/>
  <c r="FC12" i="213"/>
  <c r="BX12" i="213"/>
  <c r="EZ12" i="213"/>
  <c r="BV12" i="213"/>
  <c r="EO12" i="213"/>
  <c r="BK12" i="213"/>
  <c r="H12" i="213"/>
  <c r="EM12" i="213"/>
  <c r="BH12" i="213"/>
  <c r="CL12" i="213"/>
  <c r="HE12" i="213"/>
  <c r="AW12" i="213"/>
  <c r="DY12" i="213"/>
  <c r="AU12" i="213"/>
  <c r="GR12" i="213"/>
  <c r="DM12" i="213"/>
  <c r="GO12" i="213"/>
  <c r="GD12" i="213"/>
  <c r="CZ12" i="213"/>
  <c r="GB12" i="213"/>
  <c r="CW12" i="213"/>
  <c r="BF2" i="142"/>
  <c r="BM2" i="142"/>
  <c r="AY2" i="142"/>
  <c r="BT2" i="142"/>
  <c r="AQ2" i="100"/>
  <c r="BS2" i="100"/>
  <c r="BE2" i="100"/>
  <c r="BL2" i="100"/>
  <c r="AX2" i="100"/>
  <c r="EM2" i="81"/>
  <c r="DS8" i="70" s="1"/>
  <c r="BG2" i="81"/>
  <c r="AA8" i="70" s="1"/>
  <c r="CI2" i="81"/>
  <c r="BG8" i="70" s="1"/>
  <c r="BU2" i="81"/>
  <c r="AQ8" i="70" s="1"/>
  <c r="AZ2" i="81"/>
  <c r="S8" i="70" s="1"/>
  <c r="BN2" i="81"/>
  <c r="AI8" i="70" s="1"/>
  <c r="AS2" i="81"/>
  <c r="K8" i="70" s="1"/>
  <c r="CB2" i="81"/>
  <c r="AY8" i="70" s="1"/>
  <c r="AU2" i="71"/>
  <c r="K5" i="70" s="1"/>
  <c r="BW2" i="71"/>
  <c r="AQ5" i="70" s="1"/>
  <c r="BB2" i="71"/>
  <c r="S5" i="70" s="1"/>
  <c r="BI2" i="71"/>
  <c r="AA5" i="70" s="1"/>
  <c r="BP2" i="71"/>
  <c r="AI5" i="70" s="1"/>
  <c r="CD2" i="71"/>
  <c r="AY5" i="70" s="1"/>
  <c r="CK2" i="71"/>
  <c r="BG5" i="70" s="1"/>
  <c r="EX2" i="84"/>
  <c r="BR2" i="84"/>
  <c r="BK2" i="84"/>
  <c r="BY2" i="84"/>
  <c r="BD2" i="84"/>
  <c r="CF2" i="84"/>
  <c r="AP2" i="90"/>
  <c r="BR2" i="90"/>
  <c r="BK2" i="90"/>
  <c r="BD2" i="90"/>
  <c r="AW2" i="90"/>
  <c r="CG2" i="144"/>
  <c r="BS2" i="144"/>
  <c r="BL2" i="144"/>
  <c r="BE2" i="144"/>
  <c r="BZ2" i="144"/>
  <c r="CN2" i="144"/>
  <c r="CB2" i="146"/>
  <c r="CI2" i="146"/>
  <c r="BU2" i="146"/>
  <c r="BN2" i="146"/>
  <c r="AQ2" i="86"/>
  <c r="AX2" i="86"/>
  <c r="BS2" i="86"/>
  <c r="BE2" i="86"/>
  <c r="BL2" i="86"/>
  <c r="BN2" i="154"/>
  <c r="CI2" i="154"/>
  <c r="BG2" i="154"/>
  <c r="CB2" i="154"/>
  <c r="BU2" i="154"/>
  <c r="BU2" i="168"/>
  <c r="AZ2" i="168"/>
  <c r="AS2" i="168"/>
  <c r="BG2" i="168"/>
  <c r="FZ2" i="82"/>
  <c r="FI9" i="213" s="1"/>
  <c r="EQ2" i="82"/>
  <c r="DU9" i="213" s="1"/>
  <c r="EX2" i="82"/>
  <c r="EC9" i="213" s="1"/>
  <c r="AW2" i="80"/>
  <c r="S7" i="70" s="1"/>
  <c r="CF2" i="80"/>
  <c r="BG7" i="70" s="1"/>
  <c r="AP2" i="80"/>
  <c r="K7" i="70" s="1"/>
  <c r="BD2" i="80"/>
  <c r="AA7" i="70" s="1"/>
  <c r="BK2" i="80"/>
  <c r="AI7" i="70" s="1"/>
  <c r="BY2" i="80"/>
  <c r="AY7" i="70" s="1"/>
  <c r="EJ2" i="80"/>
  <c r="DS7" i="70" s="1"/>
  <c r="BR2" i="80"/>
  <c r="AQ7" i="70" s="1"/>
  <c r="BM2" i="94"/>
  <c r="BT2" i="94"/>
  <c r="BF2" i="94"/>
  <c r="AY2" i="94"/>
  <c r="AR2" i="94"/>
  <c r="BA2" i="89"/>
  <c r="BV2" i="89"/>
  <c r="AT2" i="89"/>
  <c r="BH2" i="89"/>
  <c r="BO2" i="89"/>
  <c r="BS2" i="149"/>
  <c r="AX2" i="149"/>
  <c r="BL2" i="149"/>
  <c r="BE2" i="149"/>
  <c r="BD2" i="161"/>
  <c r="BR2" i="161"/>
  <c r="BK2" i="161"/>
  <c r="AP2" i="161"/>
  <c r="AW2" i="161"/>
  <c r="BR2" i="96"/>
  <c r="BK2" i="96"/>
  <c r="AP2" i="96"/>
  <c r="BD2" i="96"/>
  <c r="AW2" i="96"/>
  <c r="BM2" i="145"/>
  <c r="AY2" i="145"/>
  <c r="CV2" i="145"/>
  <c r="BT2" i="145"/>
  <c r="BF2" i="145"/>
  <c r="CS2" i="93"/>
  <c r="CZ2" i="93"/>
  <c r="CL2" i="93"/>
  <c r="CE2" i="93"/>
  <c r="BX2" i="93"/>
  <c r="BR2" i="135"/>
  <c r="AW2" i="135"/>
  <c r="BD2" i="135"/>
  <c r="BK2" i="135"/>
  <c r="AP2" i="135"/>
  <c r="CA2" i="99"/>
  <c r="BT2" i="99"/>
  <c r="BM2" i="99"/>
  <c r="AY2" i="99"/>
  <c r="BF2" i="99"/>
  <c r="BS2" i="97"/>
  <c r="GH2" i="97"/>
  <c r="BE2" i="97"/>
  <c r="BL2" i="97"/>
  <c r="BZ2" i="97"/>
  <c r="AX2" i="97"/>
  <c r="BK2" i="155"/>
  <c r="AW2" i="155"/>
  <c r="BR2" i="155"/>
  <c r="AP2" i="155"/>
  <c r="EJ2" i="155"/>
  <c r="BD2" i="155"/>
  <c r="CG2" i="95"/>
  <c r="CN2" i="95"/>
  <c r="BE2" i="95"/>
  <c r="ER2" i="95"/>
  <c r="DI2" i="95"/>
  <c r="BF2" i="159"/>
  <c r="BM2" i="159"/>
  <c r="AR2" i="159"/>
  <c r="AY2" i="159"/>
  <c r="BT2" i="159"/>
  <c r="BY2" i="143"/>
  <c r="CF2" i="143"/>
  <c r="CA2" i="92"/>
  <c r="BF2" i="92"/>
  <c r="BM2" i="92"/>
  <c r="AY2" i="92"/>
  <c r="BT2" i="92"/>
  <c r="BF2" i="163"/>
  <c r="CV2" i="163"/>
  <c r="CA2" i="163"/>
  <c r="BT2" i="163"/>
  <c r="BM2" i="163"/>
  <c r="CO2" i="163"/>
  <c r="CH2" i="163"/>
  <c r="EM2" i="91"/>
  <c r="BG2" i="91"/>
  <c r="AZ2" i="91"/>
  <c r="AS2" i="91"/>
  <c r="BU2" i="91"/>
  <c r="CB2" i="91"/>
  <c r="BN2" i="91"/>
  <c r="CI2" i="91"/>
  <c r="AW2" i="151"/>
  <c r="DA2" i="151"/>
  <c r="BW2" i="167"/>
  <c r="BI2" i="167"/>
  <c r="EO2" i="167"/>
  <c r="BP2" i="167"/>
  <c r="BB2" i="167"/>
  <c r="AU2" i="167"/>
  <c r="CA2" i="141"/>
  <c r="BF2" i="141"/>
  <c r="BM2" i="141"/>
  <c r="BT2" i="141"/>
  <c r="AW2" i="152"/>
  <c r="BR2" i="152"/>
  <c r="BD2" i="152"/>
  <c r="BK2" i="152"/>
  <c r="CF2" i="133"/>
  <c r="BY2" i="133"/>
  <c r="AP2" i="74"/>
  <c r="K6" i="70" s="1"/>
  <c r="CF2" i="74"/>
  <c r="BG6" i="70" s="1"/>
  <c r="BY2" i="74"/>
  <c r="AY6" i="70" s="1"/>
  <c r="BD2" i="74"/>
  <c r="AA6" i="70" s="1"/>
  <c r="BR2" i="74"/>
  <c r="AQ6" i="70" s="1"/>
  <c r="BK2" i="74"/>
  <c r="AI6" i="70" s="1"/>
  <c r="AW2" i="74"/>
  <c r="S6" i="70" s="1"/>
  <c r="BV2" i="165"/>
  <c r="BA2" i="165"/>
  <c r="BH2" i="165"/>
  <c r="EN2" i="165"/>
  <c r="GD2" i="165"/>
  <c r="BO2" i="165"/>
  <c r="AT2" i="165"/>
  <c r="BK2" i="83"/>
  <c r="AW2" i="83"/>
  <c r="AP2" i="83"/>
  <c r="EJ2" i="83"/>
  <c r="BD2" i="83"/>
  <c r="BR2" i="83"/>
  <c r="BK2" i="137"/>
  <c r="BD2" i="137"/>
  <c r="BR2" i="137"/>
  <c r="AW2" i="137"/>
  <c r="AP2" i="137"/>
  <c r="BR2" i="98"/>
  <c r="BK2" i="98"/>
  <c r="BD2" i="98"/>
  <c r="AP2" i="98"/>
  <c r="CF2" i="98"/>
  <c r="AW2" i="98"/>
  <c r="BY2" i="98"/>
  <c r="AW2" i="166"/>
  <c r="BR2" i="166"/>
  <c r="AP2" i="166"/>
  <c r="BD2" i="166"/>
  <c r="EJ2" i="166"/>
  <c r="BK2" i="166"/>
  <c r="BZ2" i="138"/>
  <c r="BL2" i="138"/>
  <c r="BS2" i="138"/>
  <c r="BE2" i="138"/>
  <c r="CG2" i="138"/>
  <c r="AX2" i="138"/>
  <c r="EK2" i="138"/>
  <c r="BR2" i="87"/>
  <c r="BD2" i="87"/>
  <c r="AW2" i="87"/>
  <c r="AP2" i="87"/>
  <c r="BK2" i="87"/>
  <c r="BZ2" i="139"/>
  <c r="CG2" i="139"/>
  <c r="ER2" i="139"/>
  <c r="BS2" i="153"/>
  <c r="BE2" i="153"/>
  <c r="AX2" i="153"/>
  <c r="BL2" i="153"/>
  <c r="ER2" i="153"/>
  <c r="BM2" i="88"/>
  <c r="BT2" i="88"/>
  <c r="AR2" i="88"/>
  <c r="AY2" i="88"/>
  <c r="BF2" i="88"/>
  <c r="BE2" i="158"/>
  <c r="BZ2" i="158"/>
  <c r="BS2" i="158"/>
  <c r="CG2" i="158"/>
  <c r="BL2" i="158"/>
  <c r="DI2" i="158"/>
  <c r="BI2" i="85"/>
  <c r="AC12" i="213" s="1"/>
  <c r="EO2" i="85"/>
  <c r="DU12" i="213" s="1"/>
  <c r="BP2" i="85"/>
  <c r="AK12" i="213" s="1"/>
  <c r="BB2" i="85"/>
  <c r="U12" i="213" s="1"/>
  <c r="BW2" i="85"/>
  <c r="AS12" i="213" s="1"/>
  <c r="AU2" i="85"/>
  <c r="M12" i="213" s="1"/>
  <c r="BP2" i="157"/>
  <c r="BB2" i="157"/>
  <c r="BW2" i="157"/>
  <c r="BI2" i="157"/>
  <c r="CD2" i="157"/>
  <c r="BE2" i="160"/>
  <c r="AQ2" i="160"/>
  <c r="AX2" i="160"/>
  <c r="BL2" i="160"/>
  <c r="BS2" i="160"/>
  <c r="CF2" i="148"/>
  <c r="BY2" i="148"/>
  <c r="CM2" i="148"/>
  <c r="DA2" i="148"/>
  <c r="CT2" i="148"/>
  <c r="AQ2" i="150"/>
  <c r="AP2" i="162"/>
  <c r="BK2" i="162"/>
  <c r="AW2" i="162"/>
  <c r="BR2" i="162"/>
  <c r="BD2" i="162"/>
  <c r="AP2" i="134"/>
  <c r="BD2" i="134"/>
  <c r="DO2" i="134"/>
  <c r="BR2" i="134"/>
  <c r="BK2" i="134"/>
  <c r="EJ2" i="134"/>
  <c r="DH2" i="134"/>
  <c r="DA2" i="134"/>
  <c r="AW2" i="134"/>
  <c r="EQ2" i="134"/>
  <c r="HB8" i="70"/>
  <c r="GS8" i="70"/>
  <c r="GJ8" i="70"/>
  <c r="GA8" i="70"/>
  <c r="FQ8" i="70"/>
  <c r="FH8" i="70"/>
  <c r="EY8" i="70"/>
  <c r="EP8" i="70"/>
  <c r="EG8" i="70"/>
  <c r="DX8" i="70"/>
  <c r="DE8" i="70"/>
  <c r="CV8" i="70"/>
  <c r="CM8" i="70"/>
  <c r="CD8" i="70"/>
  <c r="BU8" i="70"/>
  <c r="BL8" i="70"/>
  <c r="R8" i="70"/>
  <c r="HA8" i="70"/>
  <c r="GR8" i="70"/>
  <c r="GI8" i="70"/>
  <c r="FY8" i="70"/>
  <c r="FP8" i="70"/>
  <c r="FG8" i="70"/>
  <c r="EX8" i="70"/>
  <c r="EO8" i="70"/>
  <c r="EF8" i="70"/>
  <c r="DW8" i="70"/>
  <c r="DM8" i="70"/>
  <c r="DD8" i="70"/>
  <c r="CU8" i="70"/>
  <c r="CL8" i="70"/>
  <c r="CC8" i="70"/>
  <c r="BT8" i="70"/>
  <c r="BK8" i="70"/>
  <c r="Z8" i="70"/>
  <c r="H8" i="70"/>
  <c r="GZ8" i="70"/>
  <c r="GQ8" i="70"/>
  <c r="GG8" i="70"/>
  <c r="FX8" i="70"/>
  <c r="FO8" i="70"/>
  <c r="FF8" i="70"/>
  <c r="EW8" i="70"/>
  <c r="EN8" i="70"/>
  <c r="EE8" i="70"/>
  <c r="DL8" i="70"/>
  <c r="DC8" i="70"/>
  <c r="CT8" i="70"/>
  <c r="CK8" i="70"/>
  <c r="CB8" i="70"/>
  <c r="BS8" i="70"/>
  <c r="AH8" i="70"/>
  <c r="P8" i="70"/>
  <c r="GY8" i="70"/>
  <c r="GO8" i="70"/>
  <c r="GF8" i="70"/>
  <c r="FW8" i="70"/>
  <c r="FN8" i="70"/>
  <c r="FE8" i="70"/>
  <c r="EV8" i="70"/>
  <c r="EM8" i="70"/>
  <c r="EC8" i="70"/>
  <c r="DK8" i="70"/>
  <c r="DB8" i="70"/>
  <c r="CS8" i="70"/>
  <c r="CJ8" i="70"/>
  <c r="CA8" i="70"/>
  <c r="BQ8" i="70"/>
  <c r="AP8" i="70"/>
  <c r="X8" i="70"/>
  <c r="E8" i="70"/>
  <c r="A9" i="70"/>
  <c r="GW8" i="70"/>
  <c r="GN8" i="70"/>
  <c r="GE8" i="70"/>
  <c r="FV8" i="70"/>
  <c r="FM8" i="70"/>
  <c r="FD8" i="70"/>
  <c r="EU8" i="70"/>
  <c r="EK8" i="70"/>
  <c r="EB8" i="70"/>
  <c r="DJ8" i="70"/>
  <c r="DA8" i="70"/>
  <c r="CR8" i="70"/>
  <c r="CI8" i="70"/>
  <c r="BY8" i="70"/>
  <c r="BP8" i="70"/>
  <c r="AX8" i="70"/>
  <c r="AF8" i="70"/>
  <c r="D8" i="70"/>
  <c r="HE8" i="70"/>
  <c r="GV8" i="70"/>
  <c r="GM8" i="70"/>
  <c r="GD8" i="70"/>
  <c r="FU8" i="70"/>
  <c r="FL8" i="70"/>
  <c r="FC8" i="70"/>
  <c r="ES8" i="70"/>
  <c r="EJ8" i="70"/>
  <c r="EA8" i="70"/>
  <c r="DR8" i="70"/>
  <c r="DI8" i="70"/>
  <c r="CZ8" i="70"/>
  <c r="CQ8" i="70"/>
  <c r="CG8" i="70"/>
  <c r="BX8" i="70"/>
  <c r="BO8" i="70"/>
  <c r="BF8" i="70"/>
  <c r="AN8" i="70"/>
  <c r="C8" i="70"/>
  <c r="HC8" i="70"/>
  <c r="GT8" i="70"/>
  <c r="GK8" i="70"/>
  <c r="GB8" i="70"/>
  <c r="FS8" i="70"/>
  <c r="FI8" i="70"/>
  <c r="EZ8" i="70"/>
  <c r="EQ8" i="70"/>
  <c r="EH8" i="70"/>
  <c r="DY8" i="70"/>
  <c r="DP8" i="70"/>
  <c r="DG8" i="70"/>
  <c r="CW8" i="70"/>
  <c r="CN8" i="70"/>
  <c r="CE8" i="70"/>
  <c r="BV8" i="70"/>
  <c r="BM8" i="70"/>
  <c r="BD8" i="70"/>
  <c r="J8" i="70"/>
  <c r="FK8" i="70"/>
  <c r="CO8" i="70"/>
  <c r="FA8" i="70"/>
  <c r="CF8" i="70"/>
  <c r="ER8" i="70"/>
  <c r="BW8" i="70"/>
  <c r="B8" i="70"/>
  <c r="GU8" i="70"/>
  <c r="DZ8" i="70"/>
  <c r="GL8" i="70"/>
  <c r="AV8" i="70"/>
  <c r="GC8" i="70"/>
  <c r="DH8" i="70"/>
  <c r="HD8" i="70"/>
  <c r="FT8" i="70"/>
  <c r="EI8" i="70"/>
  <c r="CY8" i="70"/>
  <c r="BN8" i="70"/>
  <c r="H29" i="215" l="1"/>
  <c r="J28" i="215"/>
  <c r="BR2" i="156"/>
  <c r="BK2" i="156"/>
  <c r="BY2" i="156"/>
  <c r="AW2" i="156"/>
  <c r="R13" i="156"/>
  <c r="GU2" i="156"/>
  <c r="FS2" i="156"/>
  <c r="EQ2" i="156"/>
  <c r="FE2" i="156"/>
  <c r="BQ2" i="143"/>
  <c r="AV2" i="143"/>
  <c r="EI2" i="143"/>
  <c r="EP2" i="143"/>
  <c r="AO2" i="143"/>
  <c r="BJ2" i="143"/>
  <c r="BC2" i="143"/>
  <c r="AP2" i="133"/>
  <c r="AV2" i="133"/>
  <c r="BC2" i="133"/>
  <c r="EI2" i="133"/>
  <c r="BQ2" i="133"/>
  <c r="BJ2" i="133"/>
  <c r="CE13" i="213"/>
  <c r="BW13" i="213"/>
  <c r="AA13" i="213"/>
  <c r="BO13" i="213"/>
  <c r="AQ13" i="213"/>
  <c r="K13" i="213"/>
  <c r="BG13" i="213"/>
  <c r="AI13" i="213"/>
  <c r="AY13" i="213"/>
  <c r="S13" i="213"/>
  <c r="CM109" i="213"/>
  <c r="CM13" i="213" s="1"/>
  <c r="CE5" i="213"/>
  <c r="CE6" i="213"/>
  <c r="CE7" i="213"/>
  <c r="CE8" i="213"/>
  <c r="CE9" i="213"/>
  <c r="CE10" i="213"/>
  <c r="CE11" i="213"/>
  <c r="CE12" i="213"/>
  <c r="GV13" i="213"/>
  <c r="GI13" i="213"/>
  <c r="FU13" i="213"/>
  <c r="ES13" i="213"/>
  <c r="EF13" i="213"/>
  <c r="DR13" i="213"/>
  <c r="DD13" i="213"/>
  <c r="CQ13" i="213"/>
  <c r="CC13" i="213"/>
  <c r="BA13" i="213"/>
  <c r="AN13" i="213"/>
  <c r="Z13" i="213"/>
  <c r="L13" i="213"/>
  <c r="GT13" i="213"/>
  <c r="GF13" i="213"/>
  <c r="FS13" i="213"/>
  <c r="FE13" i="213"/>
  <c r="EC13" i="213"/>
  <c r="DP13" i="213"/>
  <c r="DB13" i="213"/>
  <c r="CN13" i="213"/>
  <c r="CA13" i="213"/>
  <c r="BM13" i="213"/>
  <c r="X13" i="213"/>
  <c r="J13" i="213"/>
  <c r="A14" i="213"/>
  <c r="GS13" i="213"/>
  <c r="FQ13" i="213"/>
  <c r="FD13" i="213"/>
  <c r="EP13" i="213"/>
  <c r="EB13" i="213"/>
  <c r="DO13" i="213"/>
  <c r="DA13" i="213"/>
  <c r="BY13" i="213"/>
  <c r="BL13" i="213"/>
  <c r="AX13" i="213"/>
  <c r="AJ13" i="213"/>
  <c r="HE13" i="213"/>
  <c r="GR13" i="213"/>
  <c r="GD13" i="213"/>
  <c r="FP13" i="213"/>
  <c r="FC13" i="213"/>
  <c r="EO13" i="213"/>
  <c r="DM13" i="213"/>
  <c r="CZ13" i="213"/>
  <c r="CL13" i="213"/>
  <c r="BX13" i="213"/>
  <c r="BK13" i="213"/>
  <c r="AW13" i="213"/>
  <c r="H13" i="213"/>
  <c r="HD13" i="213"/>
  <c r="GQ13" i="213"/>
  <c r="GC13" i="213"/>
  <c r="FA13" i="213"/>
  <c r="EN13" i="213"/>
  <c r="DZ13" i="213"/>
  <c r="DL13" i="213"/>
  <c r="CY13" i="213"/>
  <c r="CK13" i="213"/>
  <c r="BI13" i="213"/>
  <c r="AV13" i="213"/>
  <c r="AH13" i="213"/>
  <c r="T13" i="213"/>
  <c r="GO13" i="213"/>
  <c r="GB13" i="213"/>
  <c r="FN13" i="213"/>
  <c r="EZ13" i="213"/>
  <c r="EM13" i="213"/>
  <c r="DY13" i="213"/>
  <c r="CW13" i="213"/>
  <c r="CJ13" i="213"/>
  <c r="BV13" i="213"/>
  <c r="BH13" i="213"/>
  <c r="AU13" i="213"/>
  <c r="E13" i="213"/>
  <c r="HB13" i="213"/>
  <c r="GN13" i="213"/>
  <c r="GA13" i="213"/>
  <c r="FM13" i="213"/>
  <c r="EK13" i="213"/>
  <c r="DX13" i="213"/>
  <c r="DJ13" i="213"/>
  <c r="CV13" i="213"/>
  <c r="CI13" i="213"/>
  <c r="BU13" i="213"/>
  <c r="AF13" i="213"/>
  <c r="R13" i="213"/>
  <c r="D13" i="213"/>
  <c r="HA13" i="213"/>
  <c r="FY13" i="213"/>
  <c r="FL13" i="213"/>
  <c r="EX13" i="213"/>
  <c r="EJ13" i="213"/>
  <c r="DW13" i="213"/>
  <c r="DI13" i="213"/>
  <c r="CG13" i="213"/>
  <c r="BT13" i="213"/>
  <c r="BF13" i="213"/>
  <c r="AR13" i="213"/>
  <c r="C13" i="213"/>
  <c r="GZ13" i="213"/>
  <c r="GL13" i="213"/>
  <c r="FX13" i="213"/>
  <c r="FK13" i="213"/>
  <c r="EW13" i="213"/>
  <c r="DU13" i="213"/>
  <c r="DH13" i="213"/>
  <c r="CT13" i="213"/>
  <c r="CF13" i="213"/>
  <c r="BS13" i="213"/>
  <c r="BE13" i="213"/>
  <c r="P13" i="213"/>
  <c r="B13" i="213"/>
  <c r="GY13" i="213"/>
  <c r="GK13" i="213"/>
  <c r="FI13" i="213"/>
  <c r="EV13" i="213"/>
  <c r="EH13" i="213"/>
  <c r="DT13" i="213"/>
  <c r="DG13" i="213"/>
  <c r="CS13" i="213"/>
  <c r="BQ13" i="213"/>
  <c r="BD13" i="213"/>
  <c r="AP13" i="213"/>
  <c r="AB13" i="213"/>
  <c r="DQ13" i="213"/>
  <c r="GJ13" i="213"/>
  <c r="DE13" i="213"/>
  <c r="GG13" i="213"/>
  <c r="FV13" i="213"/>
  <c r="CR13" i="213"/>
  <c r="FT13" i="213"/>
  <c r="CO13" i="213"/>
  <c r="GW13" i="213"/>
  <c r="FH13" i="213"/>
  <c r="CD13" i="213"/>
  <c r="FF13" i="213"/>
  <c r="CB13" i="213"/>
  <c r="EU13" i="213"/>
  <c r="BP13" i="213"/>
  <c r="ER13" i="213"/>
  <c r="BN13" i="213"/>
  <c r="EG13" i="213"/>
  <c r="BC13" i="213"/>
  <c r="EE13" i="213"/>
  <c r="AZ13" i="213"/>
  <c r="BW2" i="165"/>
  <c r="BB2" i="165"/>
  <c r="BP2" i="165"/>
  <c r="AU2" i="165"/>
  <c r="GE2" i="165"/>
  <c r="BI2" i="165"/>
  <c r="EO2" i="165"/>
  <c r="BS2" i="135"/>
  <c r="AQ2" i="135"/>
  <c r="BE2" i="135"/>
  <c r="BL2" i="135"/>
  <c r="AX2" i="135"/>
  <c r="BE2" i="161"/>
  <c r="AQ2" i="161"/>
  <c r="BS2" i="161"/>
  <c r="BL2" i="161"/>
  <c r="AX2" i="161"/>
  <c r="BB2" i="89"/>
  <c r="AU2" i="89"/>
  <c r="BP2" i="89"/>
  <c r="BW2" i="89"/>
  <c r="BI2" i="89"/>
  <c r="BF2" i="86"/>
  <c r="AC13" i="213" s="1"/>
  <c r="BM2" i="86"/>
  <c r="AK13" i="213" s="1"/>
  <c r="AY2" i="86"/>
  <c r="U13" i="213" s="1"/>
  <c r="BT2" i="86"/>
  <c r="AS13" i="213" s="1"/>
  <c r="AR2" i="86"/>
  <c r="M13" i="213" s="1"/>
  <c r="AO2" i="85"/>
  <c r="G12" i="213" s="1"/>
  <c r="BJ2" i="85"/>
  <c r="AE12" i="213" s="1"/>
  <c r="EI2" i="85"/>
  <c r="DO12" i="213" s="1"/>
  <c r="BQ2" i="85"/>
  <c r="AM12" i="213" s="1"/>
  <c r="AV2" i="85"/>
  <c r="O12" i="213" s="1"/>
  <c r="BC2" i="85"/>
  <c r="W12" i="213" s="1"/>
  <c r="BE2" i="156"/>
  <c r="BZ2" i="156"/>
  <c r="BS2" i="156"/>
  <c r="AX2" i="156"/>
  <c r="BL2" i="156"/>
  <c r="BN2" i="145"/>
  <c r="AZ2" i="145"/>
  <c r="BU2" i="145"/>
  <c r="AS2" i="145"/>
  <c r="BG2" i="145"/>
  <c r="CW2" i="145"/>
  <c r="BX2" i="71"/>
  <c r="BC2" i="71"/>
  <c r="AV2" i="71"/>
  <c r="CL2" i="71"/>
  <c r="BJ2" i="71"/>
  <c r="BQ2" i="71"/>
  <c r="CE2" i="71"/>
  <c r="AZ2" i="92"/>
  <c r="BU2" i="92"/>
  <c r="BG2" i="92"/>
  <c r="CB2" i="92"/>
  <c r="BN2" i="92"/>
  <c r="AT2" i="168"/>
  <c r="BA2" i="168"/>
  <c r="BV2" i="168"/>
  <c r="BH2" i="168"/>
  <c r="BE2" i="84"/>
  <c r="L11" i="213" s="1"/>
  <c r="BL2" i="84"/>
  <c r="T11" i="213" s="1"/>
  <c r="CG2" i="84"/>
  <c r="AR11" i="213" s="1"/>
  <c r="BS2" i="84"/>
  <c r="AB11" i="213" s="1"/>
  <c r="BZ2" i="84"/>
  <c r="AJ11" i="213" s="1"/>
  <c r="EY2" i="84"/>
  <c r="DT11" i="213" s="1"/>
  <c r="AR2" i="150"/>
  <c r="BS2" i="87"/>
  <c r="BE2" i="87"/>
  <c r="AQ2" i="87"/>
  <c r="AX2" i="87"/>
  <c r="BL2" i="87"/>
  <c r="CG2" i="98"/>
  <c r="BE2" i="98"/>
  <c r="BS2" i="98"/>
  <c r="BZ2" i="98"/>
  <c r="AX2" i="98"/>
  <c r="BL2" i="98"/>
  <c r="AQ2" i="98"/>
  <c r="BZ2" i="133"/>
  <c r="CG2" i="133"/>
  <c r="AX2" i="151"/>
  <c r="DB2" i="151"/>
  <c r="AQ2" i="151"/>
  <c r="BG2" i="159"/>
  <c r="BU2" i="159"/>
  <c r="AS2" i="159"/>
  <c r="AZ2" i="159"/>
  <c r="BN2" i="159"/>
  <c r="BL2" i="155"/>
  <c r="AQ2" i="155"/>
  <c r="EK2" i="155"/>
  <c r="BS2" i="155"/>
  <c r="BE2" i="155"/>
  <c r="AX2" i="155"/>
  <c r="AX2" i="80"/>
  <c r="AQ2" i="80"/>
  <c r="BZ2" i="80"/>
  <c r="BS2" i="80"/>
  <c r="BL2" i="80"/>
  <c r="CG2" i="80"/>
  <c r="BE2" i="80"/>
  <c r="EK2" i="80"/>
  <c r="AR2" i="153"/>
  <c r="ES2" i="153"/>
  <c r="BM2" i="153"/>
  <c r="BF2" i="153"/>
  <c r="AY2" i="153"/>
  <c r="BT2" i="153"/>
  <c r="AQ2" i="83"/>
  <c r="L10" i="213" s="1"/>
  <c r="BL2" i="83"/>
  <c r="AJ10" i="213" s="1"/>
  <c r="BS2" i="83"/>
  <c r="AR10" i="213" s="1"/>
  <c r="BE2" i="83"/>
  <c r="AB10" i="213" s="1"/>
  <c r="AX2" i="83"/>
  <c r="T10" i="213" s="1"/>
  <c r="EK2" i="83"/>
  <c r="DT10" i="213" s="1"/>
  <c r="BN2" i="141"/>
  <c r="CB2" i="141"/>
  <c r="AZ2" i="141"/>
  <c r="BG2" i="141"/>
  <c r="BU2" i="141"/>
  <c r="AY2" i="144"/>
  <c r="CH2" i="144"/>
  <c r="BT2" i="144"/>
  <c r="BF2" i="144"/>
  <c r="CO2" i="144"/>
  <c r="CA2" i="144"/>
  <c r="BM2" i="144"/>
  <c r="AY2" i="100"/>
  <c r="AR2" i="100"/>
  <c r="BF2" i="100"/>
  <c r="BT2" i="100"/>
  <c r="BM2" i="100"/>
  <c r="CG2" i="148"/>
  <c r="CN2" i="148"/>
  <c r="CU2" i="148"/>
  <c r="BZ2" i="148"/>
  <c r="BS2" i="148"/>
  <c r="BQ2" i="157"/>
  <c r="BJ2" i="157"/>
  <c r="CE2" i="157"/>
  <c r="BC2" i="157"/>
  <c r="BX2" i="157"/>
  <c r="BU2" i="99"/>
  <c r="CB2" i="99"/>
  <c r="AZ2" i="99"/>
  <c r="BG2" i="99"/>
  <c r="BN2" i="99"/>
  <c r="AQ2" i="96"/>
  <c r="BS2" i="96"/>
  <c r="BL2" i="96"/>
  <c r="AX2" i="96"/>
  <c r="BE2" i="96"/>
  <c r="BT2" i="149"/>
  <c r="AY2" i="149"/>
  <c r="AR2" i="149"/>
  <c r="BF2" i="149"/>
  <c r="BM2" i="149"/>
  <c r="AZ2" i="94"/>
  <c r="BN2" i="94"/>
  <c r="BG2" i="94"/>
  <c r="AS2" i="94"/>
  <c r="BU2" i="94"/>
  <c r="BH2" i="154"/>
  <c r="CC2" i="154"/>
  <c r="CJ2" i="154"/>
  <c r="BV2" i="154"/>
  <c r="BO2" i="154"/>
  <c r="CH2" i="158"/>
  <c r="DJ2" i="158"/>
  <c r="BF2" i="158"/>
  <c r="BM2" i="158"/>
  <c r="BT2" i="158"/>
  <c r="CA2" i="158"/>
  <c r="BZ2" i="74"/>
  <c r="BL2" i="74"/>
  <c r="CG2" i="74"/>
  <c r="BE2" i="74"/>
  <c r="BS2" i="74"/>
  <c r="AQ2" i="74"/>
  <c r="AX2" i="74"/>
  <c r="CB2" i="163"/>
  <c r="BU2" i="163"/>
  <c r="BN2" i="163"/>
  <c r="CW2" i="163"/>
  <c r="BG2" i="163"/>
  <c r="CI2" i="163"/>
  <c r="CP2" i="163"/>
  <c r="CC2" i="146"/>
  <c r="BO2" i="146"/>
  <c r="BH2" i="146"/>
  <c r="BV2" i="146"/>
  <c r="CJ2" i="146"/>
  <c r="BV2" i="81"/>
  <c r="AT2" i="81"/>
  <c r="CC2" i="81"/>
  <c r="BA2" i="81"/>
  <c r="EN2" i="81"/>
  <c r="BO2" i="81"/>
  <c r="CJ2" i="81"/>
  <c r="BH2" i="81"/>
  <c r="CF2" i="93"/>
  <c r="CM2" i="93"/>
  <c r="DA2" i="93"/>
  <c r="BY2" i="93"/>
  <c r="CT2" i="93"/>
  <c r="AZ2" i="88"/>
  <c r="BN2" i="88"/>
  <c r="AS2" i="88"/>
  <c r="BU2" i="88"/>
  <c r="BG2" i="88"/>
  <c r="CA2" i="139"/>
  <c r="ES2" i="139"/>
  <c r="CH2" i="139"/>
  <c r="BE2" i="137"/>
  <c r="BS2" i="137"/>
  <c r="AQ2" i="137"/>
  <c r="BL2" i="137"/>
  <c r="AX2" i="137"/>
  <c r="AX2" i="152"/>
  <c r="BS2" i="152"/>
  <c r="BE2" i="152"/>
  <c r="AQ2" i="152"/>
  <c r="BL2" i="152"/>
  <c r="ER2" i="82"/>
  <c r="EK2" i="82"/>
  <c r="FT2" i="82"/>
  <c r="AX2" i="166"/>
  <c r="BL2" i="166"/>
  <c r="BS2" i="166"/>
  <c r="AQ2" i="166"/>
  <c r="BE2" i="166"/>
  <c r="EK2" i="166"/>
  <c r="BE2" i="162"/>
  <c r="AQ2" i="162"/>
  <c r="AX2" i="162"/>
  <c r="BS2" i="162"/>
  <c r="BL2" i="162"/>
  <c r="AR2" i="138"/>
  <c r="CA2" i="138"/>
  <c r="BF2" i="138"/>
  <c r="CH2" i="138"/>
  <c r="AY2" i="138"/>
  <c r="BT2" i="138"/>
  <c r="BM2" i="138"/>
  <c r="EL2" i="138"/>
  <c r="BC2" i="167"/>
  <c r="AV2" i="167"/>
  <c r="BX2" i="167"/>
  <c r="BJ2" i="167"/>
  <c r="EP2" i="167"/>
  <c r="BQ2" i="167"/>
  <c r="BV2" i="91"/>
  <c r="EN2" i="91"/>
  <c r="BH2" i="91"/>
  <c r="BO2" i="91"/>
  <c r="BA2" i="91"/>
  <c r="CC2" i="91"/>
  <c r="AT2" i="91"/>
  <c r="CJ2" i="91"/>
  <c r="BZ2" i="143"/>
  <c r="CG2" i="143"/>
  <c r="ES2" i="95"/>
  <c r="CO2" i="95"/>
  <c r="BF2" i="95"/>
  <c r="CH2" i="95"/>
  <c r="DJ2" i="95"/>
  <c r="AX2" i="90"/>
  <c r="AQ2" i="90"/>
  <c r="BL2" i="90"/>
  <c r="BS2" i="90"/>
  <c r="BE2" i="90"/>
  <c r="BF2" i="160"/>
  <c r="AR2" i="160"/>
  <c r="BT2" i="160"/>
  <c r="BM2" i="160"/>
  <c r="AY2" i="160"/>
  <c r="BT2" i="97"/>
  <c r="AY2" i="97"/>
  <c r="BM2" i="97"/>
  <c r="GI2" i="97"/>
  <c r="CA2" i="97"/>
  <c r="BF2" i="97"/>
  <c r="BG2" i="142"/>
  <c r="AS2" i="142"/>
  <c r="BN2" i="142"/>
  <c r="BU2" i="142"/>
  <c r="AZ2" i="142"/>
  <c r="EK2" i="134"/>
  <c r="AQ2" i="134"/>
  <c r="DB2" i="134"/>
  <c r="AX2" i="134"/>
  <c r="BE2" i="134"/>
  <c r="DP2" i="134"/>
  <c r="DI2" i="134"/>
  <c r="BL2" i="134"/>
  <c r="ER2" i="134"/>
  <c r="BS2" i="134"/>
  <c r="GY9" i="70"/>
  <c r="GO9" i="70"/>
  <c r="GF9" i="70"/>
  <c r="FW9" i="70"/>
  <c r="FN9" i="70"/>
  <c r="EV9" i="70"/>
  <c r="EM9" i="70"/>
  <c r="EC9" i="70"/>
  <c r="DT9" i="70"/>
  <c r="DK9" i="70"/>
  <c r="DB9" i="70"/>
  <c r="CS9" i="70"/>
  <c r="CJ9" i="70"/>
  <c r="CA9" i="70"/>
  <c r="BQ9" i="70"/>
  <c r="BH9" i="70"/>
  <c r="AY9" i="70"/>
  <c r="AP9" i="70"/>
  <c r="AG9" i="70"/>
  <c r="X9" i="70"/>
  <c r="O9" i="70"/>
  <c r="E9" i="70"/>
  <c r="A10" i="70"/>
  <c r="GW9" i="70"/>
  <c r="GN9" i="70"/>
  <c r="GE9" i="70"/>
  <c r="FV9" i="70"/>
  <c r="FM9" i="70"/>
  <c r="FD9" i="70"/>
  <c r="EU9" i="70"/>
  <c r="EK9" i="70"/>
  <c r="EB9" i="70"/>
  <c r="DS9" i="70"/>
  <c r="DJ9" i="70"/>
  <c r="DA9" i="70"/>
  <c r="CR9" i="70"/>
  <c r="CI9" i="70"/>
  <c r="BY9" i="70"/>
  <c r="BP9" i="70"/>
  <c r="BG9" i="70"/>
  <c r="AX9" i="70"/>
  <c r="AO9" i="70"/>
  <c r="AF9" i="70"/>
  <c r="W9" i="70"/>
  <c r="M9" i="70"/>
  <c r="D9" i="70"/>
  <c r="HE9" i="70"/>
  <c r="GV9" i="70"/>
  <c r="GM9" i="70"/>
  <c r="GD9" i="70"/>
  <c r="FU9" i="70"/>
  <c r="FL9" i="70"/>
  <c r="ES9" i="70"/>
  <c r="EJ9" i="70"/>
  <c r="EA9" i="70"/>
  <c r="DR9" i="70"/>
  <c r="DI9" i="70"/>
  <c r="CZ9" i="70"/>
  <c r="CQ9" i="70"/>
  <c r="CG9" i="70"/>
  <c r="BX9" i="70"/>
  <c r="BO9" i="70"/>
  <c r="BF9" i="70"/>
  <c r="AW9" i="70"/>
  <c r="AN9" i="70"/>
  <c r="AE9" i="70"/>
  <c r="U9" i="70"/>
  <c r="L9" i="70"/>
  <c r="C9" i="70"/>
  <c r="HD9" i="70"/>
  <c r="GU9" i="70"/>
  <c r="GL9" i="70"/>
  <c r="GC9" i="70"/>
  <c r="FT9" i="70"/>
  <c r="FK9" i="70"/>
  <c r="FA9" i="70"/>
  <c r="ER9" i="70"/>
  <c r="EI9" i="70"/>
  <c r="DZ9" i="70"/>
  <c r="DH9" i="70"/>
  <c r="CY9" i="70"/>
  <c r="CO9" i="70"/>
  <c r="CF9" i="70"/>
  <c r="BW9" i="70"/>
  <c r="BN9" i="70"/>
  <c r="BE9" i="70"/>
  <c r="AV9" i="70"/>
  <c r="AM9" i="70"/>
  <c r="AC9" i="70"/>
  <c r="T9" i="70"/>
  <c r="K9" i="70"/>
  <c r="B9" i="70"/>
  <c r="HC9" i="70"/>
  <c r="GT9" i="70"/>
  <c r="GK9" i="70"/>
  <c r="GB9" i="70"/>
  <c r="FS9" i="70"/>
  <c r="FI9" i="70"/>
  <c r="EZ9" i="70"/>
  <c r="EQ9" i="70"/>
  <c r="EH9" i="70"/>
  <c r="DP9" i="70"/>
  <c r="DG9" i="70"/>
  <c r="CW9" i="70"/>
  <c r="CN9" i="70"/>
  <c r="CE9" i="70"/>
  <c r="BV9" i="70"/>
  <c r="BM9" i="70"/>
  <c r="BD9" i="70"/>
  <c r="AU9" i="70"/>
  <c r="AK9" i="70"/>
  <c r="AB9" i="70"/>
  <c r="S9" i="70"/>
  <c r="J9" i="70"/>
  <c r="HB9" i="70"/>
  <c r="GS9" i="70"/>
  <c r="GJ9" i="70"/>
  <c r="GA9" i="70"/>
  <c r="FQ9" i="70"/>
  <c r="FH9" i="70"/>
  <c r="EY9" i="70"/>
  <c r="EP9" i="70"/>
  <c r="EG9" i="70"/>
  <c r="DX9" i="70"/>
  <c r="DE9" i="70"/>
  <c r="CV9" i="70"/>
  <c r="CM9" i="70"/>
  <c r="CD9" i="70"/>
  <c r="BU9" i="70"/>
  <c r="BL9" i="70"/>
  <c r="BC9" i="70"/>
  <c r="AS9" i="70"/>
  <c r="AJ9" i="70"/>
  <c r="AA9" i="70"/>
  <c r="R9" i="70"/>
  <c r="I9" i="70"/>
  <c r="GZ9" i="70"/>
  <c r="GQ9" i="70"/>
  <c r="GG9" i="70"/>
  <c r="FX9" i="70"/>
  <c r="FO9" i="70"/>
  <c r="FF9" i="70"/>
  <c r="EW9" i="70"/>
  <c r="EN9" i="70"/>
  <c r="EE9" i="70"/>
  <c r="DU9" i="70"/>
  <c r="DL9" i="70"/>
  <c r="DC9" i="70"/>
  <c r="CT9" i="70"/>
  <c r="CK9" i="70"/>
  <c r="CB9" i="70"/>
  <c r="BS9" i="70"/>
  <c r="BI9" i="70"/>
  <c r="AZ9" i="70"/>
  <c r="AQ9" i="70"/>
  <c r="AH9" i="70"/>
  <c r="Y9" i="70"/>
  <c r="P9" i="70"/>
  <c r="G9" i="70"/>
  <c r="FP9" i="70"/>
  <c r="CU9" i="70"/>
  <c r="Z9" i="70"/>
  <c r="FG9" i="70"/>
  <c r="CL9" i="70"/>
  <c r="Q9" i="70"/>
  <c r="EX9" i="70"/>
  <c r="CC9" i="70"/>
  <c r="H9" i="70"/>
  <c r="HA9" i="70"/>
  <c r="EF9" i="70"/>
  <c r="BK9" i="70"/>
  <c r="GR9" i="70"/>
  <c r="BA9" i="70"/>
  <c r="GI9" i="70"/>
  <c r="DM9" i="70"/>
  <c r="AR9" i="70"/>
  <c r="BT9" i="70"/>
  <c r="FY9" i="70"/>
  <c r="AI9" i="70"/>
  <c r="EO9" i="70"/>
  <c r="DD9" i="70"/>
  <c r="H30" i="215" l="1"/>
  <c r="J29" i="215"/>
  <c r="S13" i="156"/>
  <c r="ER2" i="156"/>
  <c r="GV2" i="156"/>
  <c r="FT2" i="156"/>
  <c r="FF2" i="156"/>
  <c r="EQ2" i="143"/>
  <c r="EJ2" i="143"/>
  <c r="BD2" i="143"/>
  <c r="AW2" i="143"/>
  <c r="BK2" i="143"/>
  <c r="BR2" i="143"/>
  <c r="AQ2" i="133"/>
  <c r="EJ2" i="133"/>
  <c r="BK2" i="133"/>
  <c r="BD2" i="133"/>
  <c r="AW2" i="133"/>
  <c r="BR2" i="133"/>
  <c r="AJ6" i="70"/>
  <c r="AJ6" i="213"/>
  <c r="AJ8" i="70"/>
  <c r="AJ8" i="213"/>
  <c r="AZ6" i="70"/>
  <c r="AZ6" i="213"/>
  <c r="AB7" i="70"/>
  <c r="AB7" i="213"/>
  <c r="AZ5" i="70"/>
  <c r="AZ5" i="213"/>
  <c r="DT8" i="70"/>
  <c r="DT8" i="213"/>
  <c r="BH7" i="70"/>
  <c r="BH7" i="213"/>
  <c r="AJ5" i="70"/>
  <c r="AJ5" i="213"/>
  <c r="CM14" i="213"/>
  <c r="CE14" i="213"/>
  <c r="BW14" i="213"/>
  <c r="BO14" i="213"/>
  <c r="AQ14" i="213"/>
  <c r="K14" i="213"/>
  <c r="BG14" i="213"/>
  <c r="AI14" i="213"/>
  <c r="AY14" i="213"/>
  <c r="S14" i="213"/>
  <c r="AA14" i="213"/>
  <c r="T8" i="70"/>
  <c r="T8" i="213"/>
  <c r="T6" i="70"/>
  <c r="T6" i="213"/>
  <c r="AJ7" i="70"/>
  <c r="AJ7" i="213"/>
  <c r="AB5" i="70"/>
  <c r="AB5" i="213"/>
  <c r="AZ8" i="70"/>
  <c r="AZ8" i="213"/>
  <c r="L6" i="70"/>
  <c r="L6" i="213"/>
  <c r="AR7" i="70"/>
  <c r="AR7" i="213"/>
  <c r="BH5" i="70"/>
  <c r="BH5" i="213"/>
  <c r="BH8" i="70"/>
  <c r="BH8" i="213"/>
  <c r="FC9" i="70"/>
  <c r="FC9" i="213"/>
  <c r="L8" i="70"/>
  <c r="L8" i="213"/>
  <c r="AR6" i="70"/>
  <c r="AR6" i="213"/>
  <c r="AZ7" i="70"/>
  <c r="AZ7" i="213"/>
  <c r="L5" i="70"/>
  <c r="L5" i="213"/>
  <c r="CU109" i="213"/>
  <c r="CU14" i="213" s="1"/>
  <c r="CM5" i="213"/>
  <c r="CM6" i="213"/>
  <c r="CM7" i="213"/>
  <c r="CM8" i="213"/>
  <c r="CM9" i="213"/>
  <c r="CM10" i="213"/>
  <c r="CM11" i="213"/>
  <c r="CM12" i="213"/>
  <c r="DO9" i="70"/>
  <c r="DO9" i="213"/>
  <c r="AR8" i="70"/>
  <c r="AR8" i="213"/>
  <c r="AB6" i="70"/>
  <c r="AB6" i="213"/>
  <c r="L7" i="70"/>
  <c r="L7" i="213"/>
  <c r="T5" i="70"/>
  <c r="T5" i="213"/>
  <c r="DT7" i="70"/>
  <c r="DT7" i="213"/>
  <c r="DW9" i="70"/>
  <c r="DW9" i="213"/>
  <c r="AB8" i="70"/>
  <c r="AB8" i="213"/>
  <c r="BH6" i="70"/>
  <c r="BH6" i="213"/>
  <c r="T7" i="70"/>
  <c r="T7" i="213"/>
  <c r="AR5" i="70"/>
  <c r="AR5" i="213"/>
  <c r="HB14" i="213"/>
  <c r="GN14" i="213"/>
  <c r="GA14" i="213"/>
  <c r="FM14" i="213"/>
  <c r="EK14" i="213"/>
  <c r="DX14" i="213"/>
  <c r="DJ14" i="213"/>
  <c r="CV14" i="213"/>
  <c r="CI14" i="213"/>
  <c r="BU14" i="213"/>
  <c r="AF14" i="213"/>
  <c r="R14" i="213"/>
  <c r="D14" i="213"/>
  <c r="GZ14" i="213"/>
  <c r="GL14" i="213"/>
  <c r="FX14" i="213"/>
  <c r="FK14" i="213"/>
  <c r="EW14" i="213"/>
  <c r="DU14" i="213"/>
  <c r="DH14" i="213"/>
  <c r="CT14" i="213"/>
  <c r="CF14" i="213"/>
  <c r="BS14" i="213"/>
  <c r="BE14" i="213"/>
  <c r="P14" i="213"/>
  <c r="B14" i="213"/>
  <c r="GY14" i="213"/>
  <c r="GK14" i="213"/>
  <c r="FI14" i="213"/>
  <c r="EV14" i="213"/>
  <c r="EH14" i="213"/>
  <c r="DT14" i="213"/>
  <c r="DG14" i="213"/>
  <c r="CS14" i="213"/>
  <c r="BQ14" i="213"/>
  <c r="BD14" i="213"/>
  <c r="AP14" i="213"/>
  <c r="AB14" i="213"/>
  <c r="GW14" i="213"/>
  <c r="GJ14" i="213"/>
  <c r="FV14" i="213"/>
  <c r="FH14" i="213"/>
  <c r="EU14" i="213"/>
  <c r="EG14" i="213"/>
  <c r="DE14" i="213"/>
  <c r="CR14" i="213"/>
  <c r="CD14" i="213"/>
  <c r="BP14" i="213"/>
  <c r="BC14" i="213"/>
  <c r="GV14" i="213"/>
  <c r="GI14" i="213"/>
  <c r="FU14" i="213"/>
  <c r="ES14" i="213"/>
  <c r="EF14" i="213"/>
  <c r="DR14" i="213"/>
  <c r="DD14" i="213"/>
  <c r="CQ14" i="213"/>
  <c r="CC14" i="213"/>
  <c r="BA14" i="213"/>
  <c r="AN14" i="213"/>
  <c r="Z14" i="213"/>
  <c r="L14" i="213"/>
  <c r="GG14" i="213"/>
  <c r="FT14" i="213"/>
  <c r="FF14" i="213"/>
  <c r="ER14" i="213"/>
  <c r="EE14" i="213"/>
  <c r="DQ14" i="213"/>
  <c r="CO14" i="213"/>
  <c r="CB14" i="213"/>
  <c r="BN14" i="213"/>
  <c r="AZ14" i="213"/>
  <c r="GT14" i="213"/>
  <c r="GF14" i="213"/>
  <c r="FS14" i="213"/>
  <c r="FE14" i="213"/>
  <c r="EC14" i="213"/>
  <c r="DP14" i="213"/>
  <c r="DB14" i="213"/>
  <c r="CN14" i="213"/>
  <c r="CA14" i="213"/>
  <c r="BM14" i="213"/>
  <c r="X14" i="213"/>
  <c r="J14" i="213"/>
  <c r="A15" i="213"/>
  <c r="GS14" i="213"/>
  <c r="FQ14" i="213"/>
  <c r="FD14" i="213"/>
  <c r="EP14" i="213"/>
  <c r="EB14" i="213"/>
  <c r="DO14" i="213"/>
  <c r="DA14" i="213"/>
  <c r="BY14" i="213"/>
  <c r="BL14" i="213"/>
  <c r="AX14" i="213"/>
  <c r="AJ14" i="213"/>
  <c r="HE14" i="213"/>
  <c r="GR14" i="213"/>
  <c r="GD14" i="213"/>
  <c r="FP14" i="213"/>
  <c r="FC14" i="213"/>
  <c r="EO14" i="213"/>
  <c r="DM14" i="213"/>
  <c r="CZ14" i="213"/>
  <c r="CL14" i="213"/>
  <c r="BX14" i="213"/>
  <c r="BK14" i="213"/>
  <c r="AW14" i="213"/>
  <c r="H14" i="213"/>
  <c r="HD14" i="213"/>
  <c r="GQ14" i="213"/>
  <c r="GC14" i="213"/>
  <c r="FA14" i="213"/>
  <c r="EN14" i="213"/>
  <c r="DZ14" i="213"/>
  <c r="DL14" i="213"/>
  <c r="CY14" i="213"/>
  <c r="CK14" i="213"/>
  <c r="BI14" i="213"/>
  <c r="AV14" i="213"/>
  <c r="AH14" i="213"/>
  <c r="T14" i="213"/>
  <c r="EX14" i="213"/>
  <c r="BT14" i="213"/>
  <c r="BV14" i="213"/>
  <c r="EM14" i="213"/>
  <c r="BH14" i="213"/>
  <c r="EJ14" i="213"/>
  <c r="BF14" i="213"/>
  <c r="DY14" i="213"/>
  <c r="AU14" i="213"/>
  <c r="HA14" i="213"/>
  <c r="DW14" i="213"/>
  <c r="AR14" i="213"/>
  <c r="GO14" i="213"/>
  <c r="DI14" i="213"/>
  <c r="GB14" i="213"/>
  <c r="CW14" i="213"/>
  <c r="EZ14" i="213"/>
  <c r="FY14" i="213"/>
  <c r="FN14" i="213"/>
  <c r="CJ14" i="213"/>
  <c r="E14" i="213"/>
  <c r="FL14" i="213"/>
  <c r="CG14" i="213"/>
  <c r="C14" i="213"/>
  <c r="CD2" i="91"/>
  <c r="BI2" i="91"/>
  <c r="EO2" i="91"/>
  <c r="BB2" i="91"/>
  <c r="AU2" i="91"/>
  <c r="CK2" i="91"/>
  <c r="BP2" i="91"/>
  <c r="BW2" i="91"/>
  <c r="FV2" i="82"/>
  <c r="ET2" i="82"/>
  <c r="EM2" i="82"/>
  <c r="BM2" i="137"/>
  <c r="BT2" i="137"/>
  <c r="BF2" i="137"/>
  <c r="AY2" i="137"/>
  <c r="AR2" i="137"/>
  <c r="CC2" i="163"/>
  <c r="CX2" i="163"/>
  <c r="CQ2" i="163"/>
  <c r="BV2" i="163"/>
  <c r="CJ2" i="163"/>
  <c r="BH2" i="163"/>
  <c r="BO2" i="163"/>
  <c r="BP2" i="154"/>
  <c r="BW2" i="154"/>
  <c r="BI2" i="154"/>
  <c r="CK2" i="154"/>
  <c r="CD2" i="154"/>
  <c r="BG2" i="149"/>
  <c r="AZ2" i="149"/>
  <c r="AS2" i="149"/>
  <c r="BU2" i="149"/>
  <c r="BN2" i="149"/>
  <c r="BV2" i="99"/>
  <c r="BO2" i="99"/>
  <c r="BH2" i="99"/>
  <c r="BA2" i="99"/>
  <c r="CC2" i="99"/>
  <c r="BM2" i="162"/>
  <c r="AY2" i="162"/>
  <c r="BT2" i="162"/>
  <c r="AR2" i="162"/>
  <c r="BF2" i="162"/>
  <c r="BU2" i="148"/>
  <c r="CP2" i="148"/>
  <c r="CW2" i="148"/>
  <c r="CB2" i="148"/>
  <c r="CI2" i="148"/>
  <c r="DC2" i="151"/>
  <c r="AY2" i="151"/>
  <c r="AR2" i="151"/>
  <c r="AS2" i="97"/>
  <c r="GC2" i="97"/>
  <c r="AZ2" i="97"/>
  <c r="BN2" i="97"/>
  <c r="BU2" i="97"/>
  <c r="BG2" i="97"/>
  <c r="AY2" i="155"/>
  <c r="BM2" i="155"/>
  <c r="BF2" i="155"/>
  <c r="BT2" i="155"/>
  <c r="AR2" i="155"/>
  <c r="EL2" i="155"/>
  <c r="AL2" i="150"/>
  <c r="BB2" i="168"/>
  <c r="BI2" i="168"/>
  <c r="BW2" i="168"/>
  <c r="AU2" i="168"/>
  <c r="AQ2" i="85"/>
  <c r="I12" i="213" s="1"/>
  <c r="AX2" i="85"/>
  <c r="Q12" i="213" s="1"/>
  <c r="BE2" i="85"/>
  <c r="Y12" i="213" s="1"/>
  <c r="BL2" i="85"/>
  <c r="AG12" i="213" s="1"/>
  <c r="BS2" i="85"/>
  <c r="AO12" i="213" s="1"/>
  <c r="EK2" i="85"/>
  <c r="DQ12" i="213" s="1"/>
  <c r="BQ2" i="89"/>
  <c r="AO2" i="89"/>
  <c r="BC2" i="89"/>
  <c r="AV2" i="89"/>
  <c r="BJ2" i="89"/>
  <c r="BT2" i="135"/>
  <c r="BF2" i="135"/>
  <c r="AY2" i="135"/>
  <c r="AR2" i="135"/>
  <c r="BM2" i="135"/>
  <c r="BO2" i="145"/>
  <c r="BA2" i="145"/>
  <c r="BV2" i="145"/>
  <c r="CX2" i="145"/>
  <c r="AT2" i="145"/>
  <c r="BH2" i="145"/>
  <c r="CB2" i="139"/>
  <c r="ET2" i="139"/>
  <c r="CI2" i="139"/>
  <c r="CU2" i="93"/>
  <c r="CG2" i="93"/>
  <c r="DB2" i="93"/>
  <c r="BZ2" i="93"/>
  <c r="CN2" i="93"/>
  <c r="CI2" i="144"/>
  <c r="BU2" i="144"/>
  <c r="BG2" i="144"/>
  <c r="CP2" i="144"/>
  <c r="AZ2" i="144"/>
  <c r="BN2" i="144"/>
  <c r="CB2" i="144"/>
  <c r="BT2" i="87"/>
  <c r="AS14" i="213" s="1"/>
  <c r="BM2" i="87"/>
  <c r="AK14" i="213" s="1"/>
  <c r="AR2" i="87"/>
  <c r="M14" i="213" s="1"/>
  <c r="AY2" i="87"/>
  <c r="U14" i="213" s="1"/>
  <c r="BF2" i="87"/>
  <c r="AC14" i="213" s="1"/>
  <c r="AY2" i="90"/>
  <c r="BM2" i="90"/>
  <c r="AR2" i="90"/>
  <c r="BF2" i="90"/>
  <c r="BT2" i="90"/>
  <c r="AY2" i="83"/>
  <c r="AR2" i="83"/>
  <c r="BM2" i="83"/>
  <c r="BF2" i="83"/>
  <c r="EL2" i="83"/>
  <c r="BT2" i="83"/>
  <c r="CA2" i="143"/>
  <c r="CH2" i="143"/>
  <c r="AY2" i="96"/>
  <c r="BF2" i="96"/>
  <c r="BM2" i="96"/>
  <c r="AR2" i="96"/>
  <c r="BT2" i="96"/>
  <c r="AZ2" i="100"/>
  <c r="BU2" i="100"/>
  <c r="BN2" i="100"/>
  <c r="AS2" i="100"/>
  <c r="BG2" i="100"/>
  <c r="BM2" i="98"/>
  <c r="BF2" i="98"/>
  <c r="CH2" i="98"/>
  <c r="AY2" i="98"/>
  <c r="BT2" i="98"/>
  <c r="AR2" i="98"/>
  <c r="CA2" i="98"/>
  <c r="AY2" i="152"/>
  <c r="BT2" i="152"/>
  <c r="BF2" i="152"/>
  <c r="AR2" i="152"/>
  <c r="BM2" i="152"/>
  <c r="CB2" i="158"/>
  <c r="BU2" i="158"/>
  <c r="BG2" i="158"/>
  <c r="BN2" i="158"/>
  <c r="CI2" i="158"/>
  <c r="DK2" i="158"/>
  <c r="BO2" i="94"/>
  <c r="BA2" i="94"/>
  <c r="AT2" i="94"/>
  <c r="BV2" i="94"/>
  <c r="BH2" i="94"/>
  <c r="BV2" i="92"/>
  <c r="CC2" i="92"/>
  <c r="BH2" i="92"/>
  <c r="BA2" i="92"/>
  <c r="BO2" i="92"/>
  <c r="BR2" i="71"/>
  <c r="BD2" i="71"/>
  <c r="AW2" i="71"/>
  <c r="BY2" i="71"/>
  <c r="BK2" i="71"/>
  <c r="CF2" i="71"/>
  <c r="CM2" i="71"/>
  <c r="BT2" i="156"/>
  <c r="BF2" i="156"/>
  <c r="CA2" i="156"/>
  <c r="BM2" i="156"/>
  <c r="AY2" i="156"/>
  <c r="BF2" i="161"/>
  <c r="BM2" i="161"/>
  <c r="AY2" i="161"/>
  <c r="AR2" i="161"/>
  <c r="BT2" i="161"/>
  <c r="AS2" i="160"/>
  <c r="BU2" i="160"/>
  <c r="BG2" i="160"/>
  <c r="BN2" i="160"/>
  <c r="AZ2" i="160"/>
  <c r="BN2" i="138"/>
  <c r="EM2" i="138"/>
  <c r="CB2" i="138"/>
  <c r="BG2" i="138"/>
  <c r="AS2" i="138"/>
  <c r="AZ2" i="138"/>
  <c r="BU2" i="138"/>
  <c r="CI2" i="138"/>
  <c r="BM2" i="166"/>
  <c r="EL2" i="166"/>
  <c r="AY2" i="166"/>
  <c r="AR2" i="166"/>
  <c r="BF2" i="166"/>
  <c r="BT2" i="166"/>
  <c r="CD2" i="146"/>
  <c r="BP2" i="146"/>
  <c r="BW2" i="146"/>
  <c r="BI2" i="146"/>
  <c r="CK2" i="146"/>
  <c r="BM2" i="74"/>
  <c r="CH2" i="74"/>
  <c r="BF2" i="74"/>
  <c r="CA2" i="74"/>
  <c r="BT2" i="74"/>
  <c r="AR2" i="74"/>
  <c r="AY2" i="74"/>
  <c r="BK2" i="157"/>
  <c r="BR2" i="157"/>
  <c r="CF2" i="157"/>
  <c r="BD2" i="157"/>
  <c r="BY2" i="157"/>
  <c r="AY2" i="80"/>
  <c r="CA2" i="80"/>
  <c r="BT2" i="80"/>
  <c r="AR2" i="80"/>
  <c r="BM2" i="80"/>
  <c r="EL2" i="80"/>
  <c r="CH2" i="80"/>
  <c r="BF2" i="80"/>
  <c r="BM2" i="84"/>
  <c r="U11" i="213" s="1"/>
  <c r="BT2" i="84"/>
  <c r="AC11" i="213" s="1"/>
  <c r="EZ2" i="84"/>
  <c r="DU11" i="213" s="1"/>
  <c r="CA2" i="84"/>
  <c r="AK11" i="213" s="1"/>
  <c r="CH2" i="84"/>
  <c r="AS11" i="213" s="1"/>
  <c r="BF2" i="84"/>
  <c r="M11" i="213" s="1"/>
  <c r="BO2" i="142"/>
  <c r="BA2" i="142"/>
  <c r="BV2" i="142"/>
  <c r="BH2" i="142"/>
  <c r="AT2" i="142"/>
  <c r="BH2" i="159"/>
  <c r="BA2" i="159"/>
  <c r="AT2" i="159"/>
  <c r="BO2" i="159"/>
  <c r="BV2" i="159"/>
  <c r="AL2" i="86"/>
  <c r="G13" i="213" s="1"/>
  <c r="BG2" i="86"/>
  <c r="AE13" i="213" s="1"/>
  <c r="AZ2" i="86"/>
  <c r="W13" i="213" s="1"/>
  <c r="AS2" i="86"/>
  <c r="O13" i="213" s="1"/>
  <c r="BN2" i="86"/>
  <c r="AM13" i="213" s="1"/>
  <c r="ET2" i="95"/>
  <c r="DK2" i="95"/>
  <c r="BG2" i="95"/>
  <c r="CI2" i="95"/>
  <c r="CP2" i="95"/>
  <c r="EQ2" i="167"/>
  <c r="BK2" i="167"/>
  <c r="BY2" i="167"/>
  <c r="BD2" i="167"/>
  <c r="BR2" i="167"/>
  <c r="AW2" i="167"/>
  <c r="BO2" i="141"/>
  <c r="BV2" i="141"/>
  <c r="CC2" i="141"/>
  <c r="BA2" i="141"/>
  <c r="BH2" i="141"/>
  <c r="CA2" i="133"/>
  <c r="CH2" i="133"/>
  <c r="BO2" i="88"/>
  <c r="BH2" i="88"/>
  <c r="AT2" i="88"/>
  <c r="BV2" i="88"/>
  <c r="BA2" i="88"/>
  <c r="CD2" i="81"/>
  <c r="BB2" i="81"/>
  <c r="BI2" i="81"/>
  <c r="EO2" i="81"/>
  <c r="CK2" i="81"/>
  <c r="BW2" i="81"/>
  <c r="AU2" i="81"/>
  <c r="BP2" i="81"/>
  <c r="ET2" i="153"/>
  <c r="BU2" i="153"/>
  <c r="BN2" i="153"/>
  <c r="BG2" i="153"/>
  <c r="AZ2" i="153"/>
  <c r="AS2" i="153"/>
  <c r="BJ2" i="165"/>
  <c r="BQ2" i="165"/>
  <c r="GF2" i="165"/>
  <c r="AV2" i="165"/>
  <c r="BC2" i="165"/>
  <c r="EP2" i="165"/>
  <c r="BX2" i="165"/>
  <c r="AY2" i="134"/>
  <c r="ES2" i="134"/>
  <c r="BF2" i="134"/>
  <c r="DQ2" i="134"/>
  <c r="DJ2" i="134"/>
  <c r="DC2" i="134"/>
  <c r="EL2" i="134"/>
  <c r="AR2" i="134"/>
  <c r="BT2" i="134"/>
  <c r="BM2" i="134"/>
  <c r="HC10" i="70"/>
  <c r="GT10" i="70"/>
  <c r="GK10" i="70"/>
  <c r="GB10" i="70"/>
  <c r="HB10" i="70"/>
  <c r="GS10" i="70"/>
  <c r="GJ10" i="70"/>
  <c r="GA10" i="70"/>
  <c r="HA10" i="70"/>
  <c r="GR10" i="70"/>
  <c r="GI10" i="70"/>
  <c r="FY10" i="70"/>
  <c r="GZ10" i="70"/>
  <c r="GQ10" i="70"/>
  <c r="GG10" i="70"/>
  <c r="FX10" i="70"/>
  <c r="GY10" i="70"/>
  <c r="GO10" i="70"/>
  <c r="HE10" i="70"/>
  <c r="GV10" i="70"/>
  <c r="GM10" i="70"/>
  <c r="GL10" i="70"/>
  <c r="FT10" i="70"/>
  <c r="FK10" i="70"/>
  <c r="FA10" i="70"/>
  <c r="ER10" i="70"/>
  <c r="EI10" i="70"/>
  <c r="DZ10" i="70"/>
  <c r="DH10" i="70"/>
  <c r="CY10" i="70"/>
  <c r="CO10" i="70"/>
  <c r="CF10" i="70"/>
  <c r="BW10" i="70"/>
  <c r="BN10" i="70"/>
  <c r="BE10" i="70"/>
  <c r="AV10" i="70"/>
  <c r="T10" i="70"/>
  <c r="K10" i="70"/>
  <c r="B10" i="70"/>
  <c r="GF10" i="70"/>
  <c r="FS10" i="70"/>
  <c r="FI10" i="70"/>
  <c r="EZ10" i="70"/>
  <c r="EQ10" i="70"/>
  <c r="EH10" i="70"/>
  <c r="DY10" i="70"/>
  <c r="DP10" i="70"/>
  <c r="DG10" i="70"/>
  <c r="CW10" i="70"/>
  <c r="CN10" i="70"/>
  <c r="CE10" i="70"/>
  <c r="BV10" i="70"/>
  <c r="BM10" i="70"/>
  <c r="BD10" i="70"/>
  <c r="AU10" i="70"/>
  <c r="AB10" i="70"/>
  <c r="S10" i="70"/>
  <c r="J10" i="70"/>
  <c r="GE10" i="70"/>
  <c r="FQ10" i="70"/>
  <c r="FH10" i="70"/>
  <c r="EY10" i="70"/>
  <c r="EP10" i="70"/>
  <c r="EG10" i="70"/>
  <c r="DX10" i="70"/>
  <c r="DE10" i="70"/>
  <c r="CV10" i="70"/>
  <c r="CM10" i="70"/>
  <c r="CD10" i="70"/>
  <c r="BU10" i="70"/>
  <c r="BL10" i="70"/>
  <c r="BC10" i="70"/>
  <c r="AJ10" i="70"/>
  <c r="AA10" i="70"/>
  <c r="R10" i="70"/>
  <c r="A11" i="70"/>
  <c r="GD10" i="70"/>
  <c r="FP10" i="70"/>
  <c r="FG10" i="70"/>
  <c r="EX10" i="70"/>
  <c r="EO10" i="70"/>
  <c r="EF10" i="70"/>
  <c r="DW10" i="70"/>
  <c r="DM10" i="70"/>
  <c r="DD10" i="70"/>
  <c r="CU10" i="70"/>
  <c r="CL10" i="70"/>
  <c r="CC10" i="70"/>
  <c r="BT10" i="70"/>
  <c r="BK10" i="70"/>
  <c r="BA10" i="70"/>
  <c r="AR10" i="70"/>
  <c r="AI10" i="70"/>
  <c r="Z10" i="70"/>
  <c r="H10" i="70"/>
  <c r="HD10" i="70"/>
  <c r="GC10" i="70"/>
  <c r="FO10" i="70"/>
  <c r="FF10" i="70"/>
  <c r="EW10" i="70"/>
  <c r="EN10" i="70"/>
  <c r="EE10" i="70"/>
  <c r="DL10" i="70"/>
  <c r="DC10" i="70"/>
  <c r="CT10" i="70"/>
  <c r="CK10" i="70"/>
  <c r="CB10" i="70"/>
  <c r="BS10" i="70"/>
  <c r="BI10" i="70"/>
  <c r="AZ10" i="70"/>
  <c r="AQ10" i="70"/>
  <c r="AH10" i="70"/>
  <c r="P10" i="70"/>
  <c r="GW10" i="70"/>
  <c r="FW10" i="70"/>
  <c r="FN10" i="70"/>
  <c r="FE10" i="70"/>
  <c r="EV10" i="70"/>
  <c r="EM10" i="70"/>
  <c r="EC10" i="70"/>
  <c r="DT10" i="70"/>
  <c r="DK10" i="70"/>
  <c r="DB10" i="70"/>
  <c r="CS10" i="70"/>
  <c r="CJ10" i="70"/>
  <c r="CA10" i="70"/>
  <c r="BQ10" i="70"/>
  <c r="BH10" i="70"/>
  <c r="AY10" i="70"/>
  <c r="AP10" i="70"/>
  <c r="X10" i="70"/>
  <c r="E10" i="70"/>
  <c r="GN10" i="70"/>
  <c r="FU10" i="70"/>
  <c r="FL10" i="70"/>
  <c r="FC10" i="70"/>
  <c r="ES10" i="70"/>
  <c r="EJ10" i="70"/>
  <c r="EA10" i="70"/>
  <c r="DR10" i="70"/>
  <c r="DI10" i="70"/>
  <c r="CZ10" i="70"/>
  <c r="CQ10" i="70"/>
  <c r="CG10" i="70"/>
  <c r="BX10" i="70"/>
  <c r="BO10" i="70"/>
  <c r="BF10" i="70"/>
  <c r="AW10" i="70"/>
  <c r="AN10" i="70"/>
  <c r="L10" i="70"/>
  <c r="C10" i="70"/>
  <c r="FV10" i="70"/>
  <c r="DA10" i="70"/>
  <c r="AF10" i="70"/>
  <c r="FM10" i="70"/>
  <c r="CR10" i="70"/>
  <c r="FD10" i="70"/>
  <c r="CI10" i="70"/>
  <c r="EK10" i="70"/>
  <c r="BP10" i="70"/>
  <c r="EB10" i="70"/>
  <c r="BG10" i="70"/>
  <c r="DS10" i="70"/>
  <c r="AX10" i="70"/>
  <c r="EU10" i="70"/>
  <c r="DJ10" i="70"/>
  <c r="BY10" i="70"/>
  <c r="GU10" i="70"/>
  <c r="D10" i="70"/>
  <c r="H31" i="215" l="1"/>
  <c r="J31" i="215" s="1"/>
  <c r="J30" i="215"/>
  <c r="T13" i="156"/>
  <c r="U13" i="156" s="1"/>
  <c r="AS2" i="156" s="1"/>
  <c r="GW2" i="156"/>
  <c r="FG2" i="156"/>
  <c r="ES2" i="156"/>
  <c r="FU2" i="156"/>
  <c r="ER2" i="143"/>
  <c r="EK2" i="143"/>
  <c r="BL2" i="143"/>
  <c r="BS2" i="143"/>
  <c r="AX2" i="143"/>
  <c r="AQ2" i="143"/>
  <c r="BE2" i="143"/>
  <c r="AR2" i="133"/>
  <c r="EK2" i="133"/>
  <c r="BE2" i="133"/>
  <c r="BL2" i="133"/>
  <c r="BS2" i="133"/>
  <c r="AX2" i="133"/>
  <c r="AS8" i="70"/>
  <c r="AS8" i="213"/>
  <c r="BI8" i="70"/>
  <c r="BI8" i="213"/>
  <c r="DU7" i="70"/>
  <c r="DU7" i="213"/>
  <c r="BI6" i="70"/>
  <c r="BI6" i="213"/>
  <c r="M5" i="70"/>
  <c r="M5" i="213"/>
  <c r="AS10" i="70"/>
  <c r="AS10" i="213"/>
  <c r="FE9" i="70"/>
  <c r="FE9" i="213"/>
  <c r="DC109" i="213"/>
  <c r="DC15" i="213" s="1"/>
  <c r="CU5" i="213"/>
  <c r="CU6" i="213"/>
  <c r="CU7" i="213"/>
  <c r="CU8" i="213"/>
  <c r="CU9" i="213"/>
  <c r="CU10" i="213"/>
  <c r="CU11" i="213"/>
  <c r="CU12" i="213"/>
  <c r="CU13" i="213"/>
  <c r="DU8" i="70"/>
  <c r="DU8" i="213"/>
  <c r="AK7" i="70"/>
  <c r="AK7" i="213"/>
  <c r="AK6" i="70"/>
  <c r="AK6" i="213"/>
  <c r="U5" i="70"/>
  <c r="U5" i="213"/>
  <c r="DU10" i="70"/>
  <c r="DU10" i="213"/>
  <c r="AC8" i="70"/>
  <c r="AC8" i="213"/>
  <c r="M7" i="70"/>
  <c r="M7" i="213"/>
  <c r="AK5" i="70"/>
  <c r="AK5" i="213"/>
  <c r="AC10" i="70"/>
  <c r="AC10" i="213"/>
  <c r="U8" i="70"/>
  <c r="U8" i="213"/>
  <c r="AS7" i="70"/>
  <c r="AS7" i="213"/>
  <c r="U6" i="70"/>
  <c r="U6" i="213"/>
  <c r="AK10" i="70"/>
  <c r="AK10" i="213"/>
  <c r="AS5" i="70"/>
  <c r="AS5" i="213"/>
  <c r="BA8" i="70"/>
  <c r="BA8" i="213"/>
  <c r="BA7" i="70"/>
  <c r="BA7" i="213"/>
  <c r="M6" i="70"/>
  <c r="M6" i="213"/>
  <c r="BI5" i="70"/>
  <c r="BI5" i="213"/>
  <c r="M10" i="70"/>
  <c r="M10" i="213"/>
  <c r="BI7" i="70"/>
  <c r="BI7" i="213"/>
  <c r="AK8" i="70"/>
  <c r="AK8" i="213"/>
  <c r="U7" i="70"/>
  <c r="U7" i="213"/>
  <c r="AS6" i="70"/>
  <c r="AS6" i="213"/>
  <c r="BA5" i="70"/>
  <c r="BA5" i="213"/>
  <c r="U10" i="70"/>
  <c r="U10" i="213"/>
  <c r="CE15" i="213"/>
  <c r="CU15" i="213"/>
  <c r="BW15" i="213"/>
  <c r="CM15" i="213"/>
  <c r="AQ15" i="213"/>
  <c r="K15" i="213"/>
  <c r="BG15" i="213"/>
  <c r="AI15" i="213"/>
  <c r="AY15" i="213"/>
  <c r="AA15" i="213"/>
  <c r="S15" i="213"/>
  <c r="BO15" i="213"/>
  <c r="AC6" i="70"/>
  <c r="AC6" i="213"/>
  <c r="DY9" i="70"/>
  <c r="DY9" i="213"/>
  <c r="M8" i="70"/>
  <c r="M8" i="213"/>
  <c r="AC7" i="70"/>
  <c r="AC7" i="213"/>
  <c r="BA6" i="70"/>
  <c r="BA6" i="213"/>
  <c r="AC5" i="70"/>
  <c r="AC5" i="213"/>
  <c r="DQ9" i="70"/>
  <c r="DQ9" i="213"/>
  <c r="GT15" i="213"/>
  <c r="GF15" i="213"/>
  <c r="FS15" i="213"/>
  <c r="FE15" i="213"/>
  <c r="EC15" i="213"/>
  <c r="DP15" i="213"/>
  <c r="DB15" i="213"/>
  <c r="CN15" i="213"/>
  <c r="CA15" i="213"/>
  <c r="BM15" i="213"/>
  <c r="AK15" i="213"/>
  <c r="X15" i="213"/>
  <c r="J15" i="213"/>
  <c r="HE15" i="213"/>
  <c r="GR15" i="213"/>
  <c r="GD15" i="213"/>
  <c r="FP15" i="213"/>
  <c r="FC15" i="213"/>
  <c r="EO15" i="213"/>
  <c r="DM15" i="213"/>
  <c r="CZ15" i="213"/>
  <c r="CL15" i="213"/>
  <c r="BX15" i="213"/>
  <c r="BK15" i="213"/>
  <c r="AW15" i="213"/>
  <c r="U15" i="213"/>
  <c r="H15" i="213"/>
  <c r="HD15" i="213"/>
  <c r="GQ15" i="213"/>
  <c r="GC15" i="213"/>
  <c r="FA15" i="213"/>
  <c r="EN15" i="213"/>
  <c r="DZ15" i="213"/>
  <c r="DL15" i="213"/>
  <c r="CY15" i="213"/>
  <c r="CK15" i="213"/>
  <c r="BI15" i="213"/>
  <c r="AV15" i="213"/>
  <c r="AH15" i="213"/>
  <c r="T15" i="213"/>
  <c r="GO15" i="213"/>
  <c r="GB15" i="213"/>
  <c r="FN15" i="213"/>
  <c r="EZ15" i="213"/>
  <c r="EM15" i="213"/>
  <c r="DY15" i="213"/>
  <c r="CW15" i="213"/>
  <c r="CJ15" i="213"/>
  <c r="BV15" i="213"/>
  <c r="BH15" i="213"/>
  <c r="AU15" i="213"/>
  <c r="E15" i="213"/>
  <c r="HB15" i="213"/>
  <c r="GN15" i="213"/>
  <c r="GA15" i="213"/>
  <c r="FM15" i="213"/>
  <c r="EK15" i="213"/>
  <c r="DX15" i="213"/>
  <c r="DJ15" i="213"/>
  <c r="CV15" i="213"/>
  <c r="CI15" i="213"/>
  <c r="BU15" i="213"/>
  <c r="AS15" i="213"/>
  <c r="AF15" i="213"/>
  <c r="R15" i="213"/>
  <c r="D15" i="213"/>
  <c r="HA15" i="213"/>
  <c r="FY15" i="213"/>
  <c r="FL15" i="213"/>
  <c r="EX15" i="213"/>
  <c r="EJ15" i="213"/>
  <c r="DW15" i="213"/>
  <c r="DI15" i="213"/>
  <c r="CG15" i="213"/>
  <c r="BT15" i="213"/>
  <c r="BF15" i="213"/>
  <c r="AR15" i="213"/>
  <c r="C15" i="213"/>
  <c r="GZ15" i="213"/>
  <c r="GL15" i="213"/>
  <c r="FX15" i="213"/>
  <c r="FK15" i="213"/>
  <c r="EW15" i="213"/>
  <c r="DU15" i="213"/>
  <c r="DH15" i="213"/>
  <c r="CT15" i="213"/>
  <c r="CF15" i="213"/>
  <c r="BS15" i="213"/>
  <c r="BE15" i="213"/>
  <c r="AC15" i="213"/>
  <c r="P15" i="213"/>
  <c r="B15" i="213"/>
  <c r="GY15" i="213"/>
  <c r="GK15" i="213"/>
  <c r="FI15" i="213"/>
  <c r="EV15" i="213"/>
  <c r="EH15" i="213"/>
  <c r="DT15" i="213"/>
  <c r="DG15" i="213"/>
  <c r="CS15" i="213"/>
  <c r="BQ15" i="213"/>
  <c r="BD15" i="213"/>
  <c r="AP15" i="213"/>
  <c r="AB15" i="213"/>
  <c r="GW15" i="213"/>
  <c r="GJ15" i="213"/>
  <c r="FV15" i="213"/>
  <c r="FH15" i="213"/>
  <c r="EU15" i="213"/>
  <c r="EG15" i="213"/>
  <c r="DE15" i="213"/>
  <c r="CR15" i="213"/>
  <c r="CD15" i="213"/>
  <c r="BP15" i="213"/>
  <c r="BC15" i="213"/>
  <c r="M15" i="213"/>
  <c r="GV15" i="213"/>
  <c r="GI15" i="213"/>
  <c r="FU15" i="213"/>
  <c r="ES15" i="213"/>
  <c r="EF15" i="213"/>
  <c r="DR15" i="213"/>
  <c r="DD15" i="213"/>
  <c r="CQ15" i="213"/>
  <c r="CC15" i="213"/>
  <c r="BA15" i="213"/>
  <c r="AN15" i="213"/>
  <c r="Z15" i="213"/>
  <c r="L15" i="213"/>
  <c r="DA15" i="213"/>
  <c r="FT15" i="213"/>
  <c r="CO15" i="213"/>
  <c r="FQ15" i="213"/>
  <c r="FF15" i="213"/>
  <c r="CB15" i="213"/>
  <c r="FD15" i="213"/>
  <c r="BY15" i="213"/>
  <c r="GG15" i="213"/>
  <c r="ER15" i="213"/>
  <c r="BN15" i="213"/>
  <c r="EP15" i="213"/>
  <c r="BL15" i="213"/>
  <c r="EE15" i="213"/>
  <c r="AZ15" i="213"/>
  <c r="A16" i="213"/>
  <c r="EB15" i="213"/>
  <c r="AX15" i="213"/>
  <c r="DQ15" i="213"/>
  <c r="GS15" i="213"/>
  <c r="DO15" i="213"/>
  <c r="AJ15" i="213"/>
  <c r="AL2" i="162"/>
  <c r="AS2" i="162"/>
  <c r="BN2" i="162"/>
  <c r="BG2" i="162"/>
  <c r="AZ2" i="162"/>
  <c r="AP2" i="165"/>
  <c r="BD2" i="165"/>
  <c r="AW2" i="165"/>
  <c r="BK2" i="165"/>
  <c r="EJ2" i="165"/>
  <c r="FZ2" i="165"/>
  <c r="BR2" i="165"/>
  <c r="BB2" i="141"/>
  <c r="BP2" i="141"/>
  <c r="AU2" i="141"/>
  <c r="BI2" i="141"/>
  <c r="BW2" i="141"/>
  <c r="BG2" i="161"/>
  <c r="AS2" i="161"/>
  <c r="AZ2" i="161"/>
  <c r="AL2" i="161"/>
  <c r="BN2" i="161"/>
  <c r="AQ2" i="71"/>
  <c r="BS2" i="71"/>
  <c r="BZ2" i="71"/>
  <c r="BE2" i="71"/>
  <c r="AX2" i="71"/>
  <c r="CG2" i="71"/>
  <c r="BL2" i="71"/>
  <c r="AZ2" i="155"/>
  <c r="BN2" i="155"/>
  <c r="EF2" i="155"/>
  <c r="AS2" i="155"/>
  <c r="AL2" i="155"/>
  <c r="BG2" i="155"/>
  <c r="BO2" i="149"/>
  <c r="AM2" i="149"/>
  <c r="AT2" i="149"/>
  <c r="BH2" i="149"/>
  <c r="BA2" i="149"/>
  <c r="CJ2" i="95"/>
  <c r="EN2" i="95"/>
  <c r="BA2" i="95"/>
  <c r="CC2" i="95"/>
  <c r="DE2" i="95"/>
  <c r="BI2" i="159"/>
  <c r="BB2" i="159"/>
  <c r="AN2" i="159"/>
  <c r="AU2" i="159"/>
  <c r="BP2" i="159"/>
  <c r="AZ2" i="74"/>
  <c r="BG2" i="74"/>
  <c r="BU2" i="74"/>
  <c r="AS2" i="74"/>
  <c r="CB2" i="74"/>
  <c r="BN2" i="74"/>
  <c r="AL2" i="74"/>
  <c r="BP2" i="163"/>
  <c r="BI2" i="163"/>
  <c r="BB2" i="163"/>
  <c r="CR2" i="163"/>
  <c r="CD2" i="163"/>
  <c r="CK2" i="163"/>
  <c r="BW2" i="163"/>
  <c r="AM2" i="138"/>
  <c r="BA2" i="138"/>
  <c r="CC2" i="138"/>
  <c r="BV2" i="138"/>
  <c r="BO2" i="138"/>
  <c r="BH2" i="138"/>
  <c r="EG2" i="138"/>
  <c r="AT2" i="138"/>
  <c r="CB2" i="98"/>
  <c r="BG2" i="98"/>
  <c r="AL2" i="98"/>
  <c r="BN2" i="98"/>
  <c r="AS2" i="98"/>
  <c r="AZ2" i="98"/>
  <c r="BU2" i="98"/>
  <c r="BG2" i="135"/>
  <c r="BN2" i="135"/>
  <c r="AS2" i="135"/>
  <c r="AL2" i="135"/>
  <c r="AZ2" i="135"/>
  <c r="AZ2" i="84"/>
  <c r="CB2" i="84"/>
  <c r="BN2" i="84"/>
  <c r="BG2" i="84"/>
  <c r="BU2" i="84"/>
  <c r="ET2" i="84"/>
  <c r="DO11" i="213" s="1"/>
  <c r="AL2" i="166"/>
  <c r="BG2" i="166"/>
  <c r="AS2" i="166"/>
  <c r="BN2" i="166"/>
  <c r="EF2" i="166"/>
  <c r="AZ2" i="166"/>
  <c r="BP2" i="94"/>
  <c r="AU2" i="94"/>
  <c r="BB2" i="94"/>
  <c r="AN2" i="94"/>
  <c r="BI2" i="94"/>
  <c r="AL2" i="152"/>
  <c r="BG2" i="152"/>
  <c r="BN2" i="152"/>
  <c r="AZ2" i="152"/>
  <c r="AS2" i="152"/>
  <c r="EF2" i="83"/>
  <c r="AZ2" i="83"/>
  <c r="BN2" i="83"/>
  <c r="AL2" i="83"/>
  <c r="AS2" i="83"/>
  <c r="BG2" i="83"/>
  <c r="CR2" i="145"/>
  <c r="AN2" i="145"/>
  <c r="BP2" i="145"/>
  <c r="AU2" i="145"/>
  <c r="BI2" i="145"/>
  <c r="BB2" i="145"/>
  <c r="AU2" i="88"/>
  <c r="O15" i="213" s="1"/>
  <c r="BP2" i="88"/>
  <c r="AM15" i="213" s="1"/>
  <c r="BB2" i="88"/>
  <c r="W15" i="213" s="1"/>
  <c r="AN2" i="88"/>
  <c r="G15" i="213" s="1"/>
  <c r="BI2" i="88"/>
  <c r="AE15" i="213" s="1"/>
  <c r="BH2" i="144"/>
  <c r="AT2" i="144"/>
  <c r="CC2" i="144"/>
  <c r="CJ2" i="144"/>
  <c r="BV2" i="144"/>
  <c r="BO2" i="144"/>
  <c r="BA2" i="144"/>
  <c r="EI2" i="81"/>
  <c r="BC2" i="81"/>
  <c r="AO2" i="81"/>
  <c r="BJ2" i="81"/>
  <c r="BX2" i="81"/>
  <c r="CE2" i="81"/>
  <c r="BQ2" i="81"/>
  <c r="AV2" i="81"/>
  <c r="BN2" i="87"/>
  <c r="AM14" i="213" s="1"/>
  <c r="AL2" i="87"/>
  <c r="G14" i="213" s="1"/>
  <c r="AS2" i="87"/>
  <c r="O14" i="213" s="1"/>
  <c r="AZ2" i="87"/>
  <c r="W14" i="213" s="1"/>
  <c r="BG2" i="87"/>
  <c r="AE14" i="213" s="1"/>
  <c r="CA2" i="93"/>
  <c r="CO2" i="93"/>
  <c r="BT2" i="93"/>
  <c r="CH2" i="93"/>
  <c r="CV2" i="93"/>
  <c r="AL2" i="151"/>
  <c r="AS2" i="151"/>
  <c r="CW2" i="151"/>
  <c r="AM2" i="100"/>
  <c r="AT2" i="100"/>
  <c r="BO2" i="100"/>
  <c r="BH2" i="100"/>
  <c r="BA2" i="100"/>
  <c r="BS2" i="89"/>
  <c r="AX2" i="89"/>
  <c r="BL2" i="89"/>
  <c r="AQ2" i="89"/>
  <c r="BE2" i="89"/>
  <c r="AO2" i="168"/>
  <c r="BC2" i="168"/>
  <c r="AV2" i="168"/>
  <c r="BQ2" i="168"/>
  <c r="BN2" i="96"/>
  <c r="AS2" i="96"/>
  <c r="BG2" i="96"/>
  <c r="AL2" i="96"/>
  <c r="AZ2" i="96"/>
  <c r="AM2" i="153"/>
  <c r="BO2" i="153"/>
  <c r="AT2" i="153"/>
  <c r="BA2" i="153"/>
  <c r="BH2" i="153"/>
  <c r="EN2" i="153"/>
  <c r="BL2" i="157"/>
  <c r="AX2" i="157"/>
  <c r="BS2" i="157"/>
  <c r="BZ2" i="157"/>
  <c r="BE2" i="157"/>
  <c r="BO2" i="160"/>
  <c r="AM2" i="160"/>
  <c r="BH2" i="160"/>
  <c r="AT2" i="160"/>
  <c r="BA2" i="160"/>
  <c r="BP2" i="99"/>
  <c r="BB2" i="99"/>
  <c r="AU2" i="99"/>
  <c r="BI2" i="99"/>
  <c r="BW2" i="99"/>
  <c r="CB2" i="133"/>
  <c r="BU2" i="133"/>
  <c r="BG2" i="156"/>
  <c r="BN2" i="156"/>
  <c r="AN2" i="150"/>
  <c r="BP2" i="97"/>
  <c r="BW2" i="97"/>
  <c r="BB2" i="97"/>
  <c r="AU2" i="97"/>
  <c r="BI2" i="97"/>
  <c r="GE2" i="97"/>
  <c r="CE2" i="154"/>
  <c r="BC2" i="154"/>
  <c r="BX2" i="154"/>
  <c r="BJ2" i="154"/>
  <c r="BQ2" i="154"/>
  <c r="AN2" i="86"/>
  <c r="I13" i="213" s="1"/>
  <c r="AU2" i="86"/>
  <c r="Q13" i="213" s="1"/>
  <c r="BP2" i="86"/>
  <c r="AO13" i="213" s="1"/>
  <c r="BB2" i="86"/>
  <c r="Y13" i="213" s="1"/>
  <c r="BI2" i="86"/>
  <c r="AG13" i="213" s="1"/>
  <c r="BQ2" i="146"/>
  <c r="BC2" i="146"/>
  <c r="CE2" i="146"/>
  <c r="BJ2" i="146"/>
  <c r="BX2" i="146"/>
  <c r="AU2" i="92"/>
  <c r="BP2" i="92"/>
  <c r="BW2" i="92"/>
  <c r="BB2" i="92"/>
  <c r="BI2" i="92"/>
  <c r="AZ2" i="80"/>
  <c r="BG2" i="80"/>
  <c r="BN2" i="80"/>
  <c r="BU2" i="80"/>
  <c r="CB2" i="80"/>
  <c r="AL2" i="80"/>
  <c r="EF2" i="80"/>
  <c r="AS2" i="80"/>
  <c r="AQ2" i="167"/>
  <c r="BL2" i="167"/>
  <c r="BS2" i="167"/>
  <c r="AX2" i="167"/>
  <c r="BE2" i="167"/>
  <c r="EK2" i="167"/>
  <c r="BP2" i="142"/>
  <c r="BI2" i="142"/>
  <c r="AU2" i="142"/>
  <c r="AN2" i="142"/>
  <c r="BB2" i="142"/>
  <c r="CB2" i="143"/>
  <c r="BU2" i="143"/>
  <c r="CC2" i="139"/>
  <c r="EN2" i="139"/>
  <c r="BV2" i="139"/>
  <c r="AZ2" i="137"/>
  <c r="BG2" i="137"/>
  <c r="BN2" i="137"/>
  <c r="AL2" i="137"/>
  <c r="AS2" i="137"/>
  <c r="CC2" i="158"/>
  <c r="DE2" i="158"/>
  <c r="BA2" i="158"/>
  <c r="BO2" i="158"/>
  <c r="BH2" i="158"/>
  <c r="BV2" i="158"/>
  <c r="AL2" i="90"/>
  <c r="AS2" i="90"/>
  <c r="AZ2" i="90"/>
  <c r="BN2" i="90"/>
  <c r="BG2" i="90"/>
  <c r="BQ2" i="91"/>
  <c r="EI2" i="91"/>
  <c r="BC2" i="91"/>
  <c r="AO2" i="91"/>
  <c r="BJ2" i="91"/>
  <c r="BX2" i="91"/>
  <c r="AV2" i="91"/>
  <c r="CE2" i="91"/>
  <c r="CW2" i="134"/>
  <c r="BN2" i="134"/>
  <c r="AS2" i="134"/>
  <c r="AL2" i="134"/>
  <c r="EF2" i="134"/>
  <c r="BG2" i="134"/>
  <c r="DK2" i="134"/>
  <c r="AZ2" i="134"/>
  <c r="EM2" i="134"/>
  <c r="DD2" i="134"/>
  <c r="GZ11" i="70"/>
  <c r="GQ11" i="70"/>
  <c r="GG11" i="70"/>
  <c r="FX11" i="70"/>
  <c r="FO11" i="70"/>
  <c r="FF11" i="70"/>
  <c r="EW11" i="70"/>
  <c r="EN11" i="70"/>
  <c r="EE11" i="70"/>
  <c r="DU11" i="70"/>
  <c r="DL11" i="70"/>
  <c r="DC11" i="70"/>
  <c r="CT11" i="70"/>
  <c r="CK11" i="70"/>
  <c r="CB11" i="70"/>
  <c r="BS11" i="70"/>
  <c r="BI11" i="70"/>
  <c r="AZ11" i="70"/>
  <c r="AQ11" i="70"/>
  <c r="AH11" i="70"/>
  <c r="P11" i="70"/>
  <c r="GY11" i="70"/>
  <c r="GO11" i="70"/>
  <c r="GF11" i="70"/>
  <c r="FW11" i="70"/>
  <c r="FN11" i="70"/>
  <c r="FE11" i="70"/>
  <c r="EV11" i="70"/>
  <c r="EM11" i="70"/>
  <c r="EC11" i="70"/>
  <c r="DT11" i="70"/>
  <c r="DK11" i="70"/>
  <c r="DB11" i="70"/>
  <c r="CS11" i="70"/>
  <c r="CJ11" i="70"/>
  <c r="CA11" i="70"/>
  <c r="BQ11" i="70"/>
  <c r="BH11" i="70"/>
  <c r="AY11" i="70"/>
  <c r="AP11" i="70"/>
  <c r="X11" i="70"/>
  <c r="E11" i="70"/>
  <c r="A12" i="70"/>
  <c r="GW11" i="70"/>
  <c r="GN11" i="70"/>
  <c r="GE11" i="70"/>
  <c r="FV11" i="70"/>
  <c r="FM11" i="70"/>
  <c r="FD11" i="70"/>
  <c r="EU11" i="70"/>
  <c r="EK11" i="70"/>
  <c r="EB11" i="70"/>
  <c r="DS11" i="70"/>
  <c r="DJ11" i="70"/>
  <c r="DA11" i="70"/>
  <c r="CR11" i="70"/>
  <c r="CI11" i="70"/>
  <c r="BY11" i="70"/>
  <c r="BP11" i="70"/>
  <c r="BG11" i="70"/>
  <c r="AX11" i="70"/>
  <c r="AF11" i="70"/>
  <c r="M11" i="70"/>
  <c r="D11" i="70"/>
  <c r="HE11" i="70"/>
  <c r="GV11" i="70"/>
  <c r="GM11" i="70"/>
  <c r="GD11" i="70"/>
  <c r="FU11" i="70"/>
  <c r="FL11" i="70"/>
  <c r="FC11" i="70"/>
  <c r="ES11" i="70"/>
  <c r="EJ11" i="70"/>
  <c r="EA11" i="70"/>
  <c r="DR11" i="70"/>
  <c r="DI11" i="70"/>
  <c r="CZ11" i="70"/>
  <c r="CQ11" i="70"/>
  <c r="CG11" i="70"/>
  <c r="BX11" i="70"/>
  <c r="BO11" i="70"/>
  <c r="BF11" i="70"/>
  <c r="AW11" i="70"/>
  <c r="AN11" i="70"/>
  <c r="U11" i="70"/>
  <c r="L11" i="70"/>
  <c r="C11" i="70"/>
  <c r="HD11" i="70"/>
  <c r="GU11" i="70"/>
  <c r="GL11" i="70"/>
  <c r="GC11" i="70"/>
  <c r="FT11" i="70"/>
  <c r="FK11" i="70"/>
  <c r="FA11" i="70"/>
  <c r="ER11" i="70"/>
  <c r="EI11" i="70"/>
  <c r="DZ11" i="70"/>
  <c r="DH11" i="70"/>
  <c r="CY11" i="70"/>
  <c r="CO11" i="70"/>
  <c r="CF11" i="70"/>
  <c r="BW11" i="70"/>
  <c r="BN11" i="70"/>
  <c r="BE11" i="70"/>
  <c r="AV11" i="70"/>
  <c r="AC11" i="70"/>
  <c r="T11" i="70"/>
  <c r="K11" i="70"/>
  <c r="B11" i="70"/>
  <c r="HC11" i="70"/>
  <c r="GT11" i="70"/>
  <c r="GK11" i="70"/>
  <c r="GB11" i="70"/>
  <c r="FS11" i="70"/>
  <c r="FI11" i="70"/>
  <c r="EZ11" i="70"/>
  <c r="EQ11" i="70"/>
  <c r="EH11" i="70"/>
  <c r="DY11" i="70"/>
  <c r="DP11" i="70"/>
  <c r="DG11" i="70"/>
  <c r="CW11" i="70"/>
  <c r="CN11" i="70"/>
  <c r="CE11" i="70"/>
  <c r="BV11" i="70"/>
  <c r="BM11" i="70"/>
  <c r="BD11" i="70"/>
  <c r="AU11" i="70"/>
  <c r="HB11" i="70"/>
  <c r="GS11" i="70"/>
  <c r="GJ11" i="70"/>
  <c r="GA11" i="70"/>
  <c r="FQ11" i="70"/>
  <c r="FH11" i="70"/>
  <c r="EY11" i="70"/>
  <c r="EP11" i="70"/>
  <c r="EG11" i="70"/>
  <c r="DX11" i="70"/>
  <c r="DE11" i="70"/>
  <c r="CV11" i="70"/>
  <c r="CM11" i="70"/>
  <c r="CD11" i="70"/>
  <c r="BU11" i="70"/>
  <c r="BL11" i="70"/>
  <c r="BC11" i="70"/>
  <c r="AS11" i="70"/>
  <c r="AJ11" i="70"/>
  <c r="AA11" i="70"/>
  <c r="R11" i="70"/>
  <c r="HA11" i="70"/>
  <c r="EF11" i="70"/>
  <c r="BK11" i="70"/>
  <c r="GR11" i="70"/>
  <c r="DW11" i="70"/>
  <c r="BA11" i="70"/>
  <c r="J11" i="70"/>
  <c r="GI11" i="70"/>
  <c r="DM11" i="70"/>
  <c r="AR11" i="70"/>
  <c r="H11" i="70"/>
  <c r="FY11" i="70"/>
  <c r="DD11" i="70"/>
  <c r="AK11" i="70"/>
  <c r="FP11" i="70"/>
  <c r="CU11" i="70"/>
  <c r="AI11" i="70"/>
  <c r="FG11" i="70"/>
  <c r="CL11" i="70"/>
  <c r="AB11" i="70"/>
  <c r="EO11" i="70"/>
  <c r="BT11" i="70"/>
  <c r="S11" i="70"/>
  <c r="EX11" i="70"/>
  <c r="CC11" i="70"/>
  <c r="Z11" i="70"/>
  <c r="BU2" i="156" l="1"/>
  <c r="AZ2" i="156"/>
  <c r="V13" i="156"/>
  <c r="FA2" i="156"/>
  <c r="FO2" i="156"/>
  <c r="GQ2" i="156"/>
  <c r="EM2" i="156"/>
  <c r="ES2" i="143"/>
  <c r="EL2" i="143"/>
  <c r="BM2" i="143"/>
  <c r="AR2" i="143"/>
  <c r="BT2" i="143"/>
  <c r="BF2" i="143"/>
  <c r="AY2" i="143"/>
  <c r="AL2" i="133"/>
  <c r="EL2" i="133"/>
  <c r="BT2" i="133"/>
  <c r="BF2" i="133"/>
  <c r="BM2" i="133"/>
  <c r="AY2" i="133"/>
  <c r="DO11" i="70"/>
  <c r="AU7" i="70"/>
  <c r="AU7" i="213"/>
  <c r="DO10" i="70"/>
  <c r="DO10" i="213"/>
  <c r="G7" i="70"/>
  <c r="G7" i="213"/>
  <c r="G8" i="70"/>
  <c r="G8" i="213"/>
  <c r="AM10" i="70"/>
  <c r="AM10" i="213"/>
  <c r="G11" i="70"/>
  <c r="G11" i="213"/>
  <c r="AU6" i="70"/>
  <c r="AU6" i="213"/>
  <c r="AE5" i="70"/>
  <c r="AE5" i="213"/>
  <c r="BC7" i="70"/>
  <c r="BC7" i="213"/>
  <c r="W8" i="70"/>
  <c r="W8" i="213"/>
  <c r="W10" i="70"/>
  <c r="W10" i="213"/>
  <c r="AE6" i="70"/>
  <c r="AE6" i="213"/>
  <c r="BC5" i="70"/>
  <c r="BC5" i="213"/>
  <c r="DK109" i="213"/>
  <c r="DK16" i="213" s="1"/>
  <c r="DC5" i="213"/>
  <c r="DC6" i="213"/>
  <c r="DC7" i="213"/>
  <c r="DC8" i="213"/>
  <c r="DC9" i="213"/>
  <c r="DC10" i="213"/>
  <c r="DC11" i="213"/>
  <c r="DC12" i="213"/>
  <c r="DC13" i="213"/>
  <c r="DC14" i="213"/>
  <c r="DO8" i="70"/>
  <c r="DO8" i="213"/>
  <c r="AM7" i="70"/>
  <c r="AM7" i="213"/>
  <c r="O8" i="70"/>
  <c r="O8" i="213"/>
  <c r="W5" i="70"/>
  <c r="W5" i="213"/>
  <c r="AE7" i="70"/>
  <c r="AE7" i="213"/>
  <c r="AM8" i="70"/>
  <c r="AM8" i="213"/>
  <c r="AE11" i="70"/>
  <c r="AE11" i="213"/>
  <c r="G6" i="70"/>
  <c r="G6" i="213"/>
  <c r="AU5" i="70"/>
  <c r="AU5" i="213"/>
  <c r="DC16" i="213"/>
  <c r="CE16" i="213"/>
  <c r="CU16" i="213"/>
  <c r="BW16" i="213"/>
  <c r="CM16" i="213"/>
  <c r="K16" i="213"/>
  <c r="BG16" i="213"/>
  <c r="AI16" i="213"/>
  <c r="AY16" i="213"/>
  <c r="AA16" i="213"/>
  <c r="BO16" i="213"/>
  <c r="AQ16" i="213"/>
  <c r="S16" i="213"/>
  <c r="W7" i="70"/>
  <c r="W7" i="213"/>
  <c r="BC8" i="70"/>
  <c r="BC8" i="213"/>
  <c r="AE10" i="70"/>
  <c r="AE10" i="213"/>
  <c r="O11" i="70"/>
  <c r="O11" i="213"/>
  <c r="AM6" i="70"/>
  <c r="AM6" i="213"/>
  <c r="AM5" i="70"/>
  <c r="AM5" i="213"/>
  <c r="O5" i="70"/>
  <c r="O5" i="213"/>
  <c r="O7" i="70"/>
  <c r="O7" i="213"/>
  <c r="AU8" i="70"/>
  <c r="AU8" i="213"/>
  <c r="O10" i="70"/>
  <c r="O10" i="213"/>
  <c r="W11" i="70"/>
  <c r="W11" i="213"/>
  <c r="BC6" i="70"/>
  <c r="BC6" i="213"/>
  <c r="G5" i="70"/>
  <c r="G5" i="213"/>
  <c r="W6" i="70"/>
  <c r="W6" i="213"/>
  <c r="DO7" i="70"/>
  <c r="DO7" i="213"/>
  <c r="AE8" i="70"/>
  <c r="AE8" i="213"/>
  <c r="G10" i="70"/>
  <c r="G10" i="213"/>
  <c r="AM11" i="70"/>
  <c r="AM11" i="213"/>
  <c r="O6" i="70"/>
  <c r="O6" i="213"/>
  <c r="GZ16" i="213"/>
  <c r="GL16" i="213"/>
  <c r="FX16" i="213"/>
  <c r="FK16" i="213"/>
  <c r="EW16" i="213"/>
  <c r="DU16" i="213"/>
  <c r="DH16" i="213"/>
  <c r="CT16" i="213"/>
  <c r="CF16" i="213"/>
  <c r="BS16" i="213"/>
  <c r="BE16" i="213"/>
  <c r="AC16" i="213"/>
  <c r="P16" i="213"/>
  <c r="B16" i="213"/>
  <c r="GW16" i="213"/>
  <c r="GJ16" i="213"/>
  <c r="FV16" i="213"/>
  <c r="FH16" i="213"/>
  <c r="EU16" i="213"/>
  <c r="EG16" i="213"/>
  <c r="DE16" i="213"/>
  <c r="CR16" i="213"/>
  <c r="CD16" i="213"/>
  <c r="BP16" i="213"/>
  <c r="BC16" i="213"/>
  <c r="AO16" i="213"/>
  <c r="M16" i="213"/>
  <c r="GV16" i="213"/>
  <c r="GI16" i="213"/>
  <c r="FU16" i="213"/>
  <c r="ES16" i="213"/>
  <c r="EF16" i="213"/>
  <c r="DR16" i="213"/>
  <c r="DD16" i="213"/>
  <c r="CQ16" i="213"/>
  <c r="CC16" i="213"/>
  <c r="BA16" i="213"/>
  <c r="AN16" i="213"/>
  <c r="Z16" i="213"/>
  <c r="L16" i="213"/>
  <c r="GG16" i="213"/>
  <c r="FT16" i="213"/>
  <c r="FF16" i="213"/>
  <c r="ER16" i="213"/>
  <c r="EE16" i="213"/>
  <c r="DQ16" i="213"/>
  <c r="CO16" i="213"/>
  <c r="CB16" i="213"/>
  <c r="BN16" i="213"/>
  <c r="AZ16" i="213"/>
  <c r="AM16" i="213"/>
  <c r="Y16" i="213"/>
  <c r="GT16" i="213"/>
  <c r="GF16" i="213"/>
  <c r="FS16" i="213"/>
  <c r="FE16" i="213"/>
  <c r="EC16" i="213"/>
  <c r="DP16" i="213"/>
  <c r="DB16" i="213"/>
  <c r="CN16" i="213"/>
  <c r="CA16" i="213"/>
  <c r="BM16" i="213"/>
  <c r="AK16" i="213"/>
  <c r="X16" i="213"/>
  <c r="J16" i="213"/>
  <c r="A17" i="213"/>
  <c r="GS16" i="213"/>
  <c r="FQ16" i="213"/>
  <c r="FD16" i="213"/>
  <c r="EP16" i="213"/>
  <c r="EB16" i="213"/>
  <c r="DO16" i="213"/>
  <c r="DA16" i="213"/>
  <c r="BY16" i="213"/>
  <c r="BL16" i="213"/>
  <c r="AX16" i="213"/>
  <c r="AJ16" i="213"/>
  <c r="W16" i="213"/>
  <c r="I16" i="213"/>
  <c r="HE16" i="213"/>
  <c r="GR16" i="213"/>
  <c r="GD16" i="213"/>
  <c r="FP16" i="213"/>
  <c r="FC16" i="213"/>
  <c r="EO16" i="213"/>
  <c r="DM16" i="213"/>
  <c r="CZ16" i="213"/>
  <c r="CL16" i="213"/>
  <c r="BX16" i="213"/>
  <c r="BK16" i="213"/>
  <c r="AW16" i="213"/>
  <c r="U16" i="213"/>
  <c r="H16" i="213"/>
  <c r="HD16" i="213"/>
  <c r="GQ16" i="213"/>
  <c r="GC16" i="213"/>
  <c r="FA16" i="213"/>
  <c r="EN16" i="213"/>
  <c r="DZ16" i="213"/>
  <c r="DL16" i="213"/>
  <c r="CY16" i="213"/>
  <c r="CK16" i="213"/>
  <c r="BI16" i="213"/>
  <c r="AV16" i="213"/>
  <c r="AH16" i="213"/>
  <c r="T16" i="213"/>
  <c r="G16" i="213"/>
  <c r="GO16" i="213"/>
  <c r="GB16" i="213"/>
  <c r="FN16" i="213"/>
  <c r="EZ16" i="213"/>
  <c r="EM16" i="213"/>
  <c r="DY16" i="213"/>
  <c r="CW16" i="213"/>
  <c r="CJ16" i="213"/>
  <c r="BV16" i="213"/>
  <c r="BH16" i="213"/>
  <c r="AU16" i="213"/>
  <c r="AG16" i="213"/>
  <c r="E16" i="213"/>
  <c r="HB16" i="213"/>
  <c r="GN16" i="213"/>
  <c r="GA16" i="213"/>
  <c r="FM16" i="213"/>
  <c r="EK16" i="213"/>
  <c r="DX16" i="213"/>
  <c r="DJ16" i="213"/>
  <c r="CV16" i="213"/>
  <c r="CI16" i="213"/>
  <c r="BU16" i="213"/>
  <c r="AS16" i="213"/>
  <c r="AF16" i="213"/>
  <c r="R16" i="213"/>
  <c r="D16" i="213"/>
  <c r="EH16" i="213"/>
  <c r="BD16" i="213"/>
  <c r="EJ16" i="213"/>
  <c r="BF16" i="213"/>
  <c r="HA16" i="213"/>
  <c r="DW16" i="213"/>
  <c r="AR16" i="213"/>
  <c r="GY16" i="213"/>
  <c r="DT16" i="213"/>
  <c r="AP16" i="213"/>
  <c r="DI16" i="213"/>
  <c r="AE16" i="213"/>
  <c r="GK16" i="213"/>
  <c r="DG16" i="213"/>
  <c r="AB16" i="213"/>
  <c r="FY16" i="213"/>
  <c r="Q16" i="213"/>
  <c r="CS16" i="213"/>
  <c r="O16" i="213"/>
  <c r="FL16" i="213"/>
  <c r="CG16" i="213"/>
  <c r="C16" i="213"/>
  <c r="FI16" i="213"/>
  <c r="EX16" i="213"/>
  <c r="BT16" i="213"/>
  <c r="EV16" i="213"/>
  <c r="BQ16" i="213"/>
  <c r="AV2" i="100"/>
  <c r="BC2" i="100"/>
  <c r="BJ2" i="100"/>
  <c r="BQ2" i="100"/>
  <c r="AO2" i="100"/>
  <c r="BI2" i="90"/>
  <c r="AN2" i="90"/>
  <c r="BB2" i="90"/>
  <c r="BP2" i="90"/>
  <c r="AU2" i="90"/>
  <c r="AU2" i="135"/>
  <c r="BI2" i="135"/>
  <c r="BP2" i="135"/>
  <c r="BB2" i="135"/>
  <c r="AN2" i="135"/>
  <c r="BR2" i="163"/>
  <c r="BD2" i="163"/>
  <c r="BY2" i="163"/>
  <c r="CM2" i="163"/>
  <c r="CF2" i="163"/>
  <c r="BK2" i="163"/>
  <c r="CT2" i="163"/>
  <c r="AQ2" i="168"/>
  <c r="AX2" i="168"/>
  <c r="BE2" i="168"/>
  <c r="BS2" i="168"/>
  <c r="AS2" i="167"/>
  <c r="AZ2" i="167"/>
  <c r="BG2" i="167"/>
  <c r="EM2" i="167"/>
  <c r="BU2" i="167"/>
  <c r="BN2" i="167"/>
  <c r="BP2" i="156"/>
  <c r="BB2" i="156"/>
  <c r="BW2" i="156"/>
  <c r="AU2" i="156"/>
  <c r="BI2" i="156"/>
  <c r="AU2" i="161"/>
  <c r="BP2" i="161"/>
  <c r="AN2" i="161"/>
  <c r="BI2" i="161"/>
  <c r="BB2" i="161"/>
  <c r="AU2" i="151"/>
  <c r="AN2" i="151"/>
  <c r="CY2" i="151"/>
  <c r="AU2" i="87"/>
  <c r="Q14" i="213" s="1"/>
  <c r="BP2" i="87"/>
  <c r="AO14" i="213" s="1"/>
  <c r="AN2" i="87"/>
  <c r="I14" i="213" s="1"/>
  <c r="BI2" i="87"/>
  <c r="AG14" i="213" s="1"/>
  <c r="BB2" i="87"/>
  <c r="Y14" i="213" s="1"/>
  <c r="AW2" i="88"/>
  <c r="Q15" i="213" s="1"/>
  <c r="BD2" i="88"/>
  <c r="Y15" i="213" s="1"/>
  <c r="BK2" i="88"/>
  <c r="AG15" i="213" s="1"/>
  <c r="BR2" i="88"/>
  <c r="AO15" i="213" s="1"/>
  <c r="AP2" i="88"/>
  <c r="I15" i="213" s="1"/>
  <c r="AV2" i="160"/>
  <c r="BC2" i="160"/>
  <c r="BQ2" i="160"/>
  <c r="BJ2" i="160"/>
  <c r="AO2" i="160"/>
  <c r="BX2" i="139"/>
  <c r="CE2" i="139"/>
  <c r="EP2" i="139"/>
  <c r="AN2" i="96"/>
  <c r="BP2" i="96"/>
  <c r="BI2" i="96"/>
  <c r="BB2" i="96"/>
  <c r="AU2" i="96"/>
  <c r="AW2" i="159"/>
  <c r="AP2" i="159"/>
  <c r="BK2" i="159"/>
  <c r="BR2" i="159"/>
  <c r="BD2" i="159"/>
  <c r="BQ2" i="149"/>
  <c r="AO2" i="149"/>
  <c r="AV2" i="149"/>
  <c r="BC2" i="149"/>
  <c r="BJ2" i="149"/>
  <c r="AR2" i="165"/>
  <c r="AY2" i="165"/>
  <c r="BM2" i="165"/>
  <c r="GB2" i="165"/>
  <c r="BF2" i="165"/>
  <c r="EL2" i="165"/>
  <c r="BT2" i="165"/>
  <c r="EP2" i="153"/>
  <c r="BJ2" i="153"/>
  <c r="AO2" i="153"/>
  <c r="AV2" i="153"/>
  <c r="BC2" i="153"/>
  <c r="BQ2" i="153"/>
  <c r="BS2" i="91"/>
  <c r="EK2" i="91"/>
  <c r="BL2" i="91"/>
  <c r="BE2" i="91"/>
  <c r="AQ2" i="91"/>
  <c r="AX2" i="91"/>
  <c r="BZ2" i="91"/>
  <c r="CG2" i="91"/>
  <c r="CE2" i="158"/>
  <c r="BC2" i="158"/>
  <c r="BQ2" i="158"/>
  <c r="BJ2" i="158"/>
  <c r="BX2" i="158"/>
  <c r="DG2" i="158"/>
  <c r="AW2" i="92"/>
  <c r="BR2" i="92"/>
  <c r="BY2" i="92"/>
  <c r="BD2" i="92"/>
  <c r="BK2" i="92"/>
  <c r="BR2" i="99"/>
  <c r="BY2" i="99"/>
  <c r="AW2" i="99"/>
  <c r="BK2" i="99"/>
  <c r="BD2" i="99"/>
  <c r="BG2" i="157"/>
  <c r="BN2" i="157"/>
  <c r="CB2" i="157"/>
  <c r="BU2" i="157"/>
  <c r="AZ2" i="157"/>
  <c r="BI2" i="83"/>
  <c r="EH2" i="83"/>
  <c r="BB2" i="83"/>
  <c r="AN2" i="83"/>
  <c r="AU2" i="83"/>
  <c r="BP2" i="83"/>
  <c r="AW2" i="94"/>
  <c r="BR2" i="94"/>
  <c r="BK2" i="94"/>
  <c r="BD2" i="94"/>
  <c r="AP2" i="94"/>
  <c r="BI2" i="84"/>
  <c r="CD2" i="84"/>
  <c r="BB2" i="84"/>
  <c r="BP2" i="84"/>
  <c r="BW2" i="84"/>
  <c r="EV2" i="84"/>
  <c r="BX2" i="138"/>
  <c r="BJ2" i="138"/>
  <c r="BQ2" i="138"/>
  <c r="CE2" i="138"/>
  <c r="BC2" i="138"/>
  <c r="EI2" i="138"/>
  <c r="AO2" i="138"/>
  <c r="AV2" i="138"/>
  <c r="AN2" i="155"/>
  <c r="BI2" i="155"/>
  <c r="AU2" i="155"/>
  <c r="BB2" i="155"/>
  <c r="EH2" i="155"/>
  <c r="BP2" i="155"/>
  <c r="BR2" i="142"/>
  <c r="BD2" i="142"/>
  <c r="BK2" i="142"/>
  <c r="AW2" i="142"/>
  <c r="AP2" i="142"/>
  <c r="BJ2" i="144"/>
  <c r="AV2" i="144"/>
  <c r="CE2" i="144"/>
  <c r="BQ2" i="144"/>
  <c r="CL2" i="144"/>
  <c r="BX2" i="144"/>
  <c r="BC2" i="144"/>
  <c r="AX2" i="81"/>
  <c r="BS2" i="81"/>
  <c r="EK2" i="81"/>
  <c r="BE2" i="81"/>
  <c r="BZ2" i="81"/>
  <c r="CG2" i="81"/>
  <c r="AQ2" i="81"/>
  <c r="BL2" i="81"/>
  <c r="CE2" i="95"/>
  <c r="CL2" i="95"/>
  <c r="DG2" i="95"/>
  <c r="EP2" i="95"/>
  <c r="BC2" i="95"/>
  <c r="AZ2" i="71"/>
  <c r="BU2" i="71"/>
  <c r="CI2" i="71"/>
  <c r="BN2" i="71"/>
  <c r="BG2" i="71"/>
  <c r="AS2" i="71"/>
  <c r="CB2" i="71"/>
  <c r="BY2" i="141"/>
  <c r="BD2" i="141"/>
  <c r="BK2" i="141"/>
  <c r="AW2" i="141"/>
  <c r="BR2" i="141"/>
  <c r="AN2" i="137"/>
  <c r="AU2" i="137"/>
  <c r="BI2" i="137"/>
  <c r="BP2" i="137"/>
  <c r="BB2" i="137"/>
  <c r="AN2" i="166"/>
  <c r="AU2" i="166"/>
  <c r="BI2" i="166"/>
  <c r="BP2" i="166"/>
  <c r="BB2" i="166"/>
  <c r="EH2" i="166"/>
  <c r="CD2" i="143"/>
  <c r="BW2" i="143"/>
  <c r="CD2" i="133"/>
  <c r="BW2" i="133"/>
  <c r="CC2" i="93"/>
  <c r="CX2" i="93"/>
  <c r="BV2" i="93"/>
  <c r="CJ2" i="93"/>
  <c r="CQ2" i="93"/>
  <c r="AP2" i="145"/>
  <c r="BK2" i="145"/>
  <c r="CT2" i="145"/>
  <c r="BR2" i="145"/>
  <c r="BD2" i="145"/>
  <c r="AW2" i="145"/>
  <c r="BI2" i="98"/>
  <c r="BW2" i="98"/>
  <c r="BP2" i="98"/>
  <c r="CD2" i="98"/>
  <c r="AN2" i="98"/>
  <c r="AU2" i="98"/>
  <c r="BB2" i="98"/>
  <c r="CD2" i="74"/>
  <c r="BB2" i="74"/>
  <c r="AN2" i="74"/>
  <c r="BI2" i="74"/>
  <c r="BP2" i="74"/>
  <c r="AU2" i="74"/>
  <c r="BW2" i="74"/>
  <c r="AN2" i="80"/>
  <c r="BW2" i="80"/>
  <c r="CD2" i="80"/>
  <c r="BB2" i="80"/>
  <c r="AU2" i="80"/>
  <c r="EH2" i="80"/>
  <c r="BP2" i="80"/>
  <c r="BI2" i="80"/>
  <c r="BS2" i="146"/>
  <c r="BE2" i="146"/>
  <c r="CG2" i="146"/>
  <c r="BZ2" i="146"/>
  <c r="BL2" i="146"/>
  <c r="BZ2" i="154"/>
  <c r="BL2" i="154"/>
  <c r="BE2" i="154"/>
  <c r="CG2" i="154"/>
  <c r="BS2" i="154"/>
  <c r="BP2" i="152"/>
  <c r="BB2" i="152"/>
  <c r="BI2" i="152"/>
  <c r="AU2" i="152"/>
  <c r="AN2" i="152"/>
  <c r="BI2" i="162"/>
  <c r="BB2" i="162"/>
  <c r="AN2" i="162"/>
  <c r="BP2" i="162"/>
  <c r="AU2" i="162"/>
  <c r="CY2" i="134"/>
  <c r="DM2" i="134"/>
  <c r="BB2" i="134"/>
  <c r="EH2" i="134"/>
  <c r="BP2" i="134"/>
  <c r="AU2" i="134"/>
  <c r="EO2" i="134"/>
  <c r="DF2" i="134"/>
  <c r="AN2" i="134"/>
  <c r="BI2" i="134"/>
  <c r="HE12" i="70"/>
  <c r="GV12" i="70"/>
  <c r="GM12" i="70"/>
  <c r="GD12" i="70"/>
  <c r="FU12" i="70"/>
  <c r="FL12" i="70"/>
  <c r="FC12" i="70"/>
  <c r="ES12" i="70"/>
  <c r="EJ12" i="70"/>
  <c r="EA12" i="70"/>
  <c r="DR12" i="70"/>
  <c r="DI12" i="70"/>
  <c r="CZ12" i="70"/>
  <c r="CQ12" i="70"/>
  <c r="CG12" i="70"/>
  <c r="BX12" i="70"/>
  <c r="BO12" i="70"/>
  <c r="BF12" i="70"/>
  <c r="AW12" i="70"/>
  <c r="AN12" i="70"/>
  <c r="AE12" i="70"/>
  <c r="U12" i="70"/>
  <c r="L12" i="70"/>
  <c r="C12" i="70"/>
  <c r="HD12" i="70"/>
  <c r="GU12" i="70"/>
  <c r="GL12" i="70"/>
  <c r="GC12" i="70"/>
  <c r="FT12" i="70"/>
  <c r="FK12" i="70"/>
  <c r="FA12" i="70"/>
  <c r="ER12" i="70"/>
  <c r="EI12" i="70"/>
  <c r="DZ12" i="70"/>
  <c r="DQ12" i="70"/>
  <c r="DH12" i="70"/>
  <c r="CY12" i="70"/>
  <c r="CO12" i="70"/>
  <c r="CF12" i="70"/>
  <c r="BW12" i="70"/>
  <c r="BN12" i="70"/>
  <c r="BE12" i="70"/>
  <c r="AV12" i="70"/>
  <c r="AM12" i="70"/>
  <c r="AC12" i="70"/>
  <c r="T12" i="70"/>
  <c r="K12" i="70"/>
  <c r="B12" i="70"/>
  <c r="HC12" i="70"/>
  <c r="GT12" i="70"/>
  <c r="GK12" i="70"/>
  <c r="GB12" i="70"/>
  <c r="FS12" i="70"/>
  <c r="FI12" i="70"/>
  <c r="EZ12" i="70"/>
  <c r="EQ12" i="70"/>
  <c r="EH12" i="70"/>
  <c r="DY12" i="70"/>
  <c r="DP12" i="70"/>
  <c r="DG12" i="70"/>
  <c r="CW12" i="70"/>
  <c r="CN12" i="70"/>
  <c r="CE12" i="70"/>
  <c r="BV12" i="70"/>
  <c r="BM12" i="70"/>
  <c r="BD12" i="70"/>
  <c r="AU12" i="70"/>
  <c r="AK12" i="70"/>
  <c r="AB12" i="70"/>
  <c r="S12" i="70"/>
  <c r="J12" i="70"/>
  <c r="HB12" i="70"/>
  <c r="GS12" i="70"/>
  <c r="GJ12" i="70"/>
  <c r="GA12" i="70"/>
  <c r="FQ12" i="70"/>
  <c r="FH12" i="70"/>
  <c r="EY12" i="70"/>
  <c r="EP12" i="70"/>
  <c r="EG12" i="70"/>
  <c r="DX12" i="70"/>
  <c r="DO12" i="70"/>
  <c r="DE12" i="70"/>
  <c r="CV12" i="70"/>
  <c r="CM12" i="70"/>
  <c r="CD12" i="70"/>
  <c r="BU12" i="70"/>
  <c r="BL12" i="70"/>
  <c r="BC12" i="70"/>
  <c r="AS12" i="70"/>
  <c r="AJ12" i="70"/>
  <c r="AA12" i="70"/>
  <c r="R12" i="70"/>
  <c r="I12" i="70"/>
  <c r="HA12" i="70"/>
  <c r="GR12" i="70"/>
  <c r="GI12" i="70"/>
  <c r="FY12" i="70"/>
  <c r="FP12" i="70"/>
  <c r="FG12" i="70"/>
  <c r="EX12" i="70"/>
  <c r="EO12" i="70"/>
  <c r="EF12" i="70"/>
  <c r="DW12" i="70"/>
  <c r="DM12" i="70"/>
  <c r="DD12" i="70"/>
  <c r="CU12" i="70"/>
  <c r="CL12" i="70"/>
  <c r="CC12" i="70"/>
  <c r="BT12" i="70"/>
  <c r="BK12" i="70"/>
  <c r="BA12" i="70"/>
  <c r="AR12" i="70"/>
  <c r="AI12" i="70"/>
  <c r="Z12" i="70"/>
  <c r="Q12" i="70"/>
  <c r="H12" i="70"/>
  <c r="GZ12" i="70"/>
  <c r="GQ12" i="70"/>
  <c r="GG12" i="70"/>
  <c r="FX12" i="70"/>
  <c r="FO12" i="70"/>
  <c r="FF12" i="70"/>
  <c r="EW12" i="70"/>
  <c r="EN12" i="70"/>
  <c r="EE12" i="70"/>
  <c r="DU12" i="70"/>
  <c r="DL12" i="70"/>
  <c r="DC12" i="70"/>
  <c r="CT12" i="70"/>
  <c r="CK12" i="70"/>
  <c r="CB12" i="70"/>
  <c r="BS12" i="70"/>
  <c r="BI12" i="70"/>
  <c r="AZ12" i="70"/>
  <c r="AQ12" i="70"/>
  <c r="AH12" i="70"/>
  <c r="Y12" i="70"/>
  <c r="P12" i="70"/>
  <c r="G12" i="70"/>
  <c r="GY12" i="70"/>
  <c r="GO12" i="70"/>
  <c r="GF12" i="70"/>
  <c r="FW12" i="70"/>
  <c r="FN12" i="70"/>
  <c r="FE12" i="70"/>
  <c r="EV12" i="70"/>
  <c r="EM12" i="70"/>
  <c r="EC12" i="70"/>
  <c r="DT12" i="70"/>
  <c r="DK12" i="70"/>
  <c r="DB12" i="70"/>
  <c r="CS12" i="70"/>
  <c r="CJ12" i="70"/>
  <c r="CA12" i="70"/>
  <c r="BQ12" i="70"/>
  <c r="BH12" i="70"/>
  <c r="AY12" i="70"/>
  <c r="AP12" i="70"/>
  <c r="AG12" i="70"/>
  <c r="X12" i="70"/>
  <c r="O12" i="70"/>
  <c r="E12" i="70"/>
  <c r="A13" i="70"/>
  <c r="EK12" i="70"/>
  <c r="BP12" i="70"/>
  <c r="GW12" i="70"/>
  <c r="EB12" i="70"/>
  <c r="BG12" i="70"/>
  <c r="GN12" i="70"/>
  <c r="DS12" i="70"/>
  <c r="AX12" i="70"/>
  <c r="GE12" i="70"/>
  <c r="DJ12" i="70"/>
  <c r="AO12" i="70"/>
  <c r="FV12" i="70"/>
  <c r="DA12" i="70"/>
  <c r="AF12" i="70"/>
  <c r="FM12" i="70"/>
  <c r="CR12" i="70"/>
  <c r="W12" i="70"/>
  <c r="EU12" i="70"/>
  <c r="BY12" i="70"/>
  <c r="D12" i="70"/>
  <c r="FD12" i="70"/>
  <c r="CI12" i="70"/>
  <c r="M12" i="70"/>
  <c r="W13" i="156" l="1"/>
  <c r="X13" i="156" s="1"/>
  <c r="Y13" i="156" s="1"/>
  <c r="Z13" i="156" s="1"/>
  <c r="AA13" i="156" s="1"/>
  <c r="AB13" i="156" s="1"/>
  <c r="AH13" i="156" s="1"/>
  <c r="AI13" i="156" s="1"/>
  <c r="AJ13" i="156" s="1"/>
  <c r="AK13" i="156" s="1"/>
  <c r="AL13" i="156" s="1"/>
  <c r="AM13" i="156" s="1"/>
  <c r="AN13" i="156" s="1"/>
  <c r="AO13" i="156" s="1"/>
  <c r="AP13" i="156" s="1"/>
  <c r="AQ13" i="156" s="1"/>
  <c r="AR13" i="156" s="1"/>
  <c r="AS13" i="156" s="1"/>
  <c r="AT13" i="156" s="1"/>
  <c r="AU13" i="156" s="1"/>
  <c r="AV13" i="156" s="1"/>
  <c r="AW13" i="156" s="1"/>
  <c r="AX13" i="156" s="1"/>
  <c r="AY13" i="156" s="1"/>
  <c r="AZ13" i="156" s="1"/>
  <c r="BA13" i="156" s="1"/>
  <c r="BB13" i="156" s="1"/>
  <c r="BC13" i="156" s="1"/>
  <c r="BD13" i="156" s="1"/>
  <c r="BE13" i="156" s="1"/>
  <c r="EO2" i="156"/>
  <c r="GS2" i="156"/>
  <c r="FC2" i="156"/>
  <c r="FQ2" i="156"/>
  <c r="EM2" i="143"/>
  <c r="EF2" i="143"/>
  <c r="BN2" i="143"/>
  <c r="AZ2" i="143"/>
  <c r="BG2" i="143"/>
  <c r="AS2" i="143"/>
  <c r="AL2" i="143"/>
  <c r="AN2" i="133"/>
  <c r="EF2" i="133"/>
  <c r="BG2" i="133"/>
  <c r="BN2" i="133"/>
  <c r="AZ2" i="133"/>
  <c r="AS2" i="133"/>
  <c r="I7" i="70"/>
  <c r="I7" i="213"/>
  <c r="AW8" i="70"/>
  <c r="AW8" i="213"/>
  <c r="AG11" i="70"/>
  <c r="AG11" i="213"/>
  <c r="AG7" i="70"/>
  <c r="AG7" i="213"/>
  <c r="AW6" i="70"/>
  <c r="AW6" i="213"/>
  <c r="AW5" i="70"/>
  <c r="AW5" i="213"/>
  <c r="Y8" i="70"/>
  <c r="Y8" i="213"/>
  <c r="Y11" i="70"/>
  <c r="Y11" i="213"/>
  <c r="AO7" i="70"/>
  <c r="AO7" i="213"/>
  <c r="Q6" i="70"/>
  <c r="Q6" i="213"/>
  <c r="I5" i="70"/>
  <c r="I5" i="213"/>
  <c r="DQ8" i="70"/>
  <c r="DQ8" i="213"/>
  <c r="I11" i="70"/>
  <c r="I11" i="213"/>
  <c r="AO10" i="70"/>
  <c r="AO10" i="213"/>
  <c r="DQ7" i="70"/>
  <c r="DQ7" i="213"/>
  <c r="AO6" i="70"/>
  <c r="AO6" i="213"/>
  <c r="Y5" i="70"/>
  <c r="Y5" i="213"/>
  <c r="AO8" i="70"/>
  <c r="AO8" i="213"/>
  <c r="AO11" i="70"/>
  <c r="AO11" i="213"/>
  <c r="Q10" i="70"/>
  <c r="Q10" i="213"/>
  <c r="Q7" i="70"/>
  <c r="Q7" i="213"/>
  <c r="AG6" i="70"/>
  <c r="AG6" i="213"/>
  <c r="AG5" i="70"/>
  <c r="AG5" i="213"/>
  <c r="Q8" i="70"/>
  <c r="Q8" i="213"/>
  <c r="Q11" i="70"/>
  <c r="Q11" i="213"/>
  <c r="I10" i="70"/>
  <c r="I10" i="213"/>
  <c r="Y7" i="70"/>
  <c r="Y7" i="213"/>
  <c r="I6" i="70"/>
  <c r="I6" i="213"/>
  <c r="BE5" i="70"/>
  <c r="BE5" i="213"/>
  <c r="AG8" i="70"/>
  <c r="AG8" i="213"/>
  <c r="Y10" i="70"/>
  <c r="Y10" i="213"/>
  <c r="DS109" i="213"/>
  <c r="DS17" i="213" s="1"/>
  <c r="DK5" i="213"/>
  <c r="DK6" i="213"/>
  <c r="DK7" i="213"/>
  <c r="DK8" i="213"/>
  <c r="DK9" i="213"/>
  <c r="DK10" i="213"/>
  <c r="DK11" i="213"/>
  <c r="DK12" i="213"/>
  <c r="DK13" i="213"/>
  <c r="DK14" i="213"/>
  <c r="DK15" i="213"/>
  <c r="BE7" i="70"/>
  <c r="BE7" i="213"/>
  <c r="Y6" i="70"/>
  <c r="Y6" i="213"/>
  <c r="AO5" i="70"/>
  <c r="AO5" i="213"/>
  <c r="I8" i="70"/>
  <c r="I8" i="213"/>
  <c r="DQ10" i="70"/>
  <c r="DQ10" i="213"/>
  <c r="AW7" i="70"/>
  <c r="AW7" i="213"/>
  <c r="BE6" i="70"/>
  <c r="BE6" i="213"/>
  <c r="Q5" i="70"/>
  <c r="Q5" i="213"/>
  <c r="BE8" i="70"/>
  <c r="BE8" i="213"/>
  <c r="DQ11" i="70"/>
  <c r="DQ11" i="213"/>
  <c r="AG10" i="70"/>
  <c r="AG10" i="213"/>
  <c r="CE17" i="213"/>
  <c r="CU17" i="213"/>
  <c r="BW17" i="213"/>
  <c r="DK17" i="213"/>
  <c r="CM17" i="213"/>
  <c r="DC17" i="213"/>
  <c r="BG17" i="213"/>
  <c r="AI17" i="213"/>
  <c r="AY17" i="213"/>
  <c r="AA17" i="213"/>
  <c r="BO17" i="213"/>
  <c r="AQ17" i="213"/>
  <c r="K17" i="213"/>
  <c r="S17" i="213"/>
  <c r="HE17" i="213"/>
  <c r="GR17" i="213"/>
  <c r="GD17" i="213"/>
  <c r="FP17" i="213"/>
  <c r="FC17" i="213"/>
  <c r="EO17" i="213"/>
  <c r="DM17" i="213"/>
  <c r="CZ17" i="213"/>
  <c r="CL17" i="213"/>
  <c r="BX17" i="213"/>
  <c r="BK17" i="213"/>
  <c r="AW17" i="213"/>
  <c r="U17" i="213"/>
  <c r="H17" i="213"/>
  <c r="GO17" i="213"/>
  <c r="GB17" i="213"/>
  <c r="FN17" i="213"/>
  <c r="EZ17" i="213"/>
  <c r="EM17" i="213"/>
  <c r="DY17" i="213"/>
  <c r="CW17" i="213"/>
  <c r="CJ17" i="213"/>
  <c r="BV17" i="213"/>
  <c r="BH17" i="213"/>
  <c r="AU17" i="213"/>
  <c r="AG17" i="213"/>
  <c r="E17" i="213"/>
  <c r="HB17" i="213"/>
  <c r="GN17" i="213"/>
  <c r="GA17" i="213"/>
  <c r="FM17" i="213"/>
  <c r="EK17" i="213"/>
  <c r="DX17" i="213"/>
  <c r="DJ17" i="213"/>
  <c r="CV17" i="213"/>
  <c r="CI17" i="213"/>
  <c r="BU17" i="213"/>
  <c r="AS17" i="213"/>
  <c r="AF17" i="213"/>
  <c r="R17" i="213"/>
  <c r="D17" i="213"/>
  <c r="HA17" i="213"/>
  <c r="FY17" i="213"/>
  <c r="FL17" i="213"/>
  <c r="EX17" i="213"/>
  <c r="EJ17" i="213"/>
  <c r="DW17" i="213"/>
  <c r="DI17" i="213"/>
  <c r="CG17" i="213"/>
  <c r="BT17" i="213"/>
  <c r="BF17" i="213"/>
  <c r="AR17" i="213"/>
  <c r="AE17" i="213"/>
  <c r="Q17" i="213"/>
  <c r="C17" i="213"/>
  <c r="GZ17" i="213"/>
  <c r="GL17" i="213"/>
  <c r="FX17" i="213"/>
  <c r="FK17" i="213"/>
  <c r="EW17" i="213"/>
  <c r="DU17" i="213"/>
  <c r="DH17" i="213"/>
  <c r="CT17" i="213"/>
  <c r="CF17" i="213"/>
  <c r="BS17" i="213"/>
  <c r="BE17" i="213"/>
  <c r="AC17" i="213"/>
  <c r="P17" i="213"/>
  <c r="B17" i="213"/>
  <c r="GY17" i="213"/>
  <c r="GK17" i="213"/>
  <c r="FI17" i="213"/>
  <c r="EV17" i="213"/>
  <c r="EH17" i="213"/>
  <c r="DT17" i="213"/>
  <c r="DG17" i="213"/>
  <c r="CS17" i="213"/>
  <c r="BQ17" i="213"/>
  <c r="BD17" i="213"/>
  <c r="AP17" i="213"/>
  <c r="AB17" i="213"/>
  <c r="O17" i="213"/>
  <c r="GW17" i="213"/>
  <c r="GJ17" i="213"/>
  <c r="FV17" i="213"/>
  <c r="FH17" i="213"/>
  <c r="EU17" i="213"/>
  <c r="EG17" i="213"/>
  <c r="DE17" i="213"/>
  <c r="CR17" i="213"/>
  <c r="CD17" i="213"/>
  <c r="BP17" i="213"/>
  <c r="BC17" i="213"/>
  <c r="AO17" i="213"/>
  <c r="M17" i="213"/>
  <c r="GV17" i="213"/>
  <c r="GI17" i="213"/>
  <c r="FU17" i="213"/>
  <c r="ES17" i="213"/>
  <c r="EF17" i="213"/>
  <c r="DR17" i="213"/>
  <c r="DD17" i="213"/>
  <c r="CQ17" i="213"/>
  <c r="CC17" i="213"/>
  <c r="BA17" i="213"/>
  <c r="AN17" i="213"/>
  <c r="Z17" i="213"/>
  <c r="L17" i="213"/>
  <c r="GG17" i="213"/>
  <c r="FT17" i="213"/>
  <c r="FF17" i="213"/>
  <c r="ER17" i="213"/>
  <c r="EE17" i="213"/>
  <c r="DQ17" i="213"/>
  <c r="CO17" i="213"/>
  <c r="CB17" i="213"/>
  <c r="BN17" i="213"/>
  <c r="AZ17" i="213"/>
  <c r="AM17" i="213"/>
  <c r="Y17" i="213"/>
  <c r="GT17" i="213"/>
  <c r="GF17" i="213"/>
  <c r="FS17" i="213"/>
  <c r="FE17" i="213"/>
  <c r="EC17" i="213"/>
  <c r="DP17" i="213"/>
  <c r="DB17" i="213"/>
  <c r="CN17" i="213"/>
  <c r="CA17" i="213"/>
  <c r="BM17" i="213"/>
  <c r="AK17" i="213"/>
  <c r="X17" i="213"/>
  <c r="J17" i="213"/>
  <c r="CK17" i="213"/>
  <c r="G17" i="213"/>
  <c r="FD17" i="213"/>
  <c r="BY17" i="213"/>
  <c r="I17" i="213"/>
  <c r="FA17" i="213"/>
  <c r="FQ17" i="213"/>
  <c r="EP17" i="213"/>
  <c r="BL17" i="213"/>
  <c r="EN17" i="213"/>
  <c r="BI17" i="213"/>
  <c r="A18" i="213"/>
  <c r="EB17" i="213"/>
  <c r="AX17" i="213"/>
  <c r="HD17" i="213"/>
  <c r="DZ17" i="213"/>
  <c r="AV17" i="213"/>
  <c r="GS17" i="213"/>
  <c r="DO17" i="213"/>
  <c r="AJ17" i="213"/>
  <c r="GQ17" i="213"/>
  <c r="DL17" i="213"/>
  <c r="AH17" i="213"/>
  <c r="DA17" i="213"/>
  <c r="W17" i="213"/>
  <c r="GC17" i="213"/>
  <c r="CY17" i="213"/>
  <c r="T17" i="213"/>
  <c r="HB13" i="70"/>
  <c r="GS13" i="70"/>
  <c r="GJ13" i="70"/>
  <c r="GA13" i="70"/>
  <c r="FQ13" i="70"/>
  <c r="FH13" i="70"/>
  <c r="EY13" i="70"/>
  <c r="EP13" i="70"/>
  <c r="EG13" i="70"/>
  <c r="DX13" i="70"/>
  <c r="DO13" i="70"/>
  <c r="DE13" i="70"/>
  <c r="CV13" i="70"/>
  <c r="CM13" i="70"/>
  <c r="CD13" i="70"/>
  <c r="BU13" i="70"/>
  <c r="BL13" i="70"/>
  <c r="BC13" i="70"/>
  <c r="AS13" i="70"/>
  <c r="AJ13" i="70"/>
  <c r="AA13" i="70"/>
  <c r="R13" i="70"/>
  <c r="I13" i="70"/>
  <c r="HA13" i="70"/>
  <c r="GR13" i="70"/>
  <c r="GI13" i="70"/>
  <c r="FY13" i="70"/>
  <c r="FP13" i="70"/>
  <c r="FG13" i="70"/>
  <c r="EX13" i="70"/>
  <c r="EO13" i="70"/>
  <c r="EF13" i="70"/>
  <c r="DW13" i="70"/>
  <c r="DM13" i="70"/>
  <c r="DD13" i="70"/>
  <c r="CU13" i="70"/>
  <c r="CL13" i="70"/>
  <c r="CC13" i="70"/>
  <c r="BT13" i="70"/>
  <c r="BK13" i="70"/>
  <c r="BA13" i="70"/>
  <c r="AR13" i="70"/>
  <c r="AI13" i="70"/>
  <c r="Z13" i="70"/>
  <c r="Q13" i="70"/>
  <c r="H13" i="70"/>
  <c r="GZ13" i="70"/>
  <c r="GQ13" i="70"/>
  <c r="GG13" i="70"/>
  <c r="FX13" i="70"/>
  <c r="FO13" i="70"/>
  <c r="FF13" i="70"/>
  <c r="EW13" i="70"/>
  <c r="EN13" i="70"/>
  <c r="EE13" i="70"/>
  <c r="DU13" i="70"/>
  <c r="DL13" i="70"/>
  <c r="DC13" i="70"/>
  <c r="CT13" i="70"/>
  <c r="CK13" i="70"/>
  <c r="CB13" i="70"/>
  <c r="BS13" i="70"/>
  <c r="BI13" i="70"/>
  <c r="AZ13" i="70"/>
  <c r="AQ13" i="70"/>
  <c r="AH13" i="70"/>
  <c r="Y13" i="70"/>
  <c r="P13" i="70"/>
  <c r="G13" i="70"/>
  <c r="GY13" i="70"/>
  <c r="GO13" i="70"/>
  <c r="GF13" i="70"/>
  <c r="FW13" i="70"/>
  <c r="FN13" i="70"/>
  <c r="FE13" i="70"/>
  <c r="EV13" i="70"/>
  <c r="EM13" i="70"/>
  <c r="EC13" i="70"/>
  <c r="DT13" i="70"/>
  <c r="DK13" i="70"/>
  <c r="DB13" i="70"/>
  <c r="CS13" i="70"/>
  <c r="CJ13" i="70"/>
  <c r="CA13" i="70"/>
  <c r="BQ13" i="70"/>
  <c r="BH13" i="70"/>
  <c r="AY13" i="70"/>
  <c r="AP13" i="70"/>
  <c r="AG13" i="70"/>
  <c r="X13" i="70"/>
  <c r="O13" i="70"/>
  <c r="E13" i="70"/>
  <c r="A14" i="70"/>
  <c r="GW13" i="70"/>
  <c r="GN13" i="70"/>
  <c r="GE13" i="70"/>
  <c r="FV13" i="70"/>
  <c r="FM13" i="70"/>
  <c r="FD13" i="70"/>
  <c r="EU13" i="70"/>
  <c r="EK13" i="70"/>
  <c r="EB13" i="70"/>
  <c r="DS13" i="70"/>
  <c r="DJ13" i="70"/>
  <c r="DA13" i="70"/>
  <c r="CR13" i="70"/>
  <c r="CI13" i="70"/>
  <c r="BY13" i="70"/>
  <c r="BP13" i="70"/>
  <c r="BG13" i="70"/>
  <c r="AX13" i="70"/>
  <c r="AO13" i="70"/>
  <c r="AF13" i="70"/>
  <c r="W13" i="70"/>
  <c r="M13" i="70"/>
  <c r="D13" i="70"/>
  <c r="HE13" i="70"/>
  <c r="GV13" i="70"/>
  <c r="GM13" i="70"/>
  <c r="GD13" i="70"/>
  <c r="FU13" i="70"/>
  <c r="FL13" i="70"/>
  <c r="FC13" i="70"/>
  <c r="ES13" i="70"/>
  <c r="EJ13" i="70"/>
  <c r="EA13" i="70"/>
  <c r="DR13" i="70"/>
  <c r="DI13" i="70"/>
  <c r="CZ13" i="70"/>
  <c r="CQ13" i="70"/>
  <c r="CG13" i="70"/>
  <c r="BX13" i="70"/>
  <c r="BO13" i="70"/>
  <c r="BF13" i="70"/>
  <c r="AW13" i="70"/>
  <c r="AN13" i="70"/>
  <c r="AE13" i="70"/>
  <c r="U13" i="70"/>
  <c r="L13" i="70"/>
  <c r="C13" i="70"/>
  <c r="HD13" i="70"/>
  <c r="GU13" i="70"/>
  <c r="GL13" i="70"/>
  <c r="GC13" i="70"/>
  <c r="FT13" i="70"/>
  <c r="FK13" i="70"/>
  <c r="FA13" i="70"/>
  <c r="ER13" i="70"/>
  <c r="EI13" i="70"/>
  <c r="DZ13" i="70"/>
  <c r="DQ13" i="70"/>
  <c r="DH13" i="70"/>
  <c r="CY13" i="70"/>
  <c r="CO13" i="70"/>
  <c r="CF13" i="70"/>
  <c r="BW13" i="70"/>
  <c r="BN13" i="70"/>
  <c r="BE13" i="70"/>
  <c r="AV13" i="70"/>
  <c r="AM13" i="70"/>
  <c r="AC13" i="70"/>
  <c r="T13" i="70"/>
  <c r="K13" i="70"/>
  <c r="B13" i="70"/>
  <c r="EQ13" i="70"/>
  <c r="BV13" i="70"/>
  <c r="HC13" i="70"/>
  <c r="EH13" i="70"/>
  <c r="BM13" i="70"/>
  <c r="GT13" i="70"/>
  <c r="DY13" i="70"/>
  <c r="BD13" i="70"/>
  <c r="GK13" i="70"/>
  <c r="DP13" i="70"/>
  <c r="AU13" i="70"/>
  <c r="GB13" i="70"/>
  <c r="DG13" i="70"/>
  <c r="AK13" i="70"/>
  <c r="FS13" i="70"/>
  <c r="CW13" i="70"/>
  <c r="AB13" i="70"/>
  <c r="EZ13" i="70"/>
  <c r="CE13" i="70"/>
  <c r="J13" i="70"/>
  <c r="S13" i="70"/>
  <c r="FI13" i="70"/>
  <c r="CN13" i="70"/>
  <c r="EH2" i="143" l="1"/>
  <c r="EO2" i="143"/>
  <c r="AU2" i="143"/>
  <c r="BP2" i="143"/>
  <c r="BB2" i="143"/>
  <c r="AN2" i="143"/>
  <c r="BI2" i="143"/>
  <c r="EH2" i="133"/>
  <c r="BI2" i="133"/>
  <c r="BP2" i="133"/>
  <c r="BB2" i="133"/>
  <c r="AU2" i="133"/>
  <c r="EA109" i="213"/>
  <c r="EA18" i="213" s="1"/>
  <c r="DS5" i="213"/>
  <c r="DS6" i="213"/>
  <c r="DS7" i="213"/>
  <c r="DS8" i="213"/>
  <c r="DS9" i="213"/>
  <c r="DS10" i="213"/>
  <c r="DS11" i="213"/>
  <c r="DS12" i="213"/>
  <c r="DS13" i="213"/>
  <c r="DS14" i="213"/>
  <c r="DS15" i="213"/>
  <c r="DS16" i="213"/>
  <c r="DS18" i="213"/>
  <c r="CU18" i="213"/>
  <c r="BW18" i="213"/>
  <c r="DK18" i="213"/>
  <c r="CM18" i="213"/>
  <c r="DC18" i="213"/>
  <c r="CE18" i="213"/>
  <c r="AI18" i="213"/>
  <c r="AY18" i="213"/>
  <c r="AA18" i="213"/>
  <c r="BO18" i="213"/>
  <c r="AQ18" i="213"/>
  <c r="K18" i="213"/>
  <c r="BG18" i="213"/>
  <c r="S18" i="213"/>
  <c r="GW18" i="213"/>
  <c r="GJ18" i="213"/>
  <c r="FV18" i="213"/>
  <c r="FH18" i="213"/>
  <c r="EU18" i="213"/>
  <c r="EG18" i="213"/>
  <c r="DE18" i="213"/>
  <c r="CR18" i="213"/>
  <c r="CD18" i="213"/>
  <c r="BP18" i="213"/>
  <c r="BC18" i="213"/>
  <c r="AO18" i="213"/>
  <c r="M18" i="213"/>
  <c r="GG18" i="213"/>
  <c r="FT18" i="213"/>
  <c r="FF18" i="213"/>
  <c r="ER18" i="213"/>
  <c r="EE18" i="213"/>
  <c r="DQ18" i="213"/>
  <c r="CO18" i="213"/>
  <c r="CB18" i="213"/>
  <c r="BN18" i="213"/>
  <c r="AZ18" i="213"/>
  <c r="AM18" i="213"/>
  <c r="Y18" i="213"/>
  <c r="GT18" i="213"/>
  <c r="GF18" i="213"/>
  <c r="FS18" i="213"/>
  <c r="FE18" i="213"/>
  <c r="EC18" i="213"/>
  <c r="DP18" i="213"/>
  <c r="DB18" i="213"/>
  <c r="CN18" i="213"/>
  <c r="CA18" i="213"/>
  <c r="BM18" i="213"/>
  <c r="AK18" i="213"/>
  <c r="X18" i="213"/>
  <c r="J18" i="213"/>
  <c r="A19" i="213"/>
  <c r="GS18" i="213"/>
  <c r="FQ18" i="213"/>
  <c r="FD18" i="213"/>
  <c r="EP18" i="213"/>
  <c r="EB18" i="213"/>
  <c r="DO18" i="213"/>
  <c r="DA18" i="213"/>
  <c r="BY18" i="213"/>
  <c r="BL18" i="213"/>
  <c r="AX18" i="213"/>
  <c r="AJ18" i="213"/>
  <c r="W18" i="213"/>
  <c r="I18" i="213"/>
  <c r="HE18" i="213"/>
  <c r="GR18" i="213"/>
  <c r="GD18" i="213"/>
  <c r="FP18" i="213"/>
  <c r="FC18" i="213"/>
  <c r="EO18" i="213"/>
  <c r="DM18" i="213"/>
  <c r="CZ18" i="213"/>
  <c r="CL18" i="213"/>
  <c r="BX18" i="213"/>
  <c r="BK18" i="213"/>
  <c r="AW18" i="213"/>
  <c r="U18" i="213"/>
  <c r="H18" i="213"/>
  <c r="HD18" i="213"/>
  <c r="GQ18" i="213"/>
  <c r="GC18" i="213"/>
  <c r="FA18" i="213"/>
  <c r="EN18" i="213"/>
  <c r="DZ18" i="213"/>
  <c r="DL18" i="213"/>
  <c r="CY18" i="213"/>
  <c r="CK18" i="213"/>
  <c r="BI18" i="213"/>
  <c r="AV18" i="213"/>
  <c r="AH18" i="213"/>
  <c r="T18" i="213"/>
  <c r="G18" i="213"/>
  <c r="GO18" i="213"/>
  <c r="GB18" i="213"/>
  <c r="FN18" i="213"/>
  <c r="EZ18" i="213"/>
  <c r="EM18" i="213"/>
  <c r="DY18" i="213"/>
  <c r="CW18" i="213"/>
  <c r="CJ18" i="213"/>
  <c r="BV18" i="213"/>
  <c r="BH18" i="213"/>
  <c r="AU18" i="213"/>
  <c r="AG18" i="213"/>
  <c r="E18" i="213"/>
  <c r="HB18" i="213"/>
  <c r="GN18" i="213"/>
  <c r="GA18" i="213"/>
  <c r="FM18" i="213"/>
  <c r="EK18" i="213"/>
  <c r="DX18" i="213"/>
  <c r="DJ18" i="213"/>
  <c r="CV18" i="213"/>
  <c r="CI18" i="213"/>
  <c r="BU18" i="213"/>
  <c r="AS18" i="213"/>
  <c r="AF18" i="213"/>
  <c r="R18" i="213"/>
  <c r="D18" i="213"/>
  <c r="HA18" i="213"/>
  <c r="FY18" i="213"/>
  <c r="FL18" i="213"/>
  <c r="EX18" i="213"/>
  <c r="EJ18" i="213"/>
  <c r="DW18" i="213"/>
  <c r="DI18" i="213"/>
  <c r="CG18" i="213"/>
  <c r="BT18" i="213"/>
  <c r="BF18" i="213"/>
  <c r="AR18" i="213"/>
  <c r="AE18" i="213"/>
  <c r="Q18" i="213"/>
  <c r="C18" i="213"/>
  <c r="GZ18" i="213"/>
  <c r="GL18" i="213"/>
  <c r="FX18" i="213"/>
  <c r="FK18" i="213"/>
  <c r="EW18" i="213"/>
  <c r="DU18" i="213"/>
  <c r="DH18" i="213"/>
  <c r="CT18" i="213"/>
  <c r="CF18" i="213"/>
  <c r="BS18" i="213"/>
  <c r="BE18" i="213"/>
  <c r="AC18" i="213"/>
  <c r="P18" i="213"/>
  <c r="B18" i="213"/>
  <c r="GV18" i="213"/>
  <c r="DR18" i="213"/>
  <c r="AN18" i="213"/>
  <c r="GK18" i="213"/>
  <c r="DG18" i="213"/>
  <c r="AB18" i="213"/>
  <c r="GI18" i="213"/>
  <c r="DD18" i="213"/>
  <c r="Z18" i="213"/>
  <c r="CS18" i="213"/>
  <c r="O18" i="213"/>
  <c r="GY18" i="213"/>
  <c r="FU18" i="213"/>
  <c r="CQ18" i="213"/>
  <c r="L18" i="213"/>
  <c r="AP18" i="213"/>
  <c r="FI18" i="213"/>
  <c r="DT18" i="213"/>
  <c r="CC18" i="213"/>
  <c r="EV18" i="213"/>
  <c r="BQ18" i="213"/>
  <c r="ES18" i="213"/>
  <c r="EH18" i="213"/>
  <c r="BD18" i="213"/>
  <c r="EF18" i="213"/>
  <c r="BA18" i="213"/>
  <c r="GY14" i="70"/>
  <c r="GO14" i="70"/>
  <c r="GF14" i="70"/>
  <c r="FW14" i="70"/>
  <c r="FN14" i="70"/>
  <c r="FE14" i="70"/>
  <c r="EV14" i="70"/>
  <c r="EM14" i="70"/>
  <c r="EC14" i="70"/>
  <c r="DT14" i="70"/>
  <c r="DK14" i="70"/>
  <c r="DB14" i="70"/>
  <c r="CS14" i="70"/>
  <c r="CJ14" i="70"/>
  <c r="CA14" i="70"/>
  <c r="BQ14" i="70"/>
  <c r="BH14" i="70"/>
  <c r="AY14" i="70"/>
  <c r="AP14" i="70"/>
  <c r="AG14" i="70"/>
  <c r="X14" i="70"/>
  <c r="O14" i="70"/>
  <c r="E14" i="70"/>
  <c r="A15" i="70"/>
  <c r="GW14" i="70"/>
  <c r="GN14" i="70"/>
  <c r="GE14" i="70"/>
  <c r="FV14" i="70"/>
  <c r="FM14" i="70"/>
  <c r="FD14" i="70"/>
  <c r="EU14" i="70"/>
  <c r="EK14" i="70"/>
  <c r="EB14" i="70"/>
  <c r="DS14" i="70"/>
  <c r="DJ14" i="70"/>
  <c r="DA14" i="70"/>
  <c r="CR14" i="70"/>
  <c r="CI14" i="70"/>
  <c r="BY14" i="70"/>
  <c r="BP14" i="70"/>
  <c r="BG14" i="70"/>
  <c r="AX14" i="70"/>
  <c r="AO14" i="70"/>
  <c r="AF14" i="70"/>
  <c r="W14" i="70"/>
  <c r="M14" i="70"/>
  <c r="D14" i="70"/>
  <c r="HE14" i="70"/>
  <c r="GV14" i="70"/>
  <c r="GM14" i="70"/>
  <c r="GD14" i="70"/>
  <c r="FU14" i="70"/>
  <c r="FL14" i="70"/>
  <c r="FC14" i="70"/>
  <c r="ES14" i="70"/>
  <c r="EJ14" i="70"/>
  <c r="EA14" i="70"/>
  <c r="DR14" i="70"/>
  <c r="DI14" i="70"/>
  <c r="CZ14" i="70"/>
  <c r="CQ14" i="70"/>
  <c r="CG14" i="70"/>
  <c r="BX14" i="70"/>
  <c r="BO14" i="70"/>
  <c r="BF14" i="70"/>
  <c r="AW14" i="70"/>
  <c r="AN14" i="70"/>
  <c r="AE14" i="70"/>
  <c r="U14" i="70"/>
  <c r="L14" i="70"/>
  <c r="C14" i="70"/>
  <c r="HD14" i="70"/>
  <c r="GU14" i="70"/>
  <c r="GL14" i="70"/>
  <c r="GC14" i="70"/>
  <c r="FT14" i="70"/>
  <c r="FK14" i="70"/>
  <c r="FA14" i="70"/>
  <c r="ER14" i="70"/>
  <c r="EI14" i="70"/>
  <c r="DZ14" i="70"/>
  <c r="DQ14" i="70"/>
  <c r="DH14" i="70"/>
  <c r="CY14" i="70"/>
  <c r="CO14" i="70"/>
  <c r="CF14" i="70"/>
  <c r="BW14" i="70"/>
  <c r="BN14" i="70"/>
  <c r="BE14" i="70"/>
  <c r="AV14" i="70"/>
  <c r="AM14" i="70"/>
  <c r="AC14" i="70"/>
  <c r="T14" i="70"/>
  <c r="K14" i="70"/>
  <c r="B14" i="70"/>
  <c r="HC14" i="70"/>
  <c r="GT14" i="70"/>
  <c r="GK14" i="70"/>
  <c r="GB14" i="70"/>
  <c r="FS14" i="70"/>
  <c r="FI14" i="70"/>
  <c r="EZ14" i="70"/>
  <c r="EQ14" i="70"/>
  <c r="EH14" i="70"/>
  <c r="DY14" i="70"/>
  <c r="DP14" i="70"/>
  <c r="DG14" i="70"/>
  <c r="CW14" i="70"/>
  <c r="CN14" i="70"/>
  <c r="CE14" i="70"/>
  <c r="BV14" i="70"/>
  <c r="BM14" i="70"/>
  <c r="BD14" i="70"/>
  <c r="AU14" i="70"/>
  <c r="AK14" i="70"/>
  <c r="AB14" i="70"/>
  <c r="S14" i="70"/>
  <c r="J14" i="70"/>
  <c r="HB14" i="70"/>
  <c r="GS14" i="70"/>
  <c r="GJ14" i="70"/>
  <c r="GA14" i="70"/>
  <c r="FQ14" i="70"/>
  <c r="FH14" i="70"/>
  <c r="EY14" i="70"/>
  <c r="EP14" i="70"/>
  <c r="EG14" i="70"/>
  <c r="DX14" i="70"/>
  <c r="DO14" i="70"/>
  <c r="DE14" i="70"/>
  <c r="CV14" i="70"/>
  <c r="CM14" i="70"/>
  <c r="CD14" i="70"/>
  <c r="BU14" i="70"/>
  <c r="BL14" i="70"/>
  <c r="BC14" i="70"/>
  <c r="AS14" i="70"/>
  <c r="AJ14" i="70"/>
  <c r="AA14" i="70"/>
  <c r="R14" i="70"/>
  <c r="I14" i="70"/>
  <c r="HA14" i="70"/>
  <c r="GR14" i="70"/>
  <c r="GI14" i="70"/>
  <c r="FY14" i="70"/>
  <c r="FP14" i="70"/>
  <c r="FG14" i="70"/>
  <c r="EX14" i="70"/>
  <c r="EO14" i="70"/>
  <c r="EF14" i="70"/>
  <c r="DW14" i="70"/>
  <c r="DM14" i="70"/>
  <c r="DD14" i="70"/>
  <c r="CU14" i="70"/>
  <c r="CL14" i="70"/>
  <c r="CC14" i="70"/>
  <c r="BT14" i="70"/>
  <c r="BK14" i="70"/>
  <c r="BA14" i="70"/>
  <c r="AR14" i="70"/>
  <c r="AI14" i="70"/>
  <c r="Z14" i="70"/>
  <c r="Q14" i="70"/>
  <c r="H14" i="70"/>
  <c r="EW14" i="70"/>
  <c r="CB14" i="70"/>
  <c r="G14" i="70"/>
  <c r="EN14" i="70"/>
  <c r="BS14" i="70"/>
  <c r="GZ14" i="70"/>
  <c r="EE14" i="70"/>
  <c r="BI14" i="70"/>
  <c r="GQ14" i="70"/>
  <c r="DU14" i="70"/>
  <c r="AZ14" i="70"/>
  <c r="GG14" i="70"/>
  <c r="DL14" i="70"/>
  <c r="AQ14" i="70"/>
  <c r="FX14" i="70"/>
  <c r="DC14" i="70"/>
  <c r="AH14" i="70"/>
  <c r="FF14" i="70"/>
  <c r="CK14" i="70"/>
  <c r="P14" i="70"/>
  <c r="CT14" i="70"/>
  <c r="Y14" i="70"/>
  <c r="FO14" i="70"/>
  <c r="EA19" i="213" l="1"/>
  <c r="CU19" i="213"/>
  <c r="BW19" i="213"/>
  <c r="DK19" i="213"/>
  <c r="CM19" i="213"/>
  <c r="DC19" i="213"/>
  <c r="CE19" i="213"/>
  <c r="DS19" i="213"/>
  <c r="AY19" i="213"/>
  <c r="AA19" i="213"/>
  <c r="BO19" i="213"/>
  <c r="AQ19" i="213"/>
  <c r="K19" i="213"/>
  <c r="BG19" i="213"/>
  <c r="AI19" i="213"/>
  <c r="S19" i="213"/>
  <c r="EI109" i="213"/>
  <c r="EA5" i="213"/>
  <c r="EA6" i="213"/>
  <c r="EA7" i="213"/>
  <c r="EA8" i="213"/>
  <c r="EA9" i="213"/>
  <c r="EA10" i="213"/>
  <c r="EA11" i="213"/>
  <c r="EA12" i="213"/>
  <c r="EA13" i="213"/>
  <c r="EA14" i="213"/>
  <c r="EA15" i="213"/>
  <c r="EA16" i="213"/>
  <c r="EA17" i="213"/>
  <c r="GO19" i="213"/>
  <c r="GB19" i="213"/>
  <c r="FN19" i="213"/>
  <c r="EZ19" i="213"/>
  <c r="EM19" i="213"/>
  <c r="DY19" i="213"/>
  <c r="CW19" i="213"/>
  <c r="CJ19" i="213"/>
  <c r="BV19" i="213"/>
  <c r="BH19" i="213"/>
  <c r="AU19" i="213"/>
  <c r="AG19" i="213"/>
  <c r="E19" i="213"/>
  <c r="HA19" i="213"/>
  <c r="FY19" i="213"/>
  <c r="FL19" i="213"/>
  <c r="EX19" i="213"/>
  <c r="EJ19" i="213"/>
  <c r="DW19" i="213"/>
  <c r="DI19" i="213"/>
  <c r="CG19" i="213"/>
  <c r="BT19" i="213"/>
  <c r="BF19" i="213"/>
  <c r="AR19" i="213"/>
  <c r="AE19" i="213"/>
  <c r="Q19" i="213"/>
  <c r="C19" i="213"/>
  <c r="GZ19" i="213"/>
  <c r="GL19" i="213"/>
  <c r="FX19" i="213"/>
  <c r="FK19" i="213"/>
  <c r="EW19" i="213"/>
  <c r="DU19" i="213"/>
  <c r="DH19" i="213"/>
  <c r="CT19" i="213"/>
  <c r="CF19" i="213"/>
  <c r="BS19" i="213"/>
  <c r="BE19" i="213"/>
  <c r="AC19" i="213"/>
  <c r="P19" i="213"/>
  <c r="B19" i="213"/>
  <c r="GY19" i="213"/>
  <c r="GK19" i="213"/>
  <c r="FI19" i="213"/>
  <c r="EV19" i="213"/>
  <c r="EH19" i="213"/>
  <c r="DT19" i="213"/>
  <c r="DG19" i="213"/>
  <c r="CS19" i="213"/>
  <c r="BQ19" i="213"/>
  <c r="BD19" i="213"/>
  <c r="AP19" i="213"/>
  <c r="AB19" i="213"/>
  <c r="O19" i="213"/>
  <c r="GW19" i="213"/>
  <c r="GJ19" i="213"/>
  <c r="FV19" i="213"/>
  <c r="FH19" i="213"/>
  <c r="EU19" i="213"/>
  <c r="EG19" i="213"/>
  <c r="DE19" i="213"/>
  <c r="CR19" i="213"/>
  <c r="CD19" i="213"/>
  <c r="BP19" i="213"/>
  <c r="BC19" i="213"/>
  <c r="AO19" i="213"/>
  <c r="M19" i="213"/>
  <c r="GV19" i="213"/>
  <c r="GI19" i="213"/>
  <c r="FU19" i="213"/>
  <c r="ES19" i="213"/>
  <c r="EF19" i="213"/>
  <c r="DR19" i="213"/>
  <c r="DD19" i="213"/>
  <c r="CQ19" i="213"/>
  <c r="CC19" i="213"/>
  <c r="BA19" i="213"/>
  <c r="AN19" i="213"/>
  <c r="Z19" i="213"/>
  <c r="L19" i="213"/>
  <c r="GG19" i="213"/>
  <c r="FT19" i="213"/>
  <c r="FF19" i="213"/>
  <c r="ER19" i="213"/>
  <c r="EE19" i="213"/>
  <c r="DQ19" i="213"/>
  <c r="CO19" i="213"/>
  <c r="CB19" i="213"/>
  <c r="BN19" i="213"/>
  <c r="AZ19" i="213"/>
  <c r="AM19" i="213"/>
  <c r="Y19" i="213"/>
  <c r="GT19" i="213"/>
  <c r="GF19" i="213"/>
  <c r="FS19" i="213"/>
  <c r="FE19" i="213"/>
  <c r="EC19" i="213"/>
  <c r="DP19" i="213"/>
  <c r="DB19" i="213"/>
  <c r="CN19" i="213"/>
  <c r="CA19" i="213"/>
  <c r="BM19" i="213"/>
  <c r="AK19" i="213"/>
  <c r="X19" i="213"/>
  <c r="J19" i="213"/>
  <c r="A20" i="213"/>
  <c r="GS19" i="213"/>
  <c r="FQ19" i="213"/>
  <c r="FD19" i="213"/>
  <c r="EP19" i="213"/>
  <c r="EB19" i="213"/>
  <c r="DO19" i="213"/>
  <c r="DA19" i="213"/>
  <c r="BY19" i="213"/>
  <c r="BL19" i="213"/>
  <c r="AX19" i="213"/>
  <c r="AJ19" i="213"/>
  <c r="W19" i="213"/>
  <c r="I19" i="213"/>
  <c r="HE19" i="213"/>
  <c r="GR19" i="213"/>
  <c r="GD19" i="213"/>
  <c r="FP19" i="213"/>
  <c r="FC19" i="213"/>
  <c r="EO19" i="213"/>
  <c r="DM19" i="213"/>
  <c r="CZ19" i="213"/>
  <c r="CL19" i="213"/>
  <c r="BX19" i="213"/>
  <c r="BK19" i="213"/>
  <c r="AW19" i="213"/>
  <c r="U19" i="213"/>
  <c r="H19" i="213"/>
  <c r="BU19" i="213"/>
  <c r="EN19" i="213"/>
  <c r="BI19" i="213"/>
  <c r="EK19" i="213"/>
  <c r="HD19" i="213"/>
  <c r="DZ19" i="213"/>
  <c r="AV19" i="213"/>
  <c r="HB19" i="213"/>
  <c r="DX19" i="213"/>
  <c r="AS19" i="213"/>
  <c r="GQ19" i="213"/>
  <c r="DL19" i="213"/>
  <c r="AH19" i="213"/>
  <c r="GN19" i="213"/>
  <c r="DJ19" i="213"/>
  <c r="AF19" i="213"/>
  <c r="FA19" i="213"/>
  <c r="GC19" i="213"/>
  <c r="CY19" i="213"/>
  <c r="T19" i="213"/>
  <c r="GA19" i="213"/>
  <c r="CV19" i="213"/>
  <c r="R19" i="213"/>
  <c r="CK19" i="213"/>
  <c r="G19" i="213"/>
  <c r="FM19" i="213"/>
  <c r="CI19" i="213"/>
  <c r="D19" i="213"/>
  <c r="HD15" i="70"/>
  <c r="GU15" i="70"/>
  <c r="GL15" i="70"/>
  <c r="GC15" i="70"/>
  <c r="FT15" i="70"/>
  <c r="FK15" i="70"/>
  <c r="FA15" i="70"/>
  <c r="ER15" i="70"/>
  <c r="EI15" i="70"/>
  <c r="DZ15" i="70"/>
  <c r="DQ15" i="70"/>
  <c r="DH15" i="70"/>
  <c r="CY15" i="70"/>
  <c r="CO15" i="70"/>
  <c r="CF15" i="70"/>
  <c r="BW15" i="70"/>
  <c r="BN15" i="70"/>
  <c r="BE15" i="70"/>
  <c r="AV15" i="70"/>
  <c r="AM15" i="70"/>
  <c r="AC15" i="70"/>
  <c r="T15" i="70"/>
  <c r="K15" i="70"/>
  <c r="B15" i="70"/>
  <c r="HC15" i="70"/>
  <c r="GT15" i="70"/>
  <c r="GK15" i="70"/>
  <c r="GB15" i="70"/>
  <c r="FS15" i="70"/>
  <c r="FI15" i="70"/>
  <c r="EZ15" i="70"/>
  <c r="EQ15" i="70"/>
  <c r="EH15" i="70"/>
  <c r="DY15" i="70"/>
  <c r="DP15" i="70"/>
  <c r="DG15" i="70"/>
  <c r="CW15" i="70"/>
  <c r="CN15" i="70"/>
  <c r="CE15" i="70"/>
  <c r="BV15" i="70"/>
  <c r="BM15" i="70"/>
  <c r="BD15" i="70"/>
  <c r="AU15" i="70"/>
  <c r="AK15" i="70"/>
  <c r="AB15" i="70"/>
  <c r="S15" i="70"/>
  <c r="J15" i="70"/>
  <c r="HB15" i="70"/>
  <c r="GS15" i="70"/>
  <c r="GJ15" i="70"/>
  <c r="GA15" i="70"/>
  <c r="FQ15" i="70"/>
  <c r="FH15" i="70"/>
  <c r="EY15" i="70"/>
  <c r="EP15" i="70"/>
  <c r="EG15" i="70"/>
  <c r="DX15" i="70"/>
  <c r="DO15" i="70"/>
  <c r="DE15" i="70"/>
  <c r="CV15" i="70"/>
  <c r="CM15" i="70"/>
  <c r="CD15" i="70"/>
  <c r="BU15" i="70"/>
  <c r="BL15" i="70"/>
  <c r="BC15" i="70"/>
  <c r="AS15" i="70"/>
  <c r="AJ15" i="70"/>
  <c r="AA15" i="70"/>
  <c r="R15" i="70"/>
  <c r="I15" i="70"/>
  <c r="HA15" i="70"/>
  <c r="GR15" i="70"/>
  <c r="GI15" i="70"/>
  <c r="FY15" i="70"/>
  <c r="FP15" i="70"/>
  <c r="FG15" i="70"/>
  <c r="EX15" i="70"/>
  <c r="EO15" i="70"/>
  <c r="EF15" i="70"/>
  <c r="DW15" i="70"/>
  <c r="DM15" i="70"/>
  <c r="DD15" i="70"/>
  <c r="CU15" i="70"/>
  <c r="CL15" i="70"/>
  <c r="CC15" i="70"/>
  <c r="BT15" i="70"/>
  <c r="BK15" i="70"/>
  <c r="BA15" i="70"/>
  <c r="AR15" i="70"/>
  <c r="AI15" i="70"/>
  <c r="Z15" i="70"/>
  <c r="Q15" i="70"/>
  <c r="H15" i="70"/>
  <c r="GZ15" i="70"/>
  <c r="GQ15" i="70"/>
  <c r="GG15" i="70"/>
  <c r="FX15" i="70"/>
  <c r="FO15" i="70"/>
  <c r="FF15" i="70"/>
  <c r="EW15" i="70"/>
  <c r="EN15" i="70"/>
  <c r="EE15" i="70"/>
  <c r="DU15" i="70"/>
  <c r="DL15" i="70"/>
  <c r="DC15" i="70"/>
  <c r="CT15" i="70"/>
  <c r="CK15" i="70"/>
  <c r="CB15" i="70"/>
  <c r="BS15" i="70"/>
  <c r="BI15" i="70"/>
  <c r="AZ15" i="70"/>
  <c r="AQ15" i="70"/>
  <c r="AH15" i="70"/>
  <c r="Y15" i="70"/>
  <c r="P15" i="70"/>
  <c r="G15" i="70"/>
  <c r="GY15" i="70"/>
  <c r="GO15" i="70"/>
  <c r="GF15" i="70"/>
  <c r="FW15" i="70"/>
  <c r="FN15" i="70"/>
  <c r="FE15" i="70"/>
  <c r="EV15" i="70"/>
  <c r="EM15" i="70"/>
  <c r="EC15" i="70"/>
  <c r="DT15" i="70"/>
  <c r="DK15" i="70"/>
  <c r="DB15" i="70"/>
  <c r="CS15" i="70"/>
  <c r="CJ15" i="70"/>
  <c r="CA15" i="70"/>
  <c r="BQ15" i="70"/>
  <c r="BH15" i="70"/>
  <c r="AY15" i="70"/>
  <c r="AP15" i="70"/>
  <c r="AG15" i="70"/>
  <c r="X15" i="70"/>
  <c r="O15" i="70"/>
  <c r="E15" i="70"/>
  <c r="A16" i="70"/>
  <c r="GW15" i="70"/>
  <c r="GN15" i="70"/>
  <c r="GE15" i="70"/>
  <c r="FV15" i="70"/>
  <c r="FM15" i="70"/>
  <c r="FD15" i="70"/>
  <c r="EU15" i="70"/>
  <c r="EK15" i="70"/>
  <c r="EB15" i="70"/>
  <c r="DS15" i="70"/>
  <c r="DJ15" i="70"/>
  <c r="DA15" i="70"/>
  <c r="CR15" i="70"/>
  <c r="CI15" i="70"/>
  <c r="BY15" i="70"/>
  <c r="BP15" i="70"/>
  <c r="BG15" i="70"/>
  <c r="AX15" i="70"/>
  <c r="AO15" i="70"/>
  <c r="AF15" i="70"/>
  <c r="W15" i="70"/>
  <c r="M15" i="70"/>
  <c r="D15" i="70"/>
  <c r="FC15" i="70"/>
  <c r="CG15" i="70"/>
  <c r="L15" i="70"/>
  <c r="ES15" i="70"/>
  <c r="BX15" i="70"/>
  <c r="C15" i="70"/>
  <c r="HE15" i="70"/>
  <c r="EJ15" i="70"/>
  <c r="BO15" i="70"/>
  <c r="GV15" i="70"/>
  <c r="EA15" i="70"/>
  <c r="BF15" i="70"/>
  <c r="GM15" i="70"/>
  <c r="DR15" i="70"/>
  <c r="AW15" i="70"/>
  <c r="GD15" i="70"/>
  <c r="DI15" i="70"/>
  <c r="AN15" i="70"/>
  <c r="FL15" i="70"/>
  <c r="CQ15" i="70"/>
  <c r="U15" i="70"/>
  <c r="FU15" i="70"/>
  <c r="CZ15" i="70"/>
  <c r="AE15" i="70"/>
  <c r="EQ109" i="213" l="1"/>
  <c r="EQ20" i="213" s="1"/>
  <c r="EI5" i="213"/>
  <c r="EI6" i="213"/>
  <c r="EI7" i="213"/>
  <c r="EI8" i="213"/>
  <c r="EI9" i="213"/>
  <c r="EI10" i="213"/>
  <c r="EI11" i="213"/>
  <c r="EI12" i="213"/>
  <c r="EI13" i="213"/>
  <c r="EI14" i="213"/>
  <c r="EI15" i="213"/>
  <c r="EI16" i="213"/>
  <c r="EI17" i="213"/>
  <c r="EI18" i="213"/>
  <c r="EI19" i="213"/>
  <c r="EA20" i="213"/>
  <c r="EI20" i="213"/>
  <c r="BW20" i="213"/>
  <c r="DK20" i="213"/>
  <c r="CM20" i="213"/>
  <c r="DC20" i="213"/>
  <c r="CE20" i="213"/>
  <c r="DS20" i="213"/>
  <c r="CU20" i="213"/>
  <c r="AY20" i="213"/>
  <c r="AA20" i="213"/>
  <c r="BO20" i="213"/>
  <c r="AQ20" i="213"/>
  <c r="K20" i="213"/>
  <c r="BG20" i="213"/>
  <c r="AI20" i="213"/>
  <c r="S20" i="213"/>
  <c r="GO20" i="213"/>
  <c r="GB20" i="213"/>
  <c r="HB20" i="213"/>
  <c r="GN20" i="213"/>
  <c r="GA20" i="213"/>
  <c r="FM20" i="213"/>
  <c r="HA20" i="213"/>
  <c r="FY20" i="213"/>
  <c r="GY20" i="213"/>
  <c r="GK20" i="213"/>
  <c r="GW20" i="213"/>
  <c r="GJ20" i="213"/>
  <c r="FV20" i="213"/>
  <c r="GT20" i="213"/>
  <c r="GF20" i="213"/>
  <c r="FS20" i="213"/>
  <c r="HE20" i="213"/>
  <c r="GR20" i="213"/>
  <c r="GD20" i="213"/>
  <c r="FP20" i="213"/>
  <c r="GC20" i="213"/>
  <c r="FF20" i="213"/>
  <c r="ER20" i="213"/>
  <c r="EE20" i="213"/>
  <c r="DQ20" i="213"/>
  <c r="CO20" i="213"/>
  <c r="CB20" i="213"/>
  <c r="BN20" i="213"/>
  <c r="AZ20" i="213"/>
  <c r="AM20" i="213"/>
  <c r="Y20" i="213"/>
  <c r="HD20" i="213"/>
  <c r="FU20" i="213"/>
  <c r="FD20" i="213"/>
  <c r="EP20" i="213"/>
  <c r="EB20" i="213"/>
  <c r="DO20" i="213"/>
  <c r="DA20" i="213"/>
  <c r="BY20" i="213"/>
  <c r="BL20" i="213"/>
  <c r="AX20" i="213"/>
  <c r="AJ20" i="213"/>
  <c r="W20" i="213"/>
  <c r="I20" i="213"/>
  <c r="GZ20" i="213"/>
  <c r="FT20" i="213"/>
  <c r="FC20" i="213"/>
  <c r="EO20" i="213"/>
  <c r="DM20" i="213"/>
  <c r="CZ20" i="213"/>
  <c r="CL20" i="213"/>
  <c r="BX20" i="213"/>
  <c r="BK20" i="213"/>
  <c r="AW20" i="213"/>
  <c r="U20" i="213"/>
  <c r="H20" i="213"/>
  <c r="GV20" i="213"/>
  <c r="FQ20" i="213"/>
  <c r="FA20" i="213"/>
  <c r="EN20" i="213"/>
  <c r="DZ20" i="213"/>
  <c r="DL20" i="213"/>
  <c r="CY20" i="213"/>
  <c r="CK20" i="213"/>
  <c r="BI20" i="213"/>
  <c r="AV20" i="213"/>
  <c r="AH20" i="213"/>
  <c r="T20" i="213"/>
  <c r="G20" i="213"/>
  <c r="EZ20" i="213"/>
  <c r="EM20" i="213"/>
  <c r="DY20" i="213"/>
  <c r="CW20" i="213"/>
  <c r="CJ20" i="213"/>
  <c r="BV20" i="213"/>
  <c r="BH20" i="213"/>
  <c r="AU20" i="213"/>
  <c r="AG20" i="213"/>
  <c r="E20" i="213"/>
  <c r="GS20" i="213"/>
  <c r="FN20" i="213"/>
  <c r="EK20" i="213"/>
  <c r="DX20" i="213"/>
  <c r="DJ20" i="213"/>
  <c r="CV20" i="213"/>
  <c r="CI20" i="213"/>
  <c r="BU20" i="213"/>
  <c r="AS20" i="213"/>
  <c r="AF20" i="213"/>
  <c r="R20" i="213"/>
  <c r="D20" i="213"/>
  <c r="GQ20" i="213"/>
  <c r="FL20" i="213"/>
  <c r="EX20" i="213"/>
  <c r="EJ20" i="213"/>
  <c r="DW20" i="213"/>
  <c r="DI20" i="213"/>
  <c r="CG20" i="213"/>
  <c r="BT20" i="213"/>
  <c r="BF20" i="213"/>
  <c r="AR20" i="213"/>
  <c r="AE20" i="213"/>
  <c r="Q20" i="213"/>
  <c r="C20" i="213"/>
  <c r="GL20" i="213"/>
  <c r="FK20" i="213"/>
  <c r="EW20" i="213"/>
  <c r="DU20" i="213"/>
  <c r="DH20" i="213"/>
  <c r="CT20" i="213"/>
  <c r="CF20" i="213"/>
  <c r="BS20" i="213"/>
  <c r="BE20" i="213"/>
  <c r="AC20" i="213"/>
  <c r="P20" i="213"/>
  <c r="B20" i="213"/>
  <c r="GI20" i="213"/>
  <c r="FI20" i="213"/>
  <c r="EV20" i="213"/>
  <c r="EH20" i="213"/>
  <c r="DT20" i="213"/>
  <c r="DG20" i="213"/>
  <c r="CS20" i="213"/>
  <c r="BQ20" i="213"/>
  <c r="BD20" i="213"/>
  <c r="AP20" i="213"/>
  <c r="AB20" i="213"/>
  <c r="O20" i="213"/>
  <c r="GG20" i="213"/>
  <c r="FH20" i="213"/>
  <c r="EU20" i="213"/>
  <c r="EG20" i="213"/>
  <c r="DE20" i="213"/>
  <c r="CR20" i="213"/>
  <c r="CD20" i="213"/>
  <c r="BP20" i="213"/>
  <c r="BC20" i="213"/>
  <c r="AO20" i="213"/>
  <c r="M20" i="213"/>
  <c r="A21" i="213"/>
  <c r="DB20" i="213"/>
  <c r="X20" i="213"/>
  <c r="CQ20" i="213"/>
  <c r="L20" i="213"/>
  <c r="FX20" i="213"/>
  <c r="CN20" i="213"/>
  <c r="J20" i="213"/>
  <c r="CC20" i="213"/>
  <c r="FE20" i="213"/>
  <c r="CA20" i="213"/>
  <c r="ES20" i="213"/>
  <c r="BM20" i="213"/>
  <c r="EF20" i="213"/>
  <c r="BA20" i="213"/>
  <c r="EC20" i="213"/>
  <c r="Z20" i="213"/>
  <c r="DR20" i="213"/>
  <c r="AN20" i="213"/>
  <c r="DD20" i="213"/>
  <c r="DP20" i="213"/>
  <c r="AK20" i="213"/>
  <c r="HC16" i="70"/>
  <c r="GT16" i="70"/>
  <c r="GK16" i="70"/>
  <c r="GB16" i="70"/>
  <c r="FS16" i="70"/>
  <c r="FI16" i="70"/>
  <c r="EZ16" i="70"/>
  <c r="EQ16" i="70"/>
  <c r="EH16" i="70"/>
  <c r="DY16" i="70"/>
  <c r="DP16" i="70"/>
  <c r="DG16" i="70"/>
  <c r="CW16" i="70"/>
  <c r="CN16" i="70"/>
  <c r="CE16" i="70"/>
  <c r="BV16" i="70"/>
  <c r="BM16" i="70"/>
  <c r="BD16" i="70"/>
  <c r="AU16" i="70"/>
  <c r="HB16" i="70"/>
  <c r="GS16" i="70"/>
  <c r="GJ16" i="70"/>
  <c r="GA16" i="70"/>
  <c r="FQ16" i="70"/>
  <c r="FH16" i="70"/>
  <c r="EY16" i="70"/>
  <c r="EP16" i="70"/>
  <c r="EG16" i="70"/>
  <c r="DX16" i="70"/>
  <c r="DO16" i="70"/>
  <c r="DE16" i="70"/>
  <c r="CV16" i="70"/>
  <c r="CM16" i="70"/>
  <c r="CD16" i="70"/>
  <c r="BU16" i="70"/>
  <c r="BL16" i="70"/>
  <c r="BC16" i="70"/>
  <c r="GZ16" i="70"/>
  <c r="GQ16" i="70"/>
  <c r="GG16" i="70"/>
  <c r="FX16" i="70"/>
  <c r="FO16" i="70"/>
  <c r="FF16" i="70"/>
  <c r="EW16" i="70"/>
  <c r="EN16" i="70"/>
  <c r="EE16" i="70"/>
  <c r="DU16" i="70"/>
  <c r="DL16" i="70"/>
  <c r="DC16" i="70"/>
  <c r="CT16" i="70"/>
  <c r="CK16" i="70"/>
  <c r="CB16" i="70"/>
  <c r="BS16" i="70"/>
  <c r="BI16" i="70"/>
  <c r="AZ16" i="70"/>
  <c r="A17" i="70"/>
  <c r="GW16" i="70"/>
  <c r="GN16" i="70"/>
  <c r="GE16" i="70"/>
  <c r="FV16" i="70"/>
  <c r="FM16" i="70"/>
  <c r="FD16" i="70"/>
  <c r="EU16" i="70"/>
  <c r="EK16" i="70"/>
  <c r="EB16" i="70"/>
  <c r="DS16" i="70"/>
  <c r="DJ16" i="70"/>
  <c r="HE16" i="70"/>
  <c r="GV16" i="70"/>
  <c r="GM16" i="70"/>
  <c r="GD16" i="70"/>
  <c r="FU16" i="70"/>
  <c r="FL16" i="70"/>
  <c r="FC16" i="70"/>
  <c r="ES16" i="70"/>
  <c r="EJ16" i="70"/>
  <c r="EA16" i="70"/>
  <c r="DR16" i="70"/>
  <c r="DI16" i="70"/>
  <c r="CZ16" i="70"/>
  <c r="CQ16" i="70"/>
  <c r="CG16" i="70"/>
  <c r="BX16" i="70"/>
  <c r="BO16" i="70"/>
  <c r="BF16" i="70"/>
  <c r="HD16" i="70"/>
  <c r="GU16" i="70"/>
  <c r="GL16" i="70"/>
  <c r="GC16" i="70"/>
  <c r="FT16" i="70"/>
  <c r="FK16" i="70"/>
  <c r="FA16" i="70"/>
  <c r="ER16" i="70"/>
  <c r="EI16" i="70"/>
  <c r="DZ16" i="70"/>
  <c r="DQ16" i="70"/>
  <c r="DH16" i="70"/>
  <c r="CY16" i="70"/>
  <c r="CO16" i="70"/>
  <c r="CF16" i="70"/>
  <c r="BW16" i="70"/>
  <c r="BN16" i="70"/>
  <c r="BE16" i="70"/>
  <c r="FY16" i="70"/>
  <c r="EO16" i="70"/>
  <c r="DD16" i="70"/>
  <c r="CI16" i="70"/>
  <c r="BH16" i="70"/>
  <c r="AR16" i="70"/>
  <c r="AI16" i="70"/>
  <c r="Z16" i="70"/>
  <c r="Q16" i="70"/>
  <c r="H16" i="70"/>
  <c r="FW16" i="70"/>
  <c r="EM16" i="70"/>
  <c r="DB16" i="70"/>
  <c r="CC16" i="70"/>
  <c r="BG16" i="70"/>
  <c r="AQ16" i="70"/>
  <c r="AH16" i="70"/>
  <c r="Y16" i="70"/>
  <c r="P16" i="70"/>
  <c r="G16" i="70"/>
  <c r="HA16" i="70"/>
  <c r="FP16" i="70"/>
  <c r="EF16" i="70"/>
  <c r="DA16" i="70"/>
  <c r="CA16" i="70"/>
  <c r="BA16" i="70"/>
  <c r="AP16" i="70"/>
  <c r="AG16" i="70"/>
  <c r="X16" i="70"/>
  <c r="O16" i="70"/>
  <c r="E16" i="70"/>
  <c r="GY16" i="70"/>
  <c r="FN16" i="70"/>
  <c r="EC16" i="70"/>
  <c r="CU16" i="70"/>
  <c r="BY16" i="70"/>
  <c r="AY16" i="70"/>
  <c r="AO16" i="70"/>
  <c r="AF16" i="70"/>
  <c r="W16" i="70"/>
  <c r="M16" i="70"/>
  <c r="D16" i="70"/>
  <c r="GR16" i="70"/>
  <c r="FG16" i="70"/>
  <c r="DW16" i="70"/>
  <c r="CS16" i="70"/>
  <c r="BT16" i="70"/>
  <c r="AX16" i="70"/>
  <c r="AN16" i="70"/>
  <c r="AE16" i="70"/>
  <c r="U16" i="70"/>
  <c r="L16" i="70"/>
  <c r="C16" i="70"/>
  <c r="GO16" i="70"/>
  <c r="FE16" i="70"/>
  <c r="DT16" i="70"/>
  <c r="CR16" i="70"/>
  <c r="BQ16" i="70"/>
  <c r="AW16" i="70"/>
  <c r="AM16" i="70"/>
  <c r="AC16" i="70"/>
  <c r="T16" i="70"/>
  <c r="K16" i="70"/>
  <c r="B16" i="70"/>
  <c r="GI16" i="70"/>
  <c r="EX16" i="70"/>
  <c r="DM16" i="70"/>
  <c r="CL16" i="70"/>
  <c r="BP16" i="70"/>
  <c r="AV16" i="70"/>
  <c r="AK16" i="70"/>
  <c r="AB16" i="70"/>
  <c r="S16" i="70"/>
  <c r="J16" i="70"/>
  <c r="GF16" i="70"/>
  <c r="R16" i="70"/>
  <c r="EV16" i="70"/>
  <c r="I16" i="70"/>
  <c r="DK16" i="70"/>
  <c r="CJ16" i="70"/>
  <c r="BK16" i="70"/>
  <c r="AS16" i="70"/>
  <c r="AA16" i="70"/>
  <c r="AJ16" i="70"/>
  <c r="EQ21" i="213" l="1"/>
  <c r="EI21" i="213"/>
  <c r="EA21" i="213"/>
  <c r="DK21" i="213"/>
  <c r="CM21" i="213"/>
  <c r="DC21" i="213"/>
  <c r="CE21" i="213"/>
  <c r="DS21" i="213"/>
  <c r="CU21" i="213"/>
  <c r="BW21" i="213"/>
  <c r="AA21" i="213"/>
  <c r="BO21" i="213"/>
  <c r="AQ21" i="213"/>
  <c r="K21" i="213"/>
  <c r="BG21" i="213"/>
  <c r="AI21" i="213"/>
  <c r="AY21" i="213"/>
  <c r="S21" i="213"/>
  <c r="EY109" i="213"/>
  <c r="EQ5" i="213"/>
  <c r="EQ6" i="213"/>
  <c r="EQ7" i="213"/>
  <c r="EQ8" i="213"/>
  <c r="EQ9" i="213"/>
  <c r="EQ10" i="213"/>
  <c r="EQ11" i="213"/>
  <c r="EQ12" i="213"/>
  <c r="EQ13" i="213"/>
  <c r="EQ14" i="213"/>
  <c r="EQ15" i="213"/>
  <c r="EQ16" i="213"/>
  <c r="EQ17" i="213"/>
  <c r="EQ18" i="213"/>
  <c r="EQ19" i="213"/>
  <c r="GG21" i="213"/>
  <c r="FT21" i="213"/>
  <c r="FF21" i="213"/>
  <c r="ER21" i="213"/>
  <c r="EE21" i="213"/>
  <c r="DQ21" i="213"/>
  <c r="CO21" i="213"/>
  <c r="CB21" i="213"/>
  <c r="BN21" i="213"/>
  <c r="AZ21" i="213"/>
  <c r="AM21" i="213"/>
  <c r="Y21" i="213"/>
  <c r="GT21" i="213"/>
  <c r="GF21" i="213"/>
  <c r="FS21" i="213"/>
  <c r="FE21" i="213"/>
  <c r="EC21" i="213"/>
  <c r="DP21" i="213"/>
  <c r="DB21" i="213"/>
  <c r="CN21" i="213"/>
  <c r="CA21" i="213"/>
  <c r="BM21" i="213"/>
  <c r="AK21" i="213"/>
  <c r="X21" i="213"/>
  <c r="J21" i="213"/>
  <c r="A22" i="213"/>
  <c r="GS21" i="213"/>
  <c r="FQ21" i="213"/>
  <c r="FD21" i="213"/>
  <c r="EP21" i="213"/>
  <c r="EB21" i="213"/>
  <c r="DO21" i="213"/>
  <c r="DA21" i="213"/>
  <c r="BY21" i="213"/>
  <c r="BL21" i="213"/>
  <c r="AX21" i="213"/>
  <c r="AJ21" i="213"/>
  <c r="W21" i="213"/>
  <c r="I21" i="213"/>
  <c r="HE21" i="213"/>
  <c r="GR21" i="213"/>
  <c r="GD21" i="213"/>
  <c r="FP21" i="213"/>
  <c r="FC21" i="213"/>
  <c r="EO21" i="213"/>
  <c r="DM21" i="213"/>
  <c r="CZ21" i="213"/>
  <c r="CL21" i="213"/>
  <c r="BX21" i="213"/>
  <c r="BK21" i="213"/>
  <c r="AW21" i="213"/>
  <c r="U21" i="213"/>
  <c r="HD21" i="213"/>
  <c r="GQ21" i="213"/>
  <c r="GC21" i="213"/>
  <c r="FA21" i="213"/>
  <c r="EN21" i="213"/>
  <c r="DZ21" i="213"/>
  <c r="DL21" i="213"/>
  <c r="CY21" i="213"/>
  <c r="CK21" i="213"/>
  <c r="BI21" i="213"/>
  <c r="AV21" i="213"/>
  <c r="AH21" i="213"/>
  <c r="T21" i="213"/>
  <c r="G21" i="213"/>
  <c r="GO21" i="213"/>
  <c r="GB21" i="213"/>
  <c r="FN21" i="213"/>
  <c r="EZ21" i="213"/>
  <c r="EM21" i="213"/>
  <c r="DY21" i="213"/>
  <c r="CW21" i="213"/>
  <c r="CJ21" i="213"/>
  <c r="BV21" i="213"/>
  <c r="BH21" i="213"/>
  <c r="AU21" i="213"/>
  <c r="AG21" i="213"/>
  <c r="E21" i="213"/>
  <c r="GZ21" i="213"/>
  <c r="GL21" i="213"/>
  <c r="FX21" i="213"/>
  <c r="FK21" i="213"/>
  <c r="EW21" i="213"/>
  <c r="DU21" i="213"/>
  <c r="DH21" i="213"/>
  <c r="CT21" i="213"/>
  <c r="CF21" i="213"/>
  <c r="BS21" i="213"/>
  <c r="BE21" i="213"/>
  <c r="AC21" i="213"/>
  <c r="P21" i="213"/>
  <c r="B21" i="213"/>
  <c r="GY21" i="213"/>
  <c r="GK21" i="213"/>
  <c r="FI21" i="213"/>
  <c r="EV21" i="213"/>
  <c r="EH21" i="213"/>
  <c r="DT21" i="213"/>
  <c r="DG21" i="213"/>
  <c r="GW21" i="213"/>
  <c r="GJ21" i="213"/>
  <c r="FV21" i="213"/>
  <c r="FH21" i="213"/>
  <c r="EU21" i="213"/>
  <c r="EG21" i="213"/>
  <c r="DE21" i="213"/>
  <c r="CR21" i="213"/>
  <c r="CD21" i="213"/>
  <c r="BP21" i="213"/>
  <c r="BC21" i="213"/>
  <c r="AO21" i="213"/>
  <c r="M21" i="213"/>
  <c r="GA21" i="213"/>
  <c r="DX21" i="213"/>
  <c r="AP21" i="213"/>
  <c r="C21" i="213"/>
  <c r="FY21" i="213"/>
  <c r="DW21" i="213"/>
  <c r="FU21" i="213"/>
  <c r="DR21" i="213"/>
  <c r="BU21" i="213"/>
  <c r="AF21" i="213"/>
  <c r="FM21" i="213"/>
  <c r="DJ21" i="213"/>
  <c r="BT21" i="213"/>
  <c r="AE21" i="213"/>
  <c r="FL21" i="213"/>
  <c r="DI21" i="213"/>
  <c r="BQ21" i="213"/>
  <c r="AB21" i="213"/>
  <c r="DD21" i="213"/>
  <c r="Z21" i="213"/>
  <c r="HB21" i="213"/>
  <c r="CV21" i="213"/>
  <c r="R21" i="213"/>
  <c r="HA21" i="213"/>
  <c r="EX21" i="213"/>
  <c r="BF21" i="213"/>
  <c r="Q21" i="213"/>
  <c r="GV21" i="213"/>
  <c r="ES21" i="213"/>
  <c r="CS21" i="213"/>
  <c r="BD21" i="213"/>
  <c r="O21" i="213"/>
  <c r="GN21" i="213"/>
  <c r="EK21" i="213"/>
  <c r="CQ21" i="213"/>
  <c r="BA21" i="213"/>
  <c r="L21" i="213"/>
  <c r="EJ21" i="213"/>
  <c r="CI21" i="213"/>
  <c r="AS21" i="213"/>
  <c r="H21" i="213"/>
  <c r="GI21" i="213"/>
  <c r="EF21" i="213"/>
  <c r="CG21" i="213"/>
  <c r="CC21" i="213"/>
  <c r="AR21" i="213"/>
  <c r="AN21" i="213"/>
  <c r="D21" i="213"/>
  <c r="GZ17" i="70"/>
  <c r="GQ17" i="70"/>
  <c r="GG17" i="70"/>
  <c r="FX17" i="70"/>
  <c r="FO17" i="70"/>
  <c r="FF17" i="70"/>
  <c r="EW17" i="70"/>
  <c r="EN17" i="70"/>
  <c r="EE17" i="70"/>
  <c r="DU17" i="70"/>
  <c r="DL17" i="70"/>
  <c r="DC17" i="70"/>
  <c r="CT17" i="70"/>
  <c r="CK17" i="70"/>
  <c r="CB17" i="70"/>
  <c r="BS17" i="70"/>
  <c r="BI17" i="70"/>
  <c r="AZ17" i="70"/>
  <c r="AQ17" i="70"/>
  <c r="AH17" i="70"/>
  <c r="Y17" i="70"/>
  <c r="P17" i="70"/>
  <c r="G17" i="70"/>
  <c r="GY17" i="70"/>
  <c r="GO17" i="70"/>
  <c r="GF17" i="70"/>
  <c r="FW17" i="70"/>
  <c r="FN17" i="70"/>
  <c r="FE17" i="70"/>
  <c r="EV17" i="70"/>
  <c r="EM17" i="70"/>
  <c r="EC17" i="70"/>
  <c r="DT17" i="70"/>
  <c r="DK17" i="70"/>
  <c r="DB17" i="70"/>
  <c r="CS17" i="70"/>
  <c r="CJ17" i="70"/>
  <c r="CA17" i="70"/>
  <c r="BQ17" i="70"/>
  <c r="BH17" i="70"/>
  <c r="AY17" i="70"/>
  <c r="AP17" i="70"/>
  <c r="AG17" i="70"/>
  <c r="X17" i="70"/>
  <c r="O17" i="70"/>
  <c r="E17" i="70"/>
  <c r="HE17" i="70"/>
  <c r="GV17" i="70"/>
  <c r="GM17" i="70"/>
  <c r="GD17" i="70"/>
  <c r="FU17" i="70"/>
  <c r="FL17" i="70"/>
  <c r="FC17" i="70"/>
  <c r="ES17" i="70"/>
  <c r="EJ17" i="70"/>
  <c r="EA17" i="70"/>
  <c r="DR17" i="70"/>
  <c r="DI17" i="70"/>
  <c r="CZ17" i="70"/>
  <c r="CQ17" i="70"/>
  <c r="CG17" i="70"/>
  <c r="BX17" i="70"/>
  <c r="BO17" i="70"/>
  <c r="BF17" i="70"/>
  <c r="AW17" i="70"/>
  <c r="AN17" i="70"/>
  <c r="AE17" i="70"/>
  <c r="U17" i="70"/>
  <c r="L17" i="70"/>
  <c r="C17" i="70"/>
  <c r="HC17" i="70"/>
  <c r="GT17" i="70"/>
  <c r="GK17" i="70"/>
  <c r="GB17" i="70"/>
  <c r="FS17" i="70"/>
  <c r="FI17" i="70"/>
  <c r="EZ17" i="70"/>
  <c r="EQ17" i="70"/>
  <c r="EH17" i="70"/>
  <c r="DY17" i="70"/>
  <c r="DP17" i="70"/>
  <c r="DG17" i="70"/>
  <c r="CW17" i="70"/>
  <c r="CN17" i="70"/>
  <c r="CE17" i="70"/>
  <c r="BV17" i="70"/>
  <c r="BM17" i="70"/>
  <c r="BD17" i="70"/>
  <c r="AU17" i="70"/>
  <c r="AK17" i="70"/>
  <c r="AB17" i="70"/>
  <c r="S17" i="70"/>
  <c r="J17" i="70"/>
  <c r="HB17" i="70"/>
  <c r="GS17" i="70"/>
  <c r="GJ17" i="70"/>
  <c r="GA17" i="70"/>
  <c r="FQ17" i="70"/>
  <c r="FH17" i="70"/>
  <c r="EY17" i="70"/>
  <c r="EP17" i="70"/>
  <c r="EG17" i="70"/>
  <c r="DX17" i="70"/>
  <c r="DO17" i="70"/>
  <c r="DE17" i="70"/>
  <c r="CV17" i="70"/>
  <c r="CM17" i="70"/>
  <c r="CD17" i="70"/>
  <c r="BU17" i="70"/>
  <c r="BL17" i="70"/>
  <c r="BC17" i="70"/>
  <c r="AS17" i="70"/>
  <c r="AJ17" i="70"/>
  <c r="AA17" i="70"/>
  <c r="R17" i="70"/>
  <c r="I17" i="70"/>
  <c r="HA17" i="70"/>
  <c r="GR17" i="70"/>
  <c r="GI17" i="70"/>
  <c r="FY17" i="70"/>
  <c r="FP17" i="70"/>
  <c r="FG17" i="70"/>
  <c r="EX17" i="70"/>
  <c r="EO17" i="70"/>
  <c r="EF17" i="70"/>
  <c r="DW17" i="70"/>
  <c r="DM17" i="70"/>
  <c r="DD17" i="70"/>
  <c r="CU17" i="70"/>
  <c r="CL17" i="70"/>
  <c r="CC17" i="70"/>
  <c r="BT17" i="70"/>
  <c r="BK17" i="70"/>
  <c r="BA17" i="70"/>
  <c r="AR17" i="70"/>
  <c r="AI17" i="70"/>
  <c r="Z17" i="70"/>
  <c r="Q17" i="70"/>
  <c r="H17" i="70"/>
  <c r="GE17" i="70"/>
  <c r="EU17" i="70"/>
  <c r="DJ17" i="70"/>
  <c r="BY17" i="70"/>
  <c r="AO17" i="70"/>
  <c r="D17" i="70"/>
  <c r="GC17" i="70"/>
  <c r="ER17" i="70"/>
  <c r="DH17" i="70"/>
  <c r="BW17" i="70"/>
  <c r="AM17" i="70"/>
  <c r="B17" i="70"/>
  <c r="A18" i="70"/>
  <c r="FV17" i="70"/>
  <c r="EK17" i="70"/>
  <c r="DA17" i="70"/>
  <c r="BP17" i="70"/>
  <c r="AF17" i="70"/>
  <c r="HD17" i="70"/>
  <c r="FT17" i="70"/>
  <c r="EI17" i="70"/>
  <c r="CY17" i="70"/>
  <c r="BN17" i="70"/>
  <c r="AC17" i="70"/>
  <c r="GW17" i="70"/>
  <c r="FM17" i="70"/>
  <c r="EB17" i="70"/>
  <c r="CR17" i="70"/>
  <c r="BG17" i="70"/>
  <c r="W17" i="70"/>
  <c r="GU17" i="70"/>
  <c r="FK17" i="70"/>
  <c r="DZ17" i="70"/>
  <c r="CO17" i="70"/>
  <c r="BE17" i="70"/>
  <c r="T17" i="70"/>
  <c r="GN17" i="70"/>
  <c r="FD17" i="70"/>
  <c r="DS17" i="70"/>
  <c r="CI17" i="70"/>
  <c r="AX17" i="70"/>
  <c r="M17" i="70"/>
  <c r="GL17" i="70"/>
  <c r="FA17" i="70"/>
  <c r="DQ17" i="70"/>
  <c r="CF17" i="70"/>
  <c r="K17" i="70"/>
  <c r="AV17" i="70"/>
  <c r="EQ22" i="213" l="1"/>
  <c r="EI22" i="213"/>
  <c r="EY22" i="213"/>
  <c r="EA22" i="213"/>
  <c r="CM22" i="213"/>
  <c r="DC22" i="213"/>
  <c r="CE22" i="213"/>
  <c r="DS22" i="213"/>
  <c r="CU22" i="213"/>
  <c r="BW22" i="213"/>
  <c r="DK22" i="213"/>
  <c r="BO22" i="213"/>
  <c r="AQ22" i="213"/>
  <c r="K22" i="213"/>
  <c r="BG22" i="213"/>
  <c r="AI22" i="213"/>
  <c r="AY22" i="213"/>
  <c r="S22" i="213"/>
  <c r="AA22" i="213"/>
  <c r="FG109" i="213"/>
  <c r="EY5" i="213"/>
  <c r="EY6" i="213"/>
  <c r="EY7" i="213"/>
  <c r="EY8" i="213"/>
  <c r="EY9" i="213"/>
  <c r="EY10" i="213"/>
  <c r="EY11" i="213"/>
  <c r="EY12" i="213"/>
  <c r="EY13" i="213"/>
  <c r="EY14" i="213"/>
  <c r="EY15" i="213"/>
  <c r="EY16" i="213"/>
  <c r="EY17" i="213"/>
  <c r="EY18" i="213"/>
  <c r="EY19" i="213"/>
  <c r="EY20" i="213"/>
  <c r="EY21" i="213"/>
  <c r="HA22" i="213"/>
  <c r="FY22" i="213"/>
  <c r="FL22" i="213"/>
  <c r="EX22" i="213"/>
  <c r="EJ22" i="213"/>
  <c r="DW22" i="213"/>
  <c r="DI22" i="213"/>
  <c r="CG22" i="213"/>
  <c r="BT22" i="213"/>
  <c r="BF22" i="213"/>
  <c r="AR22" i="213"/>
  <c r="AE22" i="213"/>
  <c r="Q22" i="213"/>
  <c r="C22" i="213"/>
  <c r="GZ22" i="213"/>
  <c r="GL22" i="213"/>
  <c r="FX22" i="213"/>
  <c r="FK22" i="213"/>
  <c r="EW22" i="213"/>
  <c r="DU22" i="213"/>
  <c r="DH22" i="213"/>
  <c r="CT22" i="213"/>
  <c r="CF22" i="213"/>
  <c r="BS22" i="213"/>
  <c r="BE22" i="213"/>
  <c r="AC22" i="213"/>
  <c r="P22" i="213"/>
  <c r="B22" i="213"/>
  <c r="GY22" i="213"/>
  <c r="GK22" i="213"/>
  <c r="FI22" i="213"/>
  <c r="EV22" i="213"/>
  <c r="EH22" i="213"/>
  <c r="DT22" i="213"/>
  <c r="DG22" i="213"/>
  <c r="CS22" i="213"/>
  <c r="BQ22" i="213"/>
  <c r="BD22" i="213"/>
  <c r="AP22" i="213"/>
  <c r="AB22" i="213"/>
  <c r="O22" i="213"/>
  <c r="GW22" i="213"/>
  <c r="GJ22" i="213"/>
  <c r="FV22" i="213"/>
  <c r="FH22" i="213"/>
  <c r="EU22" i="213"/>
  <c r="EG22" i="213"/>
  <c r="DE22" i="213"/>
  <c r="CR22" i="213"/>
  <c r="CD22" i="213"/>
  <c r="BP22" i="213"/>
  <c r="BC22" i="213"/>
  <c r="AO22" i="213"/>
  <c r="M22" i="213"/>
  <c r="GV22" i="213"/>
  <c r="GI22" i="213"/>
  <c r="FU22" i="213"/>
  <c r="ES22" i="213"/>
  <c r="EF22" i="213"/>
  <c r="DR22" i="213"/>
  <c r="DD22" i="213"/>
  <c r="CQ22" i="213"/>
  <c r="CC22" i="213"/>
  <c r="BA22" i="213"/>
  <c r="AN22" i="213"/>
  <c r="Z22" i="213"/>
  <c r="L22" i="213"/>
  <c r="GG22" i="213"/>
  <c r="FT22" i="213"/>
  <c r="FF22" i="213"/>
  <c r="ER22" i="213"/>
  <c r="EE22" i="213"/>
  <c r="DQ22" i="213"/>
  <c r="CO22" i="213"/>
  <c r="CB22" i="213"/>
  <c r="BN22" i="213"/>
  <c r="AZ22" i="213"/>
  <c r="AM22" i="213"/>
  <c r="Y22" i="213"/>
  <c r="A23" i="213"/>
  <c r="GS22" i="213"/>
  <c r="FQ22" i="213"/>
  <c r="FD22" i="213"/>
  <c r="EP22" i="213"/>
  <c r="EB22" i="213"/>
  <c r="DO22" i="213"/>
  <c r="DA22" i="213"/>
  <c r="BY22" i="213"/>
  <c r="BL22" i="213"/>
  <c r="HE22" i="213"/>
  <c r="GR22" i="213"/>
  <c r="GD22" i="213"/>
  <c r="FP22" i="213"/>
  <c r="FC22" i="213"/>
  <c r="EO22" i="213"/>
  <c r="DM22" i="213"/>
  <c r="CZ22" i="213"/>
  <c r="CL22" i="213"/>
  <c r="BX22" i="213"/>
  <c r="BK22" i="213"/>
  <c r="AW22" i="213"/>
  <c r="U22" i="213"/>
  <c r="H22" i="213"/>
  <c r="HD22" i="213"/>
  <c r="GQ22" i="213"/>
  <c r="GC22" i="213"/>
  <c r="FA22" i="213"/>
  <c r="EN22" i="213"/>
  <c r="DZ22" i="213"/>
  <c r="DL22" i="213"/>
  <c r="CY22" i="213"/>
  <c r="CK22" i="213"/>
  <c r="BI22" i="213"/>
  <c r="AV22" i="213"/>
  <c r="AH22" i="213"/>
  <c r="T22" i="213"/>
  <c r="G22" i="213"/>
  <c r="GO22" i="213"/>
  <c r="GB22" i="213"/>
  <c r="FN22" i="213"/>
  <c r="EZ22" i="213"/>
  <c r="EM22" i="213"/>
  <c r="DY22" i="213"/>
  <c r="CW22" i="213"/>
  <c r="CJ22" i="213"/>
  <c r="BV22" i="213"/>
  <c r="BH22" i="213"/>
  <c r="AU22" i="213"/>
  <c r="AG22" i="213"/>
  <c r="E22" i="213"/>
  <c r="HB22" i="213"/>
  <c r="GN22" i="213"/>
  <c r="GA22" i="213"/>
  <c r="FM22" i="213"/>
  <c r="EK22" i="213"/>
  <c r="DX22" i="213"/>
  <c r="DJ22" i="213"/>
  <c r="CV22" i="213"/>
  <c r="CI22" i="213"/>
  <c r="DB22" i="213"/>
  <c r="X22" i="213"/>
  <c r="CN22" i="213"/>
  <c r="W22" i="213"/>
  <c r="CA22" i="213"/>
  <c r="R22" i="213"/>
  <c r="BU22" i="213"/>
  <c r="J22" i="213"/>
  <c r="BM22" i="213"/>
  <c r="I22" i="213"/>
  <c r="GT22" i="213"/>
  <c r="D22" i="213"/>
  <c r="GF22" i="213"/>
  <c r="FS22" i="213"/>
  <c r="AX22" i="213"/>
  <c r="FE22" i="213"/>
  <c r="AS22" i="213"/>
  <c r="AK22" i="213"/>
  <c r="EC22" i="213"/>
  <c r="AJ22" i="213"/>
  <c r="DP22" i="213"/>
  <c r="AF22" i="213"/>
  <c r="HE18" i="70"/>
  <c r="GV18" i="70"/>
  <c r="GM18" i="70"/>
  <c r="GD18" i="70"/>
  <c r="FU18" i="70"/>
  <c r="FL18" i="70"/>
  <c r="FC18" i="70"/>
  <c r="ES18" i="70"/>
  <c r="EJ18" i="70"/>
  <c r="EA18" i="70"/>
  <c r="DR18" i="70"/>
  <c r="DI18" i="70"/>
  <c r="CZ18" i="70"/>
  <c r="CQ18" i="70"/>
  <c r="CG18" i="70"/>
  <c r="BX18" i="70"/>
  <c r="BO18" i="70"/>
  <c r="BF18" i="70"/>
  <c r="AW18" i="70"/>
  <c r="AN18" i="70"/>
  <c r="AE18" i="70"/>
  <c r="U18" i="70"/>
  <c r="L18" i="70"/>
  <c r="C18" i="70"/>
  <c r="HD18" i="70"/>
  <c r="GU18" i="70"/>
  <c r="GL18" i="70"/>
  <c r="GC18" i="70"/>
  <c r="FT18" i="70"/>
  <c r="FK18" i="70"/>
  <c r="FA18" i="70"/>
  <c r="ER18" i="70"/>
  <c r="EI18" i="70"/>
  <c r="DZ18" i="70"/>
  <c r="DQ18" i="70"/>
  <c r="DH18" i="70"/>
  <c r="CY18" i="70"/>
  <c r="CO18" i="70"/>
  <c r="CF18" i="70"/>
  <c r="BW18" i="70"/>
  <c r="BN18" i="70"/>
  <c r="BE18" i="70"/>
  <c r="AV18" i="70"/>
  <c r="AM18" i="70"/>
  <c r="AC18" i="70"/>
  <c r="T18" i="70"/>
  <c r="K18" i="70"/>
  <c r="B18" i="70"/>
  <c r="HB18" i="70"/>
  <c r="GS18" i="70"/>
  <c r="GJ18" i="70"/>
  <c r="GA18" i="70"/>
  <c r="FQ18" i="70"/>
  <c r="FH18" i="70"/>
  <c r="EY18" i="70"/>
  <c r="EP18" i="70"/>
  <c r="EG18" i="70"/>
  <c r="DX18" i="70"/>
  <c r="DO18" i="70"/>
  <c r="DE18" i="70"/>
  <c r="CV18" i="70"/>
  <c r="CM18" i="70"/>
  <c r="CD18" i="70"/>
  <c r="BU18" i="70"/>
  <c r="BL18" i="70"/>
  <c r="BC18" i="70"/>
  <c r="AS18" i="70"/>
  <c r="AJ18" i="70"/>
  <c r="AA18" i="70"/>
  <c r="R18" i="70"/>
  <c r="I18" i="70"/>
  <c r="GZ18" i="70"/>
  <c r="GQ18" i="70"/>
  <c r="GG18" i="70"/>
  <c r="FX18" i="70"/>
  <c r="FO18" i="70"/>
  <c r="FF18" i="70"/>
  <c r="EW18" i="70"/>
  <c r="EN18" i="70"/>
  <c r="EE18" i="70"/>
  <c r="DU18" i="70"/>
  <c r="DL18" i="70"/>
  <c r="DC18" i="70"/>
  <c r="CT18" i="70"/>
  <c r="CK18" i="70"/>
  <c r="CB18" i="70"/>
  <c r="BS18" i="70"/>
  <c r="BI18" i="70"/>
  <c r="AZ18" i="70"/>
  <c r="AQ18" i="70"/>
  <c r="AH18" i="70"/>
  <c r="Y18" i="70"/>
  <c r="P18" i="70"/>
  <c r="G18" i="70"/>
  <c r="GY18" i="70"/>
  <c r="GO18" i="70"/>
  <c r="GF18" i="70"/>
  <c r="FW18" i="70"/>
  <c r="FN18" i="70"/>
  <c r="FE18" i="70"/>
  <c r="EV18" i="70"/>
  <c r="EM18" i="70"/>
  <c r="EC18" i="70"/>
  <c r="DT18" i="70"/>
  <c r="DK18" i="70"/>
  <c r="DB18" i="70"/>
  <c r="CS18" i="70"/>
  <c r="CJ18" i="70"/>
  <c r="CA18" i="70"/>
  <c r="BQ18" i="70"/>
  <c r="BH18" i="70"/>
  <c r="AY18" i="70"/>
  <c r="AP18" i="70"/>
  <c r="AG18" i="70"/>
  <c r="X18" i="70"/>
  <c r="O18" i="70"/>
  <c r="E18" i="70"/>
  <c r="A19" i="70"/>
  <c r="GW18" i="70"/>
  <c r="GN18" i="70"/>
  <c r="GE18" i="70"/>
  <c r="FV18" i="70"/>
  <c r="FM18" i="70"/>
  <c r="FD18" i="70"/>
  <c r="EU18" i="70"/>
  <c r="EK18" i="70"/>
  <c r="EB18" i="70"/>
  <c r="DS18" i="70"/>
  <c r="DJ18" i="70"/>
  <c r="DA18" i="70"/>
  <c r="CR18" i="70"/>
  <c r="CI18" i="70"/>
  <c r="BY18" i="70"/>
  <c r="BP18" i="70"/>
  <c r="BG18" i="70"/>
  <c r="AX18" i="70"/>
  <c r="AO18" i="70"/>
  <c r="AF18" i="70"/>
  <c r="W18" i="70"/>
  <c r="M18" i="70"/>
  <c r="D18" i="70"/>
  <c r="GK18" i="70"/>
  <c r="EZ18" i="70"/>
  <c r="DP18" i="70"/>
  <c r="CE18" i="70"/>
  <c r="AU18" i="70"/>
  <c r="J18" i="70"/>
  <c r="GI18" i="70"/>
  <c r="EX18" i="70"/>
  <c r="DM18" i="70"/>
  <c r="CC18" i="70"/>
  <c r="AR18" i="70"/>
  <c r="H18" i="70"/>
  <c r="GB18" i="70"/>
  <c r="EQ18" i="70"/>
  <c r="DG18" i="70"/>
  <c r="BV18" i="70"/>
  <c r="AK18" i="70"/>
  <c r="FY18" i="70"/>
  <c r="EO18" i="70"/>
  <c r="DD18" i="70"/>
  <c r="BT18" i="70"/>
  <c r="AI18" i="70"/>
  <c r="HC18" i="70"/>
  <c r="FS18" i="70"/>
  <c r="EH18" i="70"/>
  <c r="CW18" i="70"/>
  <c r="BM18" i="70"/>
  <c r="AB18" i="70"/>
  <c r="HA18" i="70"/>
  <c r="FP18" i="70"/>
  <c r="EF18" i="70"/>
  <c r="CU18" i="70"/>
  <c r="BK18" i="70"/>
  <c r="Z18" i="70"/>
  <c r="GT18" i="70"/>
  <c r="FI18" i="70"/>
  <c r="DY18" i="70"/>
  <c r="CN18" i="70"/>
  <c r="BD18" i="70"/>
  <c r="S18" i="70"/>
  <c r="BA18" i="70"/>
  <c r="Q18" i="70"/>
  <c r="GR18" i="70"/>
  <c r="FG18" i="70"/>
  <c r="CL18" i="70"/>
  <c r="DW18" i="70"/>
  <c r="EI23" i="213" l="1"/>
  <c r="FG23" i="213"/>
  <c r="EY23" i="213"/>
  <c r="EA23" i="213"/>
  <c r="EQ23" i="213"/>
  <c r="DC23" i="213"/>
  <c r="CE23" i="213"/>
  <c r="DS23" i="213"/>
  <c r="CU23" i="213"/>
  <c r="BW23" i="213"/>
  <c r="DK23" i="213"/>
  <c r="CM23" i="213"/>
  <c r="AQ23" i="213"/>
  <c r="K23" i="213"/>
  <c r="BG23" i="213"/>
  <c r="AI23" i="213"/>
  <c r="AY23" i="213"/>
  <c r="AA23" i="213"/>
  <c r="BO23" i="213"/>
  <c r="S23" i="213"/>
  <c r="FO109" i="213"/>
  <c r="FO23" i="213" s="1"/>
  <c r="FG5" i="213"/>
  <c r="FG6" i="213"/>
  <c r="FG7" i="213"/>
  <c r="FG8" i="213"/>
  <c r="FG9" i="213"/>
  <c r="FG10" i="213"/>
  <c r="FG11" i="213"/>
  <c r="FG12" i="213"/>
  <c r="FG13" i="213"/>
  <c r="FG14" i="213"/>
  <c r="FG15" i="213"/>
  <c r="FG16" i="213"/>
  <c r="FG17" i="213"/>
  <c r="FG18" i="213"/>
  <c r="FG19" i="213"/>
  <c r="FG20" i="213"/>
  <c r="FG21" i="213"/>
  <c r="FG22" i="213"/>
  <c r="A24" i="213"/>
  <c r="GS23" i="213"/>
  <c r="FQ23" i="213"/>
  <c r="FD23" i="213"/>
  <c r="EP23" i="213"/>
  <c r="EB23" i="213"/>
  <c r="DO23" i="213"/>
  <c r="DA23" i="213"/>
  <c r="BY23" i="213"/>
  <c r="BL23" i="213"/>
  <c r="AX23" i="213"/>
  <c r="AJ23" i="213"/>
  <c r="W23" i="213"/>
  <c r="I23" i="213"/>
  <c r="HE23" i="213"/>
  <c r="GR23" i="213"/>
  <c r="GD23" i="213"/>
  <c r="FP23" i="213"/>
  <c r="FC23" i="213"/>
  <c r="EO23" i="213"/>
  <c r="DM23" i="213"/>
  <c r="CZ23" i="213"/>
  <c r="CL23" i="213"/>
  <c r="BX23" i="213"/>
  <c r="BK23" i="213"/>
  <c r="AW23" i="213"/>
  <c r="U23" i="213"/>
  <c r="H23" i="213"/>
  <c r="HD23" i="213"/>
  <c r="GQ23" i="213"/>
  <c r="GC23" i="213"/>
  <c r="FA23" i="213"/>
  <c r="EN23" i="213"/>
  <c r="DZ23" i="213"/>
  <c r="DL23" i="213"/>
  <c r="CY23" i="213"/>
  <c r="CK23" i="213"/>
  <c r="BI23" i="213"/>
  <c r="AV23" i="213"/>
  <c r="AH23" i="213"/>
  <c r="T23" i="213"/>
  <c r="G23" i="213"/>
  <c r="GO23" i="213"/>
  <c r="GB23" i="213"/>
  <c r="FN23" i="213"/>
  <c r="EZ23" i="213"/>
  <c r="EM23" i="213"/>
  <c r="DY23" i="213"/>
  <c r="CW23" i="213"/>
  <c r="CJ23" i="213"/>
  <c r="BV23" i="213"/>
  <c r="BH23" i="213"/>
  <c r="AU23" i="213"/>
  <c r="AG23" i="213"/>
  <c r="E23" i="213"/>
  <c r="HB23" i="213"/>
  <c r="GN23" i="213"/>
  <c r="GA23" i="213"/>
  <c r="FM23" i="213"/>
  <c r="EK23" i="213"/>
  <c r="DX23" i="213"/>
  <c r="DJ23" i="213"/>
  <c r="CV23" i="213"/>
  <c r="CI23" i="213"/>
  <c r="BU23" i="213"/>
  <c r="AS23" i="213"/>
  <c r="AF23" i="213"/>
  <c r="R23" i="213"/>
  <c r="D23" i="213"/>
  <c r="HA23" i="213"/>
  <c r="FY23" i="213"/>
  <c r="FL23" i="213"/>
  <c r="EX23" i="213"/>
  <c r="EJ23" i="213"/>
  <c r="DW23" i="213"/>
  <c r="DI23" i="213"/>
  <c r="CG23" i="213"/>
  <c r="BT23" i="213"/>
  <c r="BF23" i="213"/>
  <c r="AR23" i="213"/>
  <c r="AE23" i="213"/>
  <c r="Q23" i="213"/>
  <c r="C23" i="213"/>
  <c r="GY23" i="213"/>
  <c r="GK23" i="213"/>
  <c r="FI23" i="213"/>
  <c r="EV23" i="213"/>
  <c r="EH23" i="213"/>
  <c r="DT23" i="213"/>
  <c r="DG23" i="213"/>
  <c r="CS23" i="213"/>
  <c r="BQ23" i="213"/>
  <c r="BD23" i="213"/>
  <c r="AP23" i="213"/>
  <c r="AB23" i="213"/>
  <c r="O23" i="213"/>
  <c r="GW23" i="213"/>
  <c r="GJ23" i="213"/>
  <c r="FV23" i="213"/>
  <c r="FH23" i="213"/>
  <c r="EU23" i="213"/>
  <c r="EG23" i="213"/>
  <c r="DE23" i="213"/>
  <c r="CR23" i="213"/>
  <c r="CD23" i="213"/>
  <c r="BP23" i="213"/>
  <c r="BC23" i="213"/>
  <c r="AO23" i="213"/>
  <c r="M23" i="213"/>
  <c r="GV23" i="213"/>
  <c r="GI23" i="213"/>
  <c r="FU23" i="213"/>
  <c r="ES23" i="213"/>
  <c r="EF23" i="213"/>
  <c r="DR23" i="213"/>
  <c r="DD23" i="213"/>
  <c r="CQ23" i="213"/>
  <c r="CC23" i="213"/>
  <c r="BA23" i="213"/>
  <c r="AN23" i="213"/>
  <c r="Z23" i="213"/>
  <c r="L23" i="213"/>
  <c r="GG23" i="213"/>
  <c r="FT23" i="213"/>
  <c r="FF23" i="213"/>
  <c r="ER23" i="213"/>
  <c r="EE23" i="213"/>
  <c r="DQ23" i="213"/>
  <c r="CO23" i="213"/>
  <c r="CB23" i="213"/>
  <c r="BN23" i="213"/>
  <c r="AZ23" i="213"/>
  <c r="AM23" i="213"/>
  <c r="Y23" i="213"/>
  <c r="GT23" i="213"/>
  <c r="GF23" i="213"/>
  <c r="FS23" i="213"/>
  <c r="FE23" i="213"/>
  <c r="EC23" i="213"/>
  <c r="DP23" i="213"/>
  <c r="DB23" i="213"/>
  <c r="CN23" i="213"/>
  <c r="CA23" i="213"/>
  <c r="BM23" i="213"/>
  <c r="AK23" i="213"/>
  <c r="X23" i="213"/>
  <c r="J23" i="213"/>
  <c r="BE23" i="213"/>
  <c r="GZ23" i="213"/>
  <c r="GL23" i="213"/>
  <c r="AC23" i="213"/>
  <c r="FX23" i="213"/>
  <c r="P23" i="213"/>
  <c r="FK23" i="213"/>
  <c r="B23" i="213"/>
  <c r="EW23" i="213"/>
  <c r="DU23" i="213"/>
  <c r="DH23" i="213"/>
  <c r="CT23" i="213"/>
  <c r="CF23" i="213"/>
  <c r="BS23" i="213"/>
  <c r="HB19" i="70"/>
  <c r="GS19" i="70"/>
  <c r="GJ19" i="70"/>
  <c r="GA19" i="70"/>
  <c r="FQ19" i="70"/>
  <c r="FH19" i="70"/>
  <c r="EY19" i="70"/>
  <c r="EP19" i="70"/>
  <c r="EG19" i="70"/>
  <c r="DX19" i="70"/>
  <c r="DO19" i="70"/>
  <c r="DE19" i="70"/>
  <c r="CV19" i="70"/>
  <c r="CM19" i="70"/>
  <c r="CD19" i="70"/>
  <c r="BU19" i="70"/>
  <c r="BL19" i="70"/>
  <c r="BC19" i="70"/>
  <c r="AS19" i="70"/>
  <c r="AJ19" i="70"/>
  <c r="AA19" i="70"/>
  <c r="R19" i="70"/>
  <c r="I19" i="70"/>
  <c r="HA19" i="70"/>
  <c r="GR19" i="70"/>
  <c r="GI19" i="70"/>
  <c r="FY19" i="70"/>
  <c r="FP19" i="70"/>
  <c r="FG19" i="70"/>
  <c r="EX19" i="70"/>
  <c r="EO19" i="70"/>
  <c r="EF19" i="70"/>
  <c r="DW19" i="70"/>
  <c r="DM19" i="70"/>
  <c r="DD19" i="70"/>
  <c r="CU19" i="70"/>
  <c r="CL19" i="70"/>
  <c r="CC19" i="70"/>
  <c r="BT19" i="70"/>
  <c r="BK19" i="70"/>
  <c r="BA19" i="70"/>
  <c r="AR19" i="70"/>
  <c r="AI19" i="70"/>
  <c r="Z19" i="70"/>
  <c r="Q19" i="70"/>
  <c r="H19" i="70"/>
  <c r="GY19" i="70"/>
  <c r="GO19" i="70"/>
  <c r="GF19" i="70"/>
  <c r="FW19" i="70"/>
  <c r="FN19" i="70"/>
  <c r="FE19" i="70"/>
  <c r="EV19" i="70"/>
  <c r="EM19" i="70"/>
  <c r="EC19" i="70"/>
  <c r="DT19" i="70"/>
  <c r="DK19" i="70"/>
  <c r="DB19" i="70"/>
  <c r="CS19" i="70"/>
  <c r="CJ19" i="70"/>
  <c r="CA19" i="70"/>
  <c r="BQ19" i="70"/>
  <c r="BH19" i="70"/>
  <c r="AY19" i="70"/>
  <c r="AP19" i="70"/>
  <c r="AG19" i="70"/>
  <c r="X19" i="70"/>
  <c r="O19" i="70"/>
  <c r="E19" i="70"/>
  <c r="HE19" i="70"/>
  <c r="GV19" i="70"/>
  <c r="GM19" i="70"/>
  <c r="GD19" i="70"/>
  <c r="FU19" i="70"/>
  <c r="FL19" i="70"/>
  <c r="FC19" i="70"/>
  <c r="ES19" i="70"/>
  <c r="EJ19" i="70"/>
  <c r="EA19" i="70"/>
  <c r="DR19" i="70"/>
  <c r="DI19" i="70"/>
  <c r="CZ19" i="70"/>
  <c r="CQ19" i="70"/>
  <c r="CG19" i="70"/>
  <c r="BX19" i="70"/>
  <c r="BO19" i="70"/>
  <c r="BF19" i="70"/>
  <c r="AW19" i="70"/>
  <c r="AN19" i="70"/>
  <c r="AE19" i="70"/>
  <c r="U19" i="70"/>
  <c r="L19" i="70"/>
  <c r="C19" i="70"/>
  <c r="HD19" i="70"/>
  <c r="GU19" i="70"/>
  <c r="GL19" i="70"/>
  <c r="GC19" i="70"/>
  <c r="FT19" i="70"/>
  <c r="FK19" i="70"/>
  <c r="FA19" i="70"/>
  <c r="ER19" i="70"/>
  <c r="EI19" i="70"/>
  <c r="DZ19" i="70"/>
  <c r="DQ19" i="70"/>
  <c r="DH19" i="70"/>
  <c r="CY19" i="70"/>
  <c r="CO19" i="70"/>
  <c r="CF19" i="70"/>
  <c r="BW19" i="70"/>
  <c r="BN19" i="70"/>
  <c r="BE19" i="70"/>
  <c r="AV19" i="70"/>
  <c r="AM19" i="70"/>
  <c r="AC19" i="70"/>
  <c r="T19" i="70"/>
  <c r="K19" i="70"/>
  <c r="B19" i="70"/>
  <c r="HC19" i="70"/>
  <c r="GT19" i="70"/>
  <c r="GK19" i="70"/>
  <c r="GB19" i="70"/>
  <c r="FS19" i="70"/>
  <c r="FI19" i="70"/>
  <c r="EZ19" i="70"/>
  <c r="EQ19" i="70"/>
  <c r="EH19" i="70"/>
  <c r="DY19" i="70"/>
  <c r="DP19" i="70"/>
  <c r="DG19" i="70"/>
  <c r="CW19" i="70"/>
  <c r="CN19" i="70"/>
  <c r="CE19" i="70"/>
  <c r="BV19" i="70"/>
  <c r="BM19" i="70"/>
  <c r="BD19" i="70"/>
  <c r="AU19" i="70"/>
  <c r="AK19" i="70"/>
  <c r="AB19" i="70"/>
  <c r="S19" i="70"/>
  <c r="J19" i="70"/>
  <c r="GQ19" i="70"/>
  <c r="FF19" i="70"/>
  <c r="DU19" i="70"/>
  <c r="CK19" i="70"/>
  <c r="AZ19" i="70"/>
  <c r="P19" i="70"/>
  <c r="GN19" i="70"/>
  <c r="FD19" i="70"/>
  <c r="DS19" i="70"/>
  <c r="CI19" i="70"/>
  <c r="AX19" i="70"/>
  <c r="M19" i="70"/>
  <c r="GG19" i="70"/>
  <c r="EW19" i="70"/>
  <c r="DL19" i="70"/>
  <c r="CB19" i="70"/>
  <c r="AQ19" i="70"/>
  <c r="G19" i="70"/>
  <c r="GE19" i="70"/>
  <c r="EU19" i="70"/>
  <c r="DJ19" i="70"/>
  <c r="BY19" i="70"/>
  <c r="AO19" i="70"/>
  <c r="D19" i="70"/>
  <c r="FX19" i="70"/>
  <c r="EN19" i="70"/>
  <c r="DC19" i="70"/>
  <c r="BS19" i="70"/>
  <c r="AH19" i="70"/>
  <c r="A20" i="70"/>
  <c r="FV19" i="70"/>
  <c r="EK19" i="70"/>
  <c r="DA19" i="70"/>
  <c r="BP19" i="70"/>
  <c r="AF19" i="70"/>
  <c r="GZ19" i="70"/>
  <c r="FO19" i="70"/>
  <c r="EE19" i="70"/>
  <c r="CT19" i="70"/>
  <c r="BI19" i="70"/>
  <c r="Y19" i="70"/>
  <c r="EB19" i="70"/>
  <c r="CR19" i="70"/>
  <c r="BG19" i="70"/>
  <c r="W19" i="70"/>
  <c r="FM19" i="70"/>
  <c r="GW19" i="70"/>
  <c r="EI24" i="213" l="1"/>
  <c r="FG24" i="213"/>
  <c r="FO24" i="213"/>
  <c r="EY24" i="213"/>
  <c r="EA24" i="213"/>
  <c r="EQ24" i="213"/>
  <c r="DC24" i="213"/>
  <c r="CE24" i="213"/>
  <c r="DS24" i="213"/>
  <c r="CU24" i="213"/>
  <c r="BW24" i="213"/>
  <c r="DK24" i="213"/>
  <c r="CM24" i="213"/>
  <c r="K24" i="213"/>
  <c r="BG24" i="213"/>
  <c r="AI24" i="213"/>
  <c r="AY24" i="213"/>
  <c r="AA24" i="213"/>
  <c r="BO24" i="213"/>
  <c r="AQ24" i="213"/>
  <c r="S24" i="213"/>
  <c r="FW109" i="213"/>
  <c r="FO5" i="213"/>
  <c r="FO6" i="213"/>
  <c r="FO7" i="213"/>
  <c r="FO8" i="213"/>
  <c r="FO9" i="213"/>
  <c r="FO10" i="213"/>
  <c r="FO11" i="213"/>
  <c r="FO12" i="213"/>
  <c r="FO13" i="213"/>
  <c r="FO14" i="213"/>
  <c r="FO15" i="213"/>
  <c r="FO16" i="213"/>
  <c r="FO17" i="213"/>
  <c r="FO18" i="213"/>
  <c r="FO19" i="213"/>
  <c r="FO20" i="213"/>
  <c r="FO21" i="213"/>
  <c r="FO22" i="213"/>
  <c r="GY24" i="213"/>
  <c r="GK24" i="213"/>
  <c r="FI24" i="213"/>
  <c r="EV24" i="213"/>
  <c r="EH24" i="213"/>
  <c r="DT24" i="213"/>
  <c r="DG24" i="213"/>
  <c r="CS24" i="213"/>
  <c r="BQ24" i="213"/>
  <c r="BD24" i="213"/>
  <c r="AP24" i="213"/>
  <c r="AB24" i="213"/>
  <c r="O24" i="213"/>
  <c r="GW24" i="213"/>
  <c r="GJ24" i="213"/>
  <c r="FV24" i="213"/>
  <c r="FH24" i="213"/>
  <c r="EU24" i="213"/>
  <c r="EG24" i="213"/>
  <c r="DE24" i="213"/>
  <c r="CR24" i="213"/>
  <c r="CD24" i="213"/>
  <c r="BP24" i="213"/>
  <c r="BC24" i="213"/>
  <c r="AO24" i="213"/>
  <c r="M24" i="213"/>
  <c r="GV24" i="213"/>
  <c r="GI24" i="213"/>
  <c r="FU24" i="213"/>
  <c r="ES24" i="213"/>
  <c r="EF24" i="213"/>
  <c r="DR24" i="213"/>
  <c r="DD24" i="213"/>
  <c r="CQ24" i="213"/>
  <c r="CC24" i="213"/>
  <c r="BA24" i="213"/>
  <c r="AN24" i="213"/>
  <c r="Z24" i="213"/>
  <c r="L24" i="213"/>
  <c r="GG24" i="213"/>
  <c r="FT24" i="213"/>
  <c r="FF24" i="213"/>
  <c r="ER24" i="213"/>
  <c r="EE24" i="213"/>
  <c r="DQ24" i="213"/>
  <c r="CO24" i="213"/>
  <c r="CB24" i="213"/>
  <c r="BN24" i="213"/>
  <c r="AZ24" i="213"/>
  <c r="AM24" i="213"/>
  <c r="Y24" i="213"/>
  <c r="GT24" i="213"/>
  <c r="GF24" i="213"/>
  <c r="FS24" i="213"/>
  <c r="FE24" i="213"/>
  <c r="EC24" i="213"/>
  <c r="DP24" i="213"/>
  <c r="DB24" i="213"/>
  <c r="CN24" i="213"/>
  <c r="CA24" i="213"/>
  <c r="BM24" i="213"/>
  <c r="AK24" i="213"/>
  <c r="X24" i="213"/>
  <c r="J24" i="213"/>
  <c r="A25" i="213"/>
  <c r="GS24" i="213"/>
  <c r="FQ24" i="213"/>
  <c r="FD24" i="213"/>
  <c r="EP24" i="213"/>
  <c r="EB24" i="213"/>
  <c r="DO24" i="213"/>
  <c r="DA24" i="213"/>
  <c r="BY24" i="213"/>
  <c r="BL24" i="213"/>
  <c r="AX24" i="213"/>
  <c r="AJ24" i="213"/>
  <c r="W24" i="213"/>
  <c r="I24" i="213"/>
  <c r="HE24" i="213"/>
  <c r="GR24" i="213"/>
  <c r="GD24" i="213"/>
  <c r="FP24" i="213"/>
  <c r="HD24" i="213"/>
  <c r="GQ24" i="213"/>
  <c r="GC24" i="213"/>
  <c r="FA24" i="213"/>
  <c r="EN24" i="213"/>
  <c r="DZ24" i="213"/>
  <c r="DL24" i="213"/>
  <c r="CY24" i="213"/>
  <c r="CK24" i="213"/>
  <c r="BI24" i="213"/>
  <c r="AV24" i="213"/>
  <c r="AH24" i="213"/>
  <c r="T24" i="213"/>
  <c r="G24" i="213"/>
  <c r="GO24" i="213"/>
  <c r="GB24" i="213"/>
  <c r="FN24" i="213"/>
  <c r="EZ24" i="213"/>
  <c r="EM24" i="213"/>
  <c r="DY24" i="213"/>
  <c r="CW24" i="213"/>
  <c r="CJ24" i="213"/>
  <c r="BV24" i="213"/>
  <c r="BH24" i="213"/>
  <c r="AU24" i="213"/>
  <c r="AG24" i="213"/>
  <c r="E24" i="213"/>
  <c r="HB24" i="213"/>
  <c r="GN24" i="213"/>
  <c r="GA24" i="213"/>
  <c r="FM24" i="213"/>
  <c r="EK24" i="213"/>
  <c r="DX24" i="213"/>
  <c r="DJ24" i="213"/>
  <c r="CV24" i="213"/>
  <c r="CI24" i="213"/>
  <c r="BU24" i="213"/>
  <c r="AS24" i="213"/>
  <c r="AF24" i="213"/>
  <c r="R24" i="213"/>
  <c r="D24" i="213"/>
  <c r="HA24" i="213"/>
  <c r="FY24" i="213"/>
  <c r="FL24" i="213"/>
  <c r="EX24" i="213"/>
  <c r="EJ24" i="213"/>
  <c r="DW24" i="213"/>
  <c r="DI24" i="213"/>
  <c r="CG24" i="213"/>
  <c r="BT24" i="213"/>
  <c r="BF24" i="213"/>
  <c r="AR24" i="213"/>
  <c r="AE24" i="213"/>
  <c r="Q24" i="213"/>
  <c r="C24" i="213"/>
  <c r="GZ24" i="213"/>
  <c r="GL24" i="213"/>
  <c r="FX24" i="213"/>
  <c r="FK24" i="213"/>
  <c r="EW24" i="213"/>
  <c r="DU24" i="213"/>
  <c r="DH24" i="213"/>
  <c r="CT24" i="213"/>
  <c r="CF24" i="213"/>
  <c r="BS24" i="213"/>
  <c r="BE24" i="213"/>
  <c r="AC24" i="213"/>
  <c r="P24" i="213"/>
  <c r="B24" i="213"/>
  <c r="H24" i="213"/>
  <c r="FC24" i="213"/>
  <c r="EO24" i="213"/>
  <c r="DM24" i="213"/>
  <c r="CZ24" i="213"/>
  <c r="CL24" i="213"/>
  <c r="BX24" i="213"/>
  <c r="BK24" i="213"/>
  <c r="AW24" i="213"/>
  <c r="U24" i="213"/>
  <c r="GY20" i="70"/>
  <c r="GO20" i="70"/>
  <c r="GF20" i="70"/>
  <c r="FW20" i="70"/>
  <c r="FN20" i="70"/>
  <c r="FE20" i="70"/>
  <c r="EV20" i="70"/>
  <c r="EM20" i="70"/>
  <c r="EC20" i="70"/>
  <c r="DT20" i="70"/>
  <c r="DK20" i="70"/>
  <c r="DB20" i="70"/>
  <c r="CS20" i="70"/>
  <c r="CJ20" i="70"/>
  <c r="CA20" i="70"/>
  <c r="BQ20" i="70"/>
  <c r="BH20" i="70"/>
  <c r="AY20" i="70"/>
  <c r="AP20" i="70"/>
  <c r="AG20" i="70"/>
  <c r="X20" i="70"/>
  <c r="O20" i="70"/>
  <c r="E20" i="70"/>
  <c r="A21" i="70"/>
  <c r="GW20" i="70"/>
  <c r="GN20" i="70"/>
  <c r="GE20" i="70"/>
  <c r="FV20" i="70"/>
  <c r="FM20" i="70"/>
  <c r="FD20" i="70"/>
  <c r="EU20" i="70"/>
  <c r="EK20" i="70"/>
  <c r="EB20" i="70"/>
  <c r="DS20" i="70"/>
  <c r="DJ20" i="70"/>
  <c r="DA20" i="70"/>
  <c r="CR20" i="70"/>
  <c r="CI20" i="70"/>
  <c r="BY20" i="70"/>
  <c r="BP20" i="70"/>
  <c r="BG20" i="70"/>
  <c r="AX20" i="70"/>
  <c r="AO20" i="70"/>
  <c r="AF20" i="70"/>
  <c r="W20" i="70"/>
  <c r="M20" i="70"/>
  <c r="D20" i="70"/>
  <c r="HD20" i="70"/>
  <c r="GU20" i="70"/>
  <c r="GL20" i="70"/>
  <c r="GC20" i="70"/>
  <c r="FT20" i="70"/>
  <c r="FK20" i="70"/>
  <c r="FA20" i="70"/>
  <c r="ER20" i="70"/>
  <c r="EI20" i="70"/>
  <c r="DZ20" i="70"/>
  <c r="DQ20" i="70"/>
  <c r="DH20" i="70"/>
  <c r="CY20" i="70"/>
  <c r="CO20" i="70"/>
  <c r="CF20" i="70"/>
  <c r="BW20" i="70"/>
  <c r="BN20" i="70"/>
  <c r="BE20" i="70"/>
  <c r="AV20" i="70"/>
  <c r="AM20" i="70"/>
  <c r="AC20" i="70"/>
  <c r="T20" i="70"/>
  <c r="K20" i="70"/>
  <c r="B20" i="70"/>
  <c r="HB20" i="70"/>
  <c r="GS20" i="70"/>
  <c r="GJ20" i="70"/>
  <c r="GA20" i="70"/>
  <c r="FQ20" i="70"/>
  <c r="FH20" i="70"/>
  <c r="EY20" i="70"/>
  <c r="EP20" i="70"/>
  <c r="EG20" i="70"/>
  <c r="DX20" i="70"/>
  <c r="DO20" i="70"/>
  <c r="DE20" i="70"/>
  <c r="CV20" i="70"/>
  <c r="CM20" i="70"/>
  <c r="CD20" i="70"/>
  <c r="BU20" i="70"/>
  <c r="BL20" i="70"/>
  <c r="BC20" i="70"/>
  <c r="AS20" i="70"/>
  <c r="AJ20" i="70"/>
  <c r="AA20" i="70"/>
  <c r="R20" i="70"/>
  <c r="I20" i="70"/>
  <c r="HA20" i="70"/>
  <c r="GR20" i="70"/>
  <c r="GI20" i="70"/>
  <c r="FY20" i="70"/>
  <c r="FP20" i="70"/>
  <c r="FG20" i="70"/>
  <c r="EX20" i="70"/>
  <c r="EO20" i="70"/>
  <c r="EF20" i="70"/>
  <c r="DW20" i="70"/>
  <c r="DM20" i="70"/>
  <c r="DD20" i="70"/>
  <c r="CU20" i="70"/>
  <c r="CL20" i="70"/>
  <c r="CC20" i="70"/>
  <c r="BT20" i="70"/>
  <c r="BK20" i="70"/>
  <c r="BA20" i="70"/>
  <c r="AR20" i="70"/>
  <c r="AI20" i="70"/>
  <c r="Z20" i="70"/>
  <c r="Q20" i="70"/>
  <c r="H20" i="70"/>
  <c r="GZ20" i="70"/>
  <c r="GQ20" i="70"/>
  <c r="GG20" i="70"/>
  <c r="FX20" i="70"/>
  <c r="FO20" i="70"/>
  <c r="FF20" i="70"/>
  <c r="EW20" i="70"/>
  <c r="EN20" i="70"/>
  <c r="EE20" i="70"/>
  <c r="DU20" i="70"/>
  <c r="DL20" i="70"/>
  <c r="DC20" i="70"/>
  <c r="CT20" i="70"/>
  <c r="CK20" i="70"/>
  <c r="CB20" i="70"/>
  <c r="BS20" i="70"/>
  <c r="BI20" i="70"/>
  <c r="AZ20" i="70"/>
  <c r="AQ20" i="70"/>
  <c r="AH20" i="70"/>
  <c r="Y20" i="70"/>
  <c r="P20" i="70"/>
  <c r="G20" i="70"/>
  <c r="GV20" i="70"/>
  <c r="FL20" i="70"/>
  <c r="EA20" i="70"/>
  <c r="CQ20" i="70"/>
  <c r="BF20" i="70"/>
  <c r="U20" i="70"/>
  <c r="GT20" i="70"/>
  <c r="FI20" i="70"/>
  <c r="DY20" i="70"/>
  <c r="CN20" i="70"/>
  <c r="BD20" i="70"/>
  <c r="S20" i="70"/>
  <c r="GM20" i="70"/>
  <c r="FC20" i="70"/>
  <c r="DR20" i="70"/>
  <c r="CG20" i="70"/>
  <c r="AW20" i="70"/>
  <c r="L20" i="70"/>
  <c r="GK20" i="70"/>
  <c r="EZ20" i="70"/>
  <c r="DP20" i="70"/>
  <c r="CE20" i="70"/>
  <c r="AU20" i="70"/>
  <c r="J20" i="70"/>
  <c r="GD20" i="70"/>
  <c r="ES20" i="70"/>
  <c r="DI20" i="70"/>
  <c r="BX20" i="70"/>
  <c r="AN20" i="70"/>
  <c r="C20" i="70"/>
  <c r="GB20" i="70"/>
  <c r="EQ20" i="70"/>
  <c r="DG20" i="70"/>
  <c r="BV20" i="70"/>
  <c r="AK20" i="70"/>
  <c r="HE20" i="70"/>
  <c r="FU20" i="70"/>
  <c r="EJ20" i="70"/>
  <c r="CZ20" i="70"/>
  <c r="BO20" i="70"/>
  <c r="AE20" i="70"/>
  <c r="HC20" i="70"/>
  <c r="FS20" i="70"/>
  <c r="EH20" i="70"/>
  <c r="CW20" i="70"/>
  <c r="BM20" i="70"/>
  <c r="AB20" i="70"/>
  <c r="EI25" i="213" l="1"/>
  <c r="FG25" i="213"/>
  <c r="FO25" i="213"/>
  <c r="EY25" i="213"/>
  <c r="EA25" i="213"/>
  <c r="EQ25" i="213"/>
  <c r="FW25" i="213"/>
  <c r="CE25" i="213"/>
  <c r="DS25" i="213"/>
  <c r="CU25" i="213"/>
  <c r="BW25" i="213"/>
  <c r="DK25" i="213"/>
  <c r="CM25" i="213"/>
  <c r="DC25" i="213"/>
  <c r="BG25" i="213"/>
  <c r="AI25" i="213"/>
  <c r="AY25" i="213"/>
  <c r="AA25" i="213"/>
  <c r="BO25" i="213"/>
  <c r="AQ25" i="213"/>
  <c r="K25" i="213"/>
  <c r="S25" i="213"/>
  <c r="GE109" i="213"/>
  <c r="GE25" i="213" s="1"/>
  <c r="FW5" i="213"/>
  <c r="FW6" i="213"/>
  <c r="FW7" i="213"/>
  <c r="FW8" i="213"/>
  <c r="FW9" i="213"/>
  <c r="FW10" i="213"/>
  <c r="FW11" i="213"/>
  <c r="FW12" i="213"/>
  <c r="FW13" i="213"/>
  <c r="FW14" i="213"/>
  <c r="FW15" i="213"/>
  <c r="FW16" i="213"/>
  <c r="FW17" i="213"/>
  <c r="FW18" i="213"/>
  <c r="FW19" i="213"/>
  <c r="FW20" i="213"/>
  <c r="FW21" i="213"/>
  <c r="FW22" i="213"/>
  <c r="FW23" i="213"/>
  <c r="FW24" i="213"/>
  <c r="HD25" i="213"/>
  <c r="GQ25" i="213"/>
  <c r="GC25" i="213"/>
  <c r="FA25" i="213"/>
  <c r="EN25" i="213"/>
  <c r="DZ25" i="213"/>
  <c r="DL25" i="213"/>
  <c r="CY25" i="213"/>
  <c r="CK25" i="213"/>
  <c r="BI25" i="213"/>
  <c r="AV25" i="213"/>
  <c r="AH25" i="213"/>
  <c r="T25" i="213"/>
  <c r="G25" i="213"/>
  <c r="GO25" i="213"/>
  <c r="GB25" i="213"/>
  <c r="FN25" i="213"/>
  <c r="EZ25" i="213"/>
  <c r="EM25" i="213"/>
  <c r="DY25" i="213"/>
  <c r="CW25" i="213"/>
  <c r="CJ25" i="213"/>
  <c r="BV25" i="213"/>
  <c r="BH25" i="213"/>
  <c r="AU25" i="213"/>
  <c r="AG25" i="213"/>
  <c r="E25" i="213"/>
  <c r="HB25" i="213"/>
  <c r="GN25" i="213"/>
  <c r="GA25" i="213"/>
  <c r="FM25" i="213"/>
  <c r="EK25" i="213"/>
  <c r="DX25" i="213"/>
  <c r="DJ25" i="213"/>
  <c r="CV25" i="213"/>
  <c r="CI25" i="213"/>
  <c r="BU25" i="213"/>
  <c r="AS25" i="213"/>
  <c r="AF25" i="213"/>
  <c r="R25" i="213"/>
  <c r="D25" i="213"/>
  <c r="HA25" i="213"/>
  <c r="FY25" i="213"/>
  <c r="FL25" i="213"/>
  <c r="EX25" i="213"/>
  <c r="EJ25" i="213"/>
  <c r="DW25" i="213"/>
  <c r="DI25" i="213"/>
  <c r="CG25" i="213"/>
  <c r="BT25" i="213"/>
  <c r="BF25" i="213"/>
  <c r="AR25" i="213"/>
  <c r="AE25" i="213"/>
  <c r="Q25" i="213"/>
  <c r="C25" i="213"/>
  <c r="GZ25" i="213"/>
  <c r="GL25" i="213"/>
  <c r="FX25" i="213"/>
  <c r="FK25" i="213"/>
  <c r="EW25" i="213"/>
  <c r="DU25" i="213"/>
  <c r="DH25" i="213"/>
  <c r="CT25" i="213"/>
  <c r="CF25" i="213"/>
  <c r="BS25" i="213"/>
  <c r="BE25" i="213"/>
  <c r="AC25" i="213"/>
  <c r="P25" i="213"/>
  <c r="B25" i="213"/>
  <c r="GY25" i="213"/>
  <c r="GK25" i="213"/>
  <c r="FI25" i="213"/>
  <c r="EV25" i="213"/>
  <c r="EH25" i="213"/>
  <c r="DT25" i="213"/>
  <c r="DG25" i="213"/>
  <c r="CS25" i="213"/>
  <c r="BQ25" i="213"/>
  <c r="BD25" i="213"/>
  <c r="AP25" i="213"/>
  <c r="AB25" i="213"/>
  <c r="O25" i="213"/>
  <c r="GW25" i="213"/>
  <c r="GJ25" i="213"/>
  <c r="FV25" i="213"/>
  <c r="FH25" i="213"/>
  <c r="EU25" i="213"/>
  <c r="EG25" i="213"/>
  <c r="DE25" i="213"/>
  <c r="CR25" i="213"/>
  <c r="CD25" i="213"/>
  <c r="BP25" i="213"/>
  <c r="BC25" i="213"/>
  <c r="AO25" i="213"/>
  <c r="M25" i="213"/>
  <c r="GV25" i="213"/>
  <c r="GI25" i="213"/>
  <c r="FU25" i="213"/>
  <c r="ES25" i="213"/>
  <c r="EF25" i="213"/>
  <c r="DR25" i="213"/>
  <c r="DD25" i="213"/>
  <c r="CQ25" i="213"/>
  <c r="CC25" i="213"/>
  <c r="BA25" i="213"/>
  <c r="AN25" i="213"/>
  <c r="Z25" i="213"/>
  <c r="L25" i="213"/>
  <c r="GG25" i="213"/>
  <c r="FT25" i="213"/>
  <c r="FF25" i="213"/>
  <c r="ER25" i="213"/>
  <c r="EE25" i="213"/>
  <c r="DQ25" i="213"/>
  <c r="CO25" i="213"/>
  <c r="CB25" i="213"/>
  <c r="BN25" i="213"/>
  <c r="AZ25" i="213"/>
  <c r="AM25" i="213"/>
  <c r="Y25" i="213"/>
  <c r="GT25" i="213"/>
  <c r="GF25" i="213"/>
  <c r="FS25" i="213"/>
  <c r="FE25" i="213"/>
  <c r="EC25" i="213"/>
  <c r="DP25" i="213"/>
  <c r="DB25" i="213"/>
  <c r="CN25" i="213"/>
  <c r="CA25" i="213"/>
  <c r="BM25" i="213"/>
  <c r="AK25" i="213"/>
  <c r="X25" i="213"/>
  <c r="J25" i="213"/>
  <c r="A26" i="213"/>
  <c r="GS25" i="213"/>
  <c r="FQ25" i="213"/>
  <c r="FD25" i="213"/>
  <c r="EP25" i="213"/>
  <c r="EB25" i="213"/>
  <c r="DO25" i="213"/>
  <c r="DA25" i="213"/>
  <c r="BY25" i="213"/>
  <c r="BL25" i="213"/>
  <c r="AX25" i="213"/>
  <c r="AJ25" i="213"/>
  <c r="W25" i="213"/>
  <c r="I25" i="213"/>
  <c r="HE25" i="213"/>
  <c r="GR25" i="213"/>
  <c r="GD25" i="213"/>
  <c r="FP25" i="213"/>
  <c r="FC25" i="213"/>
  <c r="EO25" i="213"/>
  <c r="DM25" i="213"/>
  <c r="CZ25" i="213"/>
  <c r="CL25" i="213"/>
  <c r="BX25" i="213"/>
  <c r="BK25" i="213"/>
  <c r="AW25" i="213"/>
  <c r="U25" i="213"/>
  <c r="H25" i="213"/>
  <c r="HD21" i="70"/>
  <c r="GU21" i="70"/>
  <c r="GL21" i="70"/>
  <c r="GC21" i="70"/>
  <c r="FT21" i="70"/>
  <c r="FK21" i="70"/>
  <c r="FA21" i="70"/>
  <c r="ER21" i="70"/>
  <c r="EI21" i="70"/>
  <c r="DZ21" i="70"/>
  <c r="DQ21" i="70"/>
  <c r="DH21" i="70"/>
  <c r="CY21" i="70"/>
  <c r="CO21" i="70"/>
  <c r="CF21" i="70"/>
  <c r="BW21" i="70"/>
  <c r="BN21" i="70"/>
  <c r="BE21" i="70"/>
  <c r="AV21" i="70"/>
  <c r="AM21" i="70"/>
  <c r="AC21" i="70"/>
  <c r="T21" i="70"/>
  <c r="K21" i="70"/>
  <c r="B21" i="70"/>
  <c r="HC21" i="70"/>
  <c r="GT21" i="70"/>
  <c r="GK21" i="70"/>
  <c r="GB21" i="70"/>
  <c r="FS21" i="70"/>
  <c r="FI21" i="70"/>
  <c r="EZ21" i="70"/>
  <c r="EQ21" i="70"/>
  <c r="EH21" i="70"/>
  <c r="DY21" i="70"/>
  <c r="DP21" i="70"/>
  <c r="DG21" i="70"/>
  <c r="CW21" i="70"/>
  <c r="CN21" i="70"/>
  <c r="CE21" i="70"/>
  <c r="BV21" i="70"/>
  <c r="BM21" i="70"/>
  <c r="BD21" i="70"/>
  <c r="AU21" i="70"/>
  <c r="AK21" i="70"/>
  <c r="AB21" i="70"/>
  <c r="S21" i="70"/>
  <c r="J21" i="70"/>
  <c r="HA21" i="70"/>
  <c r="GR21" i="70"/>
  <c r="GI21" i="70"/>
  <c r="FY21" i="70"/>
  <c r="FP21" i="70"/>
  <c r="FG21" i="70"/>
  <c r="EX21" i="70"/>
  <c r="EO21" i="70"/>
  <c r="EF21" i="70"/>
  <c r="DW21" i="70"/>
  <c r="DM21" i="70"/>
  <c r="DD21" i="70"/>
  <c r="CU21" i="70"/>
  <c r="CL21" i="70"/>
  <c r="CC21" i="70"/>
  <c r="BT21" i="70"/>
  <c r="BK21" i="70"/>
  <c r="BA21" i="70"/>
  <c r="AR21" i="70"/>
  <c r="AI21" i="70"/>
  <c r="Z21" i="70"/>
  <c r="Q21" i="70"/>
  <c r="H21" i="70"/>
  <c r="GY21" i="70"/>
  <c r="GO21" i="70"/>
  <c r="GF21" i="70"/>
  <c r="FW21" i="70"/>
  <c r="FN21" i="70"/>
  <c r="FE21" i="70"/>
  <c r="EV21" i="70"/>
  <c r="EM21" i="70"/>
  <c r="EC21" i="70"/>
  <c r="DT21" i="70"/>
  <c r="DK21" i="70"/>
  <c r="DB21" i="70"/>
  <c r="CS21" i="70"/>
  <c r="CJ21" i="70"/>
  <c r="CA21" i="70"/>
  <c r="BQ21" i="70"/>
  <c r="BH21" i="70"/>
  <c r="AY21" i="70"/>
  <c r="AP21" i="70"/>
  <c r="AG21" i="70"/>
  <c r="X21" i="70"/>
  <c r="O21" i="70"/>
  <c r="E21" i="70"/>
  <c r="A22" i="70"/>
  <c r="GW21" i="70"/>
  <c r="GN21" i="70"/>
  <c r="GE21" i="70"/>
  <c r="FV21" i="70"/>
  <c r="FM21" i="70"/>
  <c r="FD21" i="70"/>
  <c r="EU21" i="70"/>
  <c r="EK21" i="70"/>
  <c r="EB21" i="70"/>
  <c r="DS21" i="70"/>
  <c r="DJ21" i="70"/>
  <c r="DA21" i="70"/>
  <c r="CR21" i="70"/>
  <c r="CI21" i="70"/>
  <c r="BY21" i="70"/>
  <c r="BP21" i="70"/>
  <c r="BG21" i="70"/>
  <c r="AX21" i="70"/>
  <c r="AO21" i="70"/>
  <c r="AF21" i="70"/>
  <c r="W21" i="70"/>
  <c r="M21" i="70"/>
  <c r="D21" i="70"/>
  <c r="HE21" i="70"/>
  <c r="GV21" i="70"/>
  <c r="GM21" i="70"/>
  <c r="GD21" i="70"/>
  <c r="FU21" i="70"/>
  <c r="FL21" i="70"/>
  <c r="FC21" i="70"/>
  <c r="ES21" i="70"/>
  <c r="EJ21" i="70"/>
  <c r="EA21" i="70"/>
  <c r="DR21" i="70"/>
  <c r="DI21" i="70"/>
  <c r="CZ21" i="70"/>
  <c r="CQ21" i="70"/>
  <c r="CG21" i="70"/>
  <c r="BX21" i="70"/>
  <c r="BO21" i="70"/>
  <c r="BF21" i="70"/>
  <c r="AW21" i="70"/>
  <c r="AN21" i="70"/>
  <c r="AE21" i="70"/>
  <c r="U21" i="70"/>
  <c r="L21" i="70"/>
  <c r="C21" i="70"/>
  <c r="HB21" i="70"/>
  <c r="FQ21" i="70"/>
  <c r="EG21" i="70"/>
  <c r="CV21" i="70"/>
  <c r="BL21" i="70"/>
  <c r="AA21" i="70"/>
  <c r="GZ21" i="70"/>
  <c r="FO21" i="70"/>
  <c r="EE21" i="70"/>
  <c r="CT21" i="70"/>
  <c r="BI21" i="70"/>
  <c r="Y21" i="70"/>
  <c r="GS21" i="70"/>
  <c r="FH21" i="70"/>
  <c r="DX21" i="70"/>
  <c r="CM21" i="70"/>
  <c r="BC21" i="70"/>
  <c r="R21" i="70"/>
  <c r="GQ21" i="70"/>
  <c r="FF21" i="70"/>
  <c r="DU21" i="70"/>
  <c r="CK21" i="70"/>
  <c r="AZ21" i="70"/>
  <c r="P21" i="70"/>
  <c r="GJ21" i="70"/>
  <c r="EY21" i="70"/>
  <c r="DO21" i="70"/>
  <c r="CD21" i="70"/>
  <c r="AS21" i="70"/>
  <c r="I21" i="70"/>
  <c r="GG21" i="70"/>
  <c r="EW21" i="70"/>
  <c r="DL21" i="70"/>
  <c r="CB21" i="70"/>
  <c r="AQ21" i="70"/>
  <c r="G21" i="70"/>
  <c r="GA21" i="70"/>
  <c r="EP21" i="70"/>
  <c r="DE21" i="70"/>
  <c r="BU21" i="70"/>
  <c r="AJ21" i="70"/>
  <c r="FX21" i="70"/>
  <c r="EN21" i="70"/>
  <c r="DC21" i="70"/>
  <c r="AH21" i="70"/>
  <c r="BS21" i="70"/>
  <c r="FW26" i="213" l="1"/>
  <c r="FO26" i="213"/>
  <c r="GE26" i="213"/>
  <c r="FG26" i="213"/>
  <c r="EY26" i="213"/>
  <c r="EA26" i="213"/>
  <c r="EQ26" i="213"/>
  <c r="EI26" i="213"/>
  <c r="DS26" i="213"/>
  <c r="CU26" i="213"/>
  <c r="BW26" i="213"/>
  <c r="DK26" i="213"/>
  <c r="CM26" i="213"/>
  <c r="DC26" i="213"/>
  <c r="CE26" i="213"/>
  <c r="AI26" i="213"/>
  <c r="AY26" i="213"/>
  <c r="AA26" i="213"/>
  <c r="BO26" i="213"/>
  <c r="AQ26" i="213"/>
  <c r="K26" i="213"/>
  <c r="BG26" i="213"/>
  <c r="S26" i="213"/>
  <c r="GM109" i="213"/>
  <c r="GM5" i="213" s="1"/>
  <c r="GE5" i="213"/>
  <c r="GE6" i="213"/>
  <c r="GE7" i="213"/>
  <c r="GE8" i="213"/>
  <c r="GE9" i="213"/>
  <c r="GE10" i="213"/>
  <c r="GE11" i="213"/>
  <c r="GE12" i="213"/>
  <c r="GE13" i="213"/>
  <c r="GE14" i="213"/>
  <c r="GE15" i="213"/>
  <c r="GE16" i="213"/>
  <c r="GE17" i="213"/>
  <c r="GE18" i="213"/>
  <c r="GE19" i="213"/>
  <c r="GE20" i="213"/>
  <c r="GE21" i="213"/>
  <c r="GE22" i="213"/>
  <c r="GE23" i="213"/>
  <c r="GE24" i="213"/>
  <c r="GV26" i="213"/>
  <c r="GI26" i="213"/>
  <c r="FU26" i="213"/>
  <c r="ES26" i="213"/>
  <c r="EF26" i="213"/>
  <c r="DR26" i="213"/>
  <c r="DD26" i="213"/>
  <c r="CQ26" i="213"/>
  <c r="CC26" i="213"/>
  <c r="BA26" i="213"/>
  <c r="AN26" i="213"/>
  <c r="Z26" i="213"/>
  <c r="L26" i="213"/>
  <c r="GG26" i="213"/>
  <c r="FT26" i="213"/>
  <c r="FF26" i="213"/>
  <c r="ER26" i="213"/>
  <c r="EE26" i="213"/>
  <c r="DQ26" i="213"/>
  <c r="CO26" i="213"/>
  <c r="CB26" i="213"/>
  <c r="BN26" i="213"/>
  <c r="AZ26" i="213"/>
  <c r="AM26" i="213"/>
  <c r="Y26" i="213"/>
  <c r="GT26" i="213"/>
  <c r="GF26" i="213"/>
  <c r="FS26" i="213"/>
  <c r="FE26" i="213"/>
  <c r="EC26" i="213"/>
  <c r="DP26" i="213"/>
  <c r="DB26" i="213"/>
  <c r="CN26" i="213"/>
  <c r="CA26" i="213"/>
  <c r="BM26" i="213"/>
  <c r="AK26" i="213"/>
  <c r="X26" i="213"/>
  <c r="J26" i="213"/>
  <c r="A27" i="213"/>
  <c r="GS26" i="213"/>
  <c r="FQ26" i="213"/>
  <c r="FD26" i="213"/>
  <c r="EP26" i="213"/>
  <c r="EB26" i="213"/>
  <c r="DO26" i="213"/>
  <c r="DA26" i="213"/>
  <c r="BY26" i="213"/>
  <c r="BL26" i="213"/>
  <c r="AX26" i="213"/>
  <c r="AJ26" i="213"/>
  <c r="W26" i="213"/>
  <c r="I26" i="213"/>
  <c r="HE26" i="213"/>
  <c r="GR26" i="213"/>
  <c r="GD26" i="213"/>
  <c r="FP26" i="213"/>
  <c r="FC26" i="213"/>
  <c r="EO26" i="213"/>
  <c r="DM26" i="213"/>
  <c r="CZ26" i="213"/>
  <c r="CL26" i="213"/>
  <c r="BX26" i="213"/>
  <c r="BK26" i="213"/>
  <c r="AW26" i="213"/>
  <c r="U26" i="213"/>
  <c r="H26" i="213"/>
  <c r="HD26" i="213"/>
  <c r="GQ26" i="213"/>
  <c r="GC26" i="213"/>
  <c r="FA26" i="213"/>
  <c r="EN26" i="213"/>
  <c r="DZ26" i="213"/>
  <c r="DL26" i="213"/>
  <c r="CY26" i="213"/>
  <c r="CK26" i="213"/>
  <c r="BI26" i="213"/>
  <c r="AV26" i="213"/>
  <c r="AH26" i="213"/>
  <c r="T26" i="213"/>
  <c r="G26" i="213"/>
  <c r="GO26" i="213"/>
  <c r="GB26" i="213"/>
  <c r="FN26" i="213"/>
  <c r="EZ26" i="213"/>
  <c r="EM26" i="213"/>
  <c r="DY26" i="213"/>
  <c r="CW26" i="213"/>
  <c r="CJ26" i="213"/>
  <c r="BV26" i="213"/>
  <c r="BH26" i="213"/>
  <c r="AU26" i="213"/>
  <c r="AG26" i="213"/>
  <c r="E26" i="213"/>
  <c r="HB26" i="213"/>
  <c r="GN26" i="213"/>
  <c r="GA26" i="213"/>
  <c r="FM26" i="213"/>
  <c r="EK26" i="213"/>
  <c r="DX26" i="213"/>
  <c r="DJ26" i="213"/>
  <c r="CV26" i="213"/>
  <c r="CI26" i="213"/>
  <c r="BU26" i="213"/>
  <c r="AS26" i="213"/>
  <c r="AF26" i="213"/>
  <c r="R26" i="213"/>
  <c r="D26" i="213"/>
  <c r="HA26" i="213"/>
  <c r="FY26" i="213"/>
  <c r="FL26" i="213"/>
  <c r="EX26" i="213"/>
  <c r="EJ26" i="213"/>
  <c r="DW26" i="213"/>
  <c r="DI26" i="213"/>
  <c r="CG26" i="213"/>
  <c r="BT26" i="213"/>
  <c r="BF26" i="213"/>
  <c r="AR26" i="213"/>
  <c r="AE26" i="213"/>
  <c r="Q26" i="213"/>
  <c r="C26" i="213"/>
  <c r="GZ26" i="213"/>
  <c r="GL26" i="213"/>
  <c r="FX26" i="213"/>
  <c r="FK26" i="213"/>
  <c r="EW26" i="213"/>
  <c r="DU26" i="213"/>
  <c r="DH26" i="213"/>
  <c r="CT26" i="213"/>
  <c r="CF26" i="213"/>
  <c r="BS26" i="213"/>
  <c r="BE26" i="213"/>
  <c r="AC26" i="213"/>
  <c r="P26" i="213"/>
  <c r="B26" i="213"/>
  <c r="GY26" i="213"/>
  <c r="GK26" i="213"/>
  <c r="FI26" i="213"/>
  <c r="EV26" i="213"/>
  <c r="EH26" i="213"/>
  <c r="DT26" i="213"/>
  <c r="DG26" i="213"/>
  <c r="CS26" i="213"/>
  <c r="BQ26" i="213"/>
  <c r="BD26" i="213"/>
  <c r="AP26" i="213"/>
  <c r="AB26" i="213"/>
  <c r="O26" i="213"/>
  <c r="GW26" i="213"/>
  <c r="GJ26" i="213"/>
  <c r="FV26" i="213"/>
  <c r="FH26" i="213"/>
  <c r="EU26" i="213"/>
  <c r="EG26" i="213"/>
  <c r="DE26" i="213"/>
  <c r="CR26" i="213"/>
  <c r="CD26" i="213"/>
  <c r="BP26" i="213"/>
  <c r="BC26" i="213"/>
  <c r="AO26" i="213"/>
  <c r="M26" i="213"/>
  <c r="HA22" i="70"/>
  <c r="GR22" i="70"/>
  <c r="GI22" i="70"/>
  <c r="FY22" i="70"/>
  <c r="FP22" i="70"/>
  <c r="FG22" i="70"/>
  <c r="EX22" i="70"/>
  <c r="EO22" i="70"/>
  <c r="EF22" i="70"/>
  <c r="DW22" i="70"/>
  <c r="DM22" i="70"/>
  <c r="DD22" i="70"/>
  <c r="CU22" i="70"/>
  <c r="CL22" i="70"/>
  <c r="CC22" i="70"/>
  <c r="BT22" i="70"/>
  <c r="BK22" i="70"/>
  <c r="BA22" i="70"/>
  <c r="AR22" i="70"/>
  <c r="AI22" i="70"/>
  <c r="Z22" i="70"/>
  <c r="Q22" i="70"/>
  <c r="H22" i="70"/>
  <c r="GZ22" i="70"/>
  <c r="GQ22" i="70"/>
  <c r="GG22" i="70"/>
  <c r="FX22" i="70"/>
  <c r="FO22" i="70"/>
  <c r="FF22" i="70"/>
  <c r="EW22" i="70"/>
  <c r="EN22" i="70"/>
  <c r="EE22" i="70"/>
  <c r="DU22" i="70"/>
  <c r="DL22" i="70"/>
  <c r="DC22" i="70"/>
  <c r="CT22" i="70"/>
  <c r="CK22" i="70"/>
  <c r="CB22" i="70"/>
  <c r="BS22" i="70"/>
  <c r="BI22" i="70"/>
  <c r="AZ22" i="70"/>
  <c r="AQ22" i="70"/>
  <c r="AH22" i="70"/>
  <c r="Y22" i="70"/>
  <c r="P22" i="70"/>
  <c r="G22" i="70"/>
  <c r="A23" i="70"/>
  <c r="GW22" i="70"/>
  <c r="GN22" i="70"/>
  <c r="GE22" i="70"/>
  <c r="FV22" i="70"/>
  <c r="FM22" i="70"/>
  <c r="FD22" i="70"/>
  <c r="EU22" i="70"/>
  <c r="EK22" i="70"/>
  <c r="EB22" i="70"/>
  <c r="DS22" i="70"/>
  <c r="DJ22" i="70"/>
  <c r="DA22" i="70"/>
  <c r="CR22" i="70"/>
  <c r="CI22" i="70"/>
  <c r="BY22" i="70"/>
  <c r="BP22" i="70"/>
  <c r="BG22" i="70"/>
  <c r="AX22" i="70"/>
  <c r="AO22" i="70"/>
  <c r="AF22" i="70"/>
  <c r="W22" i="70"/>
  <c r="M22" i="70"/>
  <c r="D22" i="70"/>
  <c r="HD22" i="70"/>
  <c r="GU22" i="70"/>
  <c r="GL22" i="70"/>
  <c r="GC22" i="70"/>
  <c r="FT22" i="70"/>
  <c r="FK22" i="70"/>
  <c r="FA22" i="70"/>
  <c r="ER22" i="70"/>
  <c r="EI22" i="70"/>
  <c r="DZ22" i="70"/>
  <c r="DQ22" i="70"/>
  <c r="DH22" i="70"/>
  <c r="CY22" i="70"/>
  <c r="CO22" i="70"/>
  <c r="CF22" i="70"/>
  <c r="BW22" i="70"/>
  <c r="BN22" i="70"/>
  <c r="BE22" i="70"/>
  <c r="AV22" i="70"/>
  <c r="AM22" i="70"/>
  <c r="AC22" i="70"/>
  <c r="T22" i="70"/>
  <c r="K22" i="70"/>
  <c r="B22" i="70"/>
  <c r="HC22" i="70"/>
  <c r="GT22" i="70"/>
  <c r="GK22" i="70"/>
  <c r="GB22" i="70"/>
  <c r="FS22" i="70"/>
  <c r="FI22" i="70"/>
  <c r="EZ22" i="70"/>
  <c r="EQ22" i="70"/>
  <c r="EH22" i="70"/>
  <c r="DY22" i="70"/>
  <c r="DP22" i="70"/>
  <c r="DG22" i="70"/>
  <c r="CW22" i="70"/>
  <c r="CN22" i="70"/>
  <c r="CE22" i="70"/>
  <c r="BV22" i="70"/>
  <c r="BM22" i="70"/>
  <c r="BD22" i="70"/>
  <c r="AU22" i="70"/>
  <c r="AK22" i="70"/>
  <c r="AB22" i="70"/>
  <c r="S22" i="70"/>
  <c r="J22" i="70"/>
  <c r="HB22" i="70"/>
  <c r="GS22" i="70"/>
  <c r="GJ22" i="70"/>
  <c r="GA22" i="70"/>
  <c r="FQ22" i="70"/>
  <c r="FH22" i="70"/>
  <c r="EY22" i="70"/>
  <c r="EP22" i="70"/>
  <c r="EG22" i="70"/>
  <c r="DX22" i="70"/>
  <c r="DO22" i="70"/>
  <c r="DE22" i="70"/>
  <c r="CV22" i="70"/>
  <c r="CM22" i="70"/>
  <c r="CD22" i="70"/>
  <c r="BU22" i="70"/>
  <c r="BL22" i="70"/>
  <c r="BC22" i="70"/>
  <c r="AS22" i="70"/>
  <c r="AJ22" i="70"/>
  <c r="AA22" i="70"/>
  <c r="R22" i="70"/>
  <c r="I22" i="70"/>
  <c r="FW22" i="70"/>
  <c r="EM22" i="70"/>
  <c r="DB22" i="70"/>
  <c r="BQ22" i="70"/>
  <c r="AG22" i="70"/>
  <c r="HE22" i="70"/>
  <c r="FU22" i="70"/>
  <c r="EJ22" i="70"/>
  <c r="CZ22" i="70"/>
  <c r="BO22" i="70"/>
  <c r="AE22" i="70"/>
  <c r="GY22" i="70"/>
  <c r="FN22" i="70"/>
  <c r="EC22" i="70"/>
  <c r="CS22" i="70"/>
  <c r="BH22" i="70"/>
  <c r="X22" i="70"/>
  <c r="GV22" i="70"/>
  <c r="FL22" i="70"/>
  <c r="EA22" i="70"/>
  <c r="CQ22" i="70"/>
  <c r="BF22" i="70"/>
  <c r="U22" i="70"/>
  <c r="GO22" i="70"/>
  <c r="FE22" i="70"/>
  <c r="DT22" i="70"/>
  <c r="CJ22" i="70"/>
  <c r="AY22" i="70"/>
  <c r="O22" i="70"/>
  <c r="GM22" i="70"/>
  <c r="FC22" i="70"/>
  <c r="DR22" i="70"/>
  <c r="CG22" i="70"/>
  <c r="AW22" i="70"/>
  <c r="L22" i="70"/>
  <c r="GF22" i="70"/>
  <c r="EV22" i="70"/>
  <c r="DK22" i="70"/>
  <c r="CA22" i="70"/>
  <c r="AP22" i="70"/>
  <c r="E22" i="70"/>
  <c r="BX22" i="70"/>
  <c r="AN22" i="70"/>
  <c r="C22" i="70"/>
  <c r="GD22" i="70"/>
  <c r="DI22" i="70"/>
  <c r="ES22" i="70"/>
  <c r="GE27" i="213" l="1"/>
  <c r="FG27" i="213"/>
  <c r="EY27" i="213"/>
  <c r="FO27" i="213"/>
  <c r="EA27" i="213"/>
  <c r="EQ27" i="213"/>
  <c r="GM27" i="213"/>
  <c r="FW27" i="213"/>
  <c r="EI27" i="213"/>
  <c r="CU27" i="213"/>
  <c r="BW27" i="213"/>
  <c r="DK27" i="213"/>
  <c r="CM27" i="213"/>
  <c r="DC27" i="213"/>
  <c r="CE27" i="213"/>
  <c r="DS27" i="213"/>
  <c r="AY27" i="213"/>
  <c r="AA27" i="213"/>
  <c r="BO27" i="213"/>
  <c r="AQ27" i="213"/>
  <c r="K27" i="213"/>
  <c r="BG27" i="213"/>
  <c r="AI27" i="213"/>
  <c r="S27" i="213"/>
  <c r="GU109" i="213"/>
  <c r="GM6" i="213"/>
  <c r="GM7" i="213"/>
  <c r="GM8" i="213"/>
  <c r="GM9" i="213"/>
  <c r="GM10" i="213"/>
  <c r="GM11" i="213"/>
  <c r="GM12" i="213"/>
  <c r="GM13" i="213"/>
  <c r="GM14" i="213"/>
  <c r="GM15" i="213"/>
  <c r="GM16" i="213"/>
  <c r="GM17" i="213"/>
  <c r="GM18" i="213"/>
  <c r="GM19" i="213"/>
  <c r="GM20" i="213"/>
  <c r="GM21" i="213"/>
  <c r="GM22" i="213"/>
  <c r="GM23" i="213"/>
  <c r="GM24" i="213"/>
  <c r="GM25" i="213"/>
  <c r="GM26" i="213"/>
  <c r="HB27" i="213"/>
  <c r="GN27" i="213"/>
  <c r="GA27" i="213"/>
  <c r="FM27" i="213"/>
  <c r="EK27" i="213"/>
  <c r="DX27" i="213"/>
  <c r="DJ27" i="213"/>
  <c r="CV27" i="213"/>
  <c r="CI27" i="213"/>
  <c r="BU27" i="213"/>
  <c r="AS27" i="213"/>
  <c r="AF27" i="213"/>
  <c r="R27" i="213"/>
  <c r="D27" i="213"/>
  <c r="HA27" i="213"/>
  <c r="FY27" i="213"/>
  <c r="FL27" i="213"/>
  <c r="EX27" i="213"/>
  <c r="EJ27" i="213"/>
  <c r="DW27" i="213"/>
  <c r="DI27" i="213"/>
  <c r="CG27" i="213"/>
  <c r="BT27" i="213"/>
  <c r="BF27" i="213"/>
  <c r="AR27" i="213"/>
  <c r="AE27" i="213"/>
  <c r="Q27" i="213"/>
  <c r="C27" i="213"/>
  <c r="GZ27" i="213"/>
  <c r="GL27" i="213"/>
  <c r="FX27" i="213"/>
  <c r="FK27" i="213"/>
  <c r="EW27" i="213"/>
  <c r="DU27" i="213"/>
  <c r="DH27" i="213"/>
  <c r="CT27" i="213"/>
  <c r="CF27" i="213"/>
  <c r="BS27" i="213"/>
  <c r="BE27" i="213"/>
  <c r="AC27" i="213"/>
  <c r="P27" i="213"/>
  <c r="B27" i="213"/>
  <c r="GY27" i="213"/>
  <c r="GK27" i="213"/>
  <c r="FI27" i="213"/>
  <c r="EV27" i="213"/>
  <c r="EH27" i="213"/>
  <c r="DT27" i="213"/>
  <c r="DG27" i="213"/>
  <c r="CS27" i="213"/>
  <c r="BQ27" i="213"/>
  <c r="BD27" i="213"/>
  <c r="AP27" i="213"/>
  <c r="AB27" i="213"/>
  <c r="O27" i="213"/>
  <c r="GW27" i="213"/>
  <c r="GJ27" i="213"/>
  <c r="FV27" i="213"/>
  <c r="FH27" i="213"/>
  <c r="EU27" i="213"/>
  <c r="EG27" i="213"/>
  <c r="DE27" i="213"/>
  <c r="CR27" i="213"/>
  <c r="CD27" i="213"/>
  <c r="BP27" i="213"/>
  <c r="BC27" i="213"/>
  <c r="AO27" i="213"/>
  <c r="M27" i="213"/>
  <c r="GV27" i="213"/>
  <c r="GI27" i="213"/>
  <c r="FU27" i="213"/>
  <c r="ES27" i="213"/>
  <c r="EF27" i="213"/>
  <c r="DR27" i="213"/>
  <c r="DD27" i="213"/>
  <c r="CQ27" i="213"/>
  <c r="CC27" i="213"/>
  <c r="BA27" i="213"/>
  <c r="AN27" i="213"/>
  <c r="Z27" i="213"/>
  <c r="L27" i="213"/>
  <c r="GG27" i="213"/>
  <c r="FT27" i="213"/>
  <c r="FF27" i="213"/>
  <c r="ER27" i="213"/>
  <c r="EE27" i="213"/>
  <c r="DQ27" i="213"/>
  <c r="CO27" i="213"/>
  <c r="CB27" i="213"/>
  <c r="BN27" i="213"/>
  <c r="AZ27" i="213"/>
  <c r="AM27" i="213"/>
  <c r="Y27" i="213"/>
  <c r="GT27" i="213"/>
  <c r="GF27" i="213"/>
  <c r="FS27" i="213"/>
  <c r="FE27" i="213"/>
  <c r="EC27" i="213"/>
  <c r="DP27" i="213"/>
  <c r="DB27" i="213"/>
  <c r="CN27" i="213"/>
  <c r="CA27" i="213"/>
  <c r="BM27" i="213"/>
  <c r="AK27" i="213"/>
  <c r="X27" i="213"/>
  <c r="J27" i="213"/>
  <c r="A28" i="213"/>
  <c r="GS27" i="213"/>
  <c r="FQ27" i="213"/>
  <c r="FD27" i="213"/>
  <c r="EP27" i="213"/>
  <c r="EB27" i="213"/>
  <c r="DO27" i="213"/>
  <c r="DA27" i="213"/>
  <c r="BY27" i="213"/>
  <c r="BL27" i="213"/>
  <c r="AX27" i="213"/>
  <c r="AJ27" i="213"/>
  <c r="W27" i="213"/>
  <c r="I27" i="213"/>
  <c r="HE27" i="213"/>
  <c r="GR27" i="213"/>
  <c r="GD27" i="213"/>
  <c r="FP27" i="213"/>
  <c r="FC27" i="213"/>
  <c r="EO27" i="213"/>
  <c r="DM27" i="213"/>
  <c r="CZ27" i="213"/>
  <c r="CL27" i="213"/>
  <c r="BX27" i="213"/>
  <c r="BK27" i="213"/>
  <c r="AW27" i="213"/>
  <c r="U27" i="213"/>
  <c r="H27" i="213"/>
  <c r="HD27" i="213"/>
  <c r="GQ27" i="213"/>
  <c r="GC27" i="213"/>
  <c r="FA27" i="213"/>
  <c r="EN27" i="213"/>
  <c r="DZ27" i="213"/>
  <c r="DL27" i="213"/>
  <c r="CY27" i="213"/>
  <c r="CK27" i="213"/>
  <c r="BI27" i="213"/>
  <c r="AV27" i="213"/>
  <c r="AH27" i="213"/>
  <c r="T27" i="213"/>
  <c r="G27" i="213"/>
  <c r="GO27" i="213"/>
  <c r="GB27" i="213"/>
  <c r="FN27" i="213"/>
  <c r="EZ27" i="213"/>
  <c r="EM27" i="213"/>
  <c r="DY27" i="213"/>
  <c r="CW27" i="213"/>
  <c r="CJ27" i="213"/>
  <c r="BV27" i="213"/>
  <c r="BH27" i="213"/>
  <c r="AU27" i="213"/>
  <c r="AG27" i="213"/>
  <c r="E27" i="213"/>
  <c r="HC23" i="70"/>
  <c r="GT23" i="70"/>
  <c r="GK23" i="70"/>
  <c r="GB23" i="70"/>
  <c r="FS23" i="70"/>
  <c r="FI23" i="70"/>
  <c r="EZ23" i="70"/>
  <c r="EQ23" i="70"/>
  <c r="EH23" i="70"/>
  <c r="DY23" i="70"/>
  <c r="DP23" i="70"/>
  <c r="DG23" i="70"/>
  <c r="CW23" i="70"/>
  <c r="CN23" i="70"/>
  <c r="HB23" i="70"/>
  <c r="GS23" i="70"/>
  <c r="GJ23" i="70"/>
  <c r="GA23" i="70"/>
  <c r="FQ23" i="70"/>
  <c r="FH23" i="70"/>
  <c r="EY23" i="70"/>
  <c r="EP23" i="70"/>
  <c r="EG23" i="70"/>
  <c r="DX23" i="70"/>
  <c r="DO23" i="70"/>
  <c r="DE23" i="70"/>
  <c r="CV23" i="70"/>
  <c r="CM23" i="70"/>
  <c r="CD23" i="70"/>
  <c r="BU23" i="70"/>
  <c r="BL23" i="70"/>
  <c r="HA23" i="70"/>
  <c r="GR23" i="70"/>
  <c r="GI23" i="70"/>
  <c r="FY23" i="70"/>
  <c r="FP23" i="70"/>
  <c r="FG23" i="70"/>
  <c r="EX23" i="70"/>
  <c r="EO23" i="70"/>
  <c r="EF23" i="70"/>
  <c r="DW23" i="70"/>
  <c r="DM23" i="70"/>
  <c r="DD23" i="70"/>
  <c r="CU23" i="70"/>
  <c r="CL23" i="70"/>
  <c r="GZ23" i="70"/>
  <c r="GQ23" i="70"/>
  <c r="GG23" i="70"/>
  <c r="FX23" i="70"/>
  <c r="FO23" i="70"/>
  <c r="FF23" i="70"/>
  <c r="EW23" i="70"/>
  <c r="EN23" i="70"/>
  <c r="EE23" i="70"/>
  <c r="DU23" i="70"/>
  <c r="DL23" i="70"/>
  <c r="DC23" i="70"/>
  <c r="CT23" i="70"/>
  <c r="CK23" i="70"/>
  <c r="GY23" i="70"/>
  <c r="GO23" i="70"/>
  <c r="GF23" i="70"/>
  <c r="FW23" i="70"/>
  <c r="FN23" i="70"/>
  <c r="FE23" i="70"/>
  <c r="EV23" i="70"/>
  <c r="EM23" i="70"/>
  <c r="EC23" i="70"/>
  <c r="DT23" i="70"/>
  <c r="DK23" i="70"/>
  <c r="A24" i="70"/>
  <c r="GW23" i="70"/>
  <c r="GN23" i="70"/>
  <c r="GE23" i="70"/>
  <c r="FV23" i="70"/>
  <c r="FM23" i="70"/>
  <c r="FD23" i="70"/>
  <c r="EU23" i="70"/>
  <c r="HE23" i="70"/>
  <c r="GV23" i="70"/>
  <c r="GM23" i="70"/>
  <c r="GD23" i="70"/>
  <c r="FU23" i="70"/>
  <c r="FL23" i="70"/>
  <c r="FC23" i="70"/>
  <c r="ES23" i="70"/>
  <c r="HD23" i="70"/>
  <c r="GU23" i="70"/>
  <c r="GL23" i="70"/>
  <c r="GC23" i="70"/>
  <c r="FT23" i="70"/>
  <c r="FK23" i="70"/>
  <c r="FA23" i="70"/>
  <c r="ER23" i="70"/>
  <c r="EI23" i="70"/>
  <c r="DZ23" i="70"/>
  <c r="DQ23" i="70"/>
  <c r="DH23" i="70"/>
  <c r="DJ23" i="70"/>
  <c r="CQ23" i="70"/>
  <c r="CB23" i="70"/>
  <c r="BQ23" i="70"/>
  <c r="BG23" i="70"/>
  <c r="AX23" i="70"/>
  <c r="AO23" i="70"/>
  <c r="AF23" i="70"/>
  <c r="W23" i="70"/>
  <c r="M23" i="70"/>
  <c r="D23" i="70"/>
  <c r="DI23" i="70"/>
  <c r="CO23" i="70"/>
  <c r="CA23" i="70"/>
  <c r="BP23" i="70"/>
  <c r="BF23" i="70"/>
  <c r="AW23" i="70"/>
  <c r="AN23" i="70"/>
  <c r="AE23" i="70"/>
  <c r="U23" i="70"/>
  <c r="L23" i="70"/>
  <c r="C23" i="70"/>
  <c r="EJ23" i="70"/>
  <c r="DA23" i="70"/>
  <c r="CI23" i="70"/>
  <c r="BX23" i="70"/>
  <c r="BN23" i="70"/>
  <c r="BD23" i="70"/>
  <c r="AU23" i="70"/>
  <c r="AK23" i="70"/>
  <c r="AB23" i="70"/>
  <c r="S23" i="70"/>
  <c r="J23" i="70"/>
  <c r="EA23" i="70"/>
  <c r="CY23" i="70"/>
  <c r="CF23" i="70"/>
  <c r="BV23" i="70"/>
  <c r="BK23" i="70"/>
  <c r="BA23" i="70"/>
  <c r="AR23" i="70"/>
  <c r="AI23" i="70"/>
  <c r="Z23" i="70"/>
  <c r="Q23" i="70"/>
  <c r="H23" i="70"/>
  <c r="DS23" i="70"/>
  <c r="CS23" i="70"/>
  <c r="CE23" i="70"/>
  <c r="BT23" i="70"/>
  <c r="BI23" i="70"/>
  <c r="AZ23" i="70"/>
  <c r="AQ23" i="70"/>
  <c r="AH23" i="70"/>
  <c r="Y23" i="70"/>
  <c r="P23" i="70"/>
  <c r="G23" i="70"/>
  <c r="DR23" i="70"/>
  <c r="CR23" i="70"/>
  <c r="CC23" i="70"/>
  <c r="BS23" i="70"/>
  <c r="BH23" i="70"/>
  <c r="AY23" i="70"/>
  <c r="AP23" i="70"/>
  <c r="AG23" i="70"/>
  <c r="X23" i="70"/>
  <c r="O23" i="70"/>
  <c r="E23" i="70"/>
  <c r="BY23" i="70"/>
  <c r="AM23" i="70"/>
  <c r="B23" i="70"/>
  <c r="BW23" i="70"/>
  <c r="AJ23" i="70"/>
  <c r="EK23" i="70"/>
  <c r="BO23" i="70"/>
  <c r="AC23" i="70"/>
  <c r="EB23" i="70"/>
  <c r="BM23" i="70"/>
  <c r="AA23" i="70"/>
  <c r="DB23" i="70"/>
  <c r="BE23" i="70"/>
  <c r="T23" i="70"/>
  <c r="CZ23" i="70"/>
  <c r="BC23" i="70"/>
  <c r="R23" i="70"/>
  <c r="CJ23" i="70"/>
  <c r="AV23" i="70"/>
  <c r="K23" i="70"/>
  <c r="CG23" i="70"/>
  <c r="AS23" i="70"/>
  <c r="I23" i="70"/>
  <c r="GM28" i="213" l="1"/>
  <c r="GE28" i="213"/>
  <c r="GU28" i="213"/>
  <c r="FW28" i="213"/>
  <c r="FO28" i="213"/>
  <c r="EA28" i="213"/>
  <c r="EQ28" i="213"/>
  <c r="EI28" i="213"/>
  <c r="FG28" i="213"/>
  <c r="EY28" i="213"/>
  <c r="BW28" i="213"/>
  <c r="DK28" i="213"/>
  <c r="CM28" i="213"/>
  <c r="DC28" i="213"/>
  <c r="CE28" i="213"/>
  <c r="DS28" i="213"/>
  <c r="CU28" i="213"/>
  <c r="AY28" i="213"/>
  <c r="AA28" i="213"/>
  <c r="BO28" i="213"/>
  <c r="AQ28" i="213"/>
  <c r="K28" i="213"/>
  <c r="BG28" i="213"/>
  <c r="AI28" i="213"/>
  <c r="S28" i="213"/>
  <c r="HC109" i="213"/>
  <c r="GU5" i="213"/>
  <c r="GU6" i="213"/>
  <c r="GU7" i="213"/>
  <c r="GU8" i="213"/>
  <c r="GU9" i="213"/>
  <c r="GU10" i="213"/>
  <c r="GU11" i="213"/>
  <c r="GU12" i="213"/>
  <c r="GU13" i="213"/>
  <c r="GU14" i="213"/>
  <c r="GU15" i="213"/>
  <c r="GU16" i="213"/>
  <c r="GU17" i="213"/>
  <c r="GU18" i="213"/>
  <c r="GU19" i="213"/>
  <c r="GU20" i="213"/>
  <c r="GU21" i="213"/>
  <c r="GU22" i="213"/>
  <c r="GU23" i="213"/>
  <c r="GU24" i="213"/>
  <c r="GU25" i="213"/>
  <c r="GU26" i="213"/>
  <c r="GU27" i="213"/>
  <c r="GT28" i="213"/>
  <c r="GF28" i="213"/>
  <c r="FS28" i="213"/>
  <c r="FE28" i="213"/>
  <c r="EC28" i="213"/>
  <c r="DP28" i="213"/>
  <c r="DB28" i="213"/>
  <c r="CN28" i="213"/>
  <c r="CA28" i="213"/>
  <c r="BM28" i="213"/>
  <c r="AK28" i="213"/>
  <c r="X28" i="213"/>
  <c r="J28" i="213"/>
  <c r="A29" i="213"/>
  <c r="GS28" i="213"/>
  <c r="FQ28" i="213"/>
  <c r="FD28" i="213"/>
  <c r="EP28" i="213"/>
  <c r="EB28" i="213"/>
  <c r="DO28" i="213"/>
  <c r="DA28" i="213"/>
  <c r="BY28" i="213"/>
  <c r="BL28" i="213"/>
  <c r="AX28" i="213"/>
  <c r="AJ28" i="213"/>
  <c r="W28" i="213"/>
  <c r="I28" i="213"/>
  <c r="HE28" i="213"/>
  <c r="GR28" i="213"/>
  <c r="GD28" i="213"/>
  <c r="FP28" i="213"/>
  <c r="FC28" i="213"/>
  <c r="EO28" i="213"/>
  <c r="DM28" i="213"/>
  <c r="CZ28" i="213"/>
  <c r="CL28" i="213"/>
  <c r="BX28" i="213"/>
  <c r="BK28" i="213"/>
  <c r="AW28" i="213"/>
  <c r="U28" i="213"/>
  <c r="H28" i="213"/>
  <c r="HD28" i="213"/>
  <c r="GQ28" i="213"/>
  <c r="GC28" i="213"/>
  <c r="FA28" i="213"/>
  <c r="EN28" i="213"/>
  <c r="DZ28" i="213"/>
  <c r="DL28" i="213"/>
  <c r="CY28" i="213"/>
  <c r="CK28" i="213"/>
  <c r="BI28" i="213"/>
  <c r="AV28" i="213"/>
  <c r="AH28" i="213"/>
  <c r="T28" i="213"/>
  <c r="G28" i="213"/>
  <c r="GO28" i="213"/>
  <c r="GB28" i="213"/>
  <c r="FN28" i="213"/>
  <c r="EZ28" i="213"/>
  <c r="EM28" i="213"/>
  <c r="DY28" i="213"/>
  <c r="CW28" i="213"/>
  <c r="CJ28" i="213"/>
  <c r="BV28" i="213"/>
  <c r="BH28" i="213"/>
  <c r="AU28" i="213"/>
  <c r="AG28" i="213"/>
  <c r="E28" i="213"/>
  <c r="HB28" i="213"/>
  <c r="GN28" i="213"/>
  <c r="GA28" i="213"/>
  <c r="FM28" i="213"/>
  <c r="EK28" i="213"/>
  <c r="DX28" i="213"/>
  <c r="DJ28" i="213"/>
  <c r="CV28" i="213"/>
  <c r="CI28" i="213"/>
  <c r="BU28" i="213"/>
  <c r="AS28" i="213"/>
  <c r="AF28" i="213"/>
  <c r="R28" i="213"/>
  <c r="D28" i="213"/>
  <c r="HA28" i="213"/>
  <c r="FY28" i="213"/>
  <c r="FL28" i="213"/>
  <c r="EX28" i="213"/>
  <c r="EJ28" i="213"/>
  <c r="DW28" i="213"/>
  <c r="DI28" i="213"/>
  <c r="CG28" i="213"/>
  <c r="BT28" i="213"/>
  <c r="BF28" i="213"/>
  <c r="AR28" i="213"/>
  <c r="AE28" i="213"/>
  <c r="Q28" i="213"/>
  <c r="C28" i="213"/>
  <c r="GZ28" i="213"/>
  <c r="GL28" i="213"/>
  <c r="FX28" i="213"/>
  <c r="FK28" i="213"/>
  <c r="EW28" i="213"/>
  <c r="DU28" i="213"/>
  <c r="DH28" i="213"/>
  <c r="CT28" i="213"/>
  <c r="CF28" i="213"/>
  <c r="BS28" i="213"/>
  <c r="BE28" i="213"/>
  <c r="AC28" i="213"/>
  <c r="P28" i="213"/>
  <c r="B28" i="213"/>
  <c r="GY28" i="213"/>
  <c r="GK28" i="213"/>
  <c r="FI28" i="213"/>
  <c r="EV28" i="213"/>
  <c r="EH28" i="213"/>
  <c r="DT28" i="213"/>
  <c r="DG28" i="213"/>
  <c r="CS28" i="213"/>
  <c r="BQ28" i="213"/>
  <c r="BD28" i="213"/>
  <c r="AP28" i="213"/>
  <c r="AB28" i="213"/>
  <c r="O28" i="213"/>
  <c r="GW28" i="213"/>
  <c r="GJ28" i="213"/>
  <c r="FV28" i="213"/>
  <c r="FH28" i="213"/>
  <c r="EU28" i="213"/>
  <c r="EG28" i="213"/>
  <c r="DE28" i="213"/>
  <c r="CR28" i="213"/>
  <c r="CD28" i="213"/>
  <c r="BP28" i="213"/>
  <c r="BC28" i="213"/>
  <c r="AO28" i="213"/>
  <c r="M28" i="213"/>
  <c r="GV28" i="213"/>
  <c r="GI28" i="213"/>
  <c r="FU28" i="213"/>
  <c r="ES28" i="213"/>
  <c r="EF28" i="213"/>
  <c r="DR28" i="213"/>
  <c r="DD28" i="213"/>
  <c r="CQ28" i="213"/>
  <c r="CC28" i="213"/>
  <c r="BA28" i="213"/>
  <c r="AN28" i="213"/>
  <c r="Z28" i="213"/>
  <c r="L28" i="213"/>
  <c r="GG28" i="213"/>
  <c r="FT28" i="213"/>
  <c r="FF28" i="213"/>
  <c r="ER28" i="213"/>
  <c r="EE28" i="213"/>
  <c r="DQ28" i="213"/>
  <c r="CO28" i="213"/>
  <c r="CB28" i="213"/>
  <c r="BN28" i="213"/>
  <c r="AZ28" i="213"/>
  <c r="AM28" i="213"/>
  <c r="Y28" i="213"/>
  <c r="GZ24" i="70"/>
  <c r="GQ24" i="70"/>
  <c r="GG24" i="70"/>
  <c r="FX24" i="70"/>
  <c r="FO24" i="70"/>
  <c r="FF24" i="70"/>
  <c r="EW24" i="70"/>
  <c r="EN24" i="70"/>
  <c r="EE24" i="70"/>
  <c r="DU24" i="70"/>
  <c r="DL24" i="70"/>
  <c r="DC24" i="70"/>
  <c r="CT24" i="70"/>
  <c r="CK24" i="70"/>
  <c r="CB24" i="70"/>
  <c r="BS24" i="70"/>
  <c r="BI24" i="70"/>
  <c r="AZ24" i="70"/>
  <c r="AQ24" i="70"/>
  <c r="AH24" i="70"/>
  <c r="Y24" i="70"/>
  <c r="P24" i="70"/>
  <c r="G24" i="70"/>
  <c r="GY24" i="70"/>
  <c r="GO24" i="70"/>
  <c r="GF24" i="70"/>
  <c r="FW24" i="70"/>
  <c r="FN24" i="70"/>
  <c r="FE24" i="70"/>
  <c r="EV24" i="70"/>
  <c r="EM24" i="70"/>
  <c r="EC24" i="70"/>
  <c r="DT24" i="70"/>
  <c r="DK24" i="70"/>
  <c r="DB24" i="70"/>
  <c r="CS24" i="70"/>
  <c r="CJ24" i="70"/>
  <c r="CA24" i="70"/>
  <c r="BQ24" i="70"/>
  <c r="BH24" i="70"/>
  <c r="AY24" i="70"/>
  <c r="AP24" i="70"/>
  <c r="AG24" i="70"/>
  <c r="X24" i="70"/>
  <c r="O24" i="70"/>
  <c r="E24" i="70"/>
  <c r="A25" i="70"/>
  <c r="GW24" i="70"/>
  <c r="GN24" i="70"/>
  <c r="GE24" i="70"/>
  <c r="FV24" i="70"/>
  <c r="FM24" i="70"/>
  <c r="FD24" i="70"/>
  <c r="EU24" i="70"/>
  <c r="EK24" i="70"/>
  <c r="EB24" i="70"/>
  <c r="DS24" i="70"/>
  <c r="DJ24" i="70"/>
  <c r="DA24" i="70"/>
  <c r="CR24" i="70"/>
  <c r="CI24" i="70"/>
  <c r="BY24" i="70"/>
  <c r="BP24" i="70"/>
  <c r="BG24" i="70"/>
  <c r="AX24" i="70"/>
  <c r="AO24" i="70"/>
  <c r="AF24" i="70"/>
  <c r="W24" i="70"/>
  <c r="M24" i="70"/>
  <c r="D24" i="70"/>
  <c r="HE24" i="70"/>
  <c r="GV24" i="70"/>
  <c r="GM24" i="70"/>
  <c r="GD24" i="70"/>
  <c r="FU24" i="70"/>
  <c r="FL24" i="70"/>
  <c r="FC24" i="70"/>
  <c r="ES24" i="70"/>
  <c r="EJ24" i="70"/>
  <c r="EA24" i="70"/>
  <c r="DR24" i="70"/>
  <c r="DI24" i="70"/>
  <c r="CZ24" i="70"/>
  <c r="CQ24" i="70"/>
  <c r="CG24" i="70"/>
  <c r="BX24" i="70"/>
  <c r="BO24" i="70"/>
  <c r="BF24" i="70"/>
  <c r="AW24" i="70"/>
  <c r="AN24" i="70"/>
  <c r="AE24" i="70"/>
  <c r="U24" i="70"/>
  <c r="L24" i="70"/>
  <c r="C24" i="70"/>
  <c r="HD24" i="70"/>
  <c r="GU24" i="70"/>
  <c r="GL24" i="70"/>
  <c r="GC24" i="70"/>
  <c r="FT24" i="70"/>
  <c r="FK24" i="70"/>
  <c r="FA24" i="70"/>
  <c r="ER24" i="70"/>
  <c r="EI24" i="70"/>
  <c r="DZ24" i="70"/>
  <c r="DQ24" i="70"/>
  <c r="DH24" i="70"/>
  <c r="CY24" i="70"/>
  <c r="CO24" i="70"/>
  <c r="CF24" i="70"/>
  <c r="BW24" i="70"/>
  <c r="BN24" i="70"/>
  <c r="BE24" i="70"/>
  <c r="AV24" i="70"/>
  <c r="AM24" i="70"/>
  <c r="AC24" i="70"/>
  <c r="T24" i="70"/>
  <c r="K24" i="70"/>
  <c r="B24" i="70"/>
  <c r="HC24" i="70"/>
  <c r="GT24" i="70"/>
  <c r="GK24" i="70"/>
  <c r="GB24" i="70"/>
  <c r="FS24" i="70"/>
  <c r="FI24" i="70"/>
  <c r="EZ24" i="70"/>
  <c r="EQ24" i="70"/>
  <c r="EH24" i="70"/>
  <c r="DY24" i="70"/>
  <c r="DP24" i="70"/>
  <c r="DG24" i="70"/>
  <c r="CW24" i="70"/>
  <c r="CN24" i="70"/>
  <c r="CE24" i="70"/>
  <c r="BV24" i="70"/>
  <c r="BM24" i="70"/>
  <c r="BD24" i="70"/>
  <c r="AU24" i="70"/>
  <c r="AK24" i="70"/>
  <c r="AB24" i="70"/>
  <c r="S24" i="70"/>
  <c r="J24" i="70"/>
  <c r="HB24" i="70"/>
  <c r="GS24" i="70"/>
  <c r="GJ24" i="70"/>
  <c r="GA24" i="70"/>
  <c r="FQ24" i="70"/>
  <c r="FH24" i="70"/>
  <c r="EY24" i="70"/>
  <c r="EP24" i="70"/>
  <c r="EG24" i="70"/>
  <c r="DX24" i="70"/>
  <c r="DO24" i="70"/>
  <c r="DE24" i="70"/>
  <c r="CV24" i="70"/>
  <c r="CM24" i="70"/>
  <c r="CD24" i="70"/>
  <c r="BU24" i="70"/>
  <c r="BL24" i="70"/>
  <c r="BC24" i="70"/>
  <c r="AS24" i="70"/>
  <c r="AJ24" i="70"/>
  <c r="AA24" i="70"/>
  <c r="R24" i="70"/>
  <c r="I24" i="70"/>
  <c r="HA24" i="70"/>
  <c r="GR24" i="70"/>
  <c r="GI24" i="70"/>
  <c r="FY24" i="70"/>
  <c r="FP24" i="70"/>
  <c r="FG24" i="70"/>
  <c r="EX24" i="70"/>
  <c r="EO24" i="70"/>
  <c r="EF24" i="70"/>
  <c r="DW24" i="70"/>
  <c r="DM24" i="70"/>
  <c r="DD24" i="70"/>
  <c r="CU24" i="70"/>
  <c r="CL24" i="70"/>
  <c r="CC24" i="70"/>
  <c r="BT24" i="70"/>
  <c r="BK24" i="70"/>
  <c r="BA24" i="70"/>
  <c r="AR24" i="70"/>
  <c r="AI24" i="70"/>
  <c r="Z24" i="70"/>
  <c r="Q24" i="70"/>
  <c r="H24" i="70"/>
  <c r="GM29" i="213" l="1"/>
  <c r="FO29" i="213"/>
  <c r="HC29" i="213"/>
  <c r="GE29" i="213"/>
  <c r="FG29" i="213"/>
  <c r="GU29" i="213"/>
  <c r="FW29" i="213"/>
  <c r="EQ29" i="213"/>
  <c r="EI29" i="213"/>
  <c r="EY29" i="213"/>
  <c r="EA29" i="213"/>
  <c r="DK29" i="213"/>
  <c r="CM29" i="213"/>
  <c r="DC29" i="213"/>
  <c r="CE29" i="213"/>
  <c r="DS29" i="213"/>
  <c r="CU29" i="213"/>
  <c r="BW29" i="213"/>
  <c r="AA29" i="213"/>
  <c r="BO29" i="213"/>
  <c r="AQ29" i="213"/>
  <c r="K29" i="213"/>
  <c r="BG29" i="213"/>
  <c r="AI29" i="213"/>
  <c r="AY29" i="213"/>
  <c r="S29" i="213"/>
  <c r="HC5" i="213"/>
  <c r="HC6" i="213"/>
  <c r="HC7" i="213"/>
  <c r="HC8" i="213"/>
  <c r="HC9" i="213"/>
  <c r="HC10" i="213"/>
  <c r="HC11" i="213"/>
  <c r="HC12" i="213"/>
  <c r="HC13" i="213"/>
  <c r="HC14" i="213"/>
  <c r="HC15" i="213"/>
  <c r="HC16" i="213"/>
  <c r="HC17" i="213"/>
  <c r="HC18" i="213"/>
  <c r="HC19" i="213"/>
  <c r="HC20" i="213"/>
  <c r="HC21" i="213"/>
  <c r="HC22" i="213"/>
  <c r="HC23" i="213"/>
  <c r="HC24" i="213"/>
  <c r="HC25" i="213"/>
  <c r="HC26" i="213"/>
  <c r="HC27" i="213"/>
  <c r="HC28" i="213"/>
  <c r="GZ29" i="213"/>
  <c r="GL29" i="213"/>
  <c r="FX29" i="213"/>
  <c r="FK29" i="213"/>
  <c r="EW29" i="213"/>
  <c r="DU29" i="213"/>
  <c r="DH29" i="213"/>
  <c r="CT29" i="213"/>
  <c r="CF29" i="213"/>
  <c r="BS29" i="213"/>
  <c r="BE29" i="213"/>
  <c r="AC29" i="213"/>
  <c r="P29" i="213"/>
  <c r="B29" i="213"/>
  <c r="GY29" i="213"/>
  <c r="GK29" i="213"/>
  <c r="FI29" i="213"/>
  <c r="EV29" i="213"/>
  <c r="EH29" i="213"/>
  <c r="DT29" i="213"/>
  <c r="DG29" i="213"/>
  <c r="CS29" i="213"/>
  <c r="BQ29" i="213"/>
  <c r="BD29" i="213"/>
  <c r="AP29" i="213"/>
  <c r="AB29" i="213"/>
  <c r="O29" i="213"/>
  <c r="GW29" i="213"/>
  <c r="GJ29" i="213"/>
  <c r="FV29" i="213"/>
  <c r="FH29" i="213"/>
  <c r="EU29" i="213"/>
  <c r="EG29" i="213"/>
  <c r="DE29" i="213"/>
  <c r="CR29" i="213"/>
  <c r="CD29" i="213"/>
  <c r="BP29" i="213"/>
  <c r="BC29" i="213"/>
  <c r="AO29" i="213"/>
  <c r="M29" i="213"/>
  <c r="GV29" i="213"/>
  <c r="GI29" i="213"/>
  <c r="FU29" i="213"/>
  <c r="ES29" i="213"/>
  <c r="EF29" i="213"/>
  <c r="DR29" i="213"/>
  <c r="DD29" i="213"/>
  <c r="CQ29" i="213"/>
  <c r="CC29" i="213"/>
  <c r="BA29" i="213"/>
  <c r="AN29" i="213"/>
  <c r="Z29" i="213"/>
  <c r="L29" i="213"/>
  <c r="GG29" i="213"/>
  <c r="FT29" i="213"/>
  <c r="FF29" i="213"/>
  <c r="ER29" i="213"/>
  <c r="EE29" i="213"/>
  <c r="DQ29" i="213"/>
  <c r="CO29" i="213"/>
  <c r="CB29" i="213"/>
  <c r="BN29" i="213"/>
  <c r="AZ29" i="213"/>
  <c r="AM29" i="213"/>
  <c r="Y29" i="213"/>
  <c r="GT29" i="213"/>
  <c r="GF29" i="213"/>
  <c r="FS29" i="213"/>
  <c r="FE29" i="213"/>
  <c r="EC29" i="213"/>
  <c r="DP29" i="213"/>
  <c r="DB29" i="213"/>
  <c r="CN29" i="213"/>
  <c r="CA29" i="213"/>
  <c r="BM29" i="213"/>
  <c r="AK29" i="213"/>
  <c r="X29" i="213"/>
  <c r="J29" i="213"/>
  <c r="A30" i="213"/>
  <c r="GS29" i="213"/>
  <c r="FQ29" i="213"/>
  <c r="FD29" i="213"/>
  <c r="EP29" i="213"/>
  <c r="EB29" i="213"/>
  <c r="DO29" i="213"/>
  <c r="DA29" i="213"/>
  <c r="BY29" i="213"/>
  <c r="BL29" i="213"/>
  <c r="AX29" i="213"/>
  <c r="AJ29" i="213"/>
  <c r="W29" i="213"/>
  <c r="I29" i="213"/>
  <c r="HE29" i="213"/>
  <c r="GR29" i="213"/>
  <c r="GD29" i="213"/>
  <c r="FP29" i="213"/>
  <c r="FC29" i="213"/>
  <c r="EO29" i="213"/>
  <c r="DM29" i="213"/>
  <c r="CZ29" i="213"/>
  <c r="CL29" i="213"/>
  <c r="BX29" i="213"/>
  <c r="BK29" i="213"/>
  <c r="AW29" i="213"/>
  <c r="U29" i="213"/>
  <c r="H29" i="213"/>
  <c r="HD29" i="213"/>
  <c r="GQ29" i="213"/>
  <c r="GC29" i="213"/>
  <c r="FA29" i="213"/>
  <c r="EN29" i="213"/>
  <c r="DZ29" i="213"/>
  <c r="DL29" i="213"/>
  <c r="CY29" i="213"/>
  <c r="CK29" i="213"/>
  <c r="BI29" i="213"/>
  <c r="AV29" i="213"/>
  <c r="AH29" i="213"/>
  <c r="T29" i="213"/>
  <c r="G29" i="213"/>
  <c r="GO29" i="213"/>
  <c r="GB29" i="213"/>
  <c r="FN29" i="213"/>
  <c r="EZ29" i="213"/>
  <c r="EM29" i="213"/>
  <c r="DY29" i="213"/>
  <c r="CW29" i="213"/>
  <c r="CJ29" i="213"/>
  <c r="BV29" i="213"/>
  <c r="BH29" i="213"/>
  <c r="AU29" i="213"/>
  <c r="AG29" i="213"/>
  <c r="E29" i="213"/>
  <c r="HB29" i="213"/>
  <c r="GN29" i="213"/>
  <c r="GA29" i="213"/>
  <c r="FM29" i="213"/>
  <c r="EK29" i="213"/>
  <c r="DX29" i="213"/>
  <c r="DJ29" i="213"/>
  <c r="CV29" i="213"/>
  <c r="CI29" i="213"/>
  <c r="BU29" i="213"/>
  <c r="AS29" i="213"/>
  <c r="AF29" i="213"/>
  <c r="R29" i="213"/>
  <c r="D29" i="213"/>
  <c r="HA29" i="213"/>
  <c r="FY29" i="213"/>
  <c r="FL29" i="213"/>
  <c r="EX29" i="213"/>
  <c r="EJ29" i="213"/>
  <c r="DW29" i="213"/>
  <c r="DI29" i="213"/>
  <c r="CG29" i="213"/>
  <c r="BT29" i="213"/>
  <c r="BF29" i="213"/>
  <c r="AR29" i="213"/>
  <c r="AE29" i="213"/>
  <c r="Q29" i="213"/>
  <c r="C29" i="213"/>
  <c r="HE25" i="70"/>
  <c r="GV25" i="70"/>
  <c r="GM25" i="70"/>
  <c r="GD25" i="70"/>
  <c r="FU25" i="70"/>
  <c r="FL25" i="70"/>
  <c r="FC25" i="70"/>
  <c r="ES25" i="70"/>
  <c r="EJ25" i="70"/>
  <c r="EA25" i="70"/>
  <c r="DR25" i="70"/>
  <c r="DI25" i="70"/>
  <c r="CZ25" i="70"/>
  <c r="CQ25" i="70"/>
  <c r="CG25" i="70"/>
  <c r="BX25" i="70"/>
  <c r="BO25" i="70"/>
  <c r="BF25" i="70"/>
  <c r="AW25" i="70"/>
  <c r="AN25" i="70"/>
  <c r="AE25" i="70"/>
  <c r="U25" i="70"/>
  <c r="L25" i="70"/>
  <c r="C25" i="70"/>
  <c r="HD25" i="70"/>
  <c r="GU25" i="70"/>
  <c r="GL25" i="70"/>
  <c r="GC25" i="70"/>
  <c r="FT25" i="70"/>
  <c r="FK25" i="70"/>
  <c r="FA25" i="70"/>
  <c r="ER25" i="70"/>
  <c r="EI25" i="70"/>
  <c r="DZ25" i="70"/>
  <c r="DQ25" i="70"/>
  <c r="DH25" i="70"/>
  <c r="CY25" i="70"/>
  <c r="CO25" i="70"/>
  <c r="CF25" i="70"/>
  <c r="BW25" i="70"/>
  <c r="BN25" i="70"/>
  <c r="BE25" i="70"/>
  <c r="AV25" i="70"/>
  <c r="AM25" i="70"/>
  <c r="AC25" i="70"/>
  <c r="T25" i="70"/>
  <c r="K25" i="70"/>
  <c r="B25" i="70"/>
  <c r="HC25" i="70"/>
  <c r="GT25" i="70"/>
  <c r="GK25" i="70"/>
  <c r="GB25" i="70"/>
  <c r="FS25" i="70"/>
  <c r="FI25" i="70"/>
  <c r="EZ25" i="70"/>
  <c r="EQ25" i="70"/>
  <c r="EH25" i="70"/>
  <c r="DY25" i="70"/>
  <c r="DP25" i="70"/>
  <c r="DG25" i="70"/>
  <c r="CW25" i="70"/>
  <c r="CN25" i="70"/>
  <c r="CE25" i="70"/>
  <c r="BV25" i="70"/>
  <c r="BM25" i="70"/>
  <c r="BD25" i="70"/>
  <c r="AU25" i="70"/>
  <c r="AK25" i="70"/>
  <c r="AB25" i="70"/>
  <c r="S25" i="70"/>
  <c r="J25" i="70"/>
  <c r="HB25" i="70"/>
  <c r="GS25" i="70"/>
  <c r="GJ25" i="70"/>
  <c r="GA25" i="70"/>
  <c r="FQ25" i="70"/>
  <c r="FH25" i="70"/>
  <c r="EY25" i="70"/>
  <c r="EP25" i="70"/>
  <c r="EG25" i="70"/>
  <c r="DX25" i="70"/>
  <c r="DO25" i="70"/>
  <c r="DE25" i="70"/>
  <c r="CV25" i="70"/>
  <c r="CM25" i="70"/>
  <c r="CD25" i="70"/>
  <c r="BU25" i="70"/>
  <c r="BL25" i="70"/>
  <c r="BC25" i="70"/>
  <c r="AS25" i="70"/>
  <c r="AJ25" i="70"/>
  <c r="AA25" i="70"/>
  <c r="R25" i="70"/>
  <c r="I25" i="70"/>
  <c r="HA25" i="70"/>
  <c r="GR25" i="70"/>
  <c r="GI25" i="70"/>
  <c r="FY25" i="70"/>
  <c r="FP25" i="70"/>
  <c r="FG25" i="70"/>
  <c r="EX25" i="70"/>
  <c r="EO25" i="70"/>
  <c r="EF25" i="70"/>
  <c r="DW25" i="70"/>
  <c r="DM25" i="70"/>
  <c r="DD25" i="70"/>
  <c r="CU25" i="70"/>
  <c r="CL25" i="70"/>
  <c r="CC25" i="70"/>
  <c r="BT25" i="70"/>
  <c r="BK25" i="70"/>
  <c r="BA25" i="70"/>
  <c r="AR25" i="70"/>
  <c r="AI25" i="70"/>
  <c r="Z25" i="70"/>
  <c r="Q25" i="70"/>
  <c r="H25" i="70"/>
  <c r="GZ25" i="70"/>
  <c r="GQ25" i="70"/>
  <c r="GG25" i="70"/>
  <c r="FX25" i="70"/>
  <c r="FO25" i="70"/>
  <c r="FF25" i="70"/>
  <c r="EW25" i="70"/>
  <c r="EN25" i="70"/>
  <c r="EE25" i="70"/>
  <c r="DU25" i="70"/>
  <c r="DL25" i="70"/>
  <c r="DC25" i="70"/>
  <c r="CT25" i="70"/>
  <c r="CK25" i="70"/>
  <c r="CB25" i="70"/>
  <c r="BS25" i="70"/>
  <c r="BI25" i="70"/>
  <c r="AZ25" i="70"/>
  <c r="AQ25" i="70"/>
  <c r="AH25" i="70"/>
  <c r="Y25" i="70"/>
  <c r="P25" i="70"/>
  <c r="G25" i="70"/>
  <c r="GY25" i="70"/>
  <c r="GO25" i="70"/>
  <c r="GF25" i="70"/>
  <c r="FW25" i="70"/>
  <c r="FN25" i="70"/>
  <c r="FE25" i="70"/>
  <c r="EV25" i="70"/>
  <c r="EM25" i="70"/>
  <c r="EC25" i="70"/>
  <c r="DT25" i="70"/>
  <c r="DK25" i="70"/>
  <c r="DB25" i="70"/>
  <c r="CS25" i="70"/>
  <c r="CJ25" i="70"/>
  <c r="CA25" i="70"/>
  <c r="BQ25" i="70"/>
  <c r="BH25" i="70"/>
  <c r="AY25" i="70"/>
  <c r="AP25" i="70"/>
  <c r="AG25" i="70"/>
  <c r="X25" i="70"/>
  <c r="O25" i="70"/>
  <c r="E25" i="70"/>
  <c r="A26" i="70"/>
  <c r="GW25" i="70"/>
  <c r="GN25" i="70"/>
  <c r="GE25" i="70"/>
  <c r="FV25" i="70"/>
  <c r="FM25" i="70"/>
  <c r="FD25" i="70"/>
  <c r="EU25" i="70"/>
  <c r="EK25" i="70"/>
  <c r="EB25" i="70"/>
  <c r="DS25" i="70"/>
  <c r="DJ25" i="70"/>
  <c r="DA25" i="70"/>
  <c r="CR25" i="70"/>
  <c r="CI25" i="70"/>
  <c r="BY25" i="70"/>
  <c r="BP25" i="70"/>
  <c r="BG25" i="70"/>
  <c r="AX25" i="70"/>
  <c r="AO25" i="70"/>
  <c r="AF25" i="70"/>
  <c r="W25" i="70"/>
  <c r="M25" i="70"/>
  <c r="D25" i="70"/>
  <c r="HC30" i="213" l="1"/>
  <c r="GU30" i="213"/>
  <c r="GM30" i="213"/>
  <c r="EQ30" i="213"/>
  <c r="EI30" i="213"/>
  <c r="FW30" i="213"/>
  <c r="EY30" i="213"/>
  <c r="FG30" i="213"/>
  <c r="EA30" i="213"/>
  <c r="GE30" i="213"/>
  <c r="FO30" i="213"/>
  <c r="CM30" i="213"/>
  <c r="DC30" i="213"/>
  <c r="CE30" i="213"/>
  <c r="DS30" i="213"/>
  <c r="CU30" i="213"/>
  <c r="BW30" i="213"/>
  <c r="DK30" i="213"/>
  <c r="BO30" i="213"/>
  <c r="AQ30" i="213"/>
  <c r="K30" i="213"/>
  <c r="BG30" i="213"/>
  <c r="AI30" i="213"/>
  <c r="AY30" i="213"/>
  <c r="S30" i="213"/>
  <c r="AA30" i="213"/>
  <c r="GG30" i="213"/>
  <c r="FT30" i="213"/>
  <c r="FF30" i="213"/>
  <c r="ER30" i="213"/>
  <c r="EE30" i="213"/>
  <c r="DQ30" i="213"/>
  <c r="GT30" i="213"/>
  <c r="GF30" i="213"/>
  <c r="FS30" i="213"/>
  <c r="FE30" i="213"/>
  <c r="EC30" i="213"/>
  <c r="DP30" i="213"/>
  <c r="HE30" i="213"/>
  <c r="GR30" i="213"/>
  <c r="GD30" i="213"/>
  <c r="FP30" i="213"/>
  <c r="FC30" i="213"/>
  <c r="EO30" i="213"/>
  <c r="HD30" i="213"/>
  <c r="GQ30" i="213"/>
  <c r="GC30" i="213"/>
  <c r="FA30" i="213"/>
  <c r="EN30" i="213"/>
  <c r="DZ30" i="213"/>
  <c r="DL30" i="213"/>
  <c r="GO30" i="213"/>
  <c r="GB30" i="213"/>
  <c r="FN30" i="213"/>
  <c r="EZ30" i="213"/>
  <c r="EM30" i="213"/>
  <c r="HB30" i="213"/>
  <c r="GN30" i="213"/>
  <c r="GA30" i="213"/>
  <c r="FM30" i="213"/>
  <c r="EK30" i="213"/>
  <c r="DX30" i="213"/>
  <c r="DJ30" i="213"/>
  <c r="HA30" i="213"/>
  <c r="FY30" i="213"/>
  <c r="FL30" i="213"/>
  <c r="EX30" i="213"/>
  <c r="EJ30" i="213"/>
  <c r="DW30" i="213"/>
  <c r="GZ30" i="213"/>
  <c r="GL30" i="213"/>
  <c r="FX30" i="213"/>
  <c r="FK30" i="213"/>
  <c r="EW30" i="213"/>
  <c r="DU30" i="213"/>
  <c r="GY30" i="213"/>
  <c r="GK30" i="213"/>
  <c r="FI30" i="213"/>
  <c r="EV30" i="213"/>
  <c r="EH30" i="213"/>
  <c r="DT30" i="213"/>
  <c r="GW30" i="213"/>
  <c r="GJ30" i="213"/>
  <c r="FV30" i="213"/>
  <c r="FH30" i="213"/>
  <c r="EU30" i="213"/>
  <c r="EG30" i="213"/>
  <c r="DE30" i="213"/>
  <c r="A31" i="213"/>
  <c r="EB30" i="213"/>
  <c r="CZ30" i="213"/>
  <c r="CL30" i="213"/>
  <c r="BX30" i="213"/>
  <c r="BK30" i="213"/>
  <c r="AW30" i="213"/>
  <c r="U30" i="213"/>
  <c r="H30" i="213"/>
  <c r="GV30" i="213"/>
  <c r="DY30" i="213"/>
  <c r="CY30" i="213"/>
  <c r="CK30" i="213"/>
  <c r="BI30" i="213"/>
  <c r="AV30" i="213"/>
  <c r="AH30" i="213"/>
  <c r="T30" i="213"/>
  <c r="G30" i="213"/>
  <c r="GS30" i="213"/>
  <c r="DR30" i="213"/>
  <c r="CW30" i="213"/>
  <c r="CJ30" i="213"/>
  <c r="BV30" i="213"/>
  <c r="BH30" i="213"/>
  <c r="AU30" i="213"/>
  <c r="AG30" i="213"/>
  <c r="E30" i="213"/>
  <c r="GI30" i="213"/>
  <c r="DO30" i="213"/>
  <c r="CV30" i="213"/>
  <c r="CI30" i="213"/>
  <c r="BU30" i="213"/>
  <c r="AS30" i="213"/>
  <c r="AF30" i="213"/>
  <c r="R30" i="213"/>
  <c r="D30" i="213"/>
  <c r="DM30" i="213"/>
  <c r="CG30" i="213"/>
  <c r="BT30" i="213"/>
  <c r="BF30" i="213"/>
  <c r="AR30" i="213"/>
  <c r="AE30" i="213"/>
  <c r="Q30" i="213"/>
  <c r="C30" i="213"/>
  <c r="FU30" i="213"/>
  <c r="CT30" i="213"/>
  <c r="CF30" i="213"/>
  <c r="BS30" i="213"/>
  <c r="BE30" i="213"/>
  <c r="AC30" i="213"/>
  <c r="P30" i="213"/>
  <c r="B30" i="213"/>
  <c r="FQ30" i="213"/>
  <c r="DI30" i="213"/>
  <c r="CS30" i="213"/>
  <c r="BQ30" i="213"/>
  <c r="BD30" i="213"/>
  <c r="AP30" i="213"/>
  <c r="AB30" i="213"/>
  <c r="O30" i="213"/>
  <c r="DH30" i="213"/>
  <c r="CR30" i="213"/>
  <c r="CD30" i="213"/>
  <c r="BP30" i="213"/>
  <c r="BC30" i="213"/>
  <c r="AO30" i="213"/>
  <c r="M30" i="213"/>
  <c r="FD30" i="213"/>
  <c r="DG30" i="213"/>
  <c r="CQ30" i="213"/>
  <c r="CC30" i="213"/>
  <c r="BA30" i="213"/>
  <c r="AN30" i="213"/>
  <c r="Z30" i="213"/>
  <c r="L30" i="213"/>
  <c r="ES30" i="213"/>
  <c r="DD30" i="213"/>
  <c r="CO30" i="213"/>
  <c r="CB30" i="213"/>
  <c r="BN30" i="213"/>
  <c r="AZ30" i="213"/>
  <c r="AM30" i="213"/>
  <c r="Y30" i="213"/>
  <c r="EP30" i="213"/>
  <c r="DB30" i="213"/>
  <c r="CN30" i="213"/>
  <c r="CA30" i="213"/>
  <c r="BM30" i="213"/>
  <c r="AK30" i="213"/>
  <c r="X30" i="213"/>
  <c r="J30" i="213"/>
  <c r="EF30" i="213"/>
  <c r="DA30" i="213"/>
  <c r="BY30" i="213"/>
  <c r="BL30" i="213"/>
  <c r="AX30" i="213"/>
  <c r="AJ30" i="213"/>
  <c r="W30" i="213"/>
  <c r="I30" i="213"/>
  <c r="HB26" i="70"/>
  <c r="GS26" i="70"/>
  <c r="GJ26" i="70"/>
  <c r="GA26" i="70"/>
  <c r="FQ26" i="70"/>
  <c r="FH26" i="70"/>
  <c r="EY26" i="70"/>
  <c r="EP26" i="70"/>
  <c r="EG26" i="70"/>
  <c r="DX26" i="70"/>
  <c r="DO26" i="70"/>
  <c r="DE26" i="70"/>
  <c r="CV26" i="70"/>
  <c r="CM26" i="70"/>
  <c r="CD26" i="70"/>
  <c r="BU26" i="70"/>
  <c r="BL26" i="70"/>
  <c r="BC26" i="70"/>
  <c r="AS26" i="70"/>
  <c r="AJ26" i="70"/>
  <c r="AA26" i="70"/>
  <c r="R26" i="70"/>
  <c r="I26" i="70"/>
  <c r="HA26" i="70"/>
  <c r="GR26" i="70"/>
  <c r="GI26" i="70"/>
  <c r="FY26" i="70"/>
  <c r="FP26" i="70"/>
  <c r="FG26" i="70"/>
  <c r="EX26" i="70"/>
  <c r="EO26" i="70"/>
  <c r="EF26" i="70"/>
  <c r="DW26" i="70"/>
  <c r="DM26" i="70"/>
  <c r="DD26" i="70"/>
  <c r="CU26" i="70"/>
  <c r="CL26" i="70"/>
  <c r="CC26" i="70"/>
  <c r="BT26" i="70"/>
  <c r="BK26" i="70"/>
  <c r="BA26" i="70"/>
  <c r="AR26" i="70"/>
  <c r="AI26" i="70"/>
  <c r="Z26" i="70"/>
  <c r="Q26" i="70"/>
  <c r="H26" i="70"/>
  <c r="GZ26" i="70"/>
  <c r="GQ26" i="70"/>
  <c r="GG26" i="70"/>
  <c r="FX26" i="70"/>
  <c r="FO26" i="70"/>
  <c r="FF26" i="70"/>
  <c r="EW26" i="70"/>
  <c r="EN26" i="70"/>
  <c r="EE26" i="70"/>
  <c r="DU26" i="70"/>
  <c r="DL26" i="70"/>
  <c r="DC26" i="70"/>
  <c r="CT26" i="70"/>
  <c r="CK26" i="70"/>
  <c r="CB26" i="70"/>
  <c r="BS26" i="70"/>
  <c r="BI26" i="70"/>
  <c r="AZ26" i="70"/>
  <c r="AQ26" i="70"/>
  <c r="AH26" i="70"/>
  <c r="Y26" i="70"/>
  <c r="P26" i="70"/>
  <c r="G26" i="70"/>
  <c r="GY26" i="70"/>
  <c r="GO26" i="70"/>
  <c r="GF26" i="70"/>
  <c r="FW26" i="70"/>
  <c r="FN26" i="70"/>
  <c r="FE26" i="70"/>
  <c r="EV26" i="70"/>
  <c r="EM26" i="70"/>
  <c r="EC26" i="70"/>
  <c r="DT26" i="70"/>
  <c r="DK26" i="70"/>
  <c r="DB26" i="70"/>
  <c r="CS26" i="70"/>
  <c r="CJ26" i="70"/>
  <c r="CA26" i="70"/>
  <c r="BQ26" i="70"/>
  <c r="BH26" i="70"/>
  <c r="AY26" i="70"/>
  <c r="AP26" i="70"/>
  <c r="AG26" i="70"/>
  <c r="X26" i="70"/>
  <c r="O26" i="70"/>
  <c r="E26" i="70"/>
  <c r="A27" i="70"/>
  <c r="GW26" i="70"/>
  <c r="GN26" i="70"/>
  <c r="GE26" i="70"/>
  <c r="FV26" i="70"/>
  <c r="FM26" i="70"/>
  <c r="FD26" i="70"/>
  <c r="EU26" i="70"/>
  <c r="EK26" i="70"/>
  <c r="EB26" i="70"/>
  <c r="DS26" i="70"/>
  <c r="DJ26" i="70"/>
  <c r="DA26" i="70"/>
  <c r="CR26" i="70"/>
  <c r="CI26" i="70"/>
  <c r="BY26" i="70"/>
  <c r="BP26" i="70"/>
  <c r="BG26" i="70"/>
  <c r="AX26" i="70"/>
  <c r="AO26" i="70"/>
  <c r="AF26" i="70"/>
  <c r="W26" i="70"/>
  <c r="M26" i="70"/>
  <c r="D26" i="70"/>
  <c r="HE26" i="70"/>
  <c r="GV26" i="70"/>
  <c r="GM26" i="70"/>
  <c r="GD26" i="70"/>
  <c r="FU26" i="70"/>
  <c r="FL26" i="70"/>
  <c r="FC26" i="70"/>
  <c r="ES26" i="70"/>
  <c r="EJ26" i="70"/>
  <c r="EA26" i="70"/>
  <c r="DR26" i="70"/>
  <c r="DI26" i="70"/>
  <c r="CZ26" i="70"/>
  <c r="CQ26" i="70"/>
  <c r="CG26" i="70"/>
  <c r="BX26" i="70"/>
  <c r="BO26" i="70"/>
  <c r="BF26" i="70"/>
  <c r="AW26" i="70"/>
  <c r="AN26" i="70"/>
  <c r="AE26" i="70"/>
  <c r="U26" i="70"/>
  <c r="L26" i="70"/>
  <c r="C26" i="70"/>
  <c r="HD26" i="70"/>
  <c r="GU26" i="70"/>
  <c r="GL26" i="70"/>
  <c r="GC26" i="70"/>
  <c r="FT26" i="70"/>
  <c r="FK26" i="70"/>
  <c r="FA26" i="70"/>
  <c r="ER26" i="70"/>
  <c r="EI26" i="70"/>
  <c r="DZ26" i="70"/>
  <c r="DQ26" i="70"/>
  <c r="DH26" i="70"/>
  <c r="CY26" i="70"/>
  <c r="CO26" i="70"/>
  <c r="CF26" i="70"/>
  <c r="BW26" i="70"/>
  <c r="BN26" i="70"/>
  <c r="BE26" i="70"/>
  <c r="AV26" i="70"/>
  <c r="AM26" i="70"/>
  <c r="AC26" i="70"/>
  <c r="T26" i="70"/>
  <c r="K26" i="70"/>
  <c r="B26" i="70"/>
  <c r="HC26" i="70"/>
  <c r="GT26" i="70"/>
  <c r="GK26" i="70"/>
  <c r="GB26" i="70"/>
  <c r="FS26" i="70"/>
  <c r="FI26" i="70"/>
  <c r="EZ26" i="70"/>
  <c r="EQ26" i="70"/>
  <c r="EH26" i="70"/>
  <c r="DY26" i="70"/>
  <c r="DP26" i="70"/>
  <c r="DG26" i="70"/>
  <c r="CW26" i="70"/>
  <c r="CN26" i="70"/>
  <c r="CE26" i="70"/>
  <c r="BV26" i="70"/>
  <c r="BM26" i="70"/>
  <c r="BD26" i="70"/>
  <c r="AU26" i="70"/>
  <c r="AK26" i="70"/>
  <c r="AB26" i="70"/>
  <c r="S26" i="70"/>
  <c r="J26" i="70"/>
  <c r="HC31" i="213" l="1"/>
  <c r="GE31" i="213"/>
  <c r="GU31" i="213"/>
  <c r="FW31" i="213"/>
  <c r="GM31" i="213"/>
  <c r="FO31" i="213"/>
  <c r="EI31" i="213"/>
  <c r="EY31" i="213"/>
  <c r="FG31" i="213"/>
  <c r="EA31" i="213"/>
  <c r="EQ31" i="213"/>
  <c r="DC31" i="213"/>
  <c r="CE31" i="213"/>
  <c r="DS31" i="213"/>
  <c r="CU31" i="213"/>
  <c r="BW31" i="213"/>
  <c r="DK31" i="213"/>
  <c r="CM31" i="213"/>
  <c r="AQ31" i="213"/>
  <c r="K31" i="213"/>
  <c r="BG31" i="213"/>
  <c r="AI31" i="213"/>
  <c r="AY31" i="213"/>
  <c r="AA31" i="213"/>
  <c r="S31" i="213"/>
  <c r="BO31" i="213"/>
  <c r="HA31" i="213"/>
  <c r="FY31" i="213"/>
  <c r="FL31" i="213"/>
  <c r="EX31" i="213"/>
  <c r="EJ31" i="213"/>
  <c r="DW31" i="213"/>
  <c r="DI31" i="213"/>
  <c r="CG31" i="213"/>
  <c r="BT31" i="213"/>
  <c r="BF31" i="213"/>
  <c r="AR31" i="213"/>
  <c r="AE31" i="213"/>
  <c r="Q31" i="213"/>
  <c r="C31" i="213"/>
  <c r="GZ31" i="213"/>
  <c r="GL31" i="213"/>
  <c r="FX31" i="213"/>
  <c r="FK31" i="213"/>
  <c r="EW31" i="213"/>
  <c r="DU31" i="213"/>
  <c r="DH31" i="213"/>
  <c r="CT31" i="213"/>
  <c r="CF31" i="213"/>
  <c r="BS31" i="213"/>
  <c r="BE31" i="213"/>
  <c r="AC31" i="213"/>
  <c r="P31" i="213"/>
  <c r="B31" i="213"/>
  <c r="GW31" i="213"/>
  <c r="GJ31" i="213"/>
  <c r="FV31" i="213"/>
  <c r="FH31" i="213"/>
  <c r="EU31" i="213"/>
  <c r="EG31" i="213"/>
  <c r="DE31" i="213"/>
  <c r="CR31" i="213"/>
  <c r="CD31" i="213"/>
  <c r="BP31" i="213"/>
  <c r="BC31" i="213"/>
  <c r="AO31" i="213"/>
  <c r="M31" i="213"/>
  <c r="GV31" i="213"/>
  <c r="GI31" i="213"/>
  <c r="FU31" i="213"/>
  <c r="ES31" i="213"/>
  <c r="EF31" i="213"/>
  <c r="DR31" i="213"/>
  <c r="DD31" i="213"/>
  <c r="CQ31" i="213"/>
  <c r="CC31" i="213"/>
  <c r="BA31" i="213"/>
  <c r="AN31" i="213"/>
  <c r="Z31" i="213"/>
  <c r="L31" i="213"/>
  <c r="GG31" i="213"/>
  <c r="FT31" i="213"/>
  <c r="FF31" i="213"/>
  <c r="ER31" i="213"/>
  <c r="EE31" i="213"/>
  <c r="DQ31" i="213"/>
  <c r="CO31" i="213"/>
  <c r="CB31" i="213"/>
  <c r="BN31" i="213"/>
  <c r="AZ31" i="213"/>
  <c r="AM31" i="213"/>
  <c r="Y31" i="213"/>
  <c r="GT31" i="213"/>
  <c r="GF31" i="213"/>
  <c r="FS31" i="213"/>
  <c r="FE31" i="213"/>
  <c r="EC31" i="213"/>
  <c r="DP31" i="213"/>
  <c r="DB31" i="213"/>
  <c r="CN31" i="213"/>
  <c r="CA31" i="213"/>
  <c r="BM31" i="213"/>
  <c r="AK31" i="213"/>
  <c r="X31" i="213"/>
  <c r="J31" i="213"/>
  <c r="A32" i="213"/>
  <c r="GS31" i="213"/>
  <c r="FQ31" i="213"/>
  <c r="FD31" i="213"/>
  <c r="EP31" i="213"/>
  <c r="EB31" i="213"/>
  <c r="DO31" i="213"/>
  <c r="DA31" i="213"/>
  <c r="BY31" i="213"/>
  <c r="BL31" i="213"/>
  <c r="AX31" i="213"/>
  <c r="AJ31" i="213"/>
  <c r="W31" i="213"/>
  <c r="I31" i="213"/>
  <c r="HE31" i="213"/>
  <c r="GR31" i="213"/>
  <c r="GD31" i="213"/>
  <c r="FP31" i="213"/>
  <c r="FC31" i="213"/>
  <c r="EO31" i="213"/>
  <c r="DM31" i="213"/>
  <c r="CZ31" i="213"/>
  <c r="CL31" i="213"/>
  <c r="BX31" i="213"/>
  <c r="BK31" i="213"/>
  <c r="AW31" i="213"/>
  <c r="U31" i="213"/>
  <c r="H31" i="213"/>
  <c r="HD31" i="213"/>
  <c r="GQ31" i="213"/>
  <c r="GC31" i="213"/>
  <c r="FA31" i="213"/>
  <c r="EN31" i="213"/>
  <c r="DZ31" i="213"/>
  <c r="DL31" i="213"/>
  <c r="CY31" i="213"/>
  <c r="CK31" i="213"/>
  <c r="BI31" i="213"/>
  <c r="AV31" i="213"/>
  <c r="AH31" i="213"/>
  <c r="T31" i="213"/>
  <c r="G31" i="213"/>
  <c r="GO31" i="213"/>
  <c r="GB31" i="213"/>
  <c r="FN31" i="213"/>
  <c r="EZ31" i="213"/>
  <c r="EM31" i="213"/>
  <c r="DY31" i="213"/>
  <c r="CW31" i="213"/>
  <c r="CJ31" i="213"/>
  <c r="BV31" i="213"/>
  <c r="BH31" i="213"/>
  <c r="AU31" i="213"/>
  <c r="AG31" i="213"/>
  <c r="E31" i="213"/>
  <c r="FI31" i="213"/>
  <c r="BU31" i="213"/>
  <c r="EV31" i="213"/>
  <c r="BQ31" i="213"/>
  <c r="EK31" i="213"/>
  <c r="EH31" i="213"/>
  <c r="BD31" i="213"/>
  <c r="HB31" i="213"/>
  <c r="DX31" i="213"/>
  <c r="AS31" i="213"/>
  <c r="GY31" i="213"/>
  <c r="DT31" i="213"/>
  <c r="AP31" i="213"/>
  <c r="GN31" i="213"/>
  <c r="DJ31" i="213"/>
  <c r="AF31" i="213"/>
  <c r="GK31" i="213"/>
  <c r="DG31" i="213"/>
  <c r="AB31" i="213"/>
  <c r="GA31" i="213"/>
  <c r="CV31" i="213"/>
  <c r="R31" i="213"/>
  <c r="CS31" i="213"/>
  <c r="O31" i="213"/>
  <c r="FM31" i="213"/>
  <c r="CI31" i="213"/>
  <c r="D31" i="213"/>
  <c r="HB27" i="70"/>
  <c r="GS27" i="70"/>
  <c r="GJ27" i="70"/>
  <c r="GA27" i="70"/>
  <c r="FQ27" i="70"/>
  <c r="FH27" i="70"/>
  <c r="EY27" i="70"/>
  <c r="EP27" i="70"/>
  <c r="EG27" i="70"/>
  <c r="DX27" i="70"/>
  <c r="DO27" i="70"/>
  <c r="DE27" i="70"/>
  <c r="CV27" i="70"/>
  <c r="CM27" i="70"/>
  <c r="CD27" i="70"/>
  <c r="BU27" i="70"/>
  <c r="HA27" i="70"/>
  <c r="GR27" i="70"/>
  <c r="GI27" i="70"/>
  <c r="FY27" i="70"/>
  <c r="FP27" i="70"/>
  <c r="FG27" i="70"/>
  <c r="EX27" i="70"/>
  <c r="EO27" i="70"/>
  <c r="EF27" i="70"/>
  <c r="DW27" i="70"/>
  <c r="DM27" i="70"/>
  <c r="DD27" i="70"/>
  <c r="CU27" i="70"/>
  <c r="CL27" i="70"/>
  <c r="CC27" i="70"/>
  <c r="BT27" i="70"/>
  <c r="BK27" i="70"/>
  <c r="BA27" i="70"/>
  <c r="GZ27" i="70"/>
  <c r="GQ27" i="70"/>
  <c r="GG27" i="70"/>
  <c r="FX27" i="70"/>
  <c r="FO27" i="70"/>
  <c r="FF27" i="70"/>
  <c r="EW27" i="70"/>
  <c r="EN27" i="70"/>
  <c r="EE27" i="70"/>
  <c r="DU27" i="70"/>
  <c r="DL27" i="70"/>
  <c r="DC27" i="70"/>
  <c r="CT27" i="70"/>
  <c r="CK27" i="70"/>
  <c r="CB27" i="70"/>
  <c r="BS27" i="70"/>
  <c r="BI27" i="70"/>
  <c r="AZ27" i="70"/>
  <c r="AQ27" i="70"/>
  <c r="GY27" i="70"/>
  <c r="GO27" i="70"/>
  <c r="GF27" i="70"/>
  <c r="FW27" i="70"/>
  <c r="FN27" i="70"/>
  <c r="FE27" i="70"/>
  <c r="EV27" i="70"/>
  <c r="EM27" i="70"/>
  <c r="EC27" i="70"/>
  <c r="DT27" i="70"/>
  <c r="DK27" i="70"/>
  <c r="DB27" i="70"/>
  <c r="CS27" i="70"/>
  <c r="CJ27" i="70"/>
  <c r="CA27" i="70"/>
  <c r="BQ27" i="70"/>
  <c r="BH27" i="70"/>
  <c r="AY27" i="70"/>
  <c r="A28" i="70"/>
  <c r="GW27" i="70"/>
  <c r="GN27" i="70"/>
  <c r="GE27" i="70"/>
  <c r="FV27" i="70"/>
  <c r="FM27" i="70"/>
  <c r="FD27" i="70"/>
  <c r="EU27" i="70"/>
  <c r="EK27" i="70"/>
  <c r="EB27" i="70"/>
  <c r="DS27" i="70"/>
  <c r="DJ27" i="70"/>
  <c r="DA27" i="70"/>
  <c r="CR27" i="70"/>
  <c r="CI27" i="70"/>
  <c r="HE27" i="70"/>
  <c r="GV27" i="70"/>
  <c r="GM27" i="70"/>
  <c r="GD27" i="70"/>
  <c r="FU27" i="70"/>
  <c r="FL27" i="70"/>
  <c r="FC27" i="70"/>
  <c r="ES27" i="70"/>
  <c r="EJ27" i="70"/>
  <c r="EA27" i="70"/>
  <c r="DR27" i="70"/>
  <c r="DI27" i="70"/>
  <c r="CZ27" i="70"/>
  <c r="HD27" i="70"/>
  <c r="GU27" i="70"/>
  <c r="GL27" i="70"/>
  <c r="GC27" i="70"/>
  <c r="FT27" i="70"/>
  <c r="FK27" i="70"/>
  <c r="FA27" i="70"/>
  <c r="ER27" i="70"/>
  <c r="EI27" i="70"/>
  <c r="DZ27" i="70"/>
  <c r="DQ27" i="70"/>
  <c r="DH27" i="70"/>
  <c r="CY27" i="70"/>
  <c r="CO27" i="70"/>
  <c r="CF27" i="70"/>
  <c r="HC27" i="70"/>
  <c r="GT27" i="70"/>
  <c r="GK27" i="70"/>
  <c r="GB27" i="70"/>
  <c r="FS27" i="70"/>
  <c r="FI27" i="70"/>
  <c r="EZ27" i="70"/>
  <c r="EQ27" i="70"/>
  <c r="EH27" i="70"/>
  <c r="DY27" i="70"/>
  <c r="DP27" i="70"/>
  <c r="DG27" i="70"/>
  <c r="CW27" i="70"/>
  <c r="CN27" i="70"/>
  <c r="CE27" i="70"/>
  <c r="BP27" i="70"/>
  <c r="BD27" i="70"/>
  <c r="AP27" i="70"/>
  <c r="AG27" i="70"/>
  <c r="X27" i="70"/>
  <c r="O27" i="70"/>
  <c r="E27" i="70"/>
  <c r="BO27" i="70"/>
  <c r="BC27" i="70"/>
  <c r="AO27" i="70"/>
  <c r="AF27" i="70"/>
  <c r="W27" i="70"/>
  <c r="M27" i="70"/>
  <c r="D27" i="70"/>
  <c r="CQ27" i="70"/>
  <c r="BN27" i="70"/>
  <c r="AX27" i="70"/>
  <c r="AN27" i="70"/>
  <c r="AE27" i="70"/>
  <c r="U27" i="70"/>
  <c r="L27" i="70"/>
  <c r="C27" i="70"/>
  <c r="CG27" i="70"/>
  <c r="BM27" i="70"/>
  <c r="AW27" i="70"/>
  <c r="AM27" i="70"/>
  <c r="AC27" i="70"/>
  <c r="T27" i="70"/>
  <c r="K27" i="70"/>
  <c r="B27" i="70"/>
  <c r="BY27" i="70"/>
  <c r="BL27" i="70"/>
  <c r="AV27" i="70"/>
  <c r="AK27" i="70"/>
  <c r="AB27" i="70"/>
  <c r="S27" i="70"/>
  <c r="J27" i="70"/>
  <c r="BX27" i="70"/>
  <c r="BG27" i="70"/>
  <c r="AU27" i="70"/>
  <c r="AJ27" i="70"/>
  <c r="AA27" i="70"/>
  <c r="R27" i="70"/>
  <c r="I27" i="70"/>
  <c r="BW27" i="70"/>
  <c r="BF27" i="70"/>
  <c r="AS27" i="70"/>
  <c r="AI27" i="70"/>
  <c r="Z27" i="70"/>
  <c r="Q27" i="70"/>
  <c r="H27" i="70"/>
  <c r="BV27" i="70"/>
  <c r="BE27" i="70"/>
  <c r="AR27" i="70"/>
  <c r="AH27" i="70"/>
  <c r="Y27" i="70"/>
  <c r="P27" i="70"/>
  <c r="G27" i="70"/>
  <c r="HC32" i="213" l="1"/>
  <c r="GU32" i="213"/>
  <c r="EI32" i="213"/>
  <c r="EY32" i="213"/>
  <c r="FW32" i="213"/>
  <c r="FG32" i="213"/>
  <c r="EA32" i="213"/>
  <c r="GM32" i="213"/>
  <c r="GE32" i="213"/>
  <c r="FO32" i="213"/>
  <c r="EQ32" i="213"/>
  <c r="DC32" i="213"/>
  <c r="CE32" i="213"/>
  <c r="DS32" i="213"/>
  <c r="CU32" i="213"/>
  <c r="BW32" i="213"/>
  <c r="DK32" i="213"/>
  <c r="CM32" i="213"/>
  <c r="K32" i="213"/>
  <c r="BG32" i="213"/>
  <c r="AI32" i="213"/>
  <c r="AY32" i="213"/>
  <c r="AA32" i="213"/>
  <c r="BO32" i="213"/>
  <c r="AQ32" i="213"/>
  <c r="S32" i="213"/>
  <c r="A33" i="213"/>
  <c r="GS32" i="213"/>
  <c r="FQ32" i="213"/>
  <c r="FD32" i="213"/>
  <c r="EP32" i="213"/>
  <c r="EB32" i="213"/>
  <c r="DO32" i="213"/>
  <c r="DA32" i="213"/>
  <c r="BY32" i="213"/>
  <c r="BL32" i="213"/>
  <c r="AX32" i="213"/>
  <c r="AJ32" i="213"/>
  <c r="W32" i="213"/>
  <c r="I32" i="213"/>
  <c r="HE32" i="213"/>
  <c r="GR32" i="213"/>
  <c r="GD32" i="213"/>
  <c r="FP32" i="213"/>
  <c r="FC32" i="213"/>
  <c r="EO32" i="213"/>
  <c r="DM32" i="213"/>
  <c r="CZ32" i="213"/>
  <c r="CL32" i="213"/>
  <c r="BX32" i="213"/>
  <c r="BK32" i="213"/>
  <c r="AW32" i="213"/>
  <c r="U32" i="213"/>
  <c r="H32" i="213"/>
  <c r="GO32" i="213"/>
  <c r="GB32" i="213"/>
  <c r="FN32" i="213"/>
  <c r="EZ32" i="213"/>
  <c r="EM32" i="213"/>
  <c r="DY32" i="213"/>
  <c r="CW32" i="213"/>
  <c r="CJ32" i="213"/>
  <c r="BV32" i="213"/>
  <c r="BH32" i="213"/>
  <c r="AU32" i="213"/>
  <c r="AG32" i="213"/>
  <c r="E32" i="213"/>
  <c r="HB32" i="213"/>
  <c r="GN32" i="213"/>
  <c r="GA32" i="213"/>
  <c r="FM32" i="213"/>
  <c r="EK32" i="213"/>
  <c r="DX32" i="213"/>
  <c r="DJ32" i="213"/>
  <c r="CV32" i="213"/>
  <c r="CI32" i="213"/>
  <c r="BU32" i="213"/>
  <c r="AS32" i="213"/>
  <c r="AF32" i="213"/>
  <c r="R32" i="213"/>
  <c r="D32" i="213"/>
  <c r="HA32" i="213"/>
  <c r="FY32" i="213"/>
  <c r="FL32" i="213"/>
  <c r="EX32" i="213"/>
  <c r="EJ32" i="213"/>
  <c r="DW32" i="213"/>
  <c r="DI32" i="213"/>
  <c r="CG32" i="213"/>
  <c r="BT32" i="213"/>
  <c r="BF32" i="213"/>
  <c r="AR32" i="213"/>
  <c r="AE32" i="213"/>
  <c r="Q32" i="213"/>
  <c r="C32" i="213"/>
  <c r="GZ32" i="213"/>
  <c r="GL32" i="213"/>
  <c r="FX32" i="213"/>
  <c r="FK32" i="213"/>
  <c r="EW32" i="213"/>
  <c r="DU32" i="213"/>
  <c r="DH32" i="213"/>
  <c r="CT32" i="213"/>
  <c r="CF32" i="213"/>
  <c r="BS32" i="213"/>
  <c r="BE32" i="213"/>
  <c r="AC32" i="213"/>
  <c r="P32" i="213"/>
  <c r="B32" i="213"/>
  <c r="GY32" i="213"/>
  <c r="GK32" i="213"/>
  <c r="FI32" i="213"/>
  <c r="EV32" i="213"/>
  <c r="EH32" i="213"/>
  <c r="DT32" i="213"/>
  <c r="DG32" i="213"/>
  <c r="CS32" i="213"/>
  <c r="BQ32" i="213"/>
  <c r="BD32" i="213"/>
  <c r="AP32" i="213"/>
  <c r="AB32" i="213"/>
  <c r="O32" i="213"/>
  <c r="GW32" i="213"/>
  <c r="GJ32" i="213"/>
  <c r="FV32" i="213"/>
  <c r="FH32" i="213"/>
  <c r="EU32" i="213"/>
  <c r="EG32" i="213"/>
  <c r="DE32" i="213"/>
  <c r="CR32" i="213"/>
  <c r="CD32" i="213"/>
  <c r="BP32" i="213"/>
  <c r="BC32" i="213"/>
  <c r="AO32" i="213"/>
  <c r="M32" i="213"/>
  <c r="GV32" i="213"/>
  <c r="GI32" i="213"/>
  <c r="FU32" i="213"/>
  <c r="ES32" i="213"/>
  <c r="EF32" i="213"/>
  <c r="DR32" i="213"/>
  <c r="DD32" i="213"/>
  <c r="CQ32" i="213"/>
  <c r="CC32" i="213"/>
  <c r="BA32" i="213"/>
  <c r="AN32" i="213"/>
  <c r="Z32" i="213"/>
  <c r="L32" i="213"/>
  <c r="GG32" i="213"/>
  <c r="FT32" i="213"/>
  <c r="FF32" i="213"/>
  <c r="ER32" i="213"/>
  <c r="EE32" i="213"/>
  <c r="DQ32" i="213"/>
  <c r="CO32" i="213"/>
  <c r="CB32" i="213"/>
  <c r="BN32" i="213"/>
  <c r="AZ32" i="213"/>
  <c r="AM32" i="213"/>
  <c r="Y32" i="213"/>
  <c r="GQ32" i="213"/>
  <c r="DL32" i="213"/>
  <c r="AH32" i="213"/>
  <c r="GF32" i="213"/>
  <c r="DB32" i="213"/>
  <c r="X32" i="213"/>
  <c r="GC32" i="213"/>
  <c r="CY32" i="213"/>
  <c r="T32" i="213"/>
  <c r="FS32" i="213"/>
  <c r="CN32" i="213"/>
  <c r="J32" i="213"/>
  <c r="CK32" i="213"/>
  <c r="G32" i="213"/>
  <c r="FE32" i="213"/>
  <c r="CA32" i="213"/>
  <c r="FA32" i="213"/>
  <c r="BM32" i="213"/>
  <c r="EN32" i="213"/>
  <c r="BI32" i="213"/>
  <c r="EC32" i="213"/>
  <c r="HD32" i="213"/>
  <c r="DZ32" i="213"/>
  <c r="AV32" i="213"/>
  <c r="GT32" i="213"/>
  <c r="DP32" i="213"/>
  <c r="AK32" i="213"/>
  <c r="GY28" i="70"/>
  <c r="GO28" i="70"/>
  <c r="GF28" i="70"/>
  <c r="FW28" i="70"/>
  <c r="FN28" i="70"/>
  <c r="FE28" i="70"/>
  <c r="EV28" i="70"/>
  <c r="EM28" i="70"/>
  <c r="EC28" i="70"/>
  <c r="DT28" i="70"/>
  <c r="DK28" i="70"/>
  <c r="DB28" i="70"/>
  <c r="CS28" i="70"/>
  <c r="CJ28" i="70"/>
  <c r="CA28" i="70"/>
  <c r="BQ28" i="70"/>
  <c r="BH28" i="70"/>
  <c r="AY28" i="70"/>
  <c r="AP28" i="70"/>
  <c r="AG28" i="70"/>
  <c r="X28" i="70"/>
  <c r="O28" i="70"/>
  <c r="E28" i="70"/>
  <c r="A29" i="70"/>
  <c r="GW28" i="70"/>
  <c r="GN28" i="70"/>
  <c r="GE28" i="70"/>
  <c r="FV28" i="70"/>
  <c r="FM28" i="70"/>
  <c r="FD28" i="70"/>
  <c r="EU28" i="70"/>
  <c r="EK28" i="70"/>
  <c r="EB28" i="70"/>
  <c r="DS28" i="70"/>
  <c r="DJ28" i="70"/>
  <c r="DA28" i="70"/>
  <c r="CR28" i="70"/>
  <c r="CI28" i="70"/>
  <c r="BY28" i="70"/>
  <c r="BP28" i="70"/>
  <c r="BG28" i="70"/>
  <c r="AX28" i="70"/>
  <c r="AO28" i="70"/>
  <c r="AF28" i="70"/>
  <c r="W28" i="70"/>
  <c r="M28" i="70"/>
  <c r="D28" i="70"/>
  <c r="HE28" i="70"/>
  <c r="GV28" i="70"/>
  <c r="GM28" i="70"/>
  <c r="GD28" i="70"/>
  <c r="FU28" i="70"/>
  <c r="FL28" i="70"/>
  <c r="FC28" i="70"/>
  <c r="ES28" i="70"/>
  <c r="EJ28" i="70"/>
  <c r="EA28" i="70"/>
  <c r="DR28" i="70"/>
  <c r="DI28" i="70"/>
  <c r="CZ28" i="70"/>
  <c r="CQ28" i="70"/>
  <c r="CG28" i="70"/>
  <c r="BX28" i="70"/>
  <c r="BO28" i="70"/>
  <c r="BF28" i="70"/>
  <c r="AW28" i="70"/>
  <c r="AN28" i="70"/>
  <c r="AE28" i="70"/>
  <c r="U28" i="70"/>
  <c r="L28" i="70"/>
  <c r="C28" i="70"/>
  <c r="HD28" i="70"/>
  <c r="GU28" i="70"/>
  <c r="GL28" i="70"/>
  <c r="GC28" i="70"/>
  <c r="FT28" i="70"/>
  <c r="FK28" i="70"/>
  <c r="FA28" i="70"/>
  <c r="ER28" i="70"/>
  <c r="EI28" i="70"/>
  <c r="DZ28" i="70"/>
  <c r="DQ28" i="70"/>
  <c r="DH28" i="70"/>
  <c r="CY28" i="70"/>
  <c r="CO28" i="70"/>
  <c r="CF28" i="70"/>
  <c r="BW28" i="70"/>
  <c r="BN28" i="70"/>
  <c r="BE28" i="70"/>
  <c r="AV28" i="70"/>
  <c r="AM28" i="70"/>
  <c r="AC28" i="70"/>
  <c r="T28" i="70"/>
  <c r="K28" i="70"/>
  <c r="B28" i="70"/>
  <c r="HC28" i="70"/>
  <c r="GT28" i="70"/>
  <c r="GK28" i="70"/>
  <c r="GB28" i="70"/>
  <c r="FS28" i="70"/>
  <c r="FI28" i="70"/>
  <c r="EZ28" i="70"/>
  <c r="EQ28" i="70"/>
  <c r="EH28" i="70"/>
  <c r="DY28" i="70"/>
  <c r="DP28" i="70"/>
  <c r="DG28" i="70"/>
  <c r="CW28" i="70"/>
  <c r="CN28" i="70"/>
  <c r="CE28" i="70"/>
  <c r="BV28" i="70"/>
  <c r="BM28" i="70"/>
  <c r="BD28" i="70"/>
  <c r="AU28" i="70"/>
  <c r="AK28" i="70"/>
  <c r="AB28" i="70"/>
  <c r="S28" i="70"/>
  <c r="J28" i="70"/>
  <c r="HB28" i="70"/>
  <c r="GS28" i="70"/>
  <c r="GJ28" i="70"/>
  <c r="GA28" i="70"/>
  <c r="FQ28" i="70"/>
  <c r="FH28" i="70"/>
  <c r="EY28" i="70"/>
  <c r="EP28" i="70"/>
  <c r="EG28" i="70"/>
  <c r="DX28" i="70"/>
  <c r="DO28" i="70"/>
  <c r="DE28" i="70"/>
  <c r="CV28" i="70"/>
  <c r="CM28" i="70"/>
  <c r="CD28" i="70"/>
  <c r="BU28" i="70"/>
  <c r="BL28" i="70"/>
  <c r="BC28" i="70"/>
  <c r="AS28" i="70"/>
  <c r="AJ28" i="70"/>
  <c r="AA28" i="70"/>
  <c r="R28" i="70"/>
  <c r="I28" i="70"/>
  <c r="HA28" i="70"/>
  <c r="GR28" i="70"/>
  <c r="GI28" i="70"/>
  <c r="FY28" i="70"/>
  <c r="FP28" i="70"/>
  <c r="FG28" i="70"/>
  <c r="EX28" i="70"/>
  <c r="EO28" i="70"/>
  <c r="EF28" i="70"/>
  <c r="DW28" i="70"/>
  <c r="DM28" i="70"/>
  <c r="DD28" i="70"/>
  <c r="CU28" i="70"/>
  <c r="CL28" i="70"/>
  <c r="CC28" i="70"/>
  <c r="BT28" i="70"/>
  <c r="BK28" i="70"/>
  <c r="BA28" i="70"/>
  <c r="AR28" i="70"/>
  <c r="AI28" i="70"/>
  <c r="Z28" i="70"/>
  <c r="Q28" i="70"/>
  <c r="H28" i="70"/>
  <c r="GZ28" i="70"/>
  <c r="GQ28" i="70"/>
  <c r="GG28" i="70"/>
  <c r="FX28" i="70"/>
  <c r="FO28" i="70"/>
  <c r="FF28" i="70"/>
  <c r="EW28" i="70"/>
  <c r="EN28" i="70"/>
  <c r="EE28" i="70"/>
  <c r="DU28" i="70"/>
  <c r="DL28" i="70"/>
  <c r="DC28" i="70"/>
  <c r="CT28" i="70"/>
  <c r="CK28" i="70"/>
  <c r="CB28" i="70"/>
  <c r="BS28" i="70"/>
  <c r="BI28" i="70"/>
  <c r="AZ28" i="70"/>
  <c r="AQ28" i="70"/>
  <c r="AH28" i="70"/>
  <c r="Y28" i="70"/>
  <c r="P28" i="70"/>
  <c r="G28" i="70"/>
  <c r="GU33" i="213" l="1"/>
  <c r="GM33" i="213"/>
  <c r="HC33" i="213"/>
  <c r="GE33" i="213"/>
  <c r="EI33" i="213"/>
  <c r="EY33" i="213"/>
  <c r="FW33" i="213"/>
  <c r="FG33" i="213"/>
  <c r="EA33" i="213"/>
  <c r="FO33" i="213"/>
  <c r="EQ33" i="213"/>
  <c r="CE33" i="213"/>
  <c r="DS33" i="213"/>
  <c r="CU33" i="213"/>
  <c r="BW33" i="213"/>
  <c r="DK33" i="213"/>
  <c r="CM33" i="213"/>
  <c r="DC33" i="213"/>
  <c r="BG33" i="213"/>
  <c r="AI33" i="213"/>
  <c r="AY33" i="213"/>
  <c r="AA33" i="213"/>
  <c r="BO33" i="213"/>
  <c r="AQ33" i="213"/>
  <c r="K33" i="213"/>
  <c r="S33" i="213"/>
  <c r="GY33" i="213"/>
  <c r="GK33" i="213"/>
  <c r="FI33" i="213"/>
  <c r="EV33" i="213"/>
  <c r="EH33" i="213"/>
  <c r="DT33" i="213"/>
  <c r="DG33" i="213"/>
  <c r="CS33" i="213"/>
  <c r="BQ33" i="213"/>
  <c r="BD33" i="213"/>
  <c r="AP33" i="213"/>
  <c r="AB33" i="213"/>
  <c r="O33" i="213"/>
  <c r="GW33" i="213"/>
  <c r="GJ33" i="213"/>
  <c r="FV33" i="213"/>
  <c r="FH33" i="213"/>
  <c r="EU33" i="213"/>
  <c r="EG33" i="213"/>
  <c r="DE33" i="213"/>
  <c r="CR33" i="213"/>
  <c r="CD33" i="213"/>
  <c r="BP33" i="213"/>
  <c r="BC33" i="213"/>
  <c r="AO33" i="213"/>
  <c r="M33" i="213"/>
  <c r="GV33" i="213"/>
  <c r="GI33" i="213"/>
  <c r="FU33" i="213"/>
  <c r="ES33" i="213"/>
  <c r="GG33" i="213"/>
  <c r="FT33" i="213"/>
  <c r="FF33" i="213"/>
  <c r="ER33" i="213"/>
  <c r="EE33" i="213"/>
  <c r="DQ33" i="213"/>
  <c r="CO33" i="213"/>
  <c r="CB33" i="213"/>
  <c r="BN33" i="213"/>
  <c r="AZ33" i="213"/>
  <c r="AM33" i="213"/>
  <c r="Y33" i="213"/>
  <c r="GT33" i="213"/>
  <c r="GF33" i="213"/>
  <c r="FS33" i="213"/>
  <c r="FE33" i="213"/>
  <c r="EC33" i="213"/>
  <c r="DP33" i="213"/>
  <c r="DB33" i="213"/>
  <c r="CN33" i="213"/>
  <c r="CA33" i="213"/>
  <c r="BM33" i="213"/>
  <c r="AK33" i="213"/>
  <c r="X33" i="213"/>
  <c r="J33" i="213"/>
  <c r="A34" i="213"/>
  <c r="GS33" i="213"/>
  <c r="FQ33" i="213"/>
  <c r="FD33" i="213"/>
  <c r="EP33" i="213"/>
  <c r="EB33" i="213"/>
  <c r="DO33" i="213"/>
  <c r="DA33" i="213"/>
  <c r="BY33" i="213"/>
  <c r="BL33" i="213"/>
  <c r="AX33" i="213"/>
  <c r="AJ33" i="213"/>
  <c r="W33" i="213"/>
  <c r="I33" i="213"/>
  <c r="HE33" i="213"/>
  <c r="GR33" i="213"/>
  <c r="GD33" i="213"/>
  <c r="FP33" i="213"/>
  <c r="FC33" i="213"/>
  <c r="EO33" i="213"/>
  <c r="DM33" i="213"/>
  <c r="CZ33" i="213"/>
  <c r="CL33" i="213"/>
  <c r="BX33" i="213"/>
  <c r="BK33" i="213"/>
  <c r="AW33" i="213"/>
  <c r="U33" i="213"/>
  <c r="H33" i="213"/>
  <c r="HD33" i="213"/>
  <c r="GQ33" i="213"/>
  <c r="GC33" i="213"/>
  <c r="FA33" i="213"/>
  <c r="EN33" i="213"/>
  <c r="DZ33" i="213"/>
  <c r="DL33" i="213"/>
  <c r="CY33" i="213"/>
  <c r="CK33" i="213"/>
  <c r="BI33" i="213"/>
  <c r="AV33" i="213"/>
  <c r="AH33" i="213"/>
  <c r="T33" i="213"/>
  <c r="G33" i="213"/>
  <c r="GO33" i="213"/>
  <c r="GB33" i="213"/>
  <c r="FN33" i="213"/>
  <c r="EZ33" i="213"/>
  <c r="EM33" i="213"/>
  <c r="DY33" i="213"/>
  <c r="CW33" i="213"/>
  <c r="CJ33" i="213"/>
  <c r="BV33" i="213"/>
  <c r="BH33" i="213"/>
  <c r="AU33" i="213"/>
  <c r="AG33" i="213"/>
  <c r="E33" i="213"/>
  <c r="HB33" i="213"/>
  <c r="GN33" i="213"/>
  <c r="GA33" i="213"/>
  <c r="FM33" i="213"/>
  <c r="EK33" i="213"/>
  <c r="DX33" i="213"/>
  <c r="DJ33" i="213"/>
  <c r="CV33" i="213"/>
  <c r="CI33" i="213"/>
  <c r="BU33" i="213"/>
  <c r="AS33" i="213"/>
  <c r="AF33" i="213"/>
  <c r="R33" i="213"/>
  <c r="D33" i="213"/>
  <c r="HA33" i="213"/>
  <c r="FY33" i="213"/>
  <c r="FL33" i="213"/>
  <c r="EX33" i="213"/>
  <c r="EJ33" i="213"/>
  <c r="DW33" i="213"/>
  <c r="DI33" i="213"/>
  <c r="CG33" i="213"/>
  <c r="BT33" i="213"/>
  <c r="BF33" i="213"/>
  <c r="AR33" i="213"/>
  <c r="AE33" i="213"/>
  <c r="Q33" i="213"/>
  <c r="C33" i="213"/>
  <c r="EW33" i="213"/>
  <c r="BE33" i="213"/>
  <c r="EF33" i="213"/>
  <c r="BA33" i="213"/>
  <c r="DU33" i="213"/>
  <c r="DR33" i="213"/>
  <c r="AN33" i="213"/>
  <c r="DH33" i="213"/>
  <c r="AC33" i="213"/>
  <c r="DD33" i="213"/>
  <c r="Z33" i="213"/>
  <c r="CT33" i="213"/>
  <c r="P33" i="213"/>
  <c r="GZ33" i="213"/>
  <c r="CQ33" i="213"/>
  <c r="L33" i="213"/>
  <c r="GL33" i="213"/>
  <c r="CF33" i="213"/>
  <c r="B33" i="213"/>
  <c r="FX33" i="213"/>
  <c r="CC33" i="213"/>
  <c r="FK33" i="213"/>
  <c r="BS33" i="213"/>
  <c r="HD29" i="70"/>
  <c r="GU29" i="70"/>
  <c r="GL29" i="70"/>
  <c r="GC29" i="70"/>
  <c r="FT29" i="70"/>
  <c r="FK29" i="70"/>
  <c r="FA29" i="70"/>
  <c r="ER29" i="70"/>
  <c r="EI29" i="70"/>
  <c r="DZ29" i="70"/>
  <c r="DQ29" i="70"/>
  <c r="DH29" i="70"/>
  <c r="CY29" i="70"/>
  <c r="CO29" i="70"/>
  <c r="CF29" i="70"/>
  <c r="BW29" i="70"/>
  <c r="BN29" i="70"/>
  <c r="BE29" i="70"/>
  <c r="AV29" i="70"/>
  <c r="AM29" i="70"/>
  <c r="AC29" i="70"/>
  <c r="T29" i="70"/>
  <c r="K29" i="70"/>
  <c r="B29" i="70"/>
  <c r="HC29" i="70"/>
  <c r="GT29" i="70"/>
  <c r="GK29" i="70"/>
  <c r="GB29" i="70"/>
  <c r="FS29" i="70"/>
  <c r="FI29" i="70"/>
  <c r="EZ29" i="70"/>
  <c r="EQ29" i="70"/>
  <c r="EH29" i="70"/>
  <c r="DY29" i="70"/>
  <c r="DP29" i="70"/>
  <c r="DG29" i="70"/>
  <c r="CW29" i="70"/>
  <c r="CN29" i="70"/>
  <c r="CE29" i="70"/>
  <c r="BV29" i="70"/>
  <c r="BM29" i="70"/>
  <c r="BD29" i="70"/>
  <c r="AU29" i="70"/>
  <c r="AK29" i="70"/>
  <c r="AB29" i="70"/>
  <c r="S29" i="70"/>
  <c r="J29" i="70"/>
  <c r="HB29" i="70"/>
  <c r="GS29" i="70"/>
  <c r="GJ29" i="70"/>
  <c r="GA29" i="70"/>
  <c r="FQ29" i="70"/>
  <c r="FH29" i="70"/>
  <c r="EY29" i="70"/>
  <c r="EP29" i="70"/>
  <c r="EG29" i="70"/>
  <c r="DX29" i="70"/>
  <c r="DO29" i="70"/>
  <c r="DE29" i="70"/>
  <c r="CV29" i="70"/>
  <c r="CM29" i="70"/>
  <c r="CD29" i="70"/>
  <c r="BU29" i="70"/>
  <c r="BL29" i="70"/>
  <c r="BC29" i="70"/>
  <c r="AS29" i="70"/>
  <c r="AJ29" i="70"/>
  <c r="AA29" i="70"/>
  <c r="R29" i="70"/>
  <c r="I29" i="70"/>
  <c r="HA29" i="70"/>
  <c r="GR29" i="70"/>
  <c r="GI29" i="70"/>
  <c r="FY29" i="70"/>
  <c r="FP29" i="70"/>
  <c r="FG29" i="70"/>
  <c r="EX29" i="70"/>
  <c r="EO29" i="70"/>
  <c r="EF29" i="70"/>
  <c r="DW29" i="70"/>
  <c r="DM29" i="70"/>
  <c r="DD29" i="70"/>
  <c r="CU29" i="70"/>
  <c r="CL29" i="70"/>
  <c r="CC29" i="70"/>
  <c r="BT29" i="70"/>
  <c r="BK29" i="70"/>
  <c r="BA29" i="70"/>
  <c r="AR29" i="70"/>
  <c r="AI29" i="70"/>
  <c r="Z29" i="70"/>
  <c r="Q29" i="70"/>
  <c r="H29" i="70"/>
  <c r="GZ29" i="70"/>
  <c r="GQ29" i="70"/>
  <c r="GG29" i="70"/>
  <c r="FX29" i="70"/>
  <c r="FO29" i="70"/>
  <c r="FF29" i="70"/>
  <c r="EW29" i="70"/>
  <c r="EN29" i="70"/>
  <c r="EE29" i="70"/>
  <c r="DU29" i="70"/>
  <c r="DL29" i="70"/>
  <c r="DC29" i="70"/>
  <c r="CT29" i="70"/>
  <c r="CK29" i="70"/>
  <c r="CB29" i="70"/>
  <c r="BS29" i="70"/>
  <c r="BI29" i="70"/>
  <c r="AZ29" i="70"/>
  <c r="AQ29" i="70"/>
  <c r="AH29" i="70"/>
  <c r="Y29" i="70"/>
  <c r="P29" i="70"/>
  <c r="G29" i="70"/>
  <c r="GY29" i="70"/>
  <c r="GO29" i="70"/>
  <c r="GF29" i="70"/>
  <c r="FW29" i="70"/>
  <c r="FN29" i="70"/>
  <c r="FE29" i="70"/>
  <c r="EV29" i="70"/>
  <c r="EM29" i="70"/>
  <c r="EC29" i="70"/>
  <c r="DT29" i="70"/>
  <c r="DK29" i="70"/>
  <c r="DB29" i="70"/>
  <c r="CS29" i="70"/>
  <c r="CJ29" i="70"/>
  <c r="CA29" i="70"/>
  <c r="BQ29" i="70"/>
  <c r="BH29" i="70"/>
  <c r="AY29" i="70"/>
  <c r="AP29" i="70"/>
  <c r="AG29" i="70"/>
  <c r="X29" i="70"/>
  <c r="O29" i="70"/>
  <c r="E29" i="70"/>
  <c r="A30" i="70"/>
  <c r="GW29" i="70"/>
  <c r="GN29" i="70"/>
  <c r="GE29" i="70"/>
  <c r="FV29" i="70"/>
  <c r="FM29" i="70"/>
  <c r="FD29" i="70"/>
  <c r="EU29" i="70"/>
  <c r="EK29" i="70"/>
  <c r="EB29" i="70"/>
  <c r="DS29" i="70"/>
  <c r="DJ29" i="70"/>
  <c r="DA29" i="70"/>
  <c r="CR29" i="70"/>
  <c r="CI29" i="70"/>
  <c r="BY29" i="70"/>
  <c r="BP29" i="70"/>
  <c r="BG29" i="70"/>
  <c r="AX29" i="70"/>
  <c r="AO29" i="70"/>
  <c r="AF29" i="70"/>
  <c r="W29" i="70"/>
  <c r="M29" i="70"/>
  <c r="D29" i="70"/>
  <c r="HE29" i="70"/>
  <c r="GV29" i="70"/>
  <c r="GM29" i="70"/>
  <c r="GD29" i="70"/>
  <c r="FU29" i="70"/>
  <c r="FL29" i="70"/>
  <c r="FC29" i="70"/>
  <c r="ES29" i="70"/>
  <c r="EJ29" i="70"/>
  <c r="EA29" i="70"/>
  <c r="DR29" i="70"/>
  <c r="DI29" i="70"/>
  <c r="CZ29" i="70"/>
  <c r="CQ29" i="70"/>
  <c r="CG29" i="70"/>
  <c r="BX29" i="70"/>
  <c r="BO29" i="70"/>
  <c r="BF29" i="70"/>
  <c r="AW29" i="70"/>
  <c r="AN29" i="70"/>
  <c r="AE29" i="70"/>
  <c r="U29" i="70"/>
  <c r="L29" i="70"/>
  <c r="C29" i="70"/>
  <c r="GU34" i="213" l="1"/>
  <c r="FW34" i="213"/>
  <c r="GM34" i="213"/>
  <c r="FO34" i="213"/>
  <c r="HC34" i="213"/>
  <c r="GE34" i="213"/>
  <c r="FG34" i="213"/>
  <c r="EY34" i="213"/>
  <c r="EA34" i="213"/>
  <c r="EQ34" i="213"/>
  <c r="EI34" i="213"/>
  <c r="DS34" i="213"/>
  <c r="CU34" i="213"/>
  <c r="BW34" i="213"/>
  <c r="DK34" i="213"/>
  <c r="CM34" i="213"/>
  <c r="DC34" i="213"/>
  <c r="CE34" i="213"/>
  <c r="AI34" i="213"/>
  <c r="AY34" i="213"/>
  <c r="AA34" i="213"/>
  <c r="BO34" i="213"/>
  <c r="AQ34" i="213"/>
  <c r="K34" i="213"/>
  <c r="BG34" i="213"/>
  <c r="S34" i="213"/>
  <c r="HD34" i="213"/>
  <c r="GQ34" i="213"/>
  <c r="GC34" i="213"/>
  <c r="FA34" i="213"/>
  <c r="EN34" i="213"/>
  <c r="DZ34" i="213"/>
  <c r="DL34" i="213"/>
  <c r="CY34" i="213"/>
  <c r="CK34" i="213"/>
  <c r="BI34" i="213"/>
  <c r="AV34" i="213"/>
  <c r="AH34" i="213"/>
  <c r="T34" i="213"/>
  <c r="G34" i="213"/>
  <c r="GO34" i="213"/>
  <c r="GB34" i="213"/>
  <c r="FN34" i="213"/>
  <c r="EZ34" i="213"/>
  <c r="EM34" i="213"/>
  <c r="DY34" i="213"/>
  <c r="CW34" i="213"/>
  <c r="CJ34" i="213"/>
  <c r="BV34" i="213"/>
  <c r="BH34" i="213"/>
  <c r="AU34" i="213"/>
  <c r="AG34" i="213"/>
  <c r="E34" i="213"/>
  <c r="HB34" i="213"/>
  <c r="GN34" i="213"/>
  <c r="GA34" i="213"/>
  <c r="FM34" i="213"/>
  <c r="EK34" i="213"/>
  <c r="DX34" i="213"/>
  <c r="DJ34" i="213"/>
  <c r="CV34" i="213"/>
  <c r="CI34" i="213"/>
  <c r="BU34" i="213"/>
  <c r="AS34" i="213"/>
  <c r="AF34" i="213"/>
  <c r="R34" i="213"/>
  <c r="D34" i="213"/>
  <c r="HA34" i="213"/>
  <c r="FY34" i="213"/>
  <c r="FL34" i="213"/>
  <c r="EX34" i="213"/>
  <c r="EJ34" i="213"/>
  <c r="DW34" i="213"/>
  <c r="DI34" i="213"/>
  <c r="CG34" i="213"/>
  <c r="BT34" i="213"/>
  <c r="BF34" i="213"/>
  <c r="AR34" i="213"/>
  <c r="AE34" i="213"/>
  <c r="Q34" i="213"/>
  <c r="C34" i="213"/>
  <c r="GZ34" i="213"/>
  <c r="GL34" i="213"/>
  <c r="FX34" i="213"/>
  <c r="FK34" i="213"/>
  <c r="EW34" i="213"/>
  <c r="DU34" i="213"/>
  <c r="DH34" i="213"/>
  <c r="CT34" i="213"/>
  <c r="CF34" i="213"/>
  <c r="BS34" i="213"/>
  <c r="BE34" i="213"/>
  <c r="AC34" i="213"/>
  <c r="P34" i="213"/>
  <c r="B34" i="213"/>
  <c r="GY34" i="213"/>
  <c r="GK34" i="213"/>
  <c r="FI34" i="213"/>
  <c r="EV34" i="213"/>
  <c r="EH34" i="213"/>
  <c r="DT34" i="213"/>
  <c r="DG34" i="213"/>
  <c r="CS34" i="213"/>
  <c r="BQ34" i="213"/>
  <c r="BD34" i="213"/>
  <c r="AP34" i="213"/>
  <c r="AB34" i="213"/>
  <c r="O34" i="213"/>
  <c r="GW34" i="213"/>
  <c r="GJ34" i="213"/>
  <c r="FV34" i="213"/>
  <c r="FH34" i="213"/>
  <c r="EU34" i="213"/>
  <c r="EG34" i="213"/>
  <c r="DE34" i="213"/>
  <c r="CR34" i="213"/>
  <c r="CD34" i="213"/>
  <c r="BP34" i="213"/>
  <c r="BC34" i="213"/>
  <c r="AO34" i="213"/>
  <c r="M34" i="213"/>
  <c r="GV34" i="213"/>
  <c r="GI34" i="213"/>
  <c r="FU34" i="213"/>
  <c r="ES34" i="213"/>
  <c r="EF34" i="213"/>
  <c r="DR34" i="213"/>
  <c r="DD34" i="213"/>
  <c r="CQ34" i="213"/>
  <c r="CC34" i="213"/>
  <c r="BA34" i="213"/>
  <c r="AN34" i="213"/>
  <c r="Z34" i="213"/>
  <c r="L34" i="213"/>
  <c r="GG34" i="213"/>
  <c r="FT34" i="213"/>
  <c r="FF34" i="213"/>
  <c r="ER34" i="213"/>
  <c r="EE34" i="213"/>
  <c r="DQ34" i="213"/>
  <c r="CO34" i="213"/>
  <c r="CB34" i="213"/>
  <c r="BN34" i="213"/>
  <c r="AZ34" i="213"/>
  <c r="AM34" i="213"/>
  <c r="Y34" i="213"/>
  <c r="GT34" i="213"/>
  <c r="GF34" i="213"/>
  <c r="FS34" i="213"/>
  <c r="FE34" i="213"/>
  <c r="EC34" i="213"/>
  <c r="DP34" i="213"/>
  <c r="DB34" i="213"/>
  <c r="CN34" i="213"/>
  <c r="CA34" i="213"/>
  <c r="BM34" i="213"/>
  <c r="AK34" i="213"/>
  <c r="X34" i="213"/>
  <c r="J34" i="213"/>
  <c r="A35" i="213"/>
  <c r="GS34" i="213"/>
  <c r="FQ34" i="213"/>
  <c r="FD34" i="213"/>
  <c r="EP34" i="213"/>
  <c r="EB34" i="213"/>
  <c r="DO34" i="213"/>
  <c r="DA34" i="213"/>
  <c r="BY34" i="213"/>
  <c r="BL34" i="213"/>
  <c r="AX34" i="213"/>
  <c r="AJ34" i="213"/>
  <c r="W34" i="213"/>
  <c r="I34" i="213"/>
  <c r="CZ34" i="213"/>
  <c r="CL34" i="213"/>
  <c r="BX34" i="213"/>
  <c r="BK34" i="213"/>
  <c r="HE34" i="213"/>
  <c r="AW34" i="213"/>
  <c r="GR34" i="213"/>
  <c r="GD34" i="213"/>
  <c r="U34" i="213"/>
  <c r="FP34" i="213"/>
  <c r="H34" i="213"/>
  <c r="FC34" i="213"/>
  <c r="EO34" i="213"/>
  <c r="DM34" i="213"/>
  <c r="HE30" i="70"/>
  <c r="HC30" i="70"/>
  <c r="HB30" i="70"/>
  <c r="HA30" i="70"/>
  <c r="GR30" i="70"/>
  <c r="GI30" i="70"/>
  <c r="FY30" i="70"/>
  <c r="FP30" i="70"/>
  <c r="FG30" i="70"/>
  <c r="EX30" i="70"/>
  <c r="EO30" i="70"/>
  <c r="EF30" i="70"/>
  <c r="DW30" i="70"/>
  <c r="DM30" i="70"/>
  <c r="DD30" i="70"/>
  <c r="CU30" i="70"/>
  <c r="CL30" i="70"/>
  <c r="CC30" i="70"/>
  <c r="BT30" i="70"/>
  <c r="BK30" i="70"/>
  <c r="BA30" i="70"/>
  <c r="AR30" i="70"/>
  <c r="AI30" i="70"/>
  <c r="Z30" i="70"/>
  <c r="Q30" i="70"/>
  <c r="H30" i="70"/>
  <c r="GZ30" i="70"/>
  <c r="GQ30" i="70"/>
  <c r="GG30" i="70"/>
  <c r="FX30" i="70"/>
  <c r="FO30" i="70"/>
  <c r="FF30" i="70"/>
  <c r="EW30" i="70"/>
  <c r="EN30" i="70"/>
  <c r="EE30" i="70"/>
  <c r="DU30" i="70"/>
  <c r="DL30" i="70"/>
  <c r="DC30" i="70"/>
  <c r="CT30" i="70"/>
  <c r="CK30" i="70"/>
  <c r="CB30" i="70"/>
  <c r="BS30" i="70"/>
  <c r="BI30" i="70"/>
  <c r="AZ30" i="70"/>
  <c r="AQ30" i="70"/>
  <c r="AH30" i="70"/>
  <c r="Y30" i="70"/>
  <c r="P30" i="70"/>
  <c r="G30" i="70"/>
  <c r="GY30" i="70"/>
  <c r="GO30" i="70"/>
  <c r="GF30" i="70"/>
  <c r="FW30" i="70"/>
  <c r="FN30" i="70"/>
  <c r="FE30" i="70"/>
  <c r="EV30" i="70"/>
  <c r="EM30" i="70"/>
  <c r="EC30" i="70"/>
  <c r="DT30" i="70"/>
  <c r="DK30" i="70"/>
  <c r="DB30" i="70"/>
  <c r="CS30" i="70"/>
  <c r="CJ30" i="70"/>
  <c r="CA30" i="70"/>
  <c r="BQ30" i="70"/>
  <c r="BH30" i="70"/>
  <c r="AY30" i="70"/>
  <c r="AP30" i="70"/>
  <c r="AG30" i="70"/>
  <c r="X30" i="70"/>
  <c r="O30" i="70"/>
  <c r="E30" i="70"/>
  <c r="GW30" i="70"/>
  <c r="GN30" i="70"/>
  <c r="GE30" i="70"/>
  <c r="FV30" i="70"/>
  <c r="FM30" i="70"/>
  <c r="FD30" i="70"/>
  <c r="EU30" i="70"/>
  <c r="EK30" i="70"/>
  <c r="EB30" i="70"/>
  <c r="DS30" i="70"/>
  <c r="DJ30" i="70"/>
  <c r="DA30" i="70"/>
  <c r="CR30" i="70"/>
  <c r="CI30" i="70"/>
  <c r="BY30" i="70"/>
  <c r="BP30" i="70"/>
  <c r="BG30" i="70"/>
  <c r="AX30" i="70"/>
  <c r="AO30" i="70"/>
  <c r="AF30" i="70"/>
  <c r="W30" i="70"/>
  <c r="M30" i="70"/>
  <c r="D30" i="70"/>
  <c r="GV30" i="70"/>
  <c r="GM30" i="70"/>
  <c r="GD30" i="70"/>
  <c r="FU30" i="70"/>
  <c r="FL30" i="70"/>
  <c r="FC30" i="70"/>
  <c r="ES30" i="70"/>
  <c r="EJ30" i="70"/>
  <c r="EA30" i="70"/>
  <c r="DR30" i="70"/>
  <c r="DI30" i="70"/>
  <c r="CZ30" i="70"/>
  <c r="CQ30" i="70"/>
  <c r="CG30" i="70"/>
  <c r="BX30" i="70"/>
  <c r="BO30" i="70"/>
  <c r="BF30" i="70"/>
  <c r="AW30" i="70"/>
  <c r="AN30" i="70"/>
  <c r="AE30" i="70"/>
  <c r="U30" i="70"/>
  <c r="L30" i="70"/>
  <c r="C30" i="70"/>
  <c r="GU30" i="70"/>
  <c r="GL30" i="70"/>
  <c r="GC30" i="70"/>
  <c r="FT30" i="70"/>
  <c r="FK30" i="70"/>
  <c r="FA30" i="70"/>
  <c r="ER30" i="70"/>
  <c r="EI30" i="70"/>
  <c r="DZ30" i="70"/>
  <c r="DQ30" i="70"/>
  <c r="DH30" i="70"/>
  <c r="CY30" i="70"/>
  <c r="CO30" i="70"/>
  <c r="CF30" i="70"/>
  <c r="BW30" i="70"/>
  <c r="BN30" i="70"/>
  <c r="BE30" i="70"/>
  <c r="AV30" i="70"/>
  <c r="AM30" i="70"/>
  <c r="AC30" i="70"/>
  <c r="T30" i="70"/>
  <c r="K30" i="70"/>
  <c r="B30" i="70"/>
  <c r="A31" i="70"/>
  <c r="GT30" i="70"/>
  <c r="GK30" i="70"/>
  <c r="GB30" i="70"/>
  <c r="FS30" i="70"/>
  <c r="FI30" i="70"/>
  <c r="EZ30" i="70"/>
  <c r="EQ30" i="70"/>
  <c r="EH30" i="70"/>
  <c r="DY30" i="70"/>
  <c r="DP30" i="70"/>
  <c r="DG30" i="70"/>
  <c r="CW30" i="70"/>
  <c r="CN30" i="70"/>
  <c r="CE30" i="70"/>
  <c r="BV30" i="70"/>
  <c r="BM30" i="70"/>
  <c r="BD30" i="70"/>
  <c r="AU30" i="70"/>
  <c r="AK30" i="70"/>
  <c r="AB30" i="70"/>
  <c r="S30" i="70"/>
  <c r="J30" i="70"/>
  <c r="HD30" i="70"/>
  <c r="GS30" i="70"/>
  <c r="GJ30" i="70"/>
  <c r="GA30" i="70"/>
  <c r="FQ30" i="70"/>
  <c r="FH30" i="70"/>
  <c r="EY30" i="70"/>
  <c r="EP30" i="70"/>
  <c r="EG30" i="70"/>
  <c r="DX30" i="70"/>
  <c r="DO30" i="70"/>
  <c r="DE30" i="70"/>
  <c r="CV30" i="70"/>
  <c r="CM30" i="70"/>
  <c r="CD30" i="70"/>
  <c r="BU30" i="70"/>
  <c r="BL30" i="70"/>
  <c r="BC30" i="70"/>
  <c r="AS30" i="70"/>
  <c r="AJ30" i="70"/>
  <c r="AA30" i="70"/>
  <c r="R30" i="70"/>
  <c r="I30" i="70"/>
  <c r="HC35" i="213" l="1"/>
  <c r="GU35" i="213"/>
  <c r="EY35" i="213"/>
  <c r="EA35" i="213"/>
  <c r="FW35" i="213"/>
  <c r="FG35" i="213"/>
  <c r="EQ35" i="213"/>
  <c r="GM35" i="213"/>
  <c r="FO35" i="213"/>
  <c r="GE35" i="213"/>
  <c r="EI35" i="213"/>
  <c r="CU35" i="213"/>
  <c r="BW35" i="213"/>
  <c r="DK35" i="213"/>
  <c r="CM35" i="213"/>
  <c r="DC35" i="213"/>
  <c r="CE35" i="213"/>
  <c r="DS35" i="213"/>
  <c r="AY35" i="213"/>
  <c r="AA35" i="213"/>
  <c r="BO35" i="213"/>
  <c r="AQ35" i="213"/>
  <c r="K35" i="213"/>
  <c r="BG35" i="213"/>
  <c r="AI35" i="213"/>
  <c r="S35" i="213"/>
  <c r="GV35" i="213"/>
  <c r="GI35" i="213"/>
  <c r="FU35" i="213"/>
  <c r="ES35" i="213"/>
  <c r="EF35" i="213"/>
  <c r="DR35" i="213"/>
  <c r="DD35" i="213"/>
  <c r="CQ35" i="213"/>
  <c r="CC35" i="213"/>
  <c r="BA35" i="213"/>
  <c r="AN35" i="213"/>
  <c r="Z35" i="213"/>
  <c r="L35" i="213"/>
  <c r="GG35" i="213"/>
  <c r="FT35" i="213"/>
  <c r="FF35" i="213"/>
  <c r="ER35" i="213"/>
  <c r="EE35" i="213"/>
  <c r="DQ35" i="213"/>
  <c r="CO35" i="213"/>
  <c r="CB35" i="213"/>
  <c r="BN35" i="213"/>
  <c r="AZ35" i="213"/>
  <c r="AM35" i="213"/>
  <c r="Y35" i="213"/>
  <c r="GT35" i="213"/>
  <c r="GF35" i="213"/>
  <c r="FS35" i="213"/>
  <c r="FE35" i="213"/>
  <c r="EC35" i="213"/>
  <c r="DP35" i="213"/>
  <c r="DB35" i="213"/>
  <c r="CN35" i="213"/>
  <c r="CA35" i="213"/>
  <c r="BM35" i="213"/>
  <c r="AK35" i="213"/>
  <c r="X35" i="213"/>
  <c r="J35" i="213"/>
  <c r="A36" i="213"/>
  <c r="GS35" i="213"/>
  <c r="FQ35" i="213"/>
  <c r="FD35" i="213"/>
  <c r="EP35" i="213"/>
  <c r="EB35" i="213"/>
  <c r="DO35" i="213"/>
  <c r="DA35" i="213"/>
  <c r="BY35" i="213"/>
  <c r="BL35" i="213"/>
  <c r="AX35" i="213"/>
  <c r="AJ35" i="213"/>
  <c r="W35" i="213"/>
  <c r="I35" i="213"/>
  <c r="HE35" i="213"/>
  <c r="GR35" i="213"/>
  <c r="GD35" i="213"/>
  <c r="FP35" i="213"/>
  <c r="FC35" i="213"/>
  <c r="EO35" i="213"/>
  <c r="DM35" i="213"/>
  <c r="CZ35" i="213"/>
  <c r="CL35" i="213"/>
  <c r="BX35" i="213"/>
  <c r="BK35" i="213"/>
  <c r="AW35" i="213"/>
  <c r="U35" i="213"/>
  <c r="H35" i="213"/>
  <c r="HD35" i="213"/>
  <c r="GQ35" i="213"/>
  <c r="GC35" i="213"/>
  <c r="FA35" i="213"/>
  <c r="EN35" i="213"/>
  <c r="DZ35" i="213"/>
  <c r="DL35" i="213"/>
  <c r="CY35" i="213"/>
  <c r="CK35" i="213"/>
  <c r="BI35" i="213"/>
  <c r="AV35" i="213"/>
  <c r="AH35" i="213"/>
  <c r="T35" i="213"/>
  <c r="G35" i="213"/>
  <c r="GO35" i="213"/>
  <c r="GB35" i="213"/>
  <c r="FN35" i="213"/>
  <c r="EZ35" i="213"/>
  <c r="EM35" i="213"/>
  <c r="DY35" i="213"/>
  <c r="CW35" i="213"/>
  <c r="CJ35" i="213"/>
  <c r="BV35" i="213"/>
  <c r="BH35" i="213"/>
  <c r="AU35" i="213"/>
  <c r="AG35" i="213"/>
  <c r="E35" i="213"/>
  <c r="HB35" i="213"/>
  <c r="GN35" i="213"/>
  <c r="GA35" i="213"/>
  <c r="FM35" i="213"/>
  <c r="EK35" i="213"/>
  <c r="DX35" i="213"/>
  <c r="DJ35" i="213"/>
  <c r="CV35" i="213"/>
  <c r="CI35" i="213"/>
  <c r="BU35" i="213"/>
  <c r="AS35" i="213"/>
  <c r="AF35" i="213"/>
  <c r="R35" i="213"/>
  <c r="D35" i="213"/>
  <c r="HA35" i="213"/>
  <c r="FY35" i="213"/>
  <c r="FL35" i="213"/>
  <c r="EX35" i="213"/>
  <c r="EJ35" i="213"/>
  <c r="DW35" i="213"/>
  <c r="DI35" i="213"/>
  <c r="CG35" i="213"/>
  <c r="BT35" i="213"/>
  <c r="BF35" i="213"/>
  <c r="AR35" i="213"/>
  <c r="AE35" i="213"/>
  <c r="Q35" i="213"/>
  <c r="C35" i="213"/>
  <c r="GZ35" i="213"/>
  <c r="GL35" i="213"/>
  <c r="FX35" i="213"/>
  <c r="FK35" i="213"/>
  <c r="EW35" i="213"/>
  <c r="DU35" i="213"/>
  <c r="DH35" i="213"/>
  <c r="CT35" i="213"/>
  <c r="CF35" i="213"/>
  <c r="BS35" i="213"/>
  <c r="BE35" i="213"/>
  <c r="AC35" i="213"/>
  <c r="P35" i="213"/>
  <c r="B35" i="213"/>
  <c r="GY35" i="213"/>
  <c r="GK35" i="213"/>
  <c r="FI35" i="213"/>
  <c r="EV35" i="213"/>
  <c r="EH35" i="213"/>
  <c r="DT35" i="213"/>
  <c r="DG35" i="213"/>
  <c r="CS35" i="213"/>
  <c r="BQ35" i="213"/>
  <c r="BD35" i="213"/>
  <c r="AP35" i="213"/>
  <c r="AB35" i="213"/>
  <c r="O35" i="213"/>
  <c r="BC35" i="213"/>
  <c r="GW35" i="213"/>
  <c r="AO35" i="213"/>
  <c r="GJ35" i="213"/>
  <c r="FV35" i="213"/>
  <c r="M35" i="213"/>
  <c r="FH35" i="213"/>
  <c r="EU35" i="213"/>
  <c r="EG35" i="213"/>
  <c r="DE35" i="213"/>
  <c r="CR35" i="213"/>
  <c r="CD35" i="213"/>
  <c r="BP35" i="213"/>
  <c r="HC31" i="70"/>
  <c r="GT31" i="70"/>
  <c r="GK31" i="70"/>
  <c r="GB31" i="70"/>
  <c r="FS31" i="70"/>
  <c r="FI31" i="70"/>
  <c r="EZ31" i="70"/>
  <c r="EQ31" i="70"/>
  <c r="EH31" i="70"/>
  <c r="DY31" i="70"/>
  <c r="DP31" i="70"/>
  <c r="DG31" i="70"/>
  <c r="CW31" i="70"/>
  <c r="CN31" i="70"/>
  <c r="CE31" i="70"/>
  <c r="BV31" i="70"/>
  <c r="BM31" i="70"/>
  <c r="BD31" i="70"/>
  <c r="AU31" i="70"/>
  <c r="AK31" i="70"/>
  <c r="AB31" i="70"/>
  <c r="S31" i="70"/>
  <c r="J31" i="70"/>
  <c r="HB31" i="70"/>
  <c r="GS31" i="70"/>
  <c r="GJ31" i="70"/>
  <c r="GA31" i="70"/>
  <c r="FQ31" i="70"/>
  <c r="FH31" i="70"/>
  <c r="EY31" i="70"/>
  <c r="EP31" i="70"/>
  <c r="EG31" i="70"/>
  <c r="DX31" i="70"/>
  <c r="DO31" i="70"/>
  <c r="DE31" i="70"/>
  <c r="CV31" i="70"/>
  <c r="CM31" i="70"/>
  <c r="CD31" i="70"/>
  <c r="BU31" i="70"/>
  <c r="BL31" i="70"/>
  <c r="BC31" i="70"/>
  <c r="AS31" i="70"/>
  <c r="AJ31" i="70"/>
  <c r="AA31" i="70"/>
  <c r="R31" i="70"/>
  <c r="I31" i="70"/>
  <c r="HA31" i="70"/>
  <c r="GR31" i="70"/>
  <c r="GI31" i="70"/>
  <c r="FY31" i="70"/>
  <c r="FP31" i="70"/>
  <c r="FG31" i="70"/>
  <c r="EX31" i="70"/>
  <c r="EO31" i="70"/>
  <c r="EF31" i="70"/>
  <c r="DW31" i="70"/>
  <c r="DM31" i="70"/>
  <c r="DD31" i="70"/>
  <c r="CU31" i="70"/>
  <c r="CL31" i="70"/>
  <c r="CC31" i="70"/>
  <c r="BT31" i="70"/>
  <c r="BK31" i="70"/>
  <c r="BA31" i="70"/>
  <c r="AR31" i="70"/>
  <c r="AI31" i="70"/>
  <c r="Z31" i="70"/>
  <c r="Q31" i="70"/>
  <c r="H31" i="70"/>
  <c r="GZ31" i="70"/>
  <c r="GQ31" i="70"/>
  <c r="GG31" i="70"/>
  <c r="FX31" i="70"/>
  <c r="FO31" i="70"/>
  <c r="FF31" i="70"/>
  <c r="EW31" i="70"/>
  <c r="EN31" i="70"/>
  <c r="EE31" i="70"/>
  <c r="DU31" i="70"/>
  <c r="DL31" i="70"/>
  <c r="DC31" i="70"/>
  <c r="CT31" i="70"/>
  <c r="CK31" i="70"/>
  <c r="CB31" i="70"/>
  <c r="BS31" i="70"/>
  <c r="BI31" i="70"/>
  <c r="AZ31" i="70"/>
  <c r="AQ31" i="70"/>
  <c r="AH31" i="70"/>
  <c r="Y31" i="70"/>
  <c r="P31" i="70"/>
  <c r="G31" i="70"/>
  <c r="GY31" i="70"/>
  <c r="GO31" i="70"/>
  <c r="GF31" i="70"/>
  <c r="FW31" i="70"/>
  <c r="FN31" i="70"/>
  <c r="FE31" i="70"/>
  <c r="EV31" i="70"/>
  <c r="EM31" i="70"/>
  <c r="EC31" i="70"/>
  <c r="DT31" i="70"/>
  <c r="DK31" i="70"/>
  <c r="DB31" i="70"/>
  <c r="CS31" i="70"/>
  <c r="CJ31" i="70"/>
  <c r="CA31" i="70"/>
  <c r="BQ31" i="70"/>
  <c r="BH31" i="70"/>
  <c r="AY31" i="70"/>
  <c r="AP31" i="70"/>
  <c r="AG31" i="70"/>
  <c r="X31" i="70"/>
  <c r="O31" i="70"/>
  <c r="E31" i="70"/>
  <c r="A32" i="70"/>
  <c r="GW31" i="70"/>
  <c r="GN31" i="70"/>
  <c r="GE31" i="70"/>
  <c r="FV31" i="70"/>
  <c r="FM31" i="70"/>
  <c r="FD31" i="70"/>
  <c r="EU31" i="70"/>
  <c r="EK31" i="70"/>
  <c r="EB31" i="70"/>
  <c r="DS31" i="70"/>
  <c r="DJ31" i="70"/>
  <c r="DA31" i="70"/>
  <c r="CR31" i="70"/>
  <c r="CI31" i="70"/>
  <c r="BY31" i="70"/>
  <c r="BP31" i="70"/>
  <c r="BG31" i="70"/>
  <c r="AX31" i="70"/>
  <c r="AO31" i="70"/>
  <c r="AF31" i="70"/>
  <c r="W31" i="70"/>
  <c r="HE31" i="70"/>
  <c r="GV31" i="70"/>
  <c r="GM31" i="70"/>
  <c r="GD31" i="70"/>
  <c r="FU31" i="70"/>
  <c r="FL31" i="70"/>
  <c r="FC31" i="70"/>
  <c r="ES31" i="70"/>
  <c r="EJ31" i="70"/>
  <c r="EA31" i="70"/>
  <c r="DR31" i="70"/>
  <c r="DI31" i="70"/>
  <c r="CZ31" i="70"/>
  <c r="CQ31" i="70"/>
  <c r="CG31" i="70"/>
  <c r="BX31" i="70"/>
  <c r="BO31" i="70"/>
  <c r="BF31" i="70"/>
  <c r="AW31" i="70"/>
  <c r="AN31" i="70"/>
  <c r="AE31" i="70"/>
  <c r="U31" i="70"/>
  <c r="L31" i="70"/>
  <c r="HD31" i="70"/>
  <c r="GU31" i="70"/>
  <c r="GL31" i="70"/>
  <c r="GC31" i="70"/>
  <c r="FT31" i="70"/>
  <c r="FK31" i="70"/>
  <c r="FA31" i="70"/>
  <c r="ER31" i="70"/>
  <c r="EI31" i="70"/>
  <c r="DZ31" i="70"/>
  <c r="DQ31" i="70"/>
  <c r="DH31" i="70"/>
  <c r="CY31" i="70"/>
  <c r="CO31" i="70"/>
  <c r="CF31" i="70"/>
  <c r="BW31" i="70"/>
  <c r="BN31" i="70"/>
  <c r="BE31" i="70"/>
  <c r="AV31" i="70"/>
  <c r="AM31" i="70"/>
  <c r="AC31" i="70"/>
  <c r="T31" i="70"/>
  <c r="K31" i="70"/>
  <c r="M31" i="70"/>
  <c r="D31" i="70"/>
  <c r="C31" i="70"/>
  <c r="B31" i="70"/>
  <c r="GM36" i="213" l="1"/>
  <c r="HC36" i="213"/>
  <c r="GE36" i="213"/>
  <c r="GU36" i="213"/>
  <c r="FW36" i="213"/>
  <c r="EA36" i="213"/>
  <c r="FG36" i="213"/>
  <c r="EQ36" i="213"/>
  <c r="FO36" i="213"/>
  <c r="EI36" i="213"/>
  <c r="EY36" i="213"/>
  <c r="BW36" i="213"/>
  <c r="DK36" i="213"/>
  <c r="CM36" i="213"/>
  <c r="DC36" i="213"/>
  <c r="CE36" i="213"/>
  <c r="DS36" i="213"/>
  <c r="CU36" i="213"/>
  <c r="AY36" i="213"/>
  <c r="AA36" i="213"/>
  <c r="BO36" i="213"/>
  <c r="AQ36" i="213"/>
  <c r="K36" i="213"/>
  <c r="BG36" i="213"/>
  <c r="AI36" i="213"/>
  <c r="S36" i="213"/>
  <c r="HB36" i="213"/>
  <c r="GN36" i="213"/>
  <c r="GA36" i="213"/>
  <c r="FM36" i="213"/>
  <c r="EK36" i="213"/>
  <c r="DX36" i="213"/>
  <c r="DJ36" i="213"/>
  <c r="CV36" i="213"/>
  <c r="CI36" i="213"/>
  <c r="BU36" i="213"/>
  <c r="AS36" i="213"/>
  <c r="AF36" i="213"/>
  <c r="R36" i="213"/>
  <c r="D36" i="213"/>
  <c r="HA36" i="213"/>
  <c r="FY36" i="213"/>
  <c r="FL36" i="213"/>
  <c r="EX36" i="213"/>
  <c r="EJ36" i="213"/>
  <c r="DW36" i="213"/>
  <c r="DI36" i="213"/>
  <c r="CG36" i="213"/>
  <c r="BT36" i="213"/>
  <c r="BF36" i="213"/>
  <c r="AR36" i="213"/>
  <c r="AE36" i="213"/>
  <c r="Q36" i="213"/>
  <c r="C36" i="213"/>
  <c r="GZ36" i="213"/>
  <c r="GL36" i="213"/>
  <c r="FX36" i="213"/>
  <c r="FK36" i="213"/>
  <c r="EW36" i="213"/>
  <c r="DU36" i="213"/>
  <c r="DH36" i="213"/>
  <c r="CT36" i="213"/>
  <c r="CF36" i="213"/>
  <c r="BS36" i="213"/>
  <c r="BE36" i="213"/>
  <c r="AC36" i="213"/>
  <c r="P36" i="213"/>
  <c r="B36" i="213"/>
  <c r="GY36" i="213"/>
  <c r="GK36" i="213"/>
  <c r="FI36" i="213"/>
  <c r="EV36" i="213"/>
  <c r="EH36" i="213"/>
  <c r="DT36" i="213"/>
  <c r="DG36" i="213"/>
  <c r="CS36" i="213"/>
  <c r="BQ36" i="213"/>
  <c r="BD36" i="213"/>
  <c r="AP36" i="213"/>
  <c r="AB36" i="213"/>
  <c r="O36" i="213"/>
  <c r="GW36" i="213"/>
  <c r="GJ36" i="213"/>
  <c r="FV36" i="213"/>
  <c r="FH36" i="213"/>
  <c r="EU36" i="213"/>
  <c r="EG36" i="213"/>
  <c r="DE36" i="213"/>
  <c r="CR36" i="213"/>
  <c r="CD36" i="213"/>
  <c r="BP36" i="213"/>
  <c r="BC36" i="213"/>
  <c r="AO36" i="213"/>
  <c r="M36" i="213"/>
  <c r="GV36" i="213"/>
  <c r="GI36" i="213"/>
  <c r="FU36" i="213"/>
  <c r="ES36" i="213"/>
  <c r="EF36" i="213"/>
  <c r="DR36" i="213"/>
  <c r="DD36" i="213"/>
  <c r="CQ36" i="213"/>
  <c r="CC36" i="213"/>
  <c r="BA36" i="213"/>
  <c r="AN36" i="213"/>
  <c r="Z36" i="213"/>
  <c r="L36" i="213"/>
  <c r="GG36" i="213"/>
  <c r="FT36" i="213"/>
  <c r="FF36" i="213"/>
  <c r="ER36" i="213"/>
  <c r="EE36" i="213"/>
  <c r="DQ36" i="213"/>
  <c r="CO36" i="213"/>
  <c r="CB36" i="213"/>
  <c r="BN36" i="213"/>
  <c r="AZ36" i="213"/>
  <c r="AM36" i="213"/>
  <c r="Y36" i="213"/>
  <c r="GT36" i="213"/>
  <c r="GF36" i="213"/>
  <c r="FS36" i="213"/>
  <c r="FE36" i="213"/>
  <c r="EC36" i="213"/>
  <c r="DP36" i="213"/>
  <c r="DB36" i="213"/>
  <c r="CN36" i="213"/>
  <c r="CA36" i="213"/>
  <c r="BM36" i="213"/>
  <c r="AK36" i="213"/>
  <c r="X36" i="213"/>
  <c r="J36" i="213"/>
  <c r="A37" i="213"/>
  <c r="GS36" i="213"/>
  <c r="FQ36" i="213"/>
  <c r="FD36" i="213"/>
  <c r="EP36" i="213"/>
  <c r="EB36" i="213"/>
  <c r="DO36" i="213"/>
  <c r="DA36" i="213"/>
  <c r="BY36" i="213"/>
  <c r="BL36" i="213"/>
  <c r="AX36" i="213"/>
  <c r="AJ36" i="213"/>
  <c r="W36" i="213"/>
  <c r="I36" i="213"/>
  <c r="HE36" i="213"/>
  <c r="GR36" i="213"/>
  <c r="GD36" i="213"/>
  <c r="FP36" i="213"/>
  <c r="FC36" i="213"/>
  <c r="EO36" i="213"/>
  <c r="DM36" i="213"/>
  <c r="CZ36" i="213"/>
  <c r="CL36" i="213"/>
  <c r="BX36" i="213"/>
  <c r="BK36" i="213"/>
  <c r="AW36" i="213"/>
  <c r="U36" i="213"/>
  <c r="H36" i="213"/>
  <c r="HD36" i="213"/>
  <c r="GQ36" i="213"/>
  <c r="GC36" i="213"/>
  <c r="FA36" i="213"/>
  <c r="EN36" i="213"/>
  <c r="DZ36" i="213"/>
  <c r="DL36" i="213"/>
  <c r="CY36" i="213"/>
  <c r="CK36" i="213"/>
  <c r="BI36" i="213"/>
  <c r="AV36" i="213"/>
  <c r="AH36" i="213"/>
  <c r="T36" i="213"/>
  <c r="G36" i="213"/>
  <c r="FN36" i="213"/>
  <c r="E36" i="213"/>
  <c r="EZ36" i="213"/>
  <c r="EM36" i="213"/>
  <c r="DY36" i="213"/>
  <c r="CW36" i="213"/>
  <c r="CJ36" i="213"/>
  <c r="BV36" i="213"/>
  <c r="BH36" i="213"/>
  <c r="AU36" i="213"/>
  <c r="GO36" i="213"/>
  <c r="AG36" i="213"/>
  <c r="GB36" i="213"/>
  <c r="GZ32" i="70"/>
  <c r="GQ32" i="70"/>
  <c r="GG32" i="70"/>
  <c r="FX32" i="70"/>
  <c r="FO32" i="70"/>
  <c r="FF32" i="70"/>
  <c r="EW32" i="70"/>
  <c r="EN32" i="70"/>
  <c r="EE32" i="70"/>
  <c r="DU32" i="70"/>
  <c r="DL32" i="70"/>
  <c r="DC32" i="70"/>
  <c r="CT32" i="70"/>
  <c r="CK32" i="70"/>
  <c r="CB32" i="70"/>
  <c r="BS32" i="70"/>
  <c r="BI32" i="70"/>
  <c r="AZ32" i="70"/>
  <c r="AQ32" i="70"/>
  <c r="AH32" i="70"/>
  <c r="Y32" i="70"/>
  <c r="P32" i="70"/>
  <c r="G32" i="70"/>
  <c r="GY32" i="70"/>
  <c r="GO32" i="70"/>
  <c r="GF32" i="70"/>
  <c r="FW32" i="70"/>
  <c r="FN32" i="70"/>
  <c r="FE32" i="70"/>
  <c r="EV32" i="70"/>
  <c r="EM32" i="70"/>
  <c r="EC32" i="70"/>
  <c r="DT32" i="70"/>
  <c r="DK32" i="70"/>
  <c r="DB32" i="70"/>
  <c r="CS32" i="70"/>
  <c r="CJ32" i="70"/>
  <c r="CA32" i="70"/>
  <c r="BQ32" i="70"/>
  <c r="BH32" i="70"/>
  <c r="AY32" i="70"/>
  <c r="AP32" i="70"/>
  <c r="AG32" i="70"/>
  <c r="X32" i="70"/>
  <c r="O32" i="70"/>
  <c r="E32" i="70"/>
  <c r="A33" i="70"/>
  <c r="A34" i="70" s="1"/>
  <c r="GW32" i="70"/>
  <c r="GN32" i="70"/>
  <c r="GE32" i="70"/>
  <c r="FV32" i="70"/>
  <c r="FM32" i="70"/>
  <c r="FD32" i="70"/>
  <c r="EU32" i="70"/>
  <c r="EK32" i="70"/>
  <c r="EB32" i="70"/>
  <c r="DS32" i="70"/>
  <c r="DJ32" i="70"/>
  <c r="DA32" i="70"/>
  <c r="CR32" i="70"/>
  <c r="CI32" i="70"/>
  <c r="BY32" i="70"/>
  <c r="BP32" i="70"/>
  <c r="BG32" i="70"/>
  <c r="AX32" i="70"/>
  <c r="AO32" i="70"/>
  <c r="AF32" i="70"/>
  <c r="W32" i="70"/>
  <c r="M32" i="70"/>
  <c r="D32" i="70"/>
  <c r="HE32" i="70"/>
  <c r="GV32" i="70"/>
  <c r="GM32" i="70"/>
  <c r="GD32" i="70"/>
  <c r="FU32" i="70"/>
  <c r="FL32" i="70"/>
  <c r="FC32" i="70"/>
  <c r="ES32" i="70"/>
  <c r="EJ32" i="70"/>
  <c r="EA32" i="70"/>
  <c r="DR32" i="70"/>
  <c r="DI32" i="70"/>
  <c r="CZ32" i="70"/>
  <c r="CQ32" i="70"/>
  <c r="CG32" i="70"/>
  <c r="BX32" i="70"/>
  <c r="BO32" i="70"/>
  <c r="BF32" i="70"/>
  <c r="AW32" i="70"/>
  <c r="AN32" i="70"/>
  <c r="AE32" i="70"/>
  <c r="U32" i="70"/>
  <c r="L32" i="70"/>
  <c r="C32" i="70"/>
  <c r="HD32" i="70"/>
  <c r="GU32" i="70"/>
  <c r="GL32" i="70"/>
  <c r="GC32" i="70"/>
  <c r="FT32" i="70"/>
  <c r="FK32" i="70"/>
  <c r="FA32" i="70"/>
  <c r="ER32" i="70"/>
  <c r="EI32" i="70"/>
  <c r="DZ32" i="70"/>
  <c r="DQ32" i="70"/>
  <c r="DH32" i="70"/>
  <c r="CY32" i="70"/>
  <c r="CO32" i="70"/>
  <c r="CF32" i="70"/>
  <c r="BW32" i="70"/>
  <c r="BN32" i="70"/>
  <c r="BE32" i="70"/>
  <c r="AV32" i="70"/>
  <c r="AM32" i="70"/>
  <c r="AC32" i="70"/>
  <c r="T32" i="70"/>
  <c r="K32" i="70"/>
  <c r="B32" i="70"/>
  <c r="HC32" i="70"/>
  <c r="GT32" i="70"/>
  <c r="GK32" i="70"/>
  <c r="GB32" i="70"/>
  <c r="FS32" i="70"/>
  <c r="FI32" i="70"/>
  <c r="EZ32" i="70"/>
  <c r="EQ32" i="70"/>
  <c r="EH32" i="70"/>
  <c r="DY32" i="70"/>
  <c r="DP32" i="70"/>
  <c r="DG32" i="70"/>
  <c r="CW32" i="70"/>
  <c r="CN32" i="70"/>
  <c r="CE32" i="70"/>
  <c r="BV32" i="70"/>
  <c r="BM32" i="70"/>
  <c r="BD32" i="70"/>
  <c r="AU32" i="70"/>
  <c r="AK32" i="70"/>
  <c r="AB32" i="70"/>
  <c r="S32" i="70"/>
  <c r="J32" i="70"/>
  <c r="HB32" i="70"/>
  <c r="GS32" i="70"/>
  <c r="GJ32" i="70"/>
  <c r="GA32" i="70"/>
  <c r="FQ32" i="70"/>
  <c r="FH32" i="70"/>
  <c r="EY32" i="70"/>
  <c r="EP32" i="70"/>
  <c r="EG32" i="70"/>
  <c r="DX32" i="70"/>
  <c r="DO32" i="70"/>
  <c r="DE32" i="70"/>
  <c r="CV32" i="70"/>
  <c r="CM32" i="70"/>
  <c r="CD32" i="70"/>
  <c r="BU32" i="70"/>
  <c r="BL32" i="70"/>
  <c r="BC32" i="70"/>
  <c r="AS32" i="70"/>
  <c r="AJ32" i="70"/>
  <c r="AA32" i="70"/>
  <c r="R32" i="70"/>
  <c r="I32" i="70"/>
  <c r="HA32" i="70"/>
  <c r="GR32" i="70"/>
  <c r="GI32" i="70"/>
  <c r="FY32" i="70"/>
  <c r="FP32" i="70"/>
  <c r="FG32" i="70"/>
  <c r="EX32" i="70"/>
  <c r="EO32" i="70"/>
  <c r="EF32" i="70"/>
  <c r="DW32" i="70"/>
  <c r="DM32" i="70"/>
  <c r="DD32" i="70"/>
  <c r="CU32" i="70"/>
  <c r="CL32" i="70"/>
  <c r="CC32" i="70"/>
  <c r="BT32" i="70"/>
  <c r="BK32" i="70"/>
  <c r="BA32" i="70"/>
  <c r="AR32" i="70"/>
  <c r="AI32" i="70"/>
  <c r="Z32" i="70"/>
  <c r="Q32" i="70"/>
  <c r="H32" i="70"/>
  <c r="GM37" i="213" l="1"/>
  <c r="FO37" i="213"/>
  <c r="HC37" i="213"/>
  <c r="GE37" i="213"/>
  <c r="FG37" i="213"/>
  <c r="GU37" i="213"/>
  <c r="FW37" i="213"/>
  <c r="EQ37" i="213"/>
  <c r="EI37" i="213"/>
  <c r="EY37" i="213"/>
  <c r="EA37" i="213"/>
  <c r="DK37" i="213"/>
  <c r="CM37" i="213"/>
  <c r="DC37" i="213"/>
  <c r="CE37" i="213"/>
  <c r="DS37" i="213"/>
  <c r="CU37" i="213"/>
  <c r="BW37" i="213"/>
  <c r="AA37" i="213"/>
  <c r="BO37" i="213"/>
  <c r="AQ37" i="213"/>
  <c r="K37" i="213"/>
  <c r="BG37" i="213"/>
  <c r="AI37" i="213"/>
  <c r="S37" i="213"/>
  <c r="AY37" i="213"/>
  <c r="GT37" i="213"/>
  <c r="GF37" i="213"/>
  <c r="FS37" i="213"/>
  <c r="FE37" i="213"/>
  <c r="EC37" i="213"/>
  <c r="DP37" i="213"/>
  <c r="DB37" i="213"/>
  <c r="CN37" i="213"/>
  <c r="CA37" i="213"/>
  <c r="BM37" i="213"/>
  <c r="AK37" i="213"/>
  <c r="X37" i="213"/>
  <c r="J37" i="213"/>
  <c r="A38" i="213"/>
  <c r="GS37" i="213"/>
  <c r="FQ37" i="213"/>
  <c r="FD37" i="213"/>
  <c r="EP37" i="213"/>
  <c r="EB37" i="213"/>
  <c r="DO37" i="213"/>
  <c r="DA37" i="213"/>
  <c r="BY37" i="213"/>
  <c r="BL37" i="213"/>
  <c r="AX37" i="213"/>
  <c r="AJ37" i="213"/>
  <c r="W37" i="213"/>
  <c r="I37" i="213"/>
  <c r="HE37" i="213"/>
  <c r="GR37" i="213"/>
  <c r="GD37" i="213"/>
  <c r="FP37" i="213"/>
  <c r="FC37" i="213"/>
  <c r="EO37" i="213"/>
  <c r="DM37" i="213"/>
  <c r="CZ37" i="213"/>
  <c r="CL37" i="213"/>
  <c r="BX37" i="213"/>
  <c r="BK37" i="213"/>
  <c r="AW37" i="213"/>
  <c r="U37" i="213"/>
  <c r="H37" i="213"/>
  <c r="HD37" i="213"/>
  <c r="GQ37" i="213"/>
  <c r="GC37" i="213"/>
  <c r="FA37" i="213"/>
  <c r="EN37" i="213"/>
  <c r="DZ37" i="213"/>
  <c r="DL37" i="213"/>
  <c r="CY37" i="213"/>
  <c r="CK37" i="213"/>
  <c r="BI37" i="213"/>
  <c r="AV37" i="213"/>
  <c r="AH37" i="213"/>
  <c r="T37" i="213"/>
  <c r="G37" i="213"/>
  <c r="GO37" i="213"/>
  <c r="GB37" i="213"/>
  <c r="FN37" i="213"/>
  <c r="EZ37" i="213"/>
  <c r="EM37" i="213"/>
  <c r="DY37" i="213"/>
  <c r="CW37" i="213"/>
  <c r="CJ37" i="213"/>
  <c r="BV37" i="213"/>
  <c r="BH37" i="213"/>
  <c r="AU37" i="213"/>
  <c r="AG37" i="213"/>
  <c r="E37" i="213"/>
  <c r="HB37" i="213"/>
  <c r="GN37" i="213"/>
  <c r="GA37" i="213"/>
  <c r="FM37" i="213"/>
  <c r="EK37" i="213"/>
  <c r="DX37" i="213"/>
  <c r="DJ37" i="213"/>
  <c r="CV37" i="213"/>
  <c r="CI37" i="213"/>
  <c r="BU37" i="213"/>
  <c r="AS37" i="213"/>
  <c r="AF37" i="213"/>
  <c r="R37" i="213"/>
  <c r="D37" i="213"/>
  <c r="HA37" i="213"/>
  <c r="FY37" i="213"/>
  <c r="FL37" i="213"/>
  <c r="EX37" i="213"/>
  <c r="EJ37" i="213"/>
  <c r="DW37" i="213"/>
  <c r="DI37" i="213"/>
  <c r="CG37" i="213"/>
  <c r="BT37" i="213"/>
  <c r="BF37" i="213"/>
  <c r="AR37" i="213"/>
  <c r="AE37" i="213"/>
  <c r="Q37" i="213"/>
  <c r="C37" i="213"/>
  <c r="GZ37" i="213"/>
  <c r="GL37" i="213"/>
  <c r="FX37" i="213"/>
  <c r="FK37" i="213"/>
  <c r="EW37" i="213"/>
  <c r="DU37" i="213"/>
  <c r="DH37" i="213"/>
  <c r="CT37" i="213"/>
  <c r="CF37" i="213"/>
  <c r="BS37" i="213"/>
  <c r="BE37" i="213"/>
  <c r="AC37" i="213"/>
  <c r="P37" i="213"/>
  <c r="B37" i="213"/>
  <c r="GY37" i="213"/>
  <c r="GK37" i="213"/>
  <c r="FI37" i="213"/>
  <c r="EV37" i="213"/>
  <c r="EH37" i="213"/>
  <c r="DT37" i="213"/>
  <c r="DG37" i="213"/>
  <c r="CS37" i="213"/>
  <c r="BQ37" i="213"/>
  <c r="BD37" i="213"/>
  <c r="AP37" i="213"/>
  <c r="AB37" i="213"/>
  <c r="O37" i="213"/>
  <c r="GW37" i="213"/>
  <c r="GJ37" i="213"/>
  <c r="FV37" i="213"/>
  <c r="FH37" i="213"/>
  <c r="EU37" i="213"/>
  <c r="EG37" i="213"/>
  <c r="DE37" i="213"/>
  <c r="CR37" i="213"/>
  <c r="CD37" i="213"/>
  <c r="BP37" i="213"/>
  <c r="BC37" i="213"/>
  <c r="AO37" i="213"/>
  <c r="M37" i="213"/>
  <c r="GV37" i="213"/>
  <c r="GI37" i="213"/>
  <c r="FU37" i="213"/>
  <c r="ES37" i="213"/>
  <c r="EF37" i="213"/>
  <c r="DR37" i="213"/>
  <c r="DD37" i="213"/>
  <c r="CQ37" i="213"/>
  <c r="CC37" i="213"/>
  <c r="BA37" i="213"/>
  <c r="AN37" i="213"/>
  <c r="Z37" i="213"/>
  <c r="L37" i="213"/>
  <c r="DQ37" i="213"/>
  <c r="CO37" i="213"/>
  <c r="CB37" i="213"/>
  <c r="BN37" i="213"/>
  <c r="AZ37" i="213"/>
  <c r="AM37" i="213"/>
  <c r="GG37" i="213"/>
  <c r="Y37" i="213"/>
  <c r="FT37" i="213"/>
  <c r="FF37" i="213"/>
  <c r="ER37" i="213"/>
  <c r="EE37" i="213"/>
  <c r="HE33" i="70"/>
  <c r="GV33" i="70"/>
  <c r="GM33" i="70"/>
  <c r="GD33" i="70"/>
  <c r="FU33" i="70"/>
  <c r="FL33" i="70"/>
  <c r="FC33" i="70"/>
  <c r="ES33" i="70"/>
  <c r="EJ33" i="70"/>
  <c r="EA33" i="70"/>
  <c r="DR33" i="70"/>
  <c r="DI33" i="70"/>
  <c r="CZ33" i="70"/>
  <c r="CQ33" i="70"/>
  <c r="CG33" i="70"/>
  <c r="BX33" i="70"/>
  <c r="BO33" i="70"/>
  <c r="BF33" i="70"/>
  <c r="AW33" i="70"/>
  <c r="AN33" i="70"/>
  <c r="AE33" i="70"/>
  <c r="U33" i="70"/>
  <c r="L33" i="70"/>
  <c r="C33" i="70"/>
  <c r="HD33" i="70"/>
  <c r="GU33" i="70"/>
  <c r="GL33" i="70"/>
  <c r="GC33" i="70"/>
  <c r="FT33" i="70"/>
  <c r="FK33" i="70"/>
  <c r="FA33" i="70"/>
  <c r="ER33" i="70"/>
  <c r="EI33" i="70"/>
  <c r="DZ33" i="70"/>
  <c r="DQ33" i="70"/>
  <c r="DH33" i="70"/>
  <c r="CY33" i="70"/>
  <c r="CO33" i="70"/>
  <c r="CF33" i="70"/>
  <c r="BW33" i="70"/>
  <c r="BN33" i="70"/>
  <c r="BE33" i="70"/>
  <c r="AV33" i="70"/>
  <c r="AM33" i="70"/>
  <c r="AC33" i="70"/>
  <c r="T33" i="70"/>
  <c r="K33" i="70"/>
  <c r="B33" i="70"/>
  <c r="HC33" i="70"/>
  <c r="GT33" i="70"/>
  <c r="GK33" i="70"/>
  <c r="GB33" i="70"/>
  <c r="FS33" i="70"/>
  <c r="FI33" i="70"/>
  <c r="EZ33" i="70"/>
  <c r="EQ33" i="70"/>
  <c r="EH33" i="70"/>
  <c r="DY33" i="70"/>
  <c r="DP33" i="70"/>
  <c r="DG33" i="70"/>
  <c r="CW33" i="70"/>
  <c r="CN33" i="70"/>
  <c r="CE33" i="70"/>
  <c r="BV33" i="70"/>
  <c r="BM33" i="70"/>
  <c r="BD33" i="70"/>
  <c r="AU33" i="70"/>
  <c r="AK33" i="70"/>
  <c r="AB33" i="70"/>
  <c r="S33" i="70"/>
  <c r="J33" i="70"/>
  <c r="HB33" i="70"/>
  <c r="GS33" i="70"/>
  <c r="GJ33" i="70"/>
  <c r="GA33" i="70"/>
  <c r="FQ33" i="70"/>
  <c r="FH33" i="70"/>
  <c r="EY33" i="70"/>
  <c r="EP33" i="70"/>
  <c r="EG33" i="70"/>
  <c r="DX33" i="70"/>
  <c r="DO33" i="70"/>
  <c r="DE33" i="70"/>
  <c r="CV33" i="70"/>
  <c r="CM33" i="70"/>
  <c r="CD33" i="70"/>
  <c r="BU33" i="70"/>
  <c r="BL33" i="70"/>
  <c r="BC33" i="70"/>
  <c r="AS33" i="70"/>
  <c r="AJ33" i="70"/>
  <c r="AA33" i="70"/>
  <c r="R33" i="70"/>
  <c r="I33" i="70"/>
  <c r="HA33" i="70"/>
  <c r="GR33" i="70"/>
  <c r="GI33" i="70"/>
  <c r="FY33" i="70"/>
  <c r="FP33" i="70"/>
  <c r="FG33" i="70"/>
  <c r="EX33" i="70"/>
  <c r="EO33" i="70"/>
  <c r="EF33" i="70"/>
  <c r="DW33" i="70"/>
  <c r="DM33" i="70"/>
  <c r="DD33" i="70"/>
  <c r="CU33" i="70"/>
  <c r="CL33" i="70"/>
  <c r="CC33" i="70"/>
  <c r="BT33" i="70"/>
  <c r="BK33" i="70"/>
  <c r="BA33" i="70"/>
  <c r="AR33" i="70"/>
  <c r="AI33" i="70"/>
  <c r="Z33" i="70"/>
  <c r="Q33" i="70"/>
  <c r="H33" i="70"/>
  <c r="GZ33" i="70"/>
  <c r="GQ33" i="70"/>
  <c r="GG33" i="70"/>
  <c r="FX33" i="70"/>
  <c r="FO33" i="70"/>
  <c r="FF33" i="70"/>
  <c r="EW33" i="70"/>
  <c r="EN33" i="70"/>
  <c r="EE33" i="70"/>
  <c r="DU33" i="70"/>
  <c r="DL33" i="70"/>
  <c r="DC33" i="70"/>
  <c r="CT33" i="70"/>
  <c r="CK33" i="70"/>
  <c r="CB33" i="70"/>
  <c r="BS33" i="70"/>
  <c r="BI33" i="70"/>
  <c r="AZ33" i="70"/>
  <c r="AQ33" i="70"/>
  <c r="AH33" i="70"/>
  <c r="Y33" i="70"/>
  <c r="P33" i="70"/>
  <c r="G33" i="70"/>
  <c r="GY33" i="70"/>
  <c r="GO33" i="70"/>
  <c r="GF33" i="70"/>
  <c r="FW33" i="70"/>
  <c r="FN33" i="70"/>
  <c r="FE33" i="70"/>
  <c r="EV33" i="70"/>
  <c r="EM33" i="70"/>
  <c r="EC33" i="70"/>
  <c r="DT33" i="70"/>
  <c r="DK33" i="70"/>
  <c r="DB33" i="70"/>
  <c r="CS33" i="70"/>
  <c r="CJ33" i="70"/>
  <c r="CA33" i="70"/>
  <c r="BQ33" i="70"/>
  <c r="BH33" i="70"/>
  <c r="AY33" i="70"/>
  <c r="AP33" i="70"/>
  <c r="AG33" i="70"/>
  <c r="X33" i="70"/>
  <c r="O33" i="70"/>
  <c r="E33" i="70"/>
  <c r="C34" i="70"/>
  <c r="GW33" i="70"/>
  <c r="GN33" i="70"/>
  <c r="GE33" i="70"/>
  <c r="FV33" i="70"/>
  <c r="FM33" i="70"/>
  <c r="FD33" i="70"/>
  <c r="EU33" i="70"/>
  <c r="EK33" i="70"/>
  <c r="EB33" i="70"/>
  <c r="DS33" i="70"/>
  <c r="DJ33" i="70"/>
  <c r="DA33" i="70"/>
  <c r="CR33" i="70"/>
  <c r="CI33" i="70"/>
  <c r="BY33" i="70"/>
  <c r="BP33" i="70"/>
  <c r="BG33" i="70"/>
  <c r="AX33" i="70"/>
  <c r="AO33" i="70"/>
  <c r="AF33" i="70"/>
  <c r="W33" i="70"/>
  <c r="M33" i="70"/>
  <c r="D33" i="70"/>
  <c r="HC38" i="213" l="1"/>
  <c r="GU38" i="213"/>
  <c r="GM38" i="213"/>
  <c r="FG38" i="213"/>
  <c r="EQ38" i="213"/>
  <c r="FW38" i="213"/>
  <c r="FO38" i="213"/>
  <c r="EI38" i="213"/>
  <c r="GE38" i="213"/>
  <c r="EY38" i="213"/>
  <c r="EA38" i="213"/>
  <c r="CM38" i="213"/>
  <c r="DC38" i="213"/>
  <c r="CE38" i="213"/>
  <c r="DS38" i="213"/>
  <c r="CU38" i="213"/>
  <c r="BW38" i="213"/>
  <c r="DK38" i="213"/>
  <c r="BO38" i="213"/>
  <c r="AQ38" i="213"/>
  <c r="K38" i="213"/>
  <c r="BG38" i="213"/>
  <c r="AI38" i="213"/>
  <c r="AY38" i="213"/>
  <c r="S38" i="213"/>
  <c r="AA38" i="213"/>
  <c r="GZ38" i="213"/>
  <c r="GL38" i="213"/>
  <c r="FX38" i="213"/>
  <c r="FK38" i="213"/>
  <c r="EW38" i="213"/>
  <c r="DU38" i="213"/>
  <c r="DH38" i="213"/>
  <c r="CT38" i="213"/>
  <c r="CF38" i="213"/>
  <c r="BS38" i="213"/>
  <c r="BE38" i="213"/>
  <c r="AC38" i="213"/>
  <c r="P38" i="213"/>
  <c r="B38" i="213"/>
  <c r="GY38" i="213"/>
  <c r="GK38" i="213"/>
  <c r="FI38" i="213"/>
  <c r="EV38" i="213"/>
  <c r="EH38" i="213"/>
  <c r="DT38" i="213"/>
  <c r="DG38" i="213"/>
  <c r="CS38" i="213"/>
  <c r="BQ38" i="213"/>
  <c r="BD38" i="213"/>
  <c r="AP38" i="213"/>
  <c r="AB38" i="213"/>
  <c r="O38" i="213"/>
  <c r="GW38" i="213"/>
  <c r="GJ38" i="213"/>
  <c r="FV38" i="213"/>
  <c r="FH38" i="213"/>
  <c r="EU38" i="213"/>
  <c r="EG38" i="213"/>
  <c r="DE38" i="213"/>
  <c r="CR38" i="213"/>
  <c r="CD38" i="213"/>
  <c r="BP38" i="213"/>
  <c r="BC38" i="213"/>
  <c r="AO38" i="213"/>
  <c r="M38" i="213"/>
  <c r="GV38" i="213"/>
  <c r="GI38" i="213"/>
  <c r="FU38" i="213"/>
  <c r="ES38" i="213"/>
  <c r="EF38" i="213"/>
  <c r="DR38" i="213"/>
  <c r="DD38" i="213"/>
  <c r="CQ38" i="213"/>
  <c r="CC38" i="213"/>
  <c r="BA38" i="213"/>
  <c r="AN38" i="213"/>
  <c r="Z38" i="213"/>
  <c r="L38" i="213"/>
  <c r="GG38" i="213"/>
  <c r="FT38" i="213"/>
  <c r="FF38" i="213"/>
  <c r="ER38" i="213"/>
  <c r="EE38" i="213"/>
  <c r="DQ38" i="213"/>
  <c r="CO38" i="213"/>
  <c r="CB38" i="213"/>
  <c r="BN38" i="213"/>
  <c r="AZ38" i="213"/>
  <c r="AM38" i="213"/>
  <c r="Y38" i="213"/>
  <c r="GT38" i="213"/>
  <c r="GF38" i="213"/>
  <c r="FS38" i="213"/>
  <c r="FE38" i="213"/>
  <c r="EC38" i="213"/>
  <c r="DP38" i="213"/>
  <c r="DB38" i="213"/>
  <c r="CN38" i="213"/>
  <c r="CA38" i="213"/>
  <c r="BM38" i="213"/>
  <c r="AK38" i="213"/>
  <c r="X38" i="213"/>
  <c r="J38" i="213"/>
  <c r="A39" i="213"/>
  <c r="GS38" i="213"/>
  <c r="FQ38" i="213"/>
  <c r="FD38" i="213"/>
  <c r="EP38" i="213"/>
  <c r="EB38" i="213"/>
  <c r="DO38" i="213"/>
  <c r="DA38" i="213"/>
  <c r="BY38" i="213"/>
  <c r="BL38" i="213"/>
  <c r="AX38" i="213"/>
  <c r="AJ38" i="213"/>
  <c r="W38" i="213"/>
  <c r="I38" i="213"/>
  <c r="HE38" i="213"/>
  <c r="GR38" i="213"/>
  <c r="GD38" i="213"/>
  <c r="FP38" i="213"/>
  <c r="FC38" i="213"/>
  <c r="EO38" i="213"/>
  <c r="DM38" i="213"/>
  <c r="CZ38" i="213"/>
  <c r="CL38" i="213"/>
  <c r="BX38" i="213"/>
  <c r="BK38" i="213"/>
  <c r="AW38" i="213"/>
  <c r="U38" i="213"/>
  <c r="H38" i="213"/>
  <c r="HD38" i="213"/>
  <c r="GQ38" i="213"/>
  <c r="GC38" i="213"/>
  <c r="FA38" i="213"/>
  <c r="EN38" i="213"/>
  <c r="DZ38" i="213"/>
  <c r="DL38" i="213"/>
  <c r="CY38" i="213"/>
  <c r="CK38" i="213"/>
  <c r="BI38" i="213"/>
  <c r="AV38" i="213"/>
  <c r="AH38" i="213"/>
  <c r="T38" i="213"/>
  <c r="G38" i="213"/>
  <c r="GO38" i="213"/>
  <c r="GB38" i="213"/>
  <c r="FN38" i="213"/>
  <c r="EZ38" i="213"/>
  <c r="EM38" i="213"/>
  <c r="DY38" i="213"/>
  <c r="CW38" i="213"/>
  <c r="CJ38" i="213"/>
  <c r="BV38" i="213"/>
  <c r="BH38" i="213"/>
  <c r="AU38" i="213"/>
  <c r="AG38" i="213"/>
  <c r="E38" i="213"/>
  <c r="HB38" i="213"/>
  <c r="GN38" i="213"/>
  <c r="GA38" i="213"/>
  <c r="FM38" i="213"/>
  <c r="EK38" i="213"/>
  <c r="DX38" i="213"/>
  <c r="DJ38" i="213"/>
  <c r="CV38" i="213"/>
  <c r="CI38" i="213"/>
  <c r="BU38" i="213"/>
  <c r="AS38" i="213"/>
  <c r="AF38" i="213"/>
  <c r="R38" i="213"/>
  <c r="D38" i="213"/>
  <c r="BT38" i="213"/>
  <c r="BF38" i="213"/>
  <c r="HA38" i="213"/>
  <c r="AR38" i="213"/>
  <c r="AE38" i="213"/>
  <c r="FY38" i="213"/>
  <c r="Q38" i="213"/>
  <c r="FL38" i="213"/>
  <c r="C38" i="213"/>
  <c r="EX38" i="213"/>
  <c r="EJ38" i="213"/>
  <c r="DW38" i="213"/>
  <c r="DI38" i="213"/>
  <c r="CG38" i="213"/>
  <c r="HD34" i="70"/>
  <c r="GU34" i="70"/>
  <c r="GL34" i="70"/>
  <c r="GC34" i="70"/>
  <c r="FT34" i="70"/>
  <c r="FK34" i="70"/>
  <c r="FA34" i="70"/>
  <c r="ER34" i="70"/>
  <c r="EI34" i="70"/>
  <c r="DZ34" i="70"/>
  <c r="DQ34" i="70"/>
  <c r="DH34" i="70"/>
  <c r="CY34" i="70"/>
  <c r="CO34" i="70"/>
  <c r="CF34" i="70"/>
  <c r="BW34" i="70"/>
  <c r="BN34" i="70"/>
  <c r="HB34" i="70"/>
  <c r="GS34" i="70"/>
  <c r="GJ34" i="70"/>
  <c r="GA34" i="70"/>
  <c r="FQ34" i="70"/>
  <c r="FH34" i="70"/>
  <c r="EY34" i="70"/>
  <c r="EP34" i="70"/>
  <c r="EG34" i="70"/>
  <c r="DX34" i="70"/>
  <c r="DO34" i="70"/>
  <c r="DE34" i="70"/>
  <c r="CV34" i="70"/>
  <c r="CM34" i="70"/>
  <c r="CD34" i="70"/>
  <c r="BU34" i="70"/>
  <c r="BL34" i="70"/>
  <c r="HA34" i="70"/>
  <c r="GR34" i="70"/>
  <c r="GI34" i="70"/>
  <c r="FY34" i="70"/>
  <c r="FP34" i="70"/>
  <c r="FG34" i="70"/>
  <c r="EX34" i="70"/>
  <c r="EO34" i="70"/>
  <c r="EF34" i="70"/>
  <c r="DW34" i="70"/>
  <c r="DM34" i="70"/>
  <c r="DD34" i="70"/>
  <c r="CU34" i="70"/>
  <c r="CL34" i="70"/>
  <c r="CC34" i="70"/>
  <c r="BT34" i="70"/>
  <c r="GZ34" i="70"/>
  <c r="GQ34" i="70"/>
  <c r="GG34" i="70"/>
  <c r="FX34" i="70"/>
  <c r="FO34" i="70"/>
  <c r="FF34" i="70"/>
  <c r="EW34" i="70"/>
  <c r="EN34" i="70"/>
  <c r="EE34" i="70"/>
  <c r="DU34" i="70"/>
  <c r="DL34" i="70"/>
  <c r="DC34" i="70"/>
  <c r="CT34" i="70"/>
  <c r="CK34" i="70"/>
  <c r="CB34" i="70"/>
  <c r="BS34" i="70"/>
  <c r="GY34" i="70"/>
  <c r="GO34" i="70"/>
  <c r="GF34" i="70"/>
  <c r="FW34" i="70"/>
  <c r="FN34" i="70"/>
  <c r="FE34" i="70"/>
  <c r="EV34" i="70"/>
  <c r="EM34" i="70"/>
  <c r="EC34" i="70"/>
  <c r="DT34" i="70"/>
  <c r="DK34" i="70"/>
  <c r="DB34" i="70"/>
  <c r="CS34" i="70"/>
  <c r="CJ34" i="70"/>
  <c r="CA34" i="70"/>
  <c r="BQ34" i="70"/>
  <c r="A35" i="70"/>
  <c r="GW34" i="70"/>
  <c r="GN34" i="70"/>
  <c r="GE34" i="70"/>
  <c r="FV34" i="70"/>
  <c r="FM34" i="70"/>
  <c r="FD34" i="70"/>
  <c r="EU34" i="70"/>
  <c r="EK34" i="70"/>
  <c r="EB34" i="70"/>
  <c r="DS34" i="70"/>
  <c r="DJ34" i="70"/>
  <c r="DA34" i="70"/>
  <c r="CR34" i="70"/>
  <c r="CI34" i="70"/>
  <c r="BY34" i="70"/>
  <c r="BP34" i="70"/>
  <c r="HE34" i="70"/>
  <c r="GV34" i="70"/>
  <c r="GM34" i="70"/>
  <c r="GD34" i="70"/>
  <c r="FU34" i="70"/>
  <c r="FL34" i="70"/>
  <c r="FC34" i="70"/>
  <c r="ES34" i="70"/>
  <c r="EJ34" i="70"/>
  <c r="EA34" i="70"/>
  <c r="DR34" i="70"/>
  <c r="DI34" i="70"/>
  <c r="CZ34" i="70"/>
  <c r="CQ34" i="70"/>
  <c r="CG34" i="70"/>
  <c r="BX34" i="70"/>
  <c r="HC34" i="70"/>
  <c r="EH34" i="70"/>
  <c r="BO34" i="70"/>
  <c r="BD34" i="70"/>
  <c r="AU34" i="70"/>
  <c r="AK34" i="70"/>
  <c r="AB34" i="70"/>
  <c r="S34" i="70"/>
  <c r="J34" i="70"/>
  <c r="GT34" i="70"/>
  <c r="DY34" i="70"/>
  <c r="BM34" i="70"/>
  <c r="BC34" i="70"/>
  <c r="AS34" i="70"/>
  <c r="AJ34" i="70"/>
  <c r="AA34" i="70"/>
  <c r="R34" i="70"/>
  <c r="I34" i="70"/>
  <c r="GK34" i="70"/>
  <c r="DP34" i="70"/>
  <c r="BK34" i="70"/>
  <c r="BA34" i="70"/>
  <c r="AR34" i="70"/>
  <c r="AI34" i="70"/>
  <c r="Z34" i="70"/>
  <c r="Q34" i="70"/>
  <c r="H34" i="70"/>
  <c r="GB34" i="70"/>
  <c r="DG34" i="70"/>
  <c r="BI34" i="70"/>
  <c r="AZ34" i="70"/>
  <c r="AQ34" i="70"/>
  <c r="AH34" i="70"/>
  <c r="Y34" i="70"/>
  <c r="P34" i="70"/>
  <c r="G34" i="70"/>
  <c r="FS34" i="70"/>
  <c r="CW34" i="70"/>
  <c r="BH34" i="70"/>
  <c r="AY34" i="70"/>
  <c r="AP34" i="70"/>
  <c r="AG34" i="70"/>
  <c r="X34" i="70"/>
  <c r="O34" i="70"/>
  <c r="E34" i="70"/>
  <c r="FI34" i="70"/>
  <c r="CN34" i="70"/>
  <c r="BG34" i="70"/>
  <c r="AX34" i="70"/>
  <c r="AO34" i="70"/>
  <c r="AF34" i="70"/>
  <c r="W34" i="70"/>
  <c r="M34" i="70"/>
  <c r="D34" i="70"/>
  <c r="EZ34" i="70"/>
  <c r="CE34" i="70"/>
  <c r="BF34" i="70"/>
  <c r="AW34" i="70"/>
  <c r="AN34" i="70"/>
  <c r="AE34" i="70"/>
  <c r="U34" i="70"/>
  <c r="L34" i="70"/>
  <c r="B34" i="70"/>
  <c r="EQ34" i="70"/>
  <c r="BV34" i="70"/>
  <c r="BE34" i="70"/>
  <c r="AV34" i="70"/>
  <c r="AM34" i="70"/>
  <c r="AC34" i="70"/>
  <c r="T34" i="70"/>
  <c r="K34" i="70"/>
  <c r="HC39" i="213" l="1"/>
  <c r="GE39" i="213"/>
  <c r="GU39" i="213"/>
  <c r="FW39" i="213"/>
  <c r="GM39" i="213"/>
  <c r="FO39" i="213"/>
  <c r="EI39" i="213"/>
  <c r="EY39" i="213"/>
  <c r="EA39" i="213"/>
  <c r="FG39" i="213"/>
  <c r="EQ39" i="213"/>
  <c r="DC39" i="213"/>
  <c r="CE39" i="213"/>
  <c r="DS39" i="213"/>
  <c r="CU39" i="213"/>
  <c r="BW39" i="213"/>
  <c r="DK39" i="213"/>
  <c r="CM39" i="213"/>
  <c r="AQ39" i="213"/>
  <c r="K39" i="213"/>
  <c r="BG39" i="213"/>
  <c r="AI39" i="213"/>
  <c r="AY39" i="213"/>
  <c r="AA39" i="213"/>
  <c r="S39" i="213"/>
  <c r="BO39" i="213"/>
  <c r="HE39" i="213"/>
  <c r="GR39" i="213"/>
  <c r="GD39" i="213"/>
  <c r="FP39" i="213"/>
  <c r="FC39" i="213"/>
  <c r="EO39" i="213"/>
  <c r="HD39" i="213"/>
  <c r="GQ39" i="213"/>
  <c r="GC39" i="213"/>
  <c r="FA39" i="213"/>
  <c r="EN39" i="213"/>
  <c r="HB39" i="213"/>
  <c r="GN39" i="213"/>
  <c r="GA39" i="213"/>
  <c r="FM39" i="213"/>
  <c r="EK39" i="213"/>
  <c r="DX39" i="213"/>
  <c r="HA39" i="213"/>
  <c r="FY39" i="213"/>
  <c r="FL39" i="213"/>
  <c r="EX39" i="213"/>
  <c r="EJ39" i="213"/>
  <c r="DW39" i="213"/>
  <c r="GZ39" i="213"/>
  <c r="GL39" i="213"/>
  <c r="FX39" i="213"/>
  <c r="FK39" i="213"/>
  <c r="EW39" i="213"/>
  <c r="DU39" i="213"/>
  <c r="GY39" i="213"/>
  <c r="GK39" i="213"/>
  <c r="GV39" i="213"/>
  <c r="GI39" i="213"/>
  <c r="FU39" i="213"/>
  <c r="ES39" i="213"/>
  <c r="EF39" i="213"/>
  <c r="DR39" i="213"/>
  <c r="GG39" i="213"/>
  <c r="FT39" i="213"/>
  <c r="FF39" i="213"/>
  <c r="ER39" i="213"/>
  <c r="EE39" i="213"/>
  <c r="DQ39" i="213"/>
  <c r="GT39" i="213"/>
  <c r="GF39" i="213"/>
  <c r="FS39" i="213"/>
  <c r="FE39" i="213"/>
  <c r="EC39" i="213"/>
  <c r="DP39" i="213"/>
  <c r="GS39" i="213"/>
  <c r="EV39" i="213"/>
  <c r="DM39" i="213"/>
  <c r="CZ39" i="213"/>
  <c r="CL39" i="213"/>
  <c r="BX39" i="213"/>
  <c r="BK39" i="213"/>
  <c r="AW39" i="213"/>
  <c r="U39" i="213"/>
  <c r="H39" i="213"/>
  <c r="GO39" i="213"/>
  <c r="EU39" i="213"/>
  <c r="DL39" i="213"/>
  <c r="CY39" i="213"/>
  <c r="CK39" i="213"/>
  <c r="BI39" i="213"/>
  <c r="AV39" i="213"/>
  <c r="AH39" i="213"/>
  <c r="T39" i="213"/>
  <c r="G39" i="213"/>
  <c r="GJ39" i="213"/>
  <c r="EP39" i="213"/>
  <c r="CW39" i="213"/>
  <c r="CJ39" i="213"/>
  <c r="BV39" i="213"/>
  <c r="BH39" i="213"/>
  <c r="AU39" i="213"/>
  <c r="AG39" i="213"/>
  <c r="E39" i="213"/>
  <c r="EM39" i="213"/>
  <c r="DJ39" i="213"/>
  <c r="CV39" i="213"/>
  <c r="CI39" i="213"/>
  <c r="BU39" i="213"/>
  <c r="AS39" i="213"/>
  <c r="AF39" i="213"/>
  <c r="R39" i="213"/>
  <c r="D39" i="213"/>
  <c r="GB39" i="213"/>
  <c r="EH39" i="213"/>
  <c r="DI39" i="213"/>
  <c r="CG39" i="213"/>
  <c r="BT39" i="213"/>
  <c r="BF39" i="213"/>
  <c r="AR39" i="213"/>
  <c r="AE39" i="213"/>
  <c r="Q39" i="213"/>
  <c r="C39" i="213"/>
  <c r="FV39" i="213"/>
  <c r="EG39" i="213"/>
  <c r="DH39" i="213"/>
  <c r="CT39" i="213"/>
  <c r="CF39" i="213"/>
  <c r="BS39" i="213"/>
  <c r="BE39" i="213"/>
  <c r="AC39" i="213"/>
  <c r="P39" i="213"/>
  <c r="B39" i="213"/>
  <c r="FQ39" i="213"/>
  <c r="EB39" i="213"/>
  <c r="DG39" i="213"/>
  <c r="CS39" i="213"/>
  <c r="BQ39" i="213"/>
  <c r="BD39" i="213"/>
  <c r="AP39" i="213"/>
  <c r="AB39" i="213"/>
  <c r="O39" i="213"/>
  <c r="FN39" i="213"/>
  <c r="DZ39" i="213"/>
  <c r="DE39" i="213"/>
  <c r="CR39" i="213"/>
  <c r="CD39" i="213"/>
  <c r="BP39" i="213"/>
  <c r="BC39" i="213"/>
  <c r="AO39" i="213"/>
  <c r="M39" i="213"/>
  <c r="FI39" i="213"/>
  <c r="DY39" i="213"/>
  <c r="DD39" i="213"/>
  <c r="CQ39" i="213"/>
  <c r="CC39" i="213"/>
  <c r="BA39" i="213"/>
  <c r="AN39" i="213"/>
  <c r="Z39" i="213"/>
  <c r="L39" i="213"/>
  <c r="A40" i="213"/>
  <c r="FH39" i="213"/>
  <c r="DT39" i="213"/>
  <c r="CO39" i="213"/>
  <c r="CB39" i="213"/>
  <c r="BN39" i="213"/>
  <c r="AZ39" i="213"/>
  <c r="AM39" i="213"/>
  <c r="Y39" i="213"/>
  <c r="FD39" i="213"/>
  <c r="DB39" i="213"/>
  <c r="CN39" i="213"/>
  <c r="CA39" i="213"/>
  <c r="BM39" i="213"/>
  <c r="AK39" i="213"/>
  <c r="X39" i="213"/>
  <c r="J39" i="213"/>
  <c r="W39" i="213"/>
  <c r="I39" i="213"/>
  <c r="GW39" i="213"/>
  <c r="EZ39" i="213"/>
  <c r="DO39" i="213"/>
  <c r="DA39" i="213"/>
  <c r="BY39" i="213"/>
  <c r="BL39" i="213"/>
  <c r="AX39" i="213"/>
  <c r="AJ39" i="213"/>
  <c r="HB35" i="70"/>
  <c r="GO35" i="70"/>
  <c r="EM35" i="70"/>
  <c r="CJ35" i="70"/>
  <c r="AG35" i="70"/>
  <c r="GB35" i="70"/>
  <c r="DY35" i="70"/>
  <c r="BV35" i="70"/>
  <c r="S35" i="70"/>
  <c r="FV35" i="70"/>
  <c r="DS35" i="70"/>
  <c r="BP35" i="70"/>
  <c r="M35" i="70"/>
  <c r="FN35" i="70"/>
  <c r="DK35" i="70"/>
  <c r="BH35" i="70"/>
  <c r="E35" i="70"/>
  <c r="FH35" i="70"/>
  <c r="DE35" i="70"/>
  <c r="BC35" i="70"/>
  <c r="B35" i="70"/>
  <c r="HC35" i="70"/>
  <c r="EZ35" i="70"/>
  <c r="CW35" i="70"/>
  <c r="AU35" i="70"/>
  <c r="GW35" i="70"/>
  <c r="EU35" i="70"/>
  <c r="CR35" i="70"/>
  <c r="AO35" i="70"/>
  <c r="GJ35" i="70"/>
  <c r="EG35" i="70"/>
  <c r="CD35" i="70"/>
  <c r="AA35" i="70"/>
  <c r="BW35" i="70"/>
  <c r="GC35" i="70"/>
  <c r="BX35" i="70"/>
  <c r="GD35" i="70"/>
  <c r="BY35" i="70"/>
  <c r="GE35" i="70"/>
  <c r="CA35" i="70"/>
  <c r="GF35" i="70"/>
  <c r="CO35" i="70"/>
  <c r="GU35" i="70"/>
  <c r="DD35" i="70"/>
  <c r="O35" i="70"/>
  <c r="DT35" i="70"/>
  <c r="AC35" i="70"/>
  <c r="EI35" i="70"/>
  <c r="AE35" i="70"/>
  <c r="EJ35" i="70"/>
  <c r="AF35" i="70"/>
  <c r="EK35" i="70"/>
  <c r="CY35" i="70"/>
  <c r="HD35" i="70"/>
  <c r="CZ35" i="70"/>
  <c r="HE35" i="70"/>
  <c r="DA35" i="70"/>
  <c r="A36" i="70"/>
  <c r="B36" i="70" s="1"/>
  <c r="K35" i="70"/>
  <c r="Z35" i="70"/>
  <c r="AP35" i="70"/>
  <c r="FK35" i="70"/>
  <c r="FM35" i="70"/>
  <c r="DO35" i="70"/>
  <c r="Y35" i="70"/>
  <c r="BD35" i="70"/>
  <c r="FX35" i="70"/>
  <c r="CF35" i="70"/>
  <c r="BI35" i="70"/>
  <c r="BK35" i="70"/>
  <c r="BL35" i="70"/>
  <c r="BM35" i="70"/>
  <c r="DG35" i="70"/>
  <c r="R35" i="70"/>
  <c r="CK35" i="70"/>
  <c r="GQ35" i="70"/>
  <c r="CL35" i="70"/>
  <c r="GR35" i="70"/>
  <c r="CM35" i="70"/>
  <c r="GS35" i="70"/>
  <c r="CN35" i="70"/>
  <c r="GT35" i="70"/>
  <c r="DC35" i="70"/>
  <c r="L35" i="70"/>
  <c r="DR35" i="70"/>
  <c r="AB35" i="70"/>
  <c r="EH35" i="70"/>
  <c r="AQ35" i="70"/>
  <c r="EW35" i="70"/>
  <c r="AR35" i="70"/>
  <c r="EX35" i="70"/>
  <c r="AS35" i="70"/>
  <c r="EY35" i="70"/>
  <c r="DQ35" i="70"/>
  <c r="EF35" i="70"/>
  <c r="BE35" i="70"/>
  <c r="BF35" i="70"/>
  <c r="FL35" i="70"/>
  <c r="I35" i="70"/>
  <c r="DP35" i="70"/>
  <c r="ES35" i="70"/>
  <c r="BS35" i="70"/>
  <c r="BU35" i="70"/>
  <c r="CG35" i="70"/>
  <c r="GN35" i="70"/>
  <c r="DU35" i="70"/>
  <c r="DB35" i="70"/>
  <c r="EV35" i="70"/>
  <c r="BG35" i="70"/>
  <c r="J35" i="70"/>
  <c r="AN35" i="70"/>
  <c r="FI35" i="70"/>
  <c r="FY35" i="70"/>
  <c r="GA35" i="70"/>
  <c r="CI35" i="70"/>
  <c r="GV35" i="70"/>
  <c r="G35" i="70"/>
  <c r="DL35" i="70"/>
  <c r="H35" i="70"/>
  <c r="DM35" i="70"/>
  <c r="EE35" i="70"/>
  <c r="BT35" i="70"/>
  <c r="GM35" i="70"/>
  <c r="FQ35" i="70"/>
  <c r="GG35" i="70"/>
  <c r="Q35" i="70"/>
  <c r="T35" i="70"/>
  <c r="DZ35" i="70"/>
  <c r="U35" i="70"/>
  <c r="EA35" i="70"/>
  <c r="W35" i="70"/>
  <c r="EB35" i="70"/>
  <c r="X35" i="70"/>
  <c r="EC35" i="70"/>
  <c r="AM35" i="70"/>
  <c r="ER35" i="70"/>
  <c r="BA35" i="70"/>
  <c r="FG35" i="70"/>
  <c r="BQ35" i="70"/>
  <c r="FW35" i="70"/>
  <c r="GL35" i="70"/>
  <c r="FP35" i="70"/>
  <c r="FS35" i="70"/>
  <c r="CQ35" i="70"/>
  <c r="DW35" i="70"/>
  <c r="AH35" i="70"/>
  <c r="EN35" i="70"/>
  <c r="AI35" i="70"/>
  <c r="EO35" i="70"/>
  <c r="AJ35" i="70"/>
  <c r="EP35" i="70"/>
  <c r="AK35" i="70"/>
  <c r="EQ35" i="70"/>
  <c r="AZ35" i="70"/>
  <c r="FF35" i="70"/>
  <c r="BO35" i="70"/>
  <c r="FU35" i="70"/>
  <c r="CE35" i="70"/>
  <c r="GK35" i="70"/>
  <c r="CT35" i="70"/>
  <c r="GZ35" i="70"/>
  <c r="CU35" i="70"/>
  <c r="HA35" i="70"/>
  <c r="CV35" i="70"/>
  <c r="DX35" i="70"/>
  <c r="AV35" i="70"/>
  <c r="FA35" i="70"/>
  <c r="AW35" i="70"/>
  <c r="FC35" i="70"/>
  <c r="AX35" i="70"/>
  <c r="FD35" i="70"/>
  <c r="AY35" i="70"/>
  <c r="FE35" i="70"/>
  <c r="BN35" i="70"/>
  <c r="FT35" i="70"/>
  <c r="CC35" i="70"/>
  <c r="GI35" i="70"/>
  <c r="CS35" i="70"/>
  <c r="GY35" i="70"/>
  <c r="DH35" i="70"/>
  <c r="C35" i="70"/>
  <c r="DI35" i="70"/>
  <c r="D35" i="70"/>
  <c r="DJ35" i="70"/>
  <c r="FO35" i="70"/>
  <c r="CB35" i="70"/>
  <c r="P35" i="70"/>
  <c r="HC40" i="213" l="1"/>
  <c r="FW40" i="213"/>
  <c r="FO40" i="213"/>
  <c r="EI40" i="213"/>
  <c r="GM40" i="213"/>
  <c r="GE40" i="213"/>
  <c r="EY40" i="213"/>
  <c r="EA40" i="213"/>
  <c r="FG40" i="213"/>
  <c r="EQ40" i="213"/>
  <c r="GU40" i="213"/>
  <c r="DC40" i="213"/>
  <c r="CE40" i="213"/>
  <c r="DS40" i="213"/>
  <c r="CU40" i="213"/>
  <c r="BW40" i="213"/>
  <c r="DK40" i="213"/>
  <c r="CM40" i="213"/>
  <c r="K40" i="213"/>
  <c r="BG40" i="213"/>
  <c r="AI40" i="213"/>
  <c r="AY40" i="213"/>
  <c r="AA40" i="213"/>
  <c r="BO40" i="213"/>
  <c r="AQ40" i="213"/>
  <c r="S40" i="213"/>
  <c r="GW40" i="213"/>
  <c r="GJ40" i="213"/>
  <c r="FV40" i="213"/>
  <c r="FH40" i="213"/>
  <c r="EU40" i="213"/>
  <c r="EG40" i="213"/>
  <c r="DE40" i="213"/>
  <c r="CR40" i="213"/>
  <c r="CD40" i="213"/>
  <c r="BP40" i="213"/>
  <c r="BC40" i="213"/>
  <c r="AO40" i="213"/>
  <c r="M40" i="213"/>
  <c r="GV40" i="213"/>
  <c r="GI40" i="213"/>
  <c r="FU40" i="213"/>
  <c r="ES40" i="213"/>
  <c r="EF40" i="213"/>
  <c r="DR40" i="213"/>
  <c r="DD40" i="213"/>
  <c r="CQ40" i="213"/>
  <c r="CC40" i="213"/>
  <c r="BA40" i="213"/>
  <c r="AN40" i="213"/>
  <c r="Z40" i="213"/>
  <c r="L40" i="213"/>
  <c r="GT40" i="213"/>
  <c r="GF40" i="213"/>
  <c r="FS40" i="213"/>
  <c r="FE40" i="213"/>
  <c r="EC40" i="213"/>
  <c r="DP40" i="213"/>
  <c r="DB40" i="213"/>
  <c r="CN40" i="213"/>
  <c r="CA40" i="213"/>
  <c r="BM40" i="213"/>
  <c r="AK40" i="213"/>
  <c r="X40" i="213"/>
  <c r="J40" i="213"/>
  <c r="A41" i="213"/>
  <c r="GS40" i="213"/>
  <c r="FQ40" i="213"/>
  <c r="FD40" i="213"/>
  <c r="EP40" i="213"/>
  <c r="EB40" i="213"/>
  <c r="DO40" i="213"/>
  <c r="DA40" i="213"/>
  <c r="BY40" i="213"/>
  <c r="BL40" i="213"/>
  <c r="AX40" i="213"/>
  <c r="AJ40" i="213"/>
  <c r="W40" i="213"/>
  <c r="I40" i="213"/>
  <c r="HE40" i="213"/>
  <c r="GR40" i="213"/>
  <c r="GD40" i="213"/>
  <c r="FP40" i="213"/>
  <c r="FC40" i="213"/>
  <c r="EO40" i="213"/>
  <c r="DM40" i="213"/>
  <c r="CZ40" i="213"/>
  <c r="CL40" i="213"/>
  <c r="BX40" i="213"/>
  <c r="BK40" i="213"/>
  <c r="AW40" i="213"/>
  <c r="U40" i="213"/>
  <c r="H40" i="213"/>
  <c r="HD40" i="213"/>
  <c r="GQ40" i="213"/>
  <c r="GC40" i="213"/>
  <c r="FA40" i="213"/>
  <c r="EN40" i="213"/>
  <c r="DZ40" i="213"/>
  <c r="DL40" i="213"/>
  <c r="CY40" i="213"/>
  <c r="CK40" i="213"/>
  <c r="BI40" i="213"/>
  <c r="AV40" i="213"/>
  <c r="AH40" i="213"/>
  <c r="T40" i="213"/>
  <c r="G40" i="213"/>
  <c r="GO40" i="213"/>
  <c r="GB40" i="213"/>
  <c r="FN40" i="213"/>
  <c r="EZ40" i="213"/>
  <c r="EM40" i="213"/>
  <c r="DY40" i="213"/>
  <c r="CW40" i="213"/>
  <c r="CJ40" i="213"/>
  <c r="BV40" i="213"/>
  <c r="BH40" i="213"/>
  <c r="AU40" i="213"/>
  <c r="AG40" i="213"/>
  <c r="E40" i="213"/>
  <c r="HB40" i="213"/>
  <c r="GN40" i="213"/>
  <c r="GA40" i="213"/>
  <c r="FM40" i="213"/>
  <c r="EK40" i="213"/>
  <c r="DX40" i="213"/>
  <c r="DJ40" i="213"/>
  <c r="CV40" i="213"/>
  <c r="CI40" i="213"/>
  <c r="BU40" i="213"/>
  <c r="AS40" i="213"/>
  <c r="AF40" i="213"/>
  <c r="R40" i="213"/>
  <c r="D40" i="213"/>
  <c r="HA40" i="213"/>
  <c r="FY40" i="213"/>
  <c r="FL40" i="213"/>
  <c r="EX40" i="213"/>
  <c r="EJ40" i="213"/>
  <c r="DW40" i="213"/>
  <c r="DI40" i="213"/>
  <c r="CG40" i="213"/>
  <c r="BT40" i="213"/>
  <c r="BF40" i="213"/>
  <c r="AR40" i="213"/>
  <c r="AE40" i="213"/>
  <c r="Q40" i="213"/>
  <c r="C40" i="213"/>
  <c r="GZ40" i="213"/>
  <c r="GL40" i="213"/>
  <c r="FX40" i="213"/>
  <c r="FK40" i="213"/>
  <c r="EW40" i="213"/>
  <c r="DU40" i="213"/>
  <c r="DH40" i="213"/>
  <c r="CT40" i="213"/>
  <c r="CF40" i="213"/>
  <c r="BS40" i="213"/>
  <c r="BE40" i="213"/>
  <c r="AC40" i="213"/>
  <c r="P40" i="213"/>
  <c r="B40" i="213"/>
  <c r="ER40" i="213"/>
  <c r="BN40" i="213"/>
  <c r="EH40" i="213"/>
  <c r="BD40" i="213"/>
  <c r="EE40" i="213"/>
  <c r="AZ40" i="213"/>
  <c r="GY40" i="213"/>
  <c r="DT40" i="213"/>
  <c r="AP40" i="213"/>
  <c r="DQ40" i="213"/>
  <c r="AM40" i="213"/>
  <c r="GK40" i="213"/>
  <c r="DG40" i="213"/>
  <c r="AB40" i="213"/>
  <c r="GG40" i="213"/>
  <c r="Y40" i="213"/>
  <c r="CS40" i="213"/>
  <c r="O40" i="213"/>
  <c r="FT40" i="213"/>
  <c r="CO40" i="213"/>
  <c r="FI40" i="213"/>
  <c r="FF40" i="213"/>
  <c r="CB40" i="213"/>
  <c r="EV40" i="213"/>
  <c r="BQ40" i="213"/>
  <c r="HA36" i="70"/>
  <c r="GR36" i="70"/>
  <c r="GI36" i="70"/>
  <c r="FY36" i="70"/>
  <c r="FP36" i="70"/>
  <c r="FG36" i="70"/>
  <c r="EX36" i="70"/>
  <c r="EO36" i="70"/>
  <c r="EF36" i="70"/>
  <c r="DW36" i="70"/>
  <c r="DM36" i="70"/>
  <c r="DD36" i="70"/>
  <c r="CU36" i="70"/>
  <c r="CL36" i="70"/>
  <c r="CC36" i="70"/>
  <c r="BT36" i="70"/>
  <c r="BK36" i="70"/>
  <c r="BA36" i="70"/>
  <c r="AR36" i="70"/>
  <c r="AI36" i="70"/>
  <c r="Z36" i="70"/>
  <c r="Q36" i="70"/>
  <c r="H36" i="70"/>
  <c r="GY36" i="70"/>
  <c r="GO36" i="70"/>
  <c r="GF36" i="70"/>
  <c r="FW36" i="70"/>
  <c r="FN36" i="70"/>
  <c r="FE36" i="70"/>
  <c r="EV36" i="70"/>
  <c r="EM36" i="70"/>
  <c r="EC36" i="70"/>
  <c r="DT36" i="70"/>
  <c r="DK36" i="70"/>
  <c r="DB36" i="70"/>
  <c r="CS36" i="70"/>
  <c r="CJ36" i="70"/>
  <c r="CA36" i="70"/>
  <c r="BQ36" i="70"/>
  <c r="BH36" i="70"/>
  <c r="AY36" i="70"/>
  <c r="AP36" i="70"/>
  <c r="AG36" i="70"/>
  <c r="X36" i="70"/>
  <c r="O36" i="70"/>
  <c r="E36" i="70"/>
  <c r="GW36" i="70"/>
  <c r="GN36" i="70"/>
  <c r="GE36" i="70"/>
  <c r="FV36" i="70"/>
  <c r="FM36" i="70"/>
  <c r="FD36" i="70"/>
  <c r="EU36" i="70"/>
  <c r="EK36" i="70"/>
  <c r="EB36" i="70"/>
  <c r="DS36" i="70"/>
  <c r="DJ36" i="70"/>
  <c r="DA36" i="70"/>
  <c r="CR36" i="70"/>
  <c r="CI36" i="70"/>
  <c r="BY36" i="70"/>
  <c r="BP36" i="70"/>
  <c r="BG36" i="70"/>
  <c r="AX36" i="70"/>
  <c r="AO36" i="70"/>
  <c r="AF36" i="70"/>
  <c r="W36" i="70"/>
  <c r="M36" i="70"/>
  <c r="D36" i="70"/>
  <c r="HE36" i="70"/>
  <c r="GV36" i="70"/>
  <c r="GM36" i="70"/>
  <c r="GD36" i="70"/>
  <c r="FU36" i="70"/>
  <c r="FL36" i="70"/>
  <c r="FC36" i="70"/>
  <c r="ES36" i="70"/>
  <c r="EJ36" i="70"/>
  <c r="EA36" i="70"/>
  <c r="DR36" i="70"/>
  <c r="DI36" i="70"/>
  <c r="CZ36" i="70"/>
  <c r="CQ36" i="70"/>
  <c r="CG36" i="70"/>
  <c r="BX36" i="70"/>
  <c r="BO36" i="70"/>
  <c r="BF36" i="70"/>
  <c r="AW36" i="70"/>
  <c r="AN36" i="70"/>
  <c r="AE36" i="70"/>
  <c r="U36" i="70"/>
  <c r="L36" i="70"/>
  <c r="C36" i="70"/>
  <c r="HD36" i="70"/>
  <c r="GU36" i="70"/>
  <c r="GL36" i="70"/>
  <c r="GC36" i="70"/>
  <c r="FT36" i="70"/>
  <c r="FK36" i="70"/>
  <c r="FA36" i="70"/>
  <c r="ER36" i="70"/>
  <c r="EI36" i="70"/>
  <c r="DZ36" i="70"/>
  <c r="DQ36" i="70"/>
  <c r="DH36" i="70"/>
  <c r="CY36" i="70"/>
  <c r="CO36" i="70"/>
  <c r="CF36" i="70"/>
  <c r="BW36" i="70"/>
  <c r="BN36" i="70"/>
  <c r="BE36" i="70"/>
  <c r="AV36" i="70"/>
  <c r="AM36" i="70"/>
  <c r="AC36" i="70"/>
  <c r="T36" i="70"/>
  <c r="K36" i="70"/>
  <c r="HC36" i="70"/>
  <c r="GT36" i="70"/>
  <c r="GK36" i="70"/>
  <c r="GB36" i="70"/>
  <c r="FS36" i="70"/>
  <c r="FI36" i="70"/>
  <c r="EZ36" i="70"/>
  <c r="EQ36" i="70"/>
  <c r="EH36" i="70"/>
  <c r="DY36" i="70"/>
  <c r="DP36" i="70"/>
  <c r="DG36" i="70"/>
  <c r="CW36" i="70"/>
  <c r="CN36" i="70"/>
  <c r="CE36" i="70"/>
  <c r="BV36" i="70"/>
  <c r="BM36" i="70"/>
  <c r="BD36" i="70"/>
  <c r="AU36" i="70"/>
  <c r="AK36" i="70"/>
  <c r="AB36" i="70"/>
  <c r="S36" i="70"/>
  <c r="J36" i="70"/>
  <c r="HB36" i="70"/>
  <c r="GS36" i="70"/>
  <c r="GJ36" i="70"/>
  <c r="GA36" i="70"/>
  <c r="FQ36" i="70"/>
  <c r="FH36" i="70"/>
  <c r="EY36" i="70"/>
  <c r="EP36" i="70"/>
  <c r="EG36" i="70"/>
  <c r="DX36" i="70"/>
  <c r="DO36" i="70"/>
  <c r="DE36" i="70"/>
  <c r="CV36" i="70"/>
  <c r="CM36" i="70"/>
  <c r="CD36" i="70"/>
  <c r="BU36" i="70"/>
  <c r="BL36" i="70"/>
  <c r="BC36" i="70"/>
  <c r="AS36" i="70"/>
  <c r="AJ36" i="70"/>
  <c r="AA36" i="70"/>
  <c r="R36" i="70"/>
  <c r="I36" i="70"/>
  <c r="FX36" i="70"/>
  <c r="DC36" i="70"/>
  <c r="AH36" i="70"/>
  <c r="FO36" i="70"/>
  <c r="CT36" i="70"/>
  <c r="Y36" i="70"/>
  <c r="FF36" i="70"/>
  <c r="CK36" i="70"/>
  <c r="P36" i="70"/>
  <c r="EW36" i="70"/>
  <c r="CB36" i="70"/>
  <c r="G36" i="70"/>
  <c r="EN36" i="70"/>
  <c r="BS36" i="70"/>
  <c r="GZ36" i="70"/>
  <c r="EE36" i="70"/>
  <c r="BI36" i="70"/>
  <c r="GQ36" i="70"/>
  <c r="DU36" i="70"/>
  <c r="AZ36" i="70"/>
  <c r="GG36" i="70"/>
  <c r="DL36" i="70"/>
  <c r="AQ36" i="70"/>
  <c r="A37" i="70"/>
  <c r="GU41" i="213" l="1"/>
  <c r="GM41" i="213"/>
  <c r="HC41" i="213"/>
  <c r="GE41" i="213"/>
  <c r="FO41" i="213"/>
  <c r="EI41" i="213"/>
  <c r="EY41" i="213"/>
  <c r="EA41" i="213"/>
  <c r="FG41" i="213"/>
  <c r="EQ41" i="213"/>
  <c r="FW41" i="213"/>
  <c r="CE41" i="213"/>
  <c r="DS41" i="213"/>
  <c r="CU41" i="213"/>
  <c r="BW41" i="213"/>
  <c r="DK41" i="213"/>
  <c r="CM41" i="213"/>
  <c r="DC41" i="213"/>
  <c r="BG41" i="213"/>
  <c r="AI41" i="213"/>
  <c r="AY41" i="213"/>
  <c r="AA41" i="213"/>
  <c r="BO41" i="213"/>
  <c r="AQ41" i="213"/>
  <c r="K41" i="213"/>
  <c r="S41" i="213"/>
  <c r="GO41" i="213"/>
  <c r="GB41" i="213"/>
  <c r="FN41" i="213"/>
  <c r="EZ41" i="213"/>
  <c r="EM41" i="213"/>
  <c r="DY41" i="213"/>
  <c r="CW41" i="213"/>
  <c r="CJ41" i="213"/>
  <c r="BV41" i="213"/>
  <c r="BH41" i="213"/>
  <c r="AU41" i="213"/>
  <c r="AG41" i="213"/>
  <c r="E41" i="213"/>
  <c r="HB41" i="213"/>
  <c r="GN41" i="213"/>
  <c r="GA41" i="213"/>
  <c r="FM41" i="213"/>
  <c r="EK41" i="213"/>
  <c r="DX41" i="213"/>
  <c r="DJ41" i="213"/>
  <c r="CV41" i="213"/>
  <c r="CI41" i="213"/>
  <c r="BU41" i="213"/>
  <c r="AS41" i="213"/>
  <c r="AF41" i="213"/>
  <c r="R41" i="213"/>
  <c r="D41" i="213"/>
  <c r="GZ41" i="213"/>
  <c r="GL41" i="213"/>
  <c r="FX41" i="213"/>
  <c r="FK41" i="213"/>
  <c r="EW41" i="213"/>
  <c r="DU41" i="213"/>
  <c r="DH41" i="213"/>
  <c r="CT41" i="213"/>
  <c r="CF41" i="213"/>
  <c r="BS41" i="213"/>
  <c r="BE41" i="213"/>
  <c r="AC41" i="213"/>
  <c r="P41" i="213"/>
  <c r="B41" i="213"/>
  <c r="GY41" i="213"/>
  <c r="GK41" i="213"/>
  <c r="FI41" i="213"/>
  <c r="EV41" i="213"/>
  <c r="EH41" i="213"/>
  <c r="DT41" i="213"/>
  <c r="DG41" i="213"/>
  <c r="CS41" i="213"/>
  <c r="BQ41" i="213"/>
  <c r="BD41" i="213"/>
  <c r="AP41" i="213"/>
  <c r="AB41" i="213"/>
  <c r="O41" i="213"/>
  <c r="GW41" i="213"/>
  <c r="GJ41" i="213"/>
  <c r="FV41" i="213"/>
  <c r="FH41" i="213"/>
  <c r="EU41" i="213"/>
  <c r="EG41" i="213"/>
  <c r="DE41" i="213"/>
  <c r="CR41" i="213"/>
  <c r="CD41" i="213"/>
  <c r="BP41" i="213"/>
  <c r="BC41" i="213"/>
  <c r="AO41" i="213"/>
  <c r="M41" i="213"/>
  <c r="GV41" i="213"/>
  <c r="GI41" i="213"/>
  <c r="FU41" i="213"/>
  <c r="ES41" i="213"/>
  <c r="EF41" i="213"/>
  <c r="DR41" i="213"/>
  <c r="DD41" i="213"/>
  <c r="CQ41" i="213"/>
  <c r="CC41" i="213"/>
  <c r="BA41" i="213"/>
  <c r="AN41" i="213"/>
  <c r="Z41" i="213"/>
  <c r="L41" i="213"/>
  <c r="GG41" i="213"/>
  <c r="FT41" i="213"/>
  <c r="FF41" i="213"/>
  <c r="ER41" i="213"/>
  <c r="EE41" i="213"/>
  <c r="DQ41" i="213"/>
  <c r="CO41" i="213"/>
  <c r="CB41" i="213"/>
  <c r="BN41" i="213"/>
  <c r="AZ41" i="213"/>
  <c r="AM41" i="213"/>
  <c r="Y41" i="213"/>
  <c r="GT41" i="213"/>
  <c r="GF41" i="213"/>
  <c r="FS41" i="213"/>
  <c r="FE41" i="213"/>
  <c r="EC41" i="213"/>
  <c r="DP41" i="213"/>
  <c r="DB41" i="213"/>
  <c r="CN41" i="213"/>
  <c r="CA41" i="213"/>
  <c r="BM41" i="213"/>
  <c r="AK41" i="213"/>
  <c r="X41" i="213"/>
  <c r="J41" i="213"/>
  <c r="A42" i="213"/>
  <c r="GS41" i="213"/>
  <c r="FQ41" i="213"/>
  <c r="FD41" i="213"/>
  <c r="EP41" i="213"/>
  <c r="EB41" i="213"/>
  <c r="DO41" i="213"/>
  <c r="DA41" i="213"/>
  <c r="BY41" i="213"/>
  <c r="BL41" i="213"/>
  <c r="AX41" i="213"/>
  <c r="AJ41" i="213"/>
  <c r="W41" i="213"/>
  <c r="I41" i="213"/>
  <c r="HE41" i="213"/>
  <c r="GR41" i="213"/>
  <c r="GD41" i="213"/>
  <c r="FP41" i="213"/>
  <c r="FC41" i="213"/>
  <c r="EO41" i="213"/>
  <c r="DM41" i="213"/>
  <c r="CZ41" i="213"/>
  <c r="CL41" i="213"/>
  <c r="BX41" i="213"/>
  <c r="BK41" i="213"/>
  <c r="AW41" i="213"/>
  <c r="U41" i="213"/>
  <c r="H41" i="213"/>
  <c r="FY41" i="213"/>
  <c r="Q41" i="213"/>
  <c r="CK41" i="213"/>
  <c r="G41" i="213"/>
  <c r="FL41" i="213"/>
  <c r="CG41" i="213"/>
  <c r="C41" i="213"/>
  <c r="FA41" i="213"/>
  <c r="EX41" i="213"/>
  <c r="BT41" i="213"/>
  <c r="EN41" i="213"/>
  <c r="BI41" i="213"/>
  <c r="EJ41" i="213"/>
  <c r="BF41" i="213"/>
  <c r="HD41" i="213"/>
  <c r="DZ41" i="213"/>
  <c r="AV41" i="213"/>
  <c r="HA41" i="213"/>
  <c r="DW41" i="213"/>
  <c r="AR41" i="213"/>
  <c r="GQ41" i="213"/>
  <c r="DL41" i="213"/>
  <c r="AH41" i="213"/>
  <c r="DI41" i="213"/>
  <c r="AE41" i="213"/>
  <c r="T41" i="213"/>
  <c r="GC41" i="213"/>
  <c r="CY41" i="213"/>
  <c r="GY37" i="70"/>
  <c r="GO37" i="70"/>
  <c r="GF37" i="70"/>
  <c r="FW37" i="70"/>
  <c r="FN37" i="70"/>
  <c r="FE37" i="70"/>
  <c r="EV37" i="70"/>
  <c r="EM37" i="70"/>
  <c r="EC37" i="70"/>
  <c r="DT37" i="70"/>
  <c r="DK37" i="70"/>
  <c r="DB37" i="70"/>
  <c r="CS37" i="70"/>
  <c r="CJ37" i="70"/>
  <c r="CA37" i="70"/>
  <c r="BQ37" i="70"/>
  <c r="BH37" i="70"/>
  <c r="AY37" i="70"/>
  <c r="AP37" i="70"/>
  <c r="AG37" i="70"/>
  <c r="X37" i="70"/>
  <c r="O37" i="70"/>
  <c r="E37" i="70"/>
  <c r="HE37" i="70"/>
  <c r="GV37" i="70"/>
  <c r="GM37" i="70"/>
  <c r="GD37" i="70"/>
  <c r="FU37" i="70"/>
  <c r="FL37" i="70"/>
  <c r="FC37" i="70"/>
  <c r="ES37" i="70"/>
  <c r="EJ37" i="70"/>
  <c r="EA37" i="70"/>
  <c r="DR37" i="70"/>
  <c r="DI37" i="70"/>
  <c r="CZ37" i="70"/>
  <c r="CQ37" i="70"/>
  <c r="CG37" i="70"/>
  <c r="BX37" i="70"/>
  <c r="BO37" i="70"/>
  <c r="BF37" i="70"/>
  <c r="AW37" i="70"/>
  <c r="AN37" i="70"/>
  <c r="AE37" i="70"/>
  <c r="U37" i="70"/>
  <c r="L37" i="70"/>
  <c r="C37" i="70"/>
  <c r="HD37" i="70"/>
  <c r="GU37" i="70"/>
  <c r="GL37" i="70"/>
  <c r="GC37" i="70"/>
  <c r="FT37" i="70"/>
  <c r="FK37" i="70"/>
  <c r="FA37" i="70"/>
  <c r="ER37" i="70"/>
  <c r="EI37" i="70"/>
  <c r="DZ37" i="70"/>
  <c r="DQ37" i="70"/>
  <c r="DH37" i="70"/>
  <c r="CY37" i="70"/>
  <c r="CO37" i="70"/>
  <c r="CF37" i="70"/>
  <c r="BW37" i="70"/>
  <c r="BN37" i="70"/>
  <c r="BE37" i="70"/>
  <c r="AV37" i="70"/>
  <c r="AM37" i="70"/>
  <c r="AC37" i="70"/>
  <c r="T37" i="70"/>
  <c r="K37" i="70"/>
  <c r="B37" i="70"/>
  <c r="HC37" i="70"/>
  <c r="GT37" i="70"/>
  <c r="GK37" i="70"/>
  <c r="GB37" i="70"/>
  <c r="FS37" i="70"/>
  <c r="FI37" i="70"/>
  <c r="EZ37" i="70"/>
  <c r="EQ37" i="70"/>
  <c r="EH37" i="70"/>
  <c r="DY37" i="70"/>
  <c r="DP37" i="70"/>
  <c r="DG37" i="70"/>
  <c r="CW37" i="70"/>
  <c r="CN37" i="70"/>
  <c r="CE37" i="70"/>
  <c r="BV37" i="70"/>
  <c r="BM37" i="70"/>
  <c r="BD37" i="70"/>
  <c r="AU37" i="70"/>
  <c r="AK37" i="70"/>
  <c r="AB37" i="70"/>
  <c r="S37" i="70"/>
  <c r="J37" i="70"/>
  <c r="HB37" i="70"/>
  <c r="GS37" i="70"/>
  <c r="GJ37" i="70"/>
  <c r="GA37" i="70"/>
  <c r="FQ37" i="70"/>
  <c r="FH37" i="70"/>
  <c r="EY37" i="70"/>
  <c r="EP37" i="70"/>
  <c r="EG37" i="70"/>
  <c r="DX37" i="70"/>
  <c r="DO37" i="70"/>
  <c r="DE37" i="70"/>
  <c r="CV37" i="70"/>
  <c r="CM37" i="70"/>
  <c r="CD37" i="70"/>
  <c r="BU37" i="70"/>
  <c r="BL37" i="70"/>
  <c r="BC37" i="70"/>
  <c r="AS37" i="70"/>
  <c r="AJ37" i="70"/>
  <c r="AA37" i="70"/>
  <c r="R37" i="70"/>
  <c r="I37" i="70"/>
  <c r="HA37" i="70"/>
  <c r="GR37" i="70"/>
  <c r="GI37" i="70"/>
  <c r="FY37" i="70"/>
  <c r="FP37" i="70"/>
  <c r="FG37" i="70"/>
  <c r="EX37" i="70"/>
  <c r="EO37" i="70"/>
  <c r="EF37" i="70"/>
  <c r="DW37" i="70"/>
  <c r="DM37" i="70"/>
  <c r="DD37" i="70"/>
  <c r="CU37" i="70"/>
  <c r="CL37" i="70"/>
  <c r="CC37" i="70"/>
  <c r="BT37" i="70"/>
  <c r="BK37" i="70"/>
  <c r="BA37" i="70"/>
  <c r="AR37" i="70"/>
  <c r="AI37" i="70"/>
  <c r="Z37" i="70"/>
  <c r="Q37" i="70"/>
  <c r="H37" i="70"/>
  <c r="GZ37" i="70"/>
  <c r="GQ37" i="70"/>
  <c r="GG37" i="70"/>
  <c r="FX37" i="70"/>
  <c r="FO37" i="70"/>
  <c r="FF37" i="70"/>
  <c r="EW37" i="70"/>
  <c r="EN37" i="70"/>
  <c r="EE37" i="70"/>
  <c r="DU37" i="70"/>
  <c r="DL37" i="70"/>
  <c r="DC37" i="70"/>
  <c r="CT37" i="70"/>
  <c r="CK37" i="70"/>
  <c r="CB37" i="70"/>
  <c r="BS37" i="70"/>
  <c r="BI37" i="70"/>
  <c r="AZ37" i="70"/>
  <c r="AQ37" i="70"/>
  <c r="AH37" i="70"/>
  <c r="Y37" i="70"/>
  <c r="P37" i="70"/>
  <c r="G37" i="70"/>
  <c r="GE37" i="70"/>
  <c r="DJ37" i="70"/>
  <c r="AO37" i="70"/>
  <c r="FV37" i="70"/>
  <c r="DA37" i="70"/>
  <c r="AF37" i="70"/>
  <c r="FM37" i="70"/>
  <c r="CR37" i="70"/>
  <c r="W37" i="70"/>
  <c r="FD37" i="70"/>
  <c r="CI37" i="70"/>
  <c r="M37" i="70"/>
  <c r="EU37" i="70"/>
  <c r="BY37" i="70"/>
  <c r="D37" i="70"/>
  <c r="EK37" i="70"/>
  <c r="BP37" i="70"/>
  <c r="GW37" i="70"/>
  <c r="EB37" i="70"/>
  <c r="BG37" i="70"/>
  <c r="GN37" i="70"/>
  <c r="DS37" i="70"/>
  <c r="AX37" i="70"/>
  <c r="A38" i="70"/>
  <c r="GU42" i="213" l="1"/>
  <c r="FW42" i="213"/>
  <c r="GM42" i="213"/>
  <c r="FO42" i="213"/>
  <c r="HC42" i="213"/>
  <c r="GE42" i="213"/>
  <c r="FG42" i="213"/>
  <c r="EY42" i="213"/>
  <c r="EA42" i="213"/>
  <c r="EQ42" i="213"/>
  <c r="EI42" i="213"/>
  <c r="DS42" i="213"/>
  <c r="CU42" i="213"/>
  <c r="BW42" i="213"/>
  <c r="DK42" i="213"/>
  <c r="CM42" i="213"/>
  <c r="DC42" i="213"/>
  <c r="CE42" i="213"/>
  <c r="AI42" i="213"/>
  <c r="AY42" i="213"/>
  <c r="AA42" i="213"/>
  <c r="BO42" i="213"/>
  <c r="AQ42" i="213"/>
  <c r="K42" i="213"/>
  <c r="BG42" i="213"/>
  <c r="S42" i="213"/>
  <c r="GG42" i="213"/>
  <c r="FT42" i="213"/>
  <c r="FF42" i="213"/>
  <c r="ER42" i="213"/>
  <c r="EE42" i="213"/>
  <c r="DQ42" i="213"/>
  <c r="CO42" i="213"/>
  <c r="CB42" i="213"/>
  <c r="BN42" i="213"/>
  <c r="AZ42" i="213"/>
  <c r="AM42" i="213"/>
  <c r="Y42" i="213"/>
  <c r="GT42" i="213"/>
  <c r="GF42" i="213"/>
  <c r="FS42" i="213"/>
  <c r="FE42" i="213"/>
  <c r="EC42" i="213"/>
  <c r="DP42" i="213"/>
  <c r="DB42" i="213"/>
  <c r="CN42" i="213"/>
  <c r="CA42" i="213"/>
  <c r="BM42" i="213"/>
  <c r="AK42" i="213"/>
  <c r="X42" i="213"/>
  <c r="J42" i="213"/>
  <c r="HE42" i="213"/>
  <c r="GR42" i="213"/>
  <c r="GD42" i="213"/>
  <c r="FP42" i="213"/>
  <c r="FC42" i="213"/>
  <c r="EO42" i="213"/>
  <c r="DM42" i="213"/>
  <c r="CZ42" i="213"/>
  <c r="CL42" i="213"/>
  <c r="BX42" i="213"/>
  <c r="BK42" i="213"/>
  <c r="AW42" i="213"/>
  <c r="U42" i="213"/>
  <c r="H42" i="213"/>
  <c r="HD42" i="213"/>
  <c r="GQ42" i="213"/>
  <c r="GC42" i="213"/>
  <c r="FA42" i="213"/>
  <c r="EN42" i="213"/>
  <c r="DZ42" i="213"/>
  <c r="DL42" i="213"/>
  <c r="CY42" i="213"/>
  <c r="CK42" i="213"/>
  <c r="BI42" i="213"/>
  <c r="AV42" i="213"/>
  <c r="AH42" i="213"/>
  <c r="T42" i="213"/>
  <c r="G42" i="213"/>
  <c r="GO42" i="213"/>
  <c r="GB42" i="213"/>
  <c r="FN42" i="213"/>
  <c r="EZ42" i="213"/>
  <c r="EM42" i="213"/>
  <c r="DY42" i="213"/>
  <c r="CW42" i="213"/>
  <c r="CJ42" i="213"/>
  <c r="BV42" i="213"/>
  <c r="BH42" i="213"/>
  <c r="AU42" i="213"/>
  <c r="AG42" i="213"/>
  <c r="E42" i="213"/>
  <c r="HB42" i="213"/>
  <c r="GN42" i="213"/>
  <c r="GA42" i="213"/>
  <c r="FM42" i="213"/>
  <c r="EK42" i="213"/>
  <c r="DX42" i="213"/>
  <c r="DJ42" i="213"/>
  <c r="CV42" i="213"/>
  <c r="CI42" i="213"/>
  <c r="BU42" i="213"/>
  <c r="AS42" i="213"/>
  <c r="AF42" i="213"/>
  <c r="R42" i="213"/>
  <c r="D42" i="213"/>
  <c r="HA42" i="213"/>
  <c r="FY42" i="213"/>
  <c r="FL42" i="213"/>
  <c r="EX42" i="213"/>
  <c r="EJ42" i="213"/>
  <c r="DW42" i="213"/>
  <c r="DI42" i="213"/>
  <c r="CG42" i="213"/>
  <c r="BT42" i="213"/>
  <c r="BF42" i="213"/>
  <c r="AR42" i="213"/>
  <c r="AE42" i="213"/>
  <c r="Q42" i="213"/>
  <c r="C42" i="213"/>
  <c r="GZ42" i="213"/>
  <c r="GL42" i="213"/>
  <c r="FX42" i="213"/>
  <c r="FK42" i="213"/>
  <c r="EW42" i="213"/>
  <c r="DU42" i="213"/>
  <c r="DH42" i="213"/>
  <c r="CT42" i="213"/>
  <c r="CF42" i="213"/>
  <c r="BS42" i="213"/>
  <c r="BE42" i="213"/>
  <c r="AC42" i="213"/>
  <c r="P42" i="213"/>
  <c r="B42" i="213"/>
  <c r="GY42" i="213"/>
  <c r="GK42" i="213"/>
  <c r="FI42" i="213"/>
  <c r="EV42" i="213"/>
  <c r="EH42" i="213"/>
  <c r="DT42" i="213"/>
  <c r="DG42" i="213"/>
  <c r="CS42" i="213"/>
  <c r="BQ42" i="213"/>
  <c r="BD42" i="213"/>
  <c r="AP42" i="213"/>
  <c r="AB42" i="213"/>
  <c r="O42" i="213"/>
  <c r="GW42" i="213"/>
  <c r="GJ42" i="213"/>
  <c r="FV42" i="213"/>
  <c r="FH42" i="213"/>
  <c r="EU42" i="213"/>
  <c r="EG42" i="213"/>
  <c r="DE42" i="213"/>
  <c r="CR42" i="213"/>
  <c r="CD42" i="213"/>
  <c r="BP42" i="213"/>
  <c r="BC42" i="213"/>
  <c r="AO42" i="213"/>
  <c r="M42" i="213"/>
  <c r="A43" i="213"/>
  <c r="EB42" i="213"/>
  <c r="AX42" i="213"/>
  <c r="GV42" i="213"/>
  <c r="DR42" i="213"/>
  <c r="AN42" i="213"/>
  <c r="GS42" i="213"/>
  <c r="DO42" i="213"/>
  <c r="AJ42" i="213"/>
  <c r="GI42" i="213"/>
  <c r="DD42" i="213"/>
  <c r="Z42" i="213"/>
  <c r="DA42" i="213"/>
  <c r="W42" i="213"/>
  <c r="FU42" i="213"/>
  <c r="CQ42" i="213"/>
  <c r="L42" i="213"/>
  <c r="FQ42" i="213"/>
  <c r="I42" i="213"/>
  <c r="CC42" i="213"/>
  <c r="FD42" i="213"/>
  <c r="BY42" i="213"/>
  <c r="ES42" i="213"/>
  <c r="EP42" i="213"/>
  <c r="BL42" i="213"/>
  <c r="EF42" i="213"/>
  <c r="BA42" i="213"/>
  <c r="HE38" i="70"/>
  <c r="GV38" i="70"/>
  <c r="GM38" i="70"/>
  <c r="GD38" i="70"/>
  <c r="FU38" i="70"/>
  <c r="FL38" i="70"/>
  <c r="FC38" i="70"/>
  <c r="ES38" i="70"/>
  <c r="EJ38" i="70"/>
  <c r="EA38" i="70"/>
  <c r="DR38" i="70"/>
  <c r="DI38" i="70"/>
  <c r="CZ38" i="70"/>
  <c r="CQ38" i="70"/>
  <c r="CG38" i="70"/>
  <c r="BX38" i="70"/>
  <c r="BO38" i="70"/>
  <c r="HC38" i="70"/>
  <c r="GT38" i="70"/>
  <c r="GK38" i="70"/>
  <c r="GB38" i="70"/>
  <c r="FS38" i="70"/>
  <c r="FI38" i="70"/>
  <c r="EZ38" i="70"/>
  <c r="EQ38" i="70"/>
  <c r="EH38" i="70"/>
  <c r="DY38" i="70"/>
  <c r="DP38" i="70"/>
  <c r="DG38" i="70"/>
  <c r="CW38" i="70"/>
  <c r="CN38" i="70"/>
  <c r="CE38" i="70"/>
  <c r="BV38" i="70"/>
  <c r="BM38" i="70"/>
  <c r="HB38" i="70"/>
  <c r="GS38" i="70"/>
  <c r="GJ38" i="70"/>
  <c r="GA38" i="70"/>
  <c r="FQ38" i="70"/>
  <c r="FH38" i="70"/>
  <c r="EY38" i="70"/>
  <c r="EP38" i="70"/>
  <c r="EG38" i="70"/>
  <c r="DX38" i="70"/>
  <c r="DO38" i="70"/>
  <c r="DE38" i="70"/>
  <c r="CV38" i="70"/>
  <c r="CM38" i="70"/>
  <c r="CD38" i="70"/>
  <c r="BU38" i="70"/>
  <c r="BL38" i="70"/>
  <c r="HA38" i="70"/>
  <c r="GR38" i="70"/>
  <c r="GI38" i="70"/>
  <c r="FY38" i="70"/>
  <c r="FP38" i="70"/>
  <c r="FG38" i="70"/>
  <c r="EX38" i="70"/>
  <c r="EO38" i="70"/>
  <c r="EF38" i="70"/>
  <c r="DW38" i="70"/>
  <c r="DM38" i="70"/>
  <c r="DD38" i="70"/>
  <c r="CU38" i="70"/>
  <c r="CL38" i="70"/>
  <c r="GZ38" i="70"/>
  <c r="GQ38" i="70"/>
  <c r="GG38" i="70"/>
  <c r="FX38" i="70"/>
  <c r="FO38" i="70"/>
  <c r="FF38" i="70"/>
  <c r="EW38" i="70"/>
  <c r="EN38" i="70"/>
  <c r="EE38" i="70"/>
  <c r="DU38" i="70"/>
  <c r="DL38" i="70"/>
  <c r="DC38" i="70"/>
  <c r="CT38" i="70"/>
  <c r="CK38" i="70"/>
  <c r="CB38" i="70"/>
  <c r="BS38" i="70"/>
  <c r="BI38" i="70"/>
  <c r="GY38" i="70"/>
  <c r="GO38" i="70"/>
  <c r="GF38" i="70"/>
  <c r="FW38" i="70"/>
  <c r="FN38" i="70"/>
  <c r="FE38" i="70"/>
  <c r="EV38" i="70"/>
  <c r="EM38" i="70"/>
  <c r="EC38" i="70"/>
  <c r="DT38" i="70"/>
  <c r="DK38" i="70"/>
  <c r="DB38" i="70"/>
  <c r="CS38" i="70"/>
  <c r="GW38" i="70"/>
  <c r="GN38" i="70"/>
  <c r="GE38" i="70"/>
  <c r="FV38" i="70"/>
  <c r="FM38" i="70"/>
  <c r="FD38" i="70"/>
  <c r="EU38" i="70"/>
  <c r="EK38" i="70"/>
  <c r="EB38" i="70"/>
  <c r="DS38" i="70"/>
  <c r="DJ38" i="70"/>
  <c r="DA38" i="70"/>
  <c r="CR38" i="70"/>
  <c r="CI38" i="70"/>
  <c r="GC38" i="70"/>
  <c r="DH38" i="70"/>
  <c r="BW38" i="70"/>
  <c r="BF38" i="70"/>
  <c r="AW38" i="70"/>
  <c r="AN38" i="70"/>
  <c r="AE38" i="70"/>
  <c r="U38" i="70"/>
  <c r="L38" i="70"/>
  <c r="C38" i="70"/>
  <c r="FT38" i="70"/>
  <c r="CY38" i="70"/>
  <c r="BT38" i="70"/>
  <c r="BE38" i="70"/>
  <c r="AV38" i="70"/>
  <c r="AM38" i="70"/>
  <c r="FK38" i="70"/>
  <c r="CO38" i="70"/>
  <c r="BQ38" i="70"/>
  <c r="BD38" i="70"/>
  <c r="AU38" i="70"/>
  <c r="AK38" i="70"/>
  <c r="AB38" i="70"/>
  <c r="S38" i="70"/>
  <c r="J38" i="70"/>
  <c r="FA38" i="70"/>
  <c r="CJ38" i="70"/>
  <c r="BP38" i="70"/>
  <c r="BC38" i="70"/>
  <c r="AS38" i="70"/>
  <c r="AJ38" i="70"/>
  <c r="AA38" i="70"/>
  <c r="R38" i="70"/>
  <c r="I38" i="70"/>
  <c r="ER38" i="70"/>
  <c r="CF38" i="70"/>
  <c r="BN38" i="70"/>
  <c r="BA38" i="70"/>
  <c r="AR38" i="70"/>
  <c r="AI38" i="70"/>
  <c r="Z38" i="70"/>
  <c r="Q38" i="70"/>
  <c r="H38" i="70"/>
  <c r="HD38" i="70"/>
  <c r="EI38" i="70"/>
  <c r="CC38" i="70"/>
  <c r="BK38" i="70"/>
  <c r="AZ38" i="70"/>
  <c r="AQ38" i="70"/>
  <c r="AH38" i="70"/>
  <c r="Y38" i="70"/>
  <c r="P38" i="70"/>
  <c r="G38" i="70"/>
  <c r="GU38" i="70"/>
  <c r="DZ38" i="70"/>
  <c r="CA38" i="70"/>
  <c r="BH38" i="70"/>
  <c r="AY38" i="70"/>
  <c r="AP38" i="70"/>
  <c r="AG38" i="70"/>
  <c r="X38" i="70"/>
  <c r="O38" i="70"/>
  <c r="E38" i="70"/>
  <c r="GL38" i="70"/>
  <c r="DQ38" i="70"/>
  <c r="BY38" i="70"/>
  <c r="BG38" i="70"/>
  <c r="AX38" i="70"/>
  <c r="AO38" i="70"/>
  <c r="AF38" i="70"/>
  <c r="W38" i="70"/>
  <c r="M38" i="70"/>
  <c r="D38" i="70"/>
  <c r="AC38" i="70"/>
  <c r="T38" i="70"/>
  <c r="K38" i="70"/>
  <c r="B38" i="70"/>
  <c r="A39" i="70"/>
  <c r="HC43" i="213" l="1"/>
  <c r="GU43" i="213"/>
  <c r="EY43" i="213"/>
  <c r="EA43" i="213"/>
  <c r="GM43" i="213"/>
  <c r="GE43" i="213"/>
  <c r="EQ43" i="213"/>
  <c r="FG43" i="213"/>
  <c r="FW43" i="213"/>
  <c r="EI43" i="213"/>
  <c r="FO43" i="213"/>
  <c r="CU43" i="213"/>
  <c r="BW43" i="213"/>
  <c r="DK43" i="213"/>
  <c r="CM43" i="213"/>
  <c r="DC43" i="213"/>
  <c r="CE43" i="213"/>
  <c r="DS43" i="213"/>
  <c r="AY43" i="213"/>
  <c r="AA43" i="213"/>
  <c r="BO43" i="213"/>
  <c r="AQ43" i="213"/>
  <c r="K43" i="213"/>
  <c r="BG43" i="213"/>
  <c r="S43" i="213"/>
  <c r="AI43" i="213"/>
  <c r="HA43" i="213"/>
  <c r="FY43" i="213"/>
  <c r="FL43" i="213"/>
  <c r="EX43" i="213"/>
  <c r="EJ43" i="213"/>
  <c r="DW43" i="213"/>
  <c r="DI43" i="213"/>
  <c r="CG43" i="213"/>
  <c r="BT43" i="213"/>
  <c r="BF43" i="213"/>
  <c r="AR43" i="213"/>
  <c r="AE43" i="213"/>
  <c r="Q43" i="213"/>
  <c r="C43" i="213"/>
  <c r="GZ43" i="213"/>
  <c r="GL43" i="213"/>
  <c r="FX43" i="213"/>
  <c r="FK43" i="213"/>
  <c r="EW43" i="213"/>
  <c r="DU43" i="213"/>
  <c r="DH43" i="213"/>
  <c r="CT43" i="213"/>
  <c r="CF43" i="213"/>
  <c r="BS43" i="213"/>
  <c r="BE43" i="213"/>
  <c r="AC43" i="213"/>
  <c r="P43" i="213"/>
  <c r="B43" i="213"/>
  <c r="GW43" i="213"/>
  <c r="GJ43" i="213"/>
  <c r="FV43" i="213"/>
  <c r="FH43" i="213"/>
  <c r="EU43" i="213"/>
  <c r="EG43" i="213"/>
  <c r="DE43" i="213"/>
  <c r="CR43" i="213"/>
  <c r="CD43" i="213"/>
  <c r="BP43" i="213"/>
  <c r="BC43" i="213"/>
  <c r="AO43" i="213"/>
  <c r="M43" i="213"/>
  <c r="GV43" i="213"/>
  <c r="GI43" i="213"/>
  <c r="FU43" i="213"/>
  <c r="ES43" i="213"/>
  <c r="EF43" i="213"/>
  <c r="DR43" i="213"/>
  <c r="DD43" i="213"/>
  <c r="CQ43" i="213"/>
  <c r="CC43" i="213"/>
  <c r="BA43" i="213"/>
  <c r="AN43" i="213"/>
  <c r="Z43" i="213"/>
  <c r="L43" i="213"/>
  <c r="GG43" i="213"/>
  <c r="FT43" i="213"/>
  <c r="FF43" i="213"/>
  <c r="ER43" i="213"/>
  <c r="EE43" i="213"/>
  <c r="DQ43" i="213"/>
  <c r="CO43" i="213"/>
  <c r="CB43" i="213"/>
  <c r="BN43" i="213"/>
  <c r="AZ43" i="213"/>
  <c r="AM43" i="213"/>
  <c r="Y43" i="213"/>
  <c r="GT43" i="213"/>
  <c r="GF43" i="213"/>
  <c r="FS43" i="213"/>
  <c r="FE43" i="213"/>
  <c r="EC43" i="213"/>
  <c r="DP43" i="213"/>
  <c r="DB43" i="213"/>
  <c r="CN43" i="213"/>
  <c r="CA43" i="213"/>
  <c r="BM43" i="213"/>
  <c r="AK43" i="213"/>
  <c r="X43" i="213"/>
  <c r="J43" i="213"/>
  <c r="A44" i="213"/>
  <c r="GS43" i="213"/>
  <c r="FQ43" i="213"/>
  <c r="FD43" i="213"/>
  <c r="EP43" i="213"/>
  <c r="EB43" i="213"/>
  <c r="DO43" i="213"/>
  <c r="DA43" i="213"/>
  <c r="BY43" i="213"/>
  <c r="BL43" i="213"/>
  <c r="AX43" i="213"/>
  <c r="AJ43" i="213"/>
  <c r="W43" i="213"/>
  <c r="I43" i="213"/>
  <c r="HE43" i="213"/>
  <c r="GR43" i="213"/>
  <c r="GD43" i="213"/>
  <c r="FP43" i="213"/>
  <c r="FC43" i="213"/>
  <c r="EO43" i="213"/>
  <c r="DM43" i="213"/>
  <c r="CZ43" i="213"/>
  <c r="CL43" i="213"/>
  <c r="BX43" i="213"/>
  <c r="BK43" i="213"/>
  <c r="AW43" i="213"/>
  <c r="U43" i="213"/>
  <c r="H43" i="213"/>
  <c r="HD43" i="213"/>
  <c r="GQ43" i="213"/>
  <c r="GC43" i="213"/>
  <c r="FA43" i="213"/>
  <c r="EN43" i="213"/>
  <c r="DZ43" i="213"/>
  <c r="DL43" i="213"/>
  <c r="CY43" i="213"/>
  <c r="CK43" i="213"/>
  <c r="BI43" i="213"/>
  <c r="AV43" i="213"/>
  <c r="AH43" i="213"/>
  <c r="T43" i="213"/>
  <c r="G43" i="213"/>
  <c r="GO43" i="213"/>
  <c r="GB43" i="213"/>
  <c r="FN43" i="213"/>
  <c r="EZ43" i="213"/>
  <c r="EM43" i="213"/>
  <c r="DY43" i="213"/>
  <c r="CW43" i="213"/>
  <c r="CJ43" i="213"/>
  <c r="BV43" i="213"/>
  <c r="BH43" i="213"/>
  <c r="AU43" i="213"/>
  <c r="AG43" i="213"/>
  <c r="E43" i="213"/>
  <c r="FI43" i="213"/>
  <c r="BU43" i="213"/>
  <c r="EV43" i="213"/>
  <c r="BQ43" i="213"/>
  <c r="EK43" i="213"/>
  <c r="EH43" i="213"/>
  <c r="BD43" i="213"/>
  <c r="HB43" i="213"/>
  <c r="DX43" i="213"/>
  <c r="AS43" i="213"/>
  <c r="GY43" i="213"/>
  <c r="DT43" i="213"/>
  <c r="AP43" i="213"/>
  <c r="GN43" i="213"/>
  <c r="DJ43" i="213"/>
  <c r="AF43" i="213"/>
  <c r="GK43" i="213"/>
  <c r="DG43" i="213"/>
  <c r="AB43" i="213"/>
  <c r="GA43" i="213"/>
  <c r="CV43" i="213"/>
  <c r="R43" i="213"/>
  <c r="CS43" i="213"/>
  <c r="O43" i="213"/>
  <c r="FM43" i="213"/>
  <c r="CI43" i="213"/>
  <c r="D43" i="213"/>
  <c r="HC39" i="70"/>
  <c r="GT39" i="70"/>
  <c r="GK39" i="70"/>
  <c r="GB39" i="70"/>
  <c r="FS39" i="70"/>
  <c r="FI39" i="70"/>
  <c r="EZ39" i="70"/>
  <c r="EQ39" i="70"/>
  <c r="EH39" i="70"/>
  <c r="DY39" i="70"/>
  <c r="DP39" i="70"/>
  <c r="DG39" i="70"/>
  <c r="CW39" i="70"/>
  <c r="CN39" i="70"/>
  <c r="CE39" i="70"/>
  <c r="BV39" i="70"/>
  <c r="BM39" i="70"/>
  <c r="BD39" i="70"/>
  <c r="AU39" i="70"/>
  <c r="AK39" i="70"/>
  <c r="AB39" i="70"/>
  <c r="S39" i="70"/>
  <c r="J39" i="70"/>
  <c r="HA39" i="70"/>
  <c r="GR39" i="70"/>
  <c r="GI39" i="70"/>
  <c r="FY39" i="70"/>
  <c r="FP39" i="70"/>
  <c r="FG39" i="70"/>
  <c r="EX39" i="70"/>
  <c r="EO39" i="70"/>
  <c r="EF39" i="70"/>
  <c r="DW39" i="70"/>
  <c r="DM39" i="70"/>
  <c r="DD39" i="70"/>
  <c r="CU39" i="70"/>
  <c r="CL39" i="70"/>
  <c r="CC39" i="70"/>
  <c r="BT39" i="70"/>
  <c r="BK39" i="70"/>
  <c r="BA39" i="70"/>
  <c r="AR39" i="70"/>
  <c r="AI39" i="70"/>
  <c r="Z39" i="70"/>
  <c r="Q39" i="70"/>
  <c r="H39" i="70"/>
  <c r="GZ39" i="70"/>
  <c r="GQ39" i="70"/>
  <c r="GG39" i="70"/>
  <c r="FX39" i="70"/>
  <c r="FO39" i="70"/>
  <c r="FF39" i="70"/>
  <c r="EW39" i="70"/>
  <c r="EN39" i="70"/>
  <c r="EE39" i="70"/>
  <c r="DU39" i="70"/>
  <c r="DL39" i="70"/>
  <c r="DC39" i="70"/>
  <c r="CT39" i="70"/>
  <c r="CK39" i="70"/>
  <c r="CB39" i="70"/>
  <c r="BS39" i="70"/>
  <c r="BI39" i="70"/>
  <c r="AZ39" i="70"/>
  <c r="AQ39" i="70"/>
  <c r="AH39" i="70"/>
  <c r="Y39" i="70"/>
  <c r="P39" i="70"/>
  <c r="G39" i="70"/>
  <c r="GY39" i="70"/>
  <c r="GO39" i="70"/>
  <c r="GF39" i="70"/>
  <c r="FW39" i="70"/>
  <c r="FN39" i="70"/>
  <c r="FE39" i="70"/>
  <c r="EV39" i="70"/>
  <c r="EM39" i="70"/>
  <c r="EC39" i="70"/>
  <c r="DT39" i="70"/>
  <c r="DK39" i="70"/>
  <c r="DB39" i="70"/>
  <c r="CS39" i="70"/>
  <c r="CJ39" i="70"/>
  <c r="CA39" i="70"/>
  <c r="BQ39" i="70"/>
  <c r="BH39" i="70"/>
  <c r="AY39" i="70"/>
  <c r="AP39" i="70"/>
  <c r="AG39" i="70"/>
  <c r="X39" i="70"/>
  <c r="O39" i="70"/>
  <c r="E39" i="70"/>
  <c r="GW39" i="70"/>
  <c r="GN39" i="70"/>
  <c r="GE39" i="70"/>
  <c r="FV39" i="70"/>
  <c r="FM39" i="70"/>
  <c r="FD39" i="70"/>
  <c r="EU39" i="70"/>
  <c r="EK39" i="70"/>
  <c r="EB39" i="70"/>
  <c r="DS39" i="70"/>
  <c r="DJ39" i="70"/>
  <c r="DA39" i="70"/>
  <c r="CR39" i="70"/>
  <c r="CI39" i="70"/>
  <c r="BY39" i="70"/>
  <c r="BP39" i="70"/>
  <c r="BG39" i="70"/>
  <c r="AX39" i="70"/>
  <c r="AO39" i="70"/>
  <c r="AF39" i="70"/>
  <c r="W39" i="70"/>
  <c r="M39" i="70"/>
  <c r="D39" i="70"/>
  <c r="HE39" i="70"/>
  <c r="GV39" i="70"/>
  <c r="GM39" i="70"/>
  <c r="GD39" i="70"/>
  <c r="FU39" i="70"/>
  <c r="FL39" i="70"/>
  <c r="FC39" i="70"/>
  <c r="ES39" i="70"/>
  <c r="EJ39" i="70"/>
  <c r="EA39" i="70"/>
  <c r="DR39" i="70"/>
  <c r="DI39" i="70"/>
  <c r="CZ39" i="70"/>
  <c r="CQ39" i="70"/>
  <c r="CG39" i="70"/>
  <c r="BX39" i="70"/>
  <c r="BO39" i="70"/>
  <c r="BF39" i="70"/>
  <c r="AW39" i="70"/>
  <c r="AN39" i="70"/>
  <c r="AE39" i="70"/>
  <c r="U39" i="70"/>
  <c r="L39" i="70"/>
  <c r="C39" i="70"/>
  <c r="HD39" i="70"/>
  <c r="GU39" i="70"/>
  <c r="GL39" i="70"/>
  <c r="GC39" i="70"/>
  <c r="FT39" i="70"/>
  <c r="FK39" i="70"/>
  <c r="FA39" i="70"/>
  <c r="ER39" i="70"/>
  <c r="EI39" i="70"/>
  <c r="DZ39" i="70"/>
  <c r="DQ39" i="70"/>
  <c r="DH39" i="70"/>
  <c r="CY39" i="70"/>
  <c r="CO39" i="70"/>
  <c r="CF39" i="70"/>
  <c r="BW39" i="70"/>
  <c r="BN39" i="70"/>
  <c r="BE39" i="70"/>
  <c r="AV39" i="70"/>
  <c r="AM39" i="70"/>
  <c r="AC39" i="70"/>
  <c r="T39" i="70"/>
  <c r="K39" i="70"/>
  <c r="B39" i="70"/>
  <c r="GJ39" i="70"/>
  <c r="DO39" i="70"/>
  <c r="AS39" i="70"/>
  <c r="GA39" i="70"/>
  <c r="DE39" i="70"/>
  <c r="AJ39" i="70"/>
  <c r="FQ39" i="70"/>
  <c r="CV39" i="70"/>
  <c r="AA39" i="70"/>
  <c r="FH39" i="70"/>
  <c r="CM39" i="70"/>
  <c r="R39" i="70"/>
  <c r="EY39" i="70"/>
  <c r="CD39" i="70"/>
  <c r="I39" i="70"/>
  <c r="EP39" i="70"/>
  <c r="BU39" i="70"/>
  <c r="HB39" i="70"/>
  <c r="EG39" i="70"/>
  <c r="BL39" i="70"/>
  <c r="GS39" i="70"/>
  <c r="DX39" i="70"/>
  <c r="BC39" i="70"/>
  <c r="A40" i="70"/>
  <c r="GM44" i="213" l="1"/>
  <c r="HC44" i="213"/>
  <c r="GE44" i="213"/>
  <c r="GU44" i="213"/>
  <c r="FW44" i="213"/>
  <c r="EA44" i="213"/>
  <c r="EQ44" i="213"/>
  <c r="FG44" i="213"/>
  <c r="EI44" i="213"/>
  <c r="FO44" i="213"/>
  <c r="EY44" i="213"/>
  <c r="BW44" i="213"/>
  <c r="DK44" i="213"/>
  <c r="CM44" i="213"/>
  <c r="DC44" i="213"/>
  <c r="CE44" i="213"/>
  <c r="DS44" i="213"/>
  <c r="CU44" i="213"/>
  <c r="AY44" i="213"/>
  <c r="AA44" i="213"/>
  <c r="BO44" i="213"/>
  <c r="AQ44" i="213"/>
  <c r="K44" i="213"/>
  <c r="BG44" i="213"/>
  <c r="AI44" i="213"/>
  <c r="S44" i="213"/>
  <c r="A45" i="213"/>
  <c r="GS44" i="213"/>
  <c r="FQ44" i="213"/>
  <c r="FD44" i="213"/>
  <c r="EP44" i="213"/>
  <c r="EB44" i="213"/>
  <c r="DO44" i="213"/>
  <c r="DA44" i="213"/>
  <c r="BY44" i="213"/>
  <c r="BL44" i="213"/>
  <c r="AX44" i="213"/>
  <c r="AJ44" i="213"/>
  <c r="W44" i="213"/>
  <c r="I44" i="213"/>
  <c r="HE44" i="213"/>
  <c r="GR44" i="213"/>
  <c r="GD44" i="213"/>
  <c r="FP44" i="213"/>
  <c r="FC44" i="213"/>
  <c r="EO44" i="213"/>
  <c r="DM44" i="213"/>
  <c r="CZ44" i="213"/>
  <c r="CL44" i="213"/>
  <c r="BX44" i="213"/>
  <c r="BK44" i="213"/>
  <c r="AW44" i="213"/>
  <c r="U44" i="213"/>
  <c r="H44" i="213"/>
  <c r="GO44" i="213"/>
  <c r="GB44" i="213"/>
  <c r="FN44" i="213"/>
  <c r="EZ44" i="213"/>
  <c r="EM44" i="213"/>
  <c r="DY44" i="213"/>
  <c r="CW44" i="213"/>
  <c r="CJ44" i="213"/>
  <c r="BV44" i="213"/>
  <c r="BH44" i="213"/>
  <c r="AU44" i="213"/>
  <c r="AG44" i="213"/>
  <c r="E44" i="213"/>
  <c r="HB44" i="213"/>
  <c r="GN44" i="213"/>
  <c r="GA44" i="213"/>
  <c r="FM44" i="213"/>
  <c r="EK44" i="213"/>
  <c r="DX44" i="213"/>
  <c r="DJ44" i="213"/>
  <c r="CV44" i="213"/>
  <c r="CI44" i="213"/>
  <c r="BU44" i="213"/>
  <c r="AS44" i="213"/>
  <c r="AF44" i="213"/>
  <c r="R44" i="213"/>
  <c r="D44" i="213"/>
  <c r="HA44" i="213"/>
  <c r="FY44" i="213"/>
  <c r="FL44" i="213"/>
  <c r="EX44" i="213"/>
  <c r="EJ44" i="213"/>
  <c r="DW44" i="213"/>
  <c r="DI44" i="213"/>
  <c r="CG44" i="213"/>
  <c r="BT44" i="213"/>
  <c r="BF44" i="213"/>
  <c r="AR44" i="213"/>
  <c r="AE44" i="213"/>
  <c r="Q44" i="213"/>
  <c r="C44" i="213"/>
  <c r="GZ44" i="213"/>
  <c r="GL44" i="213"/>
  <c r="FX44" i="213"/>
  <c r="FK44" i="213"/>
  <c r="EW44" i="213"/>
  <c r="DU44" i="213"/>
  <c r="DH44" i="213"/>
  <c r="CT44" i="213"/>
  <c r="CF44" i="213"/>
  <c r="BS44" i="213"/>
  <c r="BE44" i="213"/>
  <c r="AC44" i="213"/>
  <c r="P44" i="213"/>
  <c r="B44" i="213"/>
  <c r="GY44" i="213"/>
  <c r="GK44" i="213"/>
  <c r="FI44" i="213"/>
  <c r="EV44" i="213"/>
  <c r="EH44" i="213"/>
  <c r="DT44" i="213"/>
  <c r="DG44" i="213"/>
  <c r="CS44" i="213"/>
  <c r="BQ44" i="213"/>
  <c r="BD44" i="213"/>
  <c r="AP44" i="213"/>
  <c r="AB44" i="213"/>
  <c r="O44" i="213"/>
  <c r="GW44" i="213"/>
  <c r="GJ44" i="213"/>
  <c r="FV44" i="213"/>
  <c r="FH44" i="213"/>
  <c r="EU44" i="213"/>
  <c r="EG44" i="213"/>
  <c r="DE44" i="213"/>
  <c r="CR44" i="213"/>
  <c r="CD44" i="213"/>
  <c r="BP44" i="213"/>
  <c r="BC44" i="213"/>
  <c r="AO44" i="213"/>
  <c r="M44" i="213"/>
  <c r="GV44" i="213"/>
  <c r="GI44" i="213"/>
  <c r="FU44" i="213"/>
  <c r="ES44" i="213"/>
  <c r="EF44" i="213"/>
  <c r="DR44" i="213"/>
  <c r="DD44" i="213"/>
  <c r="CQ44" i="213"/>
  <c r="CC44" i="213"/>
  <c r="BA44" i="213"/>
  <c r="AN44" i="213"/>
  <c r="Z44" i="213"/>
  <c r="L44" i="213"/>
  <c r="GG44" i="213"/>
  <c r="FT44" i="213"/>
  <c r="FF44" i="213"/>
  <c r="ER44" i="213"/>
  <c r="EE44" i="213"/>
  <c r="DQ44" i="213"/>
  <c r="CO44" i="213"/>
  <c r="CB44" i="213"/>
  <c r="BN44" i="213"/>
  <c r="AZ44" i="213"/>
  <c r="AM44" i="213"/>
  <c r="Y44" i="213"/>
  <c r="GQ44" i="213"/>
  <c r="DL44" i="213"/>
  <c r="AH44" i="213"/>
  <c r="GF44" i="213"/>
  <c r="DB44" i="213"/>
  <c r="X44" i="213"/>
  <c r="GC44" i="213"/>
  <c r="CY44" i="213"/>
  <c r="T44" i="213"/>
  <c r="FS44" i="213"/>
  <c r="CN44" i="213"/>
  <c r="J44" i="213"/>
  <c r="CK44" i="213"/>
  <c r="G44" i="213"/>
  <c r="FE44" i="213"/>
  <c r="CA44" i="213"/>
  <c r="FA44" i="213"/>
  <c r="BM44" i="213"/>
  <c r="EN44" i="213"/>
  <c r="BI44" i="213"/>
  <c r="EC44" i="213"/>
  <c r="HD44" i="213"/>
  <c r="DZ44" i="213"/>
  <c r="AV44" i="213"/>
  <c r="GT44" i="213"/>
  <c r="DP44" i="213"/>
  <c r="AK44" i="213"/>
  <c r="HA40" i="70"/>
  <c r="GR40" i="70"/>
  <c r="GI40" i="70"/>
  <c r="FY40" i="70"/>
  <c r="FP40" i="70"/>
  <c r="FG40" i="70"/>
  <c r="EX40" i="70"/>
  <c r="EO40" i="70"/>
  <c r="EF40" i="70"/>
  <c r="DW40" i="70"/>
  <c r="DM40" i="70"/>
  <c r="DD40" i="70"/>
  <c r="CU40" i="70"/>
  <c r="CL40" i="70"/>
  <c r="CC40" i="70"/>
  <c r="BT40" i="70"/>
  <c r="BK40" i="70"/>
  <c r="BA40" i="70"/>
  <c r="AR40" i="70"/>
  <c r="AI40" i="70"/>
  <c r="Z40" i="70"/>
  <c r="Q40" i="70"/>
  <c r="H40" i="70"/>
  <c r="GY40" i="70"/>
  <c r="GO40" i="70"/>
  <c r="GF40" i="70"/>
  <c r="FW40" i="70"/>
  <c r="FN40" i="70"/>
  <c r="FE40" i="70"/>
  <c r="EV40" i="70"/>
  <c r="EM40" i="70"/>
  <c r="EC40" i="70"/>
  <c r="DT40" i="70"/>
  <c r="DK40" i="70"/>
  <c r="DB40" i="70"/>
  <c r="CS40" i="70"/>
  <c r="CJ40" i="70"/>
  <c r="CA40" i="70"/>
  <c r="BQ40" i="70"/>
  <c r="BH40" i="70"/>
  <c r="AY40" i="70"/>
  <c r="AP40" i="70"/>
  <c r="AG40" i="70"/>
  <c r="X40" i="70"/>
  <c r="O40" i="70"/>
  <c r="E40" i="70"/>
  <c r="GW40" i="70"/>
  <c r="GN40" i="70"/>
  <c r="GE40" i="70"/>
  <c r="FV40" i="70"/>
  <c r="FM40" i="70"/>
  <c r="FD40" i="70"/>
  <c r="EU40" i="70"/>
  <c r="EK40" i="70"/>
  <c r="EB40" i="70"/>
  <c r="DS40" i="70"/>
  <c r="DJ40" i="70"/>
  <c r="DA40" i="70"/>
  <c r="CR40" i="70"/>
  <c r="CI40" i="70"/>
  <c r="BY40" i="70"/>
  <c r="BP40" i="70"/>
  <c r="BG40" i="70"/>
  <c r="AX40" i="70"/>
  <c r="AO40" i="70"/>
  <c r="AF40" i="70"/>
  <c r="W40" i="70"/>
  <c r="M40" i="70"/>
  <c r="D40" i="70"/>
  <c r="HE40" i="70"/>
  <c r="GV40" i="70"/>
  <c r="GM40" i="70"/>
  <c r="GD40" i="70"/>
  <c r="FU40" i="70"/>
  <c r="FL40" i="70"/>
  <c r="FC40" i="70"/>
  <c r="ES40" i="70"/>
  <c r="EJ40" i="70"/>
  <c r="EA40" i="70"/>
  <c r="DR40" i="70"/>
  <c r="DI40" i="70"/>
  <c r="CZ40" i="70"/>
  <c r="CQ40" i="70"/>
  <c r="CG40" i="70"/>
  <c r="BX40" i="70"/>
  <c r="BO40" i="70"/>
  <c r="BF40" i="70"/>
  <c r="AW40" i="70"/>
  <c r="AN40" i="70"/>
  <c r="AE40" i="70"/>
  <c r="U40" i="70"/>
  <c r="L40" i="70"/>
  <c r="C40" i="70"/>
  <c r="HD40" i="70"/>
  <c r="GU40" i="70"/>
  <c r="GL40" i="70"/>
  <c r="GC40" i="70"/>
  <c r="FT40" i="70"/>
  <c r="FK40" i="70"/>
  <c r="FA40" i="70"/>
  <c r="ER40" i="70"/>
  <c r="EI40" i="70"/>
  <c r="DZ40" i="70"/>
  <c r="DQ40" i="70"/>
  <c r="DH40" i="70"/>
  <c r="CY40" i="70"/>
  <c r="CO40" i="70"/>
  <c r="CF40" i="70"/>
  <c r="BW40" i="70"/>
  <c r="BN40" i="70"/>
  <c r="BE40" i="70"/>
  <c r="AV40" i="70"/>
  <c r="AM40" i="70"/>
  <c r="AC40" i="70"/>
  <c r="T40" i="70"/>
  <c r="K40" i="70"/>
  <c r="B40" i="70"/>
  <c r="HC40" i="70"/>
  <c r="GT40" i="70"/>
  <c r="GK40" i="70"/>
  <c r="GB40" i="70"/>
  <c r="FS40" i="70"/>
  <c r="FI40" i="70"/>
  <c r="EZ40" i="70"/>
  <c r="EQ40" i="70"/>
  <c r="EH40" i="70"/>
  <c r="DY40" i="70"/>
  <c r="DP40" i="70"/>
  <c r="DG40" i="70"/>
  <c r="CW40" i="70"/>
  <c r="CN40" i="70"/>
  <c r="CE40" i="70"/>
  <c r="BV40" i="70"/>
  <c r="BM40" i="70"/>
  <c r="BD40" i="70"/>
  <c r="AU40" i="70"/>
  <c r="AK40" i="70"/>
  <c r="AB40" i="70"/>
  <c r="S40" i="70"/>
  <c r="J40" i="70"/>
  <c r="HB40" i="70"/>
  <c r="GS40" i="70"/>
  <c r="GJ40" i="70"/>
  <c r="GA40" i="70"/>
  <c r="FQ40" i="70"/>
  <c r="FH40" i="70"/>
  <c r="EY40" i="70"/>
  <c r="EP40" i="70"/>
  <c r="EG40" i="70"/>
  <c r="DX40" i="70"/>
  <c r="DO40" i="70"/>
  <c r="DE40" i="70"/>
  <c r="CV40" i="70"/>
  <c r="CM40" i="70"/>
  <c r="CD40" i="70"/>
  <c r="BU40" i="70"/>
  <c r="BL40" i="70"/>
  <c r="BC40" i="70"/>
  <c r="AS40" i="70"/>
  <c r="AJ40" i="70"/>
  <c r="AA40" i="70"/>
  <c r="R40" i="70"/>
  <c r="I40" i="70"/>
  <c r="GQ40" i="70"/>
  <c r="DU40" i="70"/>
  <c r="AZ40" i="70"/>
  <c r="GG40" i="70"/>
  <c r="DL40" i="70"/>
  <c r="AQ40" i="70"/>
  <c r="FX40" i="70"/>
  <c r="DC40" i="70"/>
  <c r="AH40" i="70"/>
  <c r="FO40" i="70"/>
  <c r="CT40" i="70"/>
  <c r="Y40" i="70"/>
  <c r="FF40" i="70"/>
  <c r="CK40" i="70"/>
  <c r="P40" i="70"/>
  <c r="EW40" i="70"/>
  <c r="CB40" i="70"/>
  <c r="G40" i="70"/>
  <c r="EN40" i="70"/>
  <c r="BS40" i="70"/>
  <c r="GZ40" i="70"/>
  <c r="EE40" i="70"/>
  <c r="BI40" i="70"/>
  <c r="A41" i="70"/>
  <c r="GM45" i="213" l="1"/>
  <c r="FO45" i="213"/>
  <c r="HC45" i="213"/>
  <c r="GE45" i="213"/>
  <c r="FG45" i="213"/>
  <c r="GU45" i="213"/>
  <c r="FW45" i="213"/>
  <c r="EQ45" i="213"/>
  <c r="EI45" i="213"/>
  <c r="EY45" i="213"/>
  <c r="EA45" i="213"/>
  <c r="DK45" i="213"/>
  <c r="CM45" i="213"/>
  <c r="DC45" i="213"/>
  <c r="CE45" i="213"/>
  <c r="DS45" i="213"/>
  <c r="CU45" i="213"/>
  <c r="BW45" i="213"/>
  <c r="AA45" i="213"/>
  <c r="BO45" i="213"/>
  <c r="AQ45" i="213"/>
  <c r="K45" i="213"/>
  <c r="BG45" i="213"/>
  <c r="AI45" i="213"/>
  <c r="S45" i="213"/>
  <c r="AY45" i="213"/>
  <c r="GY45" i="213"/>
  <c r="GK45" i="213"/>
  <c r="FI45" i="213"/>
  <c r="EV45" i="213"/>
  <c r="EH45" i="213"/>
  <c r="DT45" i="213"/>
  <c r="DG45" i="213"/>
  <c r="CS45" i="213"/>
  <c r="BQ45" i="213"/>
  <c r="BD45" i="213"/>
  <c r="AP45" i="213"/>
  <c r="AB45" i="213"/>
  <c r="O45" i="213"/>
  <c r="GW45" i="213"/>
  <c r="GJ45" i="213"/>
  <c r="FV45" i="213"/>
  <c r="FH45" i="213"/>
  <c r="EU45" i="213"/>
  <c r="EG45" i="213"/>
  <c r="DE45" i="213"/>
  <c r="CR45" i="213"/>
  <c r="CD45" i="213"/>
  <c r="BP45" i="213"/>
  <c r="BC45" i="213"/>
  <c r="AO45" i="213"/>
  <c r="M45" i="213"/>
  <c r="GG45" i="213"/>
  <c r="FT45" i="213"/>
  <c r="FF45" i="213"/>
  <c r="ER45" i="213"/>
  <c r="EE45" i="213"/>
  <c r="DQ45" i="213"/>
  <c r="CO45" i="213"/>
  <c r="CB45" i="213"/>
  <c r="BN45" i="213"/>
  <c r="AZ45" i="213"/>
  <c r="AM45" i="213"/>
  <c r="Y45" i="213"/>
  <c r="GT45" i="213"/>
  <c r="GF45" i="213"/>
  <c r="FS45" i="213"/>
  <c r="FE45" i="213"/>
  <c r="EC45" i="213"/>
  <c r="DP45" i="213"/>
  <c r="DB45" i="213"/>
  <c r="CN45" i="213"/>
  <c r="CA45" i="213"/>
  <c r="BM45" i="213"/>
  <c r="AK45" i="213"/>
  <c r="X45" i="213"/>
  <c r="J45" i="213"/>
  <c r="A46" i="213"/>
  <c r="GS45" i="213"/>
  <c r="FQ45" i="213"/>
  <c r="FD45" i="213"/>
  <c r="EP45" i="213"/>
  <c r="EB45" i="213"/>
  <c r="DO45" i="213"/>
  <c r="DA45" i="213"/>
  <c r="BY45" i="213"/>
  <c r="BL45" i="213"/>
  <c r="AX45" i="213"/>
  <c r="AJ45" i="213"/>
  <c r="W45" i="213"/>
  <c r="I45" i="213"/>
  <c r="HE45" i="213"/>
  <c r="GR45" i="213"/>
  <c r="GD45" i="213"/>
  <c r="FP45" i="213"/>
  <c r="FC45" i="213"/>
  <c r="EO45" i="213"/>
  <c r="DM45" i="213"/>
  <c r="CZ45" i="213"/>
  <c r="CL45" i="213"/>
  <c r="BX45" i="213"/>
  <c r="BK45" i="213"/>
  <c r="AW45" i="213"/>
  <c r="U45" i="213"/>
  <c r="H45" i="213"/>
  <c r="HD45" i="213"/>
  <c r="GQ45" i="213"/>
  <c r="GC45" i="213"/>
  <c r="FA45" i="213"/>
  <c r="EN45" i="213"/>
  <c r="DZ45" i="213"/>
  <c r="DL45" i="213"/>
  <c r="CY45" i="213"/>
  <c r="CK45" i="213"/>
  <c r="BI45" i="213"/>
  <c r="AV45" i="213"/>
  <c r="AH45" i="213"/>
  <c r="T45" i="213"/>
  <c r="G45" i="213"/>
  <c r="GO45" i="213"/>
  <c r="GB45" i="213"/>
  <c r="FN45" i="213"/>
  <c r="EZ45" i="213"/>
  <c r="EM45" i="213"/>
  <c r="DY45" i="213"/>
  <c r="CW45" i="213"/>
  <c r="CJ45" i="213"/>
  <c r="BV45" i="213"/>
  <c r="BH45" i="213"/>
  <c r="AU45" i="213"/>
  <c r="AG45" i="213"/>
  <c r="E45" i="213"/>
  <c r="HB45" i="213"/>
  <c r="GN45" i="213"/>
  <c r="GA45" i="213"/>
  <c r="FM45" i="213"/>
  <c r="EK45" i="213"/>
  <c r="DX45" i="213"/>
  <c r="DJ45" i="213"/>
  <c r="CV45" i="213"/>
  <c r="CI45" i="213"/>
  <c r="BU45" i="213"/>
  <c r="AS45" i="213"/>
  <c r="AF45" i="213"/>
  <c r="R45" i="213"/>
  <c r="D45" i="213"/>
  <c r="HA45" i="213"/>
  <c r="FY45" i="213"/>
  <c r="FL45" i="213"/>
  <c r="EX45" i="213"/>
  <c r="EJ45" i="213"/>
  <c r="DW45" i="213"/>
  <c r="DI45" i="213"/>
  <c r="CG45" i="213"/>
  <c r="BT45" i="213"/>
  <c r="BF45" i="213"/>
  <c r="AR45" i="213"/>
  <c r="AE45" i="213"/>
  <c r="Q45" i="213"/>
  <c r="C45" i="213"/>
  <c r="ES45" i="213"/>
  <c r="BE45" i="213"/>
  <c r="EF45" i="213"/>
  <c r="BA45" i="213"/>
  <c r="GZ45" i="213"/>
  <c r="DU45" i="213"/>
  <c r="GV45" i="213"/>
  <c r="DR45" i="213"/>
  <c r="AN45" i="213"/>
  <c r="GL45" i="213"/>
  <c r="DH45" i="213"/>
  <c r="AC45" i="213"/>
  <c r="GI45" i="213"/>
  <c r="DD45" i="213"/>
  <c r="Z45" i="213"/>
  <c r="FX45" i="213"/>
  <c r="CT45" i="213"/>
  <c r="P45" i="213"/>
  <c r="FU45" i="213"/>
  <c r="CQ45" i="213"/>
  <c r="L45" i="213"/>
  <c r="FK45" i="213"/>
  <c r="CF45" i="213"/>
  <c r="B45" i="213"/>
  <c r="CC45" i="213"/>
  <c r="EW45" i="213"/>
  <c r="BS45" i="213"/>
  <c r="GW41" i="70"/>
  <c r="GN41" i="70"/>
  <c r="GE41" i="70"/>
  <c r="FV41" i="70"/>
  <c r="HE41" i="70"/>
  <c r="GV41" i="70"/>
  <c r="GM41" i="70"/>
  <c r="GD41" i="70"/>
  <c r="FU41" i="70"/>
  <c r="HD41" i="70"/>
  <c r="GU41" i="70"/>
  <c r="GL41" i="70"/>
  <c r="GC41" i="70"/>
  <c r="HC41" i="70"/>
  <c r="GT41" i="70"/>
  <c r="GK41" i="70"/>
  <c r="HB41" i="70"/>
  <c r="GS41" i="70"/>
  <c r="GJ41" i="70"/>
  <c r="GA41" i="70"/>
  <c r="HA41" i="70"/>
  <c r="GZ41" i="70"/>
  <c r="GQ41" i="70"/>
  <c r="GG41" i="70"/>
  <c r="FX41" i="70"/>
  <c r="FO41" i="70"/>
  <c r="GF41" i="70"/>
  <c r="FN41" i="70"/>
  <c r="FE41" i="70"/>
  <c r="EV41" i="70"/>
  <c r="EM41" i="70"/>
  <c r="EC41" i="70"/>
  <c r="DT41" i="70"/>
  <c r="DK41" i="70"/>
  <c r="DB41" i="70"/>
  <c r="CS41" i="70"/>
  <c r="CJ41" i="70"/>
  <c r="CA41" i="70"/>
  <c r="BQ41" i="70"/>
  <c r="BH41" i="70"/>
  <c r="AY41" i="70"/>
  <c r="AP41" i="70"/>
  <c r="AG41" i="70"/>
  <c r="X41" i="70"/>
  <c r="O41" i="70"/>
  <c r="E41" i="70"/>
  <c r="FY41" i="70"/>
  <c r="FL41" i="70"/>
  <c r="FC41" i="70"/>
  <c r="ES41" i="70"/>
  <c r="EJ41" i="70"/>
  <c r="EA41" i="70"/>
  <c r="DR41" i="70"/>
  <c r="DI41" i="70"/>
  <c r="CZ41" i="70"/>
  <c r="CQ41" i="70"/>
  <c r="CG41" i="70"/>
  <c r="BX41" i="70"/>
  <c r="BO41" i="70"/>
  <c r="BF41" i="70"/>
  <c r="AW41" i="70"/>
  <c r="AN41" i="70"/>
  <c r="AE41" i="70"/>
  <c r="U41" i="70"/>
  <c r="L41" i="70"/>
  <c r="C41" i="70"/>
  <c r="FW41" i="70"/>
  <c r="FK41" i="70"/>
  <c r="FA41" i="70"/>
  <c r="ER41" i="70"/>
  <c r="EI41" i="70"/>
  <c r="DZ41" i="70"/>
  <c r="DQ41" i="70"/>
  <c r="DH41" i="70"/>
  <c r="CY41" i="70"/>
  <c r="CO41" i="70"/>
  <c r="CF41" i="70"/>
  <c r="BW41" i="70"/>
  <c r="BN41" i="70"/>
  <c r="BE41" i="70"/>
  <c r="AV41" i="70"/>
  <c r="AM41" i="70"/>
  <c r="AC41" i="70"/>
  <c r="T41" i="70"/>
  <c r="K41" i="70"/>
  <c r="B41" i="70"/>
  <c r="GY41" i="70"/>
  <c r="FT41" i="70"/>
  <c r="FI41" i="70"/>
  <c r="EZ41" i="70"/>
  <c r="EQ41" i="70"/>
  <c r="EH41" i="70"/>
  <c r="DY41" i="70"/>
  <c r="DP41" i="70"/>
  <c r="DG41" i="70"/>
  <c r="CW41" i="70"/>
  <c r="CN41" i="70"/>
  <c r="CE41" i="70"/>
  <c r="BV41" i="70"/>
  <c r="BM41" i="70"/>
  <c r="BD41" i="70"/>
  <c r="AU41" i="70"/>
  <c r="AK41" i="70"/>
  <c r="AB41" i="70"/>
  <c r="S41" i="70"/>
  <c r="J41" i="70"/>
  <c r="GR41" i="70"/>
  <c r="FS41" i="70"/>
  <c r="FH41" i="70"/>
  <c r="EY41" i="70"/>
  <c r="EP41" i="70"/>
  <c r="EG41" i="70"/>
  <c r="DX41" i="70"/>
  <c r="DO41" i="70"/>
  <c r="DE41" i="70"/>
  <c r="CV41" i="70"/>
  <c r="CM41" i="70"/>
  <c r="CD41" i="70"/>
  <c r="BU41" i="70"/>
  <c r="BL41" i="70"/>
  <c r="BC41" i="70"/>
  <c r="AS41" i="70"/>
  <c r="AJ41" i="70"/>
  <c r="AA41" i="70"/>
  <c r="R41" i="70"/>
  <c r="I41" i="70"/>
  <c r="GO41" i="70"/>
  <c r="FQ41" i="70"/>
  <c r="FG41" i="70"/>
  <c r="EX41" i="70"/>
  <c r="EO41" i="70"/>
  <c r="EF41" i="70"/>
  <c r="DW41" i="70"/>
  <c r="DM41" i="70"/>
  <c r="DD41" i="70"/>
  <c r="CU41" i="70"/>
  <c r="CL41" i="70"/>
  <c r="CC41" i="70"/>
  <c r="BT41" i="70"/>
  <c r="BK41" i="70"/>
  <c r="BA41" i="70"/>
  <c r="AR41" i="70"/>
  <c r="AI41" i="70"/>
  <c r="Z41" i="70"/>
  <c r="Q41" i="70"/>
  <c r="H41" i="70"/>
  <c r="GI41" i="70"/>
  <c r="FP41" i="70"/>
  <c r="FF41" i="70"/>
  <c r="EW41" i="70"/>
  <c r="EN41" i="70"/>
  <c r="EE41" i="70"/>
  <c r="DU41" i="70"/>
  <c r="DL41" i="70"/>
  <c r="DC41" i="70"/>
  <c r="CT41" i="70"/>
  <c r="CK41" i="70"/>
  <c r="CB41" i="70"/>
  <c r="BS41" i="70"/>
  <c r="BI41" i="70"/>
  <c r="AZ41" i="70"/>
  <c r="AQ41" i="70"/>
  <c r="AH41" i="70"/>
  <c r="Y41" i="70"/>
  <c r="P41" i="70"/>
  <c r="G41" i="70"/>
  <c r="EB41" i="70"/>
  <c r="BG41" i="70"/>
  <c r="DS41" i="70"/>
  <c r="AX41" i="70"/>
  <c r="DJ41" i="70"/>
  <c r="AO41" i="70"/>
  <c r="GB41" i="70"/>
  <c r="DA41" i="70"/>
  <c r="AF41" i="70"/>
  <c r="FM41" i="70"/>
  <c r="CR41" i="70"/>
  <c r="W41" i="70"/>
  <c r="FD41" i="70"/>
  <c r="CI41" i="70"/>
  <c r="M41" i="70"/>
  <c r="EU41" i="70"/>
  <c r="BY41" i="70"/>
  <c r="D41" i="70"/>
  <c r="EK41" i="70"/>
  <c r="BP41" i="70"/>
  <c r="A42" i="70"/>
  <c r="A43" i="70" s="1"/>
  <c r="HC46" i="213" l="1"/>
  <c r="GU46" i="213"/>
  <c r="GM46" i="213"/>
  <c r="EQ46" i="213"/>
  <c r="GE46" i="213"/>
  <c r="FG46" i="213"/>
  <c r="EI46" i="213"/>
  <c r="FW46" i="213"/>
  <c r="FO46" i="213"/>
  <c r="EY46" i="213"/>
  <c r="EA46" i="213"/>
  <c r="CM46" i="213"/>
  <c r="DC46" i="213"/>
  <c r="CE46" i="213"/>
  <c r="DS46" i="213"/>
  <c r="CU46" i="213"/>
  <c r="BW46" i="213"/>
  <c r="DK46" i="213"/>
  <c r="BO46" i="213"/>
  <c r="AQ46" i="213"/>
  <c r="K46" i="213"/>
  <c r="BG46" i="213"/>
  <c r="AI46" i="213"/>
  <c r="AY46" i="213"/>
  <c r="S46" i="213"/>
  <c r="AA46" i="213"/>
  <c r="HD46" i="213"/>
  <c r="GQ46" i="213"/>
  <c r="GC46" i="213"/>
  <c r="FA46" i="213"/>
  <c r="EN46" i="213"/>
  <c r="DZ46" i="213"/>
  <c r="DL46" i="213"/>
  <c r="CY46" i="213"/>
  <c r="CK46" i="213"/>
  <c r="BI46" i="213"/>
  <c r="AV46" i="213"/>
  <c r="AH46" i="213"/>
  <c r="T46" i="213"/>
  <c r="G46" i="213"/>
  <c r="GO46" i="213"/>
  <c r="GB46" i="213"/>
  <c r="FN46" i="213"/>
  <c r="EZ46" i="213"/>
  <c r="EM46" i="213"/>
  <c r="DY46" i="213"/>
  <c r="CW46" i="213"/>
  <c r="CJ46" i="213"/>
  <c r="BV46" i="213"/>
  <c r="BH46" i="213"/>
  <c r="AU46" i="213"/>
  <c r="AG46" i="213"/>
  <c r="E46" i="213"/>
  <c r="HA46" i="213"/>
  <c r="FY46" i="213"/>
  <c r="FL46" i="213"/>
  <c r="EX46" i="213"/>
  <c r="EJ46" i="213"/>
  <c r="DW46" i="213"/>
  <c r="DI46" i="213"/>
  <c r="CG46" i="213"/>
  <c r="BT46" i="213"/>
  <c r="BF46" i="213"/>
  <c r="AR46" i="213"/>
  <c r="AE46" i="213"/>
  <c r="Q46" i="213"/>
  <c r="C46" i="213"/>
  <c r="GZ46" i="213"/>
  <c r="GL46" i="213"/>
  <c r="FX46" i="213"/>
  <c r="FK46" i="213"/>
  <c r="EW46" i="213"/>
  <c r="DU46" i="213"/>
  <c r="DH46" i="213"/>
  <c r="CT46" i="213"/>
  <c r="CF46" i="213"/>
  <c r="BS46" i="213"/>
  <c r="BE46" i="213"/>
  <c r="AC46" i="213"/>
  <c r="P46" i="213"/>
  <c r="B46" i="213"/>
  <c r="GY46" i="213"/>
  <c r="GK46" i="213"/>
  <c r="FI46" i="213"/>
  <c r="EV46" i="213"/>
  <c r="EH46" i="213"/>
  <c r="DT46" i="213"/>
  <c r="DG46" i="213"/>
  <c r="CS46" i="213"/>
  <c r="BQ46" i="213"/>
  <c r="BD46" i="213"/>
  <c r="AP46" i="213"/>
  <c r="AB46" i="213"/>
  <c r="O46" i="213"/>
  <c r="GW46" i="213"/>
  <c r="GJ46" i="213"/>
  <c r="FV46" i="213"/>
  <c r="FH46" i="213"/>
  <c r="EU46" i="213"/>
  <c r="EG46" i="213"/>
  <c r="DE46" i="213"/>
  <c r="CR46" i="213"/>
  <c r="CD46" i="213"/>
  <c r="BP46" i="213"/>
  <c r="BC46" i="213"/>
  <c r="AO46" i="213"/>
  <c r="M46" i="213"/>
  <c r="GV46" i="213"/>
  <c r="GI46" i="213"/>
  <c r="FU46" i="213"/>
  <c r="ES46" i="213"/>
  <c r="EF46" i="213"/>
  <c r="DR46" i="213"/>
  <c r="DD46" i="213"/>
  <c r="CQ46" i="213"/>
  <c r="CC46" i="213"/>
  <c r="BA46" i="213"/>
  <c r="AN46" i="213"/>
  <c r="Z46" i="213"/>
  <c r="L46" i="213"/>
  <c r="GG46" i="213"/>
  <c r="FT46" i="213"/>
  <c r="FF46" i="213"/>
  <c r="ER46" i="213"/>
  <c r="EE46" i="213"/>
  <c r="DQ46" i="213"/>
  <c r="CO46" i="213"/>
  <c r="CB46" i="213"/>
  <c r="BN46" i="213"/>
  <c r="AZ46" i="213"/>
  <c r="AM46" i="213"/>
  <c r="Y46" i="213"/>
  <c r="GT46" i="213"/>
  <c r="GF46" i="213"/>
  <c r="FS46" i="213"/>
  <c r="FE46" i="213"/>
  <c r="EC46" i="213"/>
  <c r="DP46" i="213"/>
  <c r="DB46" i="213"/>
  <c r="CN46" i="213"/>
  <c r="CA46" i="213"/>
  <c r="BM46" i="213"/>
  <c r="AK46" i="213"/>
  <c r="X46" i="213"/>
  <c r="J46" i="213"/>
  <c r="A47" i="213"/>
  <c r="GS46" i="213"/>
  <c r="FQ46" i="213"/>
  <c r="FD46" i="213"/>
  <c r="EP46" i="213"/>
  <c r="EB46" i="213"/>
  <c r="DO46" i="213"/>
  <c r="DA46" i="213"/>
  <c r="BY46" i="213"/>
  <c r="BL46" i="213"/>
  <c r="AX46" i="213"/>
  <c r="AJ46" i="213"/>
  <c r="W46" i="213"/>
  <c r="I46" i="213"/>
  <c r="GA46" i="213"/>
  <c r="CV46" i="213"/>
  <c r="R46" i="213"/>
  <c r="FP46" i="213"/>
  <c r="CL46" i="213"/>
  <c r="H46" i="213"/>
  <c r="FM46" i="213"/>
  <c r="CI46" i="213"/>
  <c r="D46" i="213"/>
  <c r="FC46" i="213"/>
  <c r="BX46" i="213"/>
  <c r="BU46" i="213"/>
  <c r="EO46" i="213"/>
  <c r="BK46" i="213"/>
  <c r="EK46" i="213"/>
  <c r="HE46" i="213"/>
  <c r="AW46" i="213"/>
  <c r="HB46" i="213"/>
  <c r="DX46" i="213"/>
  <c r="AS46" i="213"/>
  <c r="GR46" i="213"/>
  <c r="DM46" i="213"/>
  <c r="GN46" i="213"/>
  <c r="DJ46" i="213"/>
  <c r="AF46" i="213"/>
  <c r="GD46" i="213"/>
  <c r="CZ46" i="213"/>
  <c r="U46" i="213"/>
  <c r="HD42" i="70"/>
  <c r="GU42" i="70"/>
  <c r="GL42" i="70"/>
  <c r="GC42" i="70"/>
  <c r="FT42" i="70"/>
  <c r="FK42" i="70"/>
  <c r="FA42" i="70"/>
  <c r="ER42" i="70"/>
  <c r="EI42" i="70"/>
  <c r="DZ42" i="70"/>
  <c r="DQ42" i="70"/>
  <c r="DH42" i="70"/>
  <c r="CY42" i="70"/>
  <c r="CO42" i="70"/>
  <c r="CF42" i="70"/>
  <c r="BW42" i="70"/>
  <c r="BN42" i="70"/>
  <c r="BE42" i="70"/>
  <c r="AV42" i="70"/>
  <c r="AM42" i="70"/>
  <c r="AC42" i="70"/>
  <c r="T42" i="70"/>
  <c r="K42" i="70"/>
  <c r="B42" i="70"/>
  <c r="HC42" i="70"/>
  <c r="GT42" i="70"/>
  <c r="GK42" i="70"/>
  <c r="GB42" i="70"/>
  <c r="FS42" i="70"/>
  <c r="FI42" i="70"/>
  <c r="EZ42" i="70"/>
  <c r="EQ42" i="70"/>
  <c r="EH42" i="70"/>
  <c r="DY42" i="70"/>
  <c r="DP42" i="70"/>
  <c r="DG42" i="70"/>
  <c r="CW42" i="70"/>
  <c r="CN42" i="70"/>
  <c r="CE42" i="70"/>
  <c r="BV42" i="70"/>
  <c r="BM42" i="70"/>
  <c r="BD42" i="70"/>
  <c r="AU42" i="70"/>
  <c r="AK42" i="70"/>
  <c r="AB42" i="70"/>
  <c r="S42" i="70"/>
  <c r="J42" i="70"/>
  <c r="HB42" i="70"/>
  <c r="GS42" i="70"/>
  <c r="GJ42" i="70"/>
  <c r="GA42" i="70"/>
  <c r="FQ42" i="70"/>
  <c r="FH42" i="70"/>
  <c r="EY42" i="70"/>
  <c r="EP42" i="70"/>
  <c r="EG42" i="70"/>
  <c r="DX42" i="70"/>
  <c r="DO42" i="70"/>
  <c r="DE42" i="70"/>
  <c r="CV42" i="70"/>
  <c r="CM42" i="70"/>
  <c r="CD42" i="70"/>
  <c r="BU42" i="70"/>
  <c r="BL42" i="70"/>
  <c r="BC42" i="70"/>
  <c r="AS42" i="70"/>
  <c r="AJ42" i="70"/>
  <c r="AA42" i="70"/>
  <c r="R42" i="70"/>
  <c r="I42" i="70"/>
  <c r="HA42" i="70"/>
  <c r="GR42" i="70"/>
  <c r="GI42" i="70"/>
  <c r="FY42" i="70"/>
  <c r="FP42" i="70"/>
  <c r="FG42" i="70"/>
  <c r="EX42" i="70"/>
  <c r="EO42" i="70"/>
  <c r="EF42" i="70"/>
  <c r="DW42" i="70"/>
  <c r="DM42" i="70"/>
  <c r="DD42" i="70"/>
  <c r="CU42" i="70"/>
  <c r="CL42" i="70"/>
  <c r="CC42" i="70"/>
  <c r="BT42" i="70"/>
  <c r="BK42" i="70"/>
  <c r="BA42" i="70"/>
  <c r="AR42" i="70"/>
  <c r="AI42" i="70"/>
  <c r="Z42" i="70"/>
  <c r="Q42" i="70"/>
  <c r="H42" i="70"/>
  <c r="GZ42" i="70"/>
  <c r="GQ42" i="70"/>
  <c r="GG42" i="70"/>
  <c r="FX42" i="70"/>
  <c r="FO42" i="70"/>
  <c r="FF42" i="70"/>
  <c r="EW42" i="70"/>
  <c r="EN42" i="70"/>
  <c r="EE42" i="70"/>
  <c r="DU42" i="70"/>
  <c r="DL42" i="70"/>
  <c r="DC42" i="70"/>
  <c r="CT42" i="70"/>
  <c r="CK42" i="70"/>
  <c r="CB42" i="70"/>
  <c r="BS42" i="70"/>
  <c r="BI42" i="70"/>
  <c r="AZ42" i="70"/>
  <c r="AQ42" i="70"/>
  <c r="AH42" i="70"/>
  <c r="Y42" i="70"/>
  <c r="P42" i="70"/>
  <c r="G42" i="70"/>
  <c r="GY42" i="70"/>
  <c r="GO42" i="70"/>
  <c r="GF42" i="70"/>
  <c r="FW42" i="70"/>
  <c r="FN42" i="70"/>
  <c r="FE42" i="70"/>
  <c r="EV42" i="70"/>
  <c r="EM42" i="70"/>
  <c r="EC42" i="70"/>
  <c r="DT42" i="70"/>
  <c r="DK42" i="70"/>
  <c r="DB42" i="70"/>
  <c r="CS42" i="70"/>
  <c r="CJ42" i="70"/>
  <c r="CA42" i="70"/>
  <c r="BQ42" i="70"/>
  <c r="BH42" i="70"/>
  <c r="AY42" i="70"/>
  <c r="AP42" i="70"/>
  <c r="AG42" i="70"/>
  <c r="X42" i="70"/>
  <c r="O42" i="70"/>
  <c r="E42" i="70"/>
  <c r="GW42" i="70"/>
  <c r="GN42" i="70"/>
  <c r="GE42" i="70"/>
  <c r="FV42" i="70"/>
  <c r="FM42" i="70"/>
  <c r="FD42" i="70"/>
  <c r="EU42" i="70"/>
  <c r="EK42" i="70"/>
  <c r="EB42" i="70"/>
  <c r="DS42" i="70"/>
  <c r="DJ42" i="70"/>
  <c r="DA42" i="70"/>
  <c r="CR42" i="70"/>
  <c r="CI42" i="70"/>
  <c r="BY42" i="70"/>
  <c r="BP42" i="70"/>
  <c r="BG42" i="70"/>
  <c r="AX42" i="70"/>
  <c r="AO42" i="70"/>
  <c r="AF42" i="70"/>
  <c r="W42" i="70"/>
  <c r="M42" i="70"/>
  <c r="D42" i="70"/>
  <c r="HE42" i="70"/>
  <c r="GV42" i="70"/>
  <c r="GM42" i="70"/>
  <c r="GD42" i="70"/>
  <c r="FU42" i="70"/>
  <c r="FL42" i="70"/>
  <c r="FC42" i="70"/>
  <c r="ES42" i="70"/>
  <c r="EJ42" i="70"/>
  <c r="EA42" i="70"/>
  <c r="DR42" i="70"/>
  <c r="DI42" i="70"/>
  <c r="CZ42" i="70"/>
  <c r="CQ42" i="70"/>
  <c r="AE42" i="70"/>
  <c r="CG42" i="70"/>
  <c r="L42" i="70"/>
  <c r="BX42" i="70"/>
  <c r="C42" i="70"/>
  <c r="BO42" i="70"/>
  <c r="BF42" i="70"/>
  <c r="AW42" i="70"/>
  <c r="AN42" i="70"/>
  <c r="U42" i="70"/>
  <c r="C43" i="70"/>
  <c r="HC47" i="213" l="1"/>
  <c r="GE47" i="213"/>
  <c r="GU47" i="213"/>
  <c r="FW47" i="213"/>
  <c r="GM47" i="213"/>
  <c r="FO47" i="213"/>
  <c r="FG47" i="213"/>
  <c r="EI47" i="213"/>
  <c r="EY47" i="213"/>
  <c r="EA47" i="213"/>
  <c r="EQ47" i="213"/>
  <c r="DC47" i="213"/>
  <c r="CE47" i="213"/>
  <c r="DS47" i="213"/>
  <c r="CU47" i="213"/>
  <c r="BW47" i="213"/>
  <c r="DK47" i="213"/>
  <c r="CM47" i="213"/>
  <c r="AQ47" i="213"/>
  <c r="K47" i="213"/>
  <c r="BG47" i="213"/>
  <c r="AI47" i="213"/>
  <c r="AY47" i="213"/>
  <c r="AA47" i="213"/>
  <c r="S47" i="213"/>
  <c r="BO47" i="213"/>
  <c r="GV47" i="213"/>
  <c r="GI47" i="213"/>
  <c r="FU47" i="213"/>
  <c r="ES47" i="213"/>
  <c r="EF47" i="213"/>
  <c r="DR47" i="213"/>
  <c r="DD47" i="213"/>
  <c r="CQ47" i="213"/>
  <c r="CC47" i="213"/>
  <c r="BA47" i="213"/>
  <c r="AN47" i="213"/>
  <c r="Z47" i="213"/>
  <c r="L47" i="213"/>
  <c r="GG47" i="213"/>
  <c r="FT47" i="213"/>
  <c r="FF47" i="213"/>
  <c r="ER47" i="213"/>
  <c r="EE47" i="213"/>
  <c r="DQ47" i="213"/>
  <c r="CO47" i="213"/>
  <c r="CB47" i="213"/>
  <c r="BN47" i="213"/>
  <c r="AZ47" i="213"/>
  <c r="AM47" i="213"/>
  <c r="Y47" i="213"/>
  <c r="A48" i="213"/>
  <c r="GS47" i="213"/>
  <c r="FQ47" i="213"/>
  <c r="FD47" i="213"/>
  <c r="EP47" i="213"/>
  <c r="EB47" i="213"/>
  <c r="DO47" i="213"/>
  <c r="DA47" i="213"/>
  <c r="BY47" i="213"/>
  <c r="BL47" i="213"/>
  <c r="AX47" i="213"/>
  <c r="AJ47" i="213"/>
  <c r="W47" i="213"/>
  <c r="I47" i="213"/>
  <c r="HE47" i="213"/>
  <c r="GR47" i="213"/>
  <c r="GD47" i="213"/>
  <c r="FP47" i="213"/>
  <c r="FC47" i="213"/>
  <c r="EO47" i="213"/>
  <c r="DM47" i="213"/>
  <c r="CZ47" i="213"/>
  <c r="CL47" i="213"/>
  <c r="BX47" i="213"/>
  <c r="BK47" i="213"/>
  <c r="AW47" i="213"/>
  <c r="U47" i="213"/>
  <c r="H47" i="213"/>
  <c r="HD47" i="213"/>
  <c r="GQ47" i="213"/>
  <c r="GC47" i="213"/>
  <c r="FA47" i="213"/>
  <c r="EN47" i="213"/>
  <c r="DZ47" i="213"/>
  <c r="DL47" i="213"/>
  <c r="CY47" i="213"/>
  <c r="CK47" i="213"/>
  <c r="BI47" i="213"/>
  <c r="AV47" i="213"/>
  <c r="AH47" i="213"/>
  <c r="T47" i="213"/>
  <c r="G47" i="213"/>
  <c r="GO47" i="213"/>
  <c r="GB47" i="213"/>
  <c r="FN47" i="213"/>
  <c r="EZ47" i="213"/>
  <c r="EM47" i="213"/>
  <c r="DY47" i="213"/>
  <c r="CW47" i="213"/>
  <c r="CJ47" i="213"/>
  <c r="BV47" i="213"/>
  <c r="BH47" i="213"/>
  <c r="AU47" i="213"/>
  <c r="AG47" i="213"/>
  <c r="E47" i="213"/>
  <c r="HB47" i="213"/>
  <c r="GN47" i="213"/>
  <c r="GA47" i="213"/>
  <c r="FM47" i="213"/>
  <c r="EK47" i="213"/>
  <c r="DX47" i="213"/>
  <c r="DJ47" i="213"/>
  <c r="CV47" i="213"/>
  <c r="CI47" i="213"/>
  <c r="BU47" i="213"/>
  <c r="AS47" i="213"/>
  <c r="AF47" i="213"/>
  <c r="R47" i="213"/>
  <c r="D47" i="213"/>
  <c r="HA47" i="213"/>
  <c r="FY47" i="213"/>
  <c r="FL47" i="213"/>
  <c r="EX47" i="213"/>
  <c r="EJ47" i="213"/>
  <c r="DW47" i="213"/>
  <c r="DI47" i="213"/>
  <c r="CG47" i="213"/>
  <c r="BT47" i="213"/>
  <c r="BF47" i="213"/>
  <c r="AR47" i="213"/>
  <c r="AE47" i="213"/>
  <c r="Q47" i="213"/>
  <c r="C47" i="213"/>
  <c r="GZ47" i="213"/>
  <c r="GL47" i="213"/>
  <c r="FX47" i="213"/>
  <c r="FK47" i="213"/>
  <c r="EW47" i="213"/>
  <c r="DU47" i="213"/>
  <c r="DH47" i="213"/>
  <c r="CT47" i="213"/>
  <c r="CF47" i="213"/>
  <c r="BS47" i="213"/>
  <c r="BE47" i="213"/>
  <c r="AC47" i="213"/>
  <c r="P47" i="213"/>
  <c r="B47" i="213"/>
  <c r="GY47" i="213"/>
  <c r="GK47" i="213"/>
  <c r="FI47" i="213"/>
  <c r="EV47" i="213"/>
  <c r="EH47" i="213"/>
  <c r="DT47" i="213"/>
  <c r="DG47" i="213"/>
  <c r="CS47" i="213"/>
  <c r="BQ47" i="213"/>
  <c r="BD47" i="213"/>
  <c r="AP47" i="213"/>
  <c r="AB47" i="213"/>
  <c r="O47" i="213"/>
  <c r="EC47" i="213"/>
  <c r="GW47" i="213"/>
  <c r="AO47" i="213"/>
  <c r="GT47" i="213"/>
  <c r="DP47" i="213"/>
  <c r="AK47" i="213"/>
  <c r="GJ47" i="213"/>
  <c r="DE47" i="213"/>
  <c r="GF47" i="213"/>
  <c r="DB47" i="213"/>
  <c r="X47" i="213"/>
  <c r="FV47" i="213"/>
  <c r="CR47" i="213"/>
  <c r="M47" i="213"/>
  <c r="FS47" i="213"/>
  <c r="CN47" i="213"/>
  <c r="J47" i="213"/>
  <c r="FH47" i="213"/>
  <c r="CD47" i="213"/>
  <c r="FE47" i="213"/>
  <c r="CA47" i="213"/>
  <c r="EU47" i="213"/>
  <c r="BP47" i="213"/>
  <c r="BM47" i="213"/>
  <c r="EG47" i="213"/>
  <c r="BC47" i="213"/>
  <c r="HC43" i="70"/>
  <c r="GT43" i="70"/>
  <c r="GK43" i="70"/>
  <c r="GB43" i="70"/>
  <c r="FS43" i="70"/>
  <c r="FI43" i="70"/>
  <c r="EZ43" i="70"/>
  <c r="EQ43" i="70"/>
  <c r="EH43" i="70"/>
  <c r="DY43" i="70"/>
  <c r="DP43" i="70"/>
  <c r="DG43" i="70"/>
  <c r="CW43" i="70"/>
  <c r="CN43" i="70"/>
  <c r="CE43" i="70"/>
  <c r="BV43" i="70"/>
  <c r="BM43" i="70"/>
  <c r="BD43" i="70"/>
  <c r="AU43" i="70"/>
  <c r="AK43" i="70"/>
  <c r="AB43" i="70"/>
  <c r="S43" i="70"/>
  <c r="J43" i="70"/>
  <c r="HB43" i="70"/>
  <c r="GS43" i="70"/>
  <c r="GJ43" i="70"/>
  <c r="GA43" i="70"/>
  <c r="FQ43" i="70"/>
  <c r="FH43" i="70"/>
  <c r="EY43" i="70"/>
  <c r="EP43" i="70"/>
  <c r="EG43" i="70"/>
  <c r="DX43" i="70"/>
  <c r="DO43" i="70"/>
  <c r="DE43" i="70"/>
  <c r="CV43" i="70"/>
  <c r="CM43" i="70"/>
  <c r="CD43" i="70"/>
  <c r="BU43" i="70"/>
  <c r="BL43" i="70"/>
  <c r="BC43" i="70"/>
  <c r="AS43" i="70"/>
  <c r="AJ43" i="70"/>
  <c r="AA43" i="70"/>
  <c r="R43" i="70"/>
  <c r="I43" i="70"/>
  <c r="HA43" i="70"/>
  <c r="GR43" i="70"/>
  <c r="GI43" i="70"/>
  <c r="FY43" i="70"/>
  <c r="FP43" i="70"/>
  <c r="FG43" i="70"/>
  <c r="EX43" i="70"/>
  <c r="EO43" i="70"/>
  <c r="EF43" i="70"/>
  <c r="DW43" i="70"/>
  <c r="DM43" i="70"/>
  <c r="DD43" i="70"/>
  <c r="CU43" i="70"/>
  <c r="CL43" i="70"/>
  <c r="CC43" i="70"/>
  <c r="BT43" i="70"/>
  <c r="BK43" i="70"/>
  <c r="BA43" i="70"/>
  <c r="AR43" i="70"/>
  <c r="AI43" i="70"/>
  <c r="Z43" i="70"/>
  <c r="Q43" i="70"/>
  <c r="H43" i="70"/>
  <c r="GZ43" i="70"/>
  <c r="GQ43" i="70"/>
  <c r="GG43" i="70"/>
  <c r="FX43" i="70"/>
  <c r="FO43" i="70"/>
  <c r="FF43" i="70"/>
  <c r="EW43" i="70"/>
  <c r="EN43" i="70"/>
  <c r="EE43" i="70"/>
  <c r="DU43" i="70"/>
  <c r="DL43" i="70"/>
  <c r="DC43" i="70"/>
  <c r="CT43" i="70"/>
  <c r="CK43" i="70"/>
  <c r="CB43" i="70"/>
  <c r="BS43" i="70"/>
  <c r="BI43" i="70"/>
  <c r="AZ43" i="70"/>
  <c r="AQ43" i="70"/>
  <c r="AH43" i="70"/>
  <c r="Y43" i="70"/>
  <c r="P43" i="70"/>
  <c r="G43" i="70"/>
  <c r="GY43" i="70"/>
  <c r="GO43" i="70"/>
  <c r="GF43" i="70"/>
  <c r="FW43" i="70"/>
  <c r="FN43" i="70"/>
  <c r="FE43" i="70"/>
  <c r="EV43" i="70"/>
  <c r="EM43" i="70"/>
  <c r="EC43" i="70"/>
  <c r="DT43" i="70"/>
  <c r="DK43" i="70"/>
  <c r="DB43" i="70"/>
  <c r="CS43" i="70"/>
  <c r="CJ43" i="70"/>
  <c r="CA43" i="70"/>
  <c r="BQ43" i="70"/>
  <c r="BH43" i="70"/>
  <c r="AY43" i="70"/>
  <c r="AP43" i="70"/>
  <c r="AG43" i="70"/>
  <c r="X43" i="70"/>
  <c r="O43" i="70"/>
  <c r="E43" i="70"/>
  <c r="GW43" i="70"/>
  <c r="GN43" i="70"/>
  <c r="GE43" i="70"/>
  <c r="FV43" i="70"/>
  <c r="FM43" i="70"/>
  <c r="FD43" i="70"/>
  <c r="EU43" i="70"/>
  <c r="EK43" i="70"/>
  <c r="EB43" i="70"/>
  <c r="DS43" i="70"/>
  <c r="DJ43" i="70"/>
  <c r="DA43" i="70"/>
  <c r="CR43" i="70"/>
  <c r="CI43" i="70"/>
  <c r="BY43" i="70"/>
  <c r="BP43" i="70"/>
  <c r="BG43" i="70"/>
  <c r="AX43" i="70"/>
  <c r="AO43" i="70"/>
  <c r="AF43" i="70"/>
  <c r="W43" i="70"/>
  <c r="M43" i="70"/>
  <c r="D43" i="70"/>
  <c r="HE43" i="70"/>
  <c r="GV43" i="70"/>
  <c r="GM43" i="70"/>
  <c r="GD43" i="70"/>
  <c r="FU43" i="70"/>
  <c r="FL43" i="70"/>
  <c r="FC43" i="70"/>
  <c r="ES43" i="70"/>
  <c r="EJ43" i="70"/>
  <c r="EA43" i="70"/>
  <c r="DR43" i="70"/>
  <c r="DI43" i="70"/>
  <c r="CZ43" i="70"/>
  <c r="CQ43" i="70"/>
  <c r="CG43" i="70"/>
  <c r="BX43" i="70"/>
  <c r="BO43" i="70"/>
  <c r="BF43" i="70"/>
  <c r="AW43" i="70"/>
  <c r="AN43" i="70"/>
  <c r="AE43" i="70"/>
  <c r="U43" i="70"/>
  <c r="L43" i="70"/>
  <c r="B43" i="70"/>
  <c r="HD43" i="70"/>
  <c r="GU43" i="70"/>
  <c r="GL43" i="70"/>
  <c r="GC43" i="70"/>
  <c r="FT43" i="70"/>
  <c r="FK43" i="70"/>
  <c r="FA43" i="70"/>
  <c r="ER43" i="70"/>
  <c r="EI43" i="70"/>
  <c r="DZ43" i="70"/>
  <c r="DQ43" i="70"/>
  <c r="DH43" i="70"/>
  <c r="CY43" i="70"/>
  <c r="CO43" i="70"/>
  <c r="CF43" i="70"/>
  <c r="BW43" i="70"/>
  <c r="BN43" i="70"/>
  <c r="BE43" i="70"/>
  <c r="AV43" i="70"/>
  <c r="AM43" i="70"/>
  <c r="AC43" i="70"/>
  <c r="T43" i="70"/>
  <c r="K43" i="70"/>
  <c r="A44" i="70"/>
  <c r="C44" i="70" s="1"/>
  <c r="HC48" i="213" l="1"/>
  <c r="GE48" i="213"/>
  <c r="FG48" i="213"/>
  <c r="GM48" i="213"/>
  <c r="EI48" i="213"/>
  <c r="EY48" i="213"/>
  <c r="FW48" i="213"/>
  <c r="FO48" i="213"/>
  <c r="EA48" i="213"/>
  <c r="GU48" i="213"/>
  <c r="EQ48" i="213"/>
  <c r="DC48" i="213"/>
  <c r="CE48" i="213"/>
  <c r="DS48" i="213"/>
  <c r="CU48" i="213"/>
  <c r="BW48" i="213"/>
  <c r="DK48" i="213"/>
  <c r="CM48" i="213"/>
  <c r="K48" i="213"/>
  <c r="BG48" i="213"/>
  <c r="AI48" i="213"/>
  <c r="AY48" i="213"/>
  <c r="AA48" i="213"/>
  <c r="BO48" i="213"/>
  <c r="AQ48" i="213"/>
  <c r="S48" i="213"/>
  <c r="HB48" i="213"/>
  <c r="GN48" i="213"/>
  <c r="GA48" i="213"/>
  <c r="FM48" i="213"/>
  <c r="EK48" i="213"/>
  <c r="DX48" i="213"/>
  <c r="DJ48" i="213"/>
  <c r="CV48" i="213"/>
  <c r="CI48" i="213"/>
  <c r="BU48" i="213"/>
  <c r="AS48" i="213"/>
  <c r="AF48" i="213"/>
  <c r="R48" i="213"/>
  <c r="D48" i="213"/>
  <c r="HA48" i="213"/>
  <c r="FY48" i="213"/>
  <c r="FL48" i="213"/>
  <c r="EX48" i="213"/>
  <c r="EJ48" i="213"/>
  <c r="DW48" i="213"/>
  <c r="DI48" i="213"/>
  <c r="CG48" i="213"/>
  <c r="BT48" i="213"/>
  <c r="BF48" i="213"/>
  <c r="AR48" i="213"/>
  <c r="AE48" i="213"/>
  <c r="Q48" i="213"/>
  <c r="C48" i="213"/>
  <c r="GY48" i="213"/>
  <c r="GK48" i="213"/>
  <c r="FI48" i="213"/>
  <c r="EV48" i="213"/>
  <c r="EH48" i="213"/>
  <c r="DT48" i="213"/>
  <c r="DG48" i="213"/>
  <c r="CS48" i="213"/>
  <c r="BQ48" i="213"/>
  <c r="BD48" i="213"/>
  <c r="AP48" i="213"/>
  <c r="AB48" i="213"/>
  <c r="O48" i="213"/>
  <c r="GW48" i="213"/>
  <c r="GJ48" i="213"/>
  <c r="FV48" i="213"/>
  <c r="FH48" i="213"/>
  <c r="EU48" i="213"/>
  <c r="EG48" i="213"/>
  <c r="DE48" i="213"/>
  <c r="CR48" i="213"/>
  <c r="CD48" i="213"/>
  <c r="BP48" i="213"/>
  <c r="BC48" i="213"/>
  <c r="AO48" i="213"/>
  <c r="M48" i="213"/>
  <c r="GV48" i="213"/>
  <c r="GI48" i="213"/>
  <c r="FU48" i="213"/>
  <c r="ES48" i="213"/>
  <c r="EF48" i="213"/>
  <c r="DR48" i="213"/>
  <c r="DD48" i="213"/>
  <c r="CQ48" i="213"/>
  <c r="CC48" i="213"/>
  <c r="BA48" i="213"/>
  <c r="AN48" i="213"/>
  <c r="Z48" i="213"/>
  <c r="L48" i="213"/>
  <c r="GG48" i="213"/>
  <c r="FT48" i="213"/>
  <c r="FF48" i="213"/>
  <c r="ER48" i="213"/>
  <c r="EE48" i="213"/>
  <c r="DQ48" i="213"/>
  <c r="CO48" i="213"/>
  <c r="CB48" i="213"/>
  <c r="BN48" i="213"/>
  <c r="AZ48" i="213"/>
  <c r="AM48" i="213"/>
  <c r="Y48" i="213"/>
  <c r="GT48" i="213"/>
  <c r="GF48" i="213"/>
  <c r="FS48" i="213"/>
  <c r="FE48" i="213"/>
  <c r="EC48" i="213"/>
  <c r="DP48" i="213"/>
  <c r="DB48" i="213"/>
  <c r="CN48" i="213"/>
  <c r="CA48" i="213"/>
  <c r="BM48" i="213"/>
  <c r="AK48" i="213"/>
  <c r="X48" i="213"/>
  <c r="J48" i="213"/>
  <c r="A49" i="213"/>
  <c r="GS48" i="213"/>
  <c r="FQ48" i="213"/>
  <c r="FD48" i="213"/>
  <c r="EP48" i="213"/>
  <c r="EB48" i="213"/>
  <c r="DO48" i="213"/>
  <c r="DA48" i="213"/>
  <c r="BY48" i="213"/>
  <c r="BL48" i="213"/>
  <c r="AX48" i="213"/>
  <c r="AJ48" i="213"/>
  <c r="W48" i="213"/>
  <c r="I48" i="213"/>
  <c r="HE48" i="213"/>
  <c r="GR48" i="213"/>
  <c r="GD48" i="213"/>
  <c r="FP48" i="213"/>
  <c r="FC48" i="213"/>
  <c r="EO48" i="213"/>
  <c r="DM48" i="213"/>
  <c r="CZ48" i="213"/>
  <c r="CL48" i="213"/>
  <c r="BX48" i="213"/>
  <c r="BK48" i="213"/>
  <c r="AW48" i="213"/>
  <c r="U48" i="213"/>
  <c r="H48" i="213"/>
  <c r="HD48" i="213"/>
  <c r="GQ48" i="213"/>
  <c r="GC48" i="213"/>
  <c r="FA48" i="213"/>
  <c r="EN48" i="213"/>
  <c r="DZ48" i="213"/>
  <c r="DL48" i="213"/>
  <c r="CY48" i="213"/>
  <c r="CK48" i="213"/>
  <c r="BI48" i="213"/>
  <c r="AV48" i="213"/>
  <c r="AH48" i="213"/>
  <c r="T48" i="213"/>
  <c r="G48" i="213"/>
  <c r="FK48" i="213"/>
  <c r="CF48" i="213"/>
  <c r="B48" i="213"/>
  <c r="EZ48" i="213"/>
  <c r="BV48" i="213"/>
  <c r="EW48" i="213"/>
  <c r="BS48" i="213"/>
  <c r="EM48" i="213"/>
  <c r="BH48" i="213"/>
  <c r="BE48" i="213"/>
  <c r="DY48" i="213"/>
  <c r="AU48" i="213"/>
  <c r="GZ48" i="213"/>
  <c r="DU48" i="213"/>
  <c r="GO48" i="213"/>
  <c r="AG48" i="213"/>
  <c r="GL48" i="213"/>
  <c r="DH48" i="213"/>
  <c r="AC48" i="213"/>
  <c r="GB48" i="213"/>
  <c r="CW48" i="213"/>
  <c r="FX48" i="213"/>
  <c r="CT48" i="213"/>
  <c r="P48" i="213"/>
  <c r="FN48" i="213"/>
  <c r="CJ48" i="213"/>
  <c r="E48" i="213"/>
  <c r="HD44" i="70"/>
  <c r="GU44" i="70"/>
  <c r="GL44" i="70"/>
  <c r="HC44" i="70"/>
  <c r="HB44" i="70"/>
  <c r="GS44" i="70"/>
  <c r="GZ44" i="70"/>
  <c r="GV44" i="70"/>
  <c r="GJ44" i="70"/>
  <c r="GA44" i="70"/>
  <c r="FQ44" i="70"/>
  <c r="FH44" i="70"/>
  <c r="EY44" i="70"/>
  <c r="EP44" i="70"/>
  <c r="EG44" i="70"/>
  <c r="DX44" i="70"/>
  <c r="DO44" i="70"/>
  <c r="DE44" i="70"/>
  <c r="CV44" i="70"/>
  <c r="CM44" i="70"/>
  <c r="CD44" i="70"/>
  <c r="BU44" i="70"/>
  <c r="BL44" i="70"/>
  <c r="BC44" i="70"/>
  <c r="AS44" i="70"/>
  <c r="AJ44" i="70"/>
  <c r="AA44" i="70"/>
  <c r="R44" i="70"/>
  <c r="I44" i="70"/>
  <c r="GT44" i="70"/>
  <c r="GI44" i="70"/>
  <c r="FY44" i="70"/>
  <c r="FP44" i="70"/>
  <c r="FG44" i="70"/>
  <c r="EX44" i="70"/>
  <c r="EO44" i="70"/>
  <c r="EF44" i="70"/>
  <c r="DW44" i="70"/>
  <c r="DM44" i="70"/>
  <c r="DD44" i="70"/>
  <c r="CU44" i="70"/>
  <c r="CL44" i="70"/>
  <c r="CC44" i="70"/>
  <c r="BT44" i="70"/>
  <c r="BK44" i="70"/>
  <c r="BA44" i="70"/>
  <c r="AR44" i="70"/>
  <c r="AI44" i="70"/>
  <c r="Z44" i="70"/>
  <c r="Q44" i="70"/>
  <c r="H44" i="70"/>
  <c r="GR44" i="70"/>
  <c r="GG44" i="70"/>
  <c r="FX44" i="70"/>
  <c r="FO44" i="70"/>
  <c r="FF44" i="70"/>
  <c r="EW44" i="70"/>
  <c r="EN44" i="70"/>
  <c r="EE44" i="70"/>
  <c r="DU44" i="70"/>
  <c r="DL44" i="70"/>
  <c r="DC44" i="70"/>
  <c r="CT44" i="70"/>
  <c r="CK44" i="70"/>
  <c r="CB44" i="70"/>
  <c r="BS44" i="70"/>
  <c r="BI44" i="70"/>
  <c r="AZ44" i="70"/>
  <c r="AQ44" i="70"/>
  <c r="AH44" i="70"/>
  <c r="Y44" i="70"/>
  <c r="P44" i="70"/>
  <c r="G44" i="70"/>
  <c r="GQ44" i="70"/>
  <c r="GF44" i="70"/>
  <c r="FW44" i="70"/>
  <c r="FN44" i="70"/>
  <c r="FE44" i="70"/>
  <c r="EV44" i="70"/>
  <c r="EM44" i="70"/>
  <c r="EC44" i="70"/>
  <c r="DT44" i="70"/>
  <c r="DK44" i="70"/>
  <c r="DB44" i="70"/>
  <c r="CS44" i="70"/>
  <c r="CJ44" i="70"/>
  <c r="CA44" i="70"/>
  <c r="BQ44" i="70"/>
  <c r="BH44" i="70"/>
  <c r="AY44" i="70"/>
  <c r="AP44" i="70"/>
  <c r="AG44" i="70"/>
  <c r="X44" i="70"/>
  <c r="O44" i="70"/>
  <c r="E44" i="70"/>
  <c r="HE44" i="70"/>
  <c r="GO44" i="70"/>
  <c r="GE44" i="70"/>
  <c r="FV44" i="70"/>
  <c r="FM44" i="70"/>
  <c r="FD44" i="70"/>
  <c r="EU44" i="70"/>
  <c r="EK44" i="70"/>
  <c r="EB44" i="70"/>
  <c r="DS44" i="70"/>
  <c r="DJ44" i="70"/>
  <c r="DA44" i="70"/>
  <c r="CR44" i="70"/>
  <c r="CI44" i="70"/>
  <c r="BY44" i="70"/>
  <c r="BP44" i="70"/>
  <c r="BG44" i="70"/>
  <c r="AX44" i="70"/>
  <c r="AO44" i="70"/>
  <c r="AF44" i="70"/>
  <c r="W44" i="70"/>
  <c r="M44" i="70"/>
  <c r="D44" i="70"/>
  <c r="HA44" i="70"/>
  <c r="GN44" i="70"/>
  <c r="GD44" i="70"/>
  <c r="FU44" i="70"/>
  <c r="FL44" i="70"/>
  <c r="FC44" i="70"/>
  <c r="ES44" i="70"/>
  <c r="EJ44" i="70"/>
  <c r="EA44" i="70"/>
  <c r="DR44" i="70"/>
  <c r="DI44" i="70"/>
  <c r="CZ44" i="70"/>
  <c r="CQ44" i="70"/>
  <c r="CG44" i="70"/>
  <c r="BX44" i="70"/>
  <c r="BO44" i="70"/>
  <c r="BF44" i="70"/>
  <c r="AW44" i="70"/>
  <c r="AN44" i="70"/>
  <c r="AE44" i="70"/>
  <c r="U44" i="70"/>
  <c r="L44" i="70"/>
  <c r="B44" i="70"/>
  <c r="GY44" i="70"/>
  <c r="GM44" i="70"/>
  <c r="GC44" i="70"/>
  <c r="FT44" i="70"/>
  <c r="FK44" i="70"/>
  <c r="FA44" i="70"/>
  <c r="ER44" i="70"/>
  <c r="EI44" i="70"/>
  <c r="DZ44" i="70"/>
  <c r="DQ44" i="70"/>
  <c r="DH44" i="70"/>
  <c r="CY44" i="70"/>
  <c r="CO44" i="70"/>
  <c r="CF44" i="70"/>
  <c r="BW44" i="70"/>
  <c r="BN44" i="70"/>
  <c r="BE44" i="70"/>
  <c r="AV44" i="70"/>
  <c r="AM44" i="70"/>
  <c r="AC44" i="70"/>
  <c r="T44" i="70"/>
  <c r="K44" i="70"/>
  <c r="GW44" i="70"/>
  <c r="GK44" i="70"/>
  <c r="GB44" i="70"/>
  <c r="FS44" i="70"/>
  <c r="FI44" i="70"/>
  <c r="EZ44" i="70"/>
  <c r="EQ44" i="70"/>
  <c r="EH44" i="70"/>
  <c r="DY44" i="70"/>
  <c r="DP44" i="70"/>
  <c r="DG44" i="70"/>
  <c r="CW44" i="70"/>
  <c r="CN44" i="70"/>
  <c r="CE44" i="70"/>
  <c r="BV44" i="70"/>
  <c r="BM44" i="70"/>
  <c r="BD44" i="70"/>
  <c r="AU44" i="70"/>
  <c r="AK44" i="70"/>
  <c r="AB44" i="70"/>
  <c r="S44" i="70"/>
  <c r="J44" i="70"/>
  <c r="A45" i="70"/>
  <c r="GU49" i="213" l="1"/>
  <c r="GM49" i="213"/>
  <c r="HC49" i="213"/>
  <c r="GE49" i="213"/>
  <c r="EI49" i="213"/>
  <c r="EY49" i="213"/>
  <c r="FW49" i="213"/>
  <c r="FO49" i="213"/>
  <c r="EA49" i="213"/>
  <c r="EQ49" i="213"/>
  <c r="FG49" i="213"/>
  <c r="CE49" i="213"/>
  <c r="DS49" i="213"/>
  <c r="CU49" i="213"/>
  <c r="BW49" i="213"/>
  <c r="DK49" i="213"/>
  <c r="CM49" i="213"/>
  <c r="DC49" i="213"/>
  <c r="BG49" i="213"/>
  <c r="AI49" i="213"/>
  <c r="AY49" i="213"/>
  <c r="AA49" i="213"/>
  <c r="BO49" i="213"/>
  <c r="AQ49" i="213"/>
  <c r="S49" i="213"/>
  <c r="K49" i="213"/>
  <c r="HA49" i="213"/>
  <c r="GZ49" i="213"/>
  <c r="GL49" i="213"/>
  <c r="GV49" i="213"/>
  <c r="GT49" i="213"/>
  <c r="HB49" i="213"/>
  <c r="GW49" i="213"/>
  <c r="GF49" i="213"/>
  <c r="FS49" i="213"/>
  <c r="FE49" i="213"/>
  <c r="EC49" i="213"/>
  <c r="DP49" i="213"/>
  <c r="DB49" i="213"/>
  <c r="CN49" i="213"/>
  <c r="CA49" i="213"/>
  <c r="BM49" i="213"/>
  <c r="AK49" i="213"/>
  <c r="X49" i="213"/>
  <c r="J49" i="213"/>
  <c r="FQ49" i="213"/>
  <c r="FD49" i="213"/>
  <c r="EP49" i="213"/>
  <c r="EB49" i="213"/>
  <c r="DO49" i="213"/>
  <c r="DA49" i="213"/>
  <c r="BY49" i="213"/>
  <c r="BL49" i="213"/>
  <c r="AX49" i="213"/>
  <c r="AJ49" i="213"/>
  <c r="W49" i="213"/>
  <c r="I49" i="213"/>
  <c r="GR49" i="213"/>
  <c r="GC49" i="213"/>
  <c r="FA49" i="213"/>
  <c r="EN49" i="213"/>
  <c r="DZ49" i="213"/>
  <c r="DL49" i="213"/>
  <c r="CY49" i="213"/>
  <c r="CK49" i="213"/>
  <c r="BI49" i="213"/>
  <c r="AV49" i="213"/>
  <c r="AH49" i="213"/>
  <c r="T49" i="213"/>
  <c r="G49" i="213"/>
  <c r="GQ49" i="213"/>
  <c r="GB49" i="213"/>
  <c r="FN49" i="213"/>
  <c r="EZ49" i="213"/>
  <c r="EM49" i="213"/>
  <c r="DY49" i="213"/>
  <c r="CW49" i="213"/>
  <c r="CJ49" i="213"/>
  <c r="BV49" i="213"/>
  <c r="BH49" i="213"/>
  <c r="AU49" i="213"/>
  <c r="AG49" i="213"/>
  <c r="E49" i="213"/>
  <c r="GO49" i="213"/>
  <c r="GA49" i="213"/>
  <c r="FM49" i="213"/>
  <c r="EK49" i="213"/>
  <c r="DX49" i="213"/>
  <c r="DJ49" i="213"/>
  <c r="CV49" i="213"/>
  <c r="CI49" i="213"/>
  <c r="BU49" i="213"/>
  <c r="AS49" i="213"/>
  <c r="AF49" i="213"/>
  <c r="R49" i="213"/>
  <c r="D49" i="213"/>
  <c r="GN49" i="213"/>
  <c r="FY49" i="213"/>
  <c r="FL49" i="213"/>
  <c r="EX49" i="213"/>
  <c r="EJ49" i="213"/>
  <c r="DW49" i="213"/>
  <c r="DI49" i="213"/>
  <c r="CG49" i="213"/>
  <c r="BT49" i="213"/>
  <c r="BF49" i="213"/>
  <c r="AR49" i="213"/>
  <c r="AE49" i="213"/>
  <c r="Q49" i="213"/>
  <c r="C49" i="213"/>
  <c r="FX49" i="213"/>
  <c r="FK49" i="213"/>
  <c r="EW49" i="213"/>
  <c r="DU49" i="213"/>
  <c r="DH49" i="213"/>
  <c r="CT49" i="213"/>
  <c r="CF49" i="213"/>
  <c r="BS49" i="213"/>
  <c r="BE49" i="213"/>
  <c r="AC49" i="213"/>
  <c r="P49" i="213"/>
  <c r="B49" i="213"/>
  <c r="A50" i="213"/>
  <c r="GK49" i="213"/>
  <c r="FI49" i="213"/>
  <c r="EV49" i="213"/>
  <c r="EH49" i="213"/>
  <c r="DT49" i="213"/>
  <c r="DG49" i="213"/>
  <c r="CS49" i="213"/>
  <c r="BQ49" i="213"/>
  <c r="BD49" i="213"/>
  <c r="AP49" i="213"/>
  <c r="AB49" i="213"/>
  <c r="O49" i="213"/>
  <c r="HE49" i="213"/>
  <c r="GJ49" i="213"/>
  <c r="FV49" i="213"/>
  <c r="FH49" i="213"/>
  <c r="EU49" i="213"/>
  <c r="EG49" i="213"/>
  <c r="DE49" i="213"/>
  <c r="CR49" i="213"/>
  <c r="CD49" i="213"/>
  <c r="BP49" i="213"/>
  <c r="BC49" i="213"/>
  <c r="AO49" i="213"/>
  <c r="M49" i="213"/>
  <c r="HD49" i="213"/>
  <c r="GI49" i="213"/>
  <c r="FU49" i="213"/>
  <c r="ES49" i="213"/>
  <c r="EF49" i="213"/>
  <c r="DR49" i="213"/>
  <c r="DD49" i="213"/>
  <c r="CQ49" i="213"/>
  <c r="CC49" i="213"/>
  <c r="BA49" i="213"/>
  <c r="AN49" i="213"/>
  <c r="Z49" i="213"/>
  <c r="L49" i="213"/>
  <c r="GS49" i="213"/>
  <c r="DM49" i="213"/>
  <c r="GG49" i="213"/>
  <c r="Y49" i="213"/>
  <c r="GD49" i="213"/>
  <c r="CZ49" i="213"/>
  <c r="U49" i="213"/>
  <c r="FT49" i="213"/>
  <c r="CO49" i="213"/>
  <c r="FP49" i="213"/>
  <c r="CL49" i="213"/>
  <c r="H49" i="213"/>
  <c r="FF49" i="213"/>
  <c r="CB49" i="213"/>
  <c r="FC49" i="213"/>
  <c r="BX49" i="213"/>
  <c r="ER49" i="213"/>
  <c r="BN49" i="213"/>
  <c r="EO49" i="213"/>
  <c r="BK49" i="213"/>
  <c r="EE49" i="213"/>
  <c r="AZ49" i="213"/>
  <c r="AW49" i="213"/>
  <c r="GY49" i="213"/>
  <c r="DQ49" i="213"/>
  <c r="AM49" i="213"/>
  <c r="A46" i="70"/>
  <c r="HB45" i="70"/>
  <c r="GS45" i="70"/>
  <c r="GJ45" i="70"/>
  <c r="GA45" i="70"/>
  <c r="FQ45" i="70"/>
  <c r="FH45" i="70"/>
  <c r="EY45" i="70"/>
  <c r="EP45" i="70"/>
  <c r="EG45" i="70"/>
  <c r="DX45" i="70"/>
  <c r="DO45" i="70"/>
  <c r="DE45" i="70"/>
  <c r="CV45" i="70"/>
  <c r="CM45" i="70"/>
  <c r="CD45" i="70"/>
  <c r="BU45" i="70"/>
  <c r="BL45" i="70"/>
  <c r="BC45" i="70"/>
  <c r="AS45" i="70"/>
  <c r="AJ45" i="70"/>
  <c r="AA45" i="70"/>
  <c r="R45" i="70"/>
  <c r="I45" i="70"/>
  <c r="HA45" i="70"/>
  <c r="GR45" i="70"/>
  <c r="GI45" i="70"/>
  <c r="FY45" i="70"/>
  <c r="FP45" i="70"/>
  <c r="FG45" i="70"/>
  <c r="EX45" i="70"/>
  <c r="EO45" i="70"/>
  <c r="EF45" i="70"/>
  <c r="DW45" i="70"/>
  <c r="DM45" i="70"/>
  <c r="DD45" i="70"/>
  <c r="CU45" i="70"/>
  <c r="CL45" i="70"/>
  <c r="CC45" i="70"/>
  <c r="BT45" i="70"/>
  <c r="BK45" i="70"/>
  <c r="BA45" i="70"/>
  <c r="AR45" i="70"/>
  <c r="AI45" i="70"/>
  <c r="Z45" i="70"/>
  <c r="Q45" i="70"/>
  <c r="H45" i="70"/>
  <c r="GZ45" i="70"/>
  <c r="GQ45" i="70"/>
  <c r="GG45" i="70"/>
  <c r="FX45" i="70"/>
  <c r="FO45" i="70"/>
  <c r="FF45" i="70"/>
  <c r="EW45" i="70"/>
  <c r="EN45" i="70"/>
  <c r="EE45" i="70"/>
  <c r="DU45" i="70"/>
  <c r="DL45" i="70"/>
  <c r="DC45" i="70"/>
  <c r="CT45" i="70"/>
  <c r="CK45" i="70"/>
  <c r="CB45" i="70"/>
  <c r="BS45" i="70"/>
  <c r="BI45" i="70"/>
  <c r="AZ45" i="70"/>
  <c r="AQ45" i="70"/>
  <c r="AH45" i="70"/>
  <c r="Y45" i="70"/>
  <c r="P45" i="70"/>
  <c r="G45" i="70"/>
  <c r="GY45" i="70"/>
  <c r="GO45" i="70"/>
  <c r="GF45" i="70"/>
  <c r="FW45" i="70"/>
  <c r="FN45" i="70"/>
  <c r="FE45" i="70"/>
  <c r="EV45" i="70"/>
  <c r="EM45" i="70"/>
  <c r="EC45" i="70"/>
  <c r="DT45" i="70"/>
  <c r="DK45" i="70"/>
  <c r="DB45" i="70"/>
  <c r="CS45" i="70"/>
  <c r="CJ45" i="70"/>
  <c r="CA45" i="70"/>
  <c r="BQ45" i="70"/>
  <c r="BH45" i="70"/>
  <c r="AY45" i="70"/>
  <c r="AP45" i="70"/>
  <c r="AG45" i="70"/>
  <c r="X45" i="70"/>
  <c r="O45" i="70"/>
  <c r="E45" i="70"/>
  <c r="GW45" i="70"/>
  <c r="GN45" i="70"/>
  <c r="GE45" i="70"/>
  <c r="FV45" i="70"/>
  <c r="FM45" i="70"/>
  <c r="FD45" i="70"/>
  <c r="EU45" i="70"/>
  <c r="EK45" i="70"/>
  <c r="EB45" i="70"/>
  <c r="DS45" i="70"/>
  <c r="DJ45" i="70"/>
  <c r="DA45" i="70"/>
  <c r="CR45" i="70"/>
  <c r="CI45" i="70"/>
  <c r="BY45" i="70"/>
  <c r="BP45" i="70"/>
  <c r="BG45" i="70"/>
  <c r="AX45" i="70"/>
  <c r="AO45" i="70"/>
  <c r="AF45" i="70"/>
  <c r="W45" i="70"/>
  <c r="M45" i="70"/>
  <c r="D45" i="70"/>
  <c r="HE45" i="70"/>
  <c r="GV45" i="70"/>
  <c r="GM45" i="70"/>
  <c r="GD45" i="70"/>
  <c r="FU45" i="70"/>
  <c r="FL45" i="70"/>
  <c r="FC45" i="70"/>
  <c r="ES45" i="70"/>
  <c r="EJ45" i="70"/>
  <c r="EA45" i="70"/>
  <c r="DR45" i="70"/>
  <c r="DI45" i="70"/>
  <c r="CZ45" i="70"/>
  <c r="CQ45" i="70"/>
  <c r="CG45" i="70"/>
  <c r="BX45" i="70"/>
  <c r="BO45" i="70"/>
  <c r="BF45" i="70"/>
  <c r="AW45" i="70"/>
  <c r="AN45" i="70"/>
  <c r="AE45" i="70"/>
  <c r="HD45" i="70"/>
  <c r="GU45" i="70"/>
  <c r="GL45" i="70"/>
  <c r="GC45" i="70"/>
  <c r="FT45" i="70"/>
  <c r="FK45" i="70"/>
  <c r="FA45" i="70"/>
  <c r="ER45" i="70"/>
  <c r="EI45" i="70"/>
  <c r="DZ45" i="70"/>
  <c r="DQ45" i="70"/>
  <c r="DH45" i="70"/>
  <c r="CY45" i="70"/>
  <c r="CO45" i="70"/>
  <c r="CF45" i="70"/>
  <c r="BW45" i="70"/>
  <c r="BN45" i="70"/>
  <c r="BE45" i="70"/>
  <c r="AV45" i="70"/>
  <c r="GB45" i="70"/>
  <c r="DG45" i="70"/>
  <c r="AM45" i="70"/>
  <c r="K45" i="70"/>
  <c r="FS45" i="70"/>
  <c r="CW45" i="70"/>
  <c r="AK45" i="70"/>
  <c r="J45" i="70"/>
  <c r="FI45" i="70"/>
  <c r="CN45" i="70"/>
  <c r="AC45" i="70"/>
  <c r="C45" i="70"/>
  <c r="EZ45" i="70"/>
  <c r="CE45" i="70"/>
  <c r="AB45" i="70"/>
  <c r="B45" i="70"/>
  <c r="EQ45" i="70"/>
  <c r="BV45" i="70"/>
  <c r="U45" i="70"/>
  <c r="HC45" i="70"/>
  <c r="EH45" i="70"/>
  <c r="BM45" i="70"/>
  <c r="T45" i="70"/>
  <c r="GT45" i="70"/>
  <c r="DY45" i="70"/>
  <c r="BD45" i="70"/>
  <c r="S45" i="70"/>
  <c r="GK45" i="70"/>
  <c r="DP45" i="70"/>
  <c r="AU45" i="70"/>
  <c r="L45" i="70"/>
  <c r="GU50" i="213" l="1"/>
  <c r="FW50" i="213"/>
  <c r="GM50" i="213"/>
  <c r="FO50" i="213"/>
  <c r="HC50" i="213"/>
  <c r="GE50" i="213"/>
  <c r="FG50" i="213"/>
  <c r="EY50" i="213"/>
  <c r="EA50" i="213"/>
  <c r="EQ50" i="213"/>
  <c r="EI50" i="213"/>
  <c r="DS50" i="213"/>
  <c r="CU50" i="213"/>
  <c r="BW50" i="213"/>
  <c r="DK50" i="213"/>
  <c r="CM50" i="213"/>
  <c r="DC50" i="213"/>
  <c r="CE50" i="213"/>
  <c r="AI50" i="213"/>
  <c r="AY50" i="213"/>
  <c r="AA50" i="213"/>
  <c r="BO50" i="213"/>
  <c r="AQ50" i="213"/>
  <c r="K50" i="213"/>
  <c r="BG50" i="213"/>
  <c r="S50" i="213"/>
  <c r="A51" i="213"/>
  <c r="GS50" i="213"/>
  <c r="FQ50" i="213"/>
  <c r="FD50" i="213"/>
  <c r="EP50" i="213"/>
  <c r="EB50" i="213"/>
  <c r="DO50" i="213"/>
  <c r="DA50" i="213"/>
  <c r="BY50" i="213"/>
  <c r="BL50" i="213"/>
  <c r="AX50" i="213"/>
  <c r="AJ50" i="213"/>
  <c r="W50" i="213"/>
  <c r="I50" i="213"/>
  <c r="HE50" i="213"/>
  <c r="GR50" i="213"/>
  <c r="GD50" i="213"/>
  <c r="FP50" i="213"/>
  <c r="FC50" i="213"/>
  <c r="EO50" i="213"/>
  <c r="DM50" i="213"/>
  <c r="CZ50" i="213"/>
  <c r="CL50" i="213"/>
  <c r="BX50" i="213"/>
  <c r="BK50" i="213"/>
  <c r="AW50" i="213"/>
  <c r="U50" i="213"/>
  <c r="H50" i="213"/>
  <c r="HD50" i="213"/>
  <c r="GQ50" i="213"/>
  <c r="GC50" i="213"/>
  <c r="FA50" i="213"/>
  <c r="EN50" i="213"/>
  <c r="DZ50" i="213"/>
  <c r="DL50" i="213"/>
  <c r="CY50" i="213"/>
  <c r="CK50" i="213"/>
  <c r="BI50" i="213"/>
  <c r="AV50" i="213"/>
  <c r="AH50" i="213"/>
  <c r="T50" i="213"/>
  <c r="G50" i="213"/>
  <c r="GO50" i="213"/>
  <c r="GB50" i="213"/>
  <c r="FN50" i="213"/>
  <c r="EZ50" i="213"/>
  <c r="EM50" i="213"/>
  <c r="DY50" i="213"/>
  <c r="CW50" i="213"/>
  <c r="CJ50" i="213"/>
  <c r="BV50" i="213"/>
  <c r="BH50" i="213"/>
  <c r="AU50" i="213"/>
  <c r="AG50" i="213"/>
  <c r="E50" i="213"/>
  <c r="HB50" i="213"/>
  <c r="GN50" i="213"/>
  <c r="GA50" i="213"/>
  <c r="FM50" i="213"/>
  <c r="EK50" i="213"/>
  <c r="DX50" i="213"/>
  <c r="DJ50" i="213"/>
  <c r="CV50" i="213"/>
  <c r="CI50" i="213"/>
  <c r="BU50" i="213"/>
  <c r="AS50" i="213"/>
  <c r="AF50" i="213"/>
  <c r="R50" i="213"/>
  <c r="D50" i="213"/>
  <c r="HA50" i="213"/>
  <c r="FY50" i="213"/>
  <c r="FL50" i="213"/>
  <c r="EX50" i="213"/>
  <c r="EJ50" i="213"/>
  <c r="DW50" i="213"/>
  <c r="DI50" i="213"/>
  <c r="CG50" i="213"/>
  <c r="BT50" i="213"/>
  <c r="BF50" i="213"/>
  <c r="AR50" i="213"/>
  <c r="AE50" i="213"/>
  <c r="Q50" i="213"/>
  <c r="GZ50" i="213"/>
  <c r="GL50" i="213"/>
  <c r="FX50" i="213"/>
  <c r="FK50" i="213"/>
  <c r="EW50" i="213"/>
  <c r="DU50" i="213"/>
  <c r="DH50" i="213"/>
  <c r="CT50" i="213"/>
  <c r="CF50" i="213"/>
  <c r="BS50" i="213"/>
  <c r="BE50" i="213"/>
  <c r="AC50" i="213"/>
  <c r="P50" i="213"/>
  <c r="B50" i="213"/>
  <c r="GY50" i="213"/>
  <c r="GK50" i="213"/>
  <c r="FI50" i="213"/>
  <c r="EV50" i="213"/>
  <c r="EH50" i="213"/>
  <c r="DT50" i="213"/>
  <c r="DG50" i="213"/>
  <c r="CS50" i="213"/>
  <c r="BQ50" i="213"/>
  <c r="BD50" i="213"/>
  <c r="AP50" i="213"/>
  <c r="AB50" i="213"/>
  <c r="GW50" i="213"/>
  <c r="GJ50" i="213"/>
  <c r="FV50" i="213"/>
  <c r="FH50" i="213"/>
  <c r="EU50" i="213"/>
  <c r="EG50" i="213"/>
  <c r="DE50" i="213"/>
  <c r="CR50" i="213"/>
  <c r="CD50" i="213"/>
  <c r="BP50" i="213"/>
  <c r="BC50" i="213"/>
  <c r="AO50" i="213"/>
  <c r="GG50" i="213"/>
  <c r="FT50" i="213"/>
  <c r="FF50" i="213"/>
  <c r="ER50" i="213"/>
  <c r="EE50" i="213"/>
  <c r="DQ50" i="213"/>
  <c r="CO50" i="213"/>
  <c r="CB50" i="213"/>
  <c r="BN50" i="213"/>
  <c r="AZ50" i="213"/>
  <c r="AM50" i="213"/>
  <c r="Y50" i="213"/>
  <c r="GT50" i="213"/>
  <c r="GF50" i="213"/>
  <c r="FS50" i="213"/>
  <c r="FE50" i="213"/>
  <c r="EC50" i="213"/>
  <c r="DP50" i="213"/>
  <c r="DB50" i="213"/>
  <c r="CN50" i="213"/>
  <c r="CA50" i="213"/>
  <c r="BM50" i="213"/>
  <c r="AK50" i="213"/>
  <c r="X50" i="213"/>
  <c r="J50" i="213"/>
  <c r="BA50" i="213"/>
  <c r="GV50" i="213"/>
  <c r="AN50" i="213"/>
  <c r="FU50" i="213"/>
  <c r="Z50" i="213"/>
  <c r="O50" i="213"/>
  <c r="ES50" i="213"/>
  <c r="M50" i="213"/>
  <c r="EF50" i="213"/>
  <c r="L50" i="213"/>
  <c r="DR50" i="213"/>
  <c r="C50" i="213"/>
  <c r="DD50" i="213"/>
  <c r="CQ50" i="213"/>
  <c r="CC50" i="213"/>
  <c r="GI50" i="213"/>
  <c r="A47" i="70"/>
  <c r="GZ46" i="70"/>
  <c r="GQ46" i="70"/>
  <c r="GG46" i="70"/>
  <c r="FX46" i="70"/>
  <c r="FO46" i="70"/>
  <c r="FF46" i="70"/>
  <c r="EW46" i="70"/>
  <c r="EN46" i="70"/>
  <c r="EE46" i="70"/>
  <c r="DU46" i="70"/>
  <c r="DL46" i="70"/>
  <c r="DC46" i="70"/>
  <c r="CT46" i="70"/>
  <c r="CK46" i="70"/>
  <c r="CB46" i="70"/>
  <c r="BS46" i="70"/>
  <c r="BI46" i="70"/>
  <c r="AZ46" i="70"/>
  <c r="AQ46" i="70"/>
  <c r="AH46" i="70"/>
  <c r="Y46" i="70"/>
  <c r="P46" i="70"/>
  <c r="G46" i="70"/>
  <c r="GY46" i="70"/>
  <c r="GO46" i="70"/>
  <c r="GF46" i="70"/>
  <c r="FW46" i="70"/>
  <c r="FN46" i="70"/>
  <c r="FE46" i="70"/>
  <c r="EV46" i="70"/>
  <c r="EM46" i="70"/>
  <c r="EC46" i="70"/>
  <c r="DT46" i="70"/>
  <c r="DK46" i="70"/>
  <c r="DB46" i="70"/>
  <c r="CS46" i="70"/>
  <c r="CJ46" i="70"/>
  <c r="CA46" i="70"/>
  <c r="BQ46" i="70"/>
  <c r="BH46" i="70"/>
  <c r="AY46" i="70"/>
  <c r="AP46" i="70"/>
  <c r="AG46" i="70"/>
  <c r="X46" i="70"/>
  <c r="O46" i="70"/>
  <c r="E46" i="70"/>
  <c r="GW46" i="70"/>
  <c r="GN46" i="70"/>
  <c r="GE46" i="70"/>
  <c r="FV46" i="70"/>
  <c r="FM46" i="70"/>
  <c r="FD46" i="70"/>
  <c r="EU46" i="70"/>
  <c r="EK46" i="70"/>
  <c r="EB46" i="70"/>
  <c r="DS46" i="70"/>
  <c r="DJ46" i="70"/>
  <c r="DA46" i="70"/>
  <c r="CR46" i="70"/>
  <c r="CI46" i="70"/>
  <c r="BY46" i="70"/>
  <c r="BP46" i="70"/>
  <c r="BG46" i="70"/>
  <c r="AX46" i="70"/>
  <c r="AO46" i="70"/>
  <c r="AF46" i="70"/>
  <c r="W46" i="70"/>
  <c r="M46" i="70"/>
  <c r="D46" i="70"/>
  <c r="HE46" i="70"/>
  <c r="GV46" i="70"/>
  <c r="GM46" i="70"/>
  <c r="GD46" i="70"/>
  <c r="FU46" i="70"/>
  <c r="FL46" i="70"/>
  <c r="FC46" i="70"/>
  <c r="ES46" i="70"/>
  <c r="EJ46" i="70"/>
  <c r="EA46" i="70"/>
  <c r="DR46" i="70"/>
  <c r="DI46" i="70"/>
  <c r="CZ46" i="70"/>
  <c r="CQ46" i="70"/>
  <c r="CG46" i="70"/>
  <c r="BX46" i="70"/>
  <c r="BO46" i="70"/>
  <c r="BF46" i="70"/>
  <c r="AW46" i="70"/>
  <c r="AN46" i="70"/>
  <c r="AE46" i="70"/>
  <c r="U46" i="70"/>
  <c r="L46" i="70"/>
  <c r="C46" i="70"/>
  <c r="HD46" i="70"/>
  <c r="GU46" i="70"/>
  <c r="GL46" i="70"/>
  <c r="GC46" i="70"/>
  <c r="FT46" i="70"/>
  <c r="FK46" i="70"/>
  <c r="FA46" i="70"/>
  <c r="ER46" i="70"/>
  <c r="EI46" i="70"/>
  <c r="DZ46" i="70"/>
  <c r="DQ46" i="70"/>
  <c r="DH46" i="70"/>
  <c r="CY46" i="70"/>
  <c r="CO46" i="70"/>
  <c r="CF46" i="70"/>
  <c r="BW46" i="70"/>
  <c r="BN46" i="70"/>
  <c r="BE46" i="70"/>
  <c r="AV46" i="70"/>
  <c r="AM46" i="70"/>
  <c r="AC46" i="70"/>
  <c r="T46" i="70"/>
  <c r="K46" i="70"/>
  <c r="B46" i="70"/>
  <c r="HC46" i="70"/>
  <c r="GT46" i="70"/>
  <c r="GK46" i="70"/>
  <c r="GB46" i="70"/>
  <c r="FS46" i="70"/>
  <c r="FI46" i="70"/>
  <c r="EZ46" i="70"/>
  <c r="EQ46" i="70"/>
  <c r="EH46" i="70"/>
  <c r="DY46" i="70"/>
  <c r="DP46" i="70"/>
  <c r="DG46" i="70"/>
  <c r="CW46" i="70"/>
  <c r="CN46" i="70"/>
  <c r="CE46" i="70"/>
  <c r="BV46" i="70"/>
  <c r="BM46" i="70"/>
  <c r="BD46" i="70"/>
  <c r="AU46" i="70"/>
  <c r="AK46" i="70"/>
  <c r="AB46" i="70"/>
  <c r="S46" i="70"/>
  <c r="J46" i="70"/>
  <c r="HB46" i="70"/>
  <c r="GS46" i="70"/>
  <c r="GJ46" i="70"/>
  <c r="GA46" i="70"/>
  <c r="FQ46" i="70"/>
  <c r="FH46" i="70"/>
  <c r="EY46" i="70"/>
  <c r="EP46" i="70"/>
  <c r="EG46" i="70"/>
  <c r="DX46" i="70"/>
  <c r="DO46" i="70"/>
  <c r="DE46" i="70"/>
  <c r="CV46" i="70"/>
  <c r="CM46" i="70"/>
  <c r="CD46" i="70"/>
  <c r="BU46" i="70"/>
  <c r="BL46" i="70"/>
  <c r="BC46" i="70"/>
  <c r="AS46" i="70"/>
  <c r="AJ46" i="70"/>
  <c r="AA46" i="70"/>
  <c r="R46" i="70"/>
  <c r="I46" i="70"/>
  <c r="GI46" i="70"/>
  <c r="DM46" i="70"/>
  <c r="AR46" i="70"/>
  <c r="FY46" i="70"/>
  <c r="DD46" i="70"/>
  <c r="AI46" i="70"/>
  <c r="FP46" i="70"/>
  <c r="CU46" i="70"/>
  <c r="Z46" i="70"/>
  <c r="FG46" i="70"/>
  <c r="CL46" i="70"/>
  <c r="Q46" i="70"/>
  <c r="EX46" i="70"/>
  <c r="CC46" i="70"/>
  <c r="H46" i="70"/>
  <c r="EO46" i="70"/>
  <c r="BT46" i="70"/>
  <c r="HA46" i="70"/>
  <c r="EF46" i="70"/>
  <c r="BK46" i="70"/>
  <c r="GR46" i="70"/>
  <c r="DW46" i="70"/>
  <c r="BA46" i="70"/>
  <c r="HC51" i="213" l="1"/>
  <c r="GU51" i="213"/>
  <c r="GM51" i="213"/>
  <c r="EY51" i="213"/>
  <c r="EA51" i="213"/>
  <c r="FW51" i="213"/>
  <c r="FO51" i="213"/>
  <c r="EQ51" i="213"/>
  <c r="FG51" i="213"/>
  <c r="EI51" i="213"/>
  <c r="GE51" i="213"/>
  <c r="CU51" i="213"/>
  <c r="BW51" i="213"/>
  <c r="DK51" i="213"/>
  <c r="CM51" i="213"/>
  <c r="DC51" i="213"/>
  <c r="CE51" i="213"/>
  <c r="DS51" i="213"/>
  <c r="AY51" i="213"/>
  <c r="AA51" i="213"/>
  <c r="BO51" i="213"/>
  <c r="AQ51" i="213"/>
  <c r="K51" i="213"/>
  <c r="BG51" i="213"/>
  <c r="S51" i="213"/>
  <c r="AI51" i="213"/>
  <c r="GY51" i="213"/>
  <c r="GK51" i="213"/>
  <c r="FI51" i="213"/>
  <c r="EV51" i="213"/>
  <c r="EH51" i="213"/>
  <c r="DT51" i="213"/>
  <c r="DG51" i="213"/>
  <c r="CS51" i="213"/>
  <c r="BQ51" i="213"/>
  <c r="BD51" i="213"/>
  <c r="AP51" i="213"/>
  <c r="AB51" i="213"/>
  <c r="O51" i="213"/>
  <c r="GW51" i="213"/>
  <c r="GJ51" i="213"/>
  <c r="FV51" i="213"/>
  <c r="FH51" i="213"/>
  <c r="EU51" i="213"/>
  <c r="EG51" i="213"/>
  <c r="DE51" i="213"/>
  <c r="CR51" i="213"/>
  <c r="CD51" i="213"/>
  <c r="BP51" i="213"/>
  <c r="BC51" i="213"/>
  <c r="AO51" i="213"/>
  <c r="M51" i="213"/>
  <c r="GV51" i="213"/>
  <c r="GI51" i="213"/>
  <c r="FU51" i="213"/>
  <c r="ES51" i="213"/>
  <c r="EF51" i="213"/>
  <c r="DR51" i="213"/>
  <c r="DD51" i="213"/>
  <c r="CQ51" i="213"/>
  <c r="CC51" i="213"/>
  <c r="BA51" i="213"/>
  <c r="AN51" i="213"/>
  <c r="Z51" i="213"/>
  <c r="L51" i="213"/>
  <c r="GG51" i="213"/>
  <c r="FT51" i="213"/>
  <c r="FF51" i="213"/>
  <c r="ER51" i="213"/>
  <c r="EE51" i="213"/>
  <c r="DQ51" i="213"/>
  <c r="CO51" i="213"/>
  <c r="CB51" i="213"/>
  <c r="BN51" i="213"/>
  <c r="AZ51" i="213"/>
  <c r="AM51" i="213"/>
  <c r="Y51" i="213"/>
  <c r="GT51" i="213"/>
  <c r="GF51" i="213"/>
  <c r="FS51" i="213"/>
  <c r="FE51" i="213"/>
  <c r="EC51" i="213"/>
  <c r="DP51" i="213"/>
  <c r="DB51" i="213"/>
  <c r="CN51" i="213"/>
  <c r="CA51" i="213"/>
  <c r="BM51" i="213"/>
  <c r="AK51" i="213"/>
  <c r="X51" i="213"/>
  <c r="J51" i="213"/>
  <c r="A52" i="213"/>
  <c r="GS51" i="213"/>
  <c r="FQ51" i="213"/>
  <c r="FD51" i="213"/>
  <c r="EP51" i="213"/>
  <c r="EB51" i="213"/>
  <c r="DO51" i="213"/>
  <c r="DA51" i="213"/>
  <c r="BY51" i="213"/>
  <c r="BL51" i="213"/>
  <c r="AX51" i="213"/>
  <c r="AJ51" i="213"/>
  <c r="W51" i="213"/>
  <c r="I51" i="213"/>
  <c r="HE51" i="213"/>
  <c r="GR51" i="213"/>
  <c r="GD51" i="213"/>
  <c r="FP51" i="213"/>
  <c r="FC51" i="213"/>
  <c r="EO51" i="213"/>
  <c r="DM51" i="213"/>
  <c r="CZ51" i="213"/>
  <c r="CL51" i="213"/>
  <c r="BX51" i="213"/>
  <c r="BK51" i="213"/>
  <c r="AW51" i="213"/>
  <c r="U51" i="213"/>
  <c r="H51" i="213"/>
  <c r="HD51" i="213"/>
  <c r="GQ51" i="213"/>
  <c r="GC51" i="213"/>
  <c r="FA51" i="213"/>
  <c r="EN51" i="213"/>
  <c r="DZ51" i="213"/>
  <c r="DL51" i="213"/>
  <c r="CY51" i="213"/>
  <c r="CK51" i="213"/>
  <c r="BI51" i="213"/>
  <c r="AV51" i="213"/>
  <c r="AH51" i="213"/>
  <c r="T51" i="213"/>
  <c r="G51" i="213"/>
  <c r="GO51" i="213"/>
  <c r="GB51" i="213"/>
  <c r="FN51" i="213"/>
  <c r="EZ51" i="213"/>
  <c r="EM51" i="213"/>
  <c r="DY51" i="213"/>
  <c r="CW51" i="213"/>
  <c r="CJ51" i="213"/>
  <c r="BV51" i="213"/>
  <c r="BH51" i="213"/>
  <c r="AU51" i="213"/>
  <c r="AG51" i="213"/>
  <c r="E51" i="213"/>
  <c r="HA51" i="213"/>
  <c r="FY51" i="213"/>
  <c r="FL51" i="213"/>
  <c r="EX51" i="213"/>
  <c r="EJ51" i="213"/>
  <c r="DW51" i="213"/>
  <c r="DI51" i="213"/>
  <c r="CG51" i="213"/>
  <c r="BT51" i="213"/>
  <c r="BF51" i="213"/>
  <c r="AR51" i="213"/>
  <c r="AE51" i="213"/>
  <c r="Q51" i="213"/>
  <c r="C51" i="213"/>
  <c r="GZ51" i="213"/>
  <c r="GL51" i="213"/>
  <c r="FX51" i="213"/>
  <c r="FK51" i="213"/>
  <c r="EW51" i="213"/>
  <c r="DU51" i="213"/>
  <c r="DH51" i="213"/>
  <c r="CT51" i="213"/>
  <c r="CF51" i="213"/>
  <c r="BS51" i="213"/>
  <c r="BE51" i="213"/>
  <c r="AC51" i="213"/>
  <c r="P51" i="213"/>
  <c r="B51" i="213"/>
  <c r="FM51" i="213"/>
  <c r="D51" i="213"/>
  <c r="DX51" i="213"/>
  <c r="DJ51" i="213"/>
  <c r="CV51" i="213"/>
  <c r="CI51" i="213"/>
  <c r="BU51" i="213"/>
  <c r="HB51" i="213"/>
  <c r="AS51" i="213"/>
  <c r="GN51" i="213"/>
  <c r="AF51" i="213"/>
  <c r="GA51" i="213"/>
  <c r="EK51" i="213"/>
  <c r="R51" i="213"/>
  <c r="A48" i="70"/>
  <c r="GZ47" i="70"/>
  <c r="GQ47" i="70"/>
  <c r="GG47" i="70"/>
  <c r="FX47" i="70"/>
  <c r="FO47" i="70"/>
  <c r="FF47" i="70"/>
  <c r="EW47" i="70"/>
  <c r="EN47" i="70"/>
  <c r="EE47" i="70"/>
  <c r="DU47" i="70"/>
  <c r="GW47" i="70"/>
  <c r="GN47" i="70"/>
  <c r="GE47" i="70"/>
  <c r="FV47" i="70"/>
  <c r="FM47" i="70"/>
  <c r="FD47" i="70"/>
  <c r="EU47" i="70"/>
  <c r="EK47" i="70"/>
  <c r="EB47" i="70"/>
  <c r="HE47" i="70"/>
  <c r="GV47" i="70"/>
  <c r="GM47" i="70"/>
  <c r="GD47" i="70"/>
  <c r="FU47" i="70"/>
  <c r="FL47" i="70"/>
  <c r="FC47" i="70"/>
  <c r="ES47" i="70"/>
  <c r="EJ47" i="70"/>
  <c r="HD47" i="70"/>
  <c r="GU47" i="70"/>
  <c r="GL47" i="70"/>
  <c r="GC47" i="70"/>
  <c r="FT47" i="70"/>
  <c r="FK47" i="70"/>
  <c r="FA47" i="70"/>
  <c r="ER47" i="70"/>
  <c r="EI47" i="70"/>
  <c r="DZ47" i="70"/>
  <c r="DQ47" i="70"/>
  <c r="DH47" i="70"/>
  <c r="HC47" i="70"/>
  <c r="GT47" i="70"/>
  <c r="GK47" i="70"/>
  <c r="GB47" i="70"/>
  <c r="FS47" i="70"/>
  <c r="FI47" i="70"/>
  <c r="EZ47" i="70"/>
  <c r="EQ47" i="70"/>
  <c r="EH47" i="70"/>
  <c r="GJ47" i="70"/>
  <c r="FN47" i="70"/>
  <c r="EO47" i="70"/>
  <c r="DW47" i="70"/>
  <c r="DK47" i="70"/>
  <c r="DA47" i="70"/>
  <c r="CR47" i="70"/>
  <c r="CI47" i="70"/>
  <c r="BY47" i="70"/>
  <c r="BP47" i="70"/>
  <c r="BG47" i="70"/>
  <c r="AX47" i="70"/>
  <c r="AO47" i="70"/>
  <c r="AF47" i="70"/>
  <c r="W47" i="70"/>
  <c r="M47" i="70"/>
  <c r="D47" i="70"/>
  <c r="GI47" i="70"/>
  <c r="FH47" i="70"/>
  <c r="EM47" i="70"/>
  <c r="DT47" i="70"/>
  <c r="DJ47" i="70"/>
  <c r="CZ47" i="70"/>
  <c r="CQ47" i="70"/>
  <c r="CG47" i="70"/>
  <c r="BX47" i="70"/>
  <c r="BO47" i="70"/>
  <c r="BF47" i="70"/>
  <c r="AW47" i="70"/>
  <c r="AN47" i="70"/>
  <c r="AE47" i="70"/>
  <c r="U47" i="70"/>
  <c r="L47" i="70"/>
  <c r="C47" i="70"/>
  <c r="HB47" i="70"/>
  <c r="GF47" i="70"/>
  <c r="FG47" i="70"/>
  <c r="EG47" i="70"/>
  <c r="DS47" i="70"/>
  <c r="DI47" i="70"/>
  <c r="CY47" i="70"/>
  <c r="CO47" i="70"/>
  <c r="CF47" i="70"/>
  <c r="BW47" i="70"/>
  <c r="BN47" i="70"/>
  <c r="BE47" i="70"/>
  <c r="AV47" i="70"/>
  <c r="AM47" i="70"/>
  <c r="AC47" i="70"/>
  <c r="T47" i="70"/>
  <c r="K47" i="70"/>
  <c r="B47" i="70"/>
  <c r="HA47" i="70"/>
  <c r="GA47" i="70"/>
  <c r="FE47" i="70"/>
  <c r="EF47" i="70"/>
  <c r="DR47" i="70"/>
  <c r="DG47" i="70"/>
  <c r="CW47" i="70"/>
  <c r="CN47" i="70"/>
  <c r="CE47" i="70"/>
  <c r="BV47" i="70"/>
  <c r="BM47" i="70"/>
  <c r="BD47" i="70"/>
  <c r="AU47" i="70"/>
  <c r="AK47" i="70"/>
  <c r="AB47" i="70"/>
  <c r="S47" i="70"/>
  <c r="J47" i="70"/>
  <c r="GY47" i="70"/>
  <c r="FY47" i="70"/>
  <c r="EY47" i="70"/>
  <c r="EC47" i="70"/>
  <c r="DP47" i="70"/>
  <c r="DE47" i="70"/>
  <c r="CV47" i="70"/>
  <c r="CM47" i="70"/>
  <c r="CD47" i="70"/>
  <c r="BU47" i="70"/>
  <c r="BL47" i="70"/>
  <c r="BC47" i="70"/>
  <c r="AS47" i="70"/>
  <c r="AJ47" i="70"/>
  <c r="AA47" i="70"/>
  <c r="R47" i="70"/>
  <c r="I47" i="70"/>
  <c r="GS47" i="70"/>
  <c r="FW47" i="70"/>
  <c r="EX47" i="70"/>
  <c r="EA47" i="70"/>
  <c r="DO47" i="70"/>
  <c r="DD47" i="70"/>
  <c r="CU47" i="70"/>
  <c r="CL47" i="70"/>
  <c r="CC47" i="70"/>
  <c r="BT47" i="70"/>
  <c r="BK47" i="70"/>
  <c r="BA47" i="70"/>
  <c r="AR47" i="70"/>
  <c r="AI47" i="70"/>
  <c r="Z47" i="70"/>
  <c r="Q47" i="70"/>
  <c r="H47" i="70"/>
  <c r="GR47" i="70"/>
  <c r="FQ47" i="70"/>
  <c r="EV47" i="70"/>
  <c r="DY47" i="70"/>
  <c r="DM47" i="70"/>
  <c r="DC47" i="70"/>
  <c r="CT47" i="70"/>
  <c r="CK47" i="70"/>
  <c r="CB47" i="70"/>
  <c r="BS47" i="70"/>
  <c r="BI47" i="70"/>
  <c r="AZ47" i="70"/>
  <c r="AQ47" i="70"/>
  <c r="AH47" i="70"/>
  <c r="Y47" i="70"/>
  <c r="P47" i="70"/>
  <c r="G47" i="70"/>
  <c r="DX47" i="70"/>
  <c r="AY47" i="70"/>
  <c r="DL47" i="70"/>
  <c r="AP47" i="70"/>
  <c r="DB47" i="70"/>
  <c r="AG47" i="70"/>
  <c r="CS47" i="70"/>
  <c r="X47" i="70"/>
  <c r="CJ47" i="70"/>
  <c r="O47" i="70"/>
  <c r="GO47" i="70"/>
  <c r="CA47" i="70"/>
  <c r="E47" i="70"/>
  <c r="FP47" i="70"/>
  <c r="BQ47" i="70"/>
  <c r="EP47" i="70"/>
  <c r="BH47" i="70"/>
  <c r="GM52" i="213" l="1"/>
  <c r="HC52" i="213"/>
  <c r="GE52" i="213"/>
  <c r="GU52" i="213"/>
  <c r="FW52" i="213"/>
  <c r="EA52" i="213"/>
  <c r="FO52" i="213"/>
  <c r="EQ52" i="213"/>
  <c r="FG52" i="213"/>
  <c r="EI52" i="213"/>
  <c r="EY52" i="213"/>
  <c r="BW52" i="213"/>
  <c r="DK52" i="213"/>
  <c r="CM52" i="213"/>
  <c r="DC52" i="213"/>
  <c r="CE52" i="213"/>
  <c r="DS52" i="213"/>
  <c r="CU52" i="213"/>
  <c r="AY52" i="213"/>
  <c r="AA52" i="213"/>
  <c r="BO52" i="213"/>
  <c r="AQ52" i="213"/>
  <c r="K52" i="213"/>
  <c r="BG52" i="213"/>
  <c r="AI52" i="213"/>
  <c r="S52" i="213"/>
  <c r="HD52" i="213"/>
  <c r="GQ52" i="213"/>
  <c r="GC52" i="213"/>
  <c r="FA52" i="213"/>
  <c r="EN52" i="213"/>
  <c r="DZ52" i="213"/>
  <c r="DL52" i="213"/>
  <c r="CY52" i="213"/>
  <c r="CK52" i="213"/>
  <c r="BI52" i="213"/>
  <c r="AV52" i="213"/>
  <c r="AH52" i="213"/>
  <c r="T52" i="213"/>
  <c r="G52" i="213"/>
  <c r="GO52" i="213"/>
  <c r="GB52" i="213"/>
  <c r="FN52" i="213"/>
  <c r="EZ52" i="213"/>
  <c r="EM52" i="213"/>
  <c r="DY52" i="213"/>
  <c r="CW52" i="213"/>
  <c r="CJ52" i="213"/>
  <c r="BV52" i="213"/>
  <c r="BH52" i="213"/>
  <c r="AU52" i="213"/>
  <c r="AG52" i="213"/>
  <c r="E52" i="213"/>
  <c r="HB52" i="213"/>
  <c r="GN52" i="213"/>
  <c r="GA52" i="213"/>
  <c r="FM52" i="213"/>
  <c r="EK52" i="213"/>
  <c r="DX52" i="213"/>
  <c r="DJ52" i="213"/>
  <c r="CV52" i="213"/>
  <c r="CI52" i="213"/>
  <c r="BU52" i="213"/>
  <c r="AS52" i="213"/>
  <c r="AF52" i="213"/>
  <c r="R52" i="213"/>
  <c r="D52" i="213"/>
  <c r="HA52" i="213"/>
  <c r="FY52" i="213"/>
  <c r="FL52" i="213"/>
  <c r="EX52" i="213"/>
  <c r="EJ52" i="213"/>
  <c r="DW52" i="213"/>
  <c r="DI52" i="213"/>
  <c r="CG52" i="213"/>
  <c r="BT52" i="213"/>
  <c r="BF52" i="213"/>
  <c r="AR52" i="213"/>
  <c r="AE52" i="213"/>
  <c r="Q52" i="213"/>
  <c r="C52" i="213"/>
  <c r="GZ52" i="213"/>
  <c r="GL52" i="213"/>
  <c r="FX52" i="213"/>
  <c r="FK52" i="213"/>
  <c r="EW52" i="213"/>
  <c r="DU52" i="213"/>
  <c r="DH52" i="213"/>
  <c r="CT52" i="213"/>
  <c r="CF52" i="213"/>
  <c r="BS52" i="213"/>
  <c r="BE52" i="213"/>
  <c r="AC52" i="213"/>
  <c r="P52" i="213"/>
  <c r="B52" i="213"/>
  <c r="GY52" i="213"/>
  <c r="GK52" i="213"/>
  <c r="FI52" i="213"/>
  <c r="EV52" i="213"/>
  <c r="EH52" i="213"/>
  <c r="DT52" i="213"/>
  <c r="DG52" i="213"/>
  <c r="CS52" i="213"/>
  <c r="BQ52" i="213"/>
  <c r="BD52" i="213"/>
  <c r="AP52" i="213"/>
  <c r="AB52" i="213"/>
  <c r="O52" i="213"/>
  <c r="GW52" i="213"/>
  <c r="GJ52" i="213"/>
  <c r="FV52" i="213"/>
  <c r="FH52" i="213"/>
  <c r="EU52" i="213"/>
  <c r="EG52" i="213"/>
  <c r="DE52" i="213"/>
  <c r="CR52" i="213"/>
  <c r="CD52" i="213"/>
  <c r="BP52" i="213"/>
  <c r="BC52" i="213"/>
  <c r="AO52" i="213"/>
  <c r="M52" i="213"/>
  <c r="GV52" i="213"/>
  <c r="GI52" i="213"/>
  <c r="FU52" i="213"/>
  <c r="ES52" i="213"/>
  <c r="EF52" i="213"/>
  <c r="DR52" i="213"/>
  <c r="DD52" i="213"/>
  <c r="CQ52" i="213"/>
  <c r="CC52" i="213"/>
  <c r="BA52" i="213"/>
  <c r="AN52" i="213"/>
  <c r="Z52" i="213"/>
  <c r="L52" i="213"/>
  <c r="GG52" i="213"/>
  <c r="FT52" i="213"/>
  <c r="FF52" i="213"/>
  <c r="ER52" i="213"/>
  <c r="EE52" i="213"/>
  <c r="DQ52" i="213"/>
  <c r="CO52" i="213"/>
  <c r="CB52" i="213"/>
  <c r="BN52" i="213"/>
  <c r="AZ52" i="213"/>
  <c r="AM52" i="213"/>
  <c r="Y52" i="213"/>
  <c r="A53" i="213"/>
  <c r="GS52" i="213"/>
  <c r="FQ52" i="213"/>
  <c r="FD52" i="213"/>
  <c r="EP52" i="213"/>
  <c r="EB52" i="213"/>
  <c r="DO52" i="213"/>
  <c r="DA52" i="213"/>
  <c r="BY52" i="213"/>
  <c r="BL52" i="213"/>
  <c r="AX52" i="213"/>
  <c r="AJ52" i="213"/>
  <c r="W52" i="213"/>
  <c r="I52" i="213"/>
  <c r="HE52" i="213"/>
  <c r="GR52" i="213"/>
  <c r="GD52" i="213"/>
  <c r="FP52" i="213"/>
  <c r="FC52" i="213"/>
  <c r="EO52" i="213"/>
  <c r="DM52" i="213"/>
  <c r="CZ52" i="213"/>
  <c r="CL52" i="213"/>
  <c r="BX52" i="213"/>
  <c r="BK52" i="213"/>
  <c r="AW52" i="213"/>
  <c r="U52" i="213"/>
  <c r="H52" i="213"/>
  <c r="DP52" i="213"/>
  <c r="DB52" i="213"/>
  <c r="CN52" i="213"/>
  <c r="CA52" i="213"/>
  <c r="BM52" i="213"/>
  <c r="GT52" i="213"/>
  <c r="AK52" i="213"/>
  <c r="GF52" i="213"/>
  <c r="X52" i="213"/>
  <c r="FS52" i="213"/>
  <c r="J52" i="213"/>
  <c r="FE52" i="213"/>
  <c r="EC52" i="213"/>
  <c r="A49" i="70"/>
  <c r="GW48" i="70"/>
  <c r="GN48" i="70"/>
  <c r="GE48" i="70"/>
  <c r="FV48" i="70"/>
  <c r="FM48" i="70"/>
  <c r="FD48" i="70"/>
  <c r="EU48" i="70"/>
  <c r="EK48" i="70"/>
  <c r="EB48" i="70"/>
  <c r="DS48" i="70"/>
  <c r="DJ48" i="70"/>
  <c r="DA48" i="70"/>
  <c r="CR48" i="70"/>
  <c r="CI48" i="70"/>
  <c r="BY48" i="70"/>
  <c r="BP48" i="70"/>
  <c r="BG48" i="70"/>
  <c r="AX48" i="70"/>
  <c r="AO48" i="70"/>
  <c r="AF48" i="70"/>
  <c r="W48" i="70"/>
  <c r="M48" i="70"/>
  <c r="D48" i="70"/>
  <c r="HD48" i="70"/>
  <c r="GU48" i="70"/>
  <c r="GL48" i="70"/>
  <c r="GC48" i="70"/>
  <c r="FT48" i="70"/>
  <c r="FK48" i="70"/>
  <c r="FA48" i="70"/>
  <c r="ER48" i="70"/>
  <c r="EI48" i="70"/>
  <c r="DZ48" i="70"/>
  <c r="DQ48" i="70"/>
  <c r="DH48" i="70"/>
  <c r="CY48" i="70"/>
  <c r="CO48" i="70"/>
  <c r="CF48" i="70"/>
  <c r="BW48" i="70"/>
  <c r="BN48" i="70"/>
  <c r="BE48" i="70"/>
  <c r="AV48" i="70"/>
  <c r="AM48" i="70"/>
  <c r="AC48" i="70"/>
  <c r="T48" i="70"/>
  <c r="K48" i="70"/>
  <c r="B48" i="70"/>
  <c r="HC48" i="70"/>
  <c r="GT48" i="70"/>
  <c r="GK48" i="70"/>
  <c r="GB48" i="70"/>
  <c r="FS48" i="70"/>
  <c r="FI48" i="70"/>
  <c r="EZ48" i="70"/>
  <c r="EQ48" i="70"/>
  <c r="EH48" i="70"/>
  <c r="DY48" i="70"/>
  <c r="DP48" i="70"/>
  <c r="DG48" i="70"/>
  <c r="CW48" i="70"/>
  <c r="CN48" i="70"/>
  <c r="CE48" i="70"/>
  <c r="BV48" i="70"/>
  <c r="BM48" i="70"/>
  <c r="BD48" i="70"/>
  <c r="AU48" i="70"/>
  <c r="AK48" i="70"/>
  <c r="AB48" i="70"/>
  <c r="S48" i="70"/>
  <c r="J48" i="70"/>
  <c r="HB48" i="70"/>
  <c r="GS48" i="70"/>
  <c r="GJ48" i="70"/>
  <c r="GA48" i="70"/>
  <c r="FQ48" i="70"/>
  <c r="FH48" i="70"/>
  <c r="EY48" i="70"/>
  <c r="EP48" i="70"/>
  <c r="EG48" i="70"/>
  <c r="DX48" i="70"/>
  <c r="DO48" i="70"/>
  <c r="DE48" i="70"/>
  <c r="CV48" i="70"/>
  <c r="CM48" i="70"/>
  <c r="CD48" i="70"/>
  <c r="BU48" i="70"/>
  <c r="BL48" i="70"/>
  <c r="BC48" i="70"/>
  <c r="AS48" i="70"/>
  <c r="AJ48" i="70"/>
  <c r="AA48" i="70"/>
  <c r="R48" i="70"/>
  <c r="I48" i="70"/>
  <c r="HA48" i="70"/>
  <c r="GR48" i="70"/>
  <c r="GI48" i="70"/>
  <c r="FY48" i="70"/>
  <c r="FP48" i="70"/>
  <c r="FG48" i="70"/>
  <c r="EX48" i="70"/>
  <c r="EO48" i="70"/>
  <c r="EF48" i="70"/>
  <c r="DW48" i="70"/>
  <c r="DM48" i="70"/>
  <c r="DD48" i="70"/>
  <c r="CU48" i="70"/>
  <c r="CL48" i="70"/>
  <c r="CC48" i="70"/>
  <c r="BT48" i="70"/>
  <c r="BK48" i="70"/>
  <c r="BA48" i="70"/>
  <c r="AR48" i="70"/>
  <c r="AI48" i="70"/>
  <c r="Z48" i="70"/>
  <c r="Q48" i="70"/>
  <c r="H48" i="70"/>
  <c r="GZ48" i="70"/>
  <c r="GQ48" i="70"/>
  <c r="GG48" i="70"/>
  <c r="FX48" i="70"/>
  <c r="FO48" i="70"/>
  <c r="FF48" i="70"/>
  <c r="EW48" i="70"/>
  <c r="EN48" i="70"/>
  <c r="EE48" i="70"/>
  <c r="DU48" i="70"/>
  <c r="DL48" i="70"/>
  <c r="DC48" i="70"/>
  <c r="CT48" i="70"/>
  <c r="CK48" i="70"/>
  <c r="CB48" i="70"/>
  <c r="BS48" i="70"/>
  <c r="BI48" i="70"/>
  <c r="AZ48" i="70"/>
  <c r="GV48" i="70"/>
  <c r="FL48" i="70"/>
  <c r="EA48" i="70"/>
  <c r="CQ48" i="70"/>
  <c r="BF48" i="70"/>
  <c r="AE48" i="70"/>
  <c r="E48" i="70"/>
  <c r="GO48" i="70"/>
  <c r="FE48" i="70"/>
  <c r="DT48" i="70"/>
  <c r="CJ48" i="70"/>
  <c r="AY48" i="70"/>
  <c r="Y48" i="70"/>
  <c r="C48" i="70"/>
  <c r="GM48" i="70"/>
  <c r="FC48" i="70"/>
  <c r="DR48" i="70"/>
  <c r="CG48" i="70"/>
  <c r="AW48" i="70"/>
  <c r="X48" i="70"/>
  <c r="GF48" i="70"/>
  <c r="EV48" i="70"/>
  <c r="DK48" i="70"/>
  <c r="CA48" i="70"/>
  <c r="AQ48" i="70"/>
  <c r="U48" i="70"/>
  <c r="GD48" i="70"/>
  <c r="ES48" i="70"/>
  <c r="DI48" i="70"/>
  <c r="BX48" i="70"/>
  <c r="AP48" i="70"/>
  <c r="P48" i="70"/>
  <c r="FW48" i="70"/>
  <c r="EM48" i="70"/>
  <c r="DB48" i="70"/>
  <c r="BQ48" i="70"/>
  <c r="AN48" i="70"/>
  <c r="O48" i="70"/>
  <c r="HE48" i="70"/>
  <c r="FU48" i="70"/>
  <c r="EJ48" i="70"/>
  <c r="CZ48" i="70"/>
  <c r="BO48" i="70"/>
  <c r="AH48" i="70"/>
  <c r="L48" i="70"/>
  <c r="EC48" i="70"/>
  <c r="CS48" i="70"/>
  <c r="BH48" i="70"/>
  <c r="AG48" i="70"/>
  <c r="G48" i="70"/>
  <c r="GY48" i="70"/>
  <c r="FN48" i="70"/>
  <c r="GM53" i="213" l="1"/>
  <c r="FO53" i="213"/>
  <c r="HC53" i="213"/>
  <c r="GE53" i="213"/>
  <c r="FG53" i="213"/>
  <c r="GU53" i="213"/>
  <c r="FW53" i="213"/>
  <c r="EQ53" i="213"/>
  <c r="EI53" i="213"/>
  <c r="EY53" i="213"/>
  <c r="EA53" i="213"/>
  <c r="DK53" i="213"/>
  <c r="CM53" i="213"/>
  <c r="DC53" i="213"/>
  <c r="CE53" i="213"/>
  <c r="DS53" i="213"/>
  <c r="CU53" i="213"/>
  <c r="BW53" i="213"/>
  <c r="AA53" i="213"/>
  <c r="BO53" i="213"/>
  <c r="AQ53" i="213"/>
  <c r="K53" i="213"/>
  <c r="BG53" i="213"/>
  <c r="AI53" i="213"/>
  <c r="S53" i="213"/>
  <c r="AY53" i="213"/>
  <c r="GV53" i="213"/>
  <c r="GI53" i="213"/>
  <c r="FU53" i="213"/>
  <c r="ES53" i="213"/>
  <c r="EF53" i="213"/>
  <c r="DR53" i="213"/>
  <c r="DD53" i="213"/>
  <c r="CQ53" i="213"/>
  <c r="CC53" i="213"/>
  <c r="BA53" i="213"/>
  <c r="AN53" i="213"/>
  <c r="Z53" i="213"/>
  <c r="L53" i="213"/>
  <c r="GG53" i="213"/>
  <c r="FT53" i="213"/>
  <c r="FF53" i="213"/>
  <c r="ER53" i="213"/>
  <c r="EE53" i="213"/>
  <c r="DQ53" i="213"/>
  <c r="CO53" i="213"/>
  <c r="CB53" i="213"/>
  <c r="BN53" i="213"/>
  <c r="AZ53" i="213"/>
  <c r="AM53" i="213"/>
  <c r="Y53" i="213"/>
  <c r="GT53" i="213"/>
  <c r="GF53" i="213"/>
  <c r="FS53" i="213"/>
  <c r="FE53" i="213"/>
  <c r="EC53" i="213"/>
  <c r="DP53" i="213"/>
  <c r="DB53" i="213"/>
  <c r="CN53" i="213"/>
  <c r="CA53" i="213"/>
  <c r="BM53" i="213"/>
  <c r="AK53" i="213"/>
  <c r="X53" i="213"/>
  <c r="J53" i="213"/>
  <c r="A54" i="213"/>
  <c r="GS53" i="213"/>
  <c r="FQ53" i="213"/>
  <c r="FD53" i="213"/>
  <c r="EP53" i="213"/>
  <c r="EB53" i="213"/>
  <c r="DO53" i="213"/>
  <c r="DA53" i="213"/>
  <c r="BY53" i="213"/>
  <c r="BL53" i="213"/>
  <c r="AX53" i="213"/>
  <c r="AJ53" i="213"/>
  <c r="W53" i="213"/>
  <c r="I53" i="213"/>
  <c r="HE53" i="213"/>
  <c r="GR53" i="213"/>
  <c r="GD53" i="213"/>
  <c r="FP53" i="213"/>
  <c r="FC53" i="213"/>
  <c r="EO53" i="213"/>
  <c r="DM53" i="213"/>
  <c r="CZ53" i="213"/>
  <c r="CL53" i="213"/>
  <c r="BX53" i="213"/>
  <c r="BK53" i="213"/>
  <c r="AW53" i="213"/>
  <c r="U53" i="213"/>
  <c r="H53" i="213"/>
  <c r="HD53" i="213"/>
  <c r="GQ53" i="213"/>
  <c r="GC53" i="213"/>
  <c r="FA53" i="213"/>
  <c r="EN53" i="213"/>
  <c r="DZ53" i="213"/>
  <c r="DL53" i="213"/>
  <c r="CY53" i="213"/>
  <c r="CK53" i="213"/>
  <c r="BI53" i="213"/>
  <c r="AV53" i="213"/>
  <c r="AH53" i="213"/>
  <c r="T53" i="213"/>
  <c r="G53" i="213"/>
  <c r="GO53" i="213"/>
  <c r="GB53" i="213"/>
  <c r="FN53" i="213"/>
  <c r="EZ53" i="213"/>
  <c r="EM53" i="213"/>
  <c r="DY53" i="213"/>
  <c r="CW53" i="213"/>
  <c r="CJ53" i="213"/>
  <c r="BV53" i="213"/>
  <c r="BH53" i="213"/>
  <c r="AU53" i="213"/>
  <c r="AG53" i="213"/>
  <c r="E53" i="213"/>
  <c r="HB53" i="213"/>
  <c r="GN53" i="213"/>
  <c r="GA53" i="213"/>
  <c r="FM53" i="213"/>
  <c r="EK53" i="213"/>
  <c r="DX53" i="213"/>
  <c r="DJ53" i="213"/>
  <c r="CV53" i="213"/>
  <c r="CI53" i="213"/>
  <c r="BU53" i="213"/>
  <c r="AS53" i="213"/>
  <c r="AF53" i="213"/>
  <c r="R53" i="213"/>
  <c r="D53" i="213"/>
  <c r="HA53" i="213"/>
  <c r="FY53" i="213"/>
  <c r="FL53" i="213"/>
  <c r="EX53" i="213"/>
  <c r="EJ53" i="213"/>
  <c r="DW53" i="213"/>
  <c r="DI53" i="213"/>
  <c r="CG53" i="213"/>
  <c r="BT53" i="213"/>
  <c r="BF53" i="213"/>
  <c r="AR53" i="213"/>
  <c r="AE53" i="213"/>
  <c r="Q53" i="213"/>
  <c r="C53" i="213"/>
  <c r="GY53" i="213"/>
  <c r="GK53" i="213"/>
  <c r="FI53" i="213"/>
  <c r="EV53" i="213"/>
  <c r="EH53" i="213"/>
  <c r="DT53" i="213"/>
  <c r="DG53" i="213"/>
  <c r="CS53" i="213"/>
  <c r="BQ53" i="213"/>
  <c r="BD53" i="213"/>
  <c r="AP53" i="213"/>
  <c r="AB53" i="213"/>
  <c r="O53" i="213"/>
  <c r="GW53" i="213"/>
  <c r="GJ53" i="213"/>
  <c r="FV53" i="213"/>
  <c r="FH53" i="213"/>
  <c r="EU53" i="213"/>
  <c r="EG53" i="213"/>
  <c r="DE53" i="213"/>
  <c r="CR53" i="213"/>
  <c r="CD53" i="213"/>
  <c r="BP53" i="213"/>
  <c r="BC53" i="213"/>
  <c r="AO53" i="213"/>
  <c r="M53" i="213"/>
  <c r="BS53" i="213"/>
  <c r="BE53" i="213"/>
  <c r="GZ53" i="213"/>
  <c r="GL53" i="213"/>
  <c r="AC53" i="213"/>
  <c r="FX53" i="213"/>
  <c r="P53" i="213"/>
  <c r="FK53" i="213"/>
  <c r="B53" i="213"/>
  <c r="EW53" i="213"/>
  <c r="DU53" i="213"/>
  <c r="DH53" i="213"/>
  <c r="CT53" i="213"/>
  <c r="CF53" i="213"/>
  <c r="A50" i="70"/>
  <c r="HD49" i="70"/>
  <c r="GU49" i="70"/>
  <c r="GL49" i="70"/>
  <c r="GC49" i="70"/>
  <c r="FT49" i="70"/>
  <c r="FK49" i="70"/>
  <c r="FA49" i="70"/>
  <c r="ER49" i="70"/>
  <c r="EI49" i="70"/>
  <c r="DZ49" i="70"/>
  <c r="DQ49" i="70"/>
  <c r="DH49" i="70"/>
  <c r="CY49" i="70"/>
  <c r="CO49" i="70"/>
  <c r="CF49" i="70"/>
  <c r="BW49" i="70"/>
  <c r="BN49" i="70"/>
  <c r="BE49" i="70"/>
  <c r="AV49" i="70"/>
  <c r="AM49" i="70"/>
  <c r="AC49" i="70"/>
  <c r="T49" i="70"/>
  <c r="K49" i="70"/>
  <c r="B49" i="70"/>
  <c r="HB49" i="70"/>
  <c r="GS49" i="70"/>
  <c r="GJ49" i="70"/>
  <c r="GA49" i="70"/>
  <c r="FQ49" i="70"/>
  <c r="FH49" i="70"/>
  <c r="EY49" i="70"/>
  <c r="EP49" i="70"/>
  <c r="EG49" i="70"/>
  <c r="DX49" i="70"/>
  <c r="DO49" i="70"/>
  <c r="DE49" i="70"/>
  <c r="CV49" i="70"/>
  <c r="CM49" i="70"/>
  <c r="CD49" i="70"/>
  <c r="BU49" i="70"/>
  <c r="BL49" i="70"/>
  <c r="BC49" i="70"/>
  <c r="AS49" i="70"/>
  <c r="AJ49" i="70"/>
  <c r="AA49" i="70"/>
  <c r="R49" i="70"/>
  <c r="I49" i="70"/>
  <c r="HA49" i="70"/>
  <c r="GR49" i="70"/>
  <c r="GI49" i="70"/>
  <c r="FY49" i="70"/>
  <c r="FP49" i="70"/>
  <c r="FG49" i="70"/>
  <c r="EX49" i="70"/>
  <c r="EO49" i="70"/>
  <c r="EF49" i="70"/>
  <c r="DW49" i="70"/>
  <c r="DM49" i="70"/>
  <c r="DD49" i="70"/>
  <c r="CU49" i="70"/>
  <c r="CL49" i="70"/>
  <c r="CC49" i="70"/>
  <c r="BT49" i="70"/>
  <c r="BK49" i="70"/>
  <c r="BA49" i="70"/>
  <c r="AR49" i="70"/>
  <c r="AI49" i="70"/>
  <c r="Z49" i="70"/>
  <c r="Q49" i="70"/>
  <c r="H49" i="70"/>
  <c r="GZ49" i="70"/>
  <c r="GQ49" i="70"/>
  <c r="GG49" i="70"/>
  <c r="FX49" i="70"/>
  <c r="FO49" i="70"/>
  <c r="FF49" i="70"/>
  <c r="EW49" i="70"/>
  <c r="EN49" i="70"/>
  <c r="EE49" i="70"/>
  <c r="DU49" i="70"/>
  <c r="DL49" i="70"/>
  <c r="DC49" i="70"/>
  <c r="CT49" i="70"/>
  <c r="CK49" i="70"/>
  <c r="CB49" i="70"/>
  <c r="BS49" i="70"/>
  <c r="BI49" i="70"/>
  <c r="AZ49" i="70"/>
  <c r="AQ49" i="70"/>
  <c r="AH49" i="70"/>
  <c r="Y49" i="70"/>
  <c r="P49" i="70"/>
  <c r="G49" i="70"/>
  <c r="GY49" i="70"/>
  <c r="GO49" i="70"/>
  <c r="GF49" i="70"/>
  <c r="FW49" i="70"/>
  <c r="FN49" i="70"/>
  <c r="FE49" i="70"/>
  <c r="EV49" i="70"/>
  <c r="EM49" i="70"/>
  <c r="EC49" i="70"/>
  <c r="DT49" i="70"/>
  <c r="DK49" i="70"/>
  <c r="DB49" i="70"/>
  <c r="CS49" i="70"/>
  <c r="CJ49" i="70"/>
  <c r="CA49" i="70"/>
  <c r="BQ49" i="70"/>
  <c r="BH49" i="70"/>
  <c r="AY49" i="70"/>
  <c r="AP49" i="70"/>
  <c r="AG49" i="70"/>
  <c r="X49" i="70"/>
  <c r="O49" i="70"/>
  <c r="E49" i="70"/>
  <c r="GW49" i="70"/>
  <c r="GN49" i="70"/>
  <c r="GE49" i="70"/>
  <c r="FV49" i="70"/>
  <c r="FM49" i="70"/>
  <c r="FD49" i="70"/>
  <c r="EU49" i="70"/>
  <c r="EK49" i="70"/>
  <c r="EB49" i="70"/>
  <c r="DS49" i="70"/>
  <c r="DJ49" i="70"/>
  <c r="DA49" i="70"/>
  <c r="CR49" i="70"/>
  <c r="CI49" i="70"/>
  <c r="BY49" i="70"/>
  <c r="BP49" i="70"/>
  <c r="BG49" i="70"/>
  <c r="AX49" i="70"/>
  <c r="AO49" i="70"/>
  <c r="AF49" i="70"/>
  <c r="W49" i="70"/>
  <c r="M49" i="70"/>
  <c r="D49" i="70"/>
  <c r="HC49" i="70"/>
  <c r="FS49" i="70"/>
  <c r="EH49" i="70"/>
  <c r="CW49" i="70"/>
  <c r="BM49" i="70"/>
  <c r="AB49" i="70"/>
  <c r="GV49" i="70"/>
  <c r="FL49" i="70"/>
  <c r="EA49" i="70"/>
  <c r="CQ49" i="70"/>
  <c r="BF49" i="70"/>
  <c r="U49" i="70"/>
  <c r="GT49" i="70"/>
  <c r="FI49" i="70"/>
  <c r="DY49" i="70"/>
  <c r="CN49" i="70"/>
  <c r="BD49" i="70"/>
  <c r="S49" i="70"/>
  <c r="GM49" i="70"/>
  <c r="FC49" i="70"/>
  <c r="DR49" i="70"/>
  <c r="CG49" i="70"/>
  <c r="AW49" i="70"/>
  <c r="L49" i="70"/>
  <c r="GK49" i="70"/>
  <c r="EZ49" i="70"/>
  <c r="DP49" i="70"/>
  <c r="CE49" i="70"/>
  <c r="AU49" i="70"/>
  <c r="J49" i="70"/>
  <c r="GD49" i="70"/>
  <c r="ES49" i="70"/>
  <c r="DI49" i="70"/>
  <c r="BX49" i="70"/>
  <c r="AN49" i="70"/>
  <c r="C49" i="70"/>
  <c r="GB49" i="70"/>
  <c r="EQ49" i="70"/>
  <c r="DG49" i="70"/>
  <c r="BV49" i="70"/>
  <c r="AK49" i="70"/>
  <c r="HE49" i="70"/>
  <c r="FU49" i="70"/>
  <c r="EJ49" i="70"/>
  <c r="CZ49" i="70"/>
  <c r="BO49" i="70"/>
  <c r="AE49" i="70"/>
  <c r="HC54" i="213" l="1"/>
  <c r="GU54" i="213"/>
  <c r="GM54" i="213"/>
  <c r="FO54" i="213"/>
  <c r="EQ54" i="213"/>
  <c r="FW54" i="213"/>
  <c r="EI54" i="213"/>
  <c r="FG54" i="213"/>
  <c r="EY54" i="213"/>
  <c r="GE54" i="213"/>
  <c r="EA54" i="213"/>
  <c r="CM54" i="213"/>
  <c r="DC54" i="213"/>
  <c r="CE54" i="213"/>
  <c r="DS54" i="213"/>
  <c r="CU54" i="213"/>
  <c r="BW54" i="213"/>
  <c r="DK54" i="213"/>
  <c r="BO54" i="213"/>
  <c r="AQ54" i="213"/>
  <c r="K54" i="213"/>
  <c r="BG54" i="213"/>
  <c r="AI54" i="213"/>
  <c r="AY54" i="213"/>
  <c r="S54" i="213"/>
  <c r="AA54" i="213"/>
  <c r="HA54" i="213"/>
  <c r="GY54" i="213"/>
  <c r="GW54" i="213"/>
  <c r="A55" i="213"/>
  <c r="HD54" i="213"/>
  <c r="GQ54" i="213"/>
  <c r="GN54" i="213"/>
  <c r="GA54" i="213"/>
  <c r="FM54" i="213"/>
  <c r="EK54" i="213"/>
  <c r="DX54" i="213"/>
  <c r="DJ54" i="213"/>
  <c r="CV54" i="213"/>
  <c r="CI54" i="213"/>
  <c r="BU54" i="213"/>
  <c r="AS54" i="213"/>
  <c r="AF54" i="213"/>
  <c r="R54" i="213"/>
  <c r="D54" i="213"/>
  <c r="FY54" i="213"/>
  <c r="FL54" i="213"/>
  <c r="EX54" i="213"/>
  <c r="EJ54" i="213"/>
  <c r="DW54" i="213"/>
  <c r="DI54" i="213"/>
  <c r="CG54" i="213"/>
  <c r="BT54" i="213"/>
  <c r="BF54" i="213"/>
  <c r="AR54" i="213"/>
  <c r="AE54" i="213"/>
  <c r="Q54" i="213"/>
  <c r="C54" i="213"/>
  <c r="GL54" i="213"/>
  <c r="FX54" i="213"/>
  <c r="FK54" i="213"/>
  <c r="EW54" i="213"/>
  <c r="DU54" i="213"/>
  <c r="DH54" i="213"/>
  <c r="CT54" i="213"/>
  <c r="CF54" i="213"/>
  <c r="BS54" i="213"/>
  <c r="BE54" i="213"/>
  <c r="AC54" i="213"/>
  <c r="P54" i="213"/>
  <c r="B54" i="213"/>
  <c r="HE54" i="213"/>
  <c r="GK54" i="213"/>
  <c r="FI54" i="213"/>
  <c r="EV54" i="213"/>
  <c r="EH54" i="213"/>
  <c r="DT54" i="213"/>
  <c r="DG54" i="213"/>
  <c r="CS54" i="213"/>
  <c r="BQ54" i="213"/>
  <c r="BD54" i="213"/>
  <c r="AP54" i="213"/>
  <c r="AB54" i="213"/>
  <c r="O54" i="213"/>
  <c r="HB54" i="213"/>
  <c r="GJ54" i="213"/>
  <c r="FV54" i="213"/>
  <c r="FH54" i="213"/>
  <c r="EU54" i="213"/>
  <c r="EG54" i="213"/>
  <c r="DE54" i="213"/>
  <c r="CR54" i="213"/>
  <c r="CD54" i="213"/>
  <c r="BP54" i="213"/>
  <c r="BC54" i="213"/>
  <c r="AO54" i="213"/>
  <c r="M54" i="213"/>
  <c r="GZ54" i="213"/>
  <c r="GI54" i="213"/>
  <c r="FU54" i="213"/>
  <c r="ES54" i="213"/>
  <c r="EF54" i="213"/>
  <c r="DR54" i="213"/>
  <c r="DD54" i="213"/>
  <c r="CQ54" i="213"/>
  <c r="CC54" i="213"/>
  <c r="BA54" i="213"/>
  <c r="AN54" i="213"/>
  <c r="Z54" i="213"/>
  <c r="L54" i="213"/>
  <c r="GV54" i="213"/>
  <c r="GG54" i="213"/>
  <c r="FT54" i="213"/>
  <c r="FF54" i="213"/>
  <c r="ER54" i="213"/>
  <c r="EE54" i="213"/>
  <c r="DQ54" i="213"/>
  <c r="CO54" i="213"/>
  <c r="CB54" i="213"/>
  <c r="BN54" i="213"/>
  <c r="AZ54" i="213"/>
  <c r="AM54" i="213"/>
  <c r="Y54" i="213"/>
  <c r="GF54" i="213"/>
  <c r="FS54" i="213"/>
  <c r="FE54" i="213"/>
  <c r="EC54" i="213"/>
  <c r="DP54" i="213"/>
  <c r="DB54" i="213"/>
  <c r="CN54" i="213"/>
  <c r="CA54" i="213"/>
  <c r="BM54" i="213"/>
  <c r="AK54" i="213"/>
  <c r="X54" i="213"/>
  <c r="J54" i="213"/>
  <c r="GT54" i="213"/>
  <c r="FQ54" i="213"/>
  <c r="FD54" i="213"/>
  <c r="EP54" i="213"/>
  <c r="EB54" i="213"/>
  <c r="DO54" i="213"/>
  <c r="DA54" i="213"/>
  <c r="BY54" i="213"/>
  <c r="BL54" i="213"/>
  <c r="AX54" i="213"/>
  <c r="AJ54" i="213"/>
  <c r="W54" i="213"/>
  <c r="I54" i="213"/>
  <c r="GR54" i="213"/>
  <c r="GC54" i="213"/>
  <c r="FA54" i="213"/>
  <c r="EN54" i="213"/>
  <c r="DZ54" i="213"/>
  <c r="DL54" i="213"/>
  <c r="CY54" i="213"/>
  <c r="CK54" i="213"/>
  <c r="BI54" i="213"/>
  <c r="AV54" i="213"/>
  <c r="AH54" i="213"/>
  <c r="T54" i="213"/>
  <c r="G54" i="213"/>
  <c r="GO54" i="213"/>
  <c r="GB54" i="213"/>
  <c r="FN54" i="213"/>
  <c r="EZ54" i="213"/>
  <c r="EM54" i="213"/>
  <c r="DY54" i="213"/>
  <c r="CW54" i="213"/>
  <c r="CJ54" i="213"/>
  <c r="BV54" i="213"/>
  <c r="BH54" i="213"/>
  <c r="AU54" i="213"/>
  <c r="AG54" i="213"/>
  <c r="E54" i="213"/>
  <c r="GD54" i="213"/>
  <c r="U54" i="213"/>
  <c r="FP54" i="213"/>
  <c r="H54" i="213"/>
  <c r="FC54" i="213"/>
  <c r="EO54" i="213"/>
  <c r="DM54" i="213"/>
  <c r="CZ54" i="213"/>
  <c r="CL54" i="213"/>
  <c r="BX54" i="213"/>
  <c r="BK54" i="213"/>
  <c r="AW54" i="213"/>
  <c r="GS54" i="213"/>
  <c r="GL50" i="70"/>
  <c r="CF50" i="70"/>
  <c r="GK50" i="70"/>
  <c r="CE50" i="70"/>
  <c r="FV50" i="70"/>
  <c r="BP50" i="70"/>
  <c r="FG50" i="70"/>
  <c r="BA50" i="70"/>
  <c r="ER50" i="70"/>
  <c r="AM50" i="70"/>
  <c r="EB50" i="70"/>
  <c r="W50" i="70"/>
  <c r="EA50" i="70"/>
  <c r="U50" i="70"/>
  <c r="DZ50" i="70"/>
  <c r="T50" i="70"/>
  <c r="DY50" i="70"/>
  <c r="S50" i="70"/>
  <c r="DX50" i="70"/>
  <c r="R50" i="70"/>
  <c r="DW50" i="70"/>
  <c r="Q50" i="70"/>
  <c r="GF50" i="70"/>
  <c r="DB50" i="70"/>
  <c r="FX50" i="70"/>
  <c r="BS50" i="70"/>
  <c r="FW50" i="70"/>
  <c r="BQ50" i="70"/>
  <c r="FH50" i="70"/>
  <c r="BC50" i="70"/>
  <c r="ES50" i="70"/>
  <c r="AN50" i="70"/>
  <c r="EE50" i="70"/>
  <c r="Y50" i="70"/>
  <c r="DO50" i="70"/>
  <c r="I50" i="70"/>
  <c r="DM50" i="70"/>
  <c r="H50" i="70"/>
  <c r="DL50" i="70"/>
  <c r="G50" i="70"/>
  <c r="DK50" i="70"/>
  <c r="E50" i="70"/>
  <c r="DJ50" i="70"/>
  <c r="D50" i="70"/>
  <c r="DI50" i="70"/>
  <c r="C50" i="70"/>
  <c r="X50" i="70"/>
  <c r="FK50" i="70"/>
  <c r="BE50" i="70"/>
  <c r="FI50" i="70"/>
  <c r="BD50" i="70"/>
  <c r="EU50" i="70"/>
  <c r="AO50" i="70"/>
  <c r="EF50" i="70"/>
  <c r="Z50" i="70"/>
  <c r="DQ50" i="70"/>
  <c r="K50" i="70"/>
  <c r="DA50" i="70"/>
  <c r="HE50" i="70"/>
  <c r="CZ50" i="70"/>
  <c r="HD50" i="70"/>
  <c r="CY50" i="70"/>
  <c r="HC50" i="70"/>
  <c r="CW50" i="70"/>
  <c r="HB50" i="70"/>
  <c r="CV50" i="70"/>
  <c r="HA50" i="70"/>
  <c r="CU50" i="70"/>
  <c r="CN50" i="70"/>
  <c r="FS50" i="70"/>
  <c r="EW50" i="70"/>
  <c r="AQ50" i="70"/>
  <c r="EV50" i="70"/>
  <c r="AP50" i="70"/>
  <c r="EG50" i="70"/>
  <c r="AA50" i="70"/>
  <c r="DR50" i="70"/>
  <c r="L50" i="70"/>
  <c r="DC50" i="70"/>
  <c r="GS50" i="70"/>
  <c r="CM50" i="70"/>
  <c r="GR50" i="70"/>
  <c r="CL50" i="70"/>
  <c r="GQ50" i="70"/>
  <c r="CK50" i="70"/>
  <c r="GO50" i="70"/>
  <c r="CJ50" i="70"/>
  <c r="GN50" i="70"/>
  <c r="CI50" i="70"/>
  <c r="GM50" i="70"/>
  <c r="CG50" i="70"/>
  <c r="CA50" i="70"/>
  <c r="J50" i="70"/>
  <c r="EI50" i="70"/>
  <c r="AC50" i="70"/>
  <c r="EH50" i="70"/>
  <c r="AB50" i="70"/>
  <c r="DS50" i="70"/>
  <c r="M50" i="70"/>
  <c r="DD50" i="70"/>
  <c r="GU50" i="70"/>
  <c r="CO50" i="70"/>
  <c r="GE50" i="70"/>
  <c r="BY50" i="70"/>
  <c r="GD50" i="70"/>
  <c r="BX50" i="70"/>
  <c r="GC50" i="70"/>
  <c r="BW50" i="70"/>
  <c r="GB50" i="70"/>
  <c r="BV50" i="70"/>
  <c r="GA50" i="70"/>
  <c r="BU50" i="70"/>
  <c r="FY50" i="70"/>
  <c r="BT50" i="70"/>
  <c r="BM50" i="70"/>
  <c r="FE50" i="70"/>
  <c r="DU50" i="70"/>
  <c r="P50" i="70"/>
  <c r="DT50" i="70"/>
  <c r="O50" i="70"/>
  <c r="DE50" i="70"/>
  <c r="GV50" i="70"/>
  <c r="CQ50" i="70"/>
  <c r="GG50" i="70"/>
  <c r="CB50" i="70"/>
  <c r="FQ50" i="70"/>
  <c r="BL50" i="70"/>
  <c r="FP50" i="70"/>
  <c r="BK50" i="70"/>
  <c r="FO50" i="70"/>
  <c r="BI50" i="70"/>
  <c r="FN50" i="70"/>
  <c r="BH50" i="70"/>
  <c r="FM50" i="70"/>
  <c r="BG50" i="70"/>
  <c r="FL50" i="70"/>
  <c r="BF50" i="70"/>
  <c r="AY50" i="70"/>
  <c r="EQ50" i="70"/>
  <c r="A51" i="70"/>
  <c r="DH50" i="70"/>
  <c r="B50" i="70"/>
  <c r="DG50" i="70"/>
  <c r="GW50" i="70"/>
  <c r="CR50" i="70"/>
  <c r="GI50" i="70"/>
  <c r="CC50" i="70"/>
  <c r="FT50" i="70"/>
  <c r="BN50" i="70"/>
  <c r="FD50" i="70"/>
  <c r="AX50" i="70"/>
  <c r="FC50" i="70"/>
  <c r="AW50" i="70"/>
  <c r="FA50" i="70"/>
  <c r="AV50" i="70"/>
  <c r="EZ50" i="70"/>
  <c r="AU50" i="70"/>
  <c r="EY50" i="70"/>
  <c r="AS50" i="70"/>
  <c r="EX50" i="70"/>
  <c r="AR50" i="70"/>
  <c r="GT50" i="70"/>
  <c r="EC50" i="70"/>
  <c r="GZ50" i="70"/>
  <c r="CT50" i="70"/>
  <c r="GY50" i="70"/>
  <c r="CS50" i="70"/>
  <c r="GJ50" i="70"/>
  <c r="CD50" i="70"/>
  <c r="FU50" i="70"/>
  <c r="BO50" i="70"/>
  <c r="FF50" i="70"/>
  <c r="AZ50" i="70"/>
  <c r="EP50" i="70"/>
  <c r="AJ50" i="70"/>
  <c r="EO50" i="70"/>
  <c r="AI50" i="70"/>
  <c r="EN50" i="70"/>
  <c r="AH50" i="70"/>
  <c r="EM50" i="70"/>
  <c r="AG50" i="70"/>
  <c r="EK50" i="70"/>
  <c r="AF50" i="70"/>
  <c r="EJ50" i="70"/>
  <c r="AE50" i="70"/>
  <c r="AK50" i="70"/>
  <c r="DP50" i="70"/>
  <c r="HC55" i="213" l="1"/>
  <c r="GE55" i="213"/>
  <c r="GU55" i="213"/>
  <c r="FW55" i="213"/>
  <c r="GM55" i="213"/>
  <c r="FO55" i="213"/>
  <c r="EI55" i="213"/>
  <c r="FG55" i="213"/>
  <c r="EY55" i="213"/>
  <c r="EA55" i="213"/>
  <c r="EQ55" i="213"/>
  <c r="DC55" i="213"/>
  <c r="CE55" i="213"/>
  <c r="DS55" i="213"/>
  <c r="CU55" i="213"/>
  <c r="BW55" i="213"/>
  <c r="DK55" i="213"/>
  <c r="CM55" i="213"/>
  <c r="AQ55" i="213"/>
  <c r="K55" i="213"/>
  <c r="BG55" i="213"/>
  <c r="AI55" i="213"/>
  <c r="AY55" i="213"/>
  <c r="AA55" i="213"/>
  <c r="S55" i="213"/>
  <c r="BO55" i="213"/>
  <c r="A56" i="213"/>
  <c r="GS55" i="213"/>
  <c r="FQ55" i="213"/>
  <c r="FD55" i="213"/>
  <c r="EP55" i="213"/>
  <c r="EB55" i="213"/>
  <c r="DO55" i="213"/>
  <c r="DA55" i="213"/>
  <c r="BY55" i="213"/>
  <c r="BL55" i="213"/>
  <c r="AX55" i="213"/>
  <c r="AJ55" i="213"/>
  <c r="W55" i="213"/>
  <c r="I55" i="213"/>
  <c r="HE55" i="213"/>
  <c r="GR55" i="213"/>
  <c r="GD55" i="213"/>
  <c r="FP55" i="213"/>
  <c r="HD55" i="213"/>
  <c r="GQ55" i="213"/>
  <c r="GC55" i="213"/>
  <c r="FA55" i="213"/>
  <c r="EN55" i="213"/>
  <c r="DZ55" i="213"/>
  <c r="DL55" i="213"/>
  <c r="CY55" i="213"/>
  <c r="CK55" i="213"/>
  <c r="BI55" i="213"/>
  <c r="AV55" i="213"/>
  <c r="AH55" i="213"/>
  <c r="T55" i="213"/>
  <c r="G55" i="213"/>
  <c r="GO55" i="213"/>
  <c r="GB55" i="213"/>
  <c r="FN55" i="213"/>
  <c r="EZ55" i="213"/>
  <c r="EM55" i="213"/>
  <c r="DY55" i="213"/>
  <c r="CW55" i="213"/>
  <c r="CJ55" i="213"/>
  <c r="BV55" i="213"/>
  <c r="BH55" i="213"/>
  <c r="AU55" i="213"/>
  <c r="AG55" i="213"/>
  <c r="E55" i="213"/>
  <c r="HB55" i="213"/>
  <c r="GN55" i="213"/>
  <c r="GA55" i="213"/>
  <c r="FM55" i="213"/>
  <c r="EK55" i="213"/>
  <c r="DX55" i="213"/>
  <c r="DJ55" i="213"/>
  <c r="CV55" i="213"/>
  <c r="CI55" i="213"/>
  <c r="BU55" i="213"/>
  <c r="AS55" i="213"/>
  <c r="AF55" i="213"/>
  <c r="R55" i="213"/>
  <c r="HA55" i="213"/>
  <c r="FY55" i="213"/>
  <c r="FL55" i="213"/>
  <c r="EX55" i="213"/>
  <c r="EJ55" i="213"/>
  <c r="DW55" i="213"/>
  <c r="DI55" i="213"/>
  <c r="CG55" i="213"/>
  <c r="BT55" i="213"/>
  <c r="BF55" i="213"/>
  <c r="AR55" i="213"/>
  <c r="AE55" i="213"/>
  <c r="Q55" i="213"/>
  <c r="GY55" i="213"/>
  <c r="GK55" i="213"/>
  <c r="FI55" i="213"/>
  <c r="EV55" i="213"/>
  <c r="EH55" i="213"/>
  <c r="DT55" i="213"/>
  <c r="DG55" i="213"/>
  <c r="CS55" i="213"/>
  <c r="BQ55" i="213"/>
  <c r="BD55" i="213"/>
  <c r="AP55" i="213"/>
  <c r="AB55" i="213"/>
  <c r="O55" i="213"/>
  <c r="GV55" i="213"/>
  <c r="GI55" i="213"/>
  <c r="FU55" i="213"/>
  <c r="ES55" i="213"/>
  <c r="EF55" i="213"/>
  <c r="DR55" i="213"/>
  <c r="DD55" i="213"/>
  <c r="CQ55" i="213"/>
  <c r="CC55" i="213"/>
  <c r="BA55" i="213"/>
  <c r="AN55" i="213"/>
  <c r="Z55" i="213"/>
  <c r="L55" i="213"/>
  <c r="GG55" i="213"/>
  <c r="FT55" i="213"/>
  <c r="FF55" i="213"/>
  <c r="ER55" i="213"/>
  <c r="EE55" i="213"/>
  <c r="DQ55" i="213"/>
  <c r="CO55" i="213"/>
  <c r="CB55" i="213"/>
  <c r="BN55" i="213"/>
  <c r="AZ55" i="213"/>
  <c r="AM55" i="213"/>
  <c r="Y55" i="213"/>
  <c r="GT55" i="213"/>
  <c r="GF55" i="213"/>
  <c r="FS55" i="213"/>
  <c r="FE55" i="213"/>
  <c r="EC55" i="213"/>
  <c r="DP55" i="213"/>
  <c r="DB55" i="213"/>
  <c r="CN55" i="213"/>
  <c r="CA55" i="213"/>
  <c r="BM55" i="213"/>
  <c r="AK55" i="213"/>
  <c r="FC55" i="213"/>
  <c r="CZ55" i="213"/>
  <c r="AW55" i="213"/>
  <c r="D55" i="213"/>
  <c r="EW55" i="213"/>
  <c r="CT55" i="213"/>
  <c r="C55" i="213"/>
  <c r="EU55" i="213"/>
  <c r="CR55" i="213"/>
  <c r="AO55" i="213"/>
  <c r="B55" i="213"/>
  <c r="EO55" i="213"/>
  <c r="CL55" i="213"/>
  <c r="GZ55" i="213"/>
  <c r="CF55" i="213"/>
  <c r="AC55" i="213"/>
  <c r="GW55" i="213"/>
  <c r="EG55" i="213"/>
  <c r="CD55" i="213"/>
  <c r="GL55" i="213"/>
  <c r="BX55" i="213"/>
  <c r="X55" i="213"/>
  <c r="GJ55" i="213"/>
  <c r="DU55" i="213"/>
  <c r="BS55" i="213"/>
  <c r="U55" i="213"/>
  <c r="FX55" i="213"/>
  <c r="BP55" i="213"/>
  <c r="P55" i="213"/>
  <c r="FK55" i="213"/>
  <c r="DH55" i="213"/>
  <c r="BE55" i="213"/>
  <c r="J55" i="213"/>
  <c r="FH55" i="213"/>
  <c r="DE55" i="213"/>
  <c r="BC55" i="213"/>
  <c r="H55" i="213"/>
  <c r="FV55" i="213"/>
  <c r="DM55" i="213"/>
  <c r="BK55" i="213"/>
  <c r="M55" i="213"/>
  <c r="FQ51" i="70"/>
  <c r="BL51" i="70"/>
  <c r="FP51" i="70"/>
  <c r="BK51" i="70"/>
  <c r="FO51" i="70"/>
  <c r="BI51" i="70"/>
  <c r="FN51" i="70"/>
  <c r="BH51" i="70"/>
  <c r="FM51" i="70"/>
  <c r="BG51" i="70"/>
  <c r="FK51" i="70"/>
  <c r="BE51" i="70"/>
  <c r="FI51" i="70"/>
  <c r="BD51" i="70"/>
  <c r="EU51" i="70"/>
  <c r="AO51" i="70"/>
  <c r="EF51" i="70"/>
  <c r="Z51" i="70"/>
  <c r="DQ51" i="70"/>
  <c r="K51" i="70"/>
  <c r="DB51" i="70"/>
  <c r="HA51" i="70"/>
  <c r="EX51" i="70"/>
  <c r="FY51" i="70"/>
  <c r="FF51" i="70"/>
  <c r="BT51" i="70"/>
  <c r="GB51" i="70"/>
  <c r="BQ51" i="70"/>
  <c r="J51" i="70"/>
  <c r="FD51" i="70"/>
  <c r="AX51" i="70"/>
  <c r="FC51" i="70"/>
  <c r="AW51" i="70"/>
  <c r="FA51" i="70"/>
  <c r="AV51" i="70"/>
  <c r="EZ51" i="70"/>
  <c r="AU51" i="70"/>
  <c r="EY51" i="70"/>
  <c r="AS51" i="70"/>
  <c r="EW51" i="70"/>
  <c r="AQ51" i="70"/>
  <c r="EV51" i="70"/>
  <c r="AP51" i="70"/>
  <c r="EG51" i="70"/>
  <c r="AA51" i="70"/>
  <c r="DR51" i="70"/>
  <c r="L51" i="70"/>
  <c r="DC51" i="70"/>
  <c r="GT51" i="70"/>
  <c r="CN51" i="70"/>
  <c r="AR51" i="70"/>
  <c r="EJ51" i="70"/>
  <c r="GV51" i="70"/>
  <c r="CB51" i="70"/>
  <c r="BN51" i="70"/>
  <c r="CU51" i="70"/>
  <c r="BO51" i="70"/>
  <c r="Q51" i="70"/>
  <c r="BX51" i="70"/>
  <c r="FX51" i="70"/>
  <c r="EE51" i="70"/>
  <c r="EP51" i="70"/>
  <c r="AJ51" i="70"/>
  <c r="EO51" i="70"/>
  <c r="AI51" i="70"/>
  <c r="EN51" i="70"/>
  <c r="AH51" i="70"/>
  <c r="EM51" i="70"/>
  <c r="AG51" i="70"/>
  <c r="EK51" i="70"/>
  <c r="AF51" i="70"/>
  <c r="EI51" i="70"/>
  <c r="AC51" i="70"/>
  <c r="EH51" i="70"/>
  <c r="AB51" i="70"/>
  <c r="DS51" i="70"/>
  <c r="M51" i="70"/>
  <c r="DD51" i="70"/>
  <c r="GU51" i="70"/>
  <c r="CO51" i="70"/>
  <c r="GF51" i="70"/>
  <c r="CA51" i="70"/>
  <c r="GM51" i="70"/>
  <c r="DW51" i="70"/>
  <c r="GG51" i="70"/>
  <c r="BM51" i="70"/>
  <c r="AE51" i="70"/>
  <c r="FE51" i="70"/>
  <c r="CD51" i="70"/>
  <c r="AK51" i="70"/>
  <c r="GA51" i="70"/>
  <c r="FH51" i="70"/>
  <c r="DP51" i="70"/>
  <c r="EB51" i="70"/>
  <c r="W51" i="70"/>
  <c r="EA51" i="70"/>
  <c r="U51" i="70"/>
  <c r="DZ51" i="70"/>
  <c r="T51" i="70"/>
  <c r="DY51" i="70"/>
  <c r="S51" i="70"/>
  <c r="DX51" i="70"/>
  <c r="R51" i="70"/>
  <c r="DU51" i="70"/>
  <c r="P51" i="70"/>
  <c r="DT51" i="70"/>
  <c r="O51" i="70"/>
  <c r="DE51" i="70"/>
  <c r="CQ51" i="70"/>
  <c r="FS51" i="70"/>
  <c r="DI51" i="70"/>
  <c r="FU51" i="70"/>
  <c r="CG51" i="70"/>
  <c r="GC51" i="70"/>
  <c r="BS51" i="70"/>
  <c r="Y51" i="70"/>
  <c r="DO51" i="70"/>
  <c r="I51" i="70"/>
  <c r="DM51" i="70"/>
  <c r="H51" i="70"/>
  <c r="DL51" i="70"/>
  <c r="G51" i="70"/>
  <c r="DK51" i="70"/>
  <c r="E51" i="70"/>
  <c r="DJ51" i="70"/>
  <c r="D51" i="70"/>
  <c r="DH51" i="70"/>
  <c r="B51" i="70"/>
  <c r="DG51" i="70"/>
  <c r="GW51" i="70"/>
  <c r="CR51" i="70"/>
  <c r="GI51" i="70"/>
  <c r="CC51" i="70"/>
  <c r="FT51" i="70"/>
  <c r="AY51" i="70"/>
  <c r="EQ51" i="70"/>
  <c r="GD51" i="70"/>
  <c r="ES51" i="70"/>
  <c r="A52" i="70"/>
  <c r="DA51" i="70"/>
  <c r="HE51" i="70"/>
  <c r="CZ51" i="70"/>
  <c r="HD51" i="70"/>
  <c r="CY51" i="70"/>
  <c r="HC51" i="70"/>
  <c r="CW51" i="70"/>
  <c r="HB51" i="70"/>
  <c r="CV51" i="70"/>
  <c r="GZ51" i="70"/>
  <c r="CT51" i="70"/>
  <c r="GY51" i="70"/>
  <c r="CS51" i="70"/>
  <c r="GJ51" i="70"/>
  <c r="AZ51" i="70"/>
  <c r="BY51" i="70"/>
  <c r="BU51" i="70"/>
  <c r="AN51" i="70"/>
  <c r="BF51" i="70"/>
  <c r="GS51" i="70"/>
  <c r="CM51" i="70"/>
  <c r="GR51" i="70"/>
  <c r="CL51" i="70"/>
  <c r="GQ51" i="70"/>
  <c r="CK51" i="70"/>
  <c r="GO51" i="70"/>
  <c r="CJ51" i="70"/>
  <c r="GN51" i="70"/>
  <c r="CI51" i="70"/>
  <c r="GL51" i="70"/>
  <c r="CF51" i="70"/>
  <c r="GK51" i="70"/>
  <c r="CE51" i="70"/>
  <c r="FV51" i="70"/>
  <c r="BP51" i="70"/>
  <c r="FG51" i="70"/>
  <c r="BA51" i="70"/>
  <c r="ER51" i="70"/>
  <c r="AM51" i="70"/>
  <c r="EC51" i="70"/>
  <c r="X51" i="70"/>
  <c r="FL51" i="70"/>
  <c r="BW51" i="70"/>
  <c r="BC51" i="70"/>
  <c r="GE51" i="70"/>
  <c r="BV51" i="70"/>
  <c r="FW51" i="70"/>
  <c r="C51" i="70"/>
  <c r="HC56" i="213" l="1"/>
  <c r="FW56" i="213"/>
  <c r="EI56" i="213"/>
  <c r="FG56" i="213"/>
  <c r="EY56" i="213"/>
  <c r="EA56" i="213"/>
  <c r="GU56" i="213"/>
  <c r="GE56" i="213"/>
  <c r="EQ56" i="213"/>
  <c r="GM56" i="213"/>
  <c r="FO56" i="213"/>
  <c r="DC56" i="213"/>
  <c r="CE56" i="213"/>
  <c r="DS56" i="213"/>
  <c r="CU56" i="213"/>
  <c r="BW56" i="213"/>
  <c r="DK56" i="213"/>
  <c r="CM56" i="213"/>
  <c r="K56" i="213"/>
  <c r="BG56" i="213"/>
  <c r="AI56" i="213"/>
  <c r="AY56" i="213"/>
  <c r="AA56" i="213"/>
  <c r="BO56" i="213"/>
  <c r="AQ56" i="213"/>
  <c r="S56" i="213"/>
  <c r="GY56" i="213"/>
  <c r="GK56" i="213"/>
  <c r="FI56" i="213"/>
  <c r="EV56" i="213"/>
  <c r="EH56" i="213"/>
  <c r="DT56" i="213"/>
  <c r="DG56" i="213"/>
  <c r="CS56" i="213"/>
  <c r="BQ56" i="213"/>
  <c r="BD56" i="213"/>
  <c r="AP56" i="213"/>
  <c r="AB56" i="213"/>
  <c r="O56" i="213"/>
  <c r="GW56" i="213"/>
  <c r="GJ56" i="213"/>
  <c r="FV56" i="213"/>
  <c r="FH56" i="213"/>
  <c r="EU56" i="213"/>
  <c r="EG56" i="213"/>
  <c r="DE56" i="213"/>
  <c r="CR56" i="213"/>
  <c r="CD56" i="213"/>
  <c r="BP56" i="213"/>
  <c r="BC56" i="213"/>
  <c r="AO56" i="213"/>
  <c r="M56" i="213"/>
  <c r="GV56" i="213"/>
  <c r="GI56" i="213"/>
  <c r="FU56" i="213"/>
  <c r="ES56" i="213"/>
  <c r="EF56" i="213"/>
  <c r="DR56" i="213"/>
  <c r="DD56" i="213"/>
  <c r="CQ56" i="213"/>
  <c r="CC56" i="213"/>
  <c r="BA56" i="213"/>
  <c r="AN56" i="213"/>
  <c r="Z56" i="213"/>
  <c r="L56" i="213"/>
  <c r="GG56" i="213"/>
  <c r="FT56" i="213"/>
  <c r="FF56" i="213"/>
  <c r="ER56" i="213"/>
  <c r="EE56" i="213"/>
  <c r="DQ56" i="213"/>
  <c r="CO56" i="213"/>
  <c r="CB56" i="213"/>
  <c r="BN56" i="213"/>
  <c r="AZ56" i="213"/>
  <c r="AM56" i="213"/>
  <c r="Y56" i="213"/>
  <c r="GT56" i="213"/>
  <c r="GF56" i="213"/>
  <c r="FS56" i="213"/>
  <c r="FE56" i="213"/>
  <c r="EC56" i="213"/>
  <c r="DP56" i="213"/>
  <c r="DB56" i="213"/>
  <c r="CN56" i="213"/>
  <c r="CA56" i="213"/>
  <c r="BM56" i="213"/>
  <c r="AK56" i="213"/>
  <c r="X56" i="213"/>
  <c r="J56" i="213"/>
  <c r="A57" i="213"/>
  <c r="GS56" i="213"/>
  <c r="FQ56" i="213"/>
  <c r="FD56" i="213"/>
  <c r="EP56" i="213"/>
  <c r="EB56" i="213"/>
  <c r="DO56" i="213"/>
  <c r="DA56" i="213"/>
  <c r="BY56" i="213"/>
  <c r="BL56" i="213"/>
  <c r="AX56" i="213"/>
  <c r="AJ56" i="213"/>
  <c r="W56" i="213"/>
  <c r="I56" i="213"/>
  <c r="HE56" i="213"/>
  <c r="GR56" i="213"/>
  <c r="GD56" i="213"/>
  <c r="FP56" i="213"/>
  <c r="FC56" i="213"/>
  <c r="EO56" i="213"/>
  <c r="DM56" i="213"/>
  <c r="CZ56" i="213"/>
  <c r="CL56" i="213"/>
  <c r="BX56" i="213"/>
  <c r="BK56" i="213"/>
  <c r="AW56" i="213"/>
  <c r="HD56" i="213"/>
  <c r="GQ56" i="213"/>
  <c r="GC56" i="213"/>
  <c r="FA56" i="213"/>
  <c r="EN56" i="213"/>
  <c r="DZ56" i="213"/>
  <c r="DL56" i="213"/>
  <c r="CY56" i="213"/>
  <c r="CK56" i="213"/>
  <c r="BI56" i="213"/>
  <c r="AV56" i="213"/>
  <c r="AH56" i="213"/>
  <c r="T56" i="213"/>
  <c r="G56" i="213"/>
  <c r="HB56" i="213"/>
  <c r="GN56" i="213"/>
  <c r="GA56" i="213"/>
  <c r="FM56" i="213"/>
  <c r="EK56" i="213"/>
  <c r="DX56" i="213"/>
  <c r="DJ56" i="213"/>
  <c r="CV56" i="213"/>
  <c r="CI56" i="213"/>
  <c r="BU56" i="213"/>
  <c r="AS56" i="213"/>
  <c r="AF56" i="213"/>
  <c r="R56" i="213"/>
  <c r="D56" i="213"/>
  <c r="HA56" i="213"/>
  <c r="FY56" i="213"/>
  <c r="FL56" i="213"/>
  <c r="EX56" i="213"/>
  <c r="EJ56" i="213"/>
  <c r="DW56" i="213"/>
  <c r="DI56" i="213"/>
  <c r="CG56" i="213"/>
  <c r="BT56" i="213"/>
  <c r="BF56" i="213"/>
  <c r="AR56" i="213"/>
  <c r="AE56" i="213"/>
  <c r="Q56" i="213"/>
  <c r="C56" i="213"/>
  <c r="GZ56" i="213"/>
  <c r="GL56" i="213"/>
  <c r="FX56" i="213"/>
  <c r="FK56" i="213"/>
  <c r="EW56" i="213"/>
  <c r="DU56" i="213"/>
  <c r="DH56" i="213"/>
  <c r="CT56" i="213"/>
  <c r="CF56" i="213"/>
  <c r="BS56" i="213"/>
  <c r="BE56" i="213"/>
  <c r="AC56" i="213"/>
  <c r="P56" i="213"/>
  <c r="B56" i="213"/>
  <c r="FN56" i="213"/>
  <c r="U56" i="213"/>
  <c r="EZ56" i="213"/>
  <c r="EM56" i="213"/>
  <c r="H56" i="213"/>
  <c r="DY56" i="213"/>
  <c r="E56" i="213"/>
  <c r="CW56" i="213"/>
  <c r="CJ56" i="213"/>
  <c r="BV56" i="213"/>
  <c r="BH56" i="213"/>
  <c r="GO56" i="213"/>
  <c r="GB56" i="213"/>
  <c r="AG56" i="213"/>
  <c r="AU56" i="213"/>
  <c r="EI52" i="70"/>
  <c r="AC52" i="70"/>
  <c r="EH52" i="70"/>
  <c r="AB52" i="70"/>
  <c r="DS52" i="70"/>
  <c r="M52" i="70"/>
  <c r="DD52" i="70"/>
  <c r="GU52" i="70"/>
  <c r="CO52" i="70"/>
  <c r="GE52" i="70"/>
  <c r="BY52" i="70"/>
  <c r="GD52" i="70"/>
  <c r="BX52" i="70"/>
  <c r="GC52" i="70"/>
  <c r="BW52" i="70"/>
  <c r="GB52" i="70"/>
  <c r="BV52" i="70"/>
  <c r="GA52" i="70"/>
  <c r="BU52" i="70"/>
  <c r="FY52" i="70"/>
  <c r="BT52" i="70"/>
  <c r="EC52" i="70"/>
  <c r="AK52" i="70"/>
  <c r="CF52" i="70"/>
  <c r="CE52" i="70"/>
  <c r="FV52" i="70"/>
  <c r="BA52" i="70"/>
  <c r="AM52" i="70"/>
  <c r="EA52" i="70"/>
  <c r="DY52" i="70"/>
  <c r="R52" i="70"/>
  <c r="CA52" i="70"/>
  <c r="L52" i="70"/>
  <c r="GM52" i="70"/>
  <c r="DU52" i="70"/>
  <c r="P52" i="70"/>
  <c r="DT52" i="70"/>
  <c r="O52" i="70"/>
  <c r="DE52" i="70"/>
  <c r="GV52" i="70"/>
  <c r="CQ52" i="70"/>
  <c r="GG52" i="70"/>
  <c r="CB52" i="70"/>
  <c r="FQ52" i="70"/>
  <c r="BL52" i="70"/>
  <c r="FP52" i="70"/>
  <c r="BK52" i="70"/>
  <c r="FO52" i="70"/>
  <c r="BI52" i="70"/>
  <c r="FN52" i="70"/>
  <c r="BH52" i="70"/>
  <c r="FM52" i="70"/>
  <c r="BG52" i="70"/>
  <c r="FL52" i="70"/>
  <c r="BF52" i="70"/>
  <c r="DP52" i="70"/>
  <c r="GF52" i="70"/>
  <c r="GL52" i="70"/>
  <c r="FG52" i="70"/>
  <c r="EB52" i="70"/>
  <c r="U52" i="70"/>
  <c r="S52" i="70"/>
  <c r="Q52" i="70"/>
  <c r="GN52" i="70"/>
  <c r="A53" i="70"/>
  <c r="DH52" i="70"/>
  <c r="B52" i="70"/>
  <c r="DG52" i="70"/>
  <c r="GW52" i="70"/>
  <c r="CR52" i="70"/>
  <c r="GI52" i="70"/>
  <c r="CC52" i="70"/>
  <c r="FT52" i="70"/>
  <c r="BN52" i="70"/>
  <c r="FD52" i="70"/>
  <c r="AX52" i="70"/>
  <c r="FC52" i="70"/>
  <c r="AW52" i="70"/>
  <c r="FA52" i="70"/>
  <c r="AV52" i="70"/>
  <c r="EZ52" i="70"/>
  <c r="AU52" i="70"/>
  <c r="EY52" i="70"/>
  <c r="AS52" i="70"/>
  <c r="EX52" i="70"/>
  <c r="AR52" i="70"/>
  <c r="DB52" i="70"/>
  <c r="X52" i="70"/>
  <c r="DZ52" i="70"/>
  <c r="DR52" i="70"/>
  <c r="CG52" i="70"/>
  <c r="GZ52" i="70"/>
  <c r="CT52" i="70"/>
  <c r="GY52" i="70"/>
  <c r="CS52" i="70"/>
  <c r="GJ52" i="70"/>
  <c r="CD52" i="70"/>
  <c r="FU52" i="70"/>
  <c r="BO52" i="70"/>
  <c r="FF52" i="70"/>
  <c r="AZ52" i="70"/>
  <c r="EP52" i="70"/>
  <c r="AJ52" i="70"/>
  <c r="EO52" i="70"/>
  <c r="AI52" i="70"/>
  <c r="EN52" i="70"/>
  <c r="AH52" i="70"/>
  <c r="EM52" i="70"/>
  <c r="AG52" i="70"/>
  <c r="EK52" i="70"/>
  <c r="AF52" i="70"/>
  <c r="EJ52" i="70"/>
  <c r="AE52" i="70"/>
  <c r="CN52" i="70"/>
  <c r="FS52" i="70"/>
  <c r="ER52" i="70"/>
  <c r="T52" i="70"/>
  <c r="DW52" i="70"/>
  <c r="J52" i="70"/>
  <c r="EV52" i="70"/>
  <c r="GS52" i="70"/>
  <c r="CK52" i="70"/>
  <c r="EQ52" i="70"/>
  <c r="GK52" i="70"/>
  <c r="BP52" i="70"/>
  <c r="W52" i="70"/>
  <c r="DX52" i="70"/>
  <c r="AQ52" i="70"/>
  <c r="DC52" i="70"/>
  <c r="GQ52" i="70"/>
  <c r="GT52" i="70"/>
  <c r="FX52" i="70"/>
  <c r="BS52" i="70"/>
  <c r="FW52" i="70"/>
  <c r="BQ52" i="70"/>
  <c r="FH52" i="70"/>
  <c r="BC52" i="70"/>
  <c r="ES52" i="70"/>
  <c r="AN52" i="70"/>
  <c r="EE52" i="70"/>
  <c r="Y52" i="70"/>
  <c r="DO52" i="70"/>
  <c r="I52" i="70"/>
  <c r="DM52" i="70"/>
  <c r="H52" i="70"/>
  <c r="DL52" i="70"/>
  <c r="G52" i="70"/>
  <c r="DK52" i="70"/>
  <c r="E52" i="70"/>
  <c r="DJ52" i="70"/>
  <c r="D52" i="70"/>
  <c r="DI52" i="70"/>
  <c r="C52" i="70"/>
  <c r="BM52" i="70"/>
  <c r="EG52" i="70"/>
  <c r="GR52" i="70"/>
  <c r="CJ52" i="70"/>
  <c r="FK52" i="70"/>
  <c r="BE52" i="70"/>
  <c r="FI52" i="70"/>
  <c r="BD52" i="70"/>
  <c r="EU52" i="70"/>
  <c r="AO52" i="70"/>
  <c r="EF52" i="70"/>
  <c r="Z52" i="70"/>
  <c r="DQ52" i="70"/>
  <c r="K52" i="70"/>
  <c r="DA52" i="70"/>
  <c r="HE52" i="70"/>
  <c r="CZ52" i="70"/>
  <c r="HD52" i="70"/>
  <c r="CY52" i="70"/>
  <c r="HC52" i="70"/>
  <c r="CW52" i="70"/>
  <c r="HB52" i="70"/>
  <c r="CV52" i="70"/>
  <c r="HA52" i="70"/>
  <c r="CU52" i="70"/>
  <c r="FE52" i="70"/>
  <c r="AY52" i="70"/>
  <c r="AP52" i="70"/>
  <c r="CM52" i="70"/>
  <c r="GO52" i="70"/>
  <c r="EW52" i="70"/>
  <c r="AA52" i="70"/>
  <c r="CL52" i="70"/>
  <c r="CI52" i="70"/>
  <c r="GU57" i="213" l="1"/>
  <c r="GM57" i="213"/>
  <c r="HC57" i="213"/>
  <c r="GE57" i="213"/>
  <c r="EI57" i="213"/>
  <c r="FG57" i="213"/>
  <c r="EY57" i="213"/>
  <c r="EA57" i="213"/>
  <c r="EQ57" i="213"/>
  <c r="FO57" i="213"/>
  <c r="FW57" i="213"/>
  <c r="CE57" i="213"/>
  <c r="DS57" i="213"/>
  <c r="CU57" i="213"/>
  <c r="BW57" i="213"/>
  <c r="DK57" i="213"/>
  <c r="CM57" i="213"/>
  <c r="DC57" i="213"/>
  <c r="BG57" i="213"/>
  <c r="AI57" i="213"/>
  <c r="AY57" i="213"/>
  <c r="AA57" i="213"/>
  <c r="BO57" i="213"/>
  <c r="AQ57" i="213"/>
  <c r="K57" i="213"/>
  <c r="S57" i="213"/>
  <c r="HD57" i="213"/>
  <c r="GQ57" i="213"/>
  <c r="GC57" i="213"/>
  <c r="FA57" i="213"/>
  <c r="EN57" i="213"/>
  <c r="DZ57" i="213"/>
  <c r="DL57" i="213"/>
  <c r="CY57" i="213"/>
  <c r="CK57" i="213"/>
  <c r="BI57" i="213"/>
  <c r="AV57" i="213"/>
  <c r="AH57" i="213"/>
  <c r="T57" i="213"/>
  <c r="G57" i="213"/>
  <c r="GO57" i="213"/>
  <c r="GB57" i="213"/>
  <c r="FN57" i="213"/>
  <c r="EZ57" i="213"/>
  <c r="EM57" i="213"/>
  <c r="DY57" i="213"/>
  <c r="CW57" i="213"/>
  <c r="CJ57" i="213"/>
  <c r="BV57" i="213"/>
  <c r="BH57" i="213"/>
  <c r="AU57" i="213"/>
  <c r="AG57" i="213"/>
  <c r="E57" i="213"/>
  <c r="HB57" i="213"/>
  <c r="GN57" i="213"/>
  <c r="GA57" i="213"/>
  <c r="FM57" i="213"/>
  <c r="EK57" i="213"/>
  <c r="DX57" i="213"/>
  <c r="DJ57" i="213"/>
  <c r="CV57" i="213"/>
  <c r="CI57" i="213"/>
  <c r="BU57" i="213"/>
  <c r="AS57" i="213"/>
  <c r="AF57" i="213"/>
  <c r="R57" i="213"/>
  <c r="D57" i="213"/>
  <c r="HA57" i="213"/>
  <c r="FY57" i="213"/>
  <c r="FL57" i="213"/>
  <c r="EX57" i="213"/>
  <c r="EJ57" i="213"/>
  <c r="DW57" i="213"/>
  <c r="DI57" i="213"/>
  <c r="CG57" i="213"/>
  <c r="BT57" i="213"/>
  <c r="BF57" i="213"/>
  <c r="AR57" i="213"/>
  <c r="AE57" i="213"/>
  <c r="Q57" i="213"/>
  <c r="C57" i="213"/>
  <c r="GZ57" i="213"/>
  <c r="GL57" i="213"/>
  <c r="FX57" i="213"/>
  <c r="FK57" i="213"/>
  <c r="EW57" i="213"/>
  <c r="DU57" i="213"/>
  <c r="DH57" i="213"/>
  <c r="CT57" i="213"/>
  <c r="CF57" i="213"/>
  <c r="BS57" i="213"/>
  <c r="BE57" i="213"/>
  <c r="AC57" i="213"/>
  <c r="P57" i="213"/>
  <c r="B57" i="213"/>
  <c r="GY57" i="213"/>
  <c r="GK57" i="213"/>
  <c r="FI57" i="213"/>
  <c r="EV57" i="213"/>
  <c r="EH57" i="213"/>
  <c r="DT57" i="213"/>
  <c r="DG57" i="213"/>
  <c r="CS57" i="213"/>
  <c r="BQ57" i="213"/>
  <c r="BD57" i="213"/>
  <c r="AP57" i="213"/>
  <c r="AB57" i="213"/>
  <c r="O57" i="213"/>
  <c r="GW57" i="213"/>
  <c r="GJ57" i="213"/>
  <c r="FV57" i="213"/>
  <c r="FH57" i="213"/>
  <c r="EU57" i="213"/>
  <c r="EG57" i="213"/>
  <c r="DE57" i="213"/>
  <c r="CR57" i="213"/>
  <c r="CD57" i="213"/>
  <c r="BP57" i="213"/>
  <c r="BC57" i="213"/>
  <c r="AO57" i="213"/>
  <c r="M57" i="213"/>
  <c r="GV57" i="213"/>
  <c r="GI57" i="213"/>
  <c r="FU57" i="213"/>
  <c r="ES57" i="213"/>
  <c r="EF57" i="213"/>
  <c r="DR57" i="213"/>
  <c r="DD57" i="213"/>
  <c r="CQ57" i="213"/>
  <c r="CC57" i="213"/>
  <c r="BA57" i="213"/>
  <c r="AN57" i="213"/>
  <c r="Z57" i="213"/>
  <c r="L57" i="213"/>
  <c r="GT57" i="213"/>
  <c r="GF57" i="213"/>
  <c r="FS57" i="213"/>
  <c r="FE57" i="213"/>
  <c r="EC57" i="213"/>
  <c r="DP57" i="213"/>
  <c r="DB57" i="213"/>
  <c r="CN57" i="213"/>
  <c r="CA57" i="213"/>
  <c r="BM57" i="213"/>
  <c r="AK57" i="213"/>
  <c r="X57" i="213"/>
  <c r="J57" i="213"/>
  <c r="A58" i="213"/>
  <c r="GS57" i="213"/>
  <c r="FQ57" i="213"/>
  <c r="FD57" i="213"/>
  <c r="EP57" i="213"/>
  <c r="EB57" i="213"/>
  <c r="DO57" i="213"/>
  <c r="DA57" i="213"/>
  <c r="BY57" i="213"/>
  <c r="BL57" i="213"/>
  <c r="AX57" i="213"/>
  <c r="AJ57" i="213"/>
  <c r="W57" i="213"/>
  <c r="I57" i="213"/>
  <c r="HE57" i="213"/>
  <c r="GR57" i="213"/>
  <c r="GD57" i="213"/>
  <c r="FP57" i="213"/>
  <c r="FC57" i="213"/>
  <c r="EO57" i="213"/>
  <c r="DM57" i="213"/>
  <c r="CZ57" i="213"/>
  <c r="CL57" i="213"/>
  <c r="BX57" i="213"/>
  <c r="BK57" i="213"/>
  <c r="AW57" i="213"/>
  <c r="U57" i="213"/>
  <c r="H57" i="213"/>
  <c r="DQ57" i="213"/>
  <c r="CO57" i="213"/>
  <c r="CB57" i="213"/>
  <c r="BN57" i="213"/>
  <c r="AZ57" i="213"/>
  <c r="AM57" i="213"/>
  <c r="GG57" i="213"/>
  <c r="Y57" i="213"/>
  <c r="FT57" i="213"/>
  <c r="ER57" i="213"/>
  <c r="EE57" i="213"/>
  <c r="FF57" i="213"/>
  <c r="GE53" i="70"/>
  <c r="BY53" i="70"/>
  <c r="GD53" i="70"/>
  <c r="BX53" i="70"/>
  <c r="GC53" i="70"/>
  <c r="BW53" i="70"/>
  <c r="GB53" i="70"/>
  <c r="BV53" i="70"/>
  <c r="GA53" i="70"/>
  <c r="BU53" i="70"/>
  <c r="GZ53" i="70"/>
  <c r="CT53" i="70"/>
  <c r="GY53" i="70"/>
  <c r="CS53" i="70"/>
  <c r="GJ53" i="70"/>
  <c r="CD53" i="70"/>
  <c r="FU53" i="70"/>
  <c r="BO53" i="70"/>
  <c r="FF53" i="70"/>
  <c r="AZ53" i="70"/>
  <c r="EQ53" i="70"/>
  <c r="AK53" i="70"/>
  <c r="AR53" i="70"/>
  <c r="DW53" i="70"/>
  <c r="AO53" i="70"/>
  <c r="Z53" i="70"/>
  <c r="K53" i="70"/>
  <c r="Q53" i="70"/>
  <c r="GT53" i="70"/>
  <c r="E53" i="70"/>
  <c r="EH53" i="70"/>
  <c r="CO53" i="70"/>
  <c r="CV53" i="70"/>
  <c r="GG53" i="70"/>
  <c r="GS53" i="70"/>
  <c r="GR53" i="70"/>
  <c r="GO53" i="70"/>
  <c r="B53" i="70"/>
  <c r="CC53" i="70"/>
  <c r="FQ53" i="70"/>
  <c r="BL53" i="70"/>
  <c r="FP53" i="70"/>
  <c r="BK53" i="70"/>
  <c r="FO53" i="70"/>
  <c r="BI53" i="70"/>
  <c r="FN53" i="70"/>
  <c r="BH53" i="70"/>
  <c r="FM53" i="70"/>
  <c r="BG53" i="70"/>
  <c r="GL53" i="70"/>
  <c r="CF53" i="70"/>
  <c r="GK53" i="70"/>
  <c r="CE53" i="70"/>
  <c r="FV53" i="70"/>
  <c r="BP53" i="70"/>
  <c r="FG53" i="70"/>
  <c r="BA53" i="70"/>
  <c r="ER53" i="70"/>
  <c r="AM53" i="70"/>
  <c r="EC53" i="70"/>
  <c r="X53" i="70"/>
  <c r="AE53" i="70"/>
  <c r="DS53" i="70"/>
  <c r="HB53" i="70"/>
  <c r="DE53" i="70"/>
  <c r="CB53" i="70"/>
  <c r="CL53" i="70"/>
  <c r="GN53" i="70"/>
  <c r="DG53" i="70"/>
  <c r="BN53" i="70"/>
  <c r="FD53" i="70"/>
  <c r="AX53" i="70"/>
  <c r="FC53" i="70"/>
  <c r="AW53" i="70"/>
  <c r="FA53" i="70"/>
  <c r="AV53" i="70"/>
  <c r="EZ53" i="70"/>
  <c r="AU53" i="70"/>
  <c r="EY53" i="70"/>
  <c r="AS53" i="70"/>
  <c r="FX53" i="70"/>
  <c r="BS53" i="70"/>
  <c r="FW53" i="70"/>
  <c r="BQ53" i="70"/>
  <c r="FH53" i="70"/>
  <c r="BC53" i="70"/>
  <c r="ES53" i="70"/>
  <c r="AN53" i="70"/>
  <c r="EE53" i="70"/>
  <c r="Y53" i="70"/>
  <c r="DP53" i="70"/>
  <c r="J53" i="70"/>
  <c r="FY53" i="70"/>
  <c r="DB53" i="70"/>
  <c r="CU53" i="70"/>
  <c r="G53" i="70"/>
  <c r="AB53" i="70"/>
  <c r="CA53" i="70"/>
  <c r="DT53" i="70"/>
  <c r="EX53" i="70"/>
  <c r="DH53" i="70"/>
  <c r="FE53" i="70"/>
  <c r="EP53" i="70"/>
  <c r="AJ53" i="70"/>
  <c r="EO53" i="70"/>
  <c r="AI53" i="70"/>
  <c r="EN53" i="70"/>
  <c r="AH53" i="70"/>
  <c r="EM53" i="70"/>
  <c r="AG53" i="70"/>
  <c r="EK53" i="70"/>
  <c r="AF53" i="70"/>
  <c r="FK53" i="70"/>
  <c r="BE53" i="70"/>
  <c r="FI53" i="70"/>
  <c r="BD53" i="70"/>
  <c r="EU53" i="70"/>
  <c r="EF53" i="70"/>
  <c r="DQ53" i="70"/>
  <c r="DI53" i="70"/>
  <c r="CN53" i="70"/>
  <c r="DK53" i="70"/>
  <c r="AC53" i="70"/>
  <c r="GU53" i="70"/>
  <c r="C53" i="70"/>
  <c r="A54" i="70"/>
  <c r="HE53" i="70"/>
  <c r="CZ53" i="70"/>
  <c r="HD53" i="70"/>
  <c r="CW53" i="70"/>
  <c r="DU53" i="70"/>
  <c r="CQ53" i="70"/>
  <c r="BT53" i="70"/>
  <c r="CM53" i="70"/>
  <c r="CK53" i="70"/>
  <c r="GM53" i="70"/>
  <c r="CR53" i="70"/>
  <c r="AY53" i="70"/>
  <c r="EB53" i="70"/>
  <c r="W53" i="70"/>
  <c r="EA53" i="70"/>
  <c r="U53" i="70"/>
  <c r="DZ53" i="70"/>
  <c r="T53" i="70"/>
  <c r="DY53" i="70"/>
  <c r="S53" i="70"/>
  <c r="DX53" i="70"/>
  <c r="R53" i="70"/>
  <c r="EW53" i="70"/>
  <c r="AQ53" i="70"/>
  <c r="EV53" i="70"/>
  <c r="AP53" i="70"/>
  <c r="EG53" i="70"/>
  <c r="AA53" i="70"/>
  <c r="DR53" i="70"/>
  <c r="L53" i="70"/>
  <c r="DC53" i="70"/>
  <c r="FL53" i="70"/>
  <c r="D53" i="70"/>
  <c r="DD53" i="70"/>
  <c r="GF53" i="70"/>
  <c r="HA53" i="70"/>
  <c r="FS53" i="70"/>
  <c r="CJ53" i="70"/>
  <c r="GI53" i="70"/>
  <c r="EJ53" i="70"/>
  <c r="DO53" i="70"/>
  <c r="I53" i="70"/>
  <c r="DM53" i="70"/>
  <c r="H53" i="70"/>
  <c r="DL53" i="70"/>
  <c r="DJ53" i="70"/>
  <c r="EI53" i="70"/>
  <c r="M53" i="70"/>
  <c r="CG53" i="70"/>
  <c r="CY53" i="70"/>
  <c r="O53" i="70"/>
  <c r="BM53" i="70"/>
  <c r="GQ53" i="70"/>
  <c r="CI53" i="70"/>
  <c r="GW53" i="70"/>
  <c r="FT53" i="70"/>
  <c r="BF53" i="70"/>
  <c r="DA53" i="70"/>
  <c r="HC53" i="70"/>
  <c r="P53" i="70"/>
  <c r="GV53" i="70"/>
  <c r="GU58" i="213" l="1"/>
  <c r="FW58" i="213"/>
  <c r="GM58" i="213"/>
  <c r="FO58" i="213"/>
  <c r="HC58" i="213"/>
  <c r="GE58" i="213"/>
  <c r="FG58" i="213"/>
  <c r="EY58" i="213"/>
  <c r="EA58" i="213"/>
  <c r="EQ58" i="213"/>
  <c r="EI58" i="213"/>
  <c r="DS58" i="213"/>
  <c r="CU58" i="213"/>
  <c r="BW58" i="213"/>
  <c r="DK58" i="213"/>
  <c r="CM58" i="213"/>
  <c r="DC58" i="213"/>
  <c r="CE58" i="213"/>
  <c r="AI58" i="213"/>
  <c r="AY58" i="213"/>
  <c r="AA58" i="213"/>
  <c r="BO58" i="213"/>
  <c r="AQ58" i="213"/>
  <c r="K58" i="213"/>
  <c r="BG58" i="213"/>
  <c r="S58" i="213"/>
  <c r="GV58" i="213"/>
  <c r="GI58" i="213"/>
  <c r="FU58" i="213"/>
  <c r="ES58" i="213"/>
  <c r="EF58" i="213"/>
  <c r="DR58" i="213"/>
  <c r="DD58" i="213"/>
  <c r="CQ58" i="213"/>
  <c r="CC58" i="213"/>
  <c r="BA58" i="213"/>
  <c r="AN58" i="213"/>
  <c r="Z58" i="213"/>
  <c r="L58" i="213"/>
  <c r="GG58" i="213"/>
  <c r="FT58" i="213"/>
  <c r="FF58" i="213"/>
  <c r="ER58" i="213"/>
  <c r="EE58" i="213"/>
  <c r="DQ58" i="213"/>
  <c r="CO58" i="213"/>
  <c r="CB58" i="213"/>
  <c r="BN58" i="213"/>
  <c r="AZ58" i="213"/>
  <c r="AM58" i="213"/>
  <c r="Y58" i="213"/>
  <c r="GT58" i="213"/>
  <c r="GF58" i="213"/>
  <c r="FS58" i="213"/>
  <c r="FE58" i="213"/>
  <c r="EC58" i="213"/>
  <c r="DP58" i="213"/>
  <c r="DB58" i="213"/>
  <c r="CN58" i="213"/>
  <c r="CA58" i="213"/>
  <c r="BM58" i="213"/>
  <c r="AK58" i="213"/>
  <c r="X58" i="213"/>
  <c r="J58" i="213"/>
  <c r="A59" i="213"/>
  <c r="GS58" i="213"/>
  <c r="FQ58" i="213"/>
  <c r="FD58" i="213"/>
  <c r="EP58" i="213"/>
  <c r="EB58" i="213"/>
  <c r="DO58" i="213"/>
  <c r="DA58" i="213"/>
  <c r="BY58" i="213"/>
  <c r="BL58" i="213"/>
  <c r="AX58" i="213"/>
  <c r="AJ58" i="213"/>
  <c r="W58" i="213"/>
  <c r="I58" i="213"/>
  <c r="HE58" i="213"/>
  <c r="GR58" i="213"/>
  <c r="GD58" i="213"/>
  <c r="FP58" i="213"/>
  <c r="FC58" i="213"/>
  <c r="EO58" i="213"/>
  <c r="DM58" i="213"/>
  <c r="CZ58" i="213"/>
  <c r="CL58" i="213"/>
  <c r="BX58" i="213"/>
  <c r="BK58" i="213"/>
  <c r="AW58" i="213"/>
  <c r="U58" i="213"/>
  <c r="H58" i="213"/>
  <c r="HD58" i="213"/>
  <c r="GQ58" i="213"/>
  <c r="GC58" i="213"/>
  <c r="FA58" i="213"/>
  <c r="EN58" i="213"/>
  <c r="DZ58" i="213"/>
  <c r="DL58" i="213"/>
  <c r="CY58" i="213"/>
  <c r="CK58" i="213"/>
  <c r="BI58" i="213"/>
  <c r="AV58" i="213"/>
  <c r="AH58" i="213"/>
  <c r="T58" i="213"/>
  <c r="G58" i="213"/>
  <c r="GO58" i="213"/>
  <c r="GB58" i="213"/>
  <c r="FN58" i="213"/>
  <c r="EZ58" i="213"/>
  <c r="EM58" i="213"/>
  <c r="DY58" i="213"/>
  <c r="CW58" i="213"/>
  <c r="CJ58" i="213"/>
  <c r="BV58" i="213"/>
  <c r="BH58" i="213"/>
  <c r="AU58" i="213"/>
  <c r="AG58" i="213"/>
  <c r="E58" i="213"/>
  <c r="HB58" i="213"/>
  <c r="GN58" i="213"/>
  <c r="GA58" i="213"/>
  <c r="FM58" i="213"/>
  <c r="EK58" i="213"/>
  <c r="DX58" i="213"/>
  <c r="DJ58" i="213"/>
  <c r="CV58" i="213"/>
  <c r="CI58" i="213"/>
  <c r="BU58" i="213"/>
  <c r="AS58" i="213"/>
  <c r="AF58" i="213"/>
  <c r="R58" i="213"/>
  <c r="D58" i="213"/>
  <c r="GZ58" i="213"/>
  <c r="GL58" i="213"/>
  <c r="FX58" i="213"/>
  <c r="FK58" i="213"/>
  <c r="EW58" i="213"/>
  <c r="DU58" i="213"/>
  <c r="DH58" i="213"/>
  <c r="CT58" i="213"/>
  <c r="CF58" i="213"/>
  <c r="BS58" i="213"/>
  <c r="BE58" i="213"/>
  <c r="AC58" i="213"/>
  <c r="P58" i="213"/>
  <c r="B58" i="213"/>
  <c r="GY58" i="213"/>
  <c r="GK58" i="213"/>
  <c r="FI58" i="213"/>
  <c r="EV58" i="213"/>
  <c r="EH58" i="213"/>
  <c r="DT58" i="213"/>
  <c r="DG58" i="213"/>
  <c r="CS58" i="213"/>
  <c r="BQ58" i="213"/>
  <c r="BD58" i="213"/>
  <c r="AP58" i="213"/>
  <c r="AB58" i="213"/>
  <c r="O58" i="213"/>
  <c r="GW58" i="213"/>
  <c r="GJ58" i="213"/>
  <c r="FV58" i="213"/>
  <c r="FH58" i="213"/>
  <c r="EU58" i="213"/>
  <c r="EG58" i="213"/>
  <c r="DE58" i="213"/>
  <c r="CR58" i="213"/>
  <c r="CD58" i="213"/>
  <c r="BP58" i="213"/>
  <c r="BC58" i="213"/>
  <c r="AO58" i="213"/>
  <c r="M58" i="213"/>
  <c r="BT58" i="213"/>
  <c r="BF58" i="213"/>
  <c r="HA58" i="213"/>
  <c r="AR58" i="213"/>
  <c r="AE58" i="213"/>
  <c r="FY58" i="213"/>
  <c r="Q58" i="213"/>
  <c r="FL58" i="213"/>
  <c r="C58" i="213"/>
  <c r="EX58" i="213"/>
  <c r="EJ58" i="213"/>
  <c r="DW58" i="213"/>
  <c r="CG58" i="213"/>
  <c r="DI58" i="213"/>
  <c r="DU54" i="70"/>
  <c r="P54" i="70"/>
  <c r="DT54" i="70"/>
  <c r="O54" i="70"/>
  <c r="DE54" i="70"/>
  <c r="GV54" i="70"/>
  <c r="CQ54" i="70"/>
  <c r="GG54" i="70"/>
  <c r="CB54" i="70"/>
  <c r="FS54" i="70"/>
  <c r="BM54" i="70"/>
  <c r="FD54" i="70"/>
  <c r="AX54" i="70"/>
  <c r="FC54" i="70"/>
  <c r="AW54" i="70"/>
  <c r="FA54" i="70"/>
  <c r="AV54" i="70"/>
  <c r="EZ54" i="70"/>
  <c r="AU54" i="70"/>
  <c r="EY54" i="70"/>
  <c r="AS54" i="70"/>
  <c r="EX54" i="70"/>
  <c r="AR54" i="70"/>
  <c r="A55" i="70"/>
  <c r="DH54" i="70"/>
  <c r="B54" i="70"/>
  <c r="DG54" i="70"/>
  <c r="GW54" i="70"/>
  <c r="CR54" i="70"/>
  <c r="GI54" i="70"/>
  <c r="CC54" i="70"/>
  <c r="FT54" i="70"/>
  <c r="BN54" i="70"/>
  <c r="FE54" i="70"/>
  <c r="AY54" i="70"/>
  <c r="EP54" i="70"/>
  <c r="AJ54" i="70"/>
  <c r="EO54" i="70"/>
  <c r="AI54" i="70"/>
  <c r="EN54" i="70"/>
  <c r="AH54" i="70"/>
  <c r="EM54" i="70"/>
  <c r="AG54" i="70"/>
  <c r="EK54" i="70"/>
  <c r="AF54" i="70"/>
  <c r="EJ54" i="70"/>
  <c r="AE54" i="70"/>
  <c r="EA54" i="70"/>
  <c r="U54" i="70"/>
  <c r="DZ54" i="70"/>
  <c r="T54" i="70"/>
  <c r="DY54" i="70"/>
  <c r="S54" i="70"/>
  <c r="DX54" i="70"/>
  <c r="R54" i="70"/>
  <c r="DW54" i="70"/>
  <c r="Q54" i="70"/>
  <c r="GZ54" i="70"/>
  <c r="CT54" i="70"/>
  <c r="GY54" i="70"/>
  <c r="CS54" i="70"/>
  <c r="GJ54" i="70"/>
  <c r="CD54" i="70"/>
  <c r="FU54" i="70"/>
  <c r="BO54" i="70"/>
  <c r="FF54" i="70"/>
  <c r="AZ54" i="70"/>
  <c r="EQ54" i="70"/>
  <c r="AK54" i="70"/>
  <c r="EB54" i="70"/>
  <c r="W54" i="70"/>
  <c r="GL54" i="70"/>
  <c r="CF54" i="70"/>
  <c r="GK54" i="70"/>
  <c r="CE54" i="70"/>
  <c r="FV54" i="70"/>
  <c r="BP54" i="70"/>
  <c r="FG54" i="70"/>
  <c r="BA54" i="70"/>
  <c r="ER54" i="70"/>
  <c r="AM54" i="70"/>
  <c r="EC54" i="70"/>
  <c r="X54" i="70"/>
  <c r="DO54" i="70"/>
  <c r="I54" i="70"/>
  <c r="DM54" i="70"/>
  <c r="H54" i="70"/>
  <c r="DL54" i="70"/>
  <c r="G54" i="70"/>
  <c r="DK54" i="70"/>
  <c r="E54" i="70"/>
  <c r="DJ54" i="70"/>
  <c r="D54" i="70"/>
  <c r="DI54" i="70"/>
  <c r="C54" i="70"/>
  <c r="FX54" i="70"/>
  <c r="BS54" i="70"/>
  <c r="FW54" i="70"/>
  <c r="BQ54" i="70"/>
  <c r="FH54" i="70"/>
  <c r="BC54" i="70"/>
  <c r="ES54" i="70"/>
  <c r="AN54" i="70"/>
  <c r="EE54" i="70"/>
  <c r="Y54" i="70"/>
  <c r="DP54" i="70"/>
  <c r="J54" i="70"/>
  <c r="DA54" i="70"/>
  <c r="HE54" i="70"/>
  <c r="CZ54" i="70"/>
  <c r="HD54" i="70"/>
  <c r="CY54" i="70"/>
  <c r="HC54" i="70"/>
  <c r="CW54" i="70"/>
  <c r="HB54" i="70"/>
  <c r="CV54" i="70"/>
  <c r="HA54" i="70"/>
  <c r="CU54" i="70"/>
  <c r="FK54" i="70"/>
  <c r="BE54" i="70"/>
  <c r="FI54" i="70"/>
  <c r="BD54" i="70"/>
  <c r="EU54" i="70"/>
  <c r="AO54" i="70"/>
  <c r="EF54" i="70"/>
  <c r="Z54" i="70"/>
  <c r="DQ54" i="70"/>
  <c r="K54" i="70"/>
  <c r="DB54" i="70"/>
  <c r="GS54" i="70"/>
  <c r="CM54" i="70"/>
  <c r="GR54" i="70"/>
  <c r="CL54" i="70"/>
  <c r="GQ54" i="70"/>
  <c r="CK54" i="70"/>
  <c r="GO54" i="70"/>
  <c r="CJ54" i="70"/>
  <c r="GN54" i="70"/>
  <c r="CI54" i="70"/>
  <c r="GM54" i="70"/>
  <c r="CG54" i="70"/>
  <c r="EW54" i="70"/>
  <c r="AQ54" i="70"/>
  <c r="EV54" i="70"/>
  <c r="AP54" i="70"/>
  <c r="EG54" i="70"/>
  <c r="AA54" i="70"/>
  <c r="DR54" i="70"/>
  <c r="L54" i="70"/>
  <c r="DC54" i="70"/>
  <c r="GT54" i="70"/>
  <c r="CN54" i="70"/>
  <c r="GE54" i="70"/>
  <c r="BY54" i="70"/>
  <c r="GD54" i="70"/>
  <c r="BX54" i="70"/>
  <c r="GC54" i="70"/>
  <c r="BW54" i="70"/>
  <c r="GB54" i="70"/>
  <c r="BV54" i="70"/>
  <c r="GA54" i="70"/>
  <c r="BU54" i="70"/>
  <c r="FY54" i="70"/>
  <c r="BT54" i="70"/>
  <c r="EI54" i="70"/>
  <c r="AC54" i="70"/>
  <c r="EH54" i="70"/>
  <c r="AB54" i="70"/>
  <c r="DS54" i="70"/>
  <c r="M54" i="70"/>
  <c r="DD54" i="70"/>
  <c r="GU54" i="70"/>
  <c r="CO54" i="70"/>
  <c r="GF54" i="70"/>
  <c r="CA54" i="70"/>
  <c r="FQ54" i="70"/>
  <c r="BL54" i="70"/>
  <c r="FP54" i="70"/>
  <c r="BK54" i="70"/>
  <c r="FO54" i="70"/>
  <c r="BI54" i="70"/>
  <c r="FN54" i="70"/>
  <c r="BH54" i="70"/>
  <c r="FM54" i="70"/>
  <c r="BG54" i="70"/>
  <c r="FL54" i="70"/>
  <c r="BF54" i="70"/>
  <c r="HC59" i="213" l="1"/>
  <c r="GU59" i="213"/>
  <c r="FG59" i="213"/>
  <c r="EY59" i="213"/>
  <c r="EA59" i="213"/>
  <c r="EQ59" i="213"/>
  <c r="GE59" i="213"/>
  <c r="FO59" i="213"/>
  <c r="GM59" i="213"/>
  <c r="FW59" i="213"/>
  <c r="EI59" i="213"/>
  <c r="CU59" i="213"/>
  <c r="BW59" i="213"/>
  <c r="DK59" i="213"/>
  <c r="CM59" i="213"/>
  <c r="DC59" i="213"/>
  <c r="CE59" i="213"/>
  <c r="DS59" i="213"/>
  <c r="AY59" i="213"/>
  <c r="AA59" i="213"/>
  <c r="BO59" i="213"/>
  <c r="AQ59" i="213"/>
  <c r="K59" i="213"/>
  <c r="BG59" i="213"/>
  <c r="S59" i="213"/>
  <c r="AI59" i="213"/>
  <c r="GO59" i="213"/>
  <c r="GB59" i="213"/>
  <c r="FN59" i="213"/>
  <c r="EZ59" i="213"/>
  <c r="EM59" i="213"/>
  <c r="DY59" i="213"/>
  <c r="CW59" i="213"/>
  <c r="CJ59" i="213"/>
  <c r="HB59" i="213"/>
  <c r="GN59" i="213"/>
  <c r="GA59" i="213"/>
  <c r="FM59" i="213"/>
  <c r="EK59" i="213"/>
  <c r="DX59" i="213"/>
  <c r="DJ59" i="213"/>
  <c r="CV59" i="213"/>
  <c r="CI59" i="213"/>
  <c r="GZ59" i="213"/>
  <c r="GL59" i="213"/>
  <c r="FX59" i="213"/>
  <c r="FK59" i="213"/>
  <c r="EW59" i="213"/>
  <c r="DU59" i="213"/>
  <c r="DH59" i="213"/>
  <c r="CT59" i="213"/>
  <c r="CF59" i="213"/>
  <c r="GG59" i="213"/>
  <c r="FT59" i="213"/>
  <c r="FF59" i="213"/>
  <c r="ER59" i="213"/>
  <c r="EE59" i="213"/>
  <c r="DQ59" i="213"/>
  <c r="CO59" i="213"/>
  <c r="GT59" i="213"/>
  <c r="GF59" i="213"/>
  <c r="FS59" i="213"/>
  <c r="FE59" i="213"/>
  <c r="EC59" i="213"/>
  <c r="DP59" i="213"/>
  <c r="DB59" i="213"/>
  <c r="CN59" i="213"/>
  <c r="A60" i="213"/>
  <c r="GS59" i="213"/>
  <c r="FQ59" i="213"/>
  <c r="FD59" i="213"/>
  <c r="EP59" i="213"/>
  <c r="EB59" i="213"/>
  <c r="DO59" i="213"/>
  <c r="DA59" i="213"/>
  <c r="HE59" i="213"/>
  <c r="GR59" i="213"/>
  <c r="GD59" i="213"/>
  <c r="FP59" i="213"/>
  <c r="FC59" i="213"/>
  <c r="EO59" i="213"/>
  <c r="DM59" i="213"/>
  <c r="CZ59" i="213"/>
  <c r="CL59" i="213"/>
  <c r="GJ59" i="213"/>
  <c r="FA59" i="213"/>
  <c r="DT59" i="213"/>
  <c r="CQ59" i="213"/>
  <c r="BU59" i="213"/>
  <c r="AS59" i="213"/>
  <c r="AF59" i="213"/>
  <c r="R59" i="213"/>
  <c r="D59" i="213"/>
  <c r="GI59" i="213"/>
  <c r="EX59" i="213"/>
  <c r="CK59" i="213"/>
  <c r="BT59" i="213"/>
  <c r="BF59" i="213"/>
  <c r="AR59" i="213"/>
  <c r="AE59" i="213"/>
  <c r="Q59" i="213"/>
  <c r="C59" i="213"/>
  <c r="GC59" i="213"/>
  <c r="EV59" i="213"/>
  <c r="DR59" i="213"/>
  <c r="CG59" i="213"/>
  <c r="BS59" i="213"/>
  <c r="BE59" i="213"/>
  <c r="AC59" i="213"/>
  <c r="P59" i="213"/>
  <c r="B59" i="213"/>
  <c r="FY59" i="213"/>
  <c r="EU59" i="213"/>
  <c r="DL59" i="213"/>
  <c r="BQ59" i="213"/>
  <c r="BD59" i="213"/>
  <c r="AP59" i="213"/>
  <c r="AB59" i="213"/>
  <c r="O59" i="213"/>
  <c r="HD59" i="213"/>
  <c r="ES59" i="213"/>
  <c r="DI59" i="213"/>
  <c r="CD59" i="213"/>
  <c r="BP59" i="213"/>
  <c r="BC59" i="213"/>
  <c r="AO59" i="213"/>
  <c r="M59" i="213"/>
  <c r="HA59" i="213"/>
  <c r="FV59" i="213"/>
  <c r="EN59" i="213"/>
  <c r="DG59" i="213"/>
  <c r="CC59" i="213"/>
  <c r="BA59" i="213"/>
  <c r="AN59" i="213"/>
  <c r="Z59" i="213"/>
  <c r="L59" i="213"/>
  <c r="GY59" i="213"/>
  <c r="FU59" i="213"/>
  <c r="EJ59" i="213"/>
  <c r="DE59" i="213"/>
  <c r="CB59" i="213"/>
  <c r="BN59" i="213"/>
  <c r="AZ59" i="213"/>
  <c r="AM59" i="213"/>
  <c r="Y59" i="213"/>
  <c r="GW59" i="213"/>
  <c r="EH59" i="213"/>
  <c r="DD59" i="213"/>
  <c r="CA59" i="213"/>
  <c r="BM59" i="213"/>
  <c r="AK59" i="213"/>
  <c r="X59" i="213"/>
  <c r="J59" i="213"/>
  <c r="GQ59" i="213"/>
  <c r="FI59" i="213"/>
  <c r="EF59" i="213"/>
  <c r="BX59" i="213"/>
  <c r="BK59" i="213"/>
  <c r="AW59" i="213"/>
  <c r="U59" i="213"/>
  <c r="H59" i="213"/>
  <c r="FH59" i="213"/>
  <c r="DZ59" i="213"/>
  <c r="CS59" i="213"/>
  <c r="BI59" i="213"/>
  <c r="AV59" i="213"/>
  <c r="AH59" i="213"/>
  <c r="T59" i="213"/>
  <c r="G59" i="213"/>
  <c r="GK59" i="213"/>
  <c r="DW59" i="213"/>
  <c r="CR59" i="213"/>
  <c r="BV59" i="213"/>
  <c r="BH59" i="213"/>
  <c r="AU59" i="213"/>
  <c r="AG59" i="213"/>
  <c r="E59" i="213"/>
  <c r="W59" i="213"/>
  <c r="I59" i="213"/>
  <c r="GV59" i="213"/>
  <c r="FL59" i="213"/>
  <c r="EG59" i="213"/>
  <c r="CY59" i="213"/>
  <c r="BY59" i="213"/>
  <c r="AX59" i="213"/>
  <c r="AJ59" i="213"/>
  <c r="BL59" i="213"/>
  <c r="GU55" i="70"/>
  <c r="EZ55" i="70"/>
  <c r="GZ55" i="70"/>
  <c r="EB55" i="70"/>
  <c r="W55" i="70"/>
  <c r="CZ55" i="70"/>
  <c r="GV55" i="70"/>
  <c r="BW55" i="70"/>
  <c r="FE55" i="70"/>
  <c r="AU55" i="70"/>
  <c r="DX55" i="70"/>
  <c r="R55" i="70"/>
  <c r="CU55" i="70"/>
  <c r="GQ55" i="70"/>
  <c r="BS55" i="70"/>
  <c r="EX55" i="70"/>
  <c r="AP55" i="70"/>
  <c r="DE55" i="70"/>
  <c r="HE55" i="70"/>
  <c r="CC55" i="70"/>
  <c r="FO55" i="70"/>
  <c r="AZ55" i="70"/>
  <c r="EC55" i="70"/>
  <c r="X55" i="70"/>
  <c r="DQ55" i="70"/>
  <c r="CN55" i="70"/>
  <c r="BU55" i="70"/>
  <c r="EF55" i="70"/>
  <c r="CE55" i="70"/>
  <c r="DR55" i="70"/>
  <c r="BH55" i="70"/>
  <c r="C55" i="70"/>
  <c r="CQ55" i="70"/>
  <c r="GG55" i="70"/>
  <c r="EM55" i="70"/>
  <c r="GL55" i="70"/>
  <c r="DO55" i="70"/>
  <c r="I55" i="70"/>
  <c r="CL55" i="70"/>
  <c r="GC55" i="70"/>
  <c r="BI55" i="70"/>
  <c r="EO55" i="70"/>
  <c r="AG55" i="70"/>
  <c r="DJ55" i="70"/>
  <c r="D55" i="70"/>
  <c r="CG55" i="70"/>
  <c r="FU55" i="70"/>
  <c r="BE55" i="70"/>
  <c r="EH55" i="70"/>
  <c r="AB55" i="70"/>
  <c r="CR55" i="70"/>
  <c r="GJ55" i="70"/>
  <c r="BO55" i="70"/>
  <c r="EU55" i="70"/>
  <c r="AM55" i="70"/>
  <c r="DP55" i="70"/>
  <c r="J55" i="70"/>
  <c r="EV55" i="70"/>
  <c r="AR55" i="70"/>
  <c r="FQ55" i="70"/>
  <c r="DC55" i="70"/>
  <c r="AE55" i="70"/>
  <c r="L55" i="70"/>
  <c r="DM55" i="70"/>
  <c r="DS55" i="70"/>
  <c r="FT55" i="70"/>
  <c r="HB55" i="70"/>
  <c r="FX55" i="70"/>
  <c r="DA55" i="70"/>
  <c r="GW55" i="70"/>
  <c r="BX55" i="70"/>
  <c r="FG55" i="70"/>
  <c r="AV55" i="70"/>
  <c r="DY55" i="70"/>
  <c r="S55" i="70"/>
  <c r="CV55" i="70"/>
  <c r="GR55" i="70"/>
  <c r="BT55" i="70"/>
  <c r="FA55" i="70"/>
  <c r="AQ55" i="70"/>
  <c r="DT55" i="70"/>
  <c r="O55" i="70"/>
  <c r="CD55" i="70"/>
  <c r="FP55" i="70"/>
  <c r="BA55" i="70"/>
  <c r="EE55" i="70"/>
  <c r="Y55" i="70"/>
  <c r="DB55" i="70"/>
  <c r="FC55" i="70"/>
  <c r="AO55" i="70"/>
  <c r="CO55" i="70"/>
  <c r="ER55" i="70"/>
  <c r="FS55" i="70"/>
  <c r="AK55" i="70"/>
  <c r="FF55" i="70"/>
  <c r="GN55" i="70"/>
  <c r="FK55" i="70"/>
  <c r="CM55" i="70"/>
  <c r="GD55" i="70"/>
  <c r="BK55" i="70"/>
  <c r="EP55" i="70"/>
  <c r="AH55" i="70"/>
  <c r="DK55" i="70"/>
  <c r="E55" i="70"/>
  <c r="CI55" i="70"/>
  <c r="FV55" i="70"/>
  <c r="BF55" i="70"/>
  <c r="EI55" i="70"/>
  <c r="AC55" i="70"/>
  <c r="DG55" i="70"/>
  <c r="GK55" i="70"/>
  <c r="BP55" i="70"/>
  <c r="AN55" i="70"/>
  <c r="K55" i="70"/>
  <c r="P55" i="70"/>
  <c r="BC55" i="70"/>
  <c r="HA55" i="70"/>
  <c r="CA55" i="70"/>
  <c r="DH55" i="70"/>
  <c r="BM55" i="70"/>
  <c r="EN55" i="70"/>
  <c r="M55" i="70"/>
  <c r="HC55" i="70"/>
  <c r="GA55" i="70"/>
  <c r="GY55" i="70"/>
  <c r="BY55" i="70"/>
  <c r="FH55" i="70"/>
  <c r="AW55" i="70"/>
  <c r="DZ55" i="70"/>
  <c r="T55" i="70"/>
  <c r="CW55" i="70"/>
  <c r="GS55" i="70"/>
  <c r="DU55" i="70"/>
  <c r="CS55" i="70"/>
  <c r="Z55" i="70"/>
  <c r="B55" i="70"/>
  <c r="GF55" i="70"/>
  <c r="CK55" i="70"/>
  <c r="CF55" i="70"/>
  <c r="ES55" i="70"/>
  <c r="GO55" i="70"/>
  <c r="FM55" i="70"/>
  <c r="GE55" i="70"/>
  <c r="BL55" i="70"/>
  <c r="EQ55" i="70"/>
  <c r="AI55" i="70"/>
  <c r="DL55" i="70"/>
  <c r="G55" i="70"/>
  <c r="CJ55" i="70"/>
  <c r="FW55" i="70"/>
  <c r="BG55" i="70"/>
  <c r="EJ55" i="70"/>
  <c r="EW55" i="70"/>
  <c r="H55" i="70"/>
  <c r="DI55" i="70"/>
  <c r="GI55" i="70"/>
  <c r="GB55" i="70"/>
  <c r="EY55" i="70"/>
  <c r="FI55" i="70"/>
  <c r="AX55" i="70"/>
  <c r="EA55" i="70"/>
  <c r="U55" i="70"/>
  <c r="CY55" i="70"/>
  <c r="GT55" i="70"/>
  <c r="BV55" i="70"/>
  <c r="FD55" i="70"/>
  <c r="AS55" i="70"/>
  <c r="DW55" i="70"/>
  <c r="Q55" i="70"/>
  <c r="CT55" i="70"/>
  <c r="GM55" i="70"/>
  <c r="BQ55" i="70"/>
  <c r="EG55" i="70"/>
  <c r="AA55" i="70"/>
  <c r="DD55" i="70"/>
  <c r="HD55" i="70"/>
  <c r="CB55" i="70"/>
  <c r="FL55" i="70"/>
  <c r="AY55" i="70"/>
  <c r="FY55" i="70"/>
  <c r="BD55" i="70"/>
  <c r="BN55" i="70"/>
  <c r="A56" i="70"/>
  <c r="FN55" i="70"/>
  <c r="EK55" i="70"/>
  <c r="AJ55" i="70"/>
  <c r="AF55" i="70"/>
  <c r="GM60" i="213" l="1"/>
  <c r="HC60" i="213"/>
  <c r="GE60" i="213"/>
  <c r="GU60" i="213"/>
  <c r="FW60" i="213"/>
  <c r="EA60" i="213"/>
  <c r="EQ60" i="213"/>
  <c r="FO60" i="213"/>
  <c r="EI60" i="213"/>
  <c r="FG60" i="213"/>
  <c r="EY60" i="213"/>
  <c r="BW60" i="213"/>
  <c r="DK60" i="213"/>
  <c r="CM60" i="213"/>
  <c r="DC60" i="213"/>
  <c r="CE60" i="213"/>
  <c r="DS60" i="213"/>
  <c r="CU60" i="213"/>
  <c r="AY60" i="213"/>
  <c r="AA60" i="213"/>
  <c r="BO60" i="213"/>
  <c r="AQ60" i="213"/>
  <c r="K60" i="213"/>
  <c r="BG60" i="213"/>
  <c r="AI60" i="213"/>
  <c r="S60" i="213"/>
  <c r="GG60" i="213"/>
  <c r="FT60" i="213"/>
  <c r="FF60" i="213"/>
  <c r="ER60" i="213"/>
  <c r="EE60" i="213"/>
  <c r="DQ60" i="213"/>
  <c r="CO60" i="213"/>
  <c r="CB60" i="213"/>
  <c r="BN60" i="213"/>
  <c r="AZ60" i="213"/>
  <c r="AM60" i="213"/>
  <c r="Y60" i="213"/>
  <c r="GT60" i="213"/>
  <c r="GF60" i="213"/>
  <c r="FS60" i="213"/>
  <c r="FE60" i="213"/>
  <c r="EC60" i="213"/>
  <c r="DP60" i="213"/>
  <c r="DB60" i="213"/>
  <c r="CN60" i="213"/>
  <c r="CA60" i="213"/>
  <c r="BM60" i="213"/>
  <c r="AK60" i="213"/>
  <c r="X60" i="213"/>
  <c r="J60" i="213"/>
  <c r="A61" i="213"/>
  <c r="GS60" i="213"/>
  <c r="FQ60" i="213"/>
  <c r="FD60" i="213"/>
  <c r="EP60" i="213"/>
  <c r="EB60" i="213"/>
  <c r="HE60" i="213"/>
  <c r="GR60" i="213"/>
  <c r="GD60" i="213"/>
  <c r="FP60" i="213"/>
  <c r="FC60" i="213"/>
  <c r="EO60" i="213"/>
  <c r="DM60" i="213"/>
  <c r="CZ60" i="213"/>
  <c r="CL60" i="213"/>
  <c r="BX60" i="213"/>
  <c r="BK60" i="213"/>
  <c r="AW60" i="213"/>
  <c r="U60" i="213"/>
  <c r="H60" i="213"/>
  <c r="GO60" i="213"/>
  <c r="GB60" i="213"/>
  <c r="FN60" i="213"/>
  <c r="EZ60" i="213"/>
  <c r="EM60" i="213"/>
  <c r="DY60" i="213"/>
  <c r="CW60" i="213"/>
  <c r="CJ60" i="213"/>
  <c r="BV60" i="213"/>
  <c r="BH60" i="213"/>
  <c r="AU60" i="213"/>
  <c r="AG60" i="213"/>
  <c r="HA60" i="213"/>
  <c r="FY60" i="213"/>
  <c r="FL60" i="213"/>
  <c r="EX60" i="213"/>
  <c r="EJ60" i="213"/>
  <c r="DW60" i="213"/>
  <c r="DI60" i="213"/>
  <c r="CG60" i="213"/>
  <c r="BT60" i="213"/>
  <c r="BF60" i="213"/>
  <c r="AR60" i="213"/>
  <c r="AE60" i="213"/>
  <c r="Q60" i="213"/>
  <c r="C60" i="213"/>
  <c r="GZ60" i="213"/>
  <c r="GL60" i="213"/>
  <c r="FX60" i="213"/>
  <c r="FK60" i="213"/>
  <c r="EW60" i="213"/>
  <c r="DU60" i="213"/>
  <c r="DH60" i="213"/>
  <c r="CT60" i="213"/>
  <c r="CF60" i="213"/>
  <c r="BS60" i="213"/>
  <c r="BE60" i="213"/>
  <c r="AC60" i="213"/>
  <c r="P60" i="213"/>
  <c r="B60" i="213"/>
  <c r="GY60" i="213"/>
  <c r="GK60" i="213"/>
  <c r="FI60" i="213"/>
  <c r="EV60" i="213"/>
  <c r="EH60" i="213"/>
  <c r="DT60" i="213"/>
  <c r="DG60" i="213"/>
  <c r="CS60" i="213"/>
  <c r="BQ60" i="213"/>
  <c r="BD60" i="213"/>
  <c r="AP60" i="213"/>
  <c r="AB60" i="213"/>
  <c r="O60" i="213"/>
  <c r="GW60" i="213"/>
  <c r="GJ60" i="213"/>
  <c r="FV60" i="213"/>
  <c r="FH60" i="213"/>
  <c r="EU60" i="213"/>
  <c r="EG60" i="213"/>
  <c r="DE60" i="213"/>
  <c r="CR60" i="213"/>
  <c r="CD60" i="213"/>
  <c r="BP60" i="213"/>
  <c r="BC60" i="213"/>
  <c r="AO60" i="213"/>
  <c r="M60" i="213"/>
  <c r="GI60" i="213"/>
  <c r="EF60" i="213"/>
  <c r="AX60" i="213"/>
  <c r="I60" i="213"/>
  <c r="GC60" i="213"/>
  <c r="DZ60" i="213"/>
  <c r="CK60" i="213"/>
  <c r="AV60" i="213"/>
  <c r="G60" i="213"/>
  <c r="GA60" i="213"/>
  <c r="DX60" i="213"/>
  <c r="CI60" i="213"/>
  <c r="AS60" i="213"/>
  <c r="E60" i="213"/>
  <c r="FU60" i="213"/>
  <c r="DR60" i="213"/>
  <c r="CC60" i="213"/>
  <c r="AN60" i="213"/>
  <c r="D60" i="213"/>
  <c r="DO60" i="213"/>
  <c r="BY60" i="213"/>
  <c r="AJ60" i="213"/>
  <c r="FM60" i="213"/>
  <c r="DL60" i="213"/>
  <c r="AH60" i="213"/>
  <c r="DJ60" i="213"/>
  <c r="BU60" i="213"/>
  <c r="AF60" i="213"/>
  <c r="HD60" i="213"/>
  <c r="FA60" i="213"/>
  <c r="DD60" i="213"/>
  <c r="Z60" i="213"/>
  <c r="GV60" i="213"/>
  <c r="ES60" i="213"/>
  <c r="CY60" i="213"/>
  <c r="BI60" i="213"/>
  <c r="T60" i="213"/>
  <c r="GQ60" i="213"/>
  <c r="EN60" i="213"/>
  <c r="CV60" i="213"/>
  <c r="R60" i="213"/>
  <c r="GN60" i="213"/>
  <c r="EK60" i="213"/>
  <c r="CQ60" i="213"/>
  <c r="BA60" i="213"/>
  <c r="L60" i="213"/>
  <c r="DA60" i="213"/>
  <c r="BL60" i="213"/>
  <c r="W60" i="213"/>
  <c r="HB60" i="213"/>
  <c r="HB56" i="70"/>
  <c r="CV56" i="70"/>
  <c r="GV56" i="70"/>
  <c r="CQ56" i="70"/>
  <c r="GG56" i="70"/>
  <c r="CB56" i="70"/>
  <c r="FQ56" i="70"/>
  <c r="BL56" i="70"/>
  <c r="EI56" i="70"/>
  <c r="FW56" i="70"/>
  <c r="O56" i="70"/>
  <c r="BC56" i="70"/>
  <c r="CN56" i="70"/>
  <c r="EW56" i="70"/>
  <c r="HD56" i="70"/>
  <c r="AV56" i="70"/>
  <c r="DE56" i="70"/>
  <c r="FL56" i="70"/>
  <c r="C56" i="70"/>
  <c r="BK56" i="70"/>
  <c r="DT56" i="70"/>
  <c r="FH56" i="70"/>
  <c r="GT56" i="70"/>
  <c r="AK56" i="70"/>
  <c r="GU56" i="70"/>
  <c r="BQ56" i="70"/>
  <c r="BF56" i="70"/>
  <c r="GN56" i="70"/>
  <c r="CI56" i="70"/>
  <c r="GI56" i="70"/>
  <c r="CC56" i="70"/>
  <c r="FT56" i="70"/>
  <c r="BN56" i="70"/>
  <c r="FD56" i="70"/>
  <c r="AX56" i="70"/>
  <c r="DM56" i="70"/>
  <c r="FA56" i="70"/>
  <c r="GO56" i="70"/>
  <c r="AG56" i="70"/>
  <c r="BT56" i="70"/>
  <c r="EA56" i="70"/>
  <c r="GK56" i="70"/>
  <c r="AB56" i="70"/>
  <c r="CJ56" i="70"/>
  <c r="EQ56" i="70"/>
  <c r="GZ56" i="70"/>
  <c r="AQ56" i="70"/>
  <c r="CY56" i="70"/>
  <c r="EM56" i="70"/>
  <c r="FY56" i="70"/>
  <c r="Q56" i="70"/>
  <c r="FC56" i="70"/>
  <c r="GA56" i="70"/>
  <c r="BU56" i="70"/>
  <c r="FU56" i="70"/>
  <c r="BO56" i="70"/>
  <c r="FF56" i="70"/>
  <c r="AZ56" i="70"/>
  <c r="EP56" i="70"/>
  <c r="AJ56" i="70"/>
  <c r="CT56" i="70"/>
  <c r="EH56" i="70"/>
  <c r="FV56" i="70"/>
  <c r="M56" i="70"/>
  <c r="AY56" i="70"/>
  <c r="DH56" i="70"/>
  <c r="FO56" i="70"/>
  <c r="G56" i="70"/>
  <c r="BP56" i="70"/>
  <c r="DW56" i="70"/>
  <c r="GD56" i="70"/>
  <c r="U56" i="70"/>
  <c r="CE56" i="70"/>
  <c r="DS56" i="70"/>
  <c r="FE56" i="70"/>
  <c r="DD56" i="70"/>
  <c r="GE56" i="70"/>
  <c r="AH56" i="70"/>
  <c r="DY56" i="70"/>
  <c r="X56" i="70"/>
  <c r="S56" i="70"/>
  <c r="FM56" i="70"/>
  <c r="BG56" i="70"/>
  <c r="FG56" i="70"/>
  <c r="BA56" i="70"/>
  <c r="ER56" i="70"/>
  <c r="AM56" i="70"/>
  <c r="EB56" i="70"/>
  <c r="W56" i="70"/>
  <c r="BX56" i="70"/>
  <c r="DL56" i="70"/>
  <c r="EZ56" i="70"/>
  <c r="GM56" i="70"/>
  <c r="AE56" i="70"/>
  <c r="CL56" i="70"/>
  <c r="EV56" i="70"/>
  <c r="HC56" i="70"/>
  <c r="AU56" i="70"/>
  <c r="DB56" i="70"/>
  <c r="FK56" i="70"/>
  <c r="B56" i="70"/>
  <c r="BI56" i="70"/>
  <c r="CW56" i="70"/>
  <c r="EJ56" i="70"/>
  <c r="DJ56" i="70"/>
  <c r="GQ56" i="70"/>
  <c r="H56" i="70"/>
  <c r="EN56" i="70"/>
  <c r="EY56" i="70"/>
  <c r="AS56" i="70"/>
  <c r="ES56" i="70"/>
  <c r="AN56" i="70"/>
  <c r="EE56" i="70"/>
  <c r="Y56" i="70"/>
  <c r="DO56" i="70"/>
  <c r="I56" i="70"/>
  <c r="BE56" i="70"/>
  <c r="CS56" i="70"/>
  <c r="EG56" i="70"/>
  <c r="FS56" i="70"/>
  <c r="J56" i="70"/>
  <c r="BS56" i="70"/>
  <c r="DZ56" i="70"/>
  <c r="GJ56" i="70"/>
  <c r="AA56" i="70"/>
  <c r="CG56" i="70"/>
  <c r="EO56" i="70"/>
  <c r="GY56" i="70"/>
  <c r="AP56" i="70"/>
  <c r="CD56" i="70"/>
  <c r="DP56" i="70"/>
  <c r="EK56" i="70"/>
  <c r="AF56" i="70"/>
  <c r="EF56" i="70"/>
  <c r="Z56" i="70"/>
  <c r="DQ56" i="70"/>
  <c r="K56" i="70"/>
  <c r="DA56" i="70"/>
  <c r="GR56" i="70"/>
  <c r="AI56" i="70"/>
  <c r="BW56" i="70"/>
  <c r="DK56" i="70"/>
  <c r="EX56" i="70"/>
  <c r="HE56" i="70"/>
  <c r="AW56" i="70"/>
  <c r="DG56" i="70"/>
  <c r="FN56" i="70"/>
  <c r="E56" i="70"/>
  <c r="BM56" i="70"/>
  <c r="DU56" i="70"/>
  <c r="GC56" i="70"/>
  <c r="T56" i="70"/>
  <c r="BH56" i="70"/>
  <c r="CU56" i="70"/>
  <c r="FP56" i="70"/>
  <c r="DX56" i="70"/>
  <c r="R56" i="70"/>
  <c r="DR56" i="70"/>
  <c r="L56" i="70"/>
  <c r="DC56" i="70"/>
  <c r="GS56" i="70"/>
  <c r="CM56" i="70"/>
  <c r="FX56" i="70"/>
  <c r="P56" i="70"/>
  <c r="BD56" i="70"/>
  <c r="CR56" i="70"/>
  <c r="EC56" i="70"/>
  <c r="GL56" i="70"/>
  <c r="AC56" i="70"/>
  <c r="CK56" i="70"/>
  <c r="EU56" i="70"/>
  <c r="HA56" i="70"/>
  <c r="AR56" i="70"/>
  <c r="CZ56" i="70"/>
  <c r="FI56" i="70"/>
  <c r="GW56" i="70"/>
  <c r="AO56" i="70"/>
  <c r="CA56" i="70"/>
  <c r="A57" i="70"/>
  <c r="CO56" i="70"/>
  <c r="BV56" i="70"/>
  <c r="CF56" i="70"/>
  <c r="D56" i="70"/>
  <c r="BY56" i="70"/>
  <c r="DI56" i="70"/>
  <c r="GF56" i="70"/>
  <c r="GB56" i="70"/>
  <c r="GM61" i="213" l="1"/>
  <c r="FO61" i="213"/>
  <c r="HC61" i="213"/>
  <c r="GE61" i="213"/>
  <c r="FG61" i="213"/>
  <c r="GU61" i="213"/>
  <c r="FW61" i="213"/>
  <c r="EQ61" i="213"/>
  <c r="EI61" i="213"/>
  <c r="EY61" i="213"/>
  <c r="EA61" i="213"/>
  <c r="DK61" i="213"/>
  <c r="CM61" i="213"/>
  <c r="DC61" i="213"/>
  <c r="CE61" i="213"/>
  <c r="DS61" i="213"/>
  <c r="CU61" i="213"/>
  <c r="BW61" i="213"/>
  <c r="AA61" i="213"/>
  <c r="BO61" i="213"/>
  <c r="AQ61" i="213"/>
  <c r="K61" i="213"/>
  <c r="BG61" i="213"/>
  <c r="AI61" i="213"/>
  <c r="S61" i="213"/>
  <c r="AY61" i="213"/>
  <c r="HA61" i="213"/>
  <c r="FY61" i="213"/>
  <c r="FL61" i="213"/>
  <c r="EX61" i="213"/>
  <c r="EJ61" i="213"/>
  <c r="DW61" i="213"/>
  <c r="DI61" i="213"/>
  <c r="CG61" i="213"/>
  <c r="BT61" i="213"/>
  <c r="BF61" i="213"/>
  <c r="AR61" i="213"/>
  <c r="AE61" i="213"/>
  <c r="Q61" i="213"/>
  <c r="C61" i="213"/>
  <c r="GZ61" i="213"/>
  <c r="GL61" i="213"/>
  <c r="FX61" i="213"/>
  <c r="FK61" i="213"/>
  <c r="EW61" i="213"/>
  <c r="DU61" i="213"/>
  <c r="DH61" i="213"/>
  <c r="CT61" i="213"/>
  <c r="CF61" i="213"/>
  <c r="BS61" i="213"/>
  <c r="BE61" i="213"/>
  <c r="AC61" i="213"/>
  <c r="P61" i="213"/>
  <c r="B61" i="213"/>
  <c r="GY61" i="213"/>
  <c r="GK61" i="213"/>
  <c r="FI61" i="213"/>
  <c r="EV61" i="213"/>
  <c r="EH61" i="213"/>
  <c r="DT61" i="213"/>
  <c r="DG61" i="213"/>
  <c r="CS61" i="213"/>
  <c r="BQ61" i="213"/>
  <c r="BD61" i="213"/>
  <c r="AP61" i="213"/>
  <c r="AB61" i="213"/>
  <c r="O61" i="213"/>
  <c r="GW61" i="213"/>
  <c r="GJ61" i="213"/>
  <c r="FV61" i="213"/>
  <c r="FH61" i="213"/>
  <c r="EU61" i="213"/>
  <c r="EG61" i="213"/>
  <c r="DE61" i="213"/>
  <c r="CR61" i="213"/>
  <c r="CD61" i="213"/>
  <c r="BP61" i="213"/>
  <c r="BC61" i="213"/>
  <c r="AO61" i="213"/>
  <c r="M61" i="213"/>
  <c r="GG61" i="213"/>
  <c r="FT61" i="213"/>
  <c r="FF61" i="213"/>
  <c r="ER61" i="213"/>
  <c r="EE61" i="213"/>
  <c r="DQ61" i="213"/>
  <c r="CO61" i="213"/>
  <c r="CB61" i="213"/>
  <c r="BN61" i="213"/>
  <c r="AZ61" i="213"/>
  <c r="AM61" i="213"/>
  <c r="Y61" i="213"/>
  <c r="GT61" i="213"/>
  <c r="GF61" i="213"/>
  <c r="FS61" i="213"/>
  <c r="FE61" i="213"/>
  <c r="EC61" i="213"/>
  <c r="A62" i="213"/>
  <c r="GS61" i="213"/>
  <c r="FQ61" i="213"/>
  <c r="FD61" i="213"/>
  <c r="EP61" i="213"/>
  <c r="EB61" i="213"/>
  <c r="DO61" i="213"/>
  <c r="DA61" i="213"/>
  <c r="BY61" i="213"/>
  <c r="BL61" i="213"/>
  <c r="AX61" i="213"/>
  <c r="AJ61" i="213"/>
  <c r="W61" i="213"/>
  <c r="I61" i="213"/>
  <c r="HE61" i="213"/>
  <c r="GR61" i="213"/>
  <c r="GD61" i="213"/>
  <c r="FP61" i="213"/>
  <c r="FC61" i="213"/>
  <c r="EO61" i="213"/>
  <c r="DM61" i="213"/>
  <c r="CZ61" i="213"/>
  <c r="CL61" i="213"/>
  <c r="BX61" i="213"/>
  <c r="BK61" i="213"/>
  <c r="AW61" i="213"/>
  <c r="U61" i="213"/>
  <c r="H61" i="213"/>
  <c r="HD61" i="213"/>
  <c r="GQ61" i="213"/>
  <c r="GC61" i="213"/>
  <c r="FA61" i="213"/>
  <c r="EN61" i="213"/>
  <c r="DZ61" i="213"/>
  <c r="DL61" i="213"/>
  <c r="CY61" i="213"/>
  <c r="CK61" i="213"/>
  <c r="BI61" i="213"/>
  <c r="AV61" i="213"/>
  <c r="AH61" i="213"/>
  <c r="T61" i="213"/>
  <c r="G61" i="213"/>
  <c r="GO61" i="213"/>
  <c r="GB61" i="213"/>
  <c r="FN61" i="213"/>
  <c r="EZ61" i="213"/>
  <c r="EM61" i="213"/>
  <c r="DY61" i="213"/>
  <c r="CW61" i="213"/>
  <c r="CJ61" i="213"/>
  <c r="BV61" i="213"/>
  <c r="BH61" i="213"/>
  <c r="AU61" i="213"/>
  <c r="AG61" i="213"/>
  <c r="E61" i="213"/>
  <c r="ES61" i="213"/>
  <c r="CI61" i="213"/>
  <c r="AF61" i="213"/>
  <c r="EK61" i="213"/>
  <c r="CC61" i="213"/>
  <c r="Z61" i="213"/>
  <c r="EF61" i="213"/>
  <c r="CA61" i="213"/>
  <c r="X61" i="213"/>
  <c r="HB61" i="213"/>
  <c r="DX61" i="213"/>
  <c r="BU61" i="213"/>
  <c r="R61" i="213"/>
  <c r="GV61" i="213"/>
  <c r="DR61" i="213"/>
  <c r="L61" i="213"/>
  <c r="GN61" i="213"/>
  <c r="DP61" i="213"/>
  <c r="BM61" i="213"/>
  <c r="J61" i="213"/>
  <c r="GI61" i="213"/>
  <c r="DJ61" i="213"/>
  <c r="D61" i="213"/>
  <c r="GA61" i="213"/>
  <c r="DD61" i="213"/>
  <c r="BA61" i="213"/>
  <c r="FM61" i="213"/>
  <c r="CV61" i="213"/>
  <c r="AS61" i="213"/>
  <c r="CQ61" i="213"/>
  <c r="AN61" i="213"/>
  <c r="CN61" i="213"/>
  <c r="AK61" i="213"/>
  <c r="FU61" i="213"/>
  <c r="DB61" i="213"/>
  <c r="FT57" i="70"/>
  <c r="BN57" i="70"/>
  <c r="FN57" i="70"/>
  <c r="BH57" i="70"/>
  <c r="FM57" i="70"/>
  <c r="BG57" i="70"/>
  <c r="FK57" i="70"/>
  <c r="BE57" i="70"/>
  <c r="EB57" i="70"/>
  <c r="GJ57" i="70"/>
  <c r="AA57" i="70"/>
  <c r="CK57" i="70"/>
  <c r="EQ57" i="70"/>
  <c r="GY57" i="70"/>
  <c r="AP57" i="70"/>
  <c r="CD57" i="70"/>
  <c r="DR57" i="70"/>
  <c r="FE57" i="70"/>
  <c r="GS57" i="70"/>
  <c r="AJ57" i="70"/>
  <c r="BX57" i="70"/>
  <c r="DL57" i="70"/>
  <c r="EX57" i="70"/>
  <c r="GA57" i="70"/>
  <c r="C57" i="70"/>
  <c r="BD57" i="70"/>
  <c r="FF57" i="70"/>
  <c r="AZ57" i="70"/>
  <c r="EZ57" i="70"/>
  <c r="AU57" i="70"/>
  <c r="EY57" i="70"/>
  <c r="AS57" i="70"/>
  <c r="EW57" i="70"/>
  <c r="AQ57" i="70"/>
  <c r="DG57" i="70"/>
  <c r="FP57" i="70"/>
  <c r="H57" i="70"/>
  <c r="BO57" i="70"/>
  <c r="DW57" i="70"/>
  <c r="GE57" i="70"/>
  <c r="W57" i="70"/>
  <c r="BK57" i="70"/>
  <c r="CY57" i="70"/>
  <c r="EJ57" i="70"/>
  <c r="FW57" i="70"/>
  <c r="O57" i="70"/>
  <c r="BC57" i="70"/>
  <c r="CQ57" i="70"/>
  <c r="EC57" i="70"/>
  <c r="AK57" i="70"/>
  <c r="CB57" i="70"/>
  <c r="FX57" i="70"/>
  <c r="DD57" i="70"/>
  <c r="CZ57" i="70"/>
  <c r="FS57" i="70"/>
  <c r="ER57" i="70"/>
  <c r="AM57" i="70"/>
  <c r="EM57" i="70"/>
  <c r="AG57" i="70"/>
  <c r="EK57" i="70"/>
  <c r="AF57" i="70"/>
  <c r="EI57" i="70"/>
  <c r="AC57" i="70"/>
  <c r="CM57" i="70"/>
  <c r="EU57" i="70"/>
  <c r="HD57" i="70"/>
  <c r="AV57" i="70"/>
  <c r="DB57" i="70"/>
  <c r="FI57" i="70"/>
  <c r="GW57" i="70"/>
  <c r="AO57" i="70"/>
  <c r="CC57" i="70"/>
  <c r="DP57" i="70"/>
  <c r="FD57" i="70"/>
  <c r="GR57" i="70"/>
  <c r="AI57" i="70"/>
  <c r="BW57" i="70"/>
  <c r="DI57" i="70"/>
  <c r="DM57" i="70"/>
  <c r="CR57" i="70"/>
  <c r="EE57" i="70"/>
  <c r="Y57" i="70"/>
  <c r="DY57" i="70"/>
  <c r="S57" i="70"/>
  <c r="DX57" i="70"/>
  <c r="R57" i="70"/>
  <c r="DU57" i="70"/>
  <c r="P57" i="70"/>
  <c r="BQ57" i="70"/>
  <c r="EA57" i="70"/>
  <c r="GI57" i="70"/>
  <c r="Z57" i="70"/>
  <c r="CG57" i="70"/>
  <c r="EP57" i="70"/>
  <c r="GD57" i="70"/>
  <c r="U57" i="70"/>
  <c r="BI57" i="70"/>
  <c r="CU57" i="70"/>
  <c r="EH57" i="70"/>
  <c r="FV57" i="70"/>
  <c r="M57" i="70"/>
  <c r="BA57" i="70"/>
  <c r="CN57" i="70"/>
  <c r="FA57" i="70"/>
  <c r="GB57" i="70"/>
  <c r="EV57" i="70"/>
  <c r="AW57" i="70"/>
  <c r="BL57" i="70"/>
  <c r="Q57" i="70"/>
  <c r="DQ57" i="70"/>
  <c r="K57" i="70"/>
  <c r="DK57" i="70"/>
  <c r="E57" i="70"/>
  <c r="DJ57" i="70"/>
  <c r="D57" i="70"/>
  <c r="DH57" i="70"/>
  <c r="B57" i="70"/>
  <c r="AX57" i="70"/>
  <c r="DE57" i="70"/>
  <c r="FO57" i="70"/>
  <c r="G57" i="70"/>
  <c r="BM57" i="70"/>
  <c r="DT57" i="70"/>
  <c r="FH57" i="70"/>
  <c r="GV57" i="70"/>
  <c r="AN57" i="70"/>
  <c r="CA57" i="70"/>
  <c r="DO57" i="70"/>
  <c r="FC57" i="70"/>
  <c r="GQ57" i="70"/>
  <c r="AH57" i="70"/>
  <c r="BT57" i="70"/>
  <c r="BF57" i="70"/>
  <c r="EG57" i="70"/>
  <c r="L57" i="70"/>
  <c r="AY57" i="70"/>
  <c r="BY57" i="70"/>
  <c r="AE57" i="70"/>
  <c r="BS57" i="70"/>
  <c r="EF57" i="70"/>
  <c r="A58" i="70"/>
  <c r="DC57" i="70"/>
  <c r="HC57" i="70"/>
  <c r="CW57" i="70"/>
  <c r="HB57" i="70"/>
  <c r="CV57" i="70"/>
  <c r="GZ57" i="70"/>
  <c r="CT57" i="70"/>
  <c r="GK57" i="70"/>
  <c r="AB57" i="70"/>
  <c r="CL57" i="70"/>
  <c r="ES57" i="70"/>
  <c r="HA57" i="70"/>
  <c r="AR57" i="70"/>
  <c r="DA57" i="70"/>
  <c r="EO57" i="70"/>
  <c r="GC57" i="70"/>
  <c r="T57" i="70"/>
  <c r="CS57" i="70"/>
  <c r="FU57" i="70"/>
  <c r="BV57" i="70"/>
  <c r="HE57" i="70"/>
  <c r="EN57" i="70"/>
  <c r="J57" i="70"/>
  <c r="GU57" i="70"/>
  <c r="CO57" i="70"/>
  <c r="GO57" i="70"/>
  <c r="CJ57" i="70"/>
  <c r="GN57" i="70"/>
  <c r="CI57" i="70"/>
  <c r="GL57" i="70"/>
  <c r="CF57" i="70"/>
  <c r="FQ57" i="70"/>
  <c r="I57" i="70"/>
  <c r="BP57" i="70"/>
  <c r="DZ57" i="70"/>
  <c r="GF57" i="70"/>
  <c r="X57" i="70"/>
  <c r="CE57" i="70"/>
  <c r="DS57" i="70"/>
  <c r="FG57" i="70"/>
  <c r="GT57" i="70"/>
  <c r="GM57" i="70"/>
  <c r="GG57" i="70"/>
  <c r="BU57" i="70"/>
  <c r="FL57" i="70"/>
  <c r="FY57" i="70"/>
  <c r="HC62" i="213" l="1"/>
  <c r="GU62" i="213"/>
  <c r="GM62" i="213"/>
  <c r="EQ62" i="213"/>
  <c r="GE62" i="213"/>
  <c r="FO62" i="213"/>
  <c r="EI62" i="213"/>
  <c r="FW62" i="213"/>
  <c r="EY62" i="213"/>
  <c r="FG62" i="213"/>
  <c r="EA62" i="213"/>
  <c r="CM62" i="213"/>
  <c r="DC62" i="213"/>
  <c r="CE62" i="213"/>
  <c r="DS62" i="213"/>
  <c r="CU62" i="213"/>
  <c r="BW62" i="213"/>
  <c r="DK62" i="213"/>
  <c r="BO62" i="213"/>
  <c r="AQ62" i="213"/>
  <c r="K62" i="213"/>
  <c r="BG62" i="213"/>
  <c r="AI62" i="213"/>
  <c r="AY62" i="213"/>
  <c r="AA62" i="213"/>
  <c r="S62" i="213"/>
  <c r="A63" i="213"/>
  <c r="GS62" i="213"/>
  <c r="FQ62" i="213"/>
  <c r="FD62" i="213"/>
  <c r="EP62" i="213"/>
  <c r="EB62" i="213"/>
  <c r="DO62" i="213"/>
  <c r="DA62" i="213"/>
  <c r="BY62" i="213"/>
  <c r="BL62" i="213"/>
  <c r="AX62" i="213"/>
  <c r="AJ62" i="213"/>
  <c r="W62" i="213"/>
  <c r="I62" i="213"/>
  <c r="HE62" i="213"/>
  <c r="GR62" i="213"/>
  <c r="GD62" i="213"/>
  <c r="FP62" i="213"/>
  <c r="FC62" i="213"/>
  <c r="EO62" i="213"/>
  <c r="DM62" i="213"/>
  <c r="CZ62" i="213"/>
  <c r="CL62" i="213"/>
  <c r="BX62" i="213"/>
  <c r="BK62" i="213"/>
  <c r="AW62" i="213"/>
  <c r="U62" i="213"/>
  <c r="H62" i="213"/>
  <c r="HD62" i="213"/>
  <c r="GQ62" i="213"/>
  <c r="GC62" i="213"/>
  <c r="FA62" i="213"/>
  <c r="EN62" i="213"/>
  <c r="DZ62" i="213"/>
  <c r="DL62" i="213"/>
  <c r="CY62" i="213"/>
  <c r="CK62" i="213"/>
  <c r="BI62" i="213"/>
  <c r="AV62" i="213"/>
  <c r="AH62" i="213"/>
  <c r="T62" i="213"/>
  <c r="G62" i="213"/>
  <c r="GO62" i="213"/>
  <c r="GB62" i="213"/>
  <c r="FN62" i="213"/>
  <c r="EZ62" i="213"/>
  <c r="EM62" i="213"/>
  <c r="DY62" i="213"/>
  <c r="CW62" i="213"/>
  <c r="CJ62" i="213"/>
  <c r="BV62" i="213"/>
  <c r="BH62" i="213"/>
  <c r="AU62" i="213"/>
  <c r="AG62" i="213"/>
  <c r="E62" i="213"/>
  <c r="HA62" i="213"/>
  <c r="FY62" i="213"/>
  <c r="FL62" i="213"/>
  <c r="EX62" i="213"/>
  <c r="EJ62" i="213"/>
  <c r="DW62" i="213"/>
  <c r="DI62" i="213"/>
  <c r="CG62" i="213"/>
  <c r="BT62" i="213"/>
  <c r="BF62" i="213"/>
  <c r="AR62" i="213"/>
  <c r="AE62" i="213"/>
  <c r="Q62" i="213"/>
  <c r="C62" i="213"/>
  <c r="GZ62" i="213"/>
  <c r="GL62" i="213"/>
  <c r="FX62" i="213"/>
  <c r="FK62" i="213"/>
  <c r="EW62" i="213"/>
  <c r="DU62" i="213"/>
  <c r="DH62" i="213"/>
  <c r="CT62" i="213"/>
  <c r="CF62" i="213"/>
  <c r="BS62" i="213"/>
  <c r="BE62" i="213"/>
  <c r="AC62" i="213"/>
  <c r="P62" i="213"/>
  <c r="B62" i="213"/>
  <c r="GY62" i="213"/>
  <c r="GK62" i="213"/>
  <c r="FI62" i="213"/>
  <c r="EV62" i="213"/>
  <c r="EH62" i="213"/>
  <c r="DT62" i="213"/>
  <c r="DG62" i="213"/>
  <c r="CS62" i="213"/>
  <c r="BQ62" i="213"/>
  <c r="BD62" i="213"/>
  <c r="AP62" i="213"/>
  <c r="AB62" i="213"/>
  <c r="O62" i="213"/>
  <c r="GW62" i="213"/>
  <c r="GJ62" i="213"/>
  <c r="FV62" i="213"/>
  <c r="FH62" i="213"/>
  <c r="EU62" i="213"/>
  <c r="EG62" i="213"/>
  <c r="DE62" i="213"/>
  <c r="CR62" i="213"/>
  <c r="CD62" i="213"/>
  <c r="BP62" i="213"/>
  <c r="BC62" i="213"/>
  <c r="AO62" i="213"/>
  <c r="M62" i="213"/>
  <c r="GV62" i="213"/>
  <c r="GI62" i="213"/>
  <c r="FU62" i="213"/>
  <c r="ES62" i="213"/>
  <c r="EF62" i="213"/>
  <c r="DR62" i="213"/>
  <c r="DD62" i="213"/>
  <c r="CQ62" i="213"/>
  <c r="CC62" i="213"/>
  <c r="BA62" i="213"/>
  <c r="AN62" i="213"/>
  <c r="Z62" i="213"/>
  <c r="L62" i="213"/>
  <c r="GG62" i="213"/>
  <c r="FT62" i="213"/>
  <c r="FF62" i="213"/>
  <c r="ER62" i="213"/>
  <c r="EE62" i="213"/>
  <c r="DQ62" i="213"/>
  <c r="CO62" i="213"/>
  <c r="CB62" i="213"/>
  <c r="BN62" i="213"/>
  <c r="AZ62" i="213"/>
  <c r="AM62" i="213"/>
  <c r="Y62" i="213"/>
  <c r="GA62" i="213"/>
  <c r="CV62" i="213"/>
  <c r="R62" i="213"/>
  <c r="FS62" i="213"/>
  <c r="CN62" i="213"/>
  <c r="J62" i="213"/>
  <c r="FM62" i="213"/>
  <c r="CI62" i="213"/>
  <c r="D62" i="213"/>
  <c r="FE62" i="213"/>
  <c r="CA62" i="213"/>
  <c r="BU62" i="213"/>
  <c r="BM62" i="213"/>
  <c r="EK62" i="213"/>
  <c r="EC62" i="213"/>
  <c r="GT62" i="213"/>
  <c r="DP62" i="213"/>
  <c r="AK62" i="213"/>
  <c r="GN62" i="213"/>
  <c r="DJ62" i="213"/>
  <c r="AF62" i="213"/>
  <c r="GF62" i="213"/>
  <c r="DB62" i="213"/>
  <c r="X62" i="213"/>
  <c r="HB62" i="213"/>
  <c r="DX62" i="213"/>
  <c r="AS62" i="213"/>
  <c r="GN58" i="70"/>
  <c r="CI58" i="70"/>
  <c r="GM58" i="70"/>
  <c r="FG58" i="70"/>
  <c r="BA58" i="70"/>
  <c r="ER58" i="70"/>
  <c r="AM58" i="70"/>
  <c r="EB58" i="70"/>
  <c r="W58" i="70"/>
  <c r="BK58" i="70"/>
  <c r="CY58" i="70"/>
  <c r="EN58" i="70"/>
  <c r="GF58" i="70"/>
  <c r="Q58" i="70"/>
  <c r="BE58" i="70"/>
  <c r="CS58" i="70"/>
  <c r="EG58" i="70"/>
  <c r="FX58" i="70"/>
  <c r="J58" i="70"/>
  <c r="AW58" i="70"/>
  <c r="CK58" i="70"/>
  <c r="DY58" i="70"/>
  <c r="FP58" i="70"/>
  <c r="C58" i="70"/>
  <c r="EP58" i="70"/>
  <c r="FK58" i="70"/>
  <c r="GW58" i="70"/>
  <c r="GA58" i="70"/>
  <c r="BU58" i="70"/>
  <c r="FY58" i="70"/>
  <c r="ES58" i="70"/>
  <c r="AN58" i="70"/>
  <c r="EE58" i="70"/>
  <c r="Y58" i="70"/>
  <c r="DO58" i="70"/>
  <c r="I58" i="70"/>
  <c r="AQ58" i="70"/>
  <c r="CE58" i="70"/>
  <c r="DS58" i="70"/>
  <c r="FI58" i="70"/>
  <c r="HC58" i="70"/>
  <c r="AI58" i="70"/>
  <c r="BW58" i="70"/>
  <c r="DK58" i="70"/>
  <c r="FA58" i="70"/>
  <c r="GT58" i="70"/>
  <c r="AC58" i="70"/>
  <c r="BQ58" i="70"/>
  <c r="DE58" i="70"/>
  <c r="EU58" i="70"/>
  <c r="FU58" i="70"/>
  <c r="FC58" i="70"/>
  <c r="FM58" i="70"/>
  <c r="BG58" i="70"/>
  <c r="FL58" i="70"/>
  <c r="EF58" i="70"/>
  <c r="Z58" i="70"/>
  <c r="DQ58" i="70"/>
  <c r="K58" i="70"/>
  <c r="DA58" i="70"/>
  <c r="GL58" i="70"/>
  <c r="U58" i="70"/>
  <c r="BI58" i="70"/>
  <c r="CW58" i="70"/>
  <c r="EM58" i="70"/>
  <c r="GD58" i="70"/>
  <c r="P58" i="70"/>
  <c r="BD58" i="70"/>
  <c r="CR58" i="70"/>
  <c r="EC58" i="70"/>
  <c r="FW58" i="70"/>
  <c r="H58" i="70"/>
  <c r="AV58" i="70"/>
  <c r="CJ58" i="70"/>
  <c r="DW58" i="70"/>
  <c r="HB58" i="70"/>
  <c r="FF58" i="70"/>
  <c r="CF58" i="70"/>
  <c r="DL58" i="70"/>
  <c r="DG58" i="70"/>
  <c r="EY58" i="70"/>
  <c r="AS58" i="70"/>
  <c r="EX58" i="70"/>
  <c r="DR58" i="70"/>
  <c r="L58" i="70"/>
  <c r="DC58" i="70"/>
  <c r="GS58" i="70"/>
  <c r="CM58" i="70"/>
  <c r="FO58" i="70"/>
  <c r="B58" i="70"/>
  <c r="AP58" i="70"/>
  <c r="CD58" i="70"/>
  <c r="DP58" i="70"/>
  <c r="FH58" i="70"/>
  <c r="GZ58" i="70"/>
  <c r="AH58" i="70"/>
  <c r="BV58" i="70"/>
  <c r="DI58" i="70"/>
  <c r="EZ58" i="70"/>
  <c r="GR58" i="70"/>
  <c r="AB58" i="70"/>
  <c r="BP58" i="70"/>
  <c r="DB58" i="70"/>
  <c r="CV58" i="70"/>
  <c r="DT58" i="70"/>
  <c r="AE58" i="70"/>
  <c r="EK58" i="70"/>
  <c r="AF58" i="70"/>
  <c r="EJ58" i="70"/>
  <c r="DD58" i="70"/>
  <c r="GU58" i="70"/>
  <c r="CO58" i="70"/>
  <c r="GE58" i="70"/>
  <c r="BY58" i="70"/>
  <c r="EQ58" i="70"/>
  <c r="GK58" i="70"/>
  <c r="T58" i="70"/>
  <c r="BH58" i="70"/>
  <c r="CU58" i="70"/>
  <c r="EI58" i="70"/>
  <c r="GC58" i="70"/>
  <c r="O58" i="70"/>
  <c r="BC58" i="70"/>
  <c r="CN58" i="70"/>
  <c r="EA58" i="70"/>
  <c r="FV58" i="70"/>
  <c r="G58" i="70"/>
  <c r="AU58" i="70"/>
  <c r="CG58" i="70"/>
  <c r="BS58" i="70"/>
  <c r="DX58" i="70"/>
  <c r="R58" i="70"/>
  <c r="GV58" i="70"/>
  <c r="CQ58" i="70"/>
  <c r="GG58" i="70"/>
  <c r="CB58" i="70"/>
  <c r="FQ58" i="70"/>
  <c r="BL58" i="70"/>
  <c r="DU58" i="70"/>
  <c r="FN58" i="70"/>
  <c r="HE58" i="70"/>
  <c r="AO58" i="70"/>
  <c r="CA58" i="70"/>
  <c r="DM58" i="70"/>
  <c r="FE58" i="70"/>
  <c r="GY58" i="70"/>
  <c r="AG58" i="70"/>
  <c r="BT58" i="70"/>
  <c r="DH58" i="70"/>
  <c r="EW58" i="70"/>
  <c r="GQ58" i="70"/>
  <c r="AA58" i="70"/>
  <c r="BM58" i="70"/>
  <c r="BO58" i="70"/>
  <c r="HD58" i="70"/>
  <c r="EV58" i="70"/>
  <c r="A59" i="70"/>
  <c r="DJ58" i="70"/>
  <c r="D58" i="70"/>
  <c r="GI58" i="70"/>
  <c r="CC58" i="70"/>
  <c r="FT58" i="70"/>
  <c r="BN58" i="70"/>
  <c r="FD58" i="70"/>
  <c r="AX58" i="70"/>
  <c r="CZ58" i="70"/>
  <c r="EO58" i="70"/>
  <c r="GJ58" i="70"/>
  <c r="S58" i="70"/>
  <c r="BF58" i="70"/>
  <c r="CT58" i="70"/>
  <c r="EH58" i="70"/>
  <c r="GB58" i="70"/>
  <c r="M58" i="70"/>
  <c r="AY58" i="70"/>
  <c r="CL58" i="70"/>
  <c r="DZ58" i="70"/>
  <c r="FS58" i="70"/>
  <c r="E58" i="70"/>
  <c r="AR58" i="70"/>
  <c r="AZ58" i="70"/>
  <c r="BX58" i="70"/>
  <c r="X58" i="70"/>
  <c r="HA58" i="70"/>
  <c r="AJ58" i="70"/>
  <c r="AK58" i="70"/>
  <c r="GO58" i="70"/>
  <c r="HC63" i="213" l="1"/>
  <c r="GE63" i="213"/>
  <c r="GU63" i="213"/>
  <c r="FW63" i="213"/>
  <c r="GM63" i="213"/>
  <c r="FO63" i="213"/>
  <c r="EI63" i="213"/>
  <c r="EY63" i="213"/>
  <c r="FG63" i="213"/>
  <c r="EA63" i="213"/>
  <c r="EQ63" i="213"/>
  <c r="DC63" i="213"/>
  <c r="CE63" i="213"/>
  <c r="DS63" i="213"/>
  <c r="CU63" i="213"/>
  <c r="BW63" i="213"/>
  <c r="DK63" i="213"/>
  <c r="CM63" i="213"/>
  <c r="AQ63" i="213"/>
  <c r="K63" i="213"/>
  <c r="BG63" i="213"/>
  <c r="AI63" i="213"/>
  <c r="AY63" i="213"/>
  <c r="AA63" i="213"/>
  <c r="S63" i="213"/>
  <c r="BO63" i="213"/>
  <c r="A64" i="213"/>
  <c r="HE63" i="213"/>
  <c r="HB63" i="213"/>
  <c r="HA63" i="213"/>
  <c r="GY63" i="213"/>
  <c r="GW63" i="213"/>
  <c r="GV63" i="213"/>
  <c r="GK63" i="213"/>
  <c r="FI63" i="213"/>
  <c r="EV63" i="213"/>
  <c r="EH63" i="213"/>
  <c r="DT63" i="213"/>
  <c r="DG63" i="213"/>
  <c r="CS63" i="213"/>
  <c r="BQ63" i="213"/>
  <c r="BD63" i="213"/>
  <c r="AP63" i="213"/>
  <c r="AB63" i="213"/>
  <c r="O63" i="213"/>
  <c r="HD63" i="213"/>
  <c r="GJ63" i="213"/>
  <c r="FV63" i="213"/>
  <c r="FH63" i="213"/>
  <c r="EU63" i="213"/>
  <c r="EG63" i="213"/>
  <c r="DE63" i="213"/>
  <c r="CR63" i="213"/>
  <c r="CD63" i="213"/>
  <c r="BP63" i="213"/>
  <c r="BC63" i="213"/>
  <c r="AO63" i="213"/>
  <c r="M63" i="213"/>
  <c r="GZ63" i="213"/>
  <c r="GI63" i="213"/>
  <c r="FU63" i="213"/>
  <c r="ES63" i="213"/>
  <c r="EF63" i="213"/>
  <c r="DR63" i="213"/>
  <c r="DD63" i="213"/>
  <c r="CQ63" i="213"/>
  <c r="CC63" i="213"/>
  <c r="BA63" i="213"/>
  <c r="AN63" i="213"/>
  <c r="Z63" i="213"/>
  <c r="L63" i="213"/>
  <c r="GG63" i="213"/>
  <c r="FT63" i="213"/>
  <c r="FF63" i="213"/>
  <c r="ER63" i="213"/>
  <c r="EE63" i="213"/>
  <c r="DQ63" i="213"/>
  <c r="CO63" i="213"/>
  <c r="CB63" i="213"/>
  <c r="BN63" i="213"/>
  <c r="AZ63" i="213"/>
  <c r="AM63" i="213"/>
  <c r="Y63" i="213"/>
  <c r="GS63" i="213"/>
  <c r="FQ63" i="213"/>
  <c r="FD63" i="213"/>
  <c r="EP63" i="213"/>
  <c r="EB63" i="213"/>
  <c r="DO63" i="213"/>
  <c r="DA63" i="213"/>
  <c r="BY63" i="213"/>
  <c r="BL63" i="213"/>
  <c r="AX63" i="213"/>
  <c r="AJ63" i="213"/>
  <c r="W63" i="213"/>
  <c r="I63" i="213"/>
  <c r="GR63" i="213"/>
  <c r="GD63" i="213"/>
  <c r="FP63" i="213"/>
  <c r="FC63" i="213"/>
  <c r="EO63" i="213"/>
  <c r="DM63" i="213"/>
  <c r="CZ63" i="213"/>
  <c r="CL63" i="213"/>
  <c r="BX63" i="213"/>
  <c r="BK63" i="213"/>
  <c r="AW63" i="213"/>
  <c r="U63" i="213"/>
  <c r="H63" i="213"/>
  <c r="GQ63" i="213"/>
  <c r="GC63" i="213"/>
  <c r="FA63" i="213"/>
  <c r="EN63" i="213"/>
  <c r="DZ63" i="213"/>
  <c r="DL63" i="213"/>
  <c r="CY63" i="213"/>
  <c r="CK63" i="213"/>
  <c r="BI63" i="213"/>
  <c r="AV63" i="213"/>
  <c r="AH63" i="213"/>
  <c r="T63" i="213"/>
  <c r="G63" i="213"/>
  <c r="GO63" i="213"/>
  <c r="GB63" i="213"/>
  <c r="FN63" i="213"/>
  <c r="EZ63" i="213"/>
  <c r="EM63" i="213"/>
  <c r="DY63" i="213"/>
  <c r="CW63" i="213"/>
  <c r="CJ63" i="213"/>
  <c r="BV63" i="213"/>
  <c r="BH63" i="213"/>
  <c r="AU63" i="213"/>
  <c r="AG63" i="213"/>
  <c r="E63" i="213"/>
  <c r="GN63" i="213"/>
  <c r="GA63" i="213"/>
  <c r="FM63" i="213"/>
  <c r="EK63" i="213"/>
  <c r="DX63" i="213"/>
  <c r="DJ63" i="213"/>
  <c r="CV63" i="213"/>
  <c r="CI63" i="213"/>
  <c r="BU63" i="213"/>
  <c r="AS63" i="213"/>
  <c r="AF63" i="213"/>
  <c r="R63" i="213"/>
  <c r="D63" i="213"/>
  <c r="FY63" i="213"/>
  <c r="FL63" i="213"/>
  <c r="EX63" i="213"/>
  <c r="EJ63" i="213"/>
  <c r="DW63" i="213"/>
  <c r="DI63" i="213"/>
  <c r="CG63" i="213"/>
  <c r="BT63" i="213"/>
  <c r="BF63" i="213"/>
  <c r="AR63" i="213"/>
  <c r="AE63" i="213"/>
  <c r="Q63" i="213"/>
  <c r="C63" i="213"/>
  <c r="EC63" i="213"/>
  <c r="DU63" i="213"/>
  <c r="GT63" i="213"/>
  <c r="DP63" i="213"/>
  <c r="AK63" i="213"/>
  <c r="GL63" i="213"/>
  <c r="DH63" i="213"/>
  <c r="AC63" i="213"/>
  <c r="GF63" i="213"/>
  <c r="DB63" i="213"/>
  <c r="X63" i="213"/>
  <c r="FX63" i="213"/>
  <c r="CT63" i="213"/>
  <c r="P63" i="213"/>
  <c r="FS63" i="213"/>
  <c r="CN63" i="213"/>
  <c r="J63" i="213"/>
  <c r="FK63" i="213"/>
  <c r="CF63" i="213"/>
  <c r="B63" i="213"/>
  <c r="EW63" i="213"/>
  <c r="BS63" i="213"/>
  <c r="BM63" i="213"/>
  <c r="BE63" i="213"/>
  <c r="FE63" i="213"/>
  <c r="CA63" i="213"/>
  <c r="GG59" i="70"/>
  <c r="CB59" i="70"/>
  <c r="FS59" i="70"/>
  <c r="BM59" i="70"/>
  <c r="FD59" i="70"/>
  <c r="GB59" i="70"/>
  <c r="BV59" i="70"/>
  <c r="GA59" i="70"/>
  <c r="BU59" i="70"/>
  <c r="FX59" i="70"/>
  <c r="BS59" i="70"/>
  <c r="FW59" i="70"/>
  <c r="GW59" i="70"/>
  <c r="GV59" i="70"/>
  <c r="GR59" i="70"/>
  <c r="FH59" i="70"/>
  <c r="DZ59" i="70"/>
  <c r="CQ59" i="70"/>
  <c r="BL59" i="70"/>
  <c r="AN59" i="70"/>
  <c r="M59" i="70"/>
  <c r="L59" i="70"/>
  <c r="I59" i="70"/>
  <c r="H59" i="70"/>
  <c r="GC59" i="70"/>
  <c r="FV59" i="70"/>
  <c r="FT59" i="70"/>
  <c r="BN59" i="70"/>
  <c r="FE59" i="70"/>
  <c r="AY59" i="70"/>
  <c r="EP59" i="70"/>
  <c r="FN59" i="70"/>
  <c r="BH59" i="70"/>
  <c r="FM59" i="70"/>
  <c r="BG59" i="70"/>
  <c r="FK59" i="70"/>
  <c r="BE59" i="70"/>
  <c r="FI59" i="70"/>
  <c r="FP59" i="70"/>
  <c r="FO59" i="70"/>
  <c r="FL59" i="70"/>
  <c r="EA59" i="70"/>
  <c r="CR59" i="70"/>
  <c r="BO59" i="70"/>
  <c r="AO59" i="70"/>
  <c r="O59" i="70"/>
  <c r="HE59" i="70"/>
  <c r="HD59" i="70"/>
  <c r="HA59" i="70"/>
  <c r="AM59" i="70"/>
  <c r="AG59" i="70"/>
  <c r="EH59" i="70"/>
  <c r="AR59" i="70"/>
  <c r="EO59" i="70"/>
  <c r="FF59" i="70"/>
  <c r="AZ59" i="70"/>
  <c r="EQ59" i="70"/>
  <c r="AK59" i="70"/>
  <c r="EB59" i="70"/>
  <c r="EZ59" i="70"/>
  <c r="AU59" i="70"/>
  <c r="EY59" i="70"/>
  <c r="AS59" i="70"/>
  <c r="EW59" i="70"/>
  <c r="AQ59" i="70"/>
  <c r="EV59" i="70"/>
  <c r="EJ59" i="70"/>
  <c r="EG59" i="70"/>
  <c r="EF59" i="70"/>
  <c r="CU59" i="70"/>
  <c r="BP59" i="70"/>
  <c r="AP59" i="70"/>
  <c r="Q59" i="70"/>
  <c r="FY59" i="70"/>
  <c r="FU59" i="70"/>
  <c r="EC59" i="70"/>
  <c r="AF59" i="70"/>
  <c r="CZ59" i="70"/>
  <c r="GD59" i="70"/>
  <c r="DO59" i="70"/>
  <c r="ES59" i="70"/>
  <c r="EE59" i="70"/>
  <c r="Y59" i="70"/>
  <c r="DP59" i="70"/>
  <c r="J59" i="70"/>
  <c r="DA59" i="70"/>
  <c r="DY59" i="70"/>
  <c r="S59" i="70"/>
  <c r="DX59" i="70"/>
  <c r="R59" i="70"/>
  <c r="DU59" i="70"/>
  <c r="P59" i="70"/>
  <c r="DT59" i="70"/>
  <c r="BX59" i="70"/>
  <c r="BW59" i="70"/>
  <c r="BT59" i="70"/>
  <c r="AV59" i="70"/>
  <c r="U59" i="70"/>
  <c r="GI59" i="70"/>
  <c r="EX59" i="70"/>
  <c r="DM59" i="70"/>
  <c r="DL59" i="70"/>
  <c r="DI59" i="70"/>
  <c r="DE59" i="70"/>
  <c r="DH59" i="70"/>
  <c r="AX59" i="70"/>
  <c r="W59" i="70"/>
  <c r="GJ59" i="70"/>
  <c r="FA59" i="70"/>
  <c r="CG59" i="70"/>
  <c r="CD59" i="70"/>
  <c r="BY59" i="70"/>
  <c r="GQ59" i="70"/>
  <c r="BK59" i="70"/>
  <c r="AH59" i="70"/>
  <c r="EU59" i="70"/>
  <c r="DQ59" i="70"/>
  <c r="K59" i="70"/>
  <c r="DB59" i="70"/>
  <c r="GS59" i="70"/>
  <c r="CM59" i="70"/>
  <c r="DK59" i="70"/>
  <c r="E59" i="70"/>
  <c r="DJ59" i="70"/>
  <c r="D59" i="70"/>
  <c r="B59" i="70"/>
  <c r="DG59" i="70"/>
  <c r="BA59" i="70"/>
  <c r="AW59" i="70"/>
  <c r="DR59" i="70"/>
  <c r="CC59" i="70"/>
  <c r="FG59" i="70"/>
  <c r="AJ59" i="70"/>
  <c r="AE59" i="70"/>
  <c r="ER59" i="70"/>
  <c r="EM59" i="70"/>
  <c r="AC59" i="70"/>
  <c r="BQ59" i="70"/>
  <c r="A60" i="70"/>
  <c r="DC59" i="70"/>
  <c r="GT59" i="70"/>
  <c r="CN59" i="70"/>
  <c r="GE59" i="70"/>
  <c r="HC59" i="70"/>
  <c r="CW59" i="70"/>
  <c r="HB59" i="70"/>
  <c r="CV59" i="70"/>
  <c r="GZ59" i="70"/>
  <c r="CT59" i="70"/>
  <c r="GY59" i="70"/>
  <c r="CS59" i="70"/>
  <c r="AB59" i="70"/>
  <c r="AA59" i="70"/>
  <c r="Z59" i="70"/>
  <c r="GM59" i="70"/>
  <c r="FC59" i="70"/>
  <c r="DS59" i="70"/>
  <c r="CK59" i="70"/>
  <c r="BI59" i="70"/>
  <c r="BF59" i="70"/>
  <c r="BD59" i="70"/>
  <c r="BC59" i="70"/>
  <c r="G59" i="70"/>
  <c r="CL59" i="70"/>
  <c r="EK59" i="70"/>
  <c r="CY59" i="70"/>
  <c r="EN59" i="70"/>
  <c r="GU59" i="70"/>
  <c r="CO59" i="70"/>
  <c r="GF59" i="70"/>
  <c r="CA59" i="70"/>
  <c r="FQ59" i="70"/>
  <c r="GO59" i="70"/>
  <c r="CJ59" i="70"/>
  <c r="GN59" i="70"/>
  <c r="CI59" i="70"/>
  <c r="GL59" i="70"/>
  <c r="CF59" i="70"/>
  <c r="GK59" i="70"/>
  <c r="CE59" i="70"/>
  <c r="C59" i="70"/>
  <c r="DW59" i="70"/>
  <c r="AI59" i="70"/>
  <c r="X59" i="70"/>
  <c r="EI59" i="70"/>
  <c r="DD59" i="70"/>
  <c r="T59" i="70"/>
  <c r="HC64" i="213" l="1"/>
  <c r="EI64" i="213"/>
  <c r="GE64" i="213"/>
  <c r="FO64" i="213"/>
  <c r="EY64" i="213"/>
  <c r="GU64" i="213"/>
  <c r="FW64" i="213"/>
  <c r="FG64" i="213"/>
  <c r="EA64" i="213"/>
  <c r="GM64" i="213"/>
  <c r="EQ64" i="213"/>
  <c r="DC64" i="213"/>
  <c r="CE64" i="213"/>
  <c r="DS64" i="213"/>
  <c r="CU64" i="213"/>
  <c r="BW64" i="213"/>
  <c r="DK64" i="213"/>
  <c r="CM64" i="213"/>
  <c r="K64" i="213"/>
  <c r="BG64" i="213"/>
  <c r="AI64" i="213"/>
  <c r="AY64" i="213"/>
  <c r="AA64" i="213"/>
  <c r="BO64" i="213"/>
  <c r="AQ64" i="213"/>
  <c r="S64" i="213"/>
  <c r="GZ64" i="213"/>
  <c r="GL64" i="213"/>
  <c r="FX64" i="213"/>
  <c r="FK64" i="213"/>
  <c r="EW64" i="213"/>
  <c r="DU64" i="213"/>
  <c r="DH64" i="213"/>
  <c r="CT64" i="213"/>
  <c r="CF64" i="213"/>
  <c r="BS64" i="213"/>
  <c r="BE64" i="213"/>
  <c r="AC64" i="213"/>
  <c r="P64" i="213"/>
  <c r="B64" i="213"/>
  <c r="GY64" i="213"/>
  <c r="GK64" i="213"/>
  <c r="FI64" i="213"/>
  <c r="EV64" i="213"/>
  <c r="EH64" i="213"/>
  <c r="DT64" i="213"/>
  <c r="DG64" i="213"/>
  <c r="CS64" i="213"/>
  <c r="BQ64" i="213"/>
  <c r="BD64" i="213"/>
  <c r="AP64" i="213"/>
  <c r="AB64" i="213"/>
  <c r="O64" i="213"/>
  <c r="GW64" i="213"/>
  <c r="GJ64" i="213"/>
  <c r="FV64" i="213"/>
  <c r="FH64" i="213"/>
  <c r="EU64" i="213"/>
  <c r="EG64" i="213"/>
  <c r="DE64" i="213"/>
  <c r="CR64" i="213"/>
  <c r="CD64" i="213"/>
  <c r="BP64" i="213"/>
  <c r="BC64" i="213"/>
  <c r="AO64" i="213"/>
  <c r="M64" i="213"/>
  <c r="GV64" i="213"/>
  <c r="GI64" i="213"/>
  <c r="FU64" i="213"/>
  <c r="ES64" i="213"/>
  <c r="EF64" i="213"/>
  <c r="DR64" i="213"/>
  <c r="DD64" i="213"/>
  <c r="CQ64" i="213"/>
  <c r="CC64" i="213"/>
  <c r="BA64" i="213"/>
  <c r="AN64" i="213"/>
  <c r="Z64" i="213"/>
  <c r="L64" i="213"/>
  <c r="GG64" i="213"/>
  <c r="FT64" i="213"/>
  <c r="FF64" i="213"/>
  <c r="ER64" i="213"/>
  <c r="EE64" i="213"/>
  <c r="DQ64" i="213"/>
  <c r="CO64" i="213"/>
  <c r="CB64" i="213"/>
  <c r="BN64" i="213"/>
  <c r="AZ64" i="213"/>
  <c r="AM64" i="213"/>
  <c r="Y64" i="213"/>
  <c r="GT64" i="213"/>
  <c r="GF64" i="213"/>
  <c r="FS64" i="213"/>
  <c r="FE64" i="213"/>
  <c r="EC64" i="213"/>
  <c r="DP64" i="213"/>
  <c r="DB64" i="213"/>
  <c r="CN64" i="213"/>
  <c r="CA64" i="213"/>
  <c r="BM64" i="213"/>
  <c r="AK64" i="213"/>
  <c r="X64" i="213"/>
  <c r="J64" i="213"/>
  <c r="A65" i="213"/>
  <c r="GS64" i="213"/>
  <c r="FQ64" i="213"/>
  <c r="FD64" i="213"/>
  <c r="EP64" i="213"/>
  <c r="EB64" i="213"/>
  <c r="DO64" i="213"/>
  <c r="DA64" i="213"/>
  <c r="BY64" i="213"/>
  <c r="BL64" i="213"/>
  <c r="AX64" i="213"/>
  <c r="AJ64" i="213"/>
  <c r="W64" i="213"/>
  <c r="I64" i="213"/>
  <c r="HD64" i="213"/>
  <c r="GQ64" i="213"/>
  <c r="GC64" i="213"/>
  <c r="FA64" i="213"/>
  <c r="EN64" i="213"/>
  <c r="DZ64" i="213"/>
  <c r="DL64" i="213"/>
  <c r="CY64" i="213"/>
  <c r="CK64" i="213"/>
  <c r="BI64" i="213"/>
  <c r="AV64" i="213"/>
  <c r="AH64" i="213"/>
  <c r="T64" i="213"/>
  <c r="G64" i="213"/>
  <c r="GO64" i="213"/>
  <c r="GB64" i="213"/>
  <c r="FN64" i="213"/>
  <c r="EZ64" i="213"/>
  <c r="EM64" i="213"/>
  <c r="DY64" i="213"/>
  <c r="CW64" i="213"/>
  <c r="CJ64" i="213"/>
  <c r="BV64" i="213"/>
  <c r="BH64" i="213"/>
  <c r="AU64" i="213"/>
  <c r="AG64" i="213"/>
  <c r="E64" i="213"/>
  <c r="HB64" i="213"/>
  <c r="GN64" i="213"/>
  <c r="GA64" i="213"/>
  <c r="FM64" i="213"/>
  <c r="EK64" i="213"/>
  <c r="DX64" i="213"/>
  <c r="DJ64" i="213"/>
  <c r="CV64" i="213"/>
  <c r="CI64" i="213"/>
  <c r="BU64" i="213"/>
  <c r="AS64" i="213"/>
  <c r="AF64" i="213"/>
  <c r="R64" i="213"/>
  <c r="D64" i="213"/>
  <c r="FL64" i="213"/>
  <c r="CG64" i="213"/>
  <c r="C64" i="213"/>
  <c r="FC64" i="213"/>
  <c r="BX64" i="213"/>
  <c r="EX64" i="213"/>
  <c r="BT64" i="213"/>
  <c r="EO64" i="213"/>
  <c r="BK64" i="213"/>
  <c r="HE64" i="213"/>
  <c r="AW64" i="213"/>
  <c r="HA64" i="213"/>
  <c r="DW64" i="213"/>
  <c r="AR64" i="213"/>
  <c r="GR64" i="213"/>
  <c r="DM64" i="213"/>
  <c r="DI64" i="213"/>
  <c r="AE64" i="213"/>
  <c r="GD64" i="213"/>
  <c r="CZ64" i="213"/>
  <c r="U64" i="213"/>
  <c r="FY64" i="213"/>
  <c r="Q64" i="213"/>
  <c r="BF64" i="213"/>
  <c r="H64" i="213"/>
  <c r="FP64" i="213"/>
  <c r="EJ64" i="213"/>
  <c r="CL64" i="213"/>
  <c r="FV60" i="70"/>
  <c r="GI60" i="70"/>
  <c r="CC60" i="70"/>
  <c r="EM60" i="70"/>
  <c r="EK60" i="70"/>
  <c r="FS60" i="70"/>
  <c r="AF60" i="70"/>
  <c r="CN60" i="70"/>
  <c r="GK60" i="70"/>
  <c r="AQ60" i="70"/>
  <c r="DZ60" i="70"/>
  <c r="GE60" i="70"/>
  <c r="AN60" i="70"/>
  <c r="CZ60" i="70"/>
  <c r="FY60" i="70"/>
  <c r="AJ60" i="70"/>
  <c r="CU60" i="70"/>
  <c r="FW60" i="70"/>
  <c r="AH60" i="70"/>
  <c r="CA60" i="70"/>
  <c r="EE60" i="70"/>
  <c r="DQ60" i="70"/>
  <c r="DB60" i="70"/>
  <c r="BX60" i="70"/>
  <c r="Z60" i="70"/>
  <c r="W60" i="70"/>
  <c r="FC60" i="70"/>
  <c r="T60" i="70"/>
  <c r="AY60" i="70"/>
  <c r="FH60" i="70"/>
  <c r="FU60" i="70"/>
  <c r="BO60" i="70"/>
  <c r="DY60" i="70"/>
  <c r="DX60" i="70"/>
  <c r="EX60" i="70"/>
  <c r="R60" i="70"/>
  <c r="FP60" i="70"/>
  <c r="AC60" i="70"/>
  <c r="DC60" i="70"/>
  <c r="FK60" i="70"/>
  <c r="CG60" i="70"/>
  <c r="FE60" i="70"/>
  <c r="CD60" i="70"/>
  <c r="FL60" i="70"/>
  <c r="BK60" i="70"/>
  <c r="AO60" i="70"/>
  <c r="EU60" i="70"/>
  <c r="FG60" i="70"/>
  <c r="BA60" i="70"/>
  <c r="DK60" i="70"/>
  <c r="DJ60" i="70"/>
  <c r="EC60" i="70"/>
  <c r="D60" i="70"/>
  <c r="BH60" i="70"/>
  <c r="EV60" i="70"/>
  <c r="P60" i="70"/>
  <c r="CL60" i="70"/>
  <c r="EP60" i="70"/>
  <c r="L60" i="70"/>
  <c r="BQ60" i="70"/>
  <c r="EJ60" i="70"/>
  <c r="I60" i="70"/>
  <c r="BM60" i="70"/>
  <c r="EH60" i="70"/>
  <c r="CK60" i="70"/>
  <c r="EQ60" i="70"/>
  <c r="M60" i="70"/>
  <c r="G60" i="70"/>
  <c r="GC60" i="70"/>
  <c r="GJ60" i="70"/>
  <c r="CQ60" i="70"/>
  <c r="EY60" i="70"/>
  <c r="GM60" i="70"/>
  <c r="BF60" i="70"/>
  <c r="BC60" i="70"/>
  <c r="GT60" i="70"/>
  <c r="O60" i="70"/>
  <c r="EG60" i="70"/>
  <c r="ES60" i="70"/>
  <c r="HC60" i="70"/>
  <c r="HB60" i="70"/>
  <c r="CV60" i="70"/>
  <c r="DI60" i="70"/>
  <c r="GL60" i="70"/>
  <c r="AR60" i="70"/>
  <c r="EA60" i="70"/>
  <c r="B60" i="70"/>
  <c r="BV60" i="70"/>
  <c r="DU60" i="70"/>
  <c r="GY60" i="70"/>
  <c r="AZ60" i="70"/>
  <c r="DP60" i="70"/>
  <c r="GS60" i="70"/>
  <c r="AW60" i="70"/>
  <c r="DM60" i="70"/>
  <c r="AA60" i="70"/>
  <c r="BT60" i="70"/>
  <c r="HA60" i="70"/>
  <c r="GQ60" i="70"/>
  <c r="CY60" i="70"/>
  <c r="AV60" i="70"/>
  <c r="DS60" i="70"/>
  <c r="EF60" i="70"/>
  <c r="GO60" i="70"/>
  <c r="GN60" i="70"/>
  <c r="CI60" i="70"/>
  <c r="CO60" i="70"/>
  <c r="FQ60" i="70"/>
  <c r="AE60" i="70"/>
  <c r="DG60" i="70"/>
  <c r="HD60" i="70"/>
  <c r="BE60" i="70"/>
  <c r="DA60" i="70"/>
  <c r="GD60" i="70"/>
  <c r="AM60" i="70"/>
  <c r="CW60" i="70"/>
  <c r="FX60" i="70"/>
  <c r="AI60" i="70"/>
  <c r="CT60" i="70"/>
  <c r="FF60" i="70"/>
  <c r="S60" i="70"/>
  <c r="DW60" i="70"/>
  <c r="DL60" i="70"/>
  <c r="AK60" i="70"/>
  <c r="GV60" i="70"/>
  <c r="AS60" i="70"/>
  <c r="ER60" i="70"/>
  <c r="DT60" i="70"/>
  <c r="GR60" i="70"/>
  <c r="FA60" i="70"/>
  <c r="AG60" i="70"/>
  <c r="A61" i="70"/>
  <c r="DE60" i="70"/>
  <c r="DR60" i="70"/>
  <c r="GB60" i="70"/>
  <c r="GA60" i="70"/>
  <c r="BU60" i="70"/>
  <c r="BY60" i="70"/>
  <c r="EW60" i="70"/>
  <c r="Q60" i="70"/>
  <c r="CM60" i="70"/>
  <c r="GG60" i="70"/>
  <c r="AP60" i="70"/>
  <c r="CJ60" i="70"/>
  <c r="FI60" i="70"/>
  <c r="Y60" i="70"/>
  <c r="CE60" i="70"/>
  <c r="FD60" i="70"/>
  <c r="U60" i="70"/>
  <c r="CB60" i="70"/>
  <c r="CF60" i="70"/>
  <c r="EN60" i="70"/>
  <c r="BD60" i="70"/>
  <c r="AU60" i="70"/>
  <c r="FT60" i="70"/>
  <c r="HE60" i="70"/>
  <c r="DO60" i="70"/>
  <c r="GF60" i="70"/>
  <c r="GW60" i="70"/>
  <c r="CR60" i="70"/>
  <c r="DD60" i="70"/>
  <c r="FN60" i="70"/>
  <c r="FM60" i="70"/>
  <c r="BG60" i="70"/>
  <c r="BI60" i="70"/>
  <c r="EB60" i="70"/>
  <c r="C60" i="70"/>
  <c r="BW60" i="70"/>
  <c r="FO60" i="70"/>
  <c r="AB60" i="70"/>
  <c r="BS60" i="70"/>
  <c r="EO60" i="70"/>
  <c r="K60" i="70"/>
  <c r="BN60" i="70"/>
  <c r="EI60" i="70"/>
  <c r="H60" i="70"/>
  <c r="BL60" i="70"/>
  <c r="X60" i="70"/>
  <c r="BP60" i="70"/>
  <c r="J60" i="70"/>
  <c r="E60" i="70"/>
  <c r="CS60" i="70"/>
  <c r="EZ60" i="70"/>
  <c r="DH60" i="70"/>
  <c r="GZ60" i="70"/>
  <c r="AX60" i="70"/>
  <c r="GU60" i="70"/>
  <c r="GU65" i="213" l="1"/>
  <c r="GM65" i="213"/>
  <c r="HC65" i="213"/>
  <c r="GE65" i="213"/>
  <c r="EI65" i="213"/>
  <c r="FO65" i="213"/>
  <c r="EY65" i="213"/>
  <c r="FW65" i="213"/>
  <c r="FG65" i="213"/>
  <c r="EA65" i="213"/>
  <c r="EQ65" i="213"/>
  <c r="CE65" i="213"/>
  <c r="DS65" i="213"/>
  <c r="CU65" i="213"/>
  <c r="BW65" i="213"/>
  <c r="DK65" i="213"/>
  <c r="CM65" i="213"/>
  <c r="DC65" i="213"/>
  <c r="BG65" i="213"/>
  <c r="AI65" i="213"/>
  <c r="AY65" i="213"/>
  <c r="AA65" i="213"/>
  <c r="BO65" i="213"/>
  <c r="AQ65" i="213"/>
  <c r="K65" i="213"/>
  <c r="S65" i="213"/>
  <c r="HE65" i="213"/>
  <c r="GR65" i="213"/>
  <c r="GD65" i="213"/>
  <c r="FP65" i="213"/>
  <c r="FC65" i="213"/>
  <c r="EO65" i="213"/>
  <c r="DM65" i="213"/>
  <c r="CZ65" i="213"/>
  <c r="CL65" i="213"/>
  <c r="BX65" i="213"/>
  <c r="BK65" i="213"/>
  <c r="AW65" i="213"/>
  <c r="U65" i="213"/>
  <c r="H65" i="213"/>
  <c r="HD65" i="213"/>
  <c r="GQ65" i="213"/>
  <c r="GC65" i="213"/>
  <c r="FA65" i="213"/>
  <c r="EN65" i="213"/>
  <c r="DZ65" i="213"/>
  <c r="DL65" i="213"/>
  <c r="CY65" i="213"/>
  <c r="CK65" i="213"/>
  <c r="BI65" i="213"/>
  <c r="AV65" i="213"/>
  <c r="AH65" i="213"/>
  <c r="T65" i="213"/>
  <c r="G65" i="213"/>
  <c r="GO65" i="213"/>
  <c r="GB65" i="213"/>
  <c r="FN65" i="213"/>
  <c r="EZ65" i="213"/>
  <c r="EM65" i="213"/>
  <c r="DY65" i="213"/>
  <c r="CW65" i="213"/>
  <c r="CJ65" i="213"/>
  <c r="BV65" i="213"/>
  <c r="BH65" i="213"/>
  <c r="AU65" i="213"/>
  <c r="AG65" i="213"/>
  <c r="E65" i="213"/>
  <c r="HB65" i="213"/>
  <c r="GN65" i="213"/>
  <c r="GA65" i="213"/>
  <c r="FM65" i="213"/>
  <c r="EK65" i="213"/>
  <c r="DX65" i="213"/>
  <c r="DJ65" i="213"/>
  <c r="CV65" i="213"/>
  <c r="CI65" i="213"/>
  <c r="BU65" i="213"/>
  <c r="AS65" i="213"/>
  <c r="AF65" i="213"/>
  <c r="R65" i="213"/>
  <c r="D65" i="213"/>
  <c r="HA65" i="213"/>
  <c r="FY65" i="213"/>
  <c r="FL65" i="213"/>
  <c r="EX65" i="213"/>
  <c r="EJ65" i="213"/>
  <c r="DW65" i="213"/>
  <c r="DI65" i="213"/>
  <c r="CG65" i="213"/>
  <c r="BT65" i="213"/>
  <c r="BF65" i="213"/>
  <c r="AR65" i="213"/>
  <c r="AE65" i="213"/>
  <c r="Q65" i="213"/>
  <c r="C65" i="213"/>
  <c r="GZ65" i="213"/>
  <c r="GL65" i="213"/>
  <c r="FX65" i="213"/>
  <c r="FK65" i="213"/>
  <c r="EW65" i="213"/>
  <c r="DU65" i="213"/>
  <c r="DH65" i="213"/>
  <c r="CT65" i="213"/>
  <c r="CF65" i="213"/>
  <c r="BS65" i="213"/>
  <c r="BE65" i="213"/>
  <c r="AC65" i="213"/>
  <c r="P65" i="213"/>
  <c r="B65" i="213"/>
  <c r="GY65" i="213"/>
  <c r="GK65" i="213"/>
  <c r="FI65" i="213"/>
  <c r="EV65" i="213"/>
  <c r="EH65" i="213"/>
  <c r="DT65" i="213"/>
  <c r="DG65" i="213"/>
  <c r="CS65" i="213"/>
  <c r="BQ65" i="213"/>
  <c r="BD65" i="213"/>
  <c r="AP65" i="213"/>
  <c r="AB65" i="213"/>
  <c r="O65" i="213"/>
  <c r="GV65" i="213"/>
  <c r="GI65" i="213"/>
  <c r="FU65" i="213"/>
  <c r="ES65" i="213"/>
  <c r="EF65" i="213"/>
  <c r="DR65" i="213"/>
  <c r="DD65" i="213"/>
  <c r="CQ65" i="213"/>
  <c r="CC65" i="213"/>
  <c r="BA65" i="213"/>
  <c r="AN65" i="213"/>
  <c r="Z65" i="213"/>
  <c r="L65" i="213"/>
  <c r="GG65" i="213"/>
  <c r="FT65" i="213"/>
  <c r="FF65" i="213"/>
  <c r="ER65" i="213"/>
  <c r="EE65" i="213"/>
  <c r="DQ65" i="213"/>
  <c r="CO65" i="213"/>
  <c r="CB65" i="213"/>
  <c r="BN65" i="213"/>
  <c r="AZ65" i="213"/>
  <c r="AM65" i="213"/>
  <c r="Y65" i="213"/>
  <c r="GT65" i="213"/>
  <c r="GF65" i="213"/>
  <c r="FS65" i="213"/>
  <c r="FE65" i="213"/>
  <c r="EC65" i="213"/>
  <c r="DP65" i="213"/>
  <c r="DB65" i="213"/>
  <c r="CN65" i="213"/>
  <c r="CA65" i="213"/>
  <c r="BM65" i="213"/>
  <c r="AK65" i="213"/>
  <c r="X65" i="213"/>
  <c r="J65" i="213"/>
  <c r="GS65" i="213"/>
  <c r="DO65" i="213"/>
  <c r="AJ65" i="213"/>
  <c r="GJ65" i="213"/>
  <c r="DE65" i="213"/>
  <c r="DA65" i="213"/>
  <c r="W65" i="213"/>
  <c r="FV65" i="213"/>
  <c r="CR65" i="213"/>
  <c r="M65" i="213"/>
  <c r="FH65" i="213"/>
  <c r="CD65" i="213"/>
  <c r="FD65" i="213"/>
  <c r="BY65" i="213"/>
  <c r="EU65" i="213"/>
  <c r="BP65" i="213"/>
  <c r="EP65" i="213"/>
  <c r="BL65" i="213"/>
  <c r="EG65" i="213"/>
  <c r="BC65" i="213"/>
  <c r="A66" i="213"/>
  <c r="EB65" i="213"/>
  <c r="AX65" i="213"/>
  <c r="GW65" i="213"/>
  <c r="FQ65" i="213"/>
  <c r="AO65" i="213"/>
  <c r="I65" i="213"/>
  <c r="GC61" i="70"/>
  <c r="HC61" i="70"/>
  <c r="CW61" i="70"/>
  <c r="DR61" i="70"/>
  <c r="EE61" i="70"/>
  <c r="DH61" i="70"/>
  <c r="HE61" i="70"/>
  <c r="BH61" i="70"/>
  <c r="EJ61" i="70"/>
  <c r="L61" i="70"/>
  <c r="BN61" i="70"/>
  <c r="DM61" i="70"/>
  <c r="EP61" i="70"/>
  <c r="FS61" i="70"/>
  <c r="FM61" i="70"/>
  <c r="FK61" i="70"/>
  <c r="FI61" i="70"/>
  <c r="FC61" i="70"/>
  <c r="EY61" i="70"/>
  <c r="EX61" i="70"/>
  <c r="AK61" i="70"/>
  <c r="M61" i="70"/>
  <c r="GA61" i="70"/>
  <c r="BE61" i="70"/>
  <c r="AY61" i="70"/>
  <c r="GR61" i="70"/>
  <c r="AC61" i="70"/>
  <c r="U61" i="70"/>
  <c r="DK61" i="70"/>
  <c r="FE61" i="70"/>
  <c r="GN61" i="70"/>
  <c r="BU61" i="70"/>
  <c r="FO61" i="70"/>
  <c r="GO61" i="70"/>
  <c r="CJ61" i="70"/>
  <c r="DD61" i="70"/>
  <c r="DQ61" i="70"/>
  <c r="CM61" i="70"/>
  <c r="GK61" i="70"/>
  <c r="AU61" i="70"/>
  <c r="DP61" i="70"/>
  <c r="GS61" i="70"/>
  <c r="AZ61" i="70"/>
  <c r="CG61" i="70"/>
  <c r="DJ61" i="70"/>
  <c r="EO61" i="70"/>
  <c r="EK61" i="70"/>
  <c r="EG61" i="70"/>
  <c r="EC61" i="70"/>
  <c r="DW61" i="70"/>
  <c r="DU61" i="70"/>
  <c r="DT61" i="70"/>
  <c r="DX61" i="70"/>
  <c r="HB61" i="70"/>
  <c r="BP61" i="70"/>
  <c r="FL61" i="70"/>
  <c r="BK61" i="70"/>
  <c r="AA61" i="70"/>
  <c r="AB61" i="70"/>
  <c r="BC61" i="70"/>
  <c r="O61" i="70"/>
  <c r="Q61" i="70"/>
  <c r="ER61" i="70"/>
  <c r="GY61" i="70"/>
  <c r="EH61" i="70"/>
  <c r="FA61" i="70"/>
  <c r="GB61" i="70"/>
  <c r="GV61" i="70"/>
  <c r="CQ61" i="70"/>
  <c r="DC61" i="70"/>
  <c r="BW61" i="70"/>
  <c r="FP61" i="70"/>
  <c r="AG61" i="70"/>
  <c r="CU61" i="70"/>
  <c r="FX61" i="70"/>
  <c r="AM61" i="70"/>
  <c r="BM61" i="70"/>
  <c r="CF61" i="70"/>
  <c r="DI61" i="70"/>
  <c r="DE61" i="70"/>
  <c r="DA61" i="70"/>
  <c r="CZ61" i="70"/>
  <c r="CS61" i="70"/>
  <c r="CR61" i="70"/>
  <c r="CN61" i="70"/>
  <c r="AF61" i="70"/>
  <c r="CI61" i="70"/>
  <c r="BG61" i="70"/>
  <c r="AX61" i="70"/>
  <c r="AI61" i="70"/>
  <c r="CA61" i="70"/>
  <c r="J61" i="70"/>
  <c r="GJ61" i="70"/>
  <c r="GQ61" i="70"/>
  <c r="G61" i="70"/>
  <c r="EQ61" i="70"/>
  <c r="GF61" i="70"/>
  <c r="EN61" i="70"/>
  <c r="FN61" i="70"/>
  <c r="GI61" i="70"/>
  <c r="GU61" i="70"/>
  <c r="CO61" i="70"/>
  <c r="BI61" i="70"/>
  <c r="EV61" i="70"/>
  <c r="S61" i="70"/>
  <c r="CC61" i="70"/>
  <c r="FD61" i="70"/>
  <c r="Y61" i="70"/>
  <c r="AR61" i="70"/>
  <c r="BL61" i="70"/>
  <c r="CE61" i="70"/>
  <c r="CD61" i="70"/>
  <c r="BY61" i="70"/>
  <c r="BX61" i="70"/>
  <c r="BT61" i="70"/>
  <c r="BS61" i="70"/>
  <c r="BQ61" i="70"/>
  <c r="DS61" i="70"/>
  <c r="D61" i="70"/>
  <c r="BF61" i="70"/>
  <c r="X61" i="70"/>
  <c r="FH61" i="70"/>
  <c r="B61" i="70"/>
  <c r="CB61" i="70"/>
  <c r="GD61" i="70"/>
  <c r="DZ61" i="70"/>
  <c r="EZ61" i="70"/>
  <c r="FU61" i="70"/>
  <c r="GG61" i="70"/>
  <c r="GL61" i="70"/>
  <c r="AV61" i="70"/>
  <c r="EA61" i="70"/>
  <c r="E61" i="70"/>
  <c r="BO61" i="70"/>
  <c r="EI61" i="70"/>
  <c r="K61" i="70"/>
  <c r="AQ61" i="70"/>
  <c r="BD61" i="70"/>
  <c r="AW61" i="70"/>
  <c r="AE61" i="70"/>
  <c r="R61" i="70"/>
  <c r="EU61" i="70"/>
  <c r="CK61" i="70"/>
  <c r="BV61" i="70"/>
  <c r="GW61" i="70"/>
  <c r="CV61" i="70"/>
  <c r="A62" i="70"/>
  <c r="DL61" i="70"/>
  <c r="EM61" i="70"/>
  <c r="FG61" i="70"/>
  <c r="FT61" i="70"/>
  <c r="FQ61" i="70"/>
  <c r="AH61" i="70"/>
  <c r="DG61" i="70"/>
  <c r="GT61" i="70"/>
  <c r="BA61" i="70"/>
  <c r="DO61" i="70"/>
  <c r="HA61" i="70"/>
  <c r="C61" i="70"/>
  <c r="W61" i="70"/>
  <c r="AP61" i="70"/>
  <c r="AO61" i="70"/>
  <c r="AJ61" i="70"/>
  <c r="DB61" i="70"/>
  <c r="P61" i="70"/>
  <c r="H61" i="70"/>
  <c r="EB61" i="70"/>
  <c r="FV61" i="70"/>
  <c r="GE61" i="70"/>
  <c r="HD61" i="70"/>
  <c r="CY61" i="70"/>
  <c r="DY61" i="70"/>
  <c r="ES61" i="70"/>
  <c r="FF61" i="70"/>
  <c r="EW61" i="70"/>
  <c r="T61" i="70"/>
  <c r="CL61" i="70"/>
  <c r="FY61" i="70"/>
  <c r="AN61" i="70"/>
  <c r="CT61" i="70"/>
  <c r="FW61" i="70"/>
  <c r="GZ61" i="70"/>
  <c r="I61" i="70"/>
  <c r="EF61" i="70"/>
  <c r="Z61" i="70"/>
  <c r="GM61" i="70"/>
  <c r="AS61" i="70"/>
  <c r="GU66" i="213" l="1"/>
  <c r="FW66" i="213"/>
  <c r="GM66" i="213"/>
  <c r="FO66" i="213"/>
  <c r="HC66" i="213"/>
  <c r="GE66" i="213"/>
  <c r="FG66" i="213"/>
  <c r="EY66" i="213"/>
  <c r="EA66" i="213"/>
  <c r="EQ66" i="213"/>
  <c r="EI66" i="213"/>
  <c r="DS66" i="213"/>
  <c r="CU66" i="213"/>
  <c r="BW66" i="213"/>
  <c r="DK66" i="213"/>
  <c r="CM66" i="213"/>
  <c r="DC66" i="213"/>
  <c r="CE66" i="213"/>
  <c r="AI66" i="213"/>
  <c r="AY66" i="213"/>
  <c r="AA66" i="213"/>
  <c r="BO66" i="213"/>
  <c r="AQ66" i="213"/>
  <c r="K66" i="213"/>
  <c r="S66" i="213"/>
  <c r="BG66" i="213"/>
  <c r="GW66" i="213"/>
  <c r="GJ66" i="213"/>
  <c r="FV66" i="213"/>
  <c r="FH66" i="213"/>
  <c r="EU66" i="213"/>
  <c r="EG66" i="213"/>
  <c r="DE66" i="213"/>
  <c r="CR66" i="213"/>
  <c r="CD66" i="213"/>
  <c r="BP66" i="213"/>
  <c r="BC66" i="213"/>
  <c r="AO66" i="213"/>
  <c r="M66" i="213"/>
  <c r="GV66" i="213"/>
  <c r="GI66" i="213"/>
  <c r="FU66" i="213"/>
  <c r="ES66" i="213"/>
  <c r="EF66" i="213"/>
  <c r="DR66" i="213"/>
  <c r="DD66" i="213"/>
  <c r="CQ66" i="213"/>
  <c r="CC66" i="213"/>
  <c r="BA66" i="213"/>
  <c r="AN66" i="213"/>
  <c r="Z66" i="213"/>
  <c r="L66" i="213"/>
  <c r="GG66" i="213"/>
  <c r="FT66" i="213"/>
  <c r="FF66" i="213"/>
  <c r="ER66" i="213"/>
  <c r="EE66" i="213"/>
  <c r="DQ66" i="213"/>
  <c r="CO66" i="213"/>
  <c r="CB66" i="213"/>
  <c r="BN66" i="213"/>
  <c r="AZ66" i="213"/>
  <c r="AM66" i="213"/>
  <c r="Y66" i="213"/>
  <c r="GT66" i="213"/>
  <c r="GF66" i="213"/>
  <c r="FS66" i="213"/>
  <c r="FE66" i="213"/>
  <c r="EC66" i="213"/>
  <c r="DP66" i="213"/>
  <c r="DB66" i="213"/>
  <c r="CN66" i="213"/>
  <c r="CA66" i="213"/>
  <c r="BM66" i="213"/>
  <c r="AK66" i="213"/>
  <c r="X66" i="213"/>
  <c r="J66" i="213"/>
  <c r="A67" i="213"/>
  <c r="GS66" i="213"/>
  <c r="FQ66" i="213"/>
  <c r="FD66" i="213"/>
  <c r="EP66" i="213"/>
  <c r="EB66" i="213"/>
  <c r="DO66" i="213"/>
  <c r="DA66" i="213"/>
  <c r="BY66" i="213"/>
  <c r="BL66" i="213"/>
  <c r="AX66" i="213"/>
  <c r="AJ66" i="213"/>
  <c r="W66" i="213"/>
  <c r="I66" i="213"/>
  <c r="HE66" i="213"/>
  <c r="GR66" i="213"/>
  <c r="GD66" i="213"/>
  <c r="FP66" i="213"/>
  <c r="FC66" i="213"/>
  <c r="EO66" i="213"/>
  <c r="DM66" i="213"/>
  <c r="CZ66" i="213"/>
  <c r="CL66" i="213"/>
  <c r="BX66" i="213"/>
  <c r="BK66" i="213"/>
  <c r="AW66" i="213"/>
  <c r="U66" i="213"/>
  <c r="H66" i="213"/>
  <c r="HD66" i="213"/>
  <c r="GQ66" i="213"/>
  <c r="GC66" i="213"/>
  <c r="FA66" i="213"/>
  <c r="EN66" i="213"/>
  <c r="DZ66" i="213"/>
  <c r="DL66" i="213"/>
  <c r="CY66" i="213"/>
  <c r="CK66" i="213"/>
  <c r="BI66" i="213"/>
  <c r="AV66" i="213"/>
  <c r="AH66" i="213"/>
  <c r="T66" i="213"/>
  <c r="G66" i="213"/>
  <c r="HB66" i="213"/>
  <c r="GN66" i="213"/>
  <c r="GA66" i="213"/>
  <c r="FM66" i="213"/>
  <c r="EK66" i="213"/>
  <c r="DX66" i="213"/>
  <c r="DJ66" i="213"/>
  <c r="CV66" i="213"/>
  <c r="CI66" i="213"/>
  <c r="BU66" i="213"/>
  <c r="AS66" i="213"/>
  <c r="AF66" i="213"/>
  <c r="R66" i="213"/>
  <c r="D66" i="213"/>
  <c r="HA66" i="213"/>
  <c r="FY66" i="213"/>
  <c r="FL66" i="213"/>
  <c r="EX66" i="213"/>
  <c r="EJ66" i="213"/>
  <c r="DW66" i="213"/>
  <c r="DI66" i="213"/>
  <c r="CG66" i="213"/>
  <c r="BT66" i="213"/>
  <c r="BF66" i="213"/>
  <c r="AR66" i="213"/>
  <c r="AE66" i="213"/>
  <c r="Q66" i="213"/>
  <c r="C66" i="213"/>
  <c r="GZ66" i="213"/>
  <c r="GL66" i="213"/>
  <c r="FX66" i="213"/>
  <c r="FK66" i="213"/>
  <c r="EW66" i="213"/>
  <c r="DU66" i="213"/>
  <c r="DH66" i="213"/>
  <c r="CT66" i="213"/>
  <c r="CF66" i="213"/>
  <c r="BS66" i="213"/>
  <c r="BE66" i="213"/>
  <c r="AC66" i="213"/>
  <c r="P66" i="213"/>
  <c r="B66" i="213"/>
  <c r="EV66" i="213"/>
  <c r="BQ66" i="213"/>
  <c r="EM66" i="213"/>
  <c r="BH66" i="213"/>
  <c r="EH66" i="213"/>
  <c r="BD66" i="213"/>
  <c r="DY66" i="213"/>
  <c r="AU66" i="213"/>
  <c r="GO66" i="213"/>
  <c r="AG66" i="213"/>
  <c r="GK66" i="213"/>
  <c r="DG66" i="213"/>
  <c r="AB66" i="213"/>
  <c r="GB66" i="213"/>
  <c r="CW66" i="213"/>
  <c r="CS66" i="213"/>
  <c r="O66" i="213"/>
  <c r="FN66" i="213"/>
  <c r="CJ66" i="213"/>
  <c r="E66" i="213"/>
  <c r="FI66" i="213"/>
  <c r="DT66" i="213"/>
  <c r="BV66" i="213"/>
  <c r="AP66" i="213"/>
  <c r="GY66" i="213"/>
  <c r="EZ66" i="213"/>
  <c r="EG62" i="70"/>
  <c r="AA62" i="70"/>
  <c r="DR62" i="70"/>
  <c r="L62" i="70"/>
  <c r="DK62" i="70"/>
  <c r="E62" i="70"/>
  <c r="DJ62" i="70"/>
  <c r="D62" i="70"/>
  <c r="BL62" i="70"/>
  <c r="DT62" i="70"/>
  <c r="FE62" i="70"/>
  <c r="FS62" i="70"/>
  <c r="J62" i="70"/>
  <c r="AX62" i="70"/>
  <c r="DG62" i="70"/>
  <c r="AB62" i="70"/>
  <c r="CY62" i="70"/>
  <c r="FT62" i="70"/>
  <c r="CK62" i="70"/>
  <c r="H62" i="70"/>
  <c r="FC62" i="70"/>
  <c r="GQ62" i="70"/>
  <c r="DW62" i="70"/>
  <c r="GA62" i="70"/>
  <c r="CU62" i="70"/>
  <c r="HE62" i="70"/>
  <c r="GU62" i="70"/>
  <c r="Q62" i="70"/>
  <c r="CF62" i="70"/>
  <c r="T62" i="70"/>
  <c r="DS62" i="70"/>
  <c r="M62" i="70"/>
  <c r="DD62" i="70"/>
  <c r="HC62" i="70"/>
  <c r="CW62" i="70"/>
  <c r="HB62" i="70"/>
  <c r="CV62" i="70"/>
  <c r="GZ62" i="70"/>
  <c r="AQ62" i="70"/>
  <c r="CZ62" i="70"/>
  <c r="EJ62" i="70"/>
  <c r="EX62" i="70"/>
  <c r="GL62" i="70"/>
  <c r="AC62" i="70"/>
  <c r="CL62" i="70"/>
  <c r="GF62" i="70"/>
  <c r="BI62" i="70"/>
  <c r="EE62" i="70"/>
  <c r="AV62" i="70"/>
  <c r="GS62" i="70"/>
  <c r="DM62" i="70"/>
  <c r="AH62" i="70"/>
  <c r="DL62" i="70"/>
  <c r="GW62" i="70"/>
  <c r="GI62" i="70"/>
  <c r="CC62" i="70"/>
  <c r="BV62" i="70"/>
  <c r="FK62" i="70"/>
  <c r="B62" i="70"/>
  <c r="EW62" i="70"/>
  <c r="FX62" i="70"/>
  <c r="DO62" i="70"/>
  <c r="CG62" i="70"/>
  <c r="EU62" i="70"/>
  <c r="EF62" i="70"/>
  <c r="DX62" i="70"/>
  <c r="EO62" i="70"/>
  <c r="BN62" i="70"/>
  <c r="AR62" i="70"/>
  <c r="A63" i="70"/>
  <c r="DE62" i="70"/>
  <c r="GV62" i="70"/>
  <c r="CQ62" i="70"/>
  <c r="GO62" i="70"/>
  <c r="CJ62" i="70"/>
  <c r="GN62" i="70"/>
  <c r="CI62" i="70"/>
  <c r="GE62" i="70"/>
  <c r="W62" i="70"/>
  <c r="CE62" i="70"/>
  <c r="DP62" i="70"/>
  <c r="EC62" i="70"/>
  <c r="FQ62" i="70"/>
  <c r="I62" i="70"/>
  <c r="BQ62" i="70"/>
  <c r="EQ62" i="70"/>
  <c r="X62" i="70"/>
  <c r="CO62" i="70"/>
  <c r="O62" i="70"/>
  <c r="FD62" i="70"/>
  <c r="BX62" i="70"/>
  <c r="FW62" i="70"/>
  <c r="CS62" i="70"/>
  <c r="CR62" i="70"/>
  <c r="GB62" i="70"/>
  <c r="BU62" i="70"/>
  <c r="BK62" i="70"/>
  <c r="DI62" i="70"/>
  <c r="AW62" i="70"/>
  <c r="AZ62" i="70"/>
  <c r="AI62" i="70"/>
  <c r="Z62" i="70"/>
  <c r="AE62" i="70"/>
  <c r="AM62" i="70"/>
  <c r="DB62" i="70"/>
  <c r="AO62" i="70"/>
  <c r="R62" i="70"/>
  <c r="FY62" i="70"/>
  <c r="EA62" i="70"/>
  <c r="DZ62" i="70"/>
  <c r="EH62" i="70"/>
  <c r="GJ62" i="70"/>
  <c r="CD62" i="70"/>
  <c r="FU62" i="70"/>
  <c r="BO62" i="70"/>
  <c r="FN62" i="70"/>
  <c r="BH62" i="70"/>
  <c r="FM62" i="70"/>
  <c r="BG62" i="70"/>
  <c r="EP62" i="70"/>
  <c r="GY62" i="70"/>
  <c r="AP62" i="70"/>
  <c r="CA62" i="70"/>
  <c r="CN62" i="70"/>
  <c r="EB62" i="70"/>
  <c r="GK62" i="70"/>
  <c r="GG62" i="70"/>
  <c r="BM62" i="70"/>
  <c r="EI62" i="70"/>
  <c r="P62" i="70"/>
  <c r="FF62" i="70"/>
  <c r="BY62" i="70"/>
  <c r="C62" i="70"/>
  <c r="FL62" i="70"/>
  <c r="BW62" i="70"/>
  <c r="HD62" i="70"/>
  <c r="DQ62" i="70"/>
  <c r="BD62" i="70"/>
  <c r="GM62" i="70"/>
  <c r="FV62" i="70"/>
  <c r="BP62" i="70"/>
  <c r="FG62" i="70"/>
  <c r="BA62" i="70"/>
  <c r="EZ62" i="70"/>
  <c r="AU62" i="70"/>
  <c r="EY62" i="70"/>
  <c r="AS62" i="70"/>
  <c r="DU62" i="70"/>
  <c r="GD62" i="70"/>
  <c r="U62" i="70"/>
  <c r="BF62" i="70"/>
  <c r="BT62" i="70"/>
  <c r="DH62" i="70"/>
  <c r="FP62" i="70"/>
  <c r="ER62" i="70"/>
  <c r="Y62" i="70"/>
  <c r="CT62" i="70"/>
  <c r="AJ62" i="70"/>
  <c r="K62" i="70"/>
  <c r="S62" i="70"/>
  <c r="EN62" i="70"/>
  <c r="FH62" i="70"/>
  <c r="BC62" i="70"/>
  <c r="ES62" i="70"/>
  <c r="AN62" i="70"/>
  <c r="EM62" i="70"/>
  <c r="AG62" i="70"/>
  <c r="EK62" i="70"/>
  <c r="AF62" i="70"/>
  <c r="DA62" i="70"/>
  <c r="FI62" i="70"/>
  <c r="GT62" i="70"/>
  <c r="AK62" i="70"/>
  <c r="AY62" i="70"/>
  <c r="CM62" i="70"/>
  <c r="EV62" i="70"/>
  <c r="DC62" i="70"/>
  <c r="GC62" i="70"/>
  <c r="BE62" i="70"/>
  <c r="FO62" i="70"/>
  <c r="CB62" i="70"/>
  <c r="G62" i="70"/>
  <c r="HA62" i="70"/>
  <c r="FA62" i="70"/>
  <c r="DY62" i="70"/>
  <c r="BS62" i="70"/>
  <c r="GR62" i="70"/>
  <c r="HC67" i="213" l="1"/>
  <c r="GU67" i="213"/>
  <c r="FO67" i="213"/>
  <c r="EY67" i="213"/>
  <c r="GE67" i="213"/>
  <c r="EA67" i="213"/>
  <c r="FW67" i="213"/>
  <c r="FG67" i="213"/>
  <c r="EQ67" i="213"/>
  <c r="GM67" i="213"/>
  <c r="EI67" i="213"/>
  <c r="CU67" i="213"/>
  <c r="BW67" i="213"/>
  <c r="DK67" i="213"/>
  <c r="CM67" i="213"/>
  <c r="DC67" i="213"/>
  <c r="CE67" i="213"/>
  <c r="DS67" i="213"/>
  <c r="AY67" i="213"/>
  <c r="AA67" i="213"/>
  <c r="BO67" i="213"/>
  <c r="AQ67" i="213"/>
  <c r="K67" i="213"/>
  <c r="BG67" i="213"/>
  <c r="AI67" i="213"/>
  <c r="S67" i="213"/>
  <c r="GO67" i="213"/>
  <c r="GB67" i="213"/>
  <c r="FN67" i="213"/>
  <c r="EZ67" i="213"/>
  <c r="EM67" i="213"/>
  <c r="DY67" i="213"/>
  <c r="CW67" i="213"/>
  <c r="CJ67" i="213"/>
  <c r="BV67" i="213"/>
  <c r="BH67" i="213"/>
  <c r="AU67" i="213"/>
  <c r="AG67" i="213"/>
  <c r="E67" i="213"/>
  <c r="HB67" i="213"/>
  <c r="GN67" i="213"/>
  <c r="GA67" i="213"/>
  <c r="FM67" i="213"/>
  <c r="EK67" i="213"/>
  <c r="DX67" i="213"/>
  <c r="DJ67" i="213"/>
  <c r="CV67" i="213"/>
  <c r="CI67" i="213"/>
  <c r="BU67" i="213"/>
  <c r="AS67" i="213"/>
  <c r="AF67" i="213"/>
  <c r="R67" i="213"/>
  <c r="D67" i="213"/>
  <c r="HA67" i="213"/>
  <c r="FY67" i="213"/>
  <c r="FL67" i="213"/>
  <c r="EX67" i="213"/>
  <c r="EJ67" i="213"/>
  <c r="DW67" i="213"/>
  <c r="DI67" i="213"/>
  <c r="CG67" i="213"/>
  <c r="BT67" i="213"/>
  <c r="BF67" i="213"/>
  <c r="AR67" i="213"/>
  <c r="AE67" i="213"/>
  <c r="Q67" i="213"/>
  <c r="C67" i="213"/>
  <c r="GZ67" i="213"/>
  <c r="GL67" i="213"/>
  <c r="FX67" i="213"/>
  <c r="FK67" i="213"/>
  <c r="EW67" i="213"/>
  <c r="DU67" i="213"/>
  <c r="DH67" i="213"/>
  <c r="CT67" i="213"/>
  <c r="CF67" i="213"/>
  <c r="BS67" i="213"/>
  <c r="BE67" i="213"/>
  <c r="AC67" i="213"/>
  <c r="P67" i="213"/>
  <c r="B67" i="213"/>
  <c r="GY67" i="213"/>
  <c r="GK67" i="213"/>
  <c r="FI67" i="213"/>
  <c r="EV67" i="213"/>
  <c r="EH67" i="213"/>
  <c r="DT67" i="213"/>
  <c r="DG67" i="213"/>
  <c r="CS67" i="213"/>
  <c r="BQ67" i="213"/>
  <c r="BD67" i="213"/>
  <c r="AP67" i="213"/>
  <c r="AB67" i="213"/>
  <c r="O67" i="213"/>
  <c r="GW67" i="213"/>
  <c r="GJ67" i="213"/>
  <c r="FV67" i="213"/>
  <c r="FH67" i="213"/>
  <c r="EU67" i="213"/>
  <c r="EG67" i="213"/>
  <c r="DE67" i="213"/>
  <c r="CR67" i="213"/>
  <c r="CD67" i="213"/>
  <c r="BP67" i="213"/>
  <c r="BC67" i="213"/>
  <c r="AO67" i="213"/>
  <c r="M67" i="213"/>
  <c r="GV67" i="213"/>
  <c r="GI67" i="213"/>
  <c r="FU67" i="213"/>
  <c r="ES67" i="213"/>
  <c r="EF67" i="213"/>
  <c r="DR67" i="213"/>
  <c r="DD67" i="213"/>
  <c r="CQ67" i="213"/>
  <c r="CC67" i="213"/>
  <c r="BA67" i="213"/>
  <c r="AN67" i="213"/>
  <c r="Z67" i="213"/>
  <c r="L67" i="213"/>
  <c r="GT67" i="213"/>
  <c r="GF67" i="213"/>
  <c r="FS67" i="213"/>
  <c r="FE67" i="213"/>
  <c r="EC67" i="213"/>
  <c r="DP67" i="213"/>
  <c r="DB67" i="213"/>
  <c r="CN67" i="213"/>
  <c r="CA67" i="213"/>
  <c r="BM67" i="213"/>
  <c r="AK67" i="213"/>
  <c r="X67" i="213"/>
  <c r="J67" i="213"/>
  <c r="A68" i="213"/>
  <c r="GS67" i="213"/>
  <c r="FQ67" i="213"/>
  <c r="FD67" i="213"/>
  <c r="EP67" i="213"/>
  <c r="EB67" i="213"/>
  <c r="DO67" i="213"/>
  <c r="DA67" i="213"/>
  <c r="BY67" i="213"/>
  <c r="BL67" i="213"/>
  <c r="AX67" i="213"/>
  <c r="AJ67" i="213"/>
  <c r="W67" i="213"/>
  <c r="I67" i="213"/>
  <c r="HE67" i="213"/>
  <c r="GR67" i="213"/>
  <c r="GD67" i="213"/>
  <c r="FP67" i="213"/>
  <c r="FC67" i="213"/>
  <c r="EO67" i="213"/>
  <c r="DM67" i="213"/>
  <c r="CZ67" i="213"/>
  <c r="CL67" i="213"/>
  <c r="BX67" i="213"/>
  <c r="BK67" i="213"/>
  <c r="AW67" i="213"/>
  <c r="U67" i="213"/>
  <c r="H67" i="213"/>
  <c r="GC67" i="213"/>
  <c r="CY67" i="213"/>
  <c r="T67" i="213"/>
  <c r="FT67" i="213"/>
  <c r="CO67" i="213"/>
  <c r="CK67" i="213"/>
  <c r="G67" i="213"/>
  <c r="FF67" i="213"/>
  <c r="CB67" i="213"/>
  <c r="ER67" i="213"/>
  <c r="BN67" i="213"/>
  <c r="EN67" i="213"/>
  <c r="BI67" i="213"/>
  <c r="EE67" i="213"/>
  <c r="AZ67" i="213"/>
  <c r="HD67" i="213"/>
  <c r="DZ67" i="213"/>
  <c r="AV67" i="213"/>
  <c r="DQ67" i="213"/>
  <c r="AM67" i="213"/>
  <c r="GQ67" i="213"/>
  <c r="DL67" i="213"/>
  <c r="AH67" i="213"/>
  <c r="GG67" i="213"/>
  <c r="FA67" i="213"/>
  <c r="Y67" i="213"/>
  <c r="FA63" i="70"/>
  <c r="AV63" i="70"/>
  <c r="EZ63" i="70"/>
  <c r="AU63" i="70"/>
  <c r="ES63" i="70"/>
  <c r="AN63" i="70"/>
  <c r="EE63" i="70"/>
  <c r="Y63" i="70"/>
  <c r="BY63" i="70"/>
  <c r="DM63" i="70"/>
  <c r="EX63" i="70"/>
  <c r="HA63" i="70"/>
  <c r="AR63" i="70"/>
  <c r="DA63" i="70"/>
  <c r="FI63" i="70"/>
  <c r="GA63" i="70"/>
  <c r="BF63" i="70"/>
  <c r="EB63" i="70"/>
  <c r="AS63" i="70"/>
  <c r="EY63" i="70"/>
  <c r="AC63" i="70"/>
  <c r="FE63" i="70"/>
  <c r="HE63" i="70"/>
  <c r="EA63" i="70"/>
  <c r="GT63" i="70"/>
  <c r="CR63" i="70"/>
  <c r="FY63" i="70"/>
  <c r="AB63" i="70"/>
  <c r="AM63" i="70"/>
  <c r="FQ63" i="70"/>
  <c r="EN63" i="70"/>
  <c r="AH63" i="70"/>
  <c r="EM63" i="70"/>
  <c r="AG63" i="70"/>
  <c r="EF63" i="70"/>
  <c r="Z63" i="70"/>
  <c r="DQ63" i="70"/>
  <c r="K63" i="70"/>
  <c r="BE63" i="70"/>
  <c r="CS63" i="70"/>
  <c r="EC63" i="70"/>
  <c r="GF63" i="70"/>
  <c r="X63" i="70"/>
  <c r="CF63" i="70"/>
  <c r="EO63" i="70"/>
  <c r="EK63" i="70"/>
  <c r="Q63" i="70"/>
  <c r="CM63" i="70"/>
  <c r="D63" i="70"/>
  <c r="DJ63" i="70"/>
  <c r="GK63" i="70"/>
  <c r="EU63" i="70"/>
  <c r="AW63" i="70"/>
  <c r="BU63" i="70"/>
  <c r="R63" i="70"/>
  <c r="DE63" i="70"/>
  <c r="BC63" i="70"/>
  <c r="EW63" i="70"/>
  <c r="CA63" i="70"/>
  <c r="FO63" i="70"/>
  <c r="FG63" i="70"/>
  <c r="J63" i="70"/>
  <c r="U63" i="70"/>
  <c r="BP63" i="70"/>
  <c r="DZ63" i="70"/>
  <c r="T63" i="70"/>
  <c r="DY63" i="70"/>
  <c r="S63" i="70"/>
  <c r="DR63" i="70"/>
  <c r="L63" i="70"/>
  <c r="DC63" i="70"/>
  <c r="GS63" i="70"/>
  <c r="AJ63" i="70"/>
  <c r="BX63" i="70"/>
  <c r="DI63" i="70"/>
  <c r="FL63" i="70"/>
  <c r="C63" i="70"/>
  <c r="BL63" i="70"/>
  <c r="DT63" i="70"/>
  <c r="CV63" i="70"/>
  <c r="FV63" i="70"/>
  <c r="AX63" i="70"/>
  <c r="GW63" i="70"/>
  <c r="EV63" i="70"/>
  <c r="GL63" i="70"/>
  <c r="GJ63" i="70"/>
  <c r="B63" i="70"/>
  <c r="CL63" i="70"/>
  <c r="BA63" i="70"/>
  <c r="BM63" i="70"/>
  <c r="BS63" i="70"/>
  <c r="A64" i="70"/>
  <c r="DL63" i="70"/>
  <c r="G63" i="70"/>
  <c r="DK63" i="70"/>
  <c r="E63" i="70"/>
  <c r="DD63" i="70"/>
  <c r="GU63" i="70"/>
  <c r="CO63" i="70"/>
  <c r="FX63" i="70"/>
  <c r="P63" i="70"/>
  <c r="BD63" i="70"/>
  <c r="CN63" i="70"/>
  <c r="EQ63" i="70"/>
  <c r="GZ63" i="70"/>
  <c r="AQ63" i="70"/>
  <c r="CZ63" i="70"/>
  <c r="BG63" i="70"/>
  <c r="EG63" i="70"/>
  <c r="I63" i="70"/>
  <c r="FH63" i="70"/>
  <c r="AF63" i="70"/>
  <c r="DG63" i="70"/>
  <c r="DP63" i="70"/>
  <c r="AK63" i="70"/>
  <c r="DS63" i="70"/>
  <c r="FK63" i="70"/>
  <c r="BI63" i="70"/>
  <c r="BH63" i="70"/>
  <c r="EH63" i="70"/>
  <c r="GD63" i="70"/>
  <c r="GN63" i="70"/>
  <c r="HD63" i="70"/>
  <c r="CY63" i="70"/>
  <c r="HC63" i="70"/>
  <c r="CW63" i="70"/>
  <c r="GV63" i="70"/>
  <c r="CQ63" i="70"/>
  <c r="GG63" i="70"/>
  <c r="CB63" i="70"/>
  <c r="FD63" i="70"/>
  <c r="GR63" i="70"/>
  <c r="AI63" i="70"/>
  <c r="BT63" i="70"/>
  <c r="DW63" i="70"/>
  <c r="GE63" i="70"/>
  <c r="W63" i="70"/>
  <c r="CE63" i="70"/>
  <c r="HB63" i="70"/>
  <c r="BQ63" i="70"/>
  <c r="FM63" i="70"/>
  <c r="AA63" i="70"/>
  <c r="CT63" i="70"/>
  <c r="CI63" i="70"/>
  <c r="GQ63" i="70"/>
  <c r="CK63" i="70"/>
  <c r="GO63" i="70"/>
  <c r="CJ63" i="70"/>
  <c r="GI63" i="70"/>
  <c r="CC63" i="70"/>
  <c r="FT63" i="70"/>
  <c r="BN63" i="70"/>
  <c r="EI63" i="70"/>
  <c r="FW63" i="70"/>
  <c r="O63" i="70"/>
  <c r="AY63" i="70"/>
  <c r="DB63" i="70"/>
  <c r="BK63" i="70"/>
  <c r="CD63" i="70"/>
  <c r="FN63" i="70"/>
  <c r="FS63" i="70"/>
  <c r="CU63" i="70"/>
  <c r="GC63" i="70"/>
  <c r="BW63" i="70"/>
  <c r="GB63" i="70"/>
  <c r="BV63" i="70"/>
  <c r="FU63" i="70"/>
  <c r="BO63" i="70"/>
  <c r="FF63" i="70"/>
  <c r="AZ63" i="70"/>
  <c r="DO63" i="70"/>
  <c r="FC63" i="70"/>
  <c r="GM63" i="70"/>
  <c r="AE63" i="70"/>
  <c r="CG63" i="70"/>
  <c r="EP63" i="70"/>
  <c r="GY63" i="70"/>
  <c r="AP63" i="70"/>
  <c r="EJ63" i="70"/>
  <c r="M63" i="70"/>
  <c r="DX63" i="70"/>
  <c r="AO63" i="70"/>
  <c r="DH63" i="70"/>
  <c r="FP63" i="70"/>
  <c r="ER63" i="70"/>
  <c r="DU63" i="70"/>
  <c r="H63" i="70"/>
  <c r="GM68" i="213" l="1"/>
  <c r="HC68" i="213"/>
  <c r="GE68" i="213"/>
  <c r="GU68" i="213"/>
  <c r="FW68" i="213"/>
  <c r="EA68" i="213"/>
  <c r="FG68" i="213"/>
  <c r="EQ68" i="213"/>
  <c r="EI68" i="213"/>
  <c r="FO68" i="213"/>
  <c r="EY68" i="213"/>
  <c r="BW68" i="213"/>
  <c r="DK68" i="213"/>
  <c r="CM68" i="213"/>
  <c r="DC68" i="213"/>
  <c r="CE68" i="213"/>
  <c r="DS68" i="213"/>
  <c r="CU68" i="213"/>
  <c r="AY68" i="213"/>
  <c r="AA68" i="213"/>
  <c r="BO68" i="213"/>
  <c r="AQ68" i="213"/>
  <c r="K68" i="213"/>
  <c r="BG68" i="213"/>
  <c r="AI68" i="213"/>
  <c r="S68" i="213"/>
  <c r="GT68" i="213"/>
  <c r="GF68" i="213"/>
  <c r="FS68" i="213"/>
  <c r="FE68" i="213"/>
  <c r="EC68" i="213"/>
  <c r="DP68" i="213"/>
  <c r="DB68" i="213"/>
  <c r="CN68" i="213"/>
  <c r="CA68" i="213"/>
  <c r="BM68" i="213"/>
  <c r="AK68" i="213"/>
  <c r="X68" i="213"/>
  <c r="A69" i="213"/>
  <c r="GS68" i="213"/>
  <c r="FQ68" i="213"/>
  <c r="FD68" i="213"/>
  <c r="EP68" i="213"/>
  <c r="EB68" i="213"/>
  <c r="DO68" i="213"/>
  <c r="DA68" i="213"/>
  <c r="BY68" i="213"/>
  <c r="BL68" i="213"/>
  <c r="AX68" i="213"/>
  <c r="AJ68" i="213"/>
  <c r="HE68" i="213"/>
  <c r="GR68" i="213"/>
  <c r="GD68" i="213"/>
  <c r="FP68" i="213"/>
  <c r="FC68" i="213"/>
  <c r="EO68" i="213"/>
  <c r="DM68" i="213"/>
  <c r="CZ68" i="213"/>
  <c r="CL68" i="213"/>
  <c r="BX68" i="213"/>
  <c r="BK68" i="213"/>
  <c r="AW68" i="213"/>
  <c r="U68" i="213"/>
  <c r="HD68" i="213"/>
  <c r="GQ68" i="213"/>
  <c r="GC68" i="213"/>
  <c r="FA68" i="213"/>
  <c r="EN68" i="213"/>
  <c r="DZ68" i="213"/>
  <c r="DL68" i="213"/>
  <c r="CY68" i="213"/>
  <c r="CK68" i="213"/>
  <c r="BI68" i="213"/>
  <c r="AV68" i="213"/>
  <c r="AH68" i="213"/>
  <c r="GO68" i="213"/>
  <c r="GB68" i="213"/>
  <c r="FN68" i="213"/>
  <c r="EZ68" i="213"/>
  <c r="EM68" i="213"/>
  <c r="DY68" i="213"/>
  <c r="CW68" i="213"/>
  <c r="CJ68" i="213"/>
  <c r="BV68" i="213"/>
  <c r="BH68" i="213"/>
  <c r="AU68" i="213"/>
  <c r="AG68" i="213"/>
  <c r="HA68" i="213"/>
  <c r="FY68" i="213"/>
  <c r="FL68" i="213"/>
  <c r="EX68" i="213"/>
  <c r="EJ68" i="213"/>
  <c r="DW68" i="213"/>
  <c r="DI68" i="213"/>
  <c r="CG68" i="213"/>
  <c r="BT68" i="213"/>
  <c r="BF68" i="213"/>
  <c r="AR68" i="213"/>
  <c r="AE68" i="213"/>
  <c r="GZ68" i="213"/>
  <c r="GL68" i="213"/>
  <c r="FX68" i="213"/>
  <c r="FK68" i="213"/>
  <c r="EW68" i="213"/>
  <c r="DU68" i="213"/>
  <c r="DH68" i="213"/>
  <c r="CT68" i="213"/>
  <c r="CF68" i="213"/>
  <c r="BS68" i="213"/>
  <c r="BE68" i="213"/>
  <c r="AC68" i="213"/>
  <c r="GY68" i="213"/>
  <c r="GK68" i="213"/>
  <c r="FI68" i="213"/>
  <c r="EV68" i="213"/>
  <c r="EH68" i="213"/>
  <c r="DT68" i="213"/>
  <c r="DG68" i="213"/>
  <c r="CS68" i="213"/>
  <c r="BQ68" i="213"/>
  <c r="BD68" i="213"/>
  <c r="AP68" i="213"/>
  <c r="AB68" i="213"/>
  <c r="GW68" i="213"/>
  <c r="GJ68" i="213"/>
  <c r="FV68" i="213"/>
  <c r="FH68" i="213"/>
  <c r="EU68" i="213"/>
  <c r="EG68" i="213"/>
  <c r="DE68" i="213"/>
  <c r="CR68" i="213"/>
  <c r="CD68" i="213"/>
  <c r="BP68" i="213"/>
  <c r="BC68" i="213"/>
  <c r="AO68" i="213"/>
  <c r="GI68" i="213"/>
  <c r="EF68" i="213"/>
  <c r="CC68" i="213"/>
  <c r="GG68" i="213"/>
  <c r="EE68" i="213"/>
  <c r="CB68" i="213"/>
  <c r="Z68" i="213"/>
  <c r="J68" i="213"/>
  <c r="GA68" i="213"/>
  <c r="DX68" i="213"/>
  <c r="BU68" i="213"/>
  <c r="Y68" i="213"/>
  <c r="I68" i="213"/>
  <c r="FU68" i="213"/>
  <c r="DR68" i="213"/>
  <c r="W68" i="213"/>
  <c r="H68" i="213"/>
  <c r="FT68" i="213"/>
  <c r="DQ68" i="213"/>
  <c r="BN68" i="213"/>
  <c r="T68" i="213"/>
  <c r="G68" i="213"/>
  <c r="FM68" i="213"/>
  <c r="DJ68" i="213"/>
  <c r="E68" i="213"/>
  <c r="DD68" i="213"/>
  <c r="BA68" i="213"/>
  <c r="R68" i="213"/>
  <c r="D68" i="213"/>
  <c r="HB68" i="213"/>
  <c r="CV68" i="213"/>
  <c r="AS68" i="213"/>
  <c r="P68" i="213"/>
  <c r="B68" i="213"/>
  <c r="GV68" i="213"/>
  <c r="ES68" i="213"/>
  <c r="CQ68" i="213"/>
  <c r="AN68" i="213"/>
  <c r="O68" i="213"/>
  <c r="ER68" i="213"/>
  <c r="CO68" i="213"/>
  <c r="AM68" i="213"/>
  <c r="M68" i="213"/>
  <c r="EK68" i="213"/>
  <c r="CI68" i="213"/>
  <c r="AZ68" i="213"/>
  <c r="Q68" i="213"/>
  <c r="L68" i="213"/>
  <c r="C68" i="213"/>
  <c r="GN68" i="213"/>
  <c r="FF68" i="213"/>
  <c r="AF68" i="213"/>
  <c r="EU64" i="70"/>
  <c r="AO64" i="70"/>
  <c r="EF64" i="70"/>
  <c r="Z64" i="70"/>
  <c r="DY64" i="70"/>
  <c r="S64" i="70"/>
  <c r="DX64" i="70"/>
  <c r="R64" i="70"/>
  <c r="BS64" i="70"/>
  <c r="EA64" i="70"/>
  <c r="GF64" i="70"/>
  <c r="X64" i="70"/>
  <c r="CA64" i="70"/>
  <c r="DO64" i="70"/>
  <c r="FC64" i="70"/>
  <c r="FT64" i="70"/>
  <c r="AY64" i="70"/>
  <c r="GZ64" i="70"/>
  <c r="DQ64" i="70"/>
  <c r="GG64" i="70"/>
  <c r="BL64" i="70"/>
  <c r="DI64" i="70"/>
  <c r="AE64" i="70"/>
  <c r="FU64" i="70"/>
  <c r="BG64" i="70"/>
  <c r="EJ64" i="70"/>
  <c r="FS64" i="70"/>
  <c r="BK64" i="70"/>
  <c r="ES64" i="70"/>
  <c r="EV64" i="70"/>
  <c r="FF64" i="70"/>
  <c r="EG64" i="70"/>
  <c r="AA64" i="70"/>
  <c r="DR64" i="70"/>
  <c r="L64" i="70"/>
  <c r="DK64" i="70"/>
  <c r="E64" i="70"/>
  <c r="DJ64" i="70"/>
  <c r="D64" i="70"/>
  <c r="AX64" i="70"/>
  <c r="DG64" i="70"/>
  <c r="FL64" i="70"/>
  <c r="C64" i="70"/>
  <c r="BF64" i="70"/>
  <c r="CT64" i="70"/>
  <c r="EH64" i="70"/>
  <c r="EE64" i="70"/>
  <c r="J64" i="70"/>
  <c r="FK64" i="70"/>
  <c r="CB64" i="70"/>
  <c r="ER64" i="70"/>
  <c r="W64" i="70"/>
  <c r="CY64" i="70"/>
  <c r="GC64" i="70"/>
  <c r="CL64" i="70"/>
  <c r="GT64" i="70"/>
  <c r="BY64" i="70"/>
  <c r="CO64" i="70"/>
  <c r="DU64" i="70"/>
  <c r="AM64" i="70"/>
  <c r="GD64" i="70"/>
  <c r="T64" i="70"/>
  <c r="K64" i="70"/>
  <c r="FA64" i="70"/>
  <c r="BI64" i="70"/>
  <c r="CD64" i="70"/>
  <c r="FN64" i="70"/>
  <c r="FM64" i="70"/>
  <c r="CG64" i="70"/>
  <c r="BD64" i="70"/>
  <c r="GE64" i="70"/>
  <c r="HA64" i="70"/>
  <c r="AH64" i="70"/>
  <c r="DS64" i="70"/>
  <c r="M64" i="70"/>
  <c r="DD64" i="70"/>
  <c r="HC64" i="70"/>
  <c r="CW64" i="70"/>
  <c r="HB64" i="70"/>
  <c r="CV64" i="70"/>
  <c r="GL64" i="70"/>
  <c r="AC64" i="70"/>
  <c r="EQ64" i="70"/>
  <c r="AK64" i="70"/>
  <c r="DM64" i="70"/>
  <c r="HD64" i="70"/>
  <c r="DC64" i="70"/>
  <c r="CE64" i="70"/>
  <c r="BX64" i="70"/>
  <c r="Y64" i="70"/>
  <c r="AB64" i="70"/>
  <c r="DL64" i="70"/>
  <c r="FH64" i="70"/>
  <c r="EM64" i="70"/>
  <c r="CM64" i="70"/>
  <c r="CU64" i="70"/>
  <c r="G64" i="70"/>
  <c r="DT64" i="70"/>
  <c r="A65" i="70"/>
  <c r="DE64" i="70"/>
  <c r="GV64" i="70"/>
  <c r="CQ64" i="70"/>
  <c r="GO64" i="70"/>
  <c r="CJ64" i="70"/>
  <c r="GN64" i="70"/>
  <c r="CI64" i="70"/>
  <c r="FQ64" i="70"/>
  <c r="I64" i="70"/>
  <c r="BQ64" i="70"/>
  <c r="DW64" i="70"/>
  <c r="FY64" i="70"/>
  <c r="Q64" i="70"/>
  <c r="BE64" i="70"/>
  <c r="CS64" i="70"/>
  <c r="AZ64" i="70"/>
  <c r="FO64" i="70"/>
  <c r="CF64" i="70"/>
  <c r="GQ64" i="70"/>
  <c r="BN64" i="70"/>
  <c r="EO64" i="70"/>
  <c r="BT64" i="70"/>
  <c r="FI64" i="70"/>
  <c r="CR64" i="70"/>
  <c r="GB64" i="70"/>
  <c r="GA64" i="70"/>
  <c r="EW64" i="70"/>
  <c r="HE64" i="70"/>
  <c r="FE64" i="70"/>
  <c r="GS64" i="70"/>
  <c r="DZ64" i="70"/>
  <c r="CZ64" i="70"/>
  <c r="EX64" i="70"/>
  <c r="GJ64" i="70"/>
  <c r="BH64" i="70"/>
  <c r="EB64" i="70"/>
  <c r="FX64" i="70"/>
  <c r="CK64" i="70"/>
  <c r="GY64" i="70"/>
  <c r="AG64" i="70"/>
  <c r="FW64" i="70"/>
  <c r="GW64" i="70"/>
  <c r="GI64" i="70"/>
  <c r="CC64" i="70"/>
  <c r="BV64" i="70"/>
  <c r="BU64" i="70"/>
  <c r="AW64" i="70"/>
  <c r="DB64" i="70"/>
  <c r="AJ64" i="70"/>
  <c r="AQ64" i="70"/>
  <c r="BO64" i="70"/>
  <c r="GK64" i="70"/>
  <c r="P64" i="70"/>
  <c r="B64" i="70"/>
  <c r="EN64" i="70"/>
  <c r="AF64" i="70"/>
  <c r="CN64" i="70"/>
  <c r="AN64" i="70"/>
  <c r="EI64" i="70"/>
  <c r="GM64" i="70"/>
  <c r="FV64" i="70"/>
  <c r="BP64" i="70"/>
  <c r="FG64" i="70"/>
  <c r="BA64" i="70"/>
  <c r="EZ64" i="70"/>
  <c r="AU64" i="70"/>
  <c r="EY64" i="70"/>
  <c r="AS64" i="70"/>
  <c r="DH64" i="70"/>
  <c r="FP64" i="70"/>
  <c r="H64" i="70"/>
  <c r="BM64" i="70"/>
  <c r="DP64" i="70"/>
  <c r="FD64" i="70"/>
  <c r="GR64" i="70"/>
  <c r="AI64" i="70"/>
  <c r="EC64" i="70"/>
  <c r="AV64" i="70"/>
  <c r="GU64" i="70"/>
  <c r="BW64" i="70"/>
  <c r="EP64" i="70"/>
  <c r="U64" i="70"/>
  <c r="AP64" i="70"/>
  <c r="BC64" i="70"/>
  <c r="EK64" i="70"/>
  <c r="AR64" i="70"/>
  <c r="O64" i="70"/>
  <c r="DA64" i="70"/>
  <c r="GM69" i="213" l="1"/>
  <c r="FO69" i="213"/>
  <c r="HC69" i="213"/>
  <c r="GE69" i="213"/>
  <c r="FG69" i="213"/>
  <c r="GU69" i="213"/>
  <c r="FW69" i="213"/>
  <c r="EQ69" i="213"/>
  <c r="EI69" i="213"/>
  <c r="EY69" i="213"/>
  <c r="EA69" i="213"/>
  <c r="DK69" i="213"/>
  <c r="CM69" i="213"/>
  <c r="DC69" i="213"/>
  <c r="CE69" i="213"/>
  <c r="DS69" i="213"/>
  <c r="CU69" i="213"/>
  <c r="BW69" i="213"/>
  <c r="AA69" i="213"/>
  <c r="BO69" i="213"/>
  <c r="AQ69" i="213"/>
  <c r="K69" i="213"/>
  <c r="BG69" i="213"/>
  <c r="AI69" i="213"/>
  <c r="S69" i="213"/>
  <c r="AY69" i="213"/>
  <c r="GZ69" i="213"/>
  <c r="GL69" i="213"/>
  <c r="FX69" i="213"/>
  <c r="FK69" i="213"/>
  <c r="EW69" i="213"/>
  <c r="DU69" i="213"/>
  <c r="DH69" i="213"/>
  <c r="CT69" i="213"/>
  <c r="CF69" i="213"/>
  <c r="BS69" i="213"/>
  <c r="BE69" i="213"/>
  <c r="AC69" i="213"/>
  <c r="P69" i="213"/>
  <c r="B69" i="213"/>
  <c r="GY69" i="213"/>
  <c r="GK69" i="213"/>
  <c r="FI69" i="213"/>
  <c r="EV69" i="213"/>
  <c r="EH69" i="213"/>
  <c r="DT69" i="213"/>
  <c r="DG69" i="213"/>
  <c r="CS69" i="213"/>
  <c r="BQ69" i="213"/>
  <c r="BD69" i="213"/>
  <c r="AP69" i="213"/>
  <c r="AB69" i="213"/>
  <c r="O69" i="213"/>
  <c r="GW69" i="213"/>
  <c r="GJ69" i="213"/>
  <c r="FV69" i="213"/>
  <c r="FH69" i="213"/>
  <c r="EU69" i="213"/>
  <c r="EG69" i="213"/>
  <c r="DE69" i="213"/>
  <c r="CR69" i="213"/>
  <c r="CD69" i="213"/>
  <c r="BP69" i="213"/>
  <c r="BC69" i="213"/>
  <c r="AO69" i="213"/>
  <c r="M69" i="213"/>
  <c r="GV69" i="213"/>
  <c r="GI69" i="213"/>
  <c r="FU69" i="213"/>
  <c r="ES69" i="213"/>
  <c r="EF69" i="213"/>
  <c r="DR69" i="213"/>
  <c r="DD69" i="213"/>
  <c r="CQ69" i="213"/>
  <c r="CC69" i="213"/>
  <c r="BA69" i="213"/>
  <c r="AN69" i="213"/>
  <c r="Z69" i="213"/>
  <c r="L69" i="213"/>
  <c r="GG69" i="213"/>
  <c r="FT69" i="213"/>
  <c r="FF69" i="213"/>
  <c r="ER69" i="213"/>
  <c r="EE69" i="213"/>
  <c r="DQ69" i="213"/>
  <c r="CO69" i="213"/>
  <c r="CB69" i="213"/>
  <c r="BN69" i="213"/>
  <c r="AZ69" i="213"/>
  <c r="AM69" i="213"/>
  <c r="Y69" i="213"/>
  <c r="A70" i="213"/>
  <c r="GS69" i="213"/>
  <c r="FQ69" i="213"/>
  <c r="FD69" i="213"/>
  <c r="EP69" i="213"/>
  <c r="EB69" i="213"/>
  <c r="DO69" i="213"/>
  <c r="DA69" i="213"/>
  <c r="BY69" i="213"/>
  <c r="BL69" i="213"/>
  <c r="AX69" i="213"/>
  <c r="AJ69" i="213"/>
  <c r="W69" i="213"/>
  <c r="I69" i="213"/>
  <c r="HE69" i="213"/>
  <c r="GR69" i="213"/>
  <c r="GD69" i="213"/>
  <c r="FP69" i="213"/>
  <c r="FC69" i="213"/>
  <c r="EO69" i="213"/>
  <c r="DM69" i="213"/>
  <c r="CZ69" i="213"/>
  <c r="CL69" i="213"/>
  <c r="BX69" i="213"/>
  <c r="BK69" i="213"/>
  <c r="AW69" i="213"/>
  <c r="U69" i="213"/>
  <c r="H69" i="213"/>
  <c r="HD69" i="213"/>
  <c r="GQ69" i="213"/>
  <c r="GC69" i="213"/>
  <c r="FA69" i="213"/>
  <c r="EN69" i="213"/>
  <c r="DZ69" i="213"/>
  <c r="DL69" i="213"/>
  <c r="CY69" i="213"/>
  <c r="CK69" i="213"/>
  <c r="BI69" i="213"/>
  <c r="AV69" i="213"/>
  <c r="AH69" i="213"/>
  <c r="T69" i="213"/>
  <c r="G69" i="213"/>
  <c r="GO69" i="213"/>
  <c r="GB69" i="213"/>
  <c r="FN69" i="213"/>
  <c r="EZ69" i="213"/>
  <c r="EM69" i="213"/>
  <c r="DY69" i="213"/>
  <c r="CW69" i="213"/>
  <c r="CJ69" i="213"/>
  <c r="BV69" i="213"/>
  <c r="BH69" i="213"/>
  <c r="AU69" i="213"/>
  <c r="AG69" i="213"/>
  <c r="E69" i="213"/>
  <c r="GN69" i="213"/>
  <c r="EK69" i="213"/>
  <c r="CI69" i="213"/>
  <c r="AF69" i="213"/>
  <c r="EJ69" i="213"/>
  <c r="CG69" i="213"/>
  <c r="AE69" i="213"/>
  <c r="GF69" i="213"/>
  <c r="EC69" i="213"/>
  <c r="CA69" i="213"/>
  <c r="X69" i="213"/>
  <c r="GA69" i="213"/>
  <c r="DX69" i="213"/>
  <c r="BU69" i="213"/>
  <c r="R69" i="213"/>
  <c r="FY69" i="213"/>
  <c r="DW69" i="213"/>
  <c r="BT69" i="213"/>
  <c r="Q69" i="213"/>
  <c r="FS69" i="213"/>
  <c r="DP69" i="213"/>
  <c r="BM69" i="213"/>
  <c r="J69" i="213"/>
  <c r="FM69" i="213"/>
  <c r="DJ69" i="213"/>
  <c r="D69" i="213"/>
  <c r="FE69" i="213"/>
  <c r="DB69" i="213"/>
  <c r="HB69" i="213"/>
  <c r="CV69" i="213"/>
  <c r="AS69" i="213"/>
  <c r="HA69" i="213"/>
  <c r="EX69" i="213"/>
  <c r="AR69" i="213"/>
  <c r="GT69" i="213"/>
  <c r="FL69" i="213"/>
  <c r="DI69" i="213"/>
  <c r="CN69" i="213"/>
  <c r="BF69" i="213"/>
  <c r="AK69" i="213"/>
  <c r="C69" i="213"/>
  <c r="HD65" i="70"/>
  <c r="CY65" i="70"/>
  <c r="HC65" i="70"/>
  <c r="CW65" i="70"/>
  <c r="HA65" i="70"/>
  <c r="ES65" i="70"/>
  <c r="AN65" i="70"/>
  <c r="EE65" i="70"/>
  <c r="Y65" i="70"/>
  <c r="BL65" i="70"/>
  <c r="DT65" i="70"/>
  <c r="FE65" i="70"/>
  <c r="GS65" i="70"/>
  <c r="AE65" i="70"/>
  <c r="BS65" i="70"/>
  <c r="DG65" i="70"/>
  <c r="CI65" i="70"/>
  <c r="HB65" i="70"/>
  <c r="BY65" i="70"/>
  <c r="EU65" i="70"/>
  <c r="R65" i="70"/>
  <c r="CS65" i="70"/>
  <c r="GK65" i="70"/>
  <c r="DB65" i="70"/>
  <c r="CR65" i="70"/>
  <c r="EW65" i="70"/>
  <c r="GE65" i="70"/>
  <c r="CC65" i="70"/>
  <c r="BF65" i="70"/>
  <c r="GY65" i="70"/>
  <c r="BC65" i="70"/>
  <c r="BA65" i="70"/>
  <c r="BG65" i="70"/>
  <c r="GQ65" i="70"/>
  <c r="CK65" i="70"/>
  <c r="GO65" i="70"/>
  <c r="CJ65" i="70"/>
  <c r="GM65" i="70"/>
  <c r="EF65" i="70"/>
  <c r="Z65" i="70"/>
  <c r="DQ65" i="70"/>
  <c r="K65" i="70"/>
  <c r="AQ65" i="70"/>
  <c r="CZ65" i="70"/>
  <c r="EJ65" i="70"/>
  <c r="FV65" i="70"/>
  <c r="J65" i="70"/>
  <c r="AX65" i="70"/>
  <c r="CL65" i="70"/>
  <c r="AS65" i="70"/>
  <c r="FH65" i="70"/>
  <c r="AJ65" i="70"/>
  <c r="DE65" i="70"/>
  <c r="GA65" i="70"/>
  <c r="BD65" i="70"/>
  <c r="X65" i="70"/>
  <c r="CA65" i="70"/>
  <c r="DW65" i="70"/>
  <c r="BM65" i="70"/>
  <c r="AG65" i="70"/>
  <c r="CN65" i="70"/>
  <c r="BU65" i="70"/>
  <c r="GW65" i="70"/>
  <c r="G65" i="70"/>
  <c r="AM65" i="70"/>
  <c r="Q65" i="70"/>
  <c r="DO65" i="70"/>
  <c r="DM65" i="70"/>
  <c r="GC65" i="70"/>
  <c r="BW65" i="70"/>
  <c r="GB65" i="70"/>
  <c r="BV65" i="70"/>
  <c r="FY65" i="70"/>
  <c r="DR65" i="70"/>
  <c r="L65" i="70"/>
  <c r="DC65" i="70"/>
  <c r="GJ65" i="70"/>
  <c r="W65" i="70"/>
  <c r="CE65" i="70"/>
  <c r="DP65" i="70"/>
  <c r="EX65" i="70"/>
  <c r="GR65" i="70"/>
  <c r="AC65" i="70"/>
  <c r="BQ65" i="70"/>
  <c r="D65" i="70"/>
  <c r="DS65" i="70"/>
  <c r="GT65" i="70"/>
  <c r="BP65" i="70"/>
  <c r="EI65" i="70"/>
  <c r="O65" i="70"/>
  <c r="FW65" i="70"/>
  <c r="HE65" i="70"/>
  <c r="DI65" i="70"/>
  <c r="AB65" i="70"/>
  <c r="DJ65" i="70"/>
  <c r="FC65" i="70"/>
  <c r="GI65" i="70"/>
  <c r="U65" i="70"/>
  <c r="CG65" i="70"/>
  <c r="EQ65" i="70"/>
  <c r="EG65" i="70"/>
  <c r="DL65" i="70"/>
  <c r="ER65" i="70"/>
  <c r="AY65" i="70"/>
  <c r="EH65" i="70"/>
  <c r="FO65" i="70"/>
  <c r="BI65" i="70"/>
  <c r="FN65" i="70"/>
  <c r="BH65" i="70"/>
  <c r="FL65" i="70"/>
  <c r="DD65" i="70"/>
  <c r="GU65" i="70"/>
  <c r="CO65" i="70"/>
  <c r="FK65" i="70"/>
  <c r="B65" i="70"/>
  <c r="BK65" i="70"/>
  <c r="CU65" i="70"/>
  <c r="EC65" i="70"/>
  <c r="FS65" i="70"/>
  <c r="I65" i="70"/>
  <c r="AW65" i="70"/>
  <c r="FM65" i="70"/>
  <c r="CD65" i="70"/>
  <c r="EY65" i="70"/>
  <c r="AA65" i="70"/>
  <c r="CT65" i="70"/>
  <c r="BX65" i="70"/>
  <c r="M65" i="70"/>
  <c r="EP65" i="70"/>
  <c r="AO65" i="70"/>
  <c r="BN65" i="70"/>
  <c r="H65" i="70"/>
  <c r="P65" i="70"/>
  <c r="A66" i="70"/>
  <c r="FG65" i="70"/>
  <c r="CF65" i="70"/>
  <c r="CM65" i="70"/>
  <c r="EA65" i="70"/>
  <c r="AI65" i="70"/>
  <c r="FA65" i="70"/>
  <c r="AV65" i="70"/>
  <c r="EZ65" i="70"/>
  <c r="AU65" i="70"/>
  <c r="GV65" i="70"/>
  <c r="CQ65" i="70"/>
  <c r="GG65" i="70"/>
  <c r="CB65" i="70"/>
  <c r="AP65" i="70"/>
  <c r="GN65" i="70"/>
  <c r="BE65" i="70"/>
  <c r="FT65" i="70"/>
  <c r="GF65" i="70"/>
  <c r="FQ65" i="70"/>
  <c r="EK65" i="70"/>
  <c r="EN65" i="70"/>
  <c r="AH65" i="70"/>
  <c r="EM65" i="70"/>
  <c r="DU65" i="70"/>
  <c r="EB65" i="70"/>
  <c r="E65" i="70"/>
  <c r="GD65" i="70"/>
  <c r="GL65" i="70"/>
  <c r="DZ65" i="70"/>
  <c r="T65" i="70"/>
  <c r="DY65" i="70"/>
  <c r="S65" i="70"/>
  <c r="FU65" i="70"/>
  <c r="BO65" i="70"/>
  <c r="FF65" i="70"/>
  <c r="AZ65" i="70"/>
  <c r="DA65" i="70"/>
  <c r="FI65" i="70"/>
  <c r="GZ65" i="70"/>
  <c r="AK65" i="70"/>
  <c r="BT65" i="70"/>
  <c r="DH65" i="70"/>
  <c r="EV65" i="70"/>
  <c r="FP65" i="70"/>
  <c r="AR65" i="70"/>
  <c r="FD65" i="70"/>
  <c r="AF65" i="70"/>
  <c r="CV65" i="70"/>
  <c r="FX65" i="70"/>
  <c r="DX65" i="70"/>
  <c r="DK65" i="70"/>
  <c r="EO65" i="70"/>
  <c r="C65" i="70"/>
  <c r="HC70" i="213" l="1"/>
  <c r="GU70" i="213"/>
  <c r="GM70" i="213"/>
  <c r="GE70" i="213"/>
  <c r="FG70" i="213"/>
  <c r="EQ70" i="213"/>
  <c r="FW70" i="213"/>
  <c r="EI70" i="213"/>
  <c r="EY70" i="213"/>
  <c r="FO70" i="213"/>
  <c r="EA70" i="213"/>
  <c r="CM70" i="213"/>
  <c r="DC70" i="213"/>
  <c r="CE70" i="213"/>
  <c r="DS70" i="213"/>
  <c r="CU70" i="213"/>
  <c r="BW70" i="213"/>
  <c r="DK70" i="213"/>
  <c r="BO70" i="213"/>
  <c r="AQ70" i="213"/>
  <c r="K70" i="213"/>
  <c r="BG70" i="213"/>
  <c r="AI70" i="213"/>
  <c r="AY70" i="213"/>
  <c r="AA70" i="213"/>
  <c r="S70" i="213"/>
  <c r="HE70" i="213"/>
  <c r="GR70" i="213"/>
  <c r="GD70" i="213"/>
  <c r="FP70" i="213"/>
  <c r="FC70" i="213"/>
  <c r="EO70" i="213"/>
  <c r="DM70" i="213"/>
  <c r="CZ70" i="213"/>
  <c r="CL70" i="213"/>
  <c r="BX70" i="213"/>
  <c r="BK70" i="213"/>
  <c r="AW70" i="213"/>
  <c r="U70" i="213"/>
  <c r="H70" i="213"/>
  <c r="HD70" i="213"/>
  <c r="GQ70" i="213"/>
  <c r="GC70" i="213"/>
  <c r="FA70" i="213"/>
  <c r="EN70" i="213"/>
  <c r="DZ70" i="213"/>
  <c r="DL70" i="213"/>
  <c r="CY70" i="213"/>
  <c r="CK70" i="213"/>
  <c r="BI70" i="213"/>
  <c r="AV70" i="213"/>
  <c r="AH70" i="213"/>
  <c r="T70" i="213"/>
  <c r="G70" i="213"/>
  <c r="GO70" i="213"/>
  <c r="GB70" i="213"/>
  <c r="FN70" i="213"/>
  <c r="EZ70" i="213"/>
  <c r="EM70" i="213"/>
  <c r="DY70" i="213"/>
  <c r="CW70" i="213"/>
  <c r="CJ70" i="213"/>
  <c r="BV70" i="213"/>
  <c r="BH70" i="213"/>
  <c r="AU70" i="213"/>
  <c r="AG70" i="213"/>
  <c r="E70" i="213"/>
  <c r="HB70" i="213"/>
  <c r="GN70" i="213"/>
  <c r="GA70" i="213"/>
  <c r="FM70" i="213"/>
  <c r="EK70" i="213"/>
  <c r="DX70" i="213"/>
  <c r="DJ70" i="213"/>
  <c r="CV70" i="213"/>
  <c r="CI70" i="213"/>
  <c r="BU70" i="213"/>
  <c r="AS70" i="213"/>
  <c r="AF70" i="213"/>
  <c r="R70" i="213"/>
  <c r="D70" i="213"/>
  <c r="HA70" i="213"/>
  <c r="FY70" i="213"/>
  <c r="FL70" i="213"/>
  <c r="EX70" i="213"/>
  <c r="EJ70" i="213"/>
  <c r="DW70" i="213"/>
  <c r="DI70" i="213"/>
  <c r="CG70" i="213"/>
  <c r="BT70" i="213"/>
  <c r="BF70" i="213"/>
  <c r="AR70" i="213"/>
  <c r="AE70" i="213"/>
  <c r="Q70" i="213"/>
  <c r="C70" i="213"/>
  <c r="GY70" i="213"/>
  <c r="GK70" i="213"/>
  <c r="FI70" i="213"/>
  <c r="EV70" i="213"/>
  <c r="EH70" i="213"/>
  <c r="DT70" i="213"/>
  <c r="DG70" i="213"/>
  <c r="CS70" i="213"/>
  <c r="BQ70" i="213"/>
  <c r="BD70" i="213"/>
  <c r="AP70" i="213"/>
  <c r="AB70" i="213"/>
  <c r="O70" i="213"/>
  <c r="GW70" i="213"/>
  <c r="GJ70" i="213"/>
  <c r="FV70" i="213"/>
  <c r="FH70" i="213"/>
  <c r="EU70" i="213"/>
  <c r="EG70" i="213"/>
  <c r="DE70" i="213"/>
  <c r="CR70" i="213"/>
  <c r="CD70" i="213"/>
  <c r="BP70" i="213"/>
  <c r="BC70" i="213"/>
  <c r="AO70" i="213"/>
  <c r="M70" i="213"/>
  <c r="GV70" i="213"/>
  <c r="GI70" i="213"/>
  <c r="FU70" i="213"/>
  <c r="ES70" i="213"/>
  <c r="EF70" i="213"/>
  <c r="DR70" i="213"/>
  <c r="DD70" i="213"/>
  <c r="CQ70" i="213"/>
  <c r="CC70" i="213"/>
  <c r="BA70" i="213"/>
  <c r="AN70" i="213"/>
  <c r="Z70" i="213"/>
  <c r="L70" i="213"/>
  <c r="GG70" i="213"/>
  <c r="FT70" i="213"/>
  <c r="FF70" i="213"/>
  <c r="ER70" i="213"/>
  <c r="EE70" i="213"/>
  <c r="DQ70" i="213"/>
  <c r="CO70" i="213"/>
  <c r="CB70" i="213"/>
  <c r="BN70" i="213"/>
  <c r="AZ70" i="213"/>
  <c r="AM70" i="213"/>
  <c r="Y70" i="213"/>
  <c r="GT70" i="213"/>
  <c r="CN70" i="213"/>
  <c r="AK70" i="213"/>
  <c r="GS70" i="213"/>
  <c r="EP70" i="213"/>
  <c r="AJ70" i="213"/>
  <c r="GL70" i="213"/>
  <c r="CF70" i="213"/>
  <c r="AC70" i="213"/>
  <c r="GF70" i="213"/>
  <c r="EC70" i="213"/>
  <c r="CA70" i="213"/>
  <c r="X70" i="213"/>
  <c r="EB70" i="213"/>
  <c r="BY70" i="213"/>
  <c r="W70" i="213"/>
  <c r="FX70" i="213"/>
  <c r="DU70" i="213"/>
  <c r="BS70" i="213"/>
  <c r="P70" i="213"/>
  <c r="FS70" i="213"/>
  <c r="DP70" i="213"/>
  <c r="BM70" i="213"/>
  <c r="J70" i="213"/>
  <c r="FK70" i="213"/>
  <c r="DH70" i="213"/>
  <c r="BE70" i="213"/>
  <c r="B70" i="213"/>
  <c r="FE70" i="213"/>
  <c r="DB70" i="213"/>
  <c r="A71" i="213"/>
  <c r="FD70" i="213"/>
  <c r="DA70" i="213"/>
  <c r="AX70" i="213"/>
  <c r="I70" i="213"/>
  <c r="GZ70" i="213"/>
  <c r="FQ70" i="213"/>
  <c r="EW70" i="213"/>
  <c r="DO70" i="213"/>
  <c r="CT70" i="213"/>
  <c r="BL70" i="213"/>
  <c r="A67" i="70"/>
  <c r="DE66" i="70"/>
  <c r="GV66" i="70"/>
  <c r="CQ66" i="70"/>
  <c r="GF66" i="70"/>
  <c r="CA66" i="70"/>
  <c r="GB66" i="70"/>
  <c r="BV66" i="70"/>
  <c r="GA66" i="70"/>
  <c r="BU66" i="70"/>
  <c r="FK66" i="70"/>
  <c r="HD66" i="70"/>
  <c r="W66" i="70"/>
  <c r="AQ66" i="70"/>
  <c r="BF66" i="70"/>
  <c r="CB66" i="70"/>
  <c r="CY66" i="70"/>
  <c r="AZ66" i="70"/>
  <c r="EI66" i="70"/>
  <c r="EA66" i="70"/>
  <c r="FF66" i="70"/>
  <c r="Q66" i="70"/>
  <c r="GS66" i="70"/>
  <c r="CG66" i="70"/>
  <c r="O66" i="70"/>
  <c r="R66" i="70"/>
  <c r="H66" i="70"/>
  <c r="BK66" i="70"/>
  <c r="EV66" i="70"/>
  <c r="P66" i="70"/>
  <c r="C66" i="70"/>
  <c r="DQ66" i="70"/>
  <c r="GW66" i="70"/>
  <c r="CR66" i="70"/>
  <c r="GI66" i="70"/>
  <c r="CC66" i="70"/>
  <c r="FS66" i="70"/>
  <c r="BM66" i="70"/>
  <c r="FN66" i="70"/>
  <c r="BH66" i="70"/>
  <c r="FM66" i="70"/>
  <c r="BG66" i="70"/>
  <c r="EN66" i="70"/>
  <c r="GE66" i="70"/>
  <c r="GZ66" i="70"/>
  <c r="T66" i="70"/>
  <c r="AI66" i="70"/>
  <c r="BE66" i="70"/>
  <c r="BY66" i="70"/>
  <c r="G66" i="70"/>
  <c r="CM66" i="70"/>
  <c r="CF66" i="70"/>
  <c r="DL66" i="70"/>
  <c r="GU66" i="70"/>
  <c r="BW66" i="70"/>
  <c r="EH66" i="70"/>
  <c r="CT66" i="70"/>
  <c r="CK66" i="70"/>
  <c r="BS66" i="70"/>
  <c r="AC66" i="70"/>
  <c r="DC66" i="70"/>
  <c r="GJ66" i="70"/>
  <c r="CD66" i="70"/>
  <c r="FU66" i="70"/>
  <c r="BO66" i="70"/>
  <c r="FE66" i="70"/>
  <c r="AY66" i="70"/>
  <c r="EZ66" i="70"/>
  <c r="AU66" i="70"/>
  <c r="EY66" i="70"/>
  <c r="AS66" i="70"/>
  <c r="DO66" i="70"/>
  <c r="FI66" i="70"/>
  <c r="GC66" i="70"/>
  <c r="GR66" i="70"/>
  <c r="K66" i="70"/>
  <c r="AH66" i="70"/>
  <c r="BD66" i="70"/>
  <c r="GK66" i="70"/>
  <c r="AR66" i="70"/>
  <c r="AJ66" i="70"/>
  <c r="BQ66" i="70"/>
  <c r="FA66" i="70"/>
  <c r="FX66" i="70"/>
  <c r="BI66" i="70"/>
  <c r="S66" i="70"/>
  <c r="FQ66" i="70"/>
  <c r="DT66" i="70"/>
  <c r="BX66" i="70"/>
  <c r="CL66" i="70"/>
  <c r="FV66" i="70"/>
  <c r="BP66" i="70"/>
  <c r="FG66" i="70"/>
  <c r="BA66" i="70"/>
  <c r="EQ66" i="70"/>
  <c r="AK66" i="70"/>
  <c r="EM66" i="70"/>
  <c r="AG66" i="70"/>
  <c r="EK66" i="70"/>
  <c r="AF66" i="70"/>
  <c r="CS66" i="70"/>
  <c r="EJ66" i="70"/>
  <c r="FD66" i="70"/>
  <c r="FT66" i="70"/>
  <c r="GQ66" i="70"/>
  <c r="I66" i="70"/>
  <c r="AE66" i="70"/>
  <c r="EO66" i="70"/>
  <c r="FY66" i="70"/>
  <c r="FO66" i="70"/>
  <c r="U66" i="70"/>
  <c r="DG66" i="70"/>
  <c r="FL66" i="70"/>
  <c r="DY66" i="70"/>
  <c r="EW66" i="70"/>
  <c r="EE66" i="70"/>
  <c r="EX66" i="70"/>
  <c r="FP66" i="70"/>
  <c r="FC66" i="70"/>
  <c r="ER66" i="70"/>
  <c r="DH66" i="70"/>
  <c r="FH66" i="70"/>
  <c r="BC66" i="70"/>
  <c r="ES66" i="70"/>
  <c r="AN66" i="70"/>
  <c r="EC66" i="70"/>
  <c r="X66" i="70"/>
  <c r="DX66" i="70"/>
  <c r="BT66" i="70"/>
  <c r="DM66" i="70"/>
  <c r="GM66" i="70"/>
  <c r="GY66" i="70"/>
  <c r="GL66" i="70"/>
  <c r="EB66" i="70"/>
  <c r="EP66" i="70"/>
  <c r="AM66" i="70"/>
  <c r="EU66" i="70"/>
  <c r="AO66" i="70"/>
  <c r="EF66" i="70"/>
  <c r="Z66" i="70"/>
  <c r="DP66" i="70"/>
  <c r="J66" i="70"/>
  <c r="DK66" i="70"/>
  <c r="E66" i="70"/>
  <c r="DJ66" i="70"/>
  <c r="D66" i="70"/>
  <c r="AW66" i="70"/>
  <c r="CO66" i="70"/>
  <c r="DI66" i="70"/>
  <c r="DZ66" i="70"/>
  <c r="AX66" i="70"/>
  <c r="DW66" i="70"/>
  <c r="AP66" i="70"/>
  <c r="AB66" i="70"/>
  <c r="EG66" i="70"/>
  <c r="AA66" i="70"/>
  <c r="DR66" i="70"/>
  <c r="L66" i="70"/>
  <c r="DB66" i="70"/>
  <c r="HC66" i="70"/>
  <c r="CW66" i="70"/>
  <c r="HB66" i="70"/>
  <c r="CV66" i="70"/>
  <c r="HE66" i="70"/>
  <c r="Y66" i="70"/>
  <c r="DA66" i="70"/>
  <c r="DS66" i="70"/>
  <c r="M66" i="70"/>
  <c r="DD66" i="70"/>
  <c r="GT66" i="70"/>
  <c r="CN66" i="70"/>
  <c r="GO66" i="70"/>
  <c r="CJ66" i="70"/>
  <c r="GN66" i="70"/>
  <c r="CI66" i="70"/>
  <c r="GG66" i="70"/>
  <c r="B66" i="70"/>
  <c r="AV66" i="70"/>
  <c r="BN66" i="70"/>
  <c r="CE66" i="70"/>
  <c r="CZ66" i="70"/>
  <c r="DU66" i="70"/>
  <c r="CU66" i="70"/>
  <c r="GD66" i="70"/>
  <c r="FW66" i="70"/>
  <c r="HA66" i="70"/>
  <c r="BL66" i="70"/>
  <c r="HC71" i="213" l="1"/>
  <c r="GE71" i="213"/>
  <c r="GU71" i="213"/>
  <c r="FW71" i="213"/>
  <c r="GM71" i="213"/>
  <c r="FO71" i="213"/>
  <c r="EI71" i="213"/>
  <c r="EY71" i="213"/>
  <c r="EA71" i="213"/>
  <c r="FG71" i="213"/>
  <c r="EQ71" i="213"/>
  <c r="DC71" i="213"/>
  <c r="CE71" i="213"/>
  <c r="DS71" i="213"/>
  <c r="CU71" i="213"/>
  <c r="BW71" i="213"/>
  <c r="DK71" i="213"/>
  <c r="CM71" i="213"/>
  <c r="AQ71" i="213"/>
  <c r="K71" i="213"/>
  <c r="BG71" i="213"/>
  <c r="AI71" i="213"/>
  <c r="AY71" i="213"/>
  <c r="AA71" i="213"/>
  <c r="S71" i="213"/>
  <c r="BO71" i="213"/>
  <c r="GW71" i="213"/>
  <c r="GJ71" i="213"/>
  <c r="FV71" i="213"/>
  <c r="FH71" i="213"/>
  <c r="EU71" i="213"/>
  <c r="EG71" i="213"/>
  <c r="DE71" i="213"/>
  <c r="CR71" i="213"/>
  <c r="CD71" i="213"/>
  <c r="BP71" i="213"/>
  <c r="BC71" i="213"/>
  <c r="AO71" i="213"/>
  <c r="M71" i="213"/>
  <c r="GV71" i="213"/>
  <c r="GI71" i="213"/>
  <c r="FU71" i="213"/>
  <c r="ES71" i="213"/>
  <c r="EF71" i="213"/>
  <c r="DR71" i="213"/>
  <c r="DD71" i="213"/>
  <c r="CQ71" i="213"/>
  <c r="CC71" i="213"/>
  <c r="BA71" i="213"/>
  <c r="AN71" i="213"/>
  <c r="Z71" i="213"/>
  <c r="L71" i="213"/>
  <c r="GG71" i="213"/>
  <c r="FT71" i="213"/>
  <c r="FF71" i="213"/>
  <c r="ER71" i="213"/>
  <c r="EE71" i="213"/>
  <c r="DQ71" i="213"/>
  <c r="CO71" i="213"/>
  <c r="CB71" i="213"/>
  <c r="BN71" i="213"/>
  <c r="AZ71" i="213"/>
  <c r="AM71" i="213"/>
  <c r="Y71" i="213"/>
  <c r="GT71" i="213"/>
  <c r="GF71" i="213"/>
  <c r="FS71" i="213"/>
  <c r="FE71" i="213"/>
  <c r="EC71" i="213"/>
  <c r="DP71" i="213"/>
  <c r="DB71" i="213"/>
  <c r="CN71" i="213"/>
  <c r="CA71" i="213"/>
  <c r="BM71" i="213"/>
  <c r="AK71" i="213"/>
  <c r="X71" i="213"/>
  <c r="J71" i="213"/>
  <c r="A72" i="213"/>
  <c r="GS71" i="213"/>
  <c r="FQ71" i="213"/>
  <c r="FD71" i="213"/>
  <c r="EP71" i="213"/>
  <c r="EB71" i="213"/>
  <c r="DO71" i="213"/>
  <c r="DA71" i="213"/>
  <c r="BY71" i="213"/>
  <c r="BL71" i="213"/>
  <c r="AX71" i="213"/>
  <c r="AJ71" i="213"/>
  <c r="W71" i="213"/>
  <c r="I71" i="213"/>
  <c r="HD71" i="213"/>
  <c r="GQ71" i="213"/>
  <c r="GC71" i="213"/>
  <c r="FA71" i="213"/>
  <c r="EN71" i="213"/>
  <c r="DZ71" i="213"/>
  <c r="DL71" i="213"/>
  <c r="CY71" i="213"/>
  <c r="CK71" i="213"/>
  <c r="BI71" i="213"/>
  <c r="AV71" i="213"/>
  <c r="AH71" i="213"/>
  <c r="T71" i="213"/>
  <c r="G71" i="213"/>
  <c r="GO71" i="213"/>
  <c r="GB71" i="213"/>
  <c r="FN71" i="213"/>
  <c r="EZ71" i="213"/>
  <c r="EM71" i="213"/>
  <c r="DY71" i="213"/>
  <c r="CW71" i="213"/>
  <c r="CJ71" i="213"/>
  <c r="BV71" i="213"/>
  <c r="BH71" i="213"/>
  <c r="AU71" i="213"/>
  <c r="AG71" i="213"/>
  <c r="E71" i="213"/>
  <c r="HB71" i="213"/>
  <c r="GN71" i="213"/>
  <c r="GA71" i="213"/>
  <c r="FM71" i="213"/>
  <c r="EK71" i="213"/>
  <c r="DX71" i="213"/>
  <c r="DJ71" i="213"/>
  <c r="CV71" i="213"/>
  <c r="CI71" i="213"/>
  <c r="BU71" i="213"/>
  <c r="AS71" i="213"/>
  <c r="AF71" i="213"/>
  <c r="R71" i="213"/>
  <c r="D71" i="213"/>
  <c r="HA71" i="213"/>
  <c r="FY71" i="213"/>
  <c r="FL71" i="213"/>
  <c r="EX71" i="213"/>
  <c r="EJ71" i="213"/>
  <c r="DW71" i="213"/>
  <c r="DI71" i="213"/>
  <c r="CG71" i="213"/>
  <c r="BT71" i="213"/>
  <c r="BF71" i="213"/>
  <c r="AR71" i="213"/>
  <c r="AE71" i="213"/>
  <c r="Q71" i="213"/>
  <c r="C71" i="213"/>
  <c r="GZ71" i="213"/>
  <c r="EW71" i="213"/>
  <c r="CT71" i="213"/>
  <c r="GY71" i="213"/>
  <c r="EV71" i="213"/>
  <c r="CS71" i="213"/>
  <c r="AP71" i="213"/>
  <c r="GR71" i="213"/>
  <c r="EO71" i="213"/>
  <c r="CL71" i="213"/>
  <c r="GL71" i="213"/>
  <c r="CF71" i="213"/>
  <c r="AC71" i="213"/>
  <c r="GK71" i="213"/>
  <c r="EH71" i="213"/>
  <c r="AB71" i="213"/>
  <c r="GD71" i="213"/>
  <c r="BX71" i="213"/>
  <c r="U71" i="213"/>
  <c r="FX71" i="213"/>
  <c r="DU71" i="213"/>
  <c r="BS71" i="213"/>
  <c r="P71" i="213"/>
  <c r="FP71" i="213"/>
  <c r="DM71" i="213"/>
  <c r="BK71" i="213"/>
  <c r="H71" i="213"/>
  <c r="FK71" i="213"/>
  <c r="DH71" i="213"/>
  <c r="BE71" i="213"/>
  <c r="B71" i="213"/>
  <c r="FI71" i="213"/>
  <c r="DG71" i="213"/>
  <c r="BD71" i="213"/>
  <c r="FC71" i="213"/>
  <c r="DT71" i="213"/>
  <c r="CZ71" i="213"/>
  <c r="BQ71" i="213"/>
  <c r="AW71" i="213"/>
  <c r="O71" i="213"/>
  <c r="HE71" i="213"/>
  <c r="A68" i="70"/>
  <c r="EX67" i="70"/>
  <c r="FD67" i="70"/>
  <c r="GB67" i="70"/>
  <c r="BI67" i="70"/>
  <c r="EN67" i="70"/>
  <c r="AG67" i="70"/>
  <c r="EK67" i="70"/>
  <c r="AE67" i="70"/>
  <c r="EF67" i="70"/>
  <c r="Z67" i="70"/>
  <c r="CO67" i="70"/>
  <c r="EM67" i="70"/>
  <c r="DM67" i="70"/>
  <c r="CL67" i="70"/>
  <c r="CD67" i="70"/>
  <c r="CA67" i="70"/>
  <c r="BY67" i="70"/>
  <c r="GD67" i="70"/>
  <c r="FH67" i="70"/>
  <c r="ER67" i="70"/>
  <c r="EC67" i="70"/>
  <c r="B67" i="70"/>
  <c r="BK67" i="70"/>
  <c r="EU67" i="70"/>
  <c r="GG67" i="70"/>
  <c r="EH67" i="70"/>
  <c r="EY67" i="70"/>
  <c r="DB67" i="70"/>
  <c r="HB67" i="70"/>
  <c r="EJ67" i="70"/>
  <c r="EP67" i="70"/>
  <c r="FG67" i="70"/>
  <c r="AV67" i="70"/>
  <c r="DY67" i="70"/>
  <c r="S67" i="70"/>
  <c r="DW67" i="70"/>
  <c r="Q67" i="70"/>
  <c r="DR67" i="70"/>
  <c r="L67" i="70"/>
  <c r="CB67" i="70"/>
  <c r="DO67" i="70"/>
  <c r="CN67" i="70"/>
  <c r="BM67" i="70"/>
  <c r="BE67" i="70"/>
  <c r="BD67" i="70"/>
  <c r="BC67" i="70"/>
  <c r="DP67" i="70"/>
  <c r="DG67" i="70"/>
  <c r="CT67" i="70"/>
  <c r="CI67" i="70"/>
  <c r="GZ67" i="70"/>
  <c r="AX67" i="70"/>
  <c r="W67" i="70"/>
  <c r="GI67" i="70"/>
  <c r="EZ67" i="70"/>
  <c r="X67" i="70"/>
  <c r="DS67" i="70"/>
  <c r="DE67" i="70"/>
  <c r="GN67" i="70"/>
  <c r="GT67" i="70"/>
  <c r="HD67" i="70"/>
  <c r="EO67" i="70"/>
  <c r="AH67" i="70"/>
  <c r="DK67" i="70"/>
  <c r="E67" i="70"/>
  <c r="DI67" i="70"/>
  <c r="C67" i="70"/>
  <c r="DD67" i="70"/>
  <c r="GJ67" i="70"/>
  <c r="BN67" i="70"/>
  <c r="CR67" i="70"/>
  <c r="BQ67" i="70"/>
  <c r="AP67" i="70"/>
  <c r="AI67" i="70"/>
  <c r="AF67" i="70"/>
  <c r="AC67" i="70"/>
  <c r="BU67" i="70"/>
  <c r="BL67" i="70"/>
  <c r="AY67" i="70"/>
  <c r="AO67" i="70"/>
  <c r="FE67" i="70"/>
  <c r="AJ67" i="70"/>
  <c r="AM67" i="70"/>
  <c r="GA67" i="70"/>
  <c r="GF67" i="70"/>
  <c r="GQ67" i="70"/>
  <c r="DZ67" i="70"/>
  <c r="T67" i="70"/>
  <c r="CW67" i="70"/>
  <c r="GV67" i="70"/>
  <c r="CU67" i="70"/>
  <c r="GO67" i="70"/>
  <c r="CQ67" i="70"/>
  <c r="FM67" i="70"/>
  <c r="AZ67" i="70"/>
  <c r="BS67" i="70"/>
  <c r="AS67" i="70"/>
  <c r="R67" i="70"/>
  <c r="J67" i="70"/>
  <c r="I67" i="70"/>
  <c r="H67" i="70"/>
  <c r="AA67" i="70"/>
  <c r="P67" i="70"/>
  <c r="D67" i="70"/>
  <c r="HC67" i="70"/>
  <c r="EQ67" i="70"/>
  <c r="CC67" i="70"/>
  <c r="GR67" i="70"/>
  <c r="EB67" i="70"/>
  <c r="EW67" i="70"/>
  <c r="CM67" i="70"/>
  <c r="HA67" i="70"/>
  <c r="FS67" i="70"/>
  <c r="GC67" i="70"/>
  <c r="DL67" i="70"/>
  <c r="G67" i="70"/>
  <c r="CJ67" i="70"/>
  <c r="FW67" i="70"/>
  <c r="CG67" i="70"/>
  <c r="FT67" i="70"/>
  <c r="AW67" i="70"/>
  <c r="GL67" i="70"/>
  <c r="FK67" i="70"/>
  <c r="EA67" i="70"/>
  <c r="ES67" i="70"/>
  <c r="CF67" i="70"/>
  <c r="GM67" i="70"/>
  <c r="GS67" i="70"/>
  <c r="FO67" i="70"/>
  <c r="CY67" i="70"/>
  <c r="GW67" i="70"/>
  <c r="BV67" i="70"/>
  <c r="GU67" i="70"/>
  <c r="BT67" i="70"/>
  <c r="GK67" i="70"/>
  <c r="BO67" i="70"/>
  <c r="EE67" i="70"/>
  <c r="Y67" i="70"/>
  <c r="FI67" i="70"/>
  <c r="DJ67" i="70"/>
  <c r="FY67" i="70"/>
  <c r="GE67" i="70"/>
  <c r="FA67" i="70"/>
  <c r="CK67" i="70"/>
  <c r="FX67" i="70"/>
  <c r="BH67" i="70"/>
  <c r="FV67" i="70"/>
  <c r="BF67" i="70"/>
  <c r="FN67" i="70"/>
  <c r="BA67" i="70"/>
  <c r="DQ67" i="70"/>
  <c r="K67" i="70"/>
  <c r="FP67" i="70"/>
  <c r="EG67" i="70"/>
  <c r="DX67" i="70"/>
  <c r="DU67" i="70"/>
  <c r="DT67" i="70"/>
  <c r="BX67" i="70"/>
  <c r="BP67" i="70"/>
  <c r="BG67" i="70"/>
  <c r="AQ67" i="70"/>
  <c r="AK67" i="70"/>
  <c r="CS67" i="70"/>
  <c r="AB67" i="70"/>
  <c r="HE67" i="70"/>
  <c r="CE67" i="70"/>
  <c r="FL67" i="70"/>
  <c r="FQ67" i="70"/>
  <c r="GY67" i="70"/>
  <c r="BW67" i="70"/>
  <c r="FF67" i="70"/>
  <c r="AU67" i="70"/>
  <c r="FC67" i="70"/>
  <c r="AR67" i="70"/>
  <c r="EV67" i="70"/>
  <c r="AN67" i="70"/>
  <c r="DC67" i="70"/>
  <c r="FU67" i="70"/>
  <c r="EI67" i="70"/>
  <c r="DH67" i="70"/>
  <c r="DA67" i="70"/>
  <c r="CZ67" i="70"/>
  <c r="CV67" i="70"/>
  <c r="U67" i="70"/>
  <c r="M67" i="70"/>
  <c r="O67" i="70"/>
  <c r="HC72" i="213" l="1"/>
  <c r="FW72" i="213"/>
  <c r="EI72" i="213"/>
  <c r="GU72" i="213"/>
  <c r="GM72" i="213"/>
  <c r="EY72" i="213"/>
  <c r="EA72" i="213"/>
  <c r="FO72" i="213"/>
  <c r="FG72" i="213"/>
  <c r="EQ72" i="213"/>
  <c r="GE72" i="213"/>
  <c r="DC72" i="213"/>
  <c r="CE72" i="213"/>
  <c r="DS72" i="213"/>
  <c r="CU72" i="213"/>
  <c r="BW72" i="213"/>
  <c r="DK72" i="213"/>
  <c r="CM72" i="213"/>
  <c r="K72" i="213"/>
  <c r="BG72" i="213"/>
  <c r="AI72" i="213"/>
  <c r="AY72" i="213"/>
  <c r="AA72" i="213"/>
  <c r="BO72" i="213"/>
  <c r="AQ72" i="213"/>
  <c r="S72" i="213"/>
  <c r="GO72" i="213"/>
  <c r="GB72" i="213"/>
  <c r="FN72" i="213"/>
  <c r="EZ72" i="213"/>
  <c r="EM72" i="213"/>
  <c r="DY72" i="213"/>
  <c r="CW72" i="213"/>
  <c r="CJ72" i="213"/>
  <c r="BV72" i="213"/>
  <c r="BH72" i="213"/>
  <c r="AU72" i="213"/>
  <c r="AG72" i="213"/>
  <c r="E72" i="213"/>
  <c r="HB72" i="213"/>
  <c r="GN72" i="213"/>
  <c r="GA72" i="213"/>
  <c r="FM72" i="213"/>
  <c r="EK72" i="213"/>
  <c r="DX72" i="213"/>
  <c r="DJ72" i="213"/>
  <c r="CV72" i="213"/>
  <c r="CI72" i="213"/>
  <c r="BU72" i="213"/>
  <c r="AS72" i="213"/>
  <c r="AF72" i="213"/>
  <c r="R72" i="213"/>
  <c r="D72" i="213"/>
  <c r="HA72" i="213"/>
  <c r="FY72" i="213"/>
  <c r="FL72" i="213"/>
  <c r="EX72" i="213"/>
  <c r="EJ72" i="213"/>
  <c r="DW72" i="213"/>
  <c r="DI72" i="213"/>
  <c r="CG72" i="213"/>
  <c r="BT72" i="213"/>
  <c r="BF72" i="213"/>
  <c r="AR72" i="213"/>
  <c r="AE72" i="213"/>
  <c r="Q72" i="213"/>
  <c r="C72" i="213"/>
  <c r="GZ72" i="213"/>
  <c r="GL72" i="213"/>
  <c r="FX72" i="213"/>
  <c r="FK72" i="213"/>
  <c r="EW72" i="213"/>
  <c r="DU72" i="213"/>
  <c r="DH72" i="213"/>
  <c r="CT72" i="213"/>
  <c r="CF72" i="213"/>
  <c r="BS72" i="213"/>
  <c r="BE72" i="213"/>
  <c r="AC72" i="213"/>
  <c r="P72" i="213"/>
  <c r="B72" i="213"/>
  <c r="GY72" i="213"/>
  <c r="GK72" i="213"/>
  <c r="FI72" i="213"/>
  <c r="EV72" i="213"/>
  <c r="EH72" i="213"/>
  <c r="DT72" i="213"/>
  <c r="DG72" i="213"/>
  <c r="CS72" i="213"/>
  <c r="BQ72" i="213"/>
  <c r="BD72" i="213"/>
  <c r="AP72" i="213"/>
  <c r="AB72" i="213"/>
  <c r="O72" i="213"/>
  <c r="GV72" i="213"/>
  <c r="GI72" i="213"/>
  <c r="FU72" i="213"/>
  <c r="ES72" i="213"/>
  <c r="EF72" i="213"/>
  <c r="DR72" i="213"/>
  <c r="DD72" i="213"/>
  <c r="CQ72" i="213"/>
  <c r="CC72" i="213"/>
  <c r="BA72" i="213"/>
  <c r="AN72" i="213"/>
  <c r="Z72" i="213"/>
  <c r="L72" i="213"/>
  <c r="GG72" i="213"/>
  <c r="FT72" i="213"/>
  <c r="FF72" i="213"/>
  <c r="ER72" i="213"/>
  <c r="EE72" i="213"/>
  <c r="DQ72" i="213"/>
  <c r="CO72" i="213"/>
  <c r="CB72" i="213"/>
  <c r="BN72" i="213"/>
  <c r="AZ72" i="213"/>
  <c r="AM72" i="213"/>
  <c r="Y72" i="213"/>
  <c r="GT72" i="213"/>
  <c r="GF72" i="213"/>
  <c r="FS72" i="213"/>
  <c r="FE72" i="213"/>
  <c r="EC72" i="213"/>
  <c r="DP72" i="213"/>
  <c r="DB72" i="213"/>
  <c r="CN72" i="213"/>
  <c r="CA72" i="213"/>
  <c r="BM72" i="213"/>
  <c r="AK72" i="213"/>
  <c r="X72" i="213"/>
  <c r="J72" i="213"/>
  <c r="A73" i="213"/>
  <c r="GS72" i="213"/>
  <c r="FQ72" i="213"/>
  <c r="FD72" i="213"/>
  <c r="EP72" i="213"/>
  <c r="EB72" i="213"/>
  <c r="DO72" i="213"/>
  <c r="DA72" i="213"/>
  <c r="BY72" i="213"/>
  <c r="BL72" i="213"/>
  <c r="AX72" i="213"/>
  <c r="AJ72" i="213"/>
  <c r="W72" i="213"/>
  <c r="I72" i="213"/>
  <c r="HE72" i="213"/>
  <c r="GR72" i="213"/>
  <c r="GD72" i="213"/>
  <c r="FP72" i="213"/>
  <c r="FC72" i="213"/>
  <c r="EO72" i="213"/>
  <c r="CZ72" i="213"/>
  <c r="AW72" i="213"/>
  <c r="FH72" i="213"/>
  <c r="CY72" i="213"/>
  <c r="AV72" i="213"/>
  <c r="FA72" i="213"/>
  <c r="CR72" i="213"/>
  <c r="AO72" i="213"/>
  <c r="EU72" i="213"/>
  <c r="CL72" i="213"/>
  <c r="EN72" i="213"/>
  <c r="CK72" i="213"/>
  <c r="AH72" i="213"/>
  <c r="EG72" i="213"/>
  <c r="CD72" i="213"/>
  <c r="HD72" i="213"/>
  <c r="BX72" i="213"/>
  <c r="U72" i="213"/>
  <c r="GQ72" i="213"/>
  <c r="BP72" i="213"/>
  <c r="M72" i="213"/>
  <c r="GJ72" i="213"/>
  <c r="DM72" i="213"/>
  <c r="BK72" i="213"/>
  <c r="H72" i="213"/>
  <c r="GC72" i="213"/>
  <c r="DL72" i="213"/>
  <c r="BI72" i="213"/>
  <c r="G72" i="213"/>
  <c r="GW72" i="213"/>
  <c r="FV72" i="213"/>
  <c r="DZ72" i="213"/>
  <c r="DE72" i="213"/>
  <c r="BC72" i="213"/>
  <c r="T72" i="213"/>
  <c r="GU68" i="70"/>
  <c r="CO68" i="70"/>
  <c r="GF68" i="70"/>
  <c r="CA68" i="70"/>
  <c r="GC68" i="70"/>
  <c r="FL68" i="70"/>
  <c r="BF68" i="70"/>
  <c r="FK68" i="70"/>
  <c r="BE68" i="70"/>
  <c r="FH68" i="70"/>
  <c r="BC68" i="70"/>
  <c r="CK68" i="70"/>
  <c r="CJ68" i="70"/>
  <c r="CI68" i="70"/>
  <c r="DA68" i="70"/>
  <c r="DX68" i="70"/>
  <c r="ES68" i="70"/>
  <c r="FQ68" i="70"/>
  <c r="GR68" i="70"/>
  <c r="GB68" i="70"/>
  <c r="CQ68" i="70"/>
  <c r="CC68" i="70"/>
  <c r="AF68" i="70"/>
  <c r="EM68" i="70"/>
  <c r="DT68" i="70"/>
  <c r="BH68" i="70"/>
  <c r="DZ68" i="70"/>
  <c r="GK68" i="70"/>
  <c r="AG68" i="70"/>
  <c r="BG68" i="70"/>
  <c r="GG68" i="70"/>
  <c r="CB68" i="70"/>
  <c r="FS68" i="70"/>
  <c r="BM68" i="70"/>
  <c r="FO68" i="70"/>
  <c r="EX68" i="70"/>
  <c r="AR68" i="70"/>
  <c r="EW68" i="70"/>
  <c r="AQ68" i="70"/>
  <c r="EU68" i="70"/>
  <c r="AO68" i="70"/>
  <c r="BL68" i="70"/>
  <c r="BK68" i="70"/>
  <c r="BI68" i="70"/>
  <c r="CE68" i="70"/>
  <c r="CY68" i="70"/>
  <c r="DR68" i="70"/>
  <c r="EP68" i="70"/>
  <c r="EK68" i="70"/>
  <c r="DM68" i="70"/>
  <c r="AS68" i="70"/>
  <c r="GN68" i="70"/>
  <c r="CZ68" i="70"/>
  <c r="AP68" i="70"/>
  <c r="BX68" i="70"/>
  <c r="EC68" i="70"/>
  <c r="B68" i="70"/>
  <c r="BV68" i="70"/>
  <c r="FE68" i="70"/>
  <c r="AA68" i="70"/>
  <c r="DO68" i="70"/>
  <c r="I68" i="70"/>
  <c r="GO68" i="70"/>
  <c r="FF68" i="70"/>
  <c r="AZ68" i="70"/>
  <c r="EQ68" i="70"/>
  <c r="AK68" i="70"/>
  <c r="EN68" i="70"/>
  <c r="DW68" i="70"/>
  <c r="Q68" i="70"/>
  <c r="DU68" i="70"/>
  <c r="P68" i="70"/>
  <c r="DS68" i="70"/>
  <c r="M68" i="70"/>
  <c r="S68" i="70"/>
  <c r="R68" i="70"/>
  <c r="O68" i="70"/>
  <c r="AI68" i="70"/>
  <c r="BD68" i="70"/>
  <c r="BW68" i="70"/>
  <c r="CS68" i="70"/>
  <c r="U68" i="70"/>
  <c r="G68" i="70"/>
  <c r="CM68" i="70"/>
  <c r="FW68" i="70"/>
  <c r="DL68" i="70"/>
  <c r="X68" i="70"/>
  <c r="DH68" i="70"/>
  <c r="GI68" i="70"/>
  <c r="L68" i="70"/>
  <c r="FM68" i="70"/>
  <c r="EE68" i="70"/>
  <c r="Y68" i="70"/>
  <c r="DP68" i="70"/>
  <c r="J68" i="70"/>
  <c r="HA68" i="70"/>
  <c r="CU68" i="70"/>
  <c r="GZ68" i="70"/>
  <c r="CT68" i="70"/>
  <c r="GW68" i="70"/>
  <c r="CR68" i="70"/>
  <c r="FI68" i="70"/>
  <c r="FG68" i="70"/>
  <c r="FD68" i="70"/>
  <c r="GD68" i="70"/>
  <c r="HB68" i="70"/>
  <c r="H68" i="70"/>
  <c r="AB68" i="70"/>
  <c r="AW68" i="70"/>
  <c r="DY68" i="70"/>
  <c r="CW68" i="70"/>
  <c r="HC68" i="70"/>
  <c r="FN68" i="70"/>
  <c r="BA68" i="70"/>
  <c r="BU68" i="70"/>
  <c r="CL68" i="70"/>
  <c r="AV68" i="70"/>
  <c r="AC68" i="70"/>
  <c r="BY68" i="70"/>
  <c r="EV68" i="70"/>
  <c r="ER68" i="70"/>
  <c r="DI68" i="70"/>
  <c r="HE68" i="70"/>
  <c r="AH68" i="70"/>
  <c r="DQ68" i="70"/>
  <c r="K68" i="70"/>
  <c r="DB68" i="70"/>
  <c r="HD68" i="70"/>
  <c r="GM68" i="70"/>
  <c r="CG68" i="70"/>
  <c r="GL68" i="70"/>
  <c r="CF68" i="70"/>
  <c r="GJ68" i="70"/>
  <c r="CD68" i="70"/>
  <c r="EH68" i="70"/>
  <c r="EF68" i="70"/>
  <c r="EB68" i="70"/>
  <c r="FC68" i="70"/>
  <c r="GA68" i="70"/>
  <c r="GV68" i="70"/>
  <c r="E68" i="70"/>
  <c r="Z68" i="70"/>
  <c r="AU68" i="70"/>
  <c r="W68" i="70"/>
  <c r="AJ68" i="70"/>
  <c r="BQ68" i="70"/>
  <c r="AM68" i="70"/>
  <c r="C68" i="70"/>
  <c r="DE68" i="70"/>
  <c r="GE68" i="70"/>
  <c r="AX68" i="70"/>
  <c r="DK68" i="70"/>
  <c r="A69" i="70"/>
  <c r="DC68" i="70"/>
  <c r="GT68" i="70"/>
  <c r="CN68" i="70"/>
  <c r="GQ68" i="70"/>
  <c r="FY68" i="70"/>
  <c r="BT68" i="70"/>
  <c r="FX68" i="70"/>
  <c r="BS68" i="70"/>
  <c r="FV68" i="70"/>
  <c r="BP68" i="70"/>
  <c r="DJ68" i="70"/>
  <c r="DG68" i="70"/>
  <c r="DD68" i="70"/>
  <c r="EA68" i="70"/>
  <c r="EY68" i="70"/>
  <c r="FU68" i="70"/>
  <c r="GS68" i="70"/>
  <c r="D68" i="70"/>
  <c r="T68" i="70"/>
  <c r="EZ68" i="70"/>
  <c r="GY68" i="70"/>
  <c r="EO68" i="70"/>
  <c r="FP68" i="70"/>
  <c r="FT68" i="70"/>
  <c r="BN68" i="70"/>
  <c r="AY68" i="70"/>
  <c r="FA68" i="70"/>
  <c r="EJ68" i="70"/>
  <c r="AE68" i="70"/>
  <c r="EI68" i="70"/>
  <c r="EG68" i="70"/>
  <c r="AN68" i="70"/>
  <c r="CV68" i="70"/>
  <c r="BO68" i="70"/>
  <c r="GU73" i="213" l="1"/>
  <c r="GM73" i="213"/>
  <c r="HC73" i="213"/>
  <c r="GE73" i="213"/>
  <c r="EI73" i="213"/>
  <c r="EY73" i="213"/>
  <c r="EA73" i="213"/>
  <c r="FO73" i="213"/>
  <c r="FG73" i="213"/>
  <c r="EQ73" i="213"/>
  <c r="FW73" i="213"/>
  <c r="CE73" i="213"/>
  <c r="DS73" i="213"/>
  <c r="CU73" i="213"/>
  <c r="BW73" i="213"/>
  <c r="DK73" i="213"/>
  <c r="CM73" i="213"/>
  <c r="DC73" i="213"/>
  <c r="BG73" i="213"/>
  <c r="AI73" i="213"/>
  <c r="AY73" i="213"/>
  <c r="AA73" i="213"/>
  <c r="BO73" i="213"/>
  <c r="AQ73" i="213"/>
  <c r="K73" i="213"/>
  <c r="S73" i="213"/>
  <c r="HA73" i="213"/>
  <c r="FY73" i="213"/>
  <c r="FL73" i="213"/>
  <c r="EX73" i="213"/>
  <c r="EJ73" i="213"/>
  <c r="DW73" i="213"/>
  <c r="DI73" i="213"/>
  <c r="GZ73" i="213"/>
  <c r="GL73" i="213"/>
  <c r="FX73" i="213"/>
  <c r="FK73" i="213"/>
  <c r="EW73" i="213"/>
  <c r="DU73" i="213"/>
  <c r="DH73" i="213"/>
  <c r="GY73" i="213"/>
  <c r="GK73" i="213"/>
  <c r="FI73" i="213"/>
  <c r="EV73" i="213"/>
  <c r="EH73" i="213"/>
  <c r="DT73" i="213"/>
  <c r="GW73" i="213"/>
  <c r="GJ73" i="213"/>
  <c r="FV73" i="213"/>
  <c r="FH73" i="213"/>
  <c r="EU73" i="213"/>
  <c r="EG73" i="213"/>
  <c r="DE73" i="213"/>
  <c r="GV73" i="213"/>
  <c r="GI73" i="213"/>
  <c r="FU73" i="213"/>
  <c r="ES73" i="213"/>
  <c r="EF73" i="213"/>
  <c r="DR73" i="213"/>
  <c r="GG73" i="213"/>
  <c r="FT73" i="213"/>
  <c r="FF73" i="213"/>
  <c r="ER73" i="213"/>
  <c r="EE73" i="213"/>
  <c r="GT73" i="213"/>
  <c r="GF73" i="213"/>
  <c r="FS73" i="213"/>
  <c r="FE73" i="213"/>
  <c r="EC73" i="213"/>
  <c r="DP73" i="213"/>
  <c r="DB73" i="213"/>
  <c r="CN73" i="213"/>
  <c r="A74" i="213"/>
  <c r="GS73" i="213"/>
  <c r="FQ73" i="213"/>
  <c r="FD73" i="213"/>
  <c r="HE73" i="213"/>
  <c r="GR73" i="213"/>
  <c r="GD73" i="213"/>
  <c r="FP73" i="213"/>
  <c r="FC73" i="213"/>
  <c r="EO73" i="213"/>
  <c r="DM73" i="213"/>
  <c r="CZ73" i="213"/>
  <c r="HD73" i="213"/>
  <c r="GQ73" i="213"/>
  <c r="GC73" i="213"/>
  <c r="FA73" i="213"/>
  <c r="GO73" i="213"/>
  <c r="HB73" i="213"/>
  <c r="GN73" i="213"/>
  <c r="GA73" i="213"/>
  <c r="FM73" i="213"/>
  <c r="EK73" i="213"/>
  <c r="DX73" i="213"/>
  <c r="GB73" i="213"/>
  <c r="CQ73" i="213"/>
  <c r="CB73" i="213"/>
  <c r="BN73" i="213"/>
  <c r="AZ73" i="213"/>
  <c r="AM73" i="213"/>
  <c r="Y73" i="213"/>
  <c r="FN73" i="213"/>
  <c r="DJ73" i="213"/>
  <c r="CO73" i="213"/>
  <c r="CA73" i="213"/>
  <c r="BM73" i="213"/>
  <c r="AK73" i="213"/>
  <c r="X73" i="213"/>
  <c r="J73" i="213"/>
  <c r="EZ73" i="213"/>
  <c r="DG73" i="213"/>
  <c r="BY73" i="213"/>
  <c r="BL73" i="213"/>
  <c r="AX73" i="213"/>
  <c r="AJ73" i="213"/>
  <c r="W73" i="213"/>
  <c r="I73" i="213"/>
  <c r="EP73" i="213"/>
  <c r="DD73" i="213"/>
  <c r="CL73" i="213"/>
  <c r="BX73" i="213"/>
  <c r="BK73" i="213"/>
  <c r="AW73" i="213"/>
  <c r="U73" i="213"/>
  <c r="H73" i="213"/>
  <c r="EN73" i="213"/>
  <c r="CK73" i="213"/>
  <c r="BI73" i="213"/>
  <c r="AV73" i="213"/>
  <c r="AH73" i="213"/>
  <c r="T73" i="213"/>
  <c r="G73" i="213"/>
  <c r="EB73" i="213"/>
  <c r="CY73" i="213"/>
  <c r="CI73" i="213"/>
  <c r="BU73" i="213"/>
  <c r="AS73" i="213"/>
  <c r="AF73" i="213"/>
  <c r="R73" i="213"/>
  <c r="D73" i="213"/>
  <c r="DZ73" i="213"/>
  <c r="CW73" i="213"/>
  <c r="CG73" i="213"/>
  <c r="BT73" i="213"/>
  <c r="BF73" i="213"/>
  <c r="AR73" i="213"/>
  <c r="AE73" i="213"/>
  <c r="Q73" i="213"/>
  <c r="C73" i="213"/>
  <c r="DY73" i="213"/>
  <c r="CV73" i="213"/>
  <c r="CF73" i="213"/>
  <c r="BS73" i="213"/>
  <c r="BE73" i="213"/>
  <c r="AC73" i="213"/>
  <c r="P73" i="213"/>
  <c r="B73" i="213"/>
  <c r="DQ73" i="213"/>
  <c r="CT73" i="213"/>
  <c r="BQ73" i="213"/>
  <c r="BD73" i="213"/>
  <c r="AP73" i="213"/>
  <c r="AB73" i="213"/>
  <c r="O73" i="213"/>
  <c r="DO73" i="213"/>
  <c r="CS73" i="213"/>
  <c r="CD73" i="213"/>
  <c r="BP73" i="213"/>
  <c r="BC73" i="213"/>
  <c r="AO73" i="213"/>
  <c r="M73" i="213"/>
  <c r="AN73" i="213"/>
  <c r="EM73" i="213"/>
  <c r="AG73" i="213"/>
  <c r="DL73" i="213"/>
  <c r="Z73" i="213"/>
  <c r="DA73" i="213"/>
  <c r="CR73" i="213"/>
  <c r="L73" i="213"/>
  <c r="CJ73" i="213"/>
  <c r="E73" i="213"/>
  <c r="CC73" i="213"/>
  <c r="BH73" i="213"/>
  <c r="BA73" i="213"/>
  <c r="BV73" i="213"/>
  <c r="AU73" i="213"/>
  <c r="FY69" i="70"/>
  <c r="BP69" i="70"/>
  <c r="AY69" i="70"/>
  <c r="AJ69" i="70"/>
  <c r="EN69" i="70"/>
  <c r="BK69" i="70"/>
  <c r="BE69" i="70"/>
  <c r="S69" i="70"/>
  <c r="DD69" i="70"/>
  <c r="FM69" i="70"/>
  <c r="BG69" i="70"/>
  <c r="FL69" i="70"/>
  <c r="BF69" i="70"/>
  <c r="FH69" i="70"/>
  <c r="BC69" i="70"/>
  <c r="EQ69" i="70"/>
  <c r="AK69" i="70"/>
  <c r="EB69" i="70"/>
  <c r="W69" i="70"/>
  <c r="DZ69" i="70"/>
  <c r="T69" i="70"/>
  <c r="AI69" i="70"/>
  <c r="AG69" i="70"/>
  <c r="AC69" i="70"/>
  <c r="AB69" i="70"/>
  <c r="HC69" i="70"/>
  <c r="GZ69" i="70"/>
  <c r="GD69" i="70"/>
  <c r="AN69" i="70"/>
  <c r="L69" i="70"/>
  <c r="CS69" i="70"/>
  <c r="FC69" i="70"/>
  <c r="GW69" i="70"/>
  <c r="FQ69" i="70"/>
  <c r="DM69" i="70"/>
  <c r="DH69" i="70"/>
  <c r="AW69" i="70"/>
  <c r="EA69" i="70"/>
  <c r="Y69" i="70"/>
  <c r="AM69" i="70"/>
  <c r="EY69" i="70"/>
  <c r="AS69" i="70"/>
  <c r="EX69" i="70"/>
  <c r="AR69" i="70"/>
  <c r="EU69" i="70"/>
  <c r="AO69" i="70"/>
  <c r="EC69" i="70"/>
  <c r="X69" i="70"/>
  <c r="DO69" i="70"/>
  <c r="I69" i="70"/>
  <c r="DL69" i="70"/>
  <c r="G69" i="70"/>
  <c r="H69" i="70"/>
  <c r="E69" i="70"/>
  <c r="B69" i="70"/>
  <c r="GG69" i="70"/>
  <c r="GB69" i="70"/>
  <c r="FX69" i="70"/>
  <c r="DR69" i="70"/>
  <c r="HE69" i="70"/>
  <c r="GV69" i="70"/>
  <c r="CO69" i="70"/>
  <c r="Z69" i="70"/>
  <c r="CY69" i="70"/>
  <c r="GL69" i="70"/>
  <c r="FF69" i="70"/>
  <c r="EZ69" i="70"/>
  <c r="BA69" i="70"/>
  <c r="EF69" i="70"/>
  <c r="GU69" i="70"/>
  <c r="EM69" i="70"/>
  <c r="K69" i="70"/>
  <c r="GY69" i="70"/>
  <c r="EK69" i="70"/>
  <c r="AF69" i="70"/>
  <c r="EJ69" i="70"/>
  <c r="AE69" i="70"/>
  <c r="EG69" i="70"/>
  <c r="AA69" i="70"/>
  <c r="DP69" i="70"/>
  <c r="J69" i="70"/>
  <c r="DA69" i="70"/>
  <c r="HD69" i="70"/>
  <c r="GR69" i="70"/>
  <c r="GO69" i="70"/>
  <c r="GK69" i="70"/>
  <c r="EW69" i="70"/>
  <c r="ES69" i="70"/>
  <c r="GI69" i="70"/>
  <c r="DJ69" i="70"/>
  <c r="DE69" i="70"/>
  <c r="GE69" i="70"/>
  <c r="GC69" i="70"/>
  <c r="EI69" i="70"/>
  <c r="DC69" i="70"/>
  <c r="DQ69" i="70"/>
  <c r="CQ69" i="70"/>
  <c r="DX69" i="70"/>
  <c r="R69" i="70"/>
  <c r="DW69" i="70"/>
  <c r="Q69" i="70"/>
  <c r="DS69" i="70"/>
  <c r="M69" i="70"/>
  <c r="DB69" i="70"/>
  <c r="GS69" i="70"/>
  <c r="CM69" i="70"/>
  <c r="GQ69" i="70"/>
  <c r="CK69" i="70"/>
  <c r="FP69" i="70"/>
  <c r="FN69" i="70"/>
  <c r="FK69" i="70"/>
  <c r="FI69" i="70"/>
  <c r="EE69" i="70"/>
  <c r="DY69" i="70"/>
  <c r="DU69" i="70"/>
  <c r="FW69" i="70"/>
  <c r="CC69" i="70"/>
  <c r="BQ69" i="70"/>
  <c r="BO69" i="70"/>
  <c r="EV69" i="70"/>
  <c r="A70" i="70"/>
  <c r="D69" i="70"/>
  <c r="DI69" i="70"/>
  <c r="C69" i="70"/>
  <c r="CN69" i="70"/>
  <c r="BY69" i="70"/>
  <c r="BW69" i="70"/>
  <c r="EH69" i="70"/>
  <c r="CW69" i="70"/>
  <c r="O69" i="70"/>
  <c r="CB69" i="70"/>
  <c r="CZ69" i="70"/>
  <c r="GT69" i="70"/>
  <c r="EO69" i="70"/>
  <c r="CT69" i="70"/>
  <c r="FU69" i="70"/>
  <c r="HB69" i="70"/>
  <c r="HA69" i="70"/>
  <c r="CU69" i="70"/>
  <c r="CR69" i="70"/>
  <c r="CA69" i="70"/>
  <c r="FO69" i="70"/>
  <c r="DG69" i="70"/>
  <c r="BS69" i="70"/>
  <c r="AP69" i="70"/>
  <c r="P69" i="70"/>
  <c r="CV69" i="70"/>
  <c r="GF69" i="70"/>
  <c r="BL69" i="70"/>
  <c r="BI69" i="70"/>
  <c r="DK69" i="70"/>
  <c r="BV69" i="70"/>
  <c r="BN69" i="70"/>
  <c r="GN69" i="70"/>
  <c r="CI69" i="70"/>
  <c r="GM69" i="70"/>
  <c r="CG69" i="70"/>
  <c r="GJ69" i="70"/>
  <c r="CD69" i="70"/>
  <c r="FS69" i="70"/>
  <c r="BM69" i="70"/>
  <c r="FD69" i="70"/>
  <c r="AX69" i="70"/>
  <c r="FA69" i="70"/>
  <c r="AV69" i="70"/>
  <c r="CL69" i="70"/>
  <c r="CJ69" i="70"/>
  <c r="CF69" i="70"/>
  <c r="CE69" i="70"/>
  <c r="AZ69" i="70"/>
  <c r="AU69" i="70"/>
  <c r="AQ69" i="70"/>
  <c r="FT69" i="70"/>
  <c r="ER69" i="70"/>
  <c r="DT69" i="70"/>
  <c r="FG69" i="70"/>
  <c r="U69" i="70"/>
  <c r="GA69" i="70"/>
  <c r="BU69" i="70"/>
  <c r="BT69" i="70"/>
  <c r="FV69" i="70"/>
  <c r="FE69" i="70"/>
  <c r="EP69" i="70"/>
  <c r="AH69" i="70"/>
  <c r="BH69" i="70"/>
  <c r="BD69" i="70"/>
  <c r="BX69" i="70"/>
  <c r="GU74" i="213" l="1"/>
  <c r="FW74" i="213"/>
  <c r="GM74" i="213"/>
  <c r="FO74" i="213"/>
  <c r="HC74" i="213"/>
  <c r="GE74" i="213"/>
  <c r="FG74" i="213"/>
  <c r="EY74" i="213"/>
  <c r="EA74" i="213"/>
  <c r="EQ74" i="213"/>
  <c r="EI74" i="213"/>
  <c r="DS74" i="213"/>
  <c r="CU74" i="213"/>
  <c r="BW74" i="213"/>
  <c r="DK74" i="213"/>
  <c r="CM74" i="213"/>
  <c r="DC74" i="213"/>
  <c r="CE74" i="213"/>
  <c r="AI74" i="213"/>
  <c r="AY74" i="213"/>
  <c r="AA74" i="213"/>
  <c r="BO74" i="213"/>
  <c r="AQ74" i="213"/>
  <c r="K74" i="213"/>
  <c r="S74" i="213"/>
  <c r="BG74" i="213"/>
  <c r="A75" i="213"/>
  <c r="GS74" i="213"/>
  <c r="FQ74" i="213"/>
  <c r="FD74" i="213"/>
  <c r="EP74" i="213"/>
  <c r="EB74" i="213"/>
  <c r="DO74" i="213"/>
  <c r="DA74" i="213"/>
  <c r="BY74" i="213"/>
  <c r="BL74" i="213"/>
  <c r="AX74" i="213"/>
  <c r="AJ74" i="213"/>
  <c r="W74" i="213"/>
  <c r="I74" i="213"/>
  <c r="HE74" i="213"/>
  <c r="GR74" i="213"/>
  <c r="GD74" i="213"/>
  <c r="FP74" i="213"/>
  <c r="FC74" i="213"/>
  <c r="EO74" i="213"/>
  <c r="DM74" i="213"/>
  <c r="CZ74" i="213"/>
  <c r="CL74" i="213"/>
  <c r="BX74" i="213"/>
  <c r="BK74" i="213"/>
  <c r="AW74" i="213"/>
  <c r="U74" i="213"/>
  <c r="H74" i="213"/>
  <c r="HD74" i="213"/>
  <c r="GQ74" i="213"/>
  <c r="GC74" i="213"/>
  <c r="FA74" i="213"/>
  <c r="EN74" i="213"/>
  <c r="DZ74" i="213"/>
  <c r="DL74" i="213"/>
  <c r="CY74" i="213"/>
  <c r="CK74" i="213"/>
  <c r="BI74" i="213"/>
  <c r="AV74" i="213"/>
  <c r="AH74" i="213"/>
  <c r="T74" i="213"/>
  <c r="G74" i="213"/>
  <c r="GO74" i="213"/>
  <c r="GB74" i="213"/>
  <c r="FN74" i="213"/>
  <c r="EZ74" i="213"/>
  <c r="EM74" i="213"/>
  <c r="DY74" i="213"/>
  <c r="CW74" i="213"/>
  <c r="CJ74" i="213"/>
  <c r="BV74" i="213"/>
  <c r="BH74" i="213"/>
  <c r="AU74" i="213"/>
  <c r="AG74" i="213"/>
  <c r="E74" i="213"/>
  <c r="HB74" i="213"/>
  <c r="GN74" i="213"/>
  <c r="GA74" i="213"/>
  <c r="FM74" i="213"/>
  <c r="EK74" i="213"/>
  <c r="DX74" i="213"/>
  <c r="DJ74" i="213"/>
  <c r="CV74" i="213"/>
  <c r="CI74" i="213"/>
  <c r="BU74" i="213"/>
  <c r="AS74" i="213"/>
  <c r="AF74" i="213"/>
  <c r="R74" i="213"/>
  <c r="D74" i="213"/>
  <c r="HA74" i="213"/>
  <c r="FY74" i="213"/>
  <c r="FL74" i="213"/>
  <c r="EX74" i="213"/>
  <c r="EJ74" i="213"/>
  <c r="DW74" i="213"/>
  <c r="DI74" i="213"/>
  <c r="CG74" i="213"/>
  <c r="BT74" i="213"/>
  <c r="BF74" i="213"/>
  <c r="AR74" i="213"/>
  <c r="AE74" i="213"/>
  <c r="Q74" i="213"/>
  <c r="C74" i="213"/>
  <c r="GZ74" i="213"/>
  <c r="GL74" i="213"/>
  <c r="FX74" i="213"/>
  <c r="FK74" i="213"/>
  <c r="EW74" i="213"/>
  <c r="DU74" i="213"/>
  <c r="DH74" i="213"/>
  <c r="CT74" i="213"/>
  <c r="CF74" i="213"/>
  <c r="BS74" i="213"/>
  <c r="BE74" i="213"/>
  <c r="AC74" i="213"/>
  <c r="P74" i="213"/>
  <c r="B74" i="213"/>
  <c r="GY74" i="213"/>
  <c r="GK74" i="213"/>
  <c r="FI74" i="213"/>
  <c r="EV74" i="213"/>
  <c r="EH74" i="213"/>
  <c r="DT74" i="213"/>
  <c r="DG74" i="213"/>
  <c r="CS74" i="213"/>
  <c r="BQ74" i="213"/>
  <c r="BD74" i="213"/>
  <c r="AP74" i="213"/>
  <c r="AB74" i="213"/>
  <c r="O74" i="213"/>
  <c r="GW74" i="213"/>
  <c r="GJ74" i="213"/>
  <c r="FV74" i="213"/>
  <c r="FH74" i="213"/>
  <c r="EU74" i="213"/>
  <c r="EG74" i="213"/>
  <c r="DE74" i="213"/>
  <c r="CR74" i="213"/>
  <c r="CD74" i="213"/>
  <c r="BP74" i="213"/>
  <c r="BC74" i="213"/>
  <c r="AO74" i="213"/>
  <c r="M74" i="213"/>
  <c r="GV74" i="213"/>
  <c r="GI74" i="213"/>
  <c r="FU74" i="213"/>
  <c r="ES74" i="213"/>
  <c r="EF74" i="213"/>
  <c r="DR74" i="213"/>
  <c r="DD74" i="213"/>
  <c r="CQ74" i="213"/>
  <c r="CC74" i="213"/>
  <c r="BA74" i="213"/>
  <c r="AN74" i="213"/>
  <c r="Z74" i="213"/>
  <c r="L74" i="213"/>
  <c r="GG74" i="213"/>
  <c r="FT74" i="213"/>
  <c r="FF74" i="213"/>
  <c r="ER74" i="213"/>
  <c r="EE74" i="213"/>
  <c r="DQ74" i="213"/>
  <c r="CO74" i="213"/>
  <c r="CB74" i="213"/>
  <c r="BN74" i="213"/>
  <c r="AZ74" i="213"/>
  <c r="AM74" i="213"/>
  <c r="Y74" i="213"/>
  <c r="GT74" i="213"/>
  <c r="GF74" i="213"/>
  <c r="FS74" i="213"/>
  <c r="FE74" i="213"/>
  <c r="EC74" i="213"/>
  <c r="DP74" i="213"/>
  <c r="DB74" i="213"/>
  <c r="CN74" i="213"/>
  <c r="CA74" i="213"/>
  <c r="BM74" i="213"/>
  <c r="AK74" i="213"/>
  <c r="X74" i="213"/>
  <c r="J74" i="213"/>
  <c r="A71" i="70"/>
  <c r="DC70" i="70"/>
  <c r="GT70" i="70"/>
  <c r="CN70" i="70"/>
  <c r="GQ70" i="70"/>
  <c r="CK70" i="70"/>
  <c r="GM70" i="70"/>
  <c r="CG70" i="70"/>
  <c r="GL70" i="70"/>
  <c r="CF70" i="70"/>
  <c r="GJ70" i="70"/>
  <c r="CD70" i="70"/>
  <c r="EV70" i="70"/>
  <c r="ES70" i="70"/>
  <c r="EP70" i="70"/>
  <c r="EO70" i="70"/>
  <c r="EK70" i="70"/>
  <c r="EF70" i="70"/>
  <c r="DA70" i="70"/>
  <c r="CW70" i="70"/>
  <c r="GK70" i="70"/>
  <c r="GA70" i="70"/>
  <c r="DK70" i="70"/>
  <c r="BV70" i="70"/>
  <c r="AB70" i="70"/>
  <c r="AZ70" i="70"/>
  <c r="AN70" i="70"/>
  <c r="DX70" i="70"/>
  <c r="GU70" i="70"/>
  <c r="CO70" i="70"/>
  <c r="GF70" i="70"/>
  <c r="CA70" i="70"/>
  <c r="GC70" i="70"/>
  <c r="BW70" i="70"/>
  <c r="FY70" i="70"/>
  <c r="BT70" i="70"/>
  <c r="FX70" i="70"/>
  <c r="BS70" i="70"/>
  <c r="FV70" i="70"/>
  <c r="BP70" i="70"/>
  <c r="DT70" i="70"/>
  <c r="DR70" i="70"/>
  <c r="DO70" i="70"/>
  <c r="DM70" i="70"/>
  <c r="DJ70" i="70"/>
  <c r="DD70" i="70"/>
  <c r="BY70" i="70"/>
  <c r="AG70" i="70"/>
  <c r="DY70" i="70"/>
  <c r="AU70" i="70"/>
  <c r="CV70" i="70"/>
  <c r="R70" i="70"/>
  <c r="GD70" i="70"/>
  <c r="EQ70" i="70"/>
  <c r="AE70" i="70"/>
  <c r="AP70" i="70"/>
  <c r="FN70" i="70"/>
  <c r="HC70" i="70"/>
  <c r="EH70" i="70"/>
  <c r="GG70" i="70"/>
  <c r="CB70" i="70"/>
  <c r="FS70" i="70"/>
  <c r="BM70" i="70"/>
  <c r="FO70" i="70"/>
  <c r="BI70" i="70"/>
  <c r="FL70" i="70"/>
  <c r="BF70" i="70"/>
  <c r="FK70" i="70"/>
  <c r="BE70" i="70"/>
  <c r="FH70" i="70"/>
  <c r="BC70" i="70"/>
  <c r="CS70" i="70"/>
  <c r="CQ70" i="70"/>
  <c r="CM70" i="70"/>
  <c r="CL70" i="70"/>
  <c r="CI70" i="70"/>
  <c r="CC70" i="70"/>
  <c r="AX70" i="70"/>
  <c r="EZ70" i="70"/>
  <c r="BH70" i="70"/>
  <c r="FC70" i="70"/>
  <c r="HE70" i="70"/>
  <c r="HB70" i="70"/>
  <c r="FF70" i="70"/>
  <c r="AC70" i="70"/>
  <c r="AI70" i="70"/>
  <c r="EY70" i="70"/>
  <c r="FT70" i="70"/>
  <c r="BN70" i="70"/>
  <c r="FE70" i="70"/>
  <c r="AY70" i="70"/>
  <c r="FA70" i="70"/>
  <c r="AV70" i="70"/>
  <c r="EX70" i="70"/>
  <c r="AR70" i="70"/>
  <c r="EW70" i="70"/>
  <c r="AQ70" i="70"/>
  <c r="EU70" i="70"/>
  <c r="AO70" i="70"/>
  <c r="BQ70" i="70"/>
  <c r="BO70" i="70"/>
  <c r="BL70" i="70"/>
  <c r="BK70" i="70"/>
  <c r="BG70" i="70"/>
  <c r="BA70" i="70"/>
  <c r="W70" i="70"/>
  <c r="CJ70" i="70"/>
  <c r="CE70" i="70"/>
  <c r="EN70" i="70"/>
  <c r="EJ70" i="70"/>
  <c r="EG70" i="70"/>
  <c r="AJ70" i="70"/>
  <c r="U70" i="70"/>
  <c r="EM70" i="70"/>
  <c r="AK70" i="70"/>
  <c r="AH70" i="70"/>
  <c r="EI70" i="70"/>
  <c r="AA70" i="70"/>
  <c r="Z70" i="70"/>
  <c r="ER70" i="70"/>
  <c r="AM70" i="70"/>
  <c r="EC70" i="70"/>
  <c r="X70" i="70"/>
  <c r="DZ70" i="70"/>
  <c r="T70" i="70"/>
  <c r="DW70" i="70"/>
  <c r="Q70" i="70"/>
  <c r="DU70" i="70"/>
  <c r="P70" i="70"/>
  <c r="DS70" i="70"/>
  <c r="M70" i="70"/>
  <c r="O70" i="70"/>
  <c r="L70" i="70"/>
  <c r="I70" i="70"/>
  <c r="H70" i="70"/>
  <c r="D70" i="70"/>
  <c r="GE70" i="70"/>
  <c r="CZ70" i="70"/>
  <c r="GO70" i="70"/>
  <c r="BD70" i="70"/>
  <c r="S70" i="70"/>
  <c r="BX70" i="70"/>
  <c r="AS70" i="70"/>
  <c r="EE70" i="70"/>
  <c r="Y70" i="70"/>
  <c r="DP70" i="70"/>
  <c r="J70" i="70"/>
  <c r="DL70" i="70"/>
  <c r="G70" i="70"/>
  <c r="DI70" i="70"/>
  <c r="DH70" i="70"/>
  <c r="B70" i="70"/>
  <c r="DE70" i="70"/>
  <c r="GY70" i="70"/>
  <c r="GV70" i="70"/>
  <c r="GS70" i="70"/>
  <c r="GR70" i="70"/>
  <c r="GN70" i="70"/>
  <c r="GI70" i="70"/>
  <c r="FD70" i="70"/>
  <c r="EA70" i="70"/>
  <c r="DQ70" i="70"/>
  <c r="K70" i="70"/>
  <c r="DB70" i="70"/>
  <c r="HD70" i="70"/>
  <c r="CY70" i="70"/>
  <c r="HA70" i="70"/>
  <c r="CU70" i="70"/>
  <c r="GZ70" i="70"/>
  <c r="CT70" i="70"/>
  <c r="GW70" i="70"/>
  <c r="CR70" i="70"/>
  <c r="FW70" i="70"/>
  <c r="FU70" i="70"/>
  <c r="FQ70" i="70"/>
  <c r="FP70" i="70"/>
  <c r="FM70" i="70"/>
  <c r="FG70" i="70"/>
  <c r="EB70" i="70"/>
  <c r="FI70" i="70"/>
  <c r="BU70" i="70"/>
  <c r="AW70" i="70"/>
  <c r="E70" i="70"/>
  <c r="DG70" i="70"/>
  <c r="AF70" i="70"/>
  <c r="GB70" i="70"/>
  <c r="HC75" i="213" l="1"/>
  <c r="GU75" i="213"/>
  <c r="EY75" i="213"/>
  <c r="EA75" i="213"/>
  <c r="GM75" i="213"/>
  <c r="FO75" i="213"/>
  <c r="EQ75" i="213"/>
  <c r="FG75" i="213"/>
  <c r="GE75" i="213"/>
  <c r="FW75" i="213"/>
  <c r="EI75" i="213"/>
  <c r="CU75" i="213"/>
  <c r="BW75" i="213"/>
  <c r="DK75" i="213"/>
  <c r="CM75" i="213"/>
  <c r="DC75" i="213"/>
  <c r="CE75" i="213"/>
  <c r="DS75" i="213"/>
  <c r="AY75" i="213"/>
  <c r="AA75" i="213"/>
  <c r="BO75" i="213"/>
  <c r="AQ75" i="213"/>
  <c r="K75" i="213"/>
  <c r="BG75" i="213"/>
  <c r="AI75" i="213"/>
  <c r="S75" i="213"/>
  <c r="GY75" i="213"/>
  <c r="GK75" i="213"/>
  <c r="FI75" i="213"/>
  <c r="EV75" i="213"/>
  <c r="EH75" i="213"/>
  <c r="DT75" i="213"/>
  <c r="DG75" i="213"/>
  <c r="CS75" i="213"/>
  <c r="BQ75" i="213"/>
  <c r="BD75" i="213"/>
  <c r="AP75" i="213"/>
  <c r="AB75" i="213"/>
  <c r="O75" i="213"/>
  <c r="GW75" i="213"/>
  <c r="GJ75" i="213"/>
  <c r="FV75" i="213"/>
  <c r="FH75" i="213"/>
  <c r="EU75" i="213"/>
  <c r="EG75" i="213"/>
  <c r="DE75" i="213"/>
  <c r="CR75" i="213"/>
  <c r="CD75" i="213"/>
  <c r="BP75" i="213"/>
  <c r="BC75" i="213"/>
  <c r="AO75" i="213"/>
  <c r="M75" i="213"/>
  <c r="GV75" i="213"/>
  <c r="GI75" i="213"/>
  <c r="FU75" i="213"/>
  <c r="ES75" i="213"/>
  <c r="EF75" i="213"/>
  <c r="DR75" i="213"/>
  <c r="DD75" i="213"/>
  <c r="CQ75" i="213"/>
  <c r="CC75" i="213"/>
  <c r="BA75" i="213"/>
  <c r="AN75" i="213"/>
  <c r="Z75" i="213"/>
  <c r="L75" i="213"/>
  <c r="GG75" i="213"/>
  <c r="FT75" i="213"/>
  <c r="FF75" i="213"/>
  <c r="ER75" i="213"/>
  <c r="EE75" i="213"/>
  <c r="DQ75" i="213"/>
  <c r="CO75" i="213"/>
  <c r="CB75" i="213"/>
  <c r="BN75" i="213"/>
  <c r="AZ75" i="213"/>
  <c r="AM75" i="213"/>
  <c r="Y75" i="213"/>
  <c r="GT75" i="213"/>
  <c r="GF75" i="213"/>
  <c r="FS75" i="213"/>
  <c r="FE75" i="213"/>
  <c r="EC75" i="213"/>
  <c r="DP75" i="213"/>
  <c r="DB75" i="213"/>
  <c r="CN75" i="213"/>
  <c r="CA75" i="213"/>
  <c r="BM75" i="213"/>
  <c r="AK75" i="213"/>
  <c r="X75" i="213"/>
  <c r="J75" i="213"/>
  <c r="A76" i="213"/>
  <c r="GS75" i="213"/>
  <c r="FQ75" i="213"/>
  <c r="FD75" i="213"/>
  <c r="EP75" i="213"/>
  <c r="EB75" i="213"/>
  <c r="DO75" i="213"/>
  <c r="DA75" i="213"/>
  <c r="BY75" i="213"/>
  <c r="BL75" i="213"/>
  <c r="AX75" i="213"/>
  <c r="AJ75" i="213"/>
  <c r="W75" i="213"/>
  <c r="I75" i="213"/>
  <c r="HE75" i="213"/>
  <c r="GR75" i="213"/>
  <c r="GD75" i="213"/>
  <c r="FP75" i="213"/>
  <c r="FC75" i="213"/>
  <c r="EO75" i="213"/>
  <c r="DM75" i="213"/>
  <c r="CZ75" i="213"/>
  <c r="CL75" i="213"/>
  <c r="BX75" i="213"/>
  <c r="BK75" i="213"/>
  <c r="AW75" i="213"/>
  <c r="U75" i="213"/>
  <c r="H75" i="213"/>
  <c r="HD75" i="213"/>
  <c r="GQ75" i="213"/>
  <c r="GC75" i="213"/>
  <c r="FA75" i="213"/>
  <c r="EN75" i="213"/>
  <c r="DZ75" i="213"/>
  <c r="DL75" i="213"/>
  <c r="CY75" i="213"/>
  <c r="CK75" i="213"/>
  <c r="BI75" i="213"/>
  <c r="AV75" i="213"/>
  <c r="AH75" i="213"/>
  <c r="T75" i="213"/>
  <c r="G75" i="213"/>
  <c r="GO75" i="213"/>
  <c r="GB75" i="213"/>
  <c r="FN75" i="213"/>
  <c r="EZ75" i="213"/>
  <c r="EM75" i="213"/>
  <c r="DY75" i="213"/>
  <c r="CW75" i="213"/>
  <c r="CJ75" i="213"/>
  <c r="BV75" i="213"/>
  <c r="BH75" i="213"/>
  <c r="AU75" i="213"/>
  <c r="AG75" i="213"/>
  <c r="E75" i="213"/>
  <c r="HB75" i="213"/>
  <c r="GN75" i="213"/>
  <c r="GA75" i="213"/>
  <c r="FM75" i="213"/>
  <c r="EK75" i="213"/>
  <c r="DX75" i="213"/>
  <c r="DJ75" i="213"/>
  <c r="CV75" i="213"/>
  <c r="CI75" i="213"/>
  <c r="BU75" i="213"/>
  <c r="AS75" i="213"/>
  <c r="AF75" i="213"/>
  <c r="R75" i="213"/>
  <c r="D75" i="213"/>
  <c r="HA75" i="213"/>
  <c r="FY75" i="213"/>
  <c r="FL75" i="213"/>
  <c r="EX75" i="213"/>
  <c r="EJ75" i="213"/>
  <c r="DW75" i="213"/>
  <c r="DI75" i="213"/>
  <c r="CG75" i="213"/>
  <c r="BT75" i="213"/>
  <c r="BF75" i="213"/>
  <c r="AR75" i="213"/>
  <c r="AE75" i="213"/>
  <c r="Q75" i="213"/>
  <c r="C75" i="213"/>
  <c r="GZ75" i="213"/>
  <c r="GL75" i="213"/>
  <c r="FX75" i="213"/>
  <c r="FK75" i="213"/>
  <c r="EW75" i="213"/>
  <c r="DU75" i="213"/>
  <c r="DH75" i="213"/>
  <c r="CT75" i="213"/>
  <c r="CF75" i="213"/>
  <c r="BS75" i="213"/>
  <c r="BE75" i="213"/>
  <c r="AC75" i="213"/>
  <c r="P75" i="213"/>
  <c r="B75" i="213"/>
  <c r="EY71" i="70"/>
  <c r="AS71" i="70"/>
  <c r="EX71" i="70"/>
  <c r="AR71" i="70"/>
  <c r="EU71" i="70"/>
  <c r="AO71" i="70"/>
  <c r="EC71" i="70"/>
  <c r="X71" i="70"/>
  <c r="DO71" i="70"/>
  <c r="I71" i="70"/>
  <c r="DL71" i="70"/>
  <c r="G71" i="70"/>
  <c r="U71" i="70"/>
  <c r="S71" i="70"/>
  <c r="P71" i="70"/>
  <c r="O71" i="70"/>
  <c r="K71" i="70"/>
  <c r="E71" i="70"/>
  <c r="B71" i="70"/>
  <c r="EH71" i="70"/>
  <c r="AZ71" i="70"/>
  <c r="BO71" i="70"/>
  <c r="EE71" i="70"/>
  <c r="DM71" i="70"/>
  <c r="AB71" i="70"/>
  <c r="BE71" i="70"/>
  <c r="EF71" i="70"/>
  <c r="EK71" i="70"/>
  <c r="AF71" i="70"/>
  <c r="EJ71" i="70"/>
  <c r="AE71" i="70"/>
  <c r="EG71" i="70"/>
  <c r="AA71" i="70"/>
  <c r="DP71" i="70"/>
  <c r="J71" i="70"/>
  <c r="DA71" i="70"/>
  <c r="HD71" i="70"/>
  <c r="CY71" i="70"/>
  <c r="HE71" i="70"/>
  <c r="HC71" i="70"/>
  <c r="GZ71" i="70"/>
  <c r="GY71" i="70"/>
  <c r="GU71" i="70"/>
  <c r="GO71" i="70"/>
  <c r="GL71" i="70"/>
  <c r="FF71" i="70"/>
  <c r="CB71" i="70"/>
  <c r="FP71" i="70"/>
  <c r="GI71" i="70"/>
  <c r="GK71" i="70"/>
  <c r="ES71" i="70"/>
  <c r="BV71" i="70"/>
  <c r="FU71" i="70"/>
  <c r="DX71" i="70"/>
  <c r="R71" i="70"/>
  <c r="DW71" i="70"/>
  <c r="Q71" i="70"/>
  <c r="DS71" i="70"/>
  <c r="M71" i="70"/>
  <c r="DB71" i="70"/>
  <c r="GS71" i="70"/>
  <c r="CM71" i="70"/>
  <c r="GQ71" i="70"/>
  <c r="CK71" i="70"/>
  <c r="GD71" i="70"/>
  <c r="GB71" i="70"/>
  <c r="FX71" i="70"/>
  <c r="FW71" i="70"/>
  <c r="FT71" i="70"/>
  <c r="FN71" i="70"/>
  <c r="FK71" i="70"/>
  <c r="CL71" i="70"/>
  <c r="H71" i="70"/>
  <c r="DD71" i="70"/>
  <c r="BD71" i="70"/>
  <c r="FG71" i="70"/>
  <c r="AI71" i="70"/>
  <c r="BA71" i="70"/>
  <c r="Y71" i="70"/>
  <c r="GR71" i="70"/>
  <c r="A72" i="70"/>
  <c r="DJ71" i="70"/>
  <c r="D71" i="70"/>
  <c r="DI71" i="70"/>
  <c r="C71" i="70"/>
  <c r="DE71" i="70"/>
  <c r="GT71" i="70"/>
  <c r="CN71" i="70"/>
  <c r="GE71" i="70"/>
  <c r="BY71" i="70"/>
  <c r="GC71" i="70"/>
  <c r="BW71" i="70"/>
  <c r="FC71" i="70"/>
  <c r="EZ71" i="70"/>
  <c r="EW71" i="70"/>
  <c r="EV71" i="70"/>
  <c r="ER71" i="70"/>
  <c r="EM71" i="70"/>
  <c r="EI71" i="70"/>
  <c r="Z71" i="70"/>
  <c r="GG71" i="70"/>
  <c r="AN71" i="70"/>
  <c r="FI71" i="70"/>
  <c r="DR71" i="70"/>
  <c r="DC71" i="70"/>
  <c r="EO71" i="70"/>
  <c r="BN71" i="70"/>
  <c r="HB71" i="70"/>
  <c r="CV71" i="70"/>
  <c r="HA71" i="70"/>
  <c r="CU71" i="70"/>
  <c r="GW71" i="70"/>
  <c r="CR71" i="70"/>
  <c r="GF71" i="70"/>
  <c r="CA71" i="70"/>
  <c r="FQ71" i="70"/>
  <c r="BL71" i="70"/>
  <c r="FO71" i="70"/>
  <c r="BI71" i="70"/>
  <c r="EA71" i="70"/>
  <c r="DY71" i="70"/>
  <c r="DU71" i="70"/>
  <c r="DT71" i="70"/>
  <c r="DQ71" i="70"/>
  <c r="DK71" i="70"/>
  <c r="DH71" i="70"/>
  <c r="BK71" i="70"/>
  <c r="BS71" i="70"/>
  <c r="GN71" i="70"/>
  <c r="CI71" i="70"/>
  <c r="GM71" i="70"/>
  <c r="CG71" i="70"/>
  <c r="GJ71" i="70"/>
  <c r="CD71" i="70"/>
  <c r="FS71" i="70"/>
  <c r="BM71" i="70"/>
  <c r="FD71" i="70"/>
  <c r="AX71" i="70"/>
  <c r="FA71" i="70"/>
  <c r="AV71" i="70"/>
  <c r="CZ71" i="70"/>
  <c r="CW71" i="70"/>
  <c r="CT71" i="70"/>
  <c r="CS71" i="70"/>
  <c r="CO71" i="70"/>
  <c r="CJ71" i="70"/>
  <c r="CF71" i="70"/>
  <c r="CE71" i="70"/>
  <c r="CQ71" i="70"/>
  <c r="BH71" i="70"/>
  <c r="L71" i="70"/>
  <c r="GA71" i="70"/>
  <c r="BU71" i="70"/>
  <c r="FY71" i="70"/>
  <c r="BT71" i="70"/>
  <c r="FV71" i="70"/>
  <c r="BP71" i="70"/>
  <c r="FE71" i="70"/>
  <c r="AY71" i="70"/>
  <c r="EP71" i="70"/>
  <c r="AJ71" i="70"/>
  <c r="EN71" i="70"/>
  <c r="AH71" i="70"/>
  <c r="BX71" i="70"/>
  <c r="BQ71" i="70"/>
  <c r="CC71" i="70"/>
  <c r="FM71" i="70"/>
  <c r="BG71" i="70"/>
  <c r="FL71" i="70"/>
  <c r="BF71" i="70"/>
  <c r="FH71" i="70"/>
  <c r="BC71" i="70"/>
  <c r="EQ71" i="70"/>
  <c r="AK71" i="70"/>
  <c r="EB71" i="70"/>
  <c r="W71" i="70"/>
  <c r="DZ71" i="70"/>
  <c r="T71" i="70"/>
  <c r="AW71" i="70"/>
  <c r="AU71" i="70"/>
  <c r="AQ71" i="70"/>
  <c r="AP71" i="70"/>
  <c r="AM71" i="70"/>
  <c r="AG71" i="70"/>
  <c r="AC71" i="70"/>
  <c r="GV71" i="70"/>
  <c r="DG71" i="70"/>
  <c r="GM76" i="213" l="1"/>
  <c r="HC76" i="213"/>
  <c r="GE76" i="213"/>
  <c r="GU76" i="213"/>
  <c r="FW76" i="213"/>
  <c r="EA76" i="213"/>
  <c r="FO76" i="213"/>
  <c r="EQ76" i="213"/>
  <c r="FG76" i="213"/>
  <c r="EI76" i="213"/>
  <c r="EY76" i="213"/>
  <c r="BW76" i="213"/>
  <c r="DK76" i="213"/>
  <c r="CM76" i="213"/>
  <c r="DC76" i="213"/>
  <c r="CE76" i="213"/>
  <c r="DS76" i="213"/>
  <c r="CU76" i="213"/>
  <c r="AY76" i="213"/>
  <c r="AA76" i="213"/>
  <c r="BO76" i="213"/>
  <c r="AQ76" i="213"/>
  <c r="K76" i="213"/>
  <c r="BG76" i="213"/>
  <c r="AI76" i="213"/>
  <c r="S76" i="213"/>
  <c r="HD76" i="213"/>
  <c r="GQ76" i="213"/>
  <c r="GC76" i="213"/>
  <c r="FA76" i="213"/>
  <c r="EN76" i="213"/>
  <c r="DZ76" i="213"/>
  <c r="DL76" i="213"/>
  <c r="CY76" i="213"/>
  <c r="CK76" i="213"/>
  <c r="BI76" i="213"/>
  <c r="AV76" i="213"/>
  <c r="AH76" i="213"/>
  <c r="T76" i="213"/>
  <c r="G76" i="213"/>
  <c r="GO76" i="213"/>
  <c r="GB76" i="213"/>
  <c r="FN76" i="213"/>
  <c r="EZ76" i="213"/>
  <c r="EM76" i="213"/>
  <c r="DY76" i="213"/>
  <c r="CW76" i="213"/>
  <c r="CJ76" i="213"/>
  <c r="BV76" i="213"/>
  <c r="BH76" i="213"/>
  <c r="AU76" i="213"/>
  <c r="AG76" i="213"/>
  <c r="E76" i="213"/>
  <c r="HB76" i="213"/>
  <c r="GN76" i="213"/>
  <c r="GA76" i="213"/>
  <c r="FM76" i="213"/>
  <c r="EK76" i="213"/>
  <c r="DX76" i="213"/>
  <c r="DJ76" i="213"/>
  <c r="CV76" i="213"/>
  <c r="CI76" i="213"/>
  <c r="BU76" i="213"/>
  <c r="AS76" i="213"/>
  <c r="AF76" i="213"/>
  <c r="R76" i="213"/>
  <c r="D76" i="213"/>
  <c r="HA76" i="213"/>
  <c r="FY76" i="213"/>
  <c r="FL76" i="213"/>
  <c r="EX76" i="213"/>
  <c r="EJ76" i="213"/>
  <c r="DW76" i="213"/>
  <c r="DI76" i="213"/>
  <c r="CG76" i="213"/>
  <c r="BT76" i="213"/>
  <c r="BF76" i="213"/>
  <c r="AR76" i="213"/>
  <c r="AE76" i="213"/>
  <c r="Q76" i="213"/>
  <c r="C76" i="213"/>
  <c r="GZ76" i="213"/>
  <c r="GL76" i="213"/>
  <c r="FX76" i="213"/>
  <c r="FK76" i="213"/>
  <c r="EW76" i="213"/>
  <c r="DU76" i="213"/>
  <c r="DH76" i="213"/>
  <c r="CT76" i="213"/>
  <c r="CF76" i="213"/>
  <c r="BS76" i="213"/>
  <c r="BE76" i="213"/>
  <c r="AC76" i="213"/>
  <c r="P76" i="213"/>
  <c r="B76" i="213"/>
  <c r="GY76" i="213"/>
  <c r="GK76" i="213"/>
  <c r="FI76" i="213"/>
  <c r="EV76" i="213"/>
  <c r="EH76" i="213"/>
  <c r="DT76" i="213"/>
  <c r="DG76" i="213"/>
  <c r="CS76" i="213"/>
  <c r="BQ76" i="213"/>
  <c r="BD76" i="213"/>
  <c r="AP76" i="213"/>
  <c r="AB76" i="213"/>
  <c r="O76" i="213"/>
  <c r="GW76" i="213"/>
  <c r="GJ76" i="213"/>
  <c r="FV76" i="213"/>
  <c r="FH76" i="213"/>
  <c r="EU76" i="213"/>
  <c r="EG76" i="213"/>
  <c r="DE76" i="213"/>
  <c r="CR76" i="213"/>
  <c r="CD76" i="213"/>
  <c r="BP76" i="213"/>
  <c r="BC76" i="213"/>
  <c r="AO76" i="213"/>
  <c r="M76" i="213"/>
  <c r="GV76" i="213"/>
  <c r="GI76" i="213"/>
  <c r="FU76" i="213"/>
  <c r="ES76" i="213"/>
  <c r="EF76" i="213"/>
  <c r="DR76" i="213"/>
  <c r="DD76" i="213"/>
  <c r="CQ76" i="213"/>
  <c r="CC76" i="213"/>
  <c r="BA76" i="213"/>
  <c r="AN76" i="213"/>
  <c r="Z76" i="213"/>
  <c r="L76" i="213"/>
  <c r="GG76" i="213"/>
  <c r="FT76" i="213"/>
  <c r="FF76" i="213"/>
  <c r="ER76" i="213"/>
  <c r="EE76" i="213"/>
  <c r="DQ76" i="213"/>
  <c r="CO76" i="213"/>
  <c r="CB76" i="213"/>
  <c r="BN76" i="213"/>
  <c r="AZ76" i="213"/>
  <c r="AM76" i="213"/>
  <c r="Y76" i="213"/>
  <c r="GT76" i="213"/>
  <c r="GF76" i="213"/>
  <c r="FS76" i="213"/>
  <c r="FE76" i="213"/>
  <c r="EC76" i="213"/>
  <c r="DP76" i="213"/>
  <c r="DB76" i="213"/>
  <c r="CN76" i="213"/>
  <c r="CA76" i="213"/>
  <c r="BM76" i="213"/>
  <c r="AK76" i="213"/>
  <c r="X76" i="213"/>
  <c r="J76" i="213"/>
  <c r="A77" i="213"/>
  <c r="GS76" i="213"/>
  <c r="FQ76" i="213"/>
  <c r="FD76" i="213"/>
  <c r="EP76" i="213"/>
  <c r="EB76" i="213"/>
  <c r="DO76" i="213"/>
  <c r="DA76" i="213"/>
  <c r="BY76" i="213"/>
  <c r="BL76" i="213"/>
  <c r="AX76" i="213"/>
  <c r="AJ76" i="213"/>
  <c r="W76" i="213"/>
  <c r="I76" i="213"/>
  <c r="HE76" i="213"/>
  <c r="GR76" i="213"/>
  <c r="GD76" i="213"/>
  <c r="FP76" i="213"/>
  <c r="FC76" i="213"/>
  <c r="EO76" i="213"/>
  <c r="DM76" i="213"/>
  <c r="CZ76" i="213"/>
  <c r="CL76" i="213"/>
  <c r="BX76" i="213"/>
  <c r="BK76" i="213"/>
  <c r="AW76" i="213"/>
  <c r="U76" i="213"/>
  <c r="H76" i="213"/>
  <c r="ES72" i="70"/>
  <c r="GO72" i="70"/>
  <c r="FO72" i="70"/>
  <c r="AZ72" i="70"/>
  <c r="EG72" i="70"/>
  <c r="X72" i="70"/>
  <c r="CY72" i="70"/>
  <c r="GN72" i="70"/>
  <c r="BT72" i="70"/>
  <c r="FD72" i="70"/>
  <c r="AQ72" i="70"/>
  <c r="EJ72" i="70"/>
  <c r="AA72" i="70"/>
  <c r="AB72" i="70"/>
  <c r="GW72" i="70"/>
  <c r="FK72" i="70"/>
  <c r="DZ72" i="70"/>
  <c r="CQ72" i="70"/>
  <c r="BL72" i="70"/>
  <c r="E72" i="70"/>
  <c r="AG72" i="70"/>
  <c r="EA72" i="70"/>
  <c r="GL72" i="70"/>
  <c r="DM72" i="70"/>
  <c r="H72" i="70"/>
  <c r="AP72" i="70"/>
  <c r="FX72" i="70"/>
  <c r="AK72" i="70"/>
  <c r="FF72" i="70"/>
  <c r="EF72" i="70"/>
  <c r="GB72" i="70"/>
  <c r="EX72" i="70"/>
  <c r="AM72" i="70"/>
  <c r="DP72" i="70"/>
  <c r="J72" i="70"/>
  <c r="CK72" i="70"/>
  <c r="FW72" i="70"/>
  <c r="BF72" i="70"/>
  <c r="EN72" i="70"/>
  <c r="AC72" i="70"/>
  <c r="DT72" i="70"/>
  <c r="M72" i="70"/>
  <c r="HA72" i="70"/>
  <c r="FL72" i="70"/>
  <c r="EC72" i="70"/>
  <c r="CV72" i="70"/>
  <c r="BO72" i="70"/>
  <c r="AJ72" i="70"/>
  <c r="DU72" i="70"/>
  <c r="FH72" i="70"/>
  <c r="D72" i="70"/>
  <c r="AU72" i="70"/>
  <c r="AI72" i="70"/>
  <c r="EP72" i="70"/>
  <c r="HC72" i="70"/>
  <c r="DL72" i="70"/>
  <c r="FA72" i="70"/>
  <c r="GU72" i="70"/>
  <c r="BG72" i="70"/>
  <c r="DR72" i="70"/>
  <c r="FN72" i="70"/>
  <c r="EH72" i="70"/>
  <c r="Y72" i="70"/>
  <c r="DB72" i="70"/>
  <c r="GT72" i="70"/>
  <c r="BW72" i="70"/>
  <c r="FE72" i="70"/>
  <c r="AR72" i="70"/>
  <c r="DW72" i="70"/>
  <c r="P72" i="70"/>
  <c r="DE72" i="70"/>
  <c r="HD72" i="70"/>
  <c r="FQ72" i="70"/>
  <c r="EE72" i="70"/>
  <c r="CZ72" i="70"/>
  <c r="BU72" i="70"/>
  <c r="AN72" i="70"/>
  <c r="I72" i="70"/>
  <c r="BH72" i="70"/>
  <c r="CL72" i="70"/>
  <c r="GC72" i="70"/>
  <c r="S72" i="70"/>
  <c r="EY72" i="70"/>
  <c r="BE72" i="70"/>
  <c r="BQ72" i="70"/>
  <c r="A73" i="70"/>
  <c r="HE72" i="70"/>
  <c r="EZ72" i="70"/>
  <c r="DQ72" i="70"/>
  <c r="K72" i="70"/>
  <c r="CN72" i="70"/>
  <c r="GA72" i="70"/>
  <c r="BI72" i="70"/>
  <c r="EO72" i="70"/>
  <c r="AE72" i="70"/>
  <c r="DH72" i="70"/>
  <c r="B72" i="70"/>
  <c r="CR72" i="70"/>
  <c r="FT72" i="70"/>
  <c r="EI72" i="70"/>
  <c r="DA72" i="70"/>
  <c r="BX72" i="70"/>
  <c r="AS72" i="70"/>
  <c r="L72" i="70"/>
  <c r="EQ72" i="70"/>
  <c r="FY72" i="70"/>
  <c r="AF72" i="70"/>
  <c r="DJ72" i="70"/>
  <c r="DK72" i="70"/>
  <c r="U72" i="70"/>
  <c r="EU72" i="70"/>
  <c r="CG72" i="70"/>
  <c r="DS72" i="70"/>
  <c r="GV72" i="70"/>
  <c r="GR72" i="70"/>
  <c r="EM72" i="70"/>
  <c r="DC72" i="70"/>
  <c r="GY72" i="70"/>
  <c r="CA72" i="70"/>
  <c r="FI72" i="70"/>
  <c r="AV72" i="70"/>
  <c r="DX72" i="70"/>
  <c r="Q72" i="70"/>
  <c r="CT72" i="70"/>
  <c r="HB72" i="70"/>
  <c r="CD72" i="70"/>
  <c r="EK72" i="70"/>
  <c r="DD72" i="70"/>
  <c r="BY72" i="70"/>
  <c r="AW72" i="70"/>
  <c r="R72" i="70"/>
  <c r="GE72" i="70"/>
  <c r="BV72" i="70"/>
  <c r="CW72" i="70"/>
  <c r="FC72" i="70"/>
  <c r="CJ72" i="70"/>
  <c r="CI72" i="70"/>
  <c r="EV72" i="70"/>
  <c r="GQ72" i="70"/>
  <c r="EW72" i="70"/>
  <c r="BD72" i="70"/>
  <c r="O72" i="70"/>
  <c r="GI72" i="70"/>
  <c r="GD72" i="70"/>
  <c r="DY72" i="70"/>
  <c r="CO72" i="70"/>
  <c r="GF72" i="70"/>
  <c r="BM72" i="70"/>
  <c r="ER72" i="70"/>
  <c r="AH72" i="70"/>
  <c r="DI72" i="70"/>
  <c r="C72" i="70"/>
  <c r="CF72" i="70"/>
  <c r="GK72" i="70"/>
  <c r="BP72" i="70"/>
  <c r="DG72" i="70"/>
  <c r="CC72" i="70"/>
  <c r="AX72" i="70"/>
  <c r="GJ72" i="70"/>
  <c r="BK72" i="70"/>
  <c r="GS72" i="70"/>
  <c r="GG72" i="70"/>
  <c r="G72" i="70"/>
  <c r="AO72" i="70"/>
  <c r="CM72" i="70"/>
  <c r="FU72" i="70"/>
  <c r="FP72" i="70"/>
  <c r="GZ72" i="70"/>
  <c r="CB72" i="70"/>
  <c r="FM72" i="70"/>
  <c r="AY72" i="70"/>
  <c r="EB72" i="70"/>
  <c r="T72" i="70"/>
  <c r="CU72" i="70"/>
  <c r="GM72" i="70"/>
  <c r="BS72" i="70"/>
  <c r="FS72" i="70"/>
  <c r="BC72" i="70"/>
  <c r="CE72" i="70"/>
  <c r="BA72" i="70"/>
  <c r="W72" i="70"/>
  <c r="DO72" i="70"/>
  <c r="FG72" i="70"/>
  <c r="BN72" i="70"/>
  <c r="FV72" i="70"/>
  <c r="Z72" i="70"/>
  <c r="CS72" i="70"/>
  <c r="GM77" i="213" l="1"/>
  <c r="FO77" i="213"/>
  <c r="HC77" i="213"/>
  <c r="GE77" i="213"/>
  <c r="FG77" i="213"/>
  <c r="GU77" i="213"/>
  <c r="FW77" i="213"/>
  <c r="EQ77" i="213"/>
  <c r="EI77" i="213"/>
  <c r="EY77" i="213"/>
  <c r="EA77" i="213"/>
  <c r="DK77" i="213"/>
  <c r="CM77" i="213"/>
  <c r="DC77" i="213"/>
  <c r="CE77" i="213"/>
  <c r="DS77" i="213"/>
  <c r="CU77" i="213"/>
  <c r="BW77" i="213"/>
  <c r="AA77" i="213"/>
  <c r="BO77" i="213"/>
  <c r="AQ77" i="213"/>
  <c r="K77" i="213"/>
  <c r="BG77" i="213"/>
  <c r="AI77" i="213"/>
  <c r="AY77" i="213"/>
  <c r="S77" i="213"/>
  <c r="GV77" i="213"/>
  <c r="GI77" i="213"/>
  <c r="FU77" i="213"/>
  <c r="ES77" i="213"/>
  <c r="EF77" i="213"/>
  <c r="DR77" i="213"/>
  <c r="DD77" i="213"/>
  <c r="CQ77" i="213"/>
  <c r="CC77" i="213"/>
  <c r="BA77" i="213"/>
  <c r="AN77" i="213"/>
  <c r="Z77" i="213"/>
  <c r="L77" i="213"/>
  <c r="GG77" i="213"/>
  <c r="FT77" i="213"/>
  <c r="FF77" i="213"/>
  <c r="ER77" i="213"/>
  <c r="EE77" i="213"/>
  <c r="DQ77" i="213"/>
  <c r="CO77" i="213"/>
  <c r="CB77" i="213"/>
  <c r="BN77" i="213"/>
  <c r="AZ77" i="213"/>
  <c r="AM77" i="213"/>
  <c r="Y77" i="213"/>
  <c r="GT77" i="213"/>
  <c r="GF77" i="213"/>
  <c r="FS77" i="213"/>
  <c r="FE77" i="213"/>
  <c r="EC77" i="213"/>
  <c r="DP77" i="213"/>
  <c r="DB77" i="213"/>
  <c r="CN77" i="213"/>
  <c r="CA77" i="213"/>
  <c r="BM77" i="213"/>
  <c r="AK77" i="213"/>
  <c r="X77" i="213"/>
  <c r="J77" i="213"/>
  <c r="A78" i="213"/>
  <c r="GS77" i="213"/>
  <c r="FQ77" i="213"/>
  <c r="FD77" i="213"/>
  <c r="EP77" i="213"/>
  <c r="EB77" i="213"/>
  <c r="DO77" i="213"/>
  <c r="DA77" i="213"/>
  <c r="BY77" i="213"/>
  <c r="BL77" i="213"/>
  <c r="AX77" i="213"/>
  <c r="AJ77" i="213"/>
  <c r="W77" i="213"/>
  <c r="I77" i="213"/>
  <c r="HE77" i="213"/>
  <c r="GR77" i="213"/>
  <c r="GD77" i="213"/>
  <c r="FP77" i="213"/>
  <c r="FC77" i="213"/>
  <c r="EO77" i="213"/>
  <c r="DM77" i="213"/>
  <c r="CZ77" i="213"/>
  <c r="CL77" i="213"/>
  <c r="BX77" i="213"/>
  <c r="BK77" i="213"/>
  <c r="AW77" i="213"/>
  <c r="U77" i="213"/>
  <c r="H77" i="213"/>
  <c r="HD77" i="213"/>
  <c r="GQ77" i="213"/>
  <c r="GC77" i="213"/>
  <c r="FA77" i="213"/>
  <c r="EN77" i="213"/>
  <c r="DZ77" i="213"/>
  <c r="DL77" i="213"/>
  <c r="CY77" i="213"/>
  <c r="CK77" i="213"/>
  <c r="BI77" i="213"/>
  <c r="AV77" i="213"/>
  <c r="AH77" i="213"/>
  <c r="T77" i="213"/>
  <c r="G77" i="213"/>
  <c r="GO77" i="213"/>
  <c r="GB77" i="213"/>
  <c r="FN77" i="213"/>
  <c r="EZ77" i="213"/>
  <c r="EM77" i="213"/>
  <c r="DY77" i="213"/>
  <c r="CW77" i="213"/>
  <c r="CJ77" i="213"/>
  <c r="BV77" i="213"/>
  <c r="BH77" i="213"/>
  <c r="AU77" i="213"/>
  <c r="AG77" i="213"/>
  <c r="E77" i="213"/>
  <c r="HB77" i="213"/>
  <c r="GN77" i="213"/>
  <c r="GA77" i="213"/>
  <c r="FM77" i="213"/>
  <c r="EK77" i="213"/>
  <c r="DX77" i="213"/>
  <c r="DJ77" i="213"/>
  <c r="CV77" i="213"/>
  <c r="CI77" i="213"/>
  <c r="BU77" i="213"/>
  <c r="AS77" i="213"/>
  <c r="AF77" i="213"/>
  <c r="R77" i="213"/>
  <c r="D77" i="213"/>
  <c r="HA77" i="213"/>
  <c r="FY77" i="213"/>
  <c r="FL77" i="213"/>
  <c r="EX77" i="213"/>
  <c r="EJ77" i="213"/>
  <c r="DW77" i="213"/>
  <c r="DI77" i="213"/>
  <c r="CG77" i="213"/>
  <c r="BT77" i="213"/>
  <c r="BF77" i="213"/>
  <c r="AR77" i="213"/>
  <c r="AE77" i="213"/>
  <c r="Q77" i="213"/>
  <c r="C77" i="213"/>
  <c r="GZ77" i="213"/>
  <c r="GL77" i="213"/>
  <c r="FX77" i="213"/>
  <c r="FK77" i="213"/>
  <c r="EW77" i="213"/>
  <c r="DU77" i="213"/>
  <c r="DH77" i="213"/>
  <c r="CT77" i="213"/>
  <c r="CF77" i="213"/>
  <c r="BS77" i="213"/>
  <c r="BE77" i="213"/>
  <c r="AC77" i="213"/>
  <c r="P77" i="213"/>
  <c r="B77" i="213"/>
  <c r="GY77" i="213"/>
  <c r="GK77" i="213"/>
  <c r="FI77" i="213"/>
  <c r="EV77" i="213"/>
  <c r="EH77" i="213"/>
  <c r="DT77" i="213"/>
  <c r="DG77" i="213"/>
  <c r="CS77" i="213"/>
  <c r="BQ77" i="213"/>
  <c r="BD77" i="213"/>
  <c r="AP77" i="213"/>
  <c r="AB77" i="213"/>
  <c r="O77" i="213"/>
  <c r="GW77" i="213"/>
  <c r="GJ77" i="213"/>
  <c r="FV77" i="213"/>
  <c r="FH77" i="213"/>
  <c r="EU77" i="213"/>
  <c r="EG77" i="213"/>
  <c r="DE77" i="213"/>
  <c r="CR77" i="213"/>
  <c r="CD77" i="213"/>
  <c r="BP77" i="213"/>
  <c r="BC77" i="213"/>
  <c r="AO77" i="213"/>
  <c r="M77" i="213"/>
  <c r="EP73" i="70"/>
  <c r="EZ73" i="70"/>
  <c r="AU73" i="70"/>
  <c r="EV73" i="70"/>
  <c r="AP73" i="70"/>
  <c r="EF73" i="70"/>
  <c r="Z73" i="70"/>
  <c r="CI73" i="70"/>
  <c r="EO73" i="70"/>
  <c r="GT73" i="70"/>
  <c r="AR73" i="70"/>
  <c r="CO73" i="70"/>
  <c r="EX73" i="70"/>
  <c r="B73" i="70"/>
  <c r="BT73" i="70"/>
  <c r="AJ73" i="70"/>
  <c r="CY73" i="70"/>
  <c r="FV73" i="70"/>
  <c r="CK73" i="70"/>
  <c r="J73" i="70"/>
  <c r="CD73" i="70"/>
  <c r="DQ73" i="70"/>
  <c r="FP73" i="70"/>
  <c r="FH73" i="70"/>
  <c r="EA73" i="70"/>
  <c r="K73" i="70"/>
  <c r="EB73" i="70"/>
  <c r="EM73" i="70"/>
  <c r="AG73" i="70"/>
  <c r="EH73" i="70"/>
  <c r="AB73" i="70"/>
  <c r="DR73" i="70"/>
  <c r="L73" i="70"/>
  <c r="BP73" i="70"/>
  <c r="DU73" i="70"/>
  <c r="FY73" i="70"/>
  <c r="Y73" i="70"/>
  <c r="BX73" i="70"/>
  <c r="EC73" i="70"/>
  <c r="HD73" i="70"/>
  <c r="AZ73" i="70"/>
  <c r="GG73" i="70"/>
  <c r="BM73" i="70"/>
  <c r="EG73" i="70"/>
  <c r="AY73" i="70"/>
  <c r="GU73" i="70"/>
  <c r="D73" i="70"/>
  <c r="DM73" i="70"/>
  <c r="FF73" i="70"/>
  <c r="X73" i="70"/>
  <c r="HE73" i="70"/>
  <c r="FK73" i="70"/>
  <c r="AV73" i="70"/>
  <c r="DO73" i="70"/>
  <c r="DY73" i="70"/>
  <c r="S73" i="70"/>
  <c r="DT73" i="70"/>
  <c r="O73" i="70"/>
  <c r="DD73" i="70"/>
  <c r="HA73" i="70"/>
  <c r="AX73" i="70"/>
  <c r="CZ73" i="70"/>
  <c r="FE73" i="70"/>
  <c r="H73" i="70"/>
  <c r="BF73" i="70"/>
  <c r="DI73" i="70"/>
  <c r="GJ73" i="70"/>
  <c r="AI73" i="70"/>
  <c r="ER73" i="70"/>
  <c r="AC73" i="70"/>
  <c r="CR73" i="70"/>
  <c r="P73" i="70"/>
  <c r="DL73" i="70"/>
  <c r="FA73" i="70"/>
  <c r="CM73" i="70"/>
  <c r="BY73" i="70"/>
  <c r="CA73" i="70"/>
  <c r="EI73" i="70"/>
  <c r="DB73" i="70"/>
  <c r="CL73" i="70"/>
  <c r="G73" i="70"/>
  <c r="A74" i="70"/>
  <c r="DA73" i="70"/>
  <c r="DK73" i="70"/>
  <c r="E73" i="70"/>
  <c r="DG73" i="70"/>
  <c r="GV73" i="70"/>
  <c r="CQ73" i="70"/>
  <c r="GF73" i="70"/>
  <c r="AF73" i="70"/>
  <c r="CG73" i="70"/>
  <c r="EJ73" i="70"/>
  <c r="GN73" i="70"/>
  <c r="AM73" i="70"/>
  <c r="CN73" i="70"/>
  <c r="FO73" i="70"/>
  <c r="Q73" i="70"/>
  <c r="DC73" i="70"/>
  <c r="GA73" i="70"/>
  <c r="BG73" i="70"/>
  <c r="GW73" i="70"/>
  <c r="R73" i="70"/>
  <c r="BC73" i="70"/>
  <c r="GR73" i="70"/>
  <c r="I73" i="70"/>
  <c r="BK73" i="70"/>
  <c r="FX73" i="70"/>
  <c r="GS73" i="70"/>
  <c r="HC73" i="70"/>
  <c r="CW73" i="70"/>
  <c r="GY73" i="70"/>
  <c r="CS73" i="70"/>
  <c r="GI73" i="70"/>
  <c r="CC73" i="70"/>
  <c r="FL73" i="70"/>
  <c r="M73" i="70"/>
  <c r="BN73" i="70"/>
  <c r="DP73" i="70"/>
  <c r="FT73" i="70"/>
  <c r="U73" i="70"/>
  <c r="BW73" i="70"/>
  <c r="EU73" i="70"/>
  <c r="GL73" i="70"/>
  <c r="BS73" i="70"/>
  <c r="EK73" i="70"/>
  <c r="W73" i="70"/>
  <c r="BI73" i="70"/>
  <c r="DJ73" i="70"/>
  <c r="AA73" i="70"/>
  <c r="GE73" i="70"/>
  <c r="GO73" i="70"/>
  <c r="CJ73" i="70"/>
  <c r="GK73" i="70"/>
  <c r="CE73" i="70"/>
  <c r="FU73" i="70"/>
  <c r="BO73" i="70"/>
  <c r="EQ73" i="70"/>
  <c r="GZ73" i="70"/>
  <c r="AW73" i="70"/>
  <c r="CU73" i="70"/>
  <c r="EY73" i="70"/>
  <c r="C73" i="70"/>
  <c r="BE73" i="70"/>
  <c r="DZ73" i="70"/>
  <c r="EW73" i="70"/>
  <c r="AH73" i="70"/>
  <c r="CV73" i="70"/>
  <c r="HB73" i="70"/>
  <c r="DS73" i="70"/>
  <c r="CT73" i="70"/>
  <c r="AS73" i="70"/>
  <c r="AO73" i="70"/>
  <c r="FC73" i="70"/>
  <c r="GC73" i="70"/>
  <c r="GQ73" i="70"/>
  <c r="EN73" i="70"/>
  <c r="FQ73" i="70"/>
  <c r="GB73" i="70"/>
  <c r="BV73" i="70"/>
  <c r="FW73" i="70"/>
  <c r="BQ73" i="70"/>
  <c r="FG73" i="70"/>
  <c r="BA73" i="70"/>
  <c r="DW73" i="70"/>
  <c r="GD73" i="70"/>
  <c r="AE73" i="70"/>
  <c r="CB73" i="70"/>
  <c r="EE73" i="70"/>
  <c r="GM73" i="70"/>
  <c r="AK73" i="70"/>
  <c r="DE73" i="70"/>
  <c r="DH73" i="70"/>
  <c r="BL73" i="70"/>
  <c r="FM73" i="70"/>
  <c r="CF73" i="70"/>
  <c r="FS73" i="70"/>
  <c r="BU73" i="70"/>
  <c r="DX73" i="70"/>
  <c r="FD73" i="70"/>
  <c r="FN73" i="70"/>
  <c r="BH73" i="70"/>
  <c r="FI73" i="70"/>
  <c r="BD73" i="70"/>
  <c r="ES73" i="70"/>
  <c r="AN73" i="70"/>
  <c r="T73" i="70"/>
  <c r="AQ73" i="70"/>
  <c r="HC78" i="213" l="1"/>
  <c r="GU78" i="213"/>
  <c r="GM78" i="213"/>
  <c r="EQ78" i="213"/>
  <c r="FO78" i="213"/>
  <c r="FG78" i="213"/>
  <c r="EI78" i="213"/>
  <c r="GE78" i="213"/>
  <c r="FW78" i="213"/>
  <c r="EY78" i="213"/>
  <c r="EA78" i="213"/>
  <c r="CM78" i="213"/>
  <c r="DC78" i="213"/>
  <c r="CE78" i="213"/>
  <c r="DS78" i="213"/>
  <c r="CU78" i="213"/>
  <c r="BW78" i="213"/>
  <c r="DK78" i="213"/>
  <c r="BO78" i="213"/>
  <c r="AQ78" i="213"/>
  <c r="K78" i="213"/>
  <c r="BG78" i="213"/>
  <c r="AI78" i="213"/>
  <c r="AY78" i="213"/>
  <c r="S78" i="213"/>
  <c r="AA78" i="213"/>
  <c r="HB78" i="213"/>
  <c r="GN78" i="213"/>
  <c r="GA78" i="213"/>
  <c r="FM78" i="213"/>
  <c r="HA78" i="213"/>
  <c r="FY78" i="213"/>
  <c r="GZ78" i="213"/>
  <c r="GL78" i="213"/>
  <c r="FX78" i="213"/>
  <c r="FK78" i="213"/>
  <c r="GY78" i="213"/>
  <c r="GK78" i="213"/>
  <c r="GW78" i="213"/>
  <c r="GJ78" i="213"/>
  <c r="FV78" i="213"/>
  <c r="FH78" i="213"/>
  <c r="GV78" i="213"/>
  <c r="GI78" i="213"/>
  <c r="FU78" i="213"/>
  <c r="GG78" i="213"/>
  <c r="FT78" i="213"/>
  <c r="FF78" i="213"/>
  <c r="A79" i="213"/>
  <c r="GS78" i="213"/>
  <c r="FQ78" i="213"/>
  <c r="HE78" i="213"/>
  <c r="GR78" i="213"/>
  <c r="GD78" i="213"/>
  <c r="HD78" i="213"/>
  <c r="GQ78" i="213"/>
  <c r="GC78" i="213"/>
  <c r="GF78" i="213"/>
  <c r="EZ78" i="213"/>
  <c r="EK78" i="213"/>
  <c r="DX78" i="213"/>
  <c r="DJ78" i="213"/>
  <c r="CV78" i="213"/>
  <c r="CI78" i="213"/>
  <c r="BU78" i="213"/>
  <c r="AS78" i="213"/>
  <c r="AF78" i="213"/>
  <c r="R78" i="213"/>
  <c r="D78" i="213"/>
  <c r="GB78" i="213"/>
  <c r="EX78" i="213"/>
  <c r="EJ78" i="213"/>
  <c r="DW78" i="213"/>
  <c r="DI78" i="213"/>
  <c r="CG78" i="213"/>
  <c r="BT78" i="213"/>
  <c r="BF78" i="213"/>
  <c r="AR78" i="213"/>
  <c r="AE78" i="213"/>
  <c r="Q78" i="213"/>
  <c r="C78" i="213"/>
  <c r="EW78" i="213"/>
  <c r="DU78" i="213"/>
  <c r="DH78" i="213"/>
  <c r="CT78" i="213"/>
  <c r="CF78" i="213"/>
  <c r="BS78" i="213"/>
  <c r="BE78" i="213"/>
  <c r="AC78" i="213"/>
  <c r="P78" i="213"/>
  <c r="B78" i="213"/>
  <c r="FS78" i="213"/>
  <c r="EV78" i="213"/>
  <c r="EH78" i="213"/>
  <c r="DT78" i="213"/>
  <c r="DG78" i="213"/>
  <c r="CS78" i="213"/>
  <c r="BQ78" i="213"/>
  <c r="BD78" i="213"/>
  <c r="AP78" i="213"/>
  <c r="AB78" i="213"/>
  <c r="O78" i="213"/>
  <c r="FP78" i="213"/>
  <c r="EU78" i="213"/>
  <c r="EG78" i="213"/>
  <c r="DE78" i="213"/>
  <c r="CR78" i="213"/>
  <c r="CD78" i="213"/>
  <c r="BP78" i="213"/>
  <c r="BC78" i="213"/>
  <c r="AO78" i="213"/>
  <c r="M78" i="213"/>
  <c r="FN78" i="213"/>
  <c r="ES78" i="213"/>
  <c r="EF78" i="213"/>
  <c r="DR78" i="213"/>
  <c r="DD78" i="213"/>
  <c r="CQ78" i="213"/>
  <c r="CC78" i="213"/>
  <c r="BA78" i="213"/>
  <c r="AN78" i="213"/>
  <c r="Z78" i="213"/>
  <c r="L78" i="213"/>
  <c r="FL78" i="213"/>
  <c r="ER78" i="213"/>
  <c r="EE78" i="213"/>
  <c r="DQ78" i="213"/>
  <c r="CO78" i="213"/>
  <c r="CB78" i="213"/>
  <c r="BN78" i="213"/>
  <c r="AZ78" i="213"/>
  <c r="AM78" i="213"/>
  <c r="Y78" i="213"/>
  <c r="FI78" i="213"/>
  <c r="EC78" i="213"/>
  <c r="DP78" i="213"/>
  <c r="DB78" i="213"/>
  <c r="CN78" i="213"/>
  <c r="CA78" i="213"/>
  <c r="BM78" i="213"/>
  <c r="AK78" i="213"/>
  <c r="X78" i="213"/>
  <c r="J78" i="213"/>
  <c r="FE78" i="213"/>
  <c r="EP78" i="213"/>
  <c r="EB78" i="213"/>
  <c r="DO78" i="213"/>
  <c r="DA78" i="213"/>
  <c r="BY78" i="213"/>
  <c r="BL78" i="213"/>
  <c r="AX78" i="213"/>
  <c r="AJ78" i="213"/>
  <c r="W78" i="213"/>
  <c r="I78" i="213"/>
  <c r="FD78" i="213"/>
  <c r="EO78" i="213"/>
  <c r="DM78" i="213"/>
  <c r="CZ78" i="213"/>
  <c r="CL78" i="213"/>
  <c r="BX78" i="213"/>
  <c r="BK78" i="213"/>
  <c r="AW78" i="213"/>
  <c r="U78" i="213"/>
  <c r="H78" i="213"/>
  <c r="GT78" i="213"/>
  <c r="FC78" i="213"/>
  <c r="EN78" i="213"/>
  <c r="DZ78" i="213"/>
  <c r="DL78" i="213"/>
  <c r="CY78" i="213"/>
  <c r="CK78" i="213"/>
  <c r="BI78" i="213"/>
  <c r="AV78" i="213"/>
  <c r="AH78" i="213"/>
  <c r="T78" i="213"/>
  <c r="G78" i="213"/>
  <c r="GO78" i="213"/>
  <c r="FA78" i="213"/>
  <c r="EM78" i="213"/>
  <c r="DY78" i="213"/>
  <c r="CW78" i="213"/>
  <c r="CJ78" i="213"/>
  <c r="BV78" i="213"/>
  <c r="BH78" i="213"/>
  <c r="AU78" i="213"/>
  <c r="AG78" i="213"/>
  <c r="E78" i="213"/>
  <c r="EW74" i="70"/>
  <c r="AQ74" i="70"/>
  <c r="ES74" i="70"/>
  <c r="AN74" i="70"/>
  <c r="EO74" i="70"/>
  <c r="AI74" i="70"/>
  <c r="EM74" i="70"/>
  <c r="AG74" i="70"/>
  <c r="CU74" i="70"/>
  <c r="EH74" i="70"/>
  <c r="FS74" i="70"/>
  <c r="J74" i="70"/>
  <c r="BN74" i="70"/>
  <c r="DW74" i="70"/>
  <c r="GW74" i="70"/>
  <c r="AO74" i="70"/>
  <c r="EK74" i="70"/>
  <c r="M74" i="70"/>
  <c r="CK74" i="70"/>
  <c r="GQ74" i="70"/>
  <c r="CE74" i="70"/>
  <c r="AA74" i="70"/>
  <c r="FQ74" i="70"/>
  <c r="DA74" i="70"/>
  <c r="FF74" i="70"/>
  <c r="EG74" i="70"/>
  <c r="AX74" i="70"/>
  <c r="BH74" i="70"/>
  <c r="C74" i="70"/>
  <c r="AB74" i="70"/>
  <c r="FK74" i="70"/>
  <c r="BA74" i="70"/>
  <c r="EZ74" i="70"/>
  <c r="GM74" i="70"/>
  <c r="GA74" i="70"/>
  <c r="GJ74" i="70"/>
  <c r="EI74" i="70"/>
  <c r="AC74" i="70"/>
  <c r="EF74" i="70"/>
  <c r="Z74" i="70"/>
  <c r="EA74" i="70"/>
  <c r="U74" i="70"/>
  <c r="DY74" i="70"/>
  <c r="S74" i="70"/>
  <c r="CA74" i="70"/>
  <c r="DO74" i="70"/>
  <c r="EX74" i="70"/>
  <c r="HB74" i="70"/>
  <c r="AS74" i="70"/>
  <c r="DB74" i="70"/>
  <c r="GC74" i="70"/>
  <c r="T74" i="70"/>
  <c r="CV74" i="70"/>
  <c r="FT74" i="70"/>
  <c r="AV74" i="70"/>
  <c r="FA74" i="70"/>
  <c r="FI74" i="70"/>
  <c r="DG74" i="70"/>
  <c r="EY74" i="70"/>
  <c r="ER74" i="70"/>
  <c r="AF74" i="70"/>
  <c r="GK74" i="70"/>
  <c r="BS74" i="70"/>
  <c r="FP74" i="70"/>
  <c r="FW74" i="70"/>
  <c r="DC74" i="70"/>
  <c r="CR74" i="70"/>
  <c r="HD74" i="70"/>
  <c r="DP74" i="70"/>
  <c r="AM74" i="70"/>
  <c r="DU74" i="70"/>
  <c r="P74" i="70"/>
  <c r="DR74" i="70"/>
  <c r="L74" i="70"/>
  <c r="DM74" i="70"/>
  <c r="H74" i="70"/>
  <c r="DK74" i="70"/>
  <c r="E74" i="70"/>
  <c r="BF74" i="70"/>
  <c r="CS74" i="70"/>
  <c r="EC74" i="70"/>
  <c r="GG74" i="70"/>
  <c r="Y74" i="70"/>
  <c r="CG74" i="70"/>
  <c r="FH74" i="70"/>
  <c r="GE74" i="70"/>
  <c r="BG74" i="70"/>
  <c r="EE74" i="70"/>
  <c r="G74" i="70"/>
  <c r="DL74" i="70"/>
  <c r="BQ74" i="70"/>
  <c r="DE74" i="70"/>
  <c r="EV74" i="70"/>
  <c r="AR74" i="70"/>
  <c r="AH74" i="70"/>
  <c r="DT74" i="70"/>
  <c r="FN74" i="70"/>
  <c r="CM74" i="70"/>
  <c r="FG74" i="70"/>
  <c r="AW74" i="70"/>
  <c r="FD74" i="70"/>
  <c r="BI74" i="70"/>
  <c r="BC74" i="70"/>
  <c r="I74" i="70"/>
  <c r="A75" i="70"/>
  <c r="DH74" i="70"/>
  <c r="B74" i="70"/>
  <c r="DD74" i="70"/>
  <c r="HE74" i="70"/>
  <c r="CZ74" i="70"/>
  <c r="HC74" i="70"/>
  <c r="CW74" i="70"/>
  <c r="GT74" i="70"/>
  <c r="AK74" i="70"/>
  <c r="BY74" i="70"/>
  <c r="DI74" i="70"/>
  <c r="FM74" i="70"/>
  <c r="D74" i="70"/>
  <c r="BM74" i="70"/>
  <c r="EN74" i="70"/>
  <c r="EP74" i="70"/>
  <c r="R74" i="70"/>
  <c r="CO74" i="70"/>
  <c r="GU74" i="70"/>
  <c r="BW74" i="70"/>
  <c r="EB74" i="70"/>
  <c r="BU74" i="70"/>
  <c r="GN74" i="70"/>
  <c r="DS74" i="70"/>
  <c r="AZ74" i="70"/>
  <c r="BP74" i="70"/>
  <c r="K74" i="70"/>
  <c r="BO74" i="70"/>
  <c r="O74" i="70"/>
  <c r="FL74" i="70"/>
  <c r="FO74" i="70"/>
  <c r="EQ74" i="70"/>
  <c r="GZ74" i="70"/>
  <c r="CT74" i="70"/>
  <c r="GV74" i="70"/>
  <c r="CQ74" i="70"/>
  <c r="GR74" i="70"/>
  <c r="CL74" i="70"/>
  <c r="GO74" i="70"/>
  <c r="CJ74" i="70"/>
  <c r="FY74" i="70"/>
  <c r="Q74" i="70"/>
  <c r="BD74" i="70"/>
  <c r="CN74" i="70"/>
  <c r="HA74" i="70"/>
  <c r="FV74" i="70"/>
  <c r="EU74" i="70"/>
  <c r="AP74" i="70"/>
  <c r="EJ74" i="70"/>
  <c r="CD74" i="70"/>
  <c r="CI74" i="70"/>
  <c r="DZ74" i="70"/>
  <c r="GL74" i="70"/>
  <c r="CF74" i="70"/>
  <c r="GI74" i="70"/>
  <c r="CC74" i="70"/>
  <c r="GD74" i="70"/>
  <c r="BX74" i="70"/>
  <c r="GB74" i="70"/>
  <c r="BV74" i="70"/>
  <c r="FE74" i="70"/>
  <c r="GS74" i="70"/>
  <c r="AJ74" i="70"/>
  <c r="BT74" i="70"/>
  <c r="DX74" i="70"/>
  <c r="GF74" i="70"/>
  <c r="X74" i="70"/>
  <c r="CY74" i="70"/>
  <c r="BL74" i="70"/>
  <c r="DQ74" i="70"/>
  <c r="FX74" i="70"/>
  <c r="FU74" i="70"/>
  <c r="BK74" i="70"/>
  <c r="AY74" i="70"/>
  <c r="W74" i="70"/>
  <c r="CB74" i="70"/>
  <c r="AE74" i="70"/>
  <c r="BE74" i="70"/>
  <c r="FC74" i="70"/>
  <c r="AU74" i="70"/>
  <c r="GY74" i="70"/>
  <c r="DJ74" i="70"/>
  <c r="HC79" i="213" l="1"/>
  <c r="GE79" i="213"/>
  <c r="GU79" i="213"/>
  <c r="FW79" i="213"/>
  <c r="GM79" i="213"/>
  <c r="FO79" i="213"/>
  <c r="FG79" i="213"/>
  <c r="EI79" i="213"/>
  <c r="EY79" i="213"/>
  <c r="EA79" i="213"/>
  <c r="EQ79" i="213"/>
  <c r="DC79" i="213"/>
  <c r="CE79" i="213"/>
  <c r="DS79" i="213"/>
  <c r="CU79" i="213"/>
  <c r="BW79" i="213"/>
  <c r="DK79" i="213"/>
  <c r="CM79" i="213"/>
  <c r="AQ79" i="213"/>
  <c r="K79" i="213"/>
  <c r="BG79" i="213"/>
  <c r="AI79" i="213"/>
  <c r="AY79" i="213"/>
  <c r="AA79" i="213"/>
  <c r="S79" i="213"/>
  <c r="BO79" i="213"/>
  <c r="GT79" i="213"/>
  <c r="GF79" i="213"/>
  <c r="FS79" i="213"/>
  <c r="FE79" i="213"/>
  <c r="EC79" i="213"/>
  <c r="DP79" i="213"/>
  <c r="DB79" i="213"/>
  <c r="CN79" i="213"/>
  <c r="CA79" i="213"/>
  <c r="BM79" i="213"/>
  <c r="AK79" i="213"/>
  <c r="X79" i="213"/>
  <c r="J79" i="213"/>
  <c r="A80" i="213"/>
  <c r="GS79" i="213"/>
  <c r="FQ79" i="213"/>
  <c r="FD79" i="213"/>
  <c r="EP79" i="213"/>
  <c r="EB79" i="213"/>
  <c r="DO79" i="213"/>
  <c r="DA79" i="213"/>
  <c r="BY79" i="213"/>
  <c r="BL79" i="213"/>
  <c r="AX79" i="213"/>
  <c r="AJ79" i="213"/>
  <c r="W79" i="213"/>
  <c r="I79" i="213"/>
  <c r="HE79" i="213"/>
  <c r="GR79" i="213"/>
  <c r="GD79" i="213"/>
  <c r="FP79" i="213"/>
  <c r="FC79" i="213"/>
  <c r="EO79" i="213"/>
  <c r="DM79" i="213"/>
  <c r="CZ79" i="213"/>
  <c r="CL79" i="213"/>
  <c r="BX79" i="213"/>
  <c r="BK79" i="213"/>
  <c r="AW79" i="213"/>
  <c r="U79" i="213"/>
  <c r="H79" i="213"/>
  <c r="HD79" i="213"/>
  <c r="GQ79" i="213"/>
  <c r="GC79" i="213"/>
  <c r="FA79" i="213"/>
  <c r="EN79" i="213"/>
  <c r="DZ79" i="213"/>
  <c r="DL79" i="213"/>
  <c r="CY79" i="213"/>
  <c r="CK79" i="213"/>
  <c r="BI79" i="213"/>
  <c r="AV79" i="213"/>
  <c r="AH79" i="213"/>
  <c r="T79" i="213"/>
  <c r="G79" i="213"/>
  <c r="GO79" i="213"/>
  <c r="GB79" i="213"/>
  <c r="FN79" i="213"/>
  <c r="EZ79" i="213"/>
  <c r="EM79" i="213"/>
  <c r="DY79" i="213"/>
  <c r="CW79" i="213"/>
  <c r="CJ79" i="213"/>
  <c r="BV79" i="213"/>
  <c r="BH79" i="213"/>
  <c r="AU79" i="213"/>
  <c r="AG79" i="213"/>
  <c r="E79" i="213"/>
  <c r="HB79" i="213"/>
  <c r="GN79" i="213"/>
  <c r="GA79" i="213"/>
  <c r="FM79" i="213"/>
  <c r="EK79" i="213"/>
  <c r="DX79" i="213"/>
  <c r="DJ79" i="213"/>
  <c r="CV79" i="213"/>
  <c r="CI79" i="213"/>
  <c r="BU79" i="213"/>
  <c r="AS79" i="213"/>
  <c r="AF79" i="213"/>
  <c r="R79" i="213"/>
  <c r="D79" i="213"/>
  <c r="HA79" i="213"/>
  <c r="FY79" i="213"/>
  <c r="FL79" i="213"/>
  <c r="EX79" i="213"/>
  <c r="EJ79" i="213"/>
  <c r="DW79" i="213"/>
  <c r="DI79" i="213"/>
  <c r="CG79" i="213"/>
  <c r="BT79" i="213"/>
  <c r="BF79" i="213"/>
  <c r="AR79" i="213"/>
  <c r="AE79" i="213"/>
  <c r="Q79" i="213"/>
  <c r="C79" i="213"/>
  <c r="GZ79" i="213"/>
  <c r="GL79" i="213"/>
  <c r="FX79" i="213"/>
  <c r="FK79" i="213"/>
  <c r="EW79" i="213"/>
  <c r="DU79" i="213"/>
  <c r="DH79" i="213"/>
  <c r="CT79" i="213"/>
  <c r="CF79" i="213"/>
  <c r="BS79" i="213"/>
  <c r="BE79" i="213"/>
  <c r="AC79" i="213"/>
  <c r="GY79" i="213"/>
  <c r="GK79" i="213"/>
  <c r="FI79" i="213"/>
  <c r="EV79" i="213"/>
  <c r="EH79" i="213"/>
  <c r="DT79" i="213"/>
  <c r="DG79" i="213"/>
  <c r="CS79" i="213"/>
  <c r="BQ79" i="213"/>
  <c r="BD79" i="213"/>
  <c r="AP79" i="213"/>
  <c r="AB79" i="213"/>
  <c r="O79" i="213"/>
  <c r="GW79" i="213"/>
  <c r="GJ79" i="213"/>
  <c r="FV79" i="213"/>
  <c r="FH79" i="213"/>
  <c r="EU79" i="213"/>
  <c r="EG79" i="213"/>
  <c r="DE79" i="213"/>
  <c r="CR79" i="213"/>
  <c r="CD79" i="213"/>
  <c r="BP79" i="213"/>
  <c r="BC79" i="213"/>
  <c r="AO79" i="213"/>
  <c r="M79" i="213"/>
  <c r="GV79" i="213"/>
  <c r="GI79" i="213"/>
  <c r="FU79" i="213"/>
  <c r="ES79" i="213"/>
  <c r="EF79" i="213"/>
  <c r="DR79" i="213"/>
  <c r="DD79" i="213"/>
  <c r="CQ79" i="213"/>
  <c r="CC79" i="213"/>
  <c r="BA79" i="213"/>
  <c r="AN79" i="213"/>
  <c r="Z79" i="213"/>
  <c r="L79" i="213"/>
  <c r="CO79" i="213"/>
  <c r="CB79" i="213"/>
  <c r="BN79" i="213"/>
  <c r="AZ79" i="213"/>
  <c r="AM79" i="213"/>
  <c r="GG79" i="213"/>
  <c r="Y79" i="213"/>
  <c r="FT79" i="213"/>
  <c r="P79" i="213"/>
  <c r="FF79" i="213"/>
  <c r="ER79" i="213"/>
  <c r="B79" i="213"/>
  <c r="EE79" i="213"/>
  <c r="DQ79" i="213"/>
  <c r="EP75" i="70"/>
  <c r="AJ75" i="70"/>
  <c r="EM75" i="70"/>
  <c r="AG75" i="70"/>
  <c r="EH75" i="70"/>
  <c r="AB75" i="70"/>
  <c r="DR75" i="70"/>
  <c r="L75" i="70"/>
  <c r="AY75" i="70"/>
  <c r="DH75" i="70"/>
  <c r="FO75" i="70"/>
  <c r="G75" i="70"/>
  <c r="BM75" i="70"/>
  <c r="DQ75" i="70"/>
  <c r="FE75" i="70"/>
  <c r="GR75" i="70"/>
  <c r="AI75" i="70"/>
  <c r="BW75" i="70"/>
  <c r="GZ75" i="70"/>
  <c r="GN75" i="70"/>
  <c r="FT75" i="70"/>
  <c r="CO75" i="70"/>
  <c r="DX75" i="70"/>
  <c r="K75" i="70"/>
  <c r="DM75" i="70"/>
  <c r="DC75" i="70"/>
  <c r="R75" i="70"/>
  <c r="AS75" i="70"/>
  <c r="Q75" i="70"/>
  <c r="EB75" i="70"/>
  <c r="W75" i="70"/>
  <c r="DY75" i="70"/>
  <c r="S75" i="70"/>
  <c r="DT75" i="70"/>
  <c r="O75" i="70"/>
  <c r="DD75" i="70"/>
  <c r="GM75" i="70"/>
  <c r="AE75" i="70"/>
  <c r="CL75" i="70"/>
  <c r="EU75" i="70"/>
  <c r="HA75" i="70"/>
  <c r="AR75" i="70"/>
  <c r="CV75" i="70"/>
  <c r="EJ75" i="70"/>
  <c r="FX75" i="70"/>
  <c r="P75" i="70"/>
  <c r="BC75" i="70"/>
  <c r="EO75" i="70"/>
  <c r="EE75" i="70"/>
  <c r="DJ75" i="70"/>
  <c r="GC75" i="70"/>
  <c r="CY75" i="70"/>
  <c r="AO75" i="70"/>
  <c r="FK75" i="70"/>
  <c r="FA75" i="70"/>
  <c r="GG75" i="70"/>
  <c r="CT75" i="70"/>
  <c r="FH75" i="70"/>
  <c r="B75" i="70"/>
  <c r="DO75" i="70"/>
  <c r="I75" i="70"/>
  <c r="DK75" i="70"/>
  <c r="E75" i="70"/>
  <c r="DG75" i="70"/>
  <c r="GV75" i="70"/>
  <c r="CQ75" i="70"/>
  <c r="FS75" i="70"/>
  <c r="J75" i="70"/>
  <c r="BS75" i="70"/>
  <c r="DZ75" i="70"/>
  <c r="GF75" i="70"/>
  <c r="X75" i="70"/>
  <c r="CB75" i="70"/>
  <c r="DP75" i="70"/>
  <c r="FC75" i="70"/>
  <c r="GQ75" i="70"/>
  <c r="AH75" i="70"/>
  <c r="CF75" i="70"/>
  <c r="BU75" i="70"/>
  <c r="AZ75" i="70"/>
  <c r="BN75" i="70"/>
  <c r="CA75" i="70"/>
  <c r="GD75" i="70"/>
  <c r="EG75" i="70"/>
  <c r="BI75" i="70"/>
  <c r="Y75" i="70"/>
  <c r="A76" i="70"/>
  <c r="DA75" i="70"/>
  <c r="HC75" i="70"/>
  <c r="CW75" i="70"/>
  <c r="GY75" i="70"/>
  <c r="CS75" i="70"/>
  <c r="GI75" i="70"/>
  <c r="CC75" i="70"/>
  <c r="EX75" i="70"/>
  <c r="HE75" i="70"/>
  <c r="AW75" i="70"/>
  <c r="DE75" i="70"/>
  <c r="FL75" i="70"/>
  <c r="C75" i="70"/>
  <c r="BG75" i="70"/>
  <c r="CU75" i="70"/>
  <c r="EI75" i="70"/>
  <c r="FV75" i="70"/>
  <c r="M75" i="70"/>
  <c r="U75" i="70"/>
  <c r="FM75" i="70"/>
  <c r="AQ75" i="70"/>
  <c r="GW75" i="70"/>
  <c r="DW75" i="70"/>
  <c r="EN75" i="70"/>
  <c r="EK75" i="70"/>
  <c r="CZ75" i="70"/>
  <c r="GS75" i="70"/>
  <c r="CM75" i="70"/>
  <c r="GO75" i="70"/>
  <c r="CJ75" i="70"/>
  <c r="GK75" i="70"/>
  <c r="CE75" i="70"/>
  <c r="FU75" i="70"/>
  <c r="BO75" i="70"/>
  <c r="EC75" i="70"/>
  <c r="GL75" i="70"/>
  <c r="AC75" i="70"/>
  <c r="CK75" i="70"/>
  <c r="EQ75" i="70"/>
  <c r="GU75" i="70"/>
  <c r="AM75" i="70"/>
  <c r="HB75" i="70"/>
  <c r="AF75" i="70"/>
  <c r="BF75" i="70"/>
  <c r="DU75" i="70"/>
  <c r="D75" i="70"/>
  <c r="CR75" i="70"/>
  <c r="GE75" i="70"/>
  <c r="BY75" i="70"/>
  <c r="GB75" i="70"/>
  <c r="BV75" i="70"/>
  <c r="FW75" i="70"/>
  <c r="BQ75" i="70"/>
  <c r="FG75" i="70"/>
  <c r="BA75" i="70"/>
  <c r="DI75" i="70"/>
  <c r="FP75" i="70"/>
  <c r="H75" i="70"/>
  <c r="BP75" i="70"/>
  <c r="GA75" i="70"/>
  <c r="ER75" i="70"/>
  <c r="T75" i="70"/>
  <c r="FQ75" i="70"/>
  <c r="BL75" i="70"/>
  <c r="FN75" i="70"/>
  <c r="BH75" i="70"/>
  <c r="FI75" i="70"/>
  <c r="BD75" i="70"/>
  <c r="ES75" i="70"/>
  <c r="AN75" i="70"/>
  <c r="CN75" i="70"/>
  <c r="EW75" i="70"/>
  <c r="HD75" i="70"/>
  <c r="AV75" i="70"/>
  <c r="DB75" i="70"/>
  <c r="FF75" i="70"/>
  <c r="GT75" i="70"/>
  <c r="AK75" i="70"/>
  <c r="BX75" i="70"/>
  <c r="DL75" i="70"/>
  <c r="CI75" i="70"/>
  <c r="CD75" i="70"/>
  <c r="BK75" i="70"/>
  <c r="DS75" i="70"/>
  <c r="BE75" i="70"/>
  <c r="FD75" i="70"/>
  <c r="AX75" i="70"/>
  <c r="EZ75" i="70"/>
  <c r="AU75" i="70"/>
  <c r="EV75" i="70"/>
  <c r="AP75" i="70"/>
  <c r="EF75" i="70"/>
  <c r="Z75" i="70"/>
  <c r="BT75" i="70"/>
  <c r="EA75" i="70"/>
  <c r="GJ75" i="70"/>
  <c r="AA75" i="70"/>
  <c r="CG75" i="70"/>
  <c r="FY75" i="70"/>
  <c r="EY75" i="70"/>
  <c r="HC80" i="213" l="1"/>
  <c r="FO80" i="213"/>
  <c r="FG80" i="213"/>
  <c r="GM80" i="213"/>
  <c r="EI80" i="213"/>
  <c r="GU80" i="213"/>
  <c r="EY80" i="213"/>
  <c r="GE80" i="213"/>
  <c r="FW80" i="213"/>
  <c r="EA80" i="213"/>
  <c r="EQ80" i="213"/>
  <c r="DC80" i="213"/>
  <c r="CE80" i="213"/>
  <c r="DS80" i="213"/>
  <c r="CU80" i="213"/>
  <c r="BW80" i="213"/>
  <c r="DK80" i="213"/>
  <c r="CM80" i="213"/>
  <c r="K80" i="213"/>
  <c r="BG80" i="213"/>
  <c r="AI80" i="213"/>
  <c r="AY80" i="213"/>
  <c r="AA80" i="213"/>
  <c r="BO80" i="213"/>
  <c r="AQ80" i="213"/>
  <c r="S80" i="213"/>
  <c r="GZ80" i="213"/>
  <c r="GL80" i="213"/>
  <c r="FX80" i="213"/>
  <c r="FK80" i="213"/>
  <c r="EW80" i="213"/>
  <c r="DU80" i="213"/>
  <c r="DH80" i="213"/>
  <c r="CT80" i="213"/>
  <c r="CF80" i="213"/>
  <c r="BS80" i="213"/>
  <c r="BE80" i="213"/>
  <c r="AC80" i="213"/>
  <c r="P80" i="213"/>
  <c r="B80" i="213"/>
  <c r="GY80" i="213"/>
  <c r="GK80" i="213"/>
  <c r="FI80" i="213"/>
  <c r="EV80" i="213"/>
  <c r="EH80" i="213"/>
  <c r="DT80" i="213"/>
  <c r="DG80" i="213"/>
  <c r="CS80" i="213"/>
  <c r="BQ80" i="213"/>
  <c r="BD80" i="213"/>
  <c r="AP80" i="213"/>
  <c r="AB80" i="213"/>
  <c r="O80" i="213"/>
  <c r="GW80" i="213"/>
  <c r="GJ80" i="213"/>
  <c r="FV80" i="213"/>
  <c r="FH80" i="213"/>
  <c r="EU80" i="213"/>
  <c r="EG80" i="213"/>
  <c r="DE80" i="213"/>
  <c r="CR80" i="213"/>
  <c r="CD80" i="213"/>
  <c r="BP80" i="213"/>
  <c r="BC80" i="213"/>
  <c r="AO80" i="213"/>
  <c r="M80" i="213"/>
  <c r="GV80" i="213"/>
  <c r="GI80" i="213"/>
  <c r="FU80" i="213"/>
  <c r="ES80" i="213"/>
  <c r="EF80" i="213"/>
  <c r="DR80" i="213"/>
  <c r="DD80" i="213"/>
  <c r="CQ80" i="213"/>
  <c r="CC80" i="213"/>
  <c r="BA80" i="213"/>
  <c r="AN80" i="213"/>
  <c r="Z80" i="213"/>
  <c r="L80" i="213"/>
  <c r="GG80" i="213"/>
  <c r="FT80" i="213"/>
  <c r="FF80" i="213"/>
  <c r="ER80" i="213"/>
  <c r="EE80" i="213"/>
  <c r="DQ80" i="213"/>
  <c r="CO80" i="213"/>
  <c r="CB80" i="213"/>
  <c r="BN80" i="213"/>
  <c r="AZ80" i="213"/>
  <c r="AM80" i="213"/>
  <c r="Y80" i="213"/>
  <c r="GT80" i="213"/>
  <c r="GF80" i="213"/>
  <c r="FS80" i="213"/>
  <c r="FE80" i="213"/>
  <c r="EC80" i="213"/>
  <c r="DP80" i="213"/>
  <c r="DB80" i="213"/>
  <c r="CN80" i="213"/>
  <c r="CA80" i="213"/>
  <c r="BM80" i="213"/>
  <c r="AK80" i="213"/>
  <c r="X80" i="213"/>
  <c r="J80" i="213"/>
  <c r="A81" i="213"/>
  <c r="GS80" i="213"/>
  <c r="FQ80" i="213"/>
  <c r="FD80" i="213"/>
  <c r="EP80" i="213"/>
  <c r="EB80" i="213"/>
  <c r="DO80" i="213"/>
  <c r="DA80" i="213"/>
  <c r="BY80" i="213"/>
  <c r="BL80" i="213"/>
  <c r="AX80" i="213"/>
  <c r="AJ80" i="213"/>
  <c r="W80" i="213"/>
  <c r="I80" i="213"/>
  <c r="HE80" i="213"/>
  <c r="GR80" i="213"/>
  <c r="GD80" i="213"/>
  <c r="FP80" i="213"/>
  <c r="FC80" i="213"/>
  <c r="EO80" i="213"/>
  <c r="DM80" i="213"/>
  <c r="CZ80" i="213"/>
  <c r="CL80" i="213"/>
  <c r="BX80" i="213"/>
  <c r="BK80" i="213"/>
  <c r="AW80" i="213"/>
  <c r="U80" i="213"/>
  <c r="H80" i="213"/>
  <c r="HD80" i="213"/>
  <c r="GQ80" i="213"/>
  <c r="GC80" i="213"/>
  <c r="FA80" i="213"/>
  <c r="EN80" i="213"/>
  <c r="DZ80" i="213"/>
  <c r="DL80" i="213"/>
  <c r="CY80" i="213"/>
  <c r="CK80" i="213"/>
  <c r="BI80" i="213"/>
  <c r="AV80" i="213"/>
  <c r="AH80" i="213"/>
  <c r="T80" i="213"/>
  <c r="G80" i="213"/>
  <c r="GO80" i="213"/>
  <c r="GB80" i="213"/>
  <c r="FN80" i="213"/>
  <c r="EZ80" i="213"/>
  <c r="EM80" i="213"/>
  <c r="DY80" i="213"/>
  <c r="CW80" i="213"/>
  <c r="CJ80" i="213"/>
  <c r="BV80" i="213"/>
  <c r="BH80" i="213"/>
  <c r="AU80" i="213"/>
  <c r="AG80" i="213"/>
  <c r="E80" i="213"/>
  <c r="HB80" i="213"/>
  <c r="GN80" i="213"/>
  <c r="GA80" i="213"/>
  <c r="FM80" i="213"/>
  <c r="EK80" i="213"/>
  <c r="DX80" i="213"/>
  <c r="DJ80" i="213"/>
  <c r="CV80" i="213"/>
  <c r="CI80" i="213"/>
  <c r="BU80" i="213"/>
  <c r="AS80" i="213"/>
  <c r="AF80" i="213"/>
  <c r="R80" i="213"/>
  <c r="D80" i="213"/>
  <c r="HA80" i="213"/>
  <c r="FY80" i="213"/>
  <c r="FL80" i="213"/>
  <c r="EX80" i="213"/>
  <c r="EJ80" i="213"/>
  <c r="DW80" i="213"/>
  <c r="DI80" i="213"/>
  <c r="CG80" i="213"/>
  <c r="BT80" i="213"/>
  <c r="BF80" i="213"/>
  <c r="AR80" i="213"/>
  <c r="AE80" i="213"/>
  <c r="Q80" i="213"/>
  <c r="C80" i="213"/>
  <c r="EW76" i="70"/>
  <c r="AQ76" i="70"/>
  <c r="ES76" i="70"/>
  <c r="AN76" i="70"/>
  <c r="EO76" i="70"/>
  <c r="AI76" i="70"/>
  <c r="EM76" i="70"/>
  <c r="AG76" i="70"/>
  <c r="DB76" i="70"/>
  <c r="FI76" i="70"/>
  <c r="GW76" i="70"/>
  <c r="AO76" i="70"/>
  <c r="CA76" i="70"/>
  <c r="DJ76" i="70"/>
  <c r="EX76" i="70"/>
  <c r="GK76" i="70"/>
  <c r="AB76" i="70"/>
  <c r="CK76" i="70"/>
  <c r="FW76" i="70"/>
  <c r="AS76" i="70"/>
  <c r="GU76" i="70"/>
  <c r="FF76" i="70"/>
  <c r="BY76" i="70"/>
  <c r="DU76" i="70"/>
  <c r="DM76" i="70"/>
  <c r="E76" i="70"/>
  <c r="GT76" i="70"/>
  <c r="HD76" i="70"/>
  <c r="M76" i="70"/>
  <c r="EI76" i="70"/>
  <c r="AC76" i="70"/>
  <c r="EF76" i="70"/>
  <c r="Z76" i="70"/>
  <c r="EA76" i="70"/>
  <c r="U76" i="70"/>
  <c r="DY76" i="70"/>
  <c r="S76" i="70"/>
  <c r="CG76" i="70"/>
  <c r="EP76" i="70"/>
  <c r="GC76" i="70"/>
  <c r="T76" i="70"/>
  <c r="BF76" i="70"/>
  <c r="CO76" i="70"/>
  <c r="EC76" i="70"/>
  <c r="FQ76" i="70"/>
  <c r="I76" i="70"/>
  <c r="BP76" i="70"/>
  <c r="DO76" i="70"/>
  <c r="FD76" i="70"/>
  <c r="EK76" i="70"/>
  <c r="O76" i="70"/>
  <c r="AH76" i="70"/>
  <c r="P76" i="70"/>
  <c r="H76" i="70"/>
  <c r="DT76" i="70"/>
  <c r="DI76" i="70"/>
  <c r="CS76" i="70"/>
  <c r="A77" i="70"/>
  <c r="DH76" i="70"/>
  <c r="B76" i="70"/>
  <c r="DD76" i="70"/>
  <c r="HE76" i="70"/>
  <c r="CZ76" i="70"/>
  <c r="HC76" i="70"/>
  <c r="CW76" i="70"/>
  <c r="HA76" i="70"/>
  <c r="AR76" i="70"/>
  <c r="DA76" i="70"/>
  <c r="EN76" i="70"/>
  <c r="FY76" i="70"/>
  <c r="Q76" i="70"/>
  <c r="AZ76" i="70"/>
  <c r="CN76" i="70"/>
  <c r="EB76" i="70"/>
  <c r="GJ76" i="70"/>
  <c r="AA76" i="70"/>
  <c r="FV76" i="70"/>
  <c r="AJ76" i="70"/>
  <c r="R76" i="70"/>
  <c r="CV76" i="70"/>
  <c r="D76" i="70"/>
  <c r="BT76" i="70"/>
  <c r="DL76" i="70"/>
  <c r="CR76" i="70"/>
  <c r="EV76" i="70"/>
  <c r="GZ76" i="70"/>
  <c r="CT76" i="70"/>
  <c r="GV76" i="70"/>
  <c r="CQ76" i="70"/>
  <c r="GR76" i="70"/>
  <c r="CL76" i="70"/>
  <c r="GO76" i="70"/>
  <c r="CJ76" i="70"/>
  <c r="GF76" i="70"/>
  <c r="X76" i="70"/>
  <c r="CE76" i="70"/>
  <c r="DS76" i="70"/>
  <c r="FE76" i="70"/>
  <c r="GN76" i="70"/>
  <c r="AF76" i="70"/>
  <c r="DG76" i="70"/>
  <c r="FO76" i="70"/>
  <c r="G76" i="70"/>
  <c r="HB76" i="70"/>
  <c r="GS76" i="70"/>
  <c r="EH76" i="70"/>
  <c r="CB76" i="70"/>
  <c r="GL76" i="70"/>
  <c r="CF76" i="70"/>
  <c r="GI76" i="70"/>
  <c r="CC76" i="70"/>
  <c r="GD76" i="70"/>
  <c r="BX76" i="70"/>
  <c r="GB76" i="70"/>
  <c r="BV76" i="70"/>
  <c r="FL76" i="70"/>
  <c r="C76" i="70"/>
  <c r="BL76" i="70"/>
  <c r="CY76" i="70"/>
  <c r="EJ76" i="70"/>
  <c r="FT76" i="70"/>
  <c r="K76" i="70"/>
  <c r="AY76" i="70"/>
  <c r="CM76" i="70"/>
  <c r="EU76" i="70"/>
  <c r="GA76" i="70"/>
  <c r="BC76" i="70"/>
  <c r="ER76" i="70"/>
  <c r="BN76" i="70"/>
  <c r="GG76" i="70"/>
  <c r="BW76" i="70"/>
  <c r="FH76" i="70"/>
  <c r="AV76" i="70"/>
  <c r="FX76" i="70"/>
  <c r="BS76" i="70"/>
  <c r="FU76" i="70"/>
  <c r="BO76" i="70"/>
  <c r="FP76" i="70"/>
  <c r="BK76" i="70"/>
  <c r="FN76" i="70"/>
  <c r="BH76" i="70"/>
  <c r="EQ76" i="70"/>
  <c r="GY76" i="70"/>
  <c r="AP76" i="70"/>
  <c r="CD76" i="70"/>
  <c r="DP76" i="70"/>
  <c r="EY76" i="70"/>
  <c r="GM76" i="70"/>
  <c r="AE76" i="70"/>
  <c r="BQ76" i="70"/>
  <c r="DZ76" i="70"/>
  <c r="DQ76" i="70"/>
  <c r="FM76" i="70"/>
  <c r="CI76" i="70"/>
  <c r="GQ76" i="70"/>
  <c r="FA76" i="70"/>
  <c r="L76" i="70"/>
  <c r="BM76" i="70"/>
  <c r="BU76" i="70"/>
  <c r="DX76" i="70"/>
  <c r="FK76" i="70"/>
  <c r="BE76" i="70"/>
  <c r="FG76" i="70"/>
  <c r="BA76" i="70"/>
  <c r="FC76" i="70"/>
  <c r="AW76" i="70"/>
  <c r="EZ76" i="70"/>
  <c r="AU76" i="70"/>
  <c r="DW76" i="70"/>
  <c r="GE76" i="70"/>
  <c r="W76" i="70"/>
  <c r="BI76" i="70"/>
  <c r="CU76" i="70"/>
  <c r="EE76" i="70"/>
  <c r="FS76" i="70"/>
  <c r="J76" i="70"/>
  <c r="AX76" i="70"/>
  <c r="DE76" i="70"/>
  <c r="BG76" i="70"/>
  <c r="DC76" i="70"/>
  <c r="Y76" i="70"/>
  <c r="AM76" i="70"/>
  <c r="EG76" i="70"/>
  <c r="DR76" i="70"/>
  <c r="DK76" i="70"/>
  <c r="AK76" i="70"/>
  <c r="BD76" i="70"/>
  <c r="GU81" i="213" l="1"/>
  <c r="GM81" i="213"/>
  <c r="HC81" i="213"/>
  <c r="GE81" i="213"/>
  <c r="EI81" i="213"/>
  <c r="EY81" i="213"/>
  <c r="FW81" i="213"/>
  <c r="EA81" i="213"/>
  <c r="EQ81" i="213"/>
  <c r="DS81" i="213"/>
  <c r="FO81" i="213"/>
  <c r="FG81" i="213"/>
  <c r="CE81" i="213"/>
  <c r="CU81" i="213"/>
  <c r="BW81" i="213"/>
  <c r="DK81" i="213"/>
  <c r="CM81" i="213"/>
  <c r="DC81" i="213"/>
  <c r="BG81" i="213"/>
  <c r="AI81" i="213"/>
  <c r="AY81" i="213"/>
  <c r="AA81" i="213"/>
  <c r="BO81" i="213"/>
  <c r="AQ81" i="213"/>
  <c r="K81" i="213"/>
  <c r="S81" i="213"/>
  <c r="HE81" i="213"/>
  <c r="GR81" i="213"/>
  <c r="GD81" i="213"/>
  <c r="FP81" i="213"/>
  <c r="FC81" i="213"/>
  <c r="EO81" i="213"/>
  <c r="DM81" i="213"/>
  <c r="CZ81" i="213"/>
  <c r="CL81" i="213"/>
  <c r="BX81" i="213"/>
  <c r="BK81" i="213"/>
  <c r="AW81" i="213"/>
  <c r="U81" i="213"/>
  <c r="H81" i="213"/>
  <c r="HD81" i="213"/>
  <c r="GQ81" i="213"/>
  <c r="GC81" i="213"/>
  <c r="FA81" i="213"/>
  <c r="EN81" i="213"/>
  <c r="DZ81" i="213"/>
  <c r="DL81" i="213"/>
  <c r="CY81" i="213"/>
  <c r="CK81" i="213"/>
  <c r="BI81" i="213"/>
  <c r="AV81" i="213"/>
  <c r="AH81" i="213"/>
  <c r="T81" i="213"/>
  <c r="G81" i="213"/>
  <c r="GO81" i="213"/>
  <c r="GB81" i="213"/>
  <c r="FN81" i="213"/>
  <c r="EZ81" i="213"/>
  <c r="EM81" i="213"/>
  <c r="DY81" i="213"/>
  <c r="CW81" i="213"/>
  <c r="CJ81" i="213"/>
  <c r="BV81" i="213"/>
  <c r="BH81" i="213"/>
  <c r="AU81" i="213"/>
  <c r="AG81" i="213"/>
  <c r="E81" i="213"/>
  <c r="HB81" i="213"/>
  <c r="GN81" i="213"/>
  <c r="GA81" i="213"/>
  <c r="FM81" i="213"/>
  <c r="EK81" i="213"/>
  <c r="DX81" i="213"/>
  <c r="DJ81" i="213"/>
  <c r="CV81" i="213"/>
  <c r="CI81" i="213"/>
  <c r="BU81" i="213"/>
  <c r="AS81" i="213"/>
  <c r="AF81" i="213"/>
  <c r="R81" i="213"/>
  <c r="D81" i="213"/>
  <c r="HA81" i="213"/>
  <c r="FY81" i="213"/>
  <c r="FL81" i="213"/>
  <c r="EX81" i="213"/>
  <c r="EJ81" i="213"/>
  <c r="DW81" i="213"/>
  <c r="DI81" i="213"/>
  <c r="CG81" i="213"/>
  <c r="BT81" i="213"/>
  <c r="BF81" i="213"/>
  <c r="AR81" i="213"/>
  <c r="AE81" i="213"/>
  <c r="Q81" i="213"/>
  <c r="C81" i="213"/>
  <c r="GZ81" i="213"/>
  <c r="GL81" i="213"/>
  <c r="FX81" i="213"/>
  <c r="FK81" i="213"/>
  <c r="EW81" i="213"/>
  <c r="DU81" i="213"/>
  <c r="DH81" i="213"/>
  <c r="CT81" i="213"/>
  <c r="CF81" i="213"/>
  <c r="BS81" i="213"/>
  <c r="BE81" i="213"/>
  <c r="AC81" i="213"/>
  <c r="P81" i="213"/>
  <c r="B81" i="213"/>
  <c r="GY81" i="213"/>
  <c r="GK81" i="213"/>
  <c r="FI81" i="213"/>
  <c r="EV81" i="213"/>
  <c r="EH81" i="213"/>
  <c r="DT81" i="213"/>
  <c r="DG81" i="213"/>
  <c r="CS81" i="213"/>
  <c r="BQ81" i="213"/>
  <c r="BD81" i="213"/>
  <c r="AP81" i="213"/>
  <c r="AB81" i="213"/>
  <c r="O81" i="213"/>
  <c r="GW81" i="213"/>
  <c r="GJ81" i="213"/>
  <c r="FV81" i="213"/>
  <c r="FH81" i="213"/>
  <c r="EU81" i="213"/>
  <c r="EG81" i="213"/>
  <c r="DE81" i="213"/>
  <c r="CR81" i="213"/>
  <c r="CD81" i="213"/>
  <c r="BP81" i="213"/>
  <c r="BC81" i="213"/>
  <c r="AO81" i="213"/>
  <c r="M81" i="213"/>
  <c r="GV81" i="213"/>
  <c r="GI81" i="213"/>
  <c r="FU81" i="213"/>
  <c r="ES81" i="213"/>
  <c r="EF81" i="213"/>
  <c r="DR81" i="213"/>
  <c r="DD81" i="213"/>
  <c r="CQ81" i="213"/>
  <c r="CC81" i="213"/>
  <c r="BA81" i="213"/>
  <c r="AN81" i="213"/>
  <c r="Z81" i="213"/>
  <c r="L81" i="213"/>
  <c r="GG81" i="213"/>
  <c r="FT81" i="213"/>
  <c r="FF81" i="213"/>
  <c r="ER81" i="213"/>
  <c r="EE81" i="213"/>
  <c r="DQ81" i="213"/>
  <c r="CO81" i="213"/>
  <c r="CB81" i="213"/>
  <c r="BN81" i="213"/>
  <c r="AZ81" i="213"/>
  <c r="AM81" i="213"/>
  <c r="Y81" i="213"/>
  <c r="GT81" i="213"/>
  <c r="GF81" i="213"/>
  <c r="FS81" i="213"/>
  <c r="FE81" i="213"/>
  <c r="EC81" i="213"/>
  <c r="DP81" i="213"/>
  <c r="DB81" i="213"/>
  <c r="CN81" i="213"/>
  <c r="CA81" i="213"/>
  <c r="BM81" i="213"/>
  <c r="AK81" i="213"/>
  <c r="X81" i="213"/>
  <c r="J81" i="213"/>
  <c r="A82" i="213"/>
  <c r="GS81" i="213"/>
  <c r="FQ81" i="213"/>
  <c r="FD81" i="213"/>
  <c r="EP81" i="213"/>
  <c r="EB81" i="213"/>
  <c r="DO81" i="213"/>
  <c r="DA81" i="213"/>
  <c r="BY81" i="213"/>
  <c r="BL81" i="213"/>
  <c r="AX81" i="213"/>
  <c r="AJ81" i="213"/>
  <c r="W81" i="213"/>
  <c r="I81" i="213"/>
  <c r="EB77" i="70"/>
  <c r="W77" i="70"/>
  <c r="DY77" i="70"/>
  <c r="S77" i="70"/>
  <c r="DT77" i="70"/>
  <c r="O77" i="70"/>
  <c r="DD77" i="70"/>
  <c r="GT77" i="70"/>
  <c r="AK77" i="70"/>
  <c r="BX77" i="70"/>
  <c r="DL77" i="70"/>
  <c r="EX77" i="70"/>
  <c r="HB77" i="70"/>
  <c r="AS77" i="70"/>
  <c r="DB77" i="70"/>
  <c r="FK77" i="70"/>
  <c r="B77" i="70"/>
  <c r="BI77" i="70"/>
  <c r="CL77" i="70"/>
  <c r="CB77" i="70"/>
  <c r="BG77" i="70"/>
  <c r="AW77" i="70"/>
  <c r="DH77" i="70"/>
  <c r="BP77" i="70"/>
  <c r="AY77" i="70"/>
  <c r="H77" i="70"/>
  <c r="L77" i="70"/>
  <c r="GD77" i="70"/>
  <c r="FO77" i="70"/>
  <c r="DO77" i="70"/>
  <c r="I77" i="70"/>
  <c r="DK77" i="70"/>
  <c r="E77" i="70"/>
  <c r="DG77" i="70"/>
  <c r="GV77" i="70"/>
  <c r="CQ77" i="70"/>
  <c r="FY77" i="70"/>
  <c r="Q77" i="70"/>
  <c r="BE77" i="70"/>
  <c r="CR77" i="70"/>
  <c r="EC77" i="70"/>
  <c r="GG77" i="70"/>
  <c r="Y77" i="70"/>
  <c r="CG77" i="70"/>
  <c r="EO77" i="70"/>
  <c r="GW77" i="70"/>
  <c r="AO77" i="70"/>
  <c r="AC77" i="70"/>
  <c r="R77" i="70"/>
  <c r="FT77" i="70"/>
  <c r="GJ77" i="70"/>
  <c r="CV77" i="70"/>
  <c r="FI77" i="70"/>
  <c r="FV77" i="70"/>
  <c r="BK77" i="70"/>
  <c r="K77" i="70"/>
  <c r="AJ77" i="70"/>
  <c r="AB77" i="70"/>
  <c r="EG77" i="70"/>
  <c r="U77" i="70"/>
  <c r="A78" i="70"/>
  <c r="DA77" i="70"/>
  <c r="HC77" i="70"/>
  <c r="CW77" i="70"/>
  <c r="GY77" i="70"/>
  <c r="CS77" i="70"/>
  <c r="GI77" i="70"/>
  <c r="CC77" i="70"/>
  <c r="FE77" i="70"/>
  <c r="GR77" i="70"/>
  <c r="AI77" i="70"/>
  <c r="BW77" i="70"/>
  <c r="DI77" i="70"/>
  <c r="FM77" i="70"/>
  <c r="D77" i="70"/>
  <c r="BM77" i="70"/>
  <c r="DU77" i="70"/>
  <c r="GC77" i="70"/>
  <c r="T77" i="70"/>
  <c r="HD77" i="70"/>
  <c r="GL77" i="70"/>
  <c r="DJ77" i="70"/>
  <c r="AV77" i="70"/>
  <c r="BU77" i="70"/>
  <c r="FQ77" i="70"/>
  <c r="BH77" i="70"/>
  <c r="ES77" i="70"/>
  <c r="M77" i="70"/>
  <c r="C77" i="70"/>
  <c r="DZ77" i="70"/>
  <c r="EH77" i="70"/>
  <c r="FS77" i="70"/>
  <c r="CD77" i="70"/>
  <c r="GS77" i="70"/>
  <c r="CM77" i="70"/>
  <c r="GO77" i="70"/>
  <c r="CJ77" i="70"/>
  <c r="GK77" i="70"/>
  <c r="CE77" i="70"/>
  <c r="FU77" i="70"/>
  <c r="BO77" i="70"/>
  <c r="EJ77" i="70"/>
  <c r="FX77" i="70"/>
  <c r="P77" i="70"/>
  <c r="BC77" i="70"/>
  <c r="CN77" i="70"/>
  <c r="ER77" i="70"/>
  <c r="HA77" i="70"/>
  <c r="AR77" i="70"/>
  <c r="CZ77" i="70"/>
  <c r="FH77" i="70"/>
  <c r="EY77" i="70"/>
  <c r="EU77" i="70"/>
  <c r="EA77" i="70"/>
  <c r="AZ77" i="70"/>
  <c r="FP77" i="70"/>
  <c r="FF77" i="70"/>
  <c r="EE77" i="70"/>
  <c r="BL77" i="70"/>
  <c r="BD77" i="70"/>
  <c r="CU77" i="70"/>
  <c r="FL77" i="70"/>
  <c r="AF77" i="70"/>
  <c r="EP77" i="70"/>
  <c r="AG77" i="70"/>
  <c r="CT77" i="70"/>
  <c r="DW77" i="70"/>
  <c r="DQ77" i="70"/>
  <c r="GE77" i="70"/>
  <c r="BY77" i="70"/>
  <c r="GB77" i="70"/>
  <c r="BV77" i="70"/>
  <c r="FW77" i="70"/>
  <c r="BQ77" i="70"/>
  <c r="FG77" i="70"/>
  <c r="BA77" i="70"/>
  <c r="DP77" i="70"/>
  <c r="FC77" i="70"/>
  <c r="GQ77" i="70"/>
  <c r="AH77" i="70"/>
  <c r="BT77" i="70"/>
  <c r="DX77" i="70"/>
  <c r="GF77" i="70"/>
  <c r="X77" i="70"/>
  <c r="CF77" i="70"/>
  <c r="EN77" i="70"/>
  <c r="CO77" i="70"/>
  <c r="CK77" i="70"/>
  <c r="BS77" i="70"/>
  <c r="AM77" i="70"/>
  <c r="FN77" i="70"/>
  <c r="AN77" i="70"/>
  <c r="DC77" i="70"/>
  <c r="AA77" i="70"/>
  <c r="BF77" i="70"/>
  <c r="EW77" i="70"/>
  <c r="EI77" i="70"/>
  <c r="DS77" i="70"/>
  <c r="J77" i="70"/>
  <c r="GN77" i="70"/>
  <c r="FD77" i="70"/>
  <c r="AX77" i="70"/>
  <c r="EZ77" i="70"/>
  <c r="AU77" i="70"/>
  <c r="EV77" i="70"/>
  <c r="AP77" i="70"/>
  <c r="EF77" i="70"/>
  <c r="Z77" i="70"/>
  <c r="CA77" i="70"/>
  <c r="DM77" i="70"/>
  <c r="FA77" i="70"/>
  <c r="GM77" i="70"/>
  <c r="AE77" i="70"/>
  <c r="CI77" i="70"/>
  <c r="EQ77" i="70"/>
  <c r="GZ77" i="70"/>
  <c r="AQ77" i="70"/>
  <c r="CY77" i="70"/>
  <c r="HE77" i="70"/>
  <c r="GU77" i="70"/>
  <c r="GA77" i="70"/>
  <c r="DE77" i="70"/>
  <c r="G77" i="70"/>
  <c r="EM77" i="70"/>
  <c r="DR77" i="70"/>
  <c r="BN77" i="70"/>
  <c r="EK77" i="70"/>
  <c r="C78" i="70" l="1"/>
  <c r="E78" i="70"/>
  <c r="B78" i="70"/>
  <c r="D78" i="70"/>
  <c r="GU82" i="213"/>
  <c r="FW82" i="213"/>
  <c r="GM82" i="213"/>
  <c r="FO82" i="213"/>
  <c r="HC82" i="213"/>
  <c r="GE82" i="213"/>
  <c r="FG82" i="213"/>
  <c r="EY82" i="213"/>
  <c r="EA82" i="213"/>
  <c r="EQ82" i="213"/>
  <c r="DS82" i="213"/>
  <c r="EI82" i="213"/>
  <c r="CU82" i="213"/>
  <c r="BW82" i="213"/>
  <c r="DK82" i="213"/>
  <c r="CM82" i="213"/>
  <c r="DC82" i="213"/>
  <c r="CE82" i="213"/>
  <c r="AI82" i="213"/>
  <c r="AY82" i="213"/>
  <c r="AA82" i="213"/>
  <c r="BO82" i="213"/>
  <c r="AQ82" i="213"/>
  <c r="K82" i="213"/>
  <c r="BG82" i="213"/>
  <c r="S82" i="213"/>
  <c r="GV82" i="213"/>
  <c r="GI82" i="213"/>
  <c r="FU82" i="213"/>
  <c r="GG82" i="213"/>
  <c r="FT82" i="213"/>
  <c r="FF82" i="213"/>
  <c r="GT82" i="213"/>
  <c r="GF82" i="213"/>
  <c r="A83" i="213"/>
  <c r="GS82" i="213"/>
  <c r="FQ82" i="213"/>
  <c r="HE82" i="213"/>
  <c r="GR82" i="213"/>
  <c r="GD82" i="213"/>
  <c r="HD82" i="213"/>
  <c r="GQ82" i="213"/>
  <c r="GC82" i="213"/>
  <c r="HB82" i="213"/>
  <c r="GN82" i="213"/>
  <c r="GA82" i="213"/>
  <c r="HA82" i="213"/>
  <c r="GZ82" i="213"/>
  <c r="GL82" i="213"/>
  <c r="FX82" i="213"/>
  <c r="GJ82" i="213"/>
  <c r="FI82" i="213"/>
  <c r="EU82" i="213"/>
  <c r="EG82" i="213"/>
  <c r="DE82" i="213"/>
  <c r="CR82" i="213"/>
  <c r="CD82" i="213"/>
  <c r="BP82" i="213"/>
  <c r="BC82" i="213"/>
  <c r="AO82" i="213"/>
  <c r="M82" i="213"/>
  <c r="GB82" i="213"/>
  <c r="FH82" i="213"/>
  <c r="ES82" i="213"/>
  <c r="EF82" i="213"/>
  <c r="DR82" i="213"/>
  <c r="DD82" i="213"/>
  <c r="CQ82" i="213"/>
  <c r="CC82" i="213"/>
  <c r="BA82" i="213"/>
  <c r="AN82" i="213"/>
  <c r="Z82" i="213"/>
  <c r="L82" i="213"/>
  <c r="FY82" i="213"/>
  <c r="ER82" i="213"/>
  <c r="EE82" i="213"/>
  <c r="DQ82" i="213"/>
  <c r="CO82" i="213"/>
  <c r="CB82" i="213"/>
  <c r="BN82" i="213"/>
  <c r="AZ82" i="213"/>
  <c r="AM82" i="213"/>
  <c r="Y82" i="213"/>
  <c r="FE82" i="213"/>
  <c r="EC82" i="213"/>
  <c r="DP82" i="213"/>
  <c r="DB82" i="213"/>
  <c r="CN82" i="213"/>
  <c r="CA82" i="213"/>
  <c r="BM82" i="213"/>
  <c r="AK82" i="213"/>
  <c r="X82" i="213"/>
  <c r="J82" i="213"/>
  <c r="FV82" i="213"/>
  <c r="FD82" i="213"/>
  <c r="EP82" i="213"/>
  <c r="EB82" i="213"/>
  <c r="DO82" i="213"/>
  <c r="DA82" i="213"/>
  <c r="BY82" i="213"/>
  <c r="BL82" i="213"/>
  <c r="AX82" i="213"/>
  <c r="AJ82" i="213"/>
  <c r="W82" i="213"/>
  <c r="I82" i="213"/>
  <c r="FS82" i="213"/>
  <c r="FC82" i="213"/>
  <c r="EO82" i="213"/>
  <c r="DM82" i="213"/>
  <c r="CZ82" i="213"/>
  <c r="CL82" i="213"/>
  <c r="BX82" i="213"/>
  <c r="BK82" i="213"/>
  <c r="AW82" i="213"/>
  <c r="U82" i="213"/>
  <c r="H82" i="213"/>
  <c r="FP82" i="213"/>
  <c r="FA82" i="213"/>
  <c r="EN82" i="213"/>
  <c r="DZ82" i="213"/>
  <c r="DL82" i="213"/>
  <c r="CY82" i="213"/>
  <c r="CK82" i="213"/>
  <c r="BI82" i="213"/>
  <c r="AV82" i="213"/>
  <c r="AH82" i="213"/>
  <c r="T82" i="213"/>
  <c r="G82" i="213"/>
  <c r="EZ82" i="213"/>
  <c r="EM82" i="213"/>
  <c r="DY82" i="213"/>
  <c r="CW82" i="213"/>
  <c r="CJ82" i="213"/>
  <c r="BV82" i="213"/>
  <c r="BH82" i="213"/>
  <c r="AU82" i="213"/>
  <c r="AG82" i="213"/>
  <c r="E82" i="213"/>
  <c r="GY82" i="213"/>
  <c r="FN82" i="213"/>
  <c r="EK82" i="213"/>
  <c r="DX82" i="213"/>
  <c r="DJ82" i="213"/>
  <c r="CV82" i="213"/>
  <c r="CI82" i="213"/>
  <c r="BU82" i="213"/>
  <c r="AS82" i="213"/>
  <c r="AF82" i="213"/>
  <c r="R82" i="213"/>
  <c r="D82" i="213"/>
  <c r="GW82" i="213"/>
  <c r="FM82" i="213"/>
  <c r="EX82" i="213"/>
  <c r="EJ82" i="213"/>
  <c r="DW82" i="213"/>
  <c r="DI82" i="213"/>
  <c r="CG82" i="213"/>
  <c r="BT82" i="213"/>
  <c r="BF82" i="213"/>
  <c r="AR82" i="213"/>
  <c r="AE82" i="213"/>
  <c r="Q82" i="213"/>
  <c r="C82" i="213"/>
  <c r="GO82" i="213"/>
  <c r="FL82" i="213"/>
  <c r="EW82" i="213"/>
  <c r="DU82" i="213"/>
  <c r="DH82" i="213"/>
  <c r="CT82" i="213"/>
  <c r="CF82" i="213"/>
  <c r="BS82" i="213"/>
  <c r="BE82" i="213"/>
  <c r="AC82" i="213"/>
  <c r="P82" i="213"/>
  <c r="B82" i="213"/>
  <c r="GK82" i="213"/>
  <c r="FK82" i="213"/>
  <c r="EV82" i="213"/>
  <c r="EH82" i="213"/>
  <c r="DT82" i="213"/>
  <c r="DG82" i="213"/>
  <c r="CS82" i="213"/>
  <c r="BQ82" i="213"/>
  <c r="BD82" i="213"/>
  <c r="AP82" i="213"/>
  <c r="AB82" i="213"/>
  <c r="O82" i="213"/>
  <c r="EN78" i="70"/>
  <c r="GA78" i="70"/>
  <c r="BU78" i="70"/>
  <c r="ES78" i="70"/>
  <c r="GB78" i="70"/>
  <c r="AQ78" i="70"/>
  <c r="GR78" i="70"/>
  <c r="BA78" i="70"/>
  <c r="EE78" i="70"/>
  <c r="H78" i="70"/>
  <c r="FL78" i="70"/>
  <c r="AG78" i="70"/>
  <c r="AY78" i="70"/>
  <c r="AX78" i="70"/>
  <c r="AV78" i="70"/>
  <c r="AR78" i="70"/>
  <c r="AM78" i="70"/>
  <c r="Q78" i="70"/>
  <c r="FQ78" i="70"/>
  <c r="BN78" i="70"/>
  <c r="DO78" i="70"/>
  <c r="CJ78" i="70"/>
  <c r="AS78" i="70"/>
  <c r="AF78" i="70"/>
  <c r="DA78" i="70"/>
  <c r="DT78" i="70"/>
  <c r="AH78" i="70"/>
  <c r="EO78" i="70"/>
  <c r="BM78" i="70"/>
  <c r="CL78" i="70"/>
  <c r="DZ78" i="70"/>
  <c r="FM78" i="70"/>
  <c r="GW78" i="70"/>
  <c r="EF78" i="70"/>
  <c r="FH78" i="70"/>
  <c r="AC78" i="70"/>
  <c r="FW78" i="70"/>
  <c r="AN78" i="70"/>
  <c r="DM78" i="70"/>
  <c r="HC78" i="70"/>
  <c r="EU78" i="70"/>
  <c r="S78" i="70"/>
  <c r="AE78" i="70"/>
  <c r="AB78" i="70"/>
  <c r="AA78" i="70"/>
  <c r="X78" i="70"/>
  <c r="R78" i="70"/>
  <c r="FS78" i="70"/>
  <c r="EG78" i="70"/>
  <c r="AP78" i="70"/>
  <c r="BX78" i="70"/>
  <c r="W78" i="70"/>
  <c r="K78" i="70"/>
  <c r="GE78" i="70"/>
  <c r="CM78" i="70"/>
  <c r="EC78" i="70"/>
  <c r="DU78" i="70"/>
  <c r="CE78" i="70"/>
  <c r="FA78" i="70"/>
  <c r="BP78" i="70"/>
  <c r="EZ78" i="70"/>
  <c r="A79" i="70"/>
  <c r="DL78" i="70"/>
  <c r="EY78" i="70"/>
  <c r="GJ78" i="70"/>
  <c r="DR78" i="70"/>
  <c r="EP78" i="70"/>
  <c r="P78" i="70"/>
  <c r="FD78" i="70"/>
  <c r="Z78" i="70"/>
  <c r="CT78" i="70"/>
  <c r="GG78" i="70"/>
  <c r="EB78" i="70"/>
  <c r="J78" i="70"/>
  <c r="I78" i="70"/>
  <c r="G78" i="70"/>
  <c r="FT78" i="70"/>
  <c r="EH78" i="70"/>
  <c r="DB78" i="70"/>
  <c r="ER78" i="70"/>
  <c r="GZ78" i="70"/>
  <c r="AO78" i="70"/>
  <c r="T78" i="70"/>
  <c r="GC78" i="70"/>
  <c r="GI78" i="70"/>
  <c r="FY78" i="70"/>
  <c r="BY78" i="70"/>
  <c r="DH78" i="70"/>
  <c r="DQ78" i="70"/>
  <c r="CI78" i="70"/>
  <c r="U78" i="70"/>
  <c r="BQ78" i="70"/>
  <c r="AZ78" i="70"/>
  <c r="HD78" i="70"/>
  <c r="CY78" i="70"/>
  <c r="EK78" i="70"/>
  <c r="FV78" i="70"/>
  <c r="DD78" i="70"/>
  <c r="DW78" i="70"/>
  <c r="EJ78" i="70"/>
  <c r="L78" i="70"/>
  <c r="CB78" i="70"/>
  <c r="FN78" i="70"/>
  <c r="DI78" i="70"/>
  <c r="GY78" i="70"/>
  <c r="GS78" i="70"/>
  <c r="GO78" i="70"/>
  <c r="GL78" i="70"/>
  <c r="FX78" i="70"/>
  <c r="EI78" i="70"/>
  <c r="DC78" i="70"/>
  <c r="CA78" i="70"/>
  <c r="BL78" i="70"/>
  <c r="CZ78" i="70"/>
  <c r="GD78" i="70"/>
  <c r="FK78" i="70"/>
  <c r="BW78" i="70"/>
  <c r="CC78" i="70"/>
  <c r="GK78" i="70"/>
  <c r="DP78" i="70"/>
  <c r="GM78" i="70"/>
  <c r="GN78" i="70"/>
  <c r="EW78" i="70"/>
  <c r="BS78" i="70"/>
  <c r="O78" i="70"/>
  <c r="GQ78" i="70"/>
  <c r="CK78" i="70"/>
  <c r="DX78" i="70"/>
  <c r="GV78" i="70"/>
  <c r="CQ78" i="70"/>
  <c r="DE78" i="70"/>
  <c r="GT78" i="70"/>
  <c r="DS78" i="70"/>
  <c r="HE78" i="70"/>
  <c r="BK78" i="70"/>
  <c r="EV78" i="70"/>
  <c r="CR78" i="70"/>
  <c r="FI78" i="70"/>
  <c r="FE78" i="70"/>
  <c r="FC78" i="70"/>
  <c r="EX78" i="70"/>
  <c r="EM78" i="70"/>
  <c r="DG78" i="70"/>
  <c r="CD78" i="70"/>
  <c r="BC78" i="70"/>
  <c r="EQ78" i="70"/>
  <c r="AW78" i="70"/>
  <c r="BD78" i="70"/>
  <c r="GU78" i="70"/>
  <c r="AU78" i="70"/>
  <c r="BG78" i="70"/>
  <c r="DJ78" i="70"/>
  <c r="DY78" i="70"/>
  <c r="BI78" i="70"/>
  <c r="FG78" i="70"/>
  <c r="GF78" i="70"/>
  <c r="AK78" i="70"/>
  <c r="FO78" i="70"/>
  <c r="HB78" i="70"/>
  <c r="CV78" i="70"/>
  <c r="FU78" i="70"/>
  <c r="BO78" i="70"/>
  <c r="BT78" i="70"/>
  <c r="FF78" i="70"/>
  <c r="CG78" i="70"/>
  <c r="FP78" i="70"/>
  <c r="AI78" i="70"/>
  <c r="HA78" i="70"/>
  <c r="BH78" i="70"/>
  <c r="CW78" i="70"/>
  <c r="CU78" i="70"/>
  <c r="CS78" i="70"/>
  <c r="CN78" i="70"/>
  <c r="CF78" i="70"/>
  <c r="BF78" i="70"/>
  <c r="AJ78" i="70"/>
  <c r="M78" i="70"/>
  <c r="EA78" i="70"/>
  <c r="CO78" i="70"/>
  <c r="DK78" i="70"/>
  <c r="BE78" i="70"/>
  <c r="BV78" i="70"/>
  <c r="Y78" i="70"/>
  <c r="E79" i="70" l="1"/>
  <c r="B79" i="70"/>
  <c r="C79" i="70"/>
  <c r="D79" i="70"/>
  <c r="HC83" i="213"/>
  <c r="GU83" i="213"/>
  <c r="GM83" i="213"/>
  <c r="EY83" i="213"/>
  <c r="EA83" i="213"/>
  <c r="FW83" i="213"/>
  <c r="GE83" i="213"/>
  <c r="EQ83" i="213"/>
  <c r="DS83" i="213"/>
  <c r="FO83" i="213"/>
  <c r="FG83" i="213"/>
  <c r="EI83" i="213"/>
  <c r="CU83" i="213"/>
  <c r="BW83" i="213"/>
  <c r="DK83" i="213"/>
  <c r="CM83" i="213"/>
  <c r="DC83" i="213"/>
  <c r="CE83" i="213"/>
  <c r="AY83" i="213"/>
  <c r="AA83" i="213"/>
  <c r="BO83" i="213"/>
  <c r="AQ83" i="213"/>
  <c r="K83" i="213"/>
  <c r="BG83" i="213"/>
  <c r="AI83" i="213"/>
  <c r="S83" i="213"/>
  <c r="HB83" i="213"/>
  <c r="GN83" i="213"/>
  <c r="GA83" i="213"/>
  <c r="FM83" i="213"/>
  <c r="EK83" i="213"/>
  <c r="DX83" i="213"/>
  <c r="DJ83" i="213"/>
  <c r="CV83" i="213"/>
  <c r="CI83" i="213"/>
  <c r="BU83" i="213"/>
  <c r="AS83" i="213"/>
  <c r="AF83" i="213"/>
  <c r="R83" i="213"/>
  <c r="D83" i="213"/>
  <c r="HA83" i="213"/>
  <c r="FY83" i="213"/>
  <c r="FL83" i="213"/>
  <c r="EX83" i="213"/>
  <c r="EJ83" i="213"/>
  <c r="DW83" i="213"/>
  <c r="DI83" i="213"/>
  <c r="CG83" i="213"/>
  <c r="BT83" i="213"/>
  <c r="BF83" i="213"/>
  <c r="AR83" i="213"/>
  <c r="AE83" i="213"/>
  <c r="Q83" i="213"/>
  <c r="C83" i="213"/>
  <c r="GZ83" i="213"/>
  <c r="GL83" i="213"/>
  <c r="FX83" i="213"/>
  <c r="FK83" i="213"/>
  <c r="EW83" i="213"/>
  <c r="DU83" i="213"/>
  <c r="DH83" i="213"/>
  <c r="CT83" i="213"/>
  <c r="CF83" i="213"/>
  <c r="BS83" i="213"/>
  <c r="BE83" i="213"/>
  <c r="AC83" i="213"/>
  <c r="P83" i="213"/>
  <c r="B83" i="213"/>
  <c r="GY83" i="213"/>
  <c r="GK83" i="213"/>
  <c r="FI83" i="213"/>
  <c r="EV83" i="213"/>
  <c r="EH83" i="213"/>
  <c r="DT83" i="213"/>
  <c r="DG83" i="213"/>
  <c r="CS83" i="213"/>
  <c r="BQ83" i="213"/>
  <c r="BD83" i="213"/>
  <c r="AP83" i="213"/>
  <c r="AB83" i="213"/>
  <c r="O83" i="213"/>
  <c r="GW83" i="213"/>
  <c r="GJ83" i="213"/>
  <c r="FV83" i="213"/>
  <c r="FH83" i="213"/>
  <c r="EU83" i="213"/>
  <c r="EG83" i="213"/>
  <c r="DE83" i="213"/>
  <c r="CR83" i="213"/>
  <c r="CD83" i="213"/>
  <c r="BP83" i="213"/>
  <c r="BC83" i="213"/>
  <c r="AO83" i="213"/>
  <c r="M83" i="213"/>
  <c r="GV83" i="213"/>
  <c r="GI83" i="213"/>
  <c r="FU83" i="213"/>
  <c r="ES83" i="213"/>
  <c r="EF83" i="213"/>
  <c r="DR83" i="213"/>
  <c r="DD83" i="213"/>
  <c r="CQ83" i="213"/>
  <c r="CC83" i="213"/>
  <c r="BA83" i="213"/>
  <c r="AN83" i="213"/>
  <c r="Z83" i="213"/>
  <c r="L83" i="213"/>
  <c r="GT83" i="213"/>
  <c r="GF83" i="213"/>
  <c r="FS83" i="213"/>
  <c r="FE83" i="213"/>
  <c r="EC83" i="213"/>
  <c r="DP83" i="213"/>
  <c r="DB83" i="213"/>
  <c r="CN83" i="213"/>
  <c r="CA83" i="213"/>
  <c r="BM83" i="213"/>
  <c r="AK83" i="213"/>
  <c r="X83" i="213"/>
  <c r="J83" i="213"/>
  <c r="A84" i="213"/>
  <c r="GS83" i="213"/>
  <c r="FQ83" i="213"/>
  <c r="FD83" i="213"/>
  <c r="EP83" i="213"/>
  <c r="EB83" i="213"/>
  <c r="DO83" i="213"/>
  <c r="DA83" i="213"/>
  <c r="BY83" i="213"/>
  <c r="BL83" i="213"/>
  <c r="AX83" i="213"/>
  <c r="AJ83" i="213"/>
  <c r="W83" i="213"/>
  <c r="I83" i="213"/>
  <c r="HE83" i="213"/>
  <c r="GR83" i="213"/>
  <c r="GD83" i="213"/>
  <c r="FP83" i="213"/>
  <c r="FC83" i="213"/>
  <c r="EO83" i="213"/>
  <c r="DM83" i="213"/>
  <c r="CZ83" i="213"/>
  <c r="CL83" i="213"/>
  <c r="BX83" i="213"/>
  <c r="BK83" i="213"/>
  <c r="AW83" i="213"/>
  <c r="U83" i="213"/>
  <c r="H83" i="213"/>
  <c r="GO83" i="213"/>
  <c r="EM83" i="213"/>
  <c r="CJ83" i="213"/>
  <c r="AG83" i="213"/>
  <c r="GG83" i="213"/>
  <c r="EE83" i="213"/>
  <c r="CB83" i="213"/>
  <c r="Y83" i="213"/>
  <c r="GC83" i="213"/>
  <c r="DZ83" i="213"/>
  <c r="T83" i="213"/>
  <c r="GB83" i="213"/>
  <c r="DY83" i="213"/>
  <c r="BV83" i="213"/>
  <c r="FT83" i="213"/>
  <c r="DQ83" i="213"/>
  <c r="BN83" i="213"/>
  <c r="DL83" i="213"/>
  <c r="BI83" i="213"/>
  <c r="G83" i="213"/>
  <c r="FN83" i="213"/>
  <c r="BH83" i="213"/>
  <c r="E83" i="213"/>
  <c r="FF83" i="213"/>
  <c r="AZ83" i="213"/>
  <c r="HD83" i="213"/>
  <c r="FA83" i="213"/>
  <c r="CY83" i="213"/>
  <c r="AV83" i="213"/>
  <c r="EZ83" i="213"/>
  <c r="CW83" i="213"/>
  <c r="AU83" i="213"/>
  <c r="ER83" i="213"/>
  <c r="CO83" i="213"/>
  <c r="AM83" i="213"/>
  <c r="GQ83" i="213"/>
  <c r="EN83" i="213"/>
  <c r="CK83" i="213"/>
  <c r="AH83" i="213"/>
  <c r="EU79" i="70"/>
  <c r="AO79" i="70"/>
  <c r="EE79" i="70"/>
  <c r="Y79" i="70"/>
  <c r="DZ79" i="70"/>
  <c r="T79" i="70"/>
  <c r="DY79" i="70"/>
  <c r="S79" i="70"/>
  <c r="GZ79" i="70"/>
  <c r="AF79" i="70"/>
  <c r="BT79" i="70"/>
  <c r="DG79" i="70"/>
  <c r="EP79" i="70"/>
  <c r="AP79" i="70"/>
  <c r="BG79" i="70"/>
  <c r="CU79" i="70"/>
  <c r="AI79" i="70"/>
  <c r="BO79" i="70"/>
  <c r="EB79" i="70"/>
  <c r="CF79" i="70"/>
  <c r="BD79" i="70"/>
  <c r="CT79" i="70"/>
  <c r="BY79" i="70"/>
  <c r="EQ79" i="70"/>
  <c r="CG79" i="70"/>
  <c r="FT79" i="70"/>
  <c r="BI79" i="70"/>
  <c r="EC79" i="70"/>
  <c r="FI79" i="70"/>
  <c r="EN79" i="70"/>
  <c r="AG79" i="70"/>
  <c r="FM79" i="70"/>
  <c r="GE79" i="70"/>
  <c r="EG79" i="70"/>
  <c r="AA79" i="70"/>
  <c r="DQ79" i="70"/>
  <c r="K79" i="70"/>
  <c r="DL79" i="70"/>
  <c r="G79" i="70"/>
  <c r="DK79" i="70"/>
  <c r="GA79" i="70"/>
  <c r="L79" i="70"/>
  <c r="AY79" i="70"/>
  <c r="CL79" i="70"/>
  <c r="GK79" i="70"/>
  <c r="U79" i="70"/>
  <c r="AN79" i="70"/>
  <c r="CA79" i="70"/>
  <c r="FD79" i="70"/>
  <c r="Z79" i="70"/>
  <c r="CM79" i="70"/>
  <c r="FW79" i="70"/>
  <c r="AQ79" i="70"/>
  <c r="FP79" i="70"/>
  <c r="AK79" i="70"/>
  <c r="I79" i="70"/>
  <c r="X79" i="70"/>
  <c r="CD79" i="70"/>
  <c r="BN79" i="70"/>
  <c r="GM79" i="70"/>
  <c r="CZ79" i="70"/>
  <c r="BL79" i="70"/>
  <c r="DO79" i="70"/>
  <c r="AM79" i="70"/>
  <c r="EX79" i="70"/>
  <c r="CC79" i="70"/>
  <c r="GN79" i="70"/>
  <c r="DS79" i="70"/>
  <c r="M79" i="70"/>
  <c r="DC79" i="70"/>
  <c r="HD79" i="70"/>
  <c r="CY79" i="70"/>
  <c r="HC79" i="70"/>
  <c r="CW79" i="70"/>
  <c r="GT79" i="70"/>
  <c r="FC79" i="70"/>
  <c r="GY79" i="70"/>
  <c r="AE79" i="70"/>
  <c r="BQ79" i="70"/>
  <c r="FL79" i="70"/>
  <c r="GI79" i="70"/>
  <c r="R79" i="70"/>
  <c r="BF79" i="70"/>
  <c r="DH79" i="70"/>
  <c r="GV79" i="70"/>
  <c r="AX79" i="70"/>
  <c r="DW79" i="70"/>
  <c r="AJ79" i="70"/>
  <c r="CS79" i="70"/>
  <c r="HE79" i="70"/>
  <c r="HA79" i="70"/>
  <c r="FN79" i="70"/>
  <c r="H79" i="70"/>
  <c r="FG79" i="70"/>
  <c r="GR79" i="70"/>
  <c r="FH79" i="70"/>
  <c r="AH79" i="70"/>
  <c r="EA79" i="70"/>
  <c r="BX79" i="70"/>
  <c r="EH79" i="70"/>
  <c r="A80" i="70"/>
  <c r="DE79" i="70"/>
  <c r="GU79" i="70"/>
  <c r="CO79" i="70"/>
  <c r="GQ79" i="70"/>
  <c r="CK79" i="70"/>
  <c r="GO79" i="70"/>
  <c r="CJ79" i="70"/>
  <c r="FY79" i="70"/>
  <c r="EF79" i="70"/>
  <c r="FX79" i="70"/>
  <c r="J79" i="70"/>
  <c r="AW79" i="70"/>
  <c r="EO79" i="70"/>
  <c r="FK79" i="70"/>
  <c r="BS79" i="70"/>
  <c r="EI79" i="70"/>
  <c r="BH79" i="70"/>
  <c r="DR79" i="70"/>
  <c r="DX79" i="70"/>
  <c r="ES79" i="70"/>
  <c r="BA79" i="70"/>
  <c r="DD79" i="70"/>
  <c r="GW79" i="70"/>
  <c r="CR79" i="70"/>
  <c r="GG79" i="70"/>
  <c r="CB79" i="70"/>
  <c r="GC79" i="70"/>
  <c r="BW79" i="70"/>
  <c r="GB79" i="70"/>
  <c r="BV79" i="70"/>
  <c r="FE79" i="70"/>
  <c r="DJ79" i="70"/>
  <c r="EY79" i="70"/>
  <c r="GS79" i="70"/>
  <c r="AB79" i="70"/>
  <c r="DT79" i="70"/>
  <c r="EK79" i="70"/>
  <c r="GF79" i="70"/>
  <c r="Q79" i="70"/>
  <c r="AC79" i="70"/>
  <c r="DA79" i="70"/>
  <c r="GD79" i="70"/>
  <c r="AR79" i="70"/>
  <c r="BM79" i="70"/>
  <c r="P79" i="70"/>
  <c r="O79" i="70"/>
  <c r="GJ79" i="70"/>
  <c r="FO79" i="70"/>
  <c r="CQ79" i="70"/>
  <c r="FU79" i="70"/>
  <c r="HB79" i="70"/>
  <c r="ER79" i="70"/>
  <c r="CN79" i="70"/>
  <c r="DP79" i="70"/>
  <c r="DU79" i="70"/>
  <c r="FV79" i="70"/>
  <c r="BP79" i="70"/>
  <c r="FF79" i="70"/>
  <c r="AZ79" i="70"/>
  <c r="FA79" i="70"/>
  <c r="AV79" i="70"/>
  <c r="EZ79" i="70"/>
  <c r="AU79" i="70"/>
  <c r="FS79" i="70"/>
  <c r="BU79" i="70"/>
  <c r="DI79" i="70"/>
  <c r="EV79" i="70"/>
  <c r="GL79" i="70"/>
  <c r="CE79" i="70"/>
  <c r="CV79" i="70"/>
  <c r="EJ79" i="70"/>
  <c r="DM79" i="70"/>
  <c r="EW79" i="70"/>
  <c r="W79" i="70"/>
  <c r="CI79" i="70"/>
  <c r="FQ79" i="70"/>
  <c r="BE79" i="70"/>
  <c r="DB79" i="70"/>
  <c r="BC79" i="70"/>
  <c r="EM79" i="70"/>
  <c r="BK79" i="70"/>
  <c r="AS79" i="70"/>
  <c r="E80" i="70" l="1"/>
  <c r="B80" i="70"/>
  <c r="D80" i="70"/>
  <c r="C80" i="70"/>
  <c r="GM84" i="213"/>
  <c r="HC84" i="213"/>
  <c r="GE84" i="213"/>
  <c r="GU84" i="213"/>
  <c r="FW84" i="213"/>
  <c r="EA84" i="213"/>
  <c r="EQ84" i="213"/>
  <c r="DS84" i="213"/>
  <c r="FO84" i="213"/>
  <c r="FG84" i="213"/>
  <c r="EI84" i="213"/>
  <c r="EY84" i="213"/>
  <c r="BW84" i="213"/>
  <c r="DK84" i="213"/>
  <c r="CM84" i="213"/>
  <c r="DC84" i="213"/>
  <c r="CE84" i="213"/>
  <c r="CU84" i="213"/>
  <c r="AY84" i="213"/>
  <c r="AA84" i="213"/>
  <c r="BO84" i="213"/>
  <c r="AQ84" i="213"/>
  <c r="K84" i="213"/>
  <c r="BG84" i="213"/>
  <c r="AI84" i="213"/>
  <c r="S84" i="213"/>
  <c r="GT84" i="213"/>
  <c r="GF84" i="213"/>
  <c r="FS84" i="213"/>
  <c r="FE84" i="213"/>
  <c r="EC84" i="213"/>
  <c r="DP84" i="213"/>
  <c r="DB84" i="213"/>
  <c r="CN84" i="213"/>
  <c r="CA84" i="213"/>
  <c r="BM84" i="213"/>
  <c r="AK84" i="213"/>
  <c r="X84" i="213"/>
  <c r="J84" i="213"/>
  <c r="A85" i="213"/>
  <c r="GS84" i="213"/>
  <c r="FQ84" i="213"/>
  <c r="FD84" i="213"/>
  <c r="EP84" i="213"/>
  <c r="EB84" i="213"/>
  <c r="DO84" i="213"/>
  <c r="DA84" i="213"/>
  <c r="BY84" i="213"/>
  <c r="BL84" i="213"/>
  <c r="AX84" i="213"/>
  <c r="AJ84" i="213"/>
  <c r="W84" i="213"/>
  <c r="I84" i="213"/>
  <c r="HE84" i="213"/>
  <c r="GR84" i="213"/>
  <c r="GD84" i="213"/>
  <c r="FP84" i="213"/>
  <c r="FC84" i="213"/>
  <c r="EO84" i="213"/>
  <c r="DM84" i="213"/>
  <c r="CZ84" i="213"/>
  <c r="CL84" i="213"/>
  <c r="BX84" i="213"/>
  <c r="BK84" i="213"/>
  <c r="AW84" i="213"/>
  <c r="U84" i="213"/>
  <c r="H84" i="213"/>
  <c r="HD84" i="213"/>
  <c r="GQ84" i="213"/>
  <c r="GC84" i="213"/>
  <c r="FA84" i="213"/>
  <c r="EN84" i="213"/>
  <c r="DZ84" i="213"/>
  <c r="DL84" i="213"/>
  <c r="CY84" i="213"/>
  <c r="CK84" i="213"/>
  <c r="BI84" i="213"/>
  <c r="AV84" i="213"/>
  <c r="AH84" i="213"/>
  <c r="T84" i="213"/>
  <c r="G84" i="213"/>
  <c r="GO84" i="213"/>
  <c r="GB84" i="213"/>
  <c r="FN84" i="213"/>
  <c r="EZ84" i="213"/>
  <c r="EM84" i="213"/>
  <c r="DY84" i="213"/>
  <c r="CW84" i="213"/>
  <c r="CJ84" i="213"/>
  <c r="BV84" i="213"/>
  <c r="BH84" i="213"/>
  <c r="AU84" i="213"/>
  <c r="AG84" i="213"/>
  <c r="E84" i="213"/>
  <c r="HB84" i="213"/>
  <c r="GN84" i="213"/>
  <c r="GA84" i="213"/>
  <c r="FM84" i="213"/>
  <c r="EK84" i="213"/>
  <c r="DX84" i="213"/>
  <c r="DJ84" i="213"/>
  <c r="CV84" i="213"/>
  <c r="CI84" i="213"/>
  <c r="BU84" i="213"/>
  <c r="AS84" i="213"/>
  <c r="AF84" i="213"/>
  <c r="R84" i="213"/>
  <c r="D84" i="213"/>
  <c r="GZ84" i="213"/>
  <c r="GL84" i="213"/>
  <c r="FX84" i="213"/>
  <c r="FK84" i="213"/>
  <c r="EW84" i="213"/>
  <c r="DU84" i="213"/>
  <c r="DH84" i="213"/>
  <c r="CT84" i="213"/>
  <c r="CF84" i="213"/>
  <c r="BS84" i="213"/>
  <c r="BE84" i="213"/>
  <c r="AC84" i="213"/>
  <c r="P84" i="213"/>
  <c r="B84" i="213"/>
  <c r="GY84" i="213"/>
  <c r="GK84" i="213"/>
  <c r="FI84" i="213"/>
  <c r="EV84" i="213"/>
  <c r="EH84" i="213"/>
  <c r="DT84" i="213"/>
  <c r="DG84" i="213"/>
  <c r="CS84" i="213"/>
  <c r="BQ84" i="213"/>
  <c r="BD84" i="213"/>
  <c r="AP84" i="213"/>
  <c r="AB84" i="213"/>
  <c r="O84" i="213"/>
  <c r="GW84" i="213"/>
  <c r="GJ84" i="213"/>
  <c r="FV84" i="213"/>
  <c r="FH84" i="213"/>
  <c r="EU84" i="213"/>
  <c r="EG84" i="213"/>
  <c r="DE84" i="213"/>
  <c r="CR84" i="213"/>
  <c r="CD84" i="213"/>
  <c r="BP84" i="213"/>
  <c r="BC84" i="213"/>
  <c r="AO84" i="213"/>
  <c r="M84" i="213"/>
  <c r="ER84" i="213"/>
  <c r="CO84" i="213"/>
  <c r="AM84" i="213"/>
  <c r="EJ84" i="213"/>
  <c r="CG84" i="213"/>
  <c r="AE84" i="213"/>
  <c r="GI84" i="213"/>
  <c r="EF84" i="213"/>
  <c r="CC84" i="213"/>
  <c r="Z84" i="213"/>
  <c r="GG84" i="213"/>
  <c r="EE84" i="213"/>
  <c r="CB84" i="213"/>
  <c r="Y84" i="213"/>
  <c r="FY84" i="213"/>
  <c r="DW84" i="213"/>
  <c r="BT84" i="213"/>
  <c r="Q84" i="213"/>
  <c r="FU84" i="213"/>
  <c r="DR84" i="213"/>
  <c r="L84" i="213"/>
  <c r="FT84" i="213"/>
  <c r="DQ84" i="213"/>
  <c r="BN84" i="213"/>
  <c r="FL84" i="213"/>
  <c r="DI84" i="213"/>
  <c r="BF84" i="213"/>
  <c r="C84" i="213"/>
  <c r="DD84" i="213"/>
  <c r="BA84" i="213"/>
  <c r="FF84" i="213"/>
  <c r="AZ84" i="213"/>
  <c r="HA84" i="213"/>
  <c r="EX84" i="213"/>
  <c r="AR84" i="213"/>
  <c r="GV84" i="213"/>
  <c r="ES84" i="213"/>
  <c r="CQ84" i="213"/>
  <c r="AN84" i="213"/>
  <c r="FA80" i="70"/>
  <c r="AV80" i="70"/>
  <c r="EN80" i="70"/>
  <c r="AH80" i="70"/>
  <c r="EK80" i="70"/>
  <c r="AF80" i="70"/>
  <c r="EG80" i="70"/>
  <c r="AA80" i="70"/>
  <c r="DR80" i="70"/>
  <c r="L80" i="70"/>
  <c r="AY80" i="70"/>
  <c r="DB80" i="70"/>
  <c r="EM80" i="70"/>
  <c r="EJ80" i="70"/>
  <c r="FE80" i="70"/>
  <c r="FX80" i="70"/>
  <c r="GT80" i="70"/>
  <c r="AB80" i="70"/>
  <c r="AX80" i="70"/>
  <c r="BL80" i="70"/>
  <c r="HE80" i="70"/>
  <c r="GY80" i="70"/>
  <c r="FP80" i="70"/>
  <c r="AU80" i="70"/>
  <c r="EO80" i="70"/>
  <c r="AM80" i="70"/>
  <c r="CY80" i="70"/>
  <c r="CV80" i="70"/>
  <c r="GI80" i="70"/>
  <c r="HA80" i="70"/>
  <c r="CJ80" i="70"/>
  <c r="DY80" i="70"/>
  <c r="EB80" i="70"/>
  <c r="W80" i="70"/>
  <c r="GJ80" i="70"/>
  <c r="EC80" i="70"/>
  <c r="BK80" i="70"/>
  <c r="BH80" i="70"/>
  <c r="DZ80" i="70"/>
  <c r="T80" i="70"/>
  <c r="DX80" i="70"/>
  <c r="R80" i="70"/>
  <c r="DS80" i="70"/>
  <c r="M80" i="70"/>
  <c r="DD80" i="70"/>
  <c r="GM80" i="70"/>
  <c r="AE80" i="70"/>
  <c r="CG80" i="70"/>
  <c r="DO80" i="70"/>
  <c r="DM80" i="70"/>
  <c r="EH80" i="70"/>
  <c r="EZ80" i="70"/>
  <c r="FW80" i="70"/>
  <c r="GS80" i="70"/>
  <c r="Y80" i="70"/>
  <c r="I80" i="70"/>
  <c r="FC80" i="70"/>
  <c r="FF80" i="70"/>
  <c r="HD80" i="70"/>
  <c r="HB80" i="70"/>
  <c r="CR80" i="70"/>
  <c r="EX80" i="70"/>
  <c r="BQ80" i="70"/>
  <c r="DA80" i="70"/>
  <c r="FQ80" i="70"/>
  <c r="AJ80" i="70"/>
  <c r="P80" i="70"/>
  <c r="GN80" i="70"/>
  <c r="CD80" i="70"/>
  <c r="AQ80" i="70"/>
  <c r="DU80" i="70"/>
  <c r="GZ80" i="70"/>
  <c r="A81" i="70"/>
  <c r="DL80" i="70"/>
  <c r="G80" i="70"/>
  <c r="DJ80" i="70"/>
  <c r="DE80" i="70"/>
  <c r="GV80" i="70"/>
  <c r="CQ80" i="70"/>
  <c r="FS80" i="70"/>
  <c r="J80" i="70"/>
  <c r="BM80" i="70"/>
  <c r="CO80" i="70"/>
  <c r="CM80" i="70"/>
  <c r="DH80" i="70"/>
  <c r="EA80" i="70"/>
  <c r="EW80" i="70"/>
  <c r="FT80" i="70"/>
  <c r="GR80" i="70"/>
  <c r="GE80" i="70"/>
  <c r="FY80" i="70"/>
  <c r="CS80" i="70"/>
  <c r="CF80" i="70"/>
  <c r="FD80" i="70"/>
  <c r="DK80" i="70"/>
  <c r="GW80" i="70"/>
  <c r="CC80" i="70"/>
  <c r="AR80" i="70"/>
  <c r="BN80" i="70"/>
  <c r="EV80" i="70"/>
  <c r="DP80" i="70"/>
  <c r="EE80" i="70"/>
  <c r="GQ80" i="70"/>
  <c r="BO80" i="70"/>
  <c r="X80" i="70"/>
  <c r="CB80" i="70"/>
  <c r="BS80" i="70"/>
  <c r="GL80" i="70"/>
  <c r="GC80" i="70"/>
  <c r="BW80" i="70"/>
  <c r="GA80" i="70"/>
  <c r="BU80" i="70"/>
  <c r="FV80" i="70"/>
  <c r="BP80" i="70"/>
  <c r="FG80" i="70"/>
  <c r="BA80" i="70"/>
  <c r="DI80" i="70"/>
  <c r="FL80" i="70"/>
  <c r="S80" i="70"/>
  <c r="Q80" i="70"/>
  <c r="AK80" i="70"/>
  <c r="BE80" i="70"/>
  <c r="CA80" i="70"/>
  <c r="CW80" i="70"/>
  <c r="DT80" i="70"/>
  <c r="K80" i="70"/>
  <c r="FN80" i="70"/>
  <c r="EP80" i="70"/>
  <c r="EI80" i="70"/>
  <c r="BV80" i="70"/>
  <c r="FO80" i="70"/>
  <c r="BI80" i="70"/>
  <c r="BG80" i="70"/>
  <c r="FH80" i="70"/>
  <c r="ES80" i="70"/>
  <c r="AN80" i="70"/>
  <c r="EQ80" i="70"/>
  <c r="GG80" i="70"/>
  <c r="AG80" i="70"/>
  <c r="BD80" i="70"/>
  <c r="CU80" i="70"/>
  <c r="GB80" i="70"/>
  <c r="CL80" i="70"/>
  <c r="BF80" i="70"/>
  <c r="AS80" i="70"/>
  <c r="AO80" i="70"/>
  <c r="Z80" i="70"/>
  <c r="FK80" i="70"/>
  <c r="GD80" i="70"/>
  <c r="H80" i="70"/>
  <c r="AC80" i="70"/>
  <c r="BX80" i="70"/>
  <c r="AW80" i="70"/>
  <c r="CT80" i="70"/>
  <c r="CI80" i="70"/>
  <c r="GF80" i="70"/>
  <c r="CZ80" i="70"/>
  <c r="DC80" i="70"/>
  <c r="FM80" i="70"/>
  <c r="BC80" i="70"/>
  <c r="CN80" i="70"/>
  <c r="GK80" i="70"/>
  <c r="HC80" i="70"/>
  <c r="O80" i="70"/>
  <c r="BY80" i="70"/>
  <c r="DG80" i="70"/>
  <c r="CE80" i="70"/>
  <c r="EY80" i="70"/>
  <c r="EU80" i="70"/>
  <c r="EF80" i="70"/>
  <c r="BT80" i="70"/>
  <c r="DW80" i="70"/>
  <c r="FI80" i="70"/>
  <c r="GU80" i="70"/>
  <c r="AZ80" i="70"/>
  <c r="DQ80" i="70"/>
  <c r="AI80" i="70"/>
  <c r="U80" i="70"/>
  <c r="CK80" i="70"/>
  <c r="FU80" i="70"/>
  <c r="AP80" i="70"/>
  <c r="ER80" i="70"/>
  <c r="GO80" i="70"/>
  <c r="B81" i="70" l="1"/>
  <c r="D81" i="70"/>
  <c r="C81" i="70"/>
  <c r="E81" i="70"/>
  <c r="GM85" i="213"/>
  <c r="FO85" i="213"/>
  <c r="HC85" i="213"/>
  <c r="GE85" i="213"/>
  <c r="FG85" i="213"/>
  <c r="GU85" i="213"/>
  <c r="FW85" i="213"/>
  <c r="EQ85" i="213"/>
  <c r="DS85" i="213"/>
  <c r="EI85" i="213"/>
  <c r="EY85" i="213"/>
  <c r="EA85" i="213"/>
  <c r="DK85" i="213"/>
  <c r="CM85" i="213"/>
  <c r="DC85" i="213"/>
  <c r="CE85" i="213"/>
  <c r="CU85" i="213"/>
  <c r="BW85" i="213"/>
  <c r="AA85" i="213"/>
  <c r="BO85" i="213"/>
  <c r="AQ85" i="213"/>
  <c r="K85" i="213"/>
  <c r="BG85" i="213"/>
  <c r="AI85" i="213"/>
  <c r="AY85" i="213"/>
  <c r="S85" i="213"/>
  <c r="GZ85" i="213"/>
  <c r="GL85" i="213"/>
  <c r="FX85" i="213"/>
  <c r="FK85" i="213"/>
  <c r="EW85" i="213"/>
  <c r="DU85" i="213"/>
  <c r="DH85" i="213"/>
  <c r="CT85" i="213"/>
  <c r="CF85" i="213"/>
  <c r="BS85" i="213"/>
  <c r="BE85" i="213"/>
  <c r="AC85" i="213"/>
  <c r="P85" i="213"/>
  <c r="B85" i="213"/>
  <c r="GY85" i="213"/>
  <c r="GK85" i="213"/>
  <c r="FI85" i="213"/>
  <c r="EV85" i="213"/>
  <c r="EH85" i="213"/>
  <c r="DT85" i="213"/>
  <c r="DG85" i="213"/>
  <c r="CS85" i="213"/>
  <c r="BQ85" i="213"/>
  <c r="BD85" i="213"/>
  <c r="AP85" i="213"/>
  <c r="AB85" i="213"/>
  <c r="O85" i="213"/>
  <c r="GW85" i="213"/>
  <c r="GJ85" i="213"/>
  <c r="FV85" i="213"/>
  <c r="FH85" i="213"/>
  <c r="EU85" i="213"/>
  <c r="EG85" i="213"/>
  <c r="DE85" i="213"/>
  <c r="CR85" i="213"/>
  <c r="CD85" i="213"/>
  <c r="BP85" i="213"/>
  <c r="BC85" i="213"/>
  <c r="AO85" i="213"/>
  <c r="M85" i="213"/>
  <c r="GV85" i="213"/>
  <c r="GI85" i="213"/>
  <c r="FU85" i="213"/>
  <c r="ES85" i="213"/>
  <c r="EF85" i="213"/>
  <c r="DR85" i="213"/>
  <c r="DD85" i="213"/>
  <c r="CQ85" i="213"/>
  <c r="CC85" i="213"/>
  <c r="BA85" i="213"/>
  <c r="AN85" i="213"/>
  <c r="Z85" i="213"/>
  <c r="L85" i="213"/>
  <c r="GG85" i="213"/>
  <c r="FT85" i="213"/>
  <c r="FF85" i="213"/>
  <c r="ER85" i="213"/>
  <c r="EE85" i="213"/>
  <c r="DQ85" i="213"/>
  <c r="CO85" i="213"/>
  <c r="CB85" i="213"/>
  <c r="BN85" i="213"/>
  <c r="AZ85" i="213"/>
  <c r="AM85" i="213"/>
  <c r="Y85" i="213"/>
  <c r="GT85" i="213"/>
  <c r="GF85" i="213"/>
  <c r="FS85" i="213"/>
  <c r="FE85" i="213"/>
  <c r="EC85" i="213"/>
  <c r="DP85" i="213"/>
  <c r="DB85" i="213"/>
  <c r="CN85" i="213"/>
  <c r="CA85" i="213"/>
  <c r="BM85" i="213"/>
  <c r="AK85" i="213"/>
  <c r="X85" i="213"/>
  <c r="J85" i="213"/>
  <c r="HE85" i="213"/>
  <c r="GR85" i="213"/>
  <c r="GD85" i="213"/>
  <c r="FP85" i="213"/>
  <c r="FC85" i="213"/>
  <c r="EO85" i="213"/>
  <c r="DM85" i="213"/>
  <c r="CZ85" i="213"/>
  <c r="CL85" i="213"/>
  <c r="BX85" i="213"/>
  <c r="BK85" i="213"/>
  <c r="AW85" i="213"/>
  <c r="U85" i="213"/>
  <c r="H85" i="213"/>
  <c r="HD85" i="213"/>
  <c r="GQ85" i="213"/>
  <c r="GC85" i="213"/>
  <c r="FA85" i="213"/>
  <c r="EN85" i="213"/>
  <c r="DZ85" i="213"/>
  <c r="DL85" i="213"/>
  <c r="CY85" i="213"/>
  <c r="CK85" i="213"/>
  <c r="BI85" i="213"/>
  <c r="AV85" i="213"/>
  <c r="AH85" i="213"/>
  <c r="T85" i="213"/>
  <c r="G85" i="213"/>
  <c r="GO85" i="213"/>
  <c r="GB85" i="213"/>
  <c r="FN85" i="213"/>
  <c r="EZ85" i="213"/>
  <c r="EM85" i="213"/>
  <c r="DY85" i="213"/>
  <c r="CW85" i="213"/>
  <c r="CJ85" i="213"/>
  <c r="BV85" i="213"/>
  <c r="BH85" i="213"/>
  <c r="AU85" i="213"/>
  <c r="AG85" i="213"/>
  <c r="E85" i="213"/>
  <c r="HA85" i="213"/>
  <c r="EX85" i="213"/>
  <c r="AR85" i="213"/>
  <c r="GS85" i="213"/>
  <c r="EP85" i="213"/>
  <c r="AJ85" i="213"/>
  <c r="GN85" i="213"/>
  <c r="EK85" i="213"/>
  <c r="CI85" i="213"/>
  <c r="AF85" i="213"/>
  <c r="EJ85" i="213"/>
  <c r="CG85" i="213"/>
  <c r="AE85" i="213"/>
  <c r="EB85" i="213"/>
  <c r="BY85" i="213"/>
  <c r="W85" i="213"/>
  <c r="GA85" i="213"/>
  <c r="DX85" i="213"/>
  <c r="BU85" i="213"/>
  <c r="R85" i="213"/>
  <c r="FY85" i="213"/>
  <c r="DW85" i="213"/>
  <c r="BT85" i="213"/>
  <c r="Q85" i="213"/>
  <c r="FQ85" i="213"/>
  <c r="DO85" i="213"/>
  <c r="BL85" i="213"/>
  <c r="I85" i="213"/>
  <c r="FM85" i="213"/>
  <c r="DJ85" i="213"/>
  <c r="D85" i="213"/>
  <c r="FL85" i="213"/>
  <c r="DI85" i="213"/>
  <c r="BF85" i="213"/>
  <c r="C85" i="213"/>
  <c r="A86" i="213"/>
  <c r="FD85" i="213"/>
  <c r="DA85" i="213"/>
  <c r="AX85" i="213"/>
  <c r="HB85" i="213"/>
  <c r="CV85" i="213"/>
  <c r="AS85" i="213"/>
  <c r="EU81" i="70"/>
  <c r="AO81" i="70"/>
  <c r="EE81" i="70"/>
  <c r="Y81" i="70"/>
  <c r="DZ81" i="70"/>
  <c r="T81" i="70"/>
  <c r="DY81" i="70"/>
  <c r="S81" i="70"/>
  <c r="CG81" i="70"/>
  <c r="EJ81" i="70"/>
  <c r="FU81" i="70"/>
  <c r="GR81" i="70"/>
  <c r="W81" i="70"/>
  <c r="P81" i="70"/>
  <c r="AN81" i="70"/>
  <c r="BK81" i="70"/>
  <c r="CF81" i="70"/>
  <c r="ES81" i="70"/>
  <c r="EB81" i="70"/>
  <c r="BD81" i="70"/>
  <c r="EA81" i="70"/>
  <c r="CC81" i="70"/>
  <c r="BQ81" i="70"/>
  <c r="BI81" i="70"/>
  <c r="BA81" i="70"/>
  <c r="FC81" i="70"/>
  <c r="H81" i="70"/>
  <c r="AM81" i="70"/>
  <c r="EM81" i="70"/>
  <c r="GS81" i="70"/>
  <c r="AP81" i="70"/>
  <c r="GY81" i="70"/>
  <c r="EG81" i="70"/>
  <c r="AA81" i="70"/>
  <c r="DQ81" i="70"/>
  <c r="K81" i="70"/>
  <c r="DL81" i="70"/>
  <c r="G81" i="70"/>
  <c r="DK81" i="70"/>
  <c r="BM81" i="70"/>
  <c r="DP81" i="70"/>
  <c r="EW81" i="70"/>
  <c r="FS81" i="70"/>
  <c r="GM81" i="70"/>
  <c r="GI81" i="70"/>
  <c r="HE81" i="70"/>
  <c r="O81" i="70"/>
  <c r="AJ81" i="70"/>
  <c r="BG81" i="70"/>
  <c r="CN81" i="70"/>
  <c r="BU81" i="70"/>
  <c r="FM81" i="70"/>
  <c r="DT81" i="70"/>
  <c r="I81" i="70"/>
  <c r="AQ81" i="70"/>
  <c r="BN81" i="70"/>
  <c r="GT81" i="70"/>
  <c r="DI81" i="70"/>
  <c r="DA81" i="70"/>
  <c r="BC81" i="70"/>
  <c r="DB81" i="70"/>
  <c r="DG81" i="70"/>
  <c r="EY81" i="70"/>
  <c r="DS81" i="70"/>
  <c r="M81" i="70"/>
  <c r="DC81" i="70"/>
  <c r="HD81" i="70"/>
  <c r="CY81" i="70"/>
  <c r="HC81" i="70"/>
  <c r="CW81" i="70"/>
  <c r="HA81" i="70"/>
  <c r="AR81" i="70"/>
  <c r="CU81" i="70"/>
  <c r="DX81" i="70"/>
  <c r="EV81" i="70"/>
  <c r="FP81" i="70"/>
  <c r="FI81" i="70"/>
  <c r="GE81" i="70"/>
  <c r="HB81" i="70"/>
  <c r="L81" i="70"/>
  <c r="AI81" i="70"/>
  <c r="AE81" i="70"/>
  <c r="R81" i="70"/>
  <c r="DD81" i="70"/>
  <c r="CT81" i="70"/>
  <c r="GK81" i="70"/>
  <c r="CD81" i="70"/>
  <c r="FO81" i="70"/>
  <c r="EQ81" i="70"/>
  <c r="CM81" i="70"/>
  <c r="BE81" i="70"/>
  <c r="AW81" i="70"/>
  <c r="A82" i="70"/>
  <c r="DE81" i="70"/>
  <c r="GU81" i="70"/>
  <c r="CO81" i="70"/>
  <c r="GQ81" i="70"/>
  <c r="CK81" i="70"/>
  <c r="GO81" i="70"/>
  <c r="CJ81" i="70"/>
  <c r="GF81" i="70"/>
  <c r="X81" i="70"/>
  <c r="CA81" i="70"/>
  <c r="CZ81" i="70"/>
  <c r="DU81" i="70"/>
  <c r="EP81" i="70"/>
  <c r="EI81" i="70"/>
  <c r="FG81" i="70"/>
  <c r="GD81" i="70"/>
  <c r="GZ81" i="70"/>
  <c r="J81" i="70"/>
  <c r="GV81" i="70"/>
  <c r="FW81" i="70"/>
  <c r="AX81" i="70"/>
  <c r="BS81" i="70"/>
  <c r="FX81" i="70"/>
  <c r="FT81" i="70"/>
  <c r="BH81" i="70"/>
  <c r="BX81" i="70"/>
  <c r="CQ81" i="70"/>
  <c r="FH81" i="70"/>
  <c r="AH81" i="70"/>
  <c r="AB81" i="70"/>
  <c r="GL81" i="70"/>
  <c r="GW81" i="70"/>
  <c r="CR81" i="70"/>
  <c r="GG81" i="70"/>
  <c r="CB81" i="70"/>
  <c r="GC81" i="70"/>
  <c r="BW81" i="70"/>
  <c r="GB81" i="70"/>
  <c r="BV81" i="70"/>
  <c r="FL81" i="70"/>
  <c r="BF81" i="70"/>
  <c r="BY81" i="70"/>
  <c r="CV81" i="70"/>
  <c r="DR81" i="70"/>
  <c r="DJ81" i="70"/>
  <c r="EH81" i="70"/>
  <c r="FD81" i="70"/>
  <c r="GA81" i="70"/>
  <c r="EX81" i="70"/>
  <c r="EO81" i="70"/>
  <c r="DO81" i="70"/>
  <c r="FK81" i="70"/>
  <c r="GJ81" i="70"/>
  <c r="FN81" i="70"/>
  <c r="AK81" i="70"/>
  <c r="CS81" i="70"/>
  <c r="EF81" i="70"/>
  <c r="CE81" i="70"/>
  <c r="GN81" i="70"/>
  <c r="EN81" i="70"/>
  <c r="FE81" i="70"/>
  <c r="BL81" i="70"/>
  <c r="EK81" i="70"/>
  <c r="FV81" i="70"/>
  <c r="BP81" i="70"/>
  <c r="FF81" i="70"/>
  <c r="AZ81" i="70"/>
  <c r="FA81" i="70"/>
  <c r="AV81" i="70"/>
  <c r="EZ81" i="70"/>
  <c r="AU81" i="70"/>
  <c r="DW81" i="70"/>
  <c r="FY81" i="70"/>
  <c r="Q81" i="70"/>
  <c r="AC81" i="70"/>
  <c r="AY81" i="70"/>
  <c r="BT81" i="70"/>
  <c r="BO81" i="70"/>
  <c r="CL81" i="70"/>
  <c r="DH81" i="70"/>
  <c r="EC81" i="70"/>
  <c r="AF81" i="70"/>
  <c r="Z81" i="70"/>
  <c r="FQ81" i="70"/>
  <c r="AS81" i="70"/>
  <c r="U81" i="70"/>
  <c r="ER81" i="70"/>
  <c r="AG81" i="70"/>
  <c r="CI81" i="70"/>
  <c r="DM81" i="70"/>
  <c r="D82" i="70" l="1"/>
  <c r="B82" i="70"/>
  <c r="C82" i="70"/>
  <c r="E82" i="70"/>
  <c r="HC86" i="213"/>
  <c r="GU86" i="213"/>
  <c r="GM86" i="213"/>
  <c r="EQ86" i="213"/>
  <c r="FW86" i="213"/>
  <c r="DS86" i="213"/>
  <c r="GE86" i="213"/>
  <c r="EI86" i="213"/>
  <c r="FO86" i="213"/>
  <c r="FG86" i="213"/>
  <c r="EY86" i="213"/>
  <c r="EA86" i="213"/>
  <c r="CM86" i="213"/>
  <c r="DC86" i="213"/>
  <c r="CE86" i="213"/>
  <c r="CU86" i="213"/>
  <c r="BW86" i="213"/>
  <c r="DK86" i="213"/>
  <c r="BO86" i="213"/>
  <c r="AQ86" i="213"/>
  <c r="K86" i="213"/>
  <c r="BG86" i="213"/>
  <c r="AI86" i="213"/>
  <c r="AY86" i="213"/>
  <c r="S86" i="213"/>
  <c r="AA86" i="213"/>
  <c r="HE86" i="213"/>
  <c r="GR86" i="213"/>
  <c r="GD86" i="213"/>
  <c r="FP86" i="213"/>
  <c r="FC86" i="213"/>
  <c r="EO86" i="213"/>
  <c r="DM86" i="213"/>
  <c r="CZ86" i="213"/>
  <c r="CL86" i="213"/>
  <c r="BX86" i="213"/>
  <c r="BK86" i="213"/>
  <c r="AW86" i="213"/>
  <c r="U86" i="213"/>
  <c r="H86" i="213"/>
  <c r="HD86" i="213"/>
  <c r="GQ86" i="213"/>
  <c r="GC86" i="213"/>
  <c r="FA86" i="213"/>
  <c r="EN86" i="213"/>
  <c r="DZ86" i="213"/>
  <c r="DL86" i="213"/>
  <c r="CY86" i="213"/>
  <c r="CK86" i="213"/>
  <c r="BI86" i="213"/>
  <c r="AV86" i="213"/>
  <c r="AH86" i="213"/>
  <c r="T86" i="213"/>
  <c r="G86" i="213"/>
  <c r="GO86" i="213"/>
  <c r="GB86" i="213"/>
  <c r="FN86" i="213"/>
  <c r="EZ86" i="213"/>
  <c r="EM86" i="213"/>
  <c r="DY86" i="213"/>
  <c r="CW86" i="213"/>
  <c r="CJ86" i="213"/>
  <c r="BV86" i="213"/>
  <c r="BH86" i="213"/>
  <c r="AU86" i="213"/>
  <c r="AG86" i="213"/>
  <c r="E86" i="213"/>
  <c r="HB86" i="213"/>
  <c r="GN86" i="213"/>
  <c r="GA86" i="213"/>
  <c r="FM86" i="213"/>
  <c r="EK86" i="213"/>
  <c r="DX86" i="213"/>
  <c r="DJ86" i="213"/>
  <c r="CV86" i="213"/>
  <c r="CI86" i="213"/>
  <c r="BU86" i="213"/>
  <c r="AS86" i="213"/>
  <c r="AF86" i="213"/>
  <c r="R86" i="213"/>
  <c r="D86" i="213"/>
  <c r="HA86" i="213"/>
  <c r="FY86" i="213"/>
  <c r="FL86" i="213"/>
  <c r="EX86" i="213"/>
  <c r="EJ86" i="213"/>
  <c r="DW86" i="213"/>
  <c r="DI86" i="213"/>
  <c r="CG86" i="213"/>
  <c r="BT86" i="213"/>
  <c r="BF86" i="213"/>
  <c r="AR86" i="213"/>
  <c r="AE86" i="213"/>
  <c r="Q86" i="213"/>
  <c r="C86" i="213"/>
  <c r="GZ86" i="213"/>
  <c r="GL86" i="213"/>
  <c r="FX86" i="213"/>
  <c r="FK86" i="213"/>
  <c r="EW86" i="213"/>
  <c r="DU86" i="213"/>
  <c r="DH86" i="213"/>
  <c r="CT86" i="213"/>
  <c r="CF86" i="213"/>
  <c r="BS86" i="213"/>
  <c r="BE86" i="213"/>
  <c r="AC86" i="213"/>
  <c r="P86" i="213"/>
  <c r="B86" i="213"/>
  <c r="GW86" i="213"/>
  <c r="GJ86" i="213"/>
  <c r="FV86" i="213"/>
  <c r="FH86" i="213"/>
  <c r="EU86" i="213"/>
  <c r="EG86" i="213"/>
  <c r="DE86" i="213"/>
  <c r="CR86" i="213"/>
  <c r="CD86" i="213"/>
  <c r="BP86" i="213"/>
  <c r="BC86" i="213"/>
  <c r="AO86" i="213"/>
  <c r="M86" i="213"/>
  <c r="GV86" i="213"/>
  <c r="GI86" i="213"/>
  <c r="FU86" i="213"/>
  <c r="ES86" i="213"/>
  <c r="EF86" i="213"/>
  <c r="DR86" i="213"/>
  <c r="DD86" i="213"/>
  <c r="CQ86" i="213"/>
  <c r="CC86" i="213"/>
  <c r="BA86" i="213"/>
  <c r="AN86" i="213"/>
  <c r="Z86" i="213"/>
  <c r="L86" i="213"/>
  <c r="GG86" i="213"/>
  <c r="FT86" i="213"/>
  <c r="FF86" i="213"/>
  <c r="ER86" i="213"/>
  <c r="EE86" i="213"/>
  <c r="DQ86" i="213"/>
  <c r="CO86" i="213"/>
  <c r="CB86" i="213"/>
  <c r="BN86" i="213"/>
  <c r="AZ86" i="213"/>
  <c r="AM86" i="213"/>
  <c r="Y86" i="213"/>
  <c r="A87" i="213"/>
  <c r="FD86" i="213"/>
  <c r="DA86" i="213"/>
  <c r="AX86" i="213"/>
  <c r="GY86" i="213"/>
  <c r="EV86" i="213"/>
  <c r="CS86" i="213"/>
  <c r="AP86" i="213"/>
  <c r="GT86" i="213"/>
  <c r="CN86" i="213"/>
  <c r="AK86" i="213"/>
  <c r="GS86" i="213"/>
  <c r="EP86" i="213"/>
  <c r="AJ86" i="213"/>
  <c r="GK86" i="213"/>
  <c r="EH86" i="213"/>
  <c r="AB86" i="213"/>
  <c r="GF86" i="213"/>
  <c r="EC86" i="213"/>
  <c r="CA86" i="213"/>
  <c r="X86" i="213"/>
  <c r="EB86" i="213"/>
  <c r="BY86" i="213"/>
  <c r="W86" i="213"/>
  <c r="DT86" i="213"/>
  <c r="BQ86" i="213"/>
  <c r="O86" i="213"/>
  <c r="FS86" i="213"/>
  <c r="DP86" i="213"/>
  <c r="BM86" i="213"/>
  <c r="J86" i="213"/>
  <c r="FQ86" i="213"/>
  <c r="DO86" i="213"/>
  <c r="BL86" i="213"/>
  <c r="I86" i="213"/>
  <c r="FI86" i="213"/>
  <c r="DG86" i="213"/>
  <c r="BD86" i="213"/>
  <c r="FE86" i="213"/>
  <c r="DB86" i="213"/>
  <c r="FA82" i="70"/>
  <c r="AV82" i="70"/>
  <c r="EY82" i="70"/>
  <c r="AS82" i="70"/>
  <c r="EU82" i="70"/>
  <c r="AO82" i="70"/>
  <c r="EF82" i="70"/>
  <c r="Z82" i="70"/>
  <c r="CA82" i="70"/>
  <c r="DI82" i="70"/>
  <c r="FF82" i="70"/>
  <c r="GD82" i="70"/>
  <c r="GY82" i="70"/>
  <c r="H82" i="70"/>
  <c r="Y82" i="70"/>
  <c r="AW82" i="70"/>
  <c r="AU82" i="70"/>
  <c r="AR82" i="70"/>
  <c r="BD82" i="70"/>
  <c r="HE82" i="70"/>
  <c r="CB82" i="70"/>
  <c r="BN82" i="70"/>
  <c r="GZ82" i="70"/>
  <c r="FD82" i="70"/>
  <c r="W82" i="70"/>
  <c r="EW82" i="70"/>
  <c r="I82" i="70"/>
  <c r="P82" i="70"/>
  <c r="BQ82" i="70"/>
  <c r="EN82" i="70"/>
  <c r="AH82" i="70"/>
  <c r="EK82" i="70"/>
  <c r="AF82" i="70"/>
  <c r="EG82" i="70"/>
  <c r="AA82" i="70"/>
  <c r="DR82" i="70"/>
  <c r="L82" i="70"/>
  <c r="BF82" i="70"/>
  <c r="CN82" i="70"/>
  <c r="EH82" i="70"/>
  <c r="FX82" i="70"/>
  <c r="GR82" i="70"/>
  <c r="X82" i="70"/>
  <c r="U82" i="70"/>
  <c r="FK82" i="70"/>
  <c r="S82" i="70"/>
  <c r="DW82" i="70"/>
  <c r="AG82" i="70"/>
  <c r="DZ82" i="70"/>
  <c r="T82" i="70"/>
  <c r="DX82" i="70"/>
  <c r="R82" i="70"/>
  <c r="DS82" i="70"/>
  <c r="M82" i="70"/>
  <c r="DD82" i="70"/>
  <c r="GT82" i="70"/>
  <c r="AK82" i="70"/>
  <c r="BT82" i="70"/>
  <c r="DH82" i="70"/>
  <c r="EE82" i="70"/>
  <c r="EZ82" i="70"/>
  <c r="FQ82" i="70"/>
  <c r="GO82" i="70"/>
  <c r="GL82" i="70"/>
  <c r="GK82" i="70"/>
  <c r="FW82" i="70"/>
  <c r="DC82" i="70"/>
  <c r="GU82" i="70"/>
  <c r="GG82" i="70"/>
  <c r="DA82" i="70"/>
  <c r="AQ82" i="70"/>
  <c r="DM82" i="70"/>
  <c r="EB82" i="70"/>
  <c r="AC82" i="70"/>
  <c r="EQ82" i="70"/>
  <c r="BH82" i="70"/>
  <c r="CF82" i="70"/>
  <c r="GB82" i="70"/>
  <c r="DO82" i="70"/>
  <c r="BM82" i="70"/>
  <c r="BV82" i="70"/>
  <c r="A83" i="70"/>
  <c r="DL82" i="70"/>
  <c r="G82" i="70"/>
  <c r="DJ82" i="70"/>
  <c r="DE82" i="70"/>
  <c r="GV82" i="70"/>
  <c r="CQ82" i="70"/>
  <c r="FY82" i="70"/>
  <c r="Q82" i="70"/>
  <c r="AY82" i="70"/>
  <c r="CJ82" i="70"/>
  <c r="DG82" i="70"/>
  <c r="EA82" i="70"/>
  <c r="ER82" i="70"/>
  <c r="FP82" i="70"/>
  <c r="FN82" i="70"/>
  <c r="FL82" i="70"/>
  <c r="AZ82" i="70"/>
  <c r="EM82" i="70"/>
  <c r="CM82" i="70"/>
  <c r="EO82" i="70"/>
  <c r="BY82" i="70"/>
  <c r="DT82" i="70"/>
  <c r="AB82" i="70"/>
  <c r="AP82" i="70"/>
  <c r="HD82" i="70"/>
  <c r="CY82" i="70"/>
  <c r="HB82" i="70"/>
  <c r="CV82" i="70"/>
  <c r="GW82" i="70"/>
  <c r="CR82" i="70"/>
  <c r="GI82" i="70"/>
  <c r="CC82" i="70"/>
  <c r="FE82" i="70"/>
  <c r="GM82" i="70"/>
  <c r="AE82" i="70"/>
  <c r="BL82" i="70"/>
  <c r="CG82" i="70"/>
  <c r="DB82" i="70"/>
  <c r="DU82" i="70"/>
  <c r="EP82" i="70"/>
  <c r="FI82" i="70"/>
  <c r="CL82" i="70"/>
  <c r="FC82" i="70"/>
  <c r="DK82" i="70"/>
  <c r="GQ82" i="70"/>
  <c r="CK82" i="70"/>
  <c r="GN82" i="70"/>
  <c r="CI82" i="70"/>
  <c r="GJ82" i="70"/>
  <c r="CD82" i="70"/>
  <c r="FU82" i="70"/>
  <c r="BO82" i="70"/>
  <c r="EJ82" i="70"/>
  <c r="FS82" i="70"/>
  <c r="J82" i="70"/>
  <c r="AM82" i="70"/>
  <c r="BK82" i="70"/>
  <c r="CE82" i="70"/>
  <c r="CW82" i="70"/>
  <c r="DQ82" i="70"/>
  <c r="EV82" i="70"/>
  <c r="EI82" i="70"/>
  <c r="GC82" i="70"/>
  <c r="BW82" i="70"/>
  <c r="GA82" i="70"/>
  <c r="BU82" i="70"/>
  <c r="FV82" i="70"/>
  <c r="BP82" i="70"/>
  <c r="FG82" i="70"/>
  <c r="BA82" i="70"/>
  <c r="DP82" i="70"/>
  <c r="EX82" i="70"/>
  <c r="HC82" i="70"/>
  <c r="O82" i="70"/>
  <c r="AJ82" i="70"/>
  <c r="BE82" i="70"/>
  <c r="BX82" i="70"/>
  <c r="CT82" i="70"/>
  <c r="CS82" i="70"/>
  <c r="CO82" i="70"/>
  <c r="FT82" i="70"/>
  <c r="CZ82" i="70"/>
  <c r="GS82" i="70"/>
  <c r="GF82" i="70"/>
  <c r="AI82" i="70"/>
  <c r="HA82" i="70"/>
  <c r="BS82" i="70"/>
  <c r="FO82" i="70"/>
  <c r="BI82" i="70"/>
  <c r="FM82" i="70"/>
  <c r="BG82" i="70"/>
  <c r="FH82" i="70"/>
  <c r="BC82" i="70"/>
  <c r="ES82" i="70"/>
  <c r="AN82" i="70"/>
  <c r="CU82" i="70"/>
  <c r="EC82" i="70"/>
  <c r="GE82" i="70"/>
  <c r="K82" i="70"/>
  <c r="AX82" i="70"/>
  <c r="DY82" i="70"/>
  <c r="D83" i="70" l="1"/>
  <c r="C83" i="70"/>
  <c r="B83" i="70"/>
  <c r="E83" i="70"/>
  <c r="HC87" i="213"/>
  <c r="GE87" i="213"/>
  <c r="GU87" i="213"/>
  <c r="FW87" i="213"/>
  <c r="GM87" i="213"/>
  <c r="FO87" i="213"/>
  <c r="DS87" i="213"/>
  <c r="EI87" i="213"/>
  <c r="FG87" i="213"/>
  <c r="EY87" i="213"/>
  <c r="EA87" i="213"/>
  <c r="EQ87" i="213"/>
  <c r="DC87" i="213"/>
  <c r="CE87" i="213"/>
  <c r="CU87" i="213"/>
  <c r="BW87" i="213"/>
  <c r="DK87" i="213"/>
  <c r="CM87" i="213"/>
  <c r="AQ87" i="213"/>
  <c r="K87" i="213"/>
  <c r="BG87" i="213"/>
  <c r="AI87" i="213"/>
  <c r="AY87" i="213"/>
  <c r="AA87" i="213"/>
  <c r="BO87" i="213"/>
  <c r="S87" i="213"/>
  <c r="GZ87" i="213"/>
  <c r="GL87" i="213"/>
  <c r="FX87" i="213"/>
  <c r="FK87" i="213"/>
  <c r="EW87" i="213"/>
  <c r="DU87" i="213"/>
  <c r="DH87" i="213"/>
  <c r="CT87" i="213"/>
  <c r="CF87" i="213"/>
  <c r="BS87" i="213"/>
  <c r="BE87" i="213"/>
  <c r="GW87" i="213"/>
  <c r="GJ87" i="213"/>
  <c r="FV87" i="213"/>
  <c r="FH87" i="213"/>
  <c r="EU87" i="213"/>
  <c r="EG87" i="213"/>
  <c r="DE87" i="213"/>
  <c r="CR87" i="213"/>
  <c r="CD87" i="213"/>
  <c r="BP87" i="213"/>
  <c r="BC87" i="213"/>
  <c r="AO87" i="213"/>
  <c r="GV87" i="213"/>
  <c r="GI87" i="213"/>
  <c r="FU87" i="213"/>
  <c r="ES87" i="213"/>
  <c r="EF87" i="213"/>
  <c r="DR87" i="213"/>
  <c r="DD87" i="213"/>
  <c r="CQ87" i="213"/>
  <c r="CC87" i="213"/>
  <c r="BA87" i="213"/>
  <c r="AN87" i="213"/>
  <c r="GG87" i="213"/>
  <c r="FT87" i="213"/>
  <c r="FF87" i="213"/>
  <c r="ER87" i="213"/>
  <c r="EE87" i="213"/>
  <c r="DQ87" i="213"/>
  <c r="CO87" i="213"/>
  <c r="CB87" i="213"/>
  <c r="BN87" i="213"/>
  <c r="AZ87" i="213"/>
  <c r="AM87" i="213"/>
  <c r="Y87" i="213"/>
  <c r="GT87" i="213"/>
  <c r="GF87" i="213"/>
  <c r="FS87" i="213"/>
  <c r="FE87" i="213"/>
  <c r="EC87" i="213"/>
  <c r="DP87" i="213"/>
  <c r="DB87" i="213"/>
  <c r="CN87" i="213"/>
  <c r="CA87" i="213"/>
  <c r="BM87" i="213"/>
  <c r="HD87" i="213"/>
  <c r="GQ87" i="213"/>
  <c r="GC87" i="213"/>
  <c r="FA87" i="213"/>
  <c r="EN87" i="213"/>
  <c r="DZ87" i="213"/>
  <c r="DL87" i="213"/>
  <c r="CY87" i="213"/>
  <c r="CK87" i="213"/>
  <c r="BI87" i="213"/>
  <c r="AV87" i="213"/>
  <c r="AH87" i="213"/>
  <c r="GO87" i="213"/>
  <c r="GB87" i="213"/>
  <c r="FN87" i="213"/>
  <c r="EZ87" i="213"/>
  <c r="EM87" i="213"/>
  <c r="DY87" i="213"/>
  <c r="CW87" i="213"/>
  <c r="CJ87" i="213"/>
  <c r="BV87" i="213"/>
  <c r="BH87" i="213"/>
  <c r="AU87" i="213"/>
  <c r="AG87" i="213"/>
  <c r="HB87" i="213"/>
  <c r="GN87" i="213"/>
  <c r="GA87" i="213"/>
  <c r="FM87" i="213"/>
  <c r="EK87" i="213"/>
  <c r="DX87" i="213"/>
  <c r="DJ87" i="213"/>
  <c r="CV87" i="213"/>
  <c r="CI87" i="213"/>
  <c r="BU87" i="213"/>
  <c r="AS87" i="213"/>
  <c r="AF87" i="213"/>
  <c r="HA87" i="213"/>
  <c r="FY87" i="213"/>
  <c r="FL87" i="213"/>
  <c r="EX87" i="213"/>
  <c r="EJ87" i="213"/>
  <c r="DW87" i="213"/>
  <c r="DI87" i="213"/>
  <c r="CG87" i="213"/>
  <c r="BT87" i="213"/>
  <c r="BF87" i="213"/>
  <c r="AR87" i="213"/>
  <c r="GD87" i="213"/>
  <c r="BX87" i="213"/>
  <c r="AC87" i="213"/>
  <c r="M87" i="213"/>
  <c r="DT87" i="213"/>
  <c r="BQ87" i="213"/>
  <c r="AB87" i="213"/>
  <c r="L87" i="213"/>
  <c r="FQ87" i="213"/>
  <c r="DO87" i="213"/>
  <c r="BL87" i="213"/>
  <c r="Z87" i="213"/>
  <c r="FP87" i="213"/>
  <c r="DM87" i="213"/>
  <c r="BK87" i="213"/>
  <c r="X87" i="213"/>
  <c r="J87" i="213"/>
  <c r="FI87" i="213"/>
  <c r="DG87" i="213"/>
  <c r="BD87" i="213"/>
  <c r="W87" i="213"/>
  <c r="I87" i="213"/>
  <c r="A88" i="213"/>
  <c r="FD87" i="213"/>
  <c r="DA87" i="213"/>
  <c r="AX87" i="213"/>
  <c r="U87" i="213"/>
  <c r="H87" i="213"/>
  <c r="GY87" i="213"/>
  <c r="EV87" i="213"/>
  <c r="CS87" i="213"/>
  <c r="AP87" i="213"/>
  <c r="E87" i="213"/>
  <c r="GS87" i="213"/>
  <c r="EP87" i="213"/>
  <c r="AK87" i="213"/>
  <c r="R87" i="213"/>
  <c r="D87" i="213"/>
  <c r="GR87" i="213"/>
  <c r="EO87" i="213"/>
  <c r="CL87" i="213"/>
  <c r="AJ87" i="213"/>
  <c r="Q87" i="213"/>
  <c r="C87" i="213"/>
  <c r="EB87" i="213"/>
  <c r="CZ87" i="213"/>
  <c r="BY87" i="213"/>
  <c r="AW87" i="213"/>
  <c r="AE87" i="213"/>
  <c r="HE87" i="213"/>
  <c r="T87" i="213"/>
  <c r="GK87" i="213"/>
  <c r="P87" i="213"/>
  <c r="O87" i="213"/>
  <c r="FC87" i="213"/>
  <c r="G87" i="213"/>
  <c r="EH87" i="213"/>
  <c r="B87" i="213"/>
  <c r="EU83" i="70"/>
  <c r="AO83" i="70"/>
  <c r="EE83" i="70"/>
  <c r="Y83" i="70"/>
  <c r="DP83" i="70"/>
  <c r="DL83" i="70"/>
  <c r="G83" i="70"/>
  <c r="DK83" i="70"/>
  <c r="AY83" i="70"/>
  <c r="CG83" i="70"/>
  <c r="DT83" i="70"/>
  <c r="DR83" i="70"/>
  <c r="DM83" i="70"/>
  <c r="DG83" i="70"/>
  <c r="DD83" i="70"/>
  <c r="DA83" i="70"/>
  <c r="CZ83" i="70"/>
  <c r="Z83" i="70"/>
  <c r="P83" i="70"/>
  <c r="CV83" i="70"/>
  <c r="FY83" i="70"/>
  <c r="BG83" i="70"/>
  <c r="BE83" i="70"/>
  <c r="EK83" i="70"/>
  <c r="FL83" i="70"/>
  <c r="HE83" i="70"/>
  <c r="BA83" i="70"/>
  <c r="EG83" i="70"/>
  <c r="AA83" i="70"/>
  <c r="DQ83" i="70"/>
  <c r="K83" i="70"/>
  <c r="HD83" i="70"/>
  <c r="CY83" i="70"/>
  <c r="HC83" i="70"/>
  <c r="CW83" i="70"/>
  <c r="GZ83" i="70"/>
  <c r="AE83" i="70"/>
  <c r="BM83" i="70"/>
  <c r="CT83" i="70"/>
  <c r="CS83" i="70"/>
  <c r="CM83" i="70"/>
  <c r="CF83" i="70"/>
  <c r="CE83" i="70"/>
  <c r="CC83" i="70"/>
  <c r="CA83" i="70"/>
  <c r="HB83" i="70"/>
  <c r="GN83" i="70"/>
  <c r="GD83" i="70"/>
  <c r="AQ83" i="70"/>
  <c r="EX83" i="70"/>
  <c r="BO83" i="70"/>
  <c r="BD83" i="70"/>
  <c r="DO83" i="70"/>
  <c r="GI83" i="70"/>
  <c r="DS83" i="70"/>
  <c r="M83" i="70"/>
  <c r="DC83" i="70"/>
  <c r="GT83" i="70"/>
  <c r="GQ83" i="70"/>
  <c r="CK83" i="70"/>
  <c r="GO83" i="70"/>
  <c r="CJ83" i="70"/>
  <c r="GA83" i="70"/>
  <c r="J83" i="70"/>
  <c r="AR83" i="70"/>
  <c r="BU83" i="70"/>
  <c r="BS83" i="70"/>
  <c r="A84" i="70"/>
  <c r="DE83" i="70"/>
  <c r="GU83" i="70"/>
  <c r="CO83" i="70"/>
  <c r="GF83" i="70"/>
  <c r="GC83" i="70"/>
  <c r="BW83" i="70"/>
  <c r="GB83" i="70"/>
  <c r="BV83" i="70"/>
  <c r="FD83" i="70"/>
  <c r="GR83" i="70"/>
  <c r="X83" i="70"/>
  <c r="AW83" i="70"/>
  <c r="AS83" i="70"/>
  <c r="AP83" i="70"/>
  <c r="AJ83" i="70"/>
  <c r="AI83" i="70"/>
  <c r="AF83" i="70"/>
  <c r="AC83" i="70"/>
  <c r="BY83" i="70"/>
  <c r="BQ83" i="70"/>
  <c r="BK83" i="70"/>
  <c r="CU83" i="70"/>
  <c r="AB83" i="70"/>
  <c r="O83" i="70"/>
  <c r="AN83" i="70"/>
  <c r="GS83" i="70"/>
  <c r="GM83" i="70"/>
  <c r="GW83" i="70"/>
  <c r="CR83" i="70"/>
  <c r="GG83" i="70"/>
  <c r="CB83" i="70"/>
  <c r="FS83" i="70"/>
  <c r="FO83" i="70"/>
  <c r="BI83" i="70"/>
  <c r="FN83" i="70"/>
  <c r="BH83" i="70"/>
  <c r="EH83" i="70"/>
  <c r="FU83" i="70"/>
  <c r="W83" i="70"/>
  <c r="U83" i="70"/>
  <c r="Q83" i="70"/>
  <c r="L83" i="70"/>
  <c r="I83" i="70"/>
  <c r="H83" i="70"/>
  <c r="R83" i="70"/>
  <c r="FQ83" i="70"/>
  <c r="DJ83" i="70"/>
  <c r="GK83" i="70"/>
  <c r="DH83" i="70"/>
  <c r="GJ83" i="70"/>
  <c r="CD83" i="70"/>
  <c r="FT83" i="70"/>
  <c r="BN83" i="70"/>
  <c r="FE83" i="70"/>
  <c r="FA83" i="70"/>
  <c r="AV83" i="70"/>
  <c r="EZ83" i="70"/>
  <c r="AU83" i="70"/>
  <c r="DI83" i="70"/>
  <c r="EW83" i="70"/>
  <c r="HA83" i="70"/>
  <c r="GY83" i="70"/>
  <c r="GL83" i="70"/>
  <c r="GV83" i="70"/>
  <c r="FV83" i="70"/>
  <c r="BP83" i="70"/>
  <c r="FF83" i="70"/>
  <c r="AZ83" i="70"/>
  <c r="EQ83" i="70"/>
  <c r="EN83" i="70"/>
  <c r="AH83" i="70"/>
  <c r="EM83" i="70"/>
  <c r="AG83" i="70"/>
  <c r="CN83" i="70"/>
  <c r="DX83" i="70"/>
  <c r="FX83" i="70"/>
  <c r="FW83" i="70"/>
  <c r="FP83" i="70"/>
  <c r="FK83" i="70"/>
  <c r="FI83" i="70"/>
  <c r="FG83" i="70"/>
  <c r="FC83" i="70"/>
  <c r="EP83" i="70"/>
  <c r="EJ83" i="70"/>
  <c r="DU83" i="70"/>
  <c r="AX83" i="70"/>
  <c r="CQ83" i="70"/>
  <c r="FH83" i="70"/>
  <c r="BC83" i="70"/>
  <c r="ER83" i="70"/>
  <c r="AM83" i="70"/>
  <c r="EC83" i="70"/>
  <c r="DZ83" i="70"/>
  <c r="T83" i="70"/>
  <c r="DY83" i="70"/>
  <c r="S83" i="70"/>
  <c r="BT83" i="70"/>
  <c r="DB83" i="70"/>
  <c r="EV83" i="70"/>
  <c r="ES83" i="70"/>
  <c r="EO83" i="70"/>
  <c r="EI83" i="70"/>
  <c r="EF83" i="70"/>
  <c r="EB83" i="70"/>
  <c r="EA83" i="70"/>
  <c r="CI83" i="70"/>
  <c r="BX83" i="70"/>
  <c r="BL83" i="70"/>
  <c r="FM83" i="70"/>
  <c r="AK83" i="70"/>
  <c r="BF83" i="70"/>
  <c r="DW83" i="70"/>
  <c r="CL83" i="70"/>
  <c r="GE83" i="70"/>
  <c r="EY83" i="70"/>
  <c r="D84" i="70" l="1"/>
  <c r="C84" i="70"/>
  <c r="E84" i="70"/>
  <c r="B84" i="70"/>
  <c r="HC88" i="213"/>
  <c r="FW88" i="213"/>
  <c r="GU88" i="213"/>
  <c r="GE88" i="213"/>
  <c r="EI88" i="213"/>
  <c r="FG88" i="213"/>
  <c r="FO88" i="213"/>
  <c r="EY88" i="213"/>
  <c r="EA88" i="213"/>
  <c r="EQ88" i="213"/>
  <c r="GM88" i="213"/>
  <c r="DC88" i="213"/>
  <c r="DS88" i="213"/>
  <c r="CE88" i="213"/>
  <c r="CU88" i="213"/>
  <c r="BW88" i="213"/>
  <c r="DK88" i="213"/>
  <c r="CM88" i="213"/>
  <c r="K88" i="213"/>
  <c r="BG88" i="213"/>
  <c r="AI88" i="213"/>
  <c r="AY88" i="213"/>
  <c r="AA88" i="213"/>
  <c r="BO88" i="213"/>
  <c r="AQ88" i="213"/>
  <c r="S88" i="213"/>
  <c r="HE88" i="213"/>
  <c r="GR88" i="213"/>
  <c r="GD88" i="213"/>
  <c r="FP88" i="213"/>
  <c r="FC88" i="213"/>
  <c r="EO88" i="213"/>
  <c r="DM88" i="213"/>
  <c r="CZ88" i="213"/>
  <c r="CL88" i="213"/>
  <c r="BX88" i="213"/>
  <c r="BK88" i="213"/>
  <c r="AW88" i="213"/>
  <c r="U88" i="213"/>
  <c r="H88" i="213"/>
  <c r="GO88" i="213"/>
  <c r="GB88" i="213"/>
  <c r="FN88" i="213"/>
  <c r="EZ88" i="213"/>
  <c r="EM88" i="213"/>
  <c r="DY88" i="213"/>
  <c r="CW88" i="213"/>
  <c r="CJ88" i="213"/>
  <c r="BV88" i="213"/>
  <c r="BH88" i="213"/>
  <c r="AU88" i="213"/>
  <c r="AG88" i="213"/>
  <c r="E88" i="213"/>
  <c r="HB88" i="213"/>
  <c r="GN88" i="213"/>
  <c r="GA88" i="213"/>
  <c r="FM88" i="213"/>
  <c r="EK88" i="213"/>
  <c r="DX88" i="213"/>
  <c r="DJ88" i="213"/>
  <c r="CV88" i="213"/>
  <c r="CI88" i="213"/>
  <c r="BU88" i="213"/>
  <c r="AS88" i="213"/>
  <c r="AF88" i="213"/>
  <c r="R88" i="213"/>
  <c r="D88" i="213"/>
  <c r="HA88" i="213"/>
  <c r="FY88" i="213"/>
  <c r="FL88" i="213"/>
  <c r="EX88" i="213"/>
  <c r="EJ88" i="213"/>
  <c r="DW88" i="213"/>
  <c r="DI88" i="213"/>
  <c r="CG88" i="213"/>
  <c r="BT88" i="213"/>
  <c r="BF88" i="213"/>
  <c r="AR88" i="213"/>
  <c r="AE88" i="213"/>
  <c r="Q88" i="213"/>
  <c r="C88" i="213"/>
  <c r="GZ88" i="213"/>
  <c r="GL88" i="213"/>
  <c r="FX88" i="213"/>
  <c r="FK88" i="213"/>
  <c r="EW88" i="213"/>
  <c r="DU88" i="213"/>
  <c r="DH88" i="213"/>
  <c r="CT88" i="213"/>
  <c r="CF88" i="213"/>
  <c r="BS88" i="213"/>
  <c r="BE88" i="213"/>
  <c r="AC88" i="213"/>
  <c r="P88" i="213"/>
  <c r="B88" i="213"/>
  <c r="GV88" i="213"/>
  <c r="GI88" i="213"/>
  <c r="FU88" i="213"/>
  <c r="ES88" i="213"/>
  <c r="EF88" i="213"/>
  <c r="DR88" i="213"/>
  <c r="DD88" i="213"/>
  <c r="CQ88" i="213"/>
  <c r="CC88" i="213"/>
  <c r="BA88" i="213"/>
  <c r="AN88" i="213"/>
  <c r="Z88" i="213"/>
  <c r="L88" i="213"/>
  <c r="GG88" i="213"/>
  <c r="FT88" i="213"/>
  <c r="FF88" i="213"/>
  <c r="ER88" i="213"/>
  <c r="EE88" i="213"/>
  <c r="DQ88" i="213"/>
  <c r="CO88" i="213"/>
  <c r="CB88" i="213"/>
  <c r="BN88" i="213"/>
  <c r="AZ88" i="213"/>
  <c r="AM88" i="213"/>
  <c r="Y88" i="213"/>
  <c r="GT88" i="213"/>
  <c r="GF88" i="213"/>
  <c r="FS88" i="213"/>
  <c r="FE88" i="213"/>
  <c r="EC88" i="213"/>
  <c r="DP88" i="213"/>
  <c r="DB88" i="213"/>
  <c r="CN88" i="213"/>
  <c r="CA88" i="213"/>
  <c r="BM88" i="213"/>
  <c r="AK88" i="213"/>
  <c r="X88" i="213"/>
  <c r="J88" i="213"/>
  <c r="A89" i="213"/>
  <c r="GS88" i="213"/>
  <c r="FQ88" i="213"/>
  <c r="FD88" i="213"/>
  <c r="EP88" i="213"/>
  <c r="EB88" i="213"/>
  <c r="DO88" i="213"/>
  <c r="DA88" i="213"/>
  <c r="BY88" i="213"/>
  <c r="BL88" i="213"/>
  <c r="AX88" i="213"/>
  <c r="AJ88" i="213"/>
  <c r="W88" i="213"/>
  <c r="I88" i="213"/>
  <c r="GJ88" i="213"/>
  <c r="EG88" i="213"/>
  <c r="CD88" i="213"/>
  <c r="GC88" i="213"/>
  <c r="DZ88" i="213"/>
  <c r="T88" i="213"/>
  <c r="DT88" i="213"/>
  <c r="BQ88" i="213"/>
  <c r="O88" i="213"/>
  <c r="FV88" i="213"/>
  <c r="BP88" i="213"/>
  <c r="M88" i="213"/>
  <c r="DL88" i="213"/>
  <c r="BI88" i="213"/>
  <c r="G88" i="213"/>
  <c r="FI88" i="213"/>
  <c r="DG88" i="213"/>
  <c r="BD88" i="213"/>
  <c r="HD88" i="213"/>
  <c r="FA88" i="213"/>
  <c r="CY88" i="213"/>
  <c r="AV88" i="213"/>
  <c r="GY88" i="213"/>
  <c r="EV88" i="213"/>
  <c r="CS88" i="213"/>
  <c r="AP88" i="213"/>
  <c r="GW88" i="213"/>
  <c r="EU88" i="213"/>
  <c r="CR88" i="213"/>
  <c r="AO88" i="213"/>
  <c r="EH88" i="213"/>
  <c r="DE88" i="213"/>
  <c r="CK88" i="213"/>
  <c r="BC88" i="213"/>
  <c r="AH88" i="213"/>
  <c r="AB88" i="213"/>
  <c r="GQ88" i="213"/>
  <c r="GK88" i="213"/>
  <c r="FH88" i="213"/>
  <c r="EN88" i="213"/>
  <c r="FC84" i="70"/>
  <c r="FA84" i="70"/>
  <c r="AV84" i="70"/>
  <c r="EK84" i="70"/>
  <c r="AF84" i="70"/>
  <c r="DW84" i="70"/>
  <c r="Q84" i="70"/>
  <c r="DE84" i="70"/>
  <c r="GO84" i="70"/>
  <c r="CC84" i="70"/>
  <c r="EE84" i="70"/>
  <c r="EV84" i="70"/>
  <c r="FK84" i="70"/>
  <c r="EC84" i="70"/>
  <c r="CW84" i="70"/>
  <c r="BN84" i="70"/>
  <c r="BL84" i="70"/>
  <c r="BK84" i="70"/>
  <c r="BH84" i="70"/>
  <c r="GT84" i="70"/>
  <c r="AW84" i="70"/>
  <c r="CS84" i="70"/>
  <c r="AM84" i="70"/>
  <c r="CZ84" i="70"/>
  <c r="EP84" i="70"/>
  <c r="AZ84" i="70"/>
  <c r="CE84" i="70"/>
  <c r="EJ84" i="70"/>
  <c r="FV84" i="70"/>
  <c r="CJ84" i="70"/>
  <c r="HB84" i="70"/>
  <c r="EN84" i="70"/>
  <c r="AH84" i="70"/>
  <c r="DX84" i="70"/>
  <c r="R84" i="70"/>
  <c r="DI84" i="70"/>
  <c r="CR84" i="70"/>
  <c r="FX84" i="70"/>
  <c r="BO84" i="70"/>
  <c r="DH84" i="70"/>
  <c r="DY84" i="70"/>
  <c r="EH84" i="70"/>
  <c r="DB84" i="70"/>
  <c r="BV84" i="70"/>
  <c r="AK84" i="70"/>
  <c r="AJ84" i="70"/>
  <c r="AG84" i="70"/>
  <c r="AC84" i="70"/>
  <c r="DU84" i="70"/>
  <c r="GC84" i="70"/>
  <c r="Y84" i="70"/>
  <c r="K84" i="70"/>
  <c r="X84" i="70"/>
  <c r="BX84" i="70"/>
  <c r="AE84" i="70"/>
  <c r="FG84" i="70"/>
  <c r="BQ84" i="70"/>
  <c r="GN84" i="70"/>
  <c r="DZ84" i="70"/>
  <c r="T84" i="70"/>
  <c r="DJ84" i="70"/>
  <c r="CU84" i="70"/>
  <c r="GQ84" i="70"/>
  <c r="CD84" i="70"/>
  <c r="FH84" i="70"/>
  <c r="BA84" i="70"/>
  <c r="CL84" i="70"/>
  <c r="DA84" i="70"/>
  <c r="DC84" i="70"/>
  <c r="BY84" i="70"/>
  <c r="AU84" i="70"/>
  <c r="I84" i="70"/>
  <c r="H84" i="70"/>
  <c r="BD84" i="70"/>
  <c r="DG84" i="70"/>
  <c r="EZ84" i="70"/>
  <c r="FQ84" i="70"/>
  <c r="FL84" i="70"/>
  <c r="EO84" i="70"/>
  <c r="CT84" i="70"/>
  <c r="DM84" i="70"/>
  <c r="FS84" i="70"/>
  <c r="AS84" i="70"/>
  <c r="CQ84" i="70"/>
  <c r="CM84" i="70"/>
  <c r="O84" i="70"/>
  <c r="A85" i="70"/>
  <c r="GA84" i="70"/>
  <c r="DL84" i="70"/>
  <c r="G84" i="70"/>
  <c r="CV84" i="70"/>
  <c r="GU84" i="70"/>
  <c r="CG84" i="70"/>
  <c r="FY84" i="70"/>
  <c r="BP84" i="70"/>
  <c r="ES84" i="70"/>
  <c r="AN84" i="70"/>
  <c r="BM84" i="70"/>
  <c r="CB84" i="70"/>
  <c r="CA84" i="70"/>
  <c r="AX84" i="70"/>
  <c r="P84" i="70"/>
  <c r="HD84" i="70"/>
  <c r="HC84" i="70"/>
  <c r="HA84" i="70"/>
  <c r="EI84" i="70"/>
  <c r="GL84" i="70"/>
  <c r="AQ84" i="70"/>
  <c r="CF84" i="70"/>
  <c r="EM84" i="70"/>
  <c r="U84" i="70"/>
  <c r="ER84" i="70"/>
  <c r="DO84" i="70"/>
  <c r="GS84" i="70"/>
  <c r="HE84" i="70"/>
  <c r="FM84" i="70"/>
  <c r="CY84" i="70"/>
  <c r="GV84" i="70"/>
  <c r="CI84" i="70"/>
  <c r="GE84" i="70"/>
  <c r="BT84" i="70"/>
  <c r="FI84" i="70"/>
  <c r="BC84" i="70"/>
  <c r="EF84" i="70"/>
  <c r="Z84" i="70"/>
  <c r="AP84" i="70"/>
  <c r="BE84" i="70"/>
  <c r="AY84" i="70"/>
  <c r="W84" i="70"/>
  <c r="GB84" i="70"/>
  <c r="FW84" i="70"/>
  <c r="FU84" i="70"/>
  <c r="FT84" i="70"/>
  <c r="BS84" i="70"/>
  <c r="DT84" i="70"/>
  <c r="GK84" i="70"/>
  <c r="GW84" i="70"/>
  <c r="AB84" i="70"/>
  <c r="BI84" i="70"/>
  <c r="FE84" i="70"/>
  <c r="CO84" i="70"/>
  <c r="GR84" i="70"/>
  <c r="GY84" i="70"/>
  <c r="CK84" i="70"/>
  <c r="GF84" i="70"/>
  <c r="BU84" i="70"/>
  <c r="FN84" i="70"/>
  <c r="BF84" i="70"/>
  <c r="EU84" i="70"/>
  <c r="AO84" i="70"/>
  <c r="DR84" i="70"/>
  <c r="L84" i="70"/>
  <c r="S84" i="70"/>
  <c r="AI84" i="70"/>
  <c r="EQ84" i="70"/>
  <c r="EW84" i="70"/>
  <c r="GJ84" i="70"/>
  <c r="DS84" i="70"/>
  <c r="CN84" i="70"/>
  <c r="FF84" i="70"/>
  <c r="GD84" i="70"/>
  <c r="GI84" i="70"/>
  <c r="BW84" i="70"/>
  <c r="FO84" i="70"/>
  <c r="BG84" i="70"/>
  <c r="EX84" i="70"/>
  <c r="AR84" i="70"/>
  <c r="EG84" i="70"/>
  <c r="AA84" i="70"/>
  <c r="DD84" i="70"/>
  <c r="GG84" i="70"/>
  <c r="GZ84" i="70"/>
  <c r="J84" i="70"/>
  <c r="GM84" i="70"/>
  <c r="FD84" i="70"/>
  <c r="DQ84" i="70"/>
  <c r="DP84" i="70"/>
  <c r="EB84" i="70"/>
  <c r="FP84" i="70"/>
  <c r="EY84" i="70"/>
  <c r="M84" i="70"/>
  <c r="EA84" i="70"/>
  <c r="DK84" i="70"/>
  <c r="C85" i="70" l="1"/>
  <c r="D85" i="70"/>
  <c r="E85" i="70"/>
  <c r="B85" i="70"/>
  <c r="GU89" i="213"/>
  <c r="GM89" i="213"/>
  <c r="HC89" i="213"/>
  <c r="GE89" i="213"/>
  <c r="EI89" i="213"/>
  <c r="FG89" i="213"/>
  <c r="FO89" i="213"/>
  <c r="EY89" i="213"/>
  <c r="EA89" i="213"/>
  <c r="EQ89" i="213"/>
  <c r="DS89" i="213"/>
  <c r="FW89" i="213"/>
  <c r="CE89" i="213"/>
  <c r="CU89" i="213"/>
  <c r="BW89" i="213"/>
  <c r="DK89" i="213"/>
  <c r="CM89" i="213"/>
  <c r="DC89" i="213"/>
  <c r="BG89" i="213"/>
  <c r="AI89" i="213"/>
  <c r="AY89" i="213"/>
  <c r="AA89" i="213"/>
  <c r="BO89" i="213"/>
  <c r="AQ89" i="213"/>
  <c r="K89" i="213"/>
  <c r="S89" i="213"/>
  <c r="GW89" i="213"/>
  <c r="GJ89" i="213"/>
  <c r="FV89" i="213"/>
  <c r="FH89" i="213"/>
  <c r="EU89" i="213"/>
  <c r="EG89" i="213"/>
  <c r="DE89" i="213"/>
  <c r="CR89" i="213"/>
  <c r="CD89" i="213"/>
  <c r="BP89" i="213"/>
  <c r="BC89" i="213"/>
  <c r="AO89" i="213"/>
  <c r="M89" i="213"/>
  <c r="GG89" i="213"/>
  <c r="FT89" i="213"/>
  <c r="FF89" i="213"/>
  <c r="ER89" i="213"/>
  <c r="EE89" i="213"/>
  <c r="DQ89" i="213"/>
  <c r="CO89" i="213"/>
  <c r="CB89" i="213"/>
  <c r="BN89" i="213"/>
  <c r="AZ89" i="213"/>
  <c r="AM89" i="213"/>
  <c r="Y89" i="213"/>
  <c r="GT89" i="213"/>
  <c r="GF89" i="213"/>
  <c r="FS89" i="213"/>
  <c r="FE89" i="213"/>
  <c r="EC89" i="213"/>
  <c r="DP89" i="213"/>
  <c r="DB89" i="213"/>
  <c r="CN89" i="213"/>
  <c r="CA89" i="213"/>
  <c r="BM89" i="213"/>
  <c r="AK89" i="213"/>
  <c r="X89" i="213"/>
  <c r="J89" i="213"/>
  <c r="A90" i="213"/>
  <c r="GS89" i="213"/>
  <c r="FQ89" i="213"/>
  <c r="FD89" i="213"/>
  <c r="EP89" i="213"/>
  <c r="EB89" i="213"/>
  <c r="DO89" i="213"/>
  <c r="DA89" i="213"/>
  <c r="BY89" i="213"/>
  <c r="BL89" i="213"/>
  <c r="AX89" i="213"/>
  <c r="AJ89" i="213"/>
  <c r="W89" i="213"/>
  <c r="I89" i="213"/>
  <c r="HE89" i="213"/>
  <c r="GR89" i="213"/>
  <c r="GD89" i="213"/>
  <c r="FP89" i="213"/>
  <c r="FC89" i="213"/>
  <c r="EO89" i="213"/>
  <c r="DM89" i="213"/>
  <c r="CZ89" i="213"/>
  <c r="CL89" i="213"/>
  <c r="BX89" i="213"/>
  <c r="BK89" i="213"/>
  <c r="AW89" i="213"/>
  <c r="U89" i="213"/>
  <c r="H89" i="213"/>
  <c r="HD89" i="213"/>
  <c r="HB89" i="213"/>
  <c r="GN89" i="213"/>
  <c r="GA89" i="213"/>
  <c r="FM89" i="213"/>
  <c r="EK89" i="213"/>
  <c r="DX89" i="213"/>
  <c r="DJ89" i="213"/>
  <c r="CV89" i="213"/>
  <c r="CI89" i="213"/>
  <c r="BU89" i="213"/>
  <c r="AS89" i="213"/>
  <c r="AF89" i="213"/>
  <c r="R89" i="213"/>
  <c r="D89" i="213"/>
  <c r="HA89" i="213"/>
  <c r="FY89" i="213"/>
  <c r="FL89" i="213"/>
  <c r="EX89" i="213"/>
  <c r="EJ89" i="213"/>
  <c r="DW89" i="213"/>
  <c r="DI89" i="213"/>
  <c r="CG89" i="213"/>
  <c r="BT89" i="213"/>
  <c r="BF89" i="213"/>
  <c r="AR89" i="213"/>
  <c r="AE89" i="213"/>
  <c r="Q89" i="213"/>
  <c r="C89" i="213"/>
  <c r="GZ89" i="213"/>
  <c r="GL89" i="213"/>
  <c r="FX89" i="213"/>
  <c r="FK89" i="213"/>
  <c r="EW89" i="213"/>
  <c r="DU89" i="213"/>
  <c r="DH89" i="213"/>
  <c r="CT89" i="213"/>
  <c r="CF89" i="213"/>
  <c r="BS89" i="213"/>
  <c r="BE89" i="213"/>
  <c r="AC89" i="213"/>
  <c r="P89" i="213"/>
  <c r="B89" i="213"/>
  <c r="GY89" i="213"/>
  <c r="GK89" i="213"/>
  <c r="FI89" i="213"/>
  <c r="EV89" i="213"/>
  <c r="EH89" i="213"/>
  <c r="DT89" i="213"/>
  <c r="DG89" i="213"/>
  <c r="CS89" i="213"/>
  <c r="BQ89" i="213"/>
  <c r="BD89" i="213"/>
  <c r="AP89" i="213"/>
  <c r="AB89" i="213"/>
  <c r="O89" i="213"/>
  <c r="GO89" i="213"/>
  <c r="EM89" i="213"/>
  <c r="CJ89" i="213"/>
  <c r="AG89" i="213"/>
  <c r="GI89" i="213"/>
  <c r="EF89" i="213"/>
  <c r="CC89" i="213"/>
  <c r="Z89" i="213"/>
  <c r="GC89" i="213"/>
  <c r="DZ89" i="213"/>
  <c r="T89" i="213"/>
  <c r="GB89" i="213"/>
  <c r="DY89" i="213"/>
  <c r="BV89" i="213"/>
  <c r="FU89" i="213"/>
  <c r="DR89" i="213"/>
  <c r="L89" i="213"/>
  <c r="DL89" i="213"/>
  <c r="BI89" i="213"/>
  <c r="G89" i="213"/>
  <c r="DD89" i="213"/>
  <c r="BA89" i="213"/>
  <c r="FA89" i="213"/>
  <c r="CY89" i="213"/>
  <c r="AV89" i="213"/>
  <c r="EZ89" i="213"/>
  <c r="CW89" i="213"/>
  <c r="AU89" i="213"/>
  <c r="EN89" i="213"/>
  <c r="CQ89" i="213"/>
  <c r="CK89" i="213"/>
  <c r="BH89" i="213"/>
  <c r="AN89" i="213"/>
  <c r="AH89" i="213"/>
  <c r="E89" i="213"/>
  <c r="GV89" i="213"/>
  <c r="GQ89" i="213"/>
  <c r="FN89" i="213"/>
  <c r="ES89" i="213"/>
  <c r="EV85" i="70"/>
  <c r="AP85" i="70"/>
  <c r="EE85" i="70"/>
  <c r="Y85" i="70"/>
  <c r="DE85" i="70"/>
  <c r="GF85" i="70"/>
  <c r="BF85" i="70"/>
  <c r="EI85" i="70"/>
  <c r="G85" i="70"/>
  <c r="CG85" i="70"/>
  <c r="FK85" i="70"/>
  <c r="AH85" i="70"/>
  <c r="BI85" i="70"/>
  <c r="AW85" i="70"/>
  <c r="T85" i="70"/>
  <c r="EQ85" i="70"/>
  <c r="EK85" i="70"/>
  <c r="CY85" i="70"/>
  <c r="AG85" i="70"/>
  <c r="CD85" i="70"/>
  <c r="EN85" i="70"/>
  <c r="DI85" i="70"/>
  <c r="HC85" i="70"/>
  <c r="X85" i="70"/>
  <c r="EB85" i="70"/>
  <c r="EX85" i="70"/>
  <c r="AJ85" i="70"/>
  <c r="FD85" i="70"/>
  <c r="CQ85" i="70"/>
  <c r="DH85" i="70"/>
  <c r="FI85" i="70"/>
  <c r="AM85" i="70"/>
  <c r="GW85" i="70"/>
  <c r="EY85" i="70"/>
  <c r="W85" i="70"/>
  <c r="CW85" i="70"/>
  <c r="AX85" i="70"/>
  <c r="CJ85" i="70"/>
  <c r="CA85" i="70"/>
  <c r="FY85" i="70"/>
  <c r="EG85" i="70"/>
  <c r="GM85" i="70"/>
  <c r="EH85" i="70"/>
  <c r="AB85" i="70"/>
  <c r="DQ85" i="70"/>
  <c r="K85" i="70"/>
  <c r="CN85" i="70"/>
  <c r="FP85" i="70"/>
  <c r="AO85" i="70"/>
  <c r="DR85" i="70"/>
  <c r="GR85" i="70"/>
  <c r="BP85" i="70"/>
  <c r="ES85" i="70"/>
  <c r="R85" i="70"/>
  <c r="AF85" i="70"/>
  <c r="U85" i="70"/>
  <c r="GD85" i="70"/>
  <c r="DJ85" i="70"/>
  <c r="CZ85" i="70"/>
  <c r="BS85" i="70"/>
  <c r="GO85" i="70"/>
  <c r="I85" i="70"/>
  <c r="BG85" i="70"/>
  <c r="AC85" i="70"/>
  <c r="FV85" i="70"/>
  <c r="DT85" i="70"/>
  <c r="O85" i="70"/>
  <c r="DC85" i="70"/>
  <c r="HA85" i="70"/>
  <c r="BX85" i="70"/>
  <c r="EZ85" i="70"/>
  <c r="DA85" i="70"/>
  <c r="GB85" i="70"/>
  <c r="HE85" i="70"/>
  <c r="CC85" i="70"/>
  <c r="FH85" i="70"/>
  <c r="GC85" i="70"/>
  <c r="A86" i="70"/>
  <c r="DG85" i="70"/>
  <c r="GU85" i="70"/>
  <c r="CO85" i="70"/>
  <c r="GJ85" i="70"/>
  <c r="BH85" i="70"/>
  <c r="EJ85" i="70"/>
  <c r="H85" i="70"/>
  <c r="CK85" i="70"/>
  <c r="FL85" i="70"/>
  <c r="AI85" i="70"/>
  <c r="DL85" i="70"/>
  <c r="GS85" i="70"/>
  <c r="GL85" i="70"/>
  <c r="GI85" i="70"/>
  <c r="DP85" i="70"/>
  <c r="AK85" i="70"/>
  <c r="GT85" i="70"/>
  <c r="DZ85" i="70"/>
  <c r="BY85" i="70"/>
  <c r="AV85" i="70"/>
  <c r="L85" i="70"/>
  <c r="BM85" i="70"/>
  <c r="AY85" i="70"/>
  <c r="BT85" i="70"/>
  <c r="DY85" i="70"/>
  <c r="AU85" i="70"/>
  <c r="BD85" i="70"/>
  <c r="ER85" i="70"/>
  <c r="DW85" i="70"/>
  <c r="BV85" i="70"/>
  <c r="GA85" i="70"/>
  <c r="BC85" i="70"/>
  <c r="FU85" i="70"/>
  <c r="BK85" i="70"/>
  <c r="P85" i="70"/>
  <c r="GY85" i="70"/>
  <c r="CS85" i="70"/>
  <c r="GG85" i="70"/>
  <c r="CB85" i="70"/>
  <c r="FS85" i="70"/>
  <c r="AR85" i="70"/>
  <c r="DS85" i="70"/>
  <c r="GV85" i="70"/>
  <c r="BU85" i="70"/>
  <c r="EU85" i="70"/>
  <c r="S85" i="70"/>
  <c r="CV85" i="70"/>
  <c r="FQ85" i="70"/>
  <c r="FG85" i="70"/>
  <c r="FA85" i="70"/>
  <c r="CI85" i="70"/>
  <c r="M85" i="70"/>
  <c r="FM85" i="70"/>
  <c r="CT85" i="70"/>
  <c r="EW85" i="70"/>
  <c r="GN85" i="70"/>
  <c r="Z85" i="70"/>
  <c r="DX85" i="70"/>
  <c r="BE85" i="70"/>
  <c r="CF85" i="70"/>
  <c r="EF85" i="70"/>
  <c r="BA85" i="70"/>
  <c r="EA85" i="70"/>
  <c r="BW85" i="70"/>
  <c r="FX85" i="70"/>
  <c r="GK85" i="70"/>
  <c r="CE85" i="70"/>
  <c r="FT85" i="70"/>
  <c r="BN85" i="70"/>
  <c r="FC85" i="70"/>
  <c r="AA85" i="70"/>
  <c r="DB85" i="70"/>
  <c r="GE85" i="70"/>
  <c r="EC85" i="70"/>
  <c r="EO85" i="70"/>
  <c r="DU85" i="70"/>
  <c r="HD85" i="70"/>
  <c r="GZ85" i="70"/>
  <c r="BL85" i="70"/>
  <c r="DO85" i="70"/>
  <c r="AS85" i="70"/>
  <c r="FW85" i="70"/>
  <c r="BQ85" i="70"/>
  <c r="FF85" i="70"/>
  <c r="AZ85" i="70"/>
  <c r="EM85" i="70"/>
  <c r="J85" i="70"/>
  <c r="CL85" i="70"/>
  <c r="FO85" i="70"/>
  <c r="AN85" i="70"/>
  <c r="DM85" i="70"/>
  <c r="GQ85" i="70"/>
  <c r="BO85" i="70"/>
  <c r="DK85" i="70"/>
  <c r="DD85" i="70"/>
  <c r="CM85" i="70"/>
  <c r="Q85" i="70"/>
  <c r="HB85" i="70"/>
  <c r="FN85" i="70"/>
  <c r="CU85" i="70"/>
  <c r="AE85" i="70"/>
  <c r="EP85" i="70"/>
  <c r="AQ85" i="70"/>
  <c r="CR85" i="70"/>
  <c r="FE85" i="70"/>
  <c r="C86" i="70" l="1"/>
  <c r="E86" i="70"/>
  <c r="B86" i="70"/>
  <c r="D86" i="70"/>
  <c r="GU90" i="213"/>
  <c r="FW90" i="213"/>
  <c r="GM90" i="213"/>
  <c r="FO90" i="213"/>
  <c r="HC90" i="213"/>
  <c r="GE90" i="213"/>
  <c r="FG90" i="213"/>
  <c r="EY90" i="213"/>
  <c r="EA90" i="213"/>
  <c r="EQ90" i="213"/>
  <c r="DS90" i="213"/>
  <c r="EI90" i="213"/>
  <c r="CU90" i="213"/>
  <c r="BW90" i="213"/>
  <c r="DK90" i="213"/>
  <c r="CM90" i="213"/>
  <c r="DC90" i="213"/>
  <c r="CE90" i="213"/>
  <c r="AI90" i="213"/>
  <c r="AY90" i="213"/>
  <c r="AA90" i="213"/>
  <c r="BO90" i="213"/>
  <c r="AQ90" i="213"/>
  <c r="K90" i="213"/>
  <c r="BG90" i="213"/>
  <c r="S90" i="213"/>
  <c r="GO90" i="213"/>
  <c r="GB90" i="213"/>
  <c r="FN90" i="213"/>
  <c r="EZ90" i="213"/>
  <c r="EM90" i="213"/>
  <c r="DY90" i="213"/>
  <c r="CW90" i="213"/>
  <c r="CJ90" i="213"/>
  <c r="BV90" i="213"/>
  <c r="BH90" i="213"/>
  <c r="AU90" i="213"/>
  <c r="AG90" i="213"/>
  <c r="E90" i="213"/>
  <c r="HA90" i="213"/>
  <c r="FY90" i="213"/>
  <c r="FL90" i="213"/>
  <c r="EX90" i="213"/>
  <c r="EJ90" i="213"/>
  <c r="DW90" i="213"/>
  <c r="DI90" i="213"/>
  <c r="CG90" i="213"/>
  <c r="BT90" i="213"/>
  <c r="BF90" i="213"/>
  <c r="AR90" i="213"/>
  <c r="AE90" i="213"/>
  <c r="Q90" i="213"/>
  <c r="C90" i="213"/>
  <c r="GZ90" i="213"/>
  <c r="GL90" i="213"/>
  <c r="FX90" i="213"/>
  <c r="FK90" i="213"/>
  <c r="EW90" i="213"/>
  <c r="DU90" i="213"/>
  <c r="DH90" i="213"/>
  <c r="CT90" i="213"/>
  <c r="CF90" i="213"/>
  <c r="BS90" i="213"/>
  <c r="BE90" i="213"/>
  <c r="AC90" i="213"/>
  <c r="P90" i="213"/>
  <c r="B90" i="213"/>
  <c r="GY90" i="213"/>
  <c r="GK90" i="213"/>
  <c r="FI90" i="213"/>
  <c r="EV90" i="213"/>
  <c r="EH90" i="213"/>
  <c r="DT90" i="213"/>
  <c r="DG90" i="213"/>
  <c r="CS90" i="213"/>
  <c r="BQ90" i="213"/>
  <c r="BD90" i="213"/>
  <c r="AP90" i="213"/>
  <c r="AB90" i="213"/>
  <c r="O90" i="213"/>
  <c r="GW90" i="213"/>
  <c r="GJ90" i="213"/>
  <c r="FV90" i="213"/>
  <c r="FH90" i="213"/>
  <c r="EU90" i="213"/>
  <c r="EG90" i="213"/>
  <c r="DE90" i="213"/>
  <c r="CR90" i="213"/>
  <c r="CD90" i="213"/>
  <c r="BP90" i="213"/>
  <c r="BC90" i="213"/>
  <c r="AO90" i="213"/>
  <c r="M90" i="213"/>
  <c r="GV90" i="213"/>
  <c r="GI90" i="213"/>
  <c r="FU90" i="213"/>
  <c r="ES90" i="213"/>
  <c r="EF90" i="213"/>
  <c r="DR90" i="213"/>
  <c r="DD90" i="213"/>
  <c r="CQ90" i="213"/>
  <c r="CC90" i="213"/>
  <c r="BA90" i="213"/>
  <c r="AN90" i="213"/>
  <c r="Z90" i="213"/>
  <c r="L90" i="213"/>
  <c r="GT90" i="213"/>
  <c r="GF90" i="213"/>
  <c r="FS90" i="213"/>
  <c r="FE90" i="213"/>
  <c r="EC90" i="213"/>
  <c r="DP90" i="213"/>
  <c r="DB90" i="213"/>
  <c r="CN90" i="213"/>
  <c r="CA90" i="213"/>
  <c r="BM90" i="213"/>
  <c r="AK90" i="213"/>
  <c r="X90" i="213"/>
  <c r="J90" i="213"/>
  <c r="A91" i="213"/>
  <c r="GS90" i="213"/>
  <c r="FQ90" i="213"/>
  <c r="FD90" i="213"/>
  <c r="EP90" i="213"/>
  <c r="EB90" i="213"/>
  <c r="DO90" i="213"/>
  <c r="DA90" i="213"/>
  <c r="BY90" i="213"/>
  <c r="BL90" i="213"/>
  <c r="AX90" i="213"/>
  <c r="AJ90" i="213"/>
  <c r="W90" i="213"/>
  <c r="I90" i="213"/>
  <c r="HE90" i="213"/>
  <c r="GR90" i="213"/>
  <c r="GD90" i="213"/>
  <c r="FP90" i="213"/>
  <c r="FC90" i="213"/>
  <c r="EO90" i="213"/>
  <c r="DM90" i="213"/>
  <c r="CZ90" i="213"/>
  <c r="CL90" i="213"/>
  <c r="BX90" i="213"/>
  <c r="BK90" i="213"/>
  <c r="AW90" i="213"/>
  <c r="U90" i="213"/>
  <c r="H90" i="213"/>
  <c r="HD90" i="213"/>
  <c r="GQ90" i="213"/>
  <c r="GC90" i="213"/>
  <c r="FA90" i="213"/>
  <c r="EN90" i="213"/>
  <c r="DZ90" i="213"/>
  <c r="DL90" i="213"/>
  <c r="CY90" i="213"/>
  <c r="CK90" i="213"/>
  <c r="BI90" i="213"/>
  <c r="AV90" i="213"/>
  <c r="AH90" i="213"/>
  <c r="T90" i="213"/>
  <c r="G90" i="213"/>
  <c r="EK90" i="213"/>
  <c r="EE90" i="213"/>
  <c r="AZ90" i="213"/>
  <c r="HB90" i="213"/>
  <c r="DX90" i="213"/>
  <c r="AS90" i="213"/>
  <c r="DQ90" i="213"/>
  <c r="AM90" i="213"/>
  <c r="GN90" i="213"/>
  <c r="DJ90" i="213"/>
  <c r="AF90" i="213"/>
  <c r="GG90" i="213"/>
  <c r="Y90" i="213"/>
  <c r="FT90" i="213"/>
  <c r="CO90" i="213"/>
  <c r="FM90" i="213"/>
  <c r="CI90" i="213"/>
  <c r="D90" i="213"/>
  <c r="FF90" i="213"/>
  <c r="CB90" i="213"/>
  <c r="GA90" i="213"/>
  <c r="ER90" i="213"/>
  <c r="CV90" i="213"/>
  <c r="BU90" i="213"/>
  <c r="BN90" i="213"/>
  <c r="R90" i="213"/>
  <c r="GD86" i="70"/>
  <c r="BX86" i="70"/>
  <c r="GA86" i="70"/>
  <c r="BU86" i="70"/>
  <c r="GW86" i="70"/>
  <c r="CR86" i="70"/>
  <c r="FA86" i="70"/>
  <c r="L86" i="70"/>
  <c r="CC86" i="70"/>
  <c r="EW86" i="70"/>
  <c r="I86" i="70"/>
  <c r="BW86" i="70"/>
  <c r="EQ86" i="70"/>
  <c r="GO86" i="70"/>
  <c r="FD86" i="70"/>
  <c r="BA86" i="70"/>
  <c r="EC86" i="70"/>
  <c r="BY86" i="70"/>
  <c r="EV86" i="70"/>
  <c r="X86" i="70"/>
  <c r="FY86" i="70"/>
  <c r="BS86" i="70"/>
  <c r="BM86" i="70"/>
  <c r="BF86" i="70"/>
  <c r="DX86" i="70"/>
  <c r="DD86" i="70"/>
  <c r="HA86" i="70"/>
  <c r="CL86" i="70"/>
  <c r="GN86" i="70"/>
  <c r="FO86" i="70"/>
  <c r="S86" i="70"/>
  <c r="GQ86" i="70"/>
  <c r="FP86" i="70"/>
  <c r="BK86" i="70"/>
  <c r="FM86" i="70"/>
  <c r="BG86" i="70"/>
  <c r="GJ86" i="70"/>
  <c r="CD86" i="70"/>
  <c r="EI86" i="70"/>
  <c r="HD86" i="70"/>
  <c r="BL86" i="70"/>
  <c r="EE86" i="70"/>
  <c r="GV86" i="70"/>
  <c r="BE86" i="70"/>
  <c r="DY86" i="70"/>
  <c r="GZ86" i="70"/>
  <c r="FF86" i="70"/>
  <c r="DU86" i="70"/>
  <c r="O86" i="70"/>
  <c r="CK86" i="70"/>
  <c r="FL86" i="70"/>
  <c r="AH86" i="70"/>
  <c r="DI86" i="70"/>
  <c r="CE86" i="70"/>
  <c r="Q86" i="70"/>
  <c r="DT86" i="70"/>
  <c r="BH86" i="70"/>
  <c r="EH86" i="70"/>
  <c r="EZ86" i="70"/>
  <c r="EA86" i="70"/>
  <c r="R86" i="70"/>
  <c r="EU86" i="70"/>
  <c r="CF86" i="70"/>
  <c r="J86" i="70"/>
  <c r="BV86" i="70"/>
  <c r="AG86" i="70"/>
  <c r="AP86" i="70"/>
  <c r="AC86" i="70"/>
  <c r="P86" i="70"/>
  <c r="FC86" i="70"/>
  <c r="AW86" i="70"/>
  <c r="EY86" i="70"/>
  <c r="AS86" i="70"/>
  <c r="FV86" i="70"/>
  <c r="BP86" i="70"/>
  <c r="DQ86" i="70"/>
  <c r="GI86" i="70"/>
  <c r="AR86" i="70"/>
  <c r="DL86" i="70"/>
  <c r="GC86" i="70"/>
  <c r="AM86" i="70"/>
  <c r="DG86" i="70"/>
  <c r="FS86" i="70"/>
  <c r="EB86" i="70"/>
  <c r="CQ86" i="70"/>
  <c r="FW86" i="70"/>
  <c r="AY86" i="70"/>
  <c r="GS86" i="70"/>
  <c r="EP86" i="70"/>
  <c r="K86" i="70"/>
  <c r="AB86" i="70"/>
  <c r="EN86" i="70"/>
  <c r="U86" i="70"/>
  <c r="AO86" i="70"/>
  <c r="CB86" i="70"/>
  <c r="BQ86" i="70"/>
  <c r="DK86" i="70"/>
  <c r="FT86" i="70"/>
  <c r="FI86" i="70"/>
  <c r="DP86" i="70"/>
  <c r="DA86" i="70"/>
  <c r="EO86" i="70"/>
  <c r="AI86" i="70"/>
  <c r="EK86" i="70"/>
  <c r="AF86" i="70"/>
  <c r="FH86" i="70"/>
  <c r="BC86" i="70"/>
  <c r="CY86" i="70"/>
  <c r="FQ86" i="70"/>
  <c r="Z86" i="70"/>
  <c r="CT86" i="70"/>
  <c r="FK86" i="70"/>
  <c r="T86" i="70"/>
  <c r="CN86" i="70"/>
  <c r="EM86" i="70"/>
  <c r="CW86" i="70"/>
  <c r="CG86" i="70"/>
  <c r="ER86" i="70"/>
  <c r="CM86" i="70"/>
  <c r="GL86" i="70"/>
  <c r="DR86" i="70"/>
  <c r="DE86" i="70"/>
  <c r="CS86" i="70"/>
  <c r="EX86" i="70"/>
  <c r="FN86" i="70"/>
  <c r="GR86" i="70"/>
  <c r="CI86" i="70"/>
  <c r="Y86" i="70"/>
  <c r="AU86" i="70"/>
  <c r="W86" i="70"/>
  <c r="A87" i="70"/>
  <c r="DM86" i="70"/>
  <c r="H86" i="70"/>
  <c r="DJ86" i="70"/>
  <c r="EG86" i="70"/>
  <c r="AA86" i="70"/>
  <c r="BN86" i="70"/>
  <c r="EF86" i="70"/>
  <c r="HC86" i="70"/>
  <c r="BI86" i="70"/>
  <c r="DZ86" i="70"/>
  <c r="GU86" i="70"/>
  <c r="BD86" i="70"/>
  <c r="CA86" i="70"/>
  <c r="AJ86" i="70"/>
  <c r="FX86" i="70"/>
  <c r="AZ86" i="70"/>
  <c r="DW86" i="70"/>
  <c r="GT86" i="70"/>
  <c r="BT86" i="70"/>
  <c r="ES86" i="70"/>
  <c r="AN86" i="70"/>
  <c r="DB86" i="70"/>
  <c r="CU86" i="70"/>
  <c r="GF86" i="70"/>
  <c r="HE86" i="70"/>
  <c r="CZ86" i="70"/>
  <c r="HB86" i="70"/>
  <c r="CV86" i="70"/>
  <c r="GY86" i="70"/>
  <c r="DS86" i="70"/>
  <c r="GM86" i="70"/>
  <c r="AV86" i="70"/>
  <c r="DO86" i="70"/>
  <c r="GG86" i="70"/>
  <c r="AQ86" i="70"/>
  <c r="DH86" i="70"/>
  <c r="GB86" i="70"/>
  <c r="AK86" i="70"/>
  <c r="AX86" i="70"/>
  <c r="G86" i="70"/>
  <c r="EJ86" i="70"/>
  <c r="M86" i="70"/>
  <c r="CJ86" i="70"/>
  <c r="FE86" i="70"/>
  <c r="AE86" i="70"/>
  <c r="DC86" i="70"/>
  <c r="GE86" i="70"/>
  <c r="FG86" i="70"/>
  <c r="GK86" i="70"/>
  <c r="CO86" i="70"/>
  <c r="FU86" i="70"/>
  <c r="BO86" i="70"/>
  <c r="E87" i="70" l="1"/>
  <c r="B87" i="70"/>
  <c r="D87" i="70"/>
  <c r="C87" i="70"/>
  <c r="HC91" i="213"/>
  <c r="GU91" i="213"/>
  <c r="GE91" i="213"/>
  <c r="FG91" i="213"/>
  <c r="EY91" i="213"/>
  <c r="FO91" i="213"/>
  <c r="EA91" i="213"/>
  <c r="EQ91" i="213"/>
  <c r="DS91" i="213"/>
  <c r="GM91" i="213"/>
  <c r="FW91" i="213"/>
  <c r="EI91" i="213"/>
  <c r="CU91" i="213"/>
  <c r="BW91" i="213"/>
  <c r="DK91" i="213"/>
  <c r="CM91" i="213"/>
  <c r="DC91" i="213"/>
  <c r="CE91" i="213"/>
  <c r="AY91" i="213"/>
  <c r="AA91" i="213"/>
  <c r="BO91" i="213"/>
  <c r="AQ91" i="213"/>
  <c r="K91" i="213"/>
  <c r="BG91" i="213"/>
  <c r="AI91" i="213"/>
  <c r="S91" i="213"/>
  <c r="GG91" i="213"/>
  <c r="FT91" i="213"/>
  <c r="FF91" i="213"/>
  <c r="ER91" i="213"/>
  <c r="EE91" i="213"/>
  <c r="DQ91" i="213"/>
  <c r="CO91" i="213"/>
  <c r="CB91" i="213"/>
  <c r="BN91" i="213"/>
  <c r="AZ91" i="213"/>
  <c r="AM91" i="213"/>
  <c r="Y91" i="213"/>
  <c r="A92" i="213"/>
  <c r="GS91" i="213"/>
  <c r="FQ91" i="213"/>
  <c r="FD91" i="213"/>
  <c r="EP91" i="213"/>
  <c r="EB91" i="213"/>
  <c r="DO91" i="213"/>
  <c r="DA91" i="213"/>
  <c r="BY91" i="213"/>
  <c r="BL91" i="213"/>
  <c r="AX91" i="213"/>
  <c r="AJ91" i="213"/>
  <c r="W91" i="213"/>
  <c r="I91" i="213"/>
  <c r="HE91" i="213"/>
  <c r="GR91" i="213"/>
  <c r="GD91" i="213"/>
  <c r="FP91" i="213"/>
  <c r="FC91" i="213"/>
  <c r="EO91" i="213"/>
  <c r="DM91" i="213"/>
  <c r="CZ91" i="213"/>
  <c r="CL91" i="213"/>
  <c r="BX91" i="213"/>
  <c r="BK91" i="213"/>
  <c r="AW91" i="213"/>
  <c r="U91" i="213"/>
  <c r="H91" i="213"/>
  <c r="HD91" i="213"/>
  <c r="GQ91" i="213"/>
  <c r="GC91" i="213"/>
  <c r="FA91" i="213"/>
  <c r="EN91" i="213"/>
  <c r="DZ91" i="213"/>
  <c r="DL91" i="213"/>
  <c r="CY91" i="213"/>
  <c r="CK91" i="213"/>
  <c r="BI91" i="213"/>
  <c r="AV91" i="213"/>
  <c r="AH91" i="213"/>
  <c r="T91" i="213"/>
  <c r="G91" i="213"/>
  <c r="GO91" i="213"/>
  <c r="GB91" i="213"/>
  <c r="FN91" i="213"/>
  <c r="EZ91" i="213"/>
  <c r="EM91" i="213"/>
  <c r="DY91" i="213"/>
  <c r="CW91" i="213"/>
  <c r="CJ91" i="213"/>
  <c r="BV91" i="213"/>
  <c r="BH91" i="213"/>
  <c r="AU91" i="213"/>
  <c r="AG91" i="213"/>
  <c r="E91" i="213"/>
  <c r="HB91" i="213"/>
  <c r="GN91" i="213"/>
  <c r="GA91" i="213"/>
  <c r="FM91" i="213"/>
  <c r="EK91" i="213"/>
  <c r="DX91" i="213"/>
  <c r="DJ91" i="213"/>
  <c r="CV91" i="213"/>
  <c r="CI91" i="213"/>
  <c r="BU91" i="213"/>
  <c r="AS91" i="213"/>
  <c r="AF91" i="213"/>
  <c r="R91" i="213"/>
  <c r="D91" i="213"/>
  <c r="GZ91" i="213"/>
  <c r="GL91" i="213"/>
  <c r="FX91" i="213"/>
  <c r="FK91" i="213"/>
  <c r="EW91" i="213"/>
  <c r="DU91" i="213"/>
  <c r="DH91" i="213"/>
  <c r="CT91" i="213"/>
  <c r="CF91" i="213"/>
  <c r="BS91" i="213"/>
  <c r="BE91" i="213"/>
  <c r="AC91" i="213"/>
  <c r="P91" i="213"/>
  <c r="B91" i="213"/>
  <c r="GY91" i="213"/>
  <c r="GK91" i="213"/>
  <c r="FI91" i="213"/>
  <c r="EV91" i="213"/>
  <c r="EH91" i="213"/>
  <c r="DT91" i="213"/>
  <c r="DG91" i="213"/>
  <c r="CS91" i="213"/>
  <c r="BQ91" i="213"/>
  <c r="BD91" i="213"/>
  <c r="AP91" i="213"/>
  <c r="AB91" i="213"/>
  <c r="O91" i="213"/>
  <c r="GW91" i="213"/>
  <c r="GJ91" i="213"/>
  <c r="FV91" i="213"/>
  <c r="FH91" i="213"/>
  <c r="EU91" i="213"/>
  <c r="EG91" i="213"/>
  <c r="DE91" i="213"/>
  <c r="CR91" i="213"/>
  <c r="CD91" i="213"/>
  <c r="BP91" i="213"/>
  <c r="BC91" i="213"/>
  <c r="AO91" i="213"/>
  <c r="M91" i="213"/>
  <c r="GV91" i="213"/>
  <c r="GI91" i="213"/>
  <c r="FU91" i="213"/>
  <c r="ES91" i="213"/>
  <c r="EF91" i="213"/>
  <c r="DR91" i="213"/>
  <c r="DD91" i="213"/>
  <c r="CQ91" i="213"/>
  <c r="CC91" i="213"/>
  <c r="BA91" i="213"/>
  <c r="AN91" i="213"/>
  <c r="Z91" i="213"/>
  <c r="L91" i="213"/>
  <c r="FS91" i="213"/>
  <c r="CN91" i="213"/>
  <c r="J91" i="213"/>
  <c r="FL91" i="213"/>
  <c r="CG91" i="213"/>
  <c r="C91" i="213"/>
  <c r="FE91" i="213"/>
  <c r="CA91" i="213"/>
  <c r="EX91" i="213"/>
  <c r="BT91" i="213"/>
  <c r="BM91" i="213"/>
  <c r="EJ91" i="213"/>
  <c r="BF91" i="213"/>
  <c r="HA91" i="213"/>
  <c r="DW91" i="213"/>
  <c r="AR91" i="213"/>
  <c r="GT91" i="213"/>
  <c r="DP91" i="213"/>
  <c r="AK91" i="213"/>
  <c r="DI91" i="213"/>
  <c r="AE91" i="213"/>
  <c r="Q91" i="213"/>
  <c r="GF91" i="213"/>
  <c r="FY91" i="213"/>
  <c r="EC91" i="213"/>
  <c r="DB91" i="213"/>
  <c r="X91" i="213"/>
  <c r="EV87" i="70"/>
  <c r="AP87" i="70"/>
  <c r="EE87" i="70"/>
  <c r="Y87" i="70"/>
  <c r="EA87" i="70"/>
  <c r="U87" i="70"/>
  <c r="DZ87" i="70"/>
  <c r="T87" i="70"/>
  <c r="CI87" i="70"/>
  <c r="BM87" i="70"/>
  <c r="DS87" i="70"/>
  <c r="FG87" i="70"/>
  <c r="GO87" i="70"/>
  <c r="AG87" i="70"/>
  <c r="BU87" i="70"/>
  <c r="AC87" i="70"/>
  <c r="FK87" i="70"/>
  <c r="P87" i="70"/>
  <c r="AS87" i="70"/>
  <c r="CA87" i="70"/>
  <c r="BT87" i="70"/>
  <c r="DP87" i="70"/>
  <c r="FH87" i="70"/>
  <c r="DE87" i="70"/>
  <c r="AM87" i="70"/>
  <c r="CG87" i="70"/>
  <c r="CQ87" i="70"/>
  <c r="BE87" i="70"/>
  <c r="FS87" i="70"/>
  <c r="EH87" i="70"/>
  <c r="AB87" i="70"/>
  <c r="DQ87" i="70"/>
  <c r="K87" i="70"/>
  <c r="DM87" i="70"/>
  <c r="H87" i="70"/>
  <c r="DL87" i="70"/>
  <c r="G87" i="70"/>
  <c r="HA87" i="70"/>
  <c r="AR87" i="70"/>
  <c r="CW87" i="70"/>
  <c r="EK87" i="70"/>
  <c r="FV87" i="70"/>
  <c r="M87" i="70"/>
  <c r="BA87" i="70"/>
  <c r="FQ87" i="70"/>
  <c r="DU87" i="70"/>
  <c r="FE87" i="70"/>
  <c r="EX87" i="70"/>
  <c r="AJ87" i="70"/>
  <c r="AA87" i="70"/>
  <c r="DO87" i="70"/>
  <c r="A88" i="70"/>
  <c r="GU87" i="70"/>
  <c r="CL87" i="70"/>
  <c r="CK87" i="70"/>
  <c r="FL87" i="70"/>
  <c r="BH87" i="70"/>
  <c r="FU87" i="70"/>
  <c r="L87" i="70"/>
  <c r="AU87" i="70"/>
  <c r="AX87" i="70"/>
  <c r="EC87" i="70"/>
  <c r="BS87" i="70"/>
  <c r="CE87" i="70"/>
  <c r="FO87" i="70"/>
  <c r="BG87" i="70"/>
  <c r="FD87" i="70"/>
  <c r="BP87" i="70"/>
  <c r="AI87" i="70"/>
  <c r="DD87" i="70"/>
  <c r="GA87" i="70"/>
  <c r="GZ87" i="70"/>
  <c r="CT87" i="70"/>
  <c r="DT87" i="70"/>
  <c r="O87" i="70"/>
  <c r="DC87" i="70"/>
  <c r="HE87" i="70"/>
  <c r="CZ87" i="70"/>
  <c r="HD87" i="70"/>
  <c r="CY87" i="70"/>
  <c r="HB87" i="70"/>
  <c r="GF87" i="70"/>
  <c r="X87" i="70"/>
  <c r="CD87" i="70"/>
  <c r="DR87" i="70"/>
  <c r="EZ87" i="70"/>
  <c r="GN87" i="70"/>
  <c r="AF87" i="70"/>
  <c r="EB87" i="70"/>
  <c r="CF87" i="70"/>
  <c r="DH87" i="70"/>
  <c r="CU87" i="70"/>
  <c r="GM87" i="70"/>
  <c r="GJ87" i="70"/>
  <c r="AQ87" i="70"/>
  <c r="CN87" i="70"/>
  <c r="DG87" i="70"/>
  <c r="CO87" i="70"/>
  <c r="GQ87" i="70"/>
  <c r="GI87" i="70"/>
  <c r="EG87" i="70"/>
  <c r="CM87" i="70"/>
  <c r="EJ87" i="70"/>
  <c r="Z87" i="70"/>
  <c r="GK87" i="70"/>
  <c r="BK87" i="70"/>
  <c r="DW87" i="70"/>
  <c r="CR87" i="70"/>
  <c r="Q87" i="70"/>
  <c r="AK87" i="70"/>
  <c r="AZ87" i="70"/>
  <c r="DX87" i="70"/>
  <c r="BV87" i="70"/>
  <c r="EW87" i="70"/>
  <c r="ER87" i="70"/>
  <c r="AH87" i="70"/>
  <c r="R87" i="70"/>
  <c r="BO87" i="70"/>
  <c r="EI87" i="70"/>
  <c r="GR87" i="70"/>
  <c r="CV87" i="70"/>
  <c r="BF87" i="70"/>
  <c r="BN87" i="70"/>
  <c r="BI87" i="70"/>
  <c r="S87" i="70"/>
  <c r="EP87" i="70"/>
  <c r="GT87" i="70"/>
  <c r="FA87" i="70"/>
  <c r="GY87" i="70"/>
  <c r="CS87" i="70"/>
  <c r="GG87" i="70"/>
  <c r="CB87" i="70"/>
  <c r="GD87" i="70"/>
  <c r="BX87" i="70"/>
  <c r="GC87" i="70"/>
  <c r="BW87" i="70"/>
  <c r="FM87" i="70"/>
  <c r="EQ87" i="70"/>
  <c r="GW87" i="70"/>
  <c r="AO87" i="70"/>
  <c r="CC87" i="70"/>
  <c r="DK87" i="70"/>
  <c r="EY87" i="70"/>
  <c r="GE87" i="70"/>
  <c r="AY87" i="70"/>
  <c r="J87" i="70"/>
  <c r="I87" i="70"/>
  <c r="CJ87" i="70"/>
  <c r="BY87" i="70"/>
  <c r="W87" i="70"/>
  <c r="EU87" i="70"/>
  <c r="FT87" i="70"/>
  <c r="GB87" i="70"/>
  <c r="FN87" i="70"/>
  <c r="GS87" i="70"/>
  <c r="BQ87" i="70"/>
  <c r="AW87" i="70"/>
  <c r="GV87" i="70"/>
  <c r="DA87" i="70"/>
  <c r="GL87" i="70"/>
  <c r="FP87" i="70"/>
  <c r="ES87" i="70"/>
  <c r="EF87" i="70"/>
  <c r="AE87" i="70"/>
  <c r="FW87" i="70"/>
  <c r="FF87" i="70"/>
  <c r="AV87" i="70"/>
  <c r="DB87" i="70"/>
  <c r="DJ87" i="70"/>
  <c r="DI87" i="70"/>
  <c r="FX87" i="70"/>
  <c r="FI87" i="70"/>
  <c r="BD87" i="70"/>
  <c r="EO87" i="70"/>
  <c r="EN87" i="70"/>
  <c r="EM87" i="70"/>
  <c r="BC87" i="70"/>
  <c r="BL87" i="70"/>
  <c r="DY87" i="70"/>
  <c r="FC87" i="70"/>
  <c r="AN87" i="70"/>
  <c r="HC87" i="70"/>
  <c r="FY87" i="70"/>
  <c r="E88" i="70" l="1"/>
  <c r="B88" i="70"/>
  <c r="C88" i="70"/>
  <c r="D88" i="70"/>
  <c r="GM92" i="213"/>
  <c r="HC92" i="213"/>
  <c r="GE92" i="213"/>
  <c r="GU92" i="213"/>
  <c r="FW92" i="213"/>
  <c r="FO92" i="213"/>
  <c r="EA92" i="213"/>
  <c r="EQ92" i="213"/>
  <c r="DS92" i="213"/>
  <c r="EI92" i="213"/>
  <c r="FG92" i="213"/>
  <c r="EY92" i="213"/>
  <c r="BW92" i="213"/>
  <c r="DK92" i="213"/>
  <c r="CM92" i="213"/>
  <c r="DC92" i="213"/>
  <c r="CE92" i="213"/>
  <c r="CU92" i="213"/>
  <c r="AY92" i="213"/>
  <c r="AA92" i="213"/>
  <c r="BO92" i="213"/>
  <c r="AQ92" i="213"/>
  <c r="K92" i="213"/>
  <c r="BG92" i="213"/>
  <c r="AI92" i="213"/>
  <c r="S92" i="213"/>
  <c r="A93" i="213"/>
  <c r="GS92" i="213"/>
  <c r="FQ92" i="213"/>
  <c r="FD92" i="213"/>
  <c r="EP92" i="213"/>
  <c r="EB92" i="213"/>
  <c r="DO92" i="213"/>
  <c r="DA92" i="213"/>
  <c r="BY92" i="213"/>
  <c r="BL92" i="213"/>
  <c r="AX92" i="213"/>
  <c r="AJ92" i="213"/>
  <c r="HE92" i="213"/>
  <c r="GR92" i="213"/>
  <c r="GD92" i="213"/>
  <c r="FP92" i="213"/>
  <c r="FC92" i="213"/>
  <c r="EO92" i="213"/>
  <c r="DM92" i="213"/>
  <c r="CZ92" i="213"/>
  <c r="CL92" i="213"/>
  <c r="BX92" i="213"/>
  <c r="BK92" i="213"/>
  <c r="AW92" i="213"/>
  <c r="HD92" i="213"/>
  <c r="GQ92" i="213"/>
  <c r="GC92" i="213"/>
  <c r="FA92" i="213"/>
  <c r="EN92" i="213"/>
  <c r="DZ92" i="213"/>
  <c r="DL92" i="213"/>
  <c r="CY92" i="213"/>
  <c r="CK92" i="213"/>
  <c r="BI92" i="213"/>
  <c r="AV92" i="213"/>
  <c r="GO92" i="213"/>
  <c r="GB92" i="213"/>
  <c r="FN92" i="213"/>
  <c r="EZ92" i="213"/>
  <c r="EM92" i="213"/>
  <c r="DY92" i="213"/>
  <c r="CW92" i="213"/>
  <c r="CJ92" i="213"/>
  <c r="BV92" i="213"/>
  <c r="BH92" i="213"/>
  <c r="AU92" i="213"/>
  <c r="AG92" i="213"/>
  <c r="HB92" i="213"/>
  <c r="GN92" i="213"/>
  <c r="GA92" i="213"/>
  <c r="FM92" i="213"/>
  <c r="EK92" i="213"/>
  <c r="DX92" i="213"/>
  <c r="DJ92" i="213"/>
  <c r="CV92" i="213"/>
  <c r="CI92" i="213"/>
  <c r="BU92" i="213"/>
  <c r="AS92" i="213"/>
  <c r="AF92" i="213"/>
  <c r="HA92" i="213"/>
  <c r="FY92" i="213"/>
  <c r="FL92" i="213"/>
  <c r="EX92" i="213"/>
  <c r="EJ92" i="213"/>
  <c r="DW92" i="213"/>
  <c r="DI92" i="213"/>
  <c r="CG92" i="213"/>
  <c r="BT92" i="213"/>
  <c r="BF92" i="213"/>
  <c r="GZ92" i="213"/>
  <c r="GL92" i="213"/>
  <c r="FX92" i="213"/>
  <c r="FK92" i="213"/>
  <c r="EW92" i="213"/>
  <c r="DU92" i="213"/>
  <c r="DH92" i="213"/>
  <c r="CT92" i="213"/>
  <c r="CF92" i="213"/>
  <c r="BS92" i="213"/>
  <c r="BE92" i="213"/>
  <c r="GY92" i="213"/>
  <c r="GK92" i="213"/>
  <c r="FI92" i="213"/>
  <c r="EV92" i="213"/>
  <c r="EH92" i="213"/>
  <c r="DT92" i="213"/>
  <c r="DG92" i="213"/>
  <c r="CS92" i="213"/>
  <c r="BQ92" i="213"/>
  <c r="BD92" i="213"/>
  <c r="AP92" i="213"/>
  <c r="AB92" i="213"/>
  <c r="GW92" i="213"/>
  <c r="GJ92" i="213"/>
  <c r="FV92" i="213"/>
  <c r="FH92" i="213"/>
  <c r="EU92" i="213"/>
  <c r="EG92" i="213"/>
  <c r="DE92" i="213"/>
  <c r="CR92" i="213"/>
  <c r="CD92" i="213"/>
  <c r="BP92" i="213"/>
  <c r="BC92" i="213"/>
  <c r="AO92" i="213"/>
  <c r="GV92" i="213"/>
  <c r="GI92" i="213"/>
  <c r="FU92" i="213"/>
  <c r="ES92" i="213"/>
  <c r="EF92" i="213"/>
  <c r="DR92" i="213"/>
  <c r="DD92" i="213"/>
  <c r="CQ92" i="213"/>
  <c r="CC92" i="213"/>
  <c r="BA92" i="213"/>
  <c r="AN92" i="213"/>
  <c r="Z92" i="213"/>
  <c r="GG92" i="213"/>
  <c r="FT92" i="213"/>
  <c r="FF92" i="213"/>
  <c r="ER92" i="213"/>
  <c r="EE92" i="213"/>
  <c r="DQ92" i="213"/>
  <c r="CO92" i="213"/>
  <c r="CB92" i="213"/>
  <c r="BN92" i="213"/>
  <c r="AZ92" i="213"/>
  <c r="AM92" i="213"/>
  <c r="Y92" i="213"/>
  <c r="GT92" i="213"/>
  <c r="AR92" i="213"/>
  <c r="Q92" i="213"/>
  <c r="C92" i="213"/>
  <c r="FS92" i="213"/>
  <c r="O92" i="213"/>
  <c r="FE92" i="213"/>
  <c r="AH92" i="213"/>
  <c r="M92" i="213"/>
  <c r="AE92" i="213"/>
  <c r="L92" i="213"/>
  <c r="EC92" i="213"/>
  <c r="AC92" i="213"/>
  <c r="DP92" i="213"/>
  <c r="X92" i="213"/>
  <c r="J92" i="213"/>
  <c r="CN92" i="213"/>
  <c r="U92" i="213"/>
  <c r="H92" i="213"/>
  <c r="CA92" i="213"/>
  <c r="T92" i="213"/>
  <c r="G92" i="213"/>
  <c r="BM92" i="213"/>
  <c r="E92" i="213"/>
  <c r="R92" i="213"/>
  <c r="D92" i="213"/>
  <c r="GF92" i="213"/>
  <c r="DB92" i="213"/>
  <c r="AK92" i="213"/>
  <c r="W92" i="213"/>
  <c r="P92" i="213"/>
  <c r="I92" i="213"/>
  <c r="B92" i="213"/>
  <c r="EH88" i="70"/>
  <c r="EM88" i="70"/>
  <c r="GE88" i="70"/>
  <c r="BK88" i="70"/>
  <c r="ER88" i="70"/>
  <c r="FG88" i="70"/>
  <c r="AS88" i="70"/>
  <c r="DU88" i="70"/>
  <c r="O88" i="70"/>
  <c r="CD88" i="70"/>
  <c r="FP88" i="70"/>
  <c r="EN88" i="70"/>
  <c r="EG88" i="70"/>
  <c r="EC88" i="70"/>
  <c r="DZ88" i="70"/>
  <c r="DR88" i="70"/>
  <c r="DQ88" i="70"/>
  <c r="BE88" i="70"/>
  <c r="AQ88" i="70"/>
  <c r="AJ88" i="70"/>
  <c r="BT88" i="70"/>
  <c r="BI88" i="70"/>
  <c r="AC88" i="70"/>
  <c r="X88" i="70"/>
  <c r="DT88" i="70"/>
  <c r="HB88" i="70"/>
  <c r="FL88" i="70"/>
  <c r="AW88" i="70"/>
  <c r="EA88" i="70"/>
  <c r="EP88" i="70"/>
  <c r="AF88" i="70"/>
  <c r="DG88" i="70"/>
  <c r="GL88" i="70"/>
  <c r="BP88" i="70"/>
  <c r="EW88" i="70"/>
  <c r="DH88" i="70"/>
  <c r="DD88" i="70"/>
  <c r="DA88" i="70"/>
  <c r="CW88" i="70"/>
  <c r="CQ88" i="70"/>
  <c r="CO88" i="70"/>
  <c r="P88" i="70"/>
  <c r="GR88" i="70"/>
  <c r="J88" i="70"/>
  <c r="DX88" i="70"/>
  <c r="AU88" i="70"/>
  <c r="DK88" i="70"/>
  <c r="I88" i="70"/>
  <c r="CM88" i="70"/>
  <c r="DC88" i="70"/>
  <c r="BL88" i="70"/>
  <c r="A89" i="70"/>
  <c r="GV88" i="70"/>
  <c r="GN88" i="70"/>
  <c r="ES88" i="70"/>
  <c r="AI88" i="70"/>
  <c r="DL88" i="70"/>
  <c r="DY88" i="70"/>
  <c r="R88" i="70"/>
  <c r="CS88" i="70"/>
  <c r="FT88" i="70"/>
  <c r="BC88" i="70"/>
  <c r="EE88" i="70"/>
  <c r="CF88" i="70"/>
  <c r="CC88" i="70"/>
  <c r="BY88" i="70"/>
  <c r="BV88" i="70"/>
  <c r="BO88" i="70"/>
  <c r="BN88" i="70"/>
  <c r="FE88" i="70"/>
  <c r="EO88" i="70"/>
  <c r="CU88" i="70"/>
  <c r="GC88" i="70"/>
  <c r="AY88" i="70"/>
  <c r="FF88" i="70"/>
  <c r="GY88" i="70"/>
  <c r="HC88" i="70"/>
  <c r="GA88" i="70"/>
  <c r="EB88" i="70"/>
  <c r="U88" i="70"/>
  <c r="CY88" i="70"/>
  <c r="DJ88" i="70"/>
  <c r="CE88" i="70"/>
  <c r="FC88" i="70"/>
  <c r="AO88" i="70"/>
  <c r="DP88" i="70"/>
  <c r="BH88" i="70"/>
  <c r="BF88" i="70"/>
  <c r="BA88" i="70"/>
  <c r="AZ88" i="70"/>
  <c r="AV88" i="70"/>
  <c r="CT88" i="70"/>
  <c r="W88" i="70"/>
  <c r="BS88" i="70"/>
  <c r="DW88" i="70"/>
  <c r="G88" i="70"/>
  <c r="FX88" i="70"/>
  <c r="CJ88" i="70"/>
  <c r="CG88" i="70"/>
  <c r="GK88" i="70"/>
  <c r="GO88" i="70"/>
  <c r="FM88" i="70"/>
  <c r="DM88" i="70"/>
  <c r="H88" i="70"/>
  <c r="CK88" i="70"/>
  <c r="CV88" i="70"/>
  <c r="GM88" i="70"/>
  <c r="BQ88" i="70"/>
  <c r="EI88" i="70"/>
  <c r="AA88" i="70"/>
  <c r="DB88" i="70"/>
  <c r="AM88" i="70"/>
  <c r="AK88" i="70"/>
  <c r="AH88" i="70"/>
  <c r="AG88" i="70"/>
  <c r="Z88" i="70"/>
  <c r="Y88" i="70"/>
  <c r="AX88" i="70"/>
  <c r="AN88" i="70"/>
  <c r="GQ88" i="70"/>
  <c r="AR88" i="70"/>
  <c r="DI88" i="70"/>
  <c r="FW88" i="70"/>
  <c r="GB88" i="70"/>
  <c r="EY88" i="70"/>
  <c r="CZ88" i="70"/>
  <c r="GU88" i="70"/>
  <c r="BW88" i="70"/>
  <c r="CI88" i="70"/>
  <c r="FU88" i="70"/>
  <c r="BD88" i="70"/>
  <c r="DS88" i="70"/>
  <c r="M88" i="70"/>
  <c r="CN88" i="70"/>
  <c r="S88" i="70"/>
  <c r="Q88" i="70"/>
  <c r="L88" i="70"/>
  <c r="K88" i="70"/>
  <c r="HD88" i="70"/>
  <c r="DO88" i="70"/>
  <c r="GF88" i="70"/>
  <c r="FI88" i="70"/>
  <c r="FN88" i="70"/>
  <c r="EK88" i="70"/>
  <c r="CL88" i="70"/>
  <c r="GD88" i="70"/>
  <c r="GS88" i="70"/>
  <c r="BU88" i="70"/>
  <c r="FD88" i="70"/>
  <c r="AP88" i="70"/>
  <c r="DE88" i="70"/>
  <c r="HA88" i="70"/>
  <c r="CA88" i="70"/>
  <c r="HE88" i="70"/>
  <c r="GZ88" i="70"/>
  <c r="GT88" i="70"/>
  <c r="GJ88" i="70"/>
  <c r="GI88" i="70"/>
  <c r="FQ88" i="70"/>
  <c r="EQ88" i="70"/>
  <c r="EF88" i="70"/>
  <c r="T88" i="70"/>
  <c r="BM88" i="70"/>
  <c r="AE88" i="70"/>
  <c r="EV88" i="70"/>
  <c r="GW88" i="70"/>
  <c r="BX88" i="70"/>
  <c r="FK88" i="70"/>
  <c r="FY88" i="70"/>
  <c r="BG88" i="70"/>
  <c r="EJ88" i="70"/>
  <c r="AB88" i="70"/>
  <c r="CR88" i="70"/>
  <c r="GG88" i="70"/>
  <c r="FV88" i="70"/>
  <c r="FS88" i="70"/>
  <c r="FO88" i="70"/>
  <c r="FH88" i="70"/>
  <c r="FA88" i="70"/>
  <c r="EX88" i="70"/>
  <c r="EU88" i="70"/>
  <c r="EZ88" i="70"/>
  <c r="CB88" i="70"/>
  <c r="B89" i="70" l="1"/>
  <c r="E89" i="70"/>
  <c r="D89" i="70"/>
  <c r="C89" i="70"/>
  <c r="GM93" i="213"/>
  <c r="FO93" i="213"/>
  <c r="HC93" i="213"/>
  <c r="GE93" i="213"/>
  <c r="FG93" i="213"/>
  <c r="GU93" i="213"/>
  <c r="FW93" i="213"/>
  <c r="EQ93" i="213"/>
  <c r="DS93" i="213"/>
  <c r="EI93" i="213"/>
  <c r="EY93" i="213"/>
  <c r="EA93" i="213"/>
  <c r="DK93" i="213"/>
  <c r="CM93" i="213"/>
  <c r="DC93" i="213"/>
  <c r="CE93" i="213"/>
  <c r="CU93" i="213"/>
  <c r="BW93" i="213"/>
  <c r="AA93" i="213"/>
  <c r="BO93" i="213"/>
  <c r="AQ93" i="213"/>
  <c r="K93" i="213"/>
  <c r="BG93" i="213"/>
  <c r="AI93" i="213"/>
  <c r="AY93" i="213"/>
  <c r="S93" i="213"/>
  <c r="GY93" i="213"/>
  <c r="GK93" i="213"/>
  <c r="FI93" i="213"/>
  <c r="EV93" i="213"/>
  <c r="EH93" i="213"/>
  <c r="DT93" i="213"/>
  <c r="DG93" i="213"/>
  <c r="CS93" i="213"/>
  <c r="BQ93" i="213"/>
  <c r="BD93" i="213"/>
  <c r="AP93" i="213"/>
  <c r="AB93" i="213"/>
  <c r="O93" i="213"/>
  <c r="GW93" i="213"/>
  <c r="GJ93" i="213"/>
  <c r="FV93" i="213"/>
  <c r="FH93" i="213"/>
  <c r="EU93" i="213"/>
  <c r="EG93" i="213"/>
  <c r="DE93" i="213"/>
  <c r="CR93" i="213"/>
  <c r="CD93" i="213"/>
  <c r="BP93" i="213"/>
  <c r="BC93" i="213"/>
  <c r="AO93" i="213"/>
  <c r="M93" i="213"/>
  <c r="GV93" i="213"/>
  <c r="GI93" i="213"/>
  <c r="FU93" i="213"/>
  <c r="ES93" i="213"/>
  <c r="EF93" i="213"/>
  <c r="DR93" i="213"/>
  <c r="DD93" i="213"/>
  <c r="CQ93" i="213"/>
  <c r="CC93" i="213"/>
  <c r="BA93" i="213"/>
  <c r="AN93" i="213"/>
  <c r="Z93" i="213"/>
  <c r="L93" i="213"/>
  <c r="GG93" i="213"/>
  <c r="FT93" i="213"/>
  <c r="FF93" i="213"/>
  <c r="ER93" i="213"/>
  <c r="EE93" i="213"/>
  <c r="DQ93" i="213"/>
  <c r="CO93" i="213"/>
  <c r="CB93" i="213"/>
  <c r="BN93" i="213"/>
  <c r="AZ93" i="213"/>
  <c r="AM93" i="213"/>
  <c r="Y93" i="213"/>
  <c r="GT93" i="213"/>
  <c r="GF93" i="213"/>
  <c r="FS93" i="213"/>
  <c r="FE93" i="213"/>
  <c r="EC93" i="213"/>
  <c r="DP93" i="213"/>
  <c r="DB93" i="213"/>
  <c r="CN93" i="213"/>
  <c r="CA93" i="213"/>
  <c r="BM93" i="213"/>
  <c r="AK93" i="213"/>
  <c r="X93" i="213"/>
  <c r="J93" i="213"/>
  <c r="A94" i="213"/>
  <c r="GS93" i="213"/>
  <c r="FQ93" i="213"/>
  <c r="FD93" i="213"/>
  <c r="EP93" i="213"/>
  <c r="EB93" i="213"/>
  <c r="DO93" i="213"/>
  <c r="DA93" i="213"/>
  <c r="BY93" i="213"/>
  <c r="BL93" i="213"/>
  <c r="AX93" i="213"/>
  <c r="AJ93" i="213"/>
  <c r="W93" i="213"/>
  <c r="I93" i="213"/>
  <c r="HE93" i="213"/>
  <c r="GR93" i="213"/>
  <c r="GD93" i="213"/>
  <c r="FP93" i="213"/>
  <c r="FC93" i="213"/>
  <c r="EO93" i="213"/>
  <c r="DM93" i="213"/>
  <c r="CZ93" i="213"/>
  <c r="CL93" i="213"/>
  <c r="BX93" i="213"/>
  <c r="BK93" i="213"/>
  <c r="AW93" i="213"/>
  <c r="U93" i="213"/>
  <c r="H93" i="213"/>
  <c r="HD93" i="213"/>
  <c r="GQ93" i="213"/>
  <c r="GC93" i="213"/>
  <c r="FA93" i="213"/>
  <c r="EN93" i="213"/>
  <c r="DZ93" i="213"/>
  <c r="DL93" i="213"/>
  <c r="CY93" i="213"/>
  <c r="CK93" i="213"/>
  <c r="BI93" i="213"/>
  <c r="AV93" i="213"/>
  <c r="AH93" i="213"/>
  <c r="T93" i="213"/>
  <c r="G93" i="213"/>
  <c r="GO93" i="213"/>
  <c r="GB93" i="213"/>
  <c r="FN93" i="213"/>
  <c r="EZ93" i="213"/>
  <c r="EM93" i="213"/>
  <c r="DY93" i="213"/>
  <c r="CW93" i="213"/>
  <c r="CJ93" i="213"/>
  <c r="BV93" i="213"/>
  <c r="BH93" i="213"/>
  <c r="AU93" i="213"/>
  <c r="AG93" i="213"/>
  <c r="E93" i="213"/>
  <c r="HB93" i="213"/>
  <c r="GN93" i="213"/>
  <c r="GA93" i="213"/>
  <c r="FM93" i="213"/>
  <c r="EK93" i="213"/>
  <c r="DX93" i="213"/>
  <c r="DJ93" i="213"/>
  <c r="CV93" i="213"/>
  <c r="CI93" i="213"/>
  <c r="BU93" i="213"/>
  <c r="AS93" i="213"/>
  <c r="AF93" i="213"/>
  <c r="R93" i="213"/>
  <c r="D93" i="213"/>
  <c r="HA93" i="213"/>
  <c r="FY93" i="213"/>
  <c r="FL93" i="213"/>
  <c r="EX93" i="213"/>
  <c r="EJ93" i="213"/>
  <c r="DW93" i="213"/>
  <c r="DI93" i="213"/>
  <c r="CG93" i="213"/>
  <c r="BT93" i="213"/>
  <c r="BF93" i="213"/>
  <c r="AR93" i="213"/>
  <c r="AE93" i="213"/>
  <c r="Q93" i="213"/>
  <c r="C93" i="213"/>
  <c r="EW93" i="213"/>
  <c r="DU93" i="213"/>
  <c r="DH93" i="213"/>
  <c r="CT93" i="213"/>
  <c r="CF93" i="213"/>
  <c r="BS93" i="213"/>
  <c r="GZ93" i="213"/>
  <c r="GL93" i="213"/>
  <c r="AC93" i="213"/>
  <c r="FX93" i="213"/>
  <c r="P93" i="213"/>
  <c r="FK93" i="213"/>
  <c r="B93" i="213"/>
  <c r="BE93" i="213"/>
  <c r="FC89" i="70"/>
  <c r="AW89" i="70"/>
  <c r="GO89" i="70"/>
  <c r="CJ89" i="70"/>
  <c r="GN89" i="70"/>
  <c r="DR89" i="70"/>
  <c r="L89" i="70"/>
  <c r="DC89" i="70"/>
  <c r="GY89" i="70"/>
  <c r="AH89" i="70"/>
  <c r="BU89" i="70"/>
  <c r="DH89" i="70"/>
  <c r="EQ89" i="70"/>
  <c r="GJ89" i="70"/>
  <c r="W89" i="70"/>
  <c r="CA89" i="70"/>
  <c r="BY89" i="70"/>
  <c r="EN89" i="70"/>
  <c r="R89" i="70"/>
  <c r="J89" i="70"/>
  <c r="EU89" i="70"/>
  <c r="AV89" i="70"/>
  <c r="FP89" i="70"/>
  <c r="HB89" i="70"/>
  <c r="K89" i="70"/>
  <c r="FL89" i="70"/>
  <c r="AS89" i="70"/>
  <c r="CN89" i="70"/>
  <c r="EO89" i="70"/>
  <c r="AI89" i="70"/>
  <c r="GB89" i="70"/>
  <c r="BV89" i="70"/>
  <c r="GA89" i="70"/>
  <c r="DD89" i="70"/>
  <c r="GU89" i="70"/>
  <c r="CO89" i="70"/>
  <c r="FW89" i="70"/>
  <c r="O89" i="70"/>
  <c r="BC89" i="70"/>
  <c r="CM89" i="70"/>
  <c r="DW89" i="70"/>
  <c r="FK89" i="70"/>
  <c r="BF89" i="70"/>
  <c r="FI89" i="70"/>
  <c r="AJ89" i="70"/>
  <c r="CY89" i="70"/>
  <c r="DS89" i="70"/>
  <c r="FO89" i="70"/>
  <c r="EI89" i="70"/>
  <c r="GM89" i="70"/>
  <c r="CL89" i="70"/>
  <c r="BA89" i="70"/>
  <c r="EG89" i="70"/>
  <c r="AR89" i="70"/>
  <c r="BT89" i="70"/>
  <c r="AA89" i="70"/>
  <c r="CT89" i="70"/>
  <c r="HC89" i="70"/>
  <c r="EF89" i="70"/>
  <c r="BD89" i="70"/>
  <c r="AQ89" i="70"/>
  <c r="GF89" i="70"/>
  <c r="EA89" i="70"/>
  <c r="U89" i="70"/>
  <c r="FN89" i="70"/>
  <c r="BH89" i="70"/>
  <c r="GV89" i="70"/>
  <c r="CQ89" i="70"/>
  <c r="GG89" i="70"/>
  <c r="CB89" i="70"/>
  <c r="FA89" i="70"/>
  <c r="GW89" i="70"/>
  <c r="AF89" i="70"/>
  <c r="BS89" i="70"/>
  <c r="DB89" i="70"/>
  <c r="EP89" i="70"/>
  <c r="HA89" i="70"/>
  <c r="AK89" i="70"/>
  <c r="DT89" i="70"/>
  <c r="GT89" i="70"/>
  <c r="BI89" i="70"/>
  <c r="AO89" i="70"/>
  <c r="CK89" i="70"/>
  <c r="EC89" i="70"/>
  <c r="FX89" i="70"/>
  <c r="S89" i="70"/>
  <c r="CS89" i="70"/>
  <c r="CF89" i="70"/>
  <c r="BK89" i="70"/>
  <c r="Z89" i="70"/>
  <c r="CR89" i="70"/>
  <c r="DO89" i="70"/>
  <c r="AY89" i="70"/>
  <c r="A90" i="70"/>
  <c r="DM89" i="70"/>
  <c r="H89" i="70"/>
  <c r="EZ89" i="70"/>
  <c r="AU89" i="70"/>
  <c r="GI89" i="70"/>
  <c r="CC89" i="70"/>
  <c r="FT89" i="70"/>
  <c r="BN89" i="70"/>
  <c r="EH89" i="70"/>
  <c r="FV89" i="70"/>
  <c r="M89" i="70"/>
  <c r="AX89" i="70"/>
  <c r="CG89" i="70"/>
  <c r="DU89" i="70"/>
  <c r="FY89" i="70"/>
  <c r="Q89" i="70"/>
  <c r="CE89" i="70"/>
  <c r="EX89" i="70"/>
  <c r="T89" i="70"/>
  <c r="GL89" i="70"/>
  <c r="G89" i="70"/>
  <c r="DZ89" i="70"/>
  <c r="AB89" i="70"/>
  <c r="DY89" i="70"/>
  <c r="ER89" i="70"/>
  <c r="I89" i="70"/>
  <c r="DX89" i="70"/>
  <c r="CD89" i="70"/>
  <c r="BQ89" i="70"/>
  <c r="HE89" i="70"/>
  <c r="CZ89" i="70"/>
  <c r="HD89" i="70"/>
  <c r="EM89" i="70"/>
  <c r="AG89" i="70"/>
  <c r="FU89" i="70"/>
  <c r="BO89" i="70"/>
  <c r="FF89" i="70"/>
  <c r="AZ89" i="70"/>
  <c r="DL89" i="70"/>
  <c r="EY89" i="70"/>
  <c r="GS89" i="70"/>
  <c r="AC89" i="70"/>
  <c r="BM89" i="70"/>
  <c r="DA89" i="70"/>
  <c r="FE89" i="70"/>
  <c r="FM89" i="70"/>
  <c r="AP89" i="70"/>
  <c r="DI89" i="70"/>
  <c r="GE89" i="70"/>
  <c r="DE89" i="70"/>
  <c r="FH89" i="70"/>
  <c r="DG89" i="70"/>
  <c r="P89" i="70"/>
  <c r="GR89" i="70"/>
  <c r="GQ89" i="70"/>
  <c r="FG89" i="70"/>
  <c r="AM89" i="70"/>
  <c r="FQ89" i="70"/>
  <c r="GZ89" i="70"/>
  <c r="EK89" i="70"/>
  <c r="BP89" i="70"/>
  <c r="EJ89" i="70"/>
  <c r="GD89" i="70"/>
  <c r="BX89" i="70"/>
  <c r="GC89" i="70"/>
  <c r="DK89" i="70"/>
  <c r="ES89" i="70"/>
  <c r="AN89" i="70"/>
  <c r="EE89" i="70"/>
  <c r="Y89" i="70"/>
  <c r="BW89" i="70"/>
  <c r="DJ89" i="70"/>
  <c r="EW89" i="70"/>
  <c r="GK89" i="70"/>
  <c r="X89" i="70"/>
  <c r="BL89" i="70"/>
  <c r="DP89" i="70"/>
  <c r="CI89" i="70"/>
  <c r="FD89" i="70"/>
  <c r="AE89" i="70"/>
  <c r="CV89" i="70"/>
  <c r="FS89" i="70"/>
  <c r="EV89" i="70"/>
  <c r="BE89" i="70"/>
  <c r="CW89" i="70"/>
  <c r="DQ89" i="70"/>
  <c r="EB89" i="70"/>
  <c r="CU89" i="70"/>
  <c r="BG89" i="70"/>
  <c r="D90" i="70" l="1"/>
  <c r="B90" i="70"/>
  <c r="E90" i="70"/>
  <c r="C90" i="70"/>
  <c r="HC94" i="213"/>
  <c r="GU94" i="213"/>
  <c r="GM94" i="213"/>
  <c r="EQ94" i="213"/>
  <c r="DS94" i="213"/>
  <c r="EI94" i="213"/>
  <c r="FW94" i="213"/>
  <c r="EY94" i="213"/>
  <c r="FG94" i="213"/>
  <c r="EA94" i="213"/>
  <c r="GE94" i="213"/>
  <c r="FO94" i="213"/>
  <c r="CM94" i="213"/>
  <c r="BO94" i="213"/>
  <c r="DC94" i="213"/>
  <c r="CE94" i="213"/>
  <c r="CU94" i="213"/>
  <c r="BW94" i="213"/>
  <c r="DK94" i="213"/>
  <c r="AQ94" i="213"/>
  <c r="K94" i="213"/>
  <c r="BG94" i="213"/>
  <c r="AI94" i="213"/>
  <c r="AY94" i="213"/>
  <c r="S94" i="213"/>
  <c r="AA94" i="213"/>
  <c r="HD94" i="213"/>
  <c r="GQ94" i="213"/>
  <c r="GC94" i="213"/>
  <c r="FA94" i="213"/>
  <c r="EN94" i="213"/>
  <c r="DZ94" i="213"/>
  <c r="DL94" i="213"/>
  <c r="CY94" i="213"/>
  <c r="CK94" i="213"/>
  <c r="BI94" i="213"/>
  <c r="AV94" i="213"/>
  <c r="AH94" i="213"/>
  <c r="T94" i="213"/>
  <c r="G94" i="213"/>
  <c r="GO94" i="213"/>
  <c r="GB94" i="213"/>
  <c r="FN94" i="213"/>
  <c r="EZ94" i="213"/>
  <c r="EM94" i="213"/>
  <c r="DY94" i="213"/>
  <c r="CW94" i="213"/>
  <c r="CJ94" i="213"/>
  <c r="BV94" i="213"/>
  <c r="BH94" i="213"/>
  <c r="AU94" i="213"/>
  <c r="AG94" i="213"/>
  <c r="E94" i="213"/>
  <c r="HB94" i="213"/>
  <c r="GN94" i="213"/>
  <c r="GA94" i="213"/>
  <c r="FM94" i="213"/>
  <c r="EK94" i="213"/>
  <c r="DX94" i="213"/>
  <c r="DJ94" i="213"/>
  <c r="CV94" i="213"/>
  <c r="CI94" i="213"/>
  <c r="BU94" i="213"/>
  <c r="AS94" i="213"/>
  <c r="AF94" i="213"/>
  <c r="R94" i="213"/>
  <c r="D94" i="213"/>
  <c r="HA94" i="213"/>
  <c r="FY94" i="213"/>
  <c r="FL94" i="213"/>
  <c r="EX94" i="213"/>
  <c r="EJ94" i="213"/>
  <c r="DW94" i="213"/>
  <c r="DI94" i="213"/>
  <c r="CG94" i="213"/>
  <c r="BT94" i="213"/>
  <c r="BF94" i="213"/>
  <c r="AR94" i="213"/>
  <c r="AE94" i="213"/>
  <c r="Q94" i="213"/>
  <c r="C94" i="213"/>
  <c r="GZ94" i="213"/>
  <c r="GL94" i="213"/>
  <c r="FX94" i="213"/>
  <c r="FK94" i="213"/>
  <c r="EW94" i="213"/>
  <c r="DU94" i="213"/>
  <c r="DH94" i="213"/>
  <c r="CT94" i="213"/>
  <c r="CF94" i="213"/>
  <c r="BS94" i="213"/>
  <c r="BE94" i="213"/>
  <c r="AC94" i="213"/>
  <c r="P94" i="213"/>
  <c r="B94" i="213"/>
  <c r="GY94" i="213"/>
  <c r="GK94" i="213"/>
  <c r="FI94" i="213"/>
  <c r="EV94" i="213"/>
  <c r="EH94" i="213"/>
  <c r="DT94" i="213"/>
  <c r="DG94" i="213"/>
  <c r="CS94" i="213"/>
  <c r="BQ94" i="213"/>
  <c r="BD94" i="213"/>
  <c r="AP94" i="213"/>
  <c r="AB94" i="213"/>
  <c r="O94" i="213"/>
  <c r="GW94" i="213"/>
  <c r="GJ94" i="213"/>
  <c r="FV94" i="213"/>
  <c r="FH94" i="213"/>
  <c r="EU94" i="213"/>
  <c r="EG94" i="213"/>
  <c r="DE94" i="213"/>
  <c r="CR94" i="213"/>
  <c r="CD94" i="213"/>
  <c r="BP94" i="213"/>
  <c r="BC94" i="213"/>
  <c r="AO94" i="213"/>
  <c r="M94" i="213"/>
  <c r="GV94" i="213"/>
  <c r="GI94" i="213"/>
  <c r="FU94" i="213"/>
  <c r="ES94" i="213"/>
  <c r="EF94" i="213"/>
  <c r="DR94" i="213"/>
  <c r="DD94" i="213"/>
  <c r="CQ94" i="213"/>
  <c r="CC94" i="213"/>
  <c r="BA94" i="213"/>
  <c r="AN94" i="213"/>
  <c r="Z94" i="213"/>
  <c r="L94" i="213"/>
  <c r="GG94" i="213"/>
  <c r="FT94" i="213"/>
  <c r="FF94" i="213"/>
  <c r="ER94" i="213"/>
  <c r="EE94" i="213"/>
  <c r="DQ94" i="213"/>
  <c r="CO94" i="213"/>
  <c r="CB94" i="213"/>
  <c r="BN94" i="213"/>
  <c r="AZ94" i="213"/>
  <c r="AM94" i="213"/>
  <c r="Y94" i="213"/>
  <c r="GT94" i="213"/>
  <c r="GF94" i="213"/>
  <c r="FS94" i="213"/>
  <c r="FE94" i="213"/>
  <c r="EC94" i="213"/>
  <c r="DP94" i="213"/>
  <c r="DB94" i="213"/>
  <c r="CN94" i="213"/>
  <c r="CA94" i="213"/>
  <c r="BM94" i="213"/>
  <c r="AK94" i="213"/>
  <c r="X94" i="213"/>
  <c r="J94" i="213"/>
  <c r="A95" i="213"/>
  <c r="GS94" i="213"/>
  <c r="FQ94" i="213"/>
  <c r="FD94" i="213"/>
  <c r="EP94" i="213"/>
  <c r="EB94" i="213"/>
  <c r="DO94" i="213"/>
  <c r="DA94" i="213"/>
  <c r="BY94" i="213"/>
  <c r="BL94" i="213"/>
  <c r="AX94" i="213"/>
  <c r="AJ94" i="213"/>
  <c r="W94" i="213"/>
  <c r="I94" i="213"/>
  <c r="CZ94" i="213"/>
  <c r="BX94" i="213"/>
  <c r="BK94" i="213"/>
  <c r="HE94" i="213"/>
  <c r="AW94" i="213"/>
  <c r="GR94" i="213"/>
  <c r="GD94" i="213"/>
  <c r="U94" i="213"/>
  <c r="FC94" i="213"/>
  <c r="EO94" i="213"/>
  <c r="DM94" i="213"/>
  <c r="FP94" i="213"/>
  <c r="CL94" i="213"/>
  <c r="H94" i="213"/>
  <c r="GT90" i="70"/>
  <c r="DT90" i="70"/>
  <c r="O90" i="70"/>
  <c r="DE90" i="70"/>
  <c r="GZ90" i="70"/>
  <c r="CQ90" i="70"/>
  <c r="GG90" i="70"/>
  <c r="CB90" i="70"/>
  <c r="FN90" i="70"/>
  <c r="BH90" i="70"/>
  <c r="EY90" i="70"/>
  <c r="AS90" i="70"/>
  <c r="BX90" i="70"/>
  <c r="AV90" i="70"/>
  <c r="AQ90" i="70"/>
  <c r="AI90" i="70"/>
  <c r="AH90" i="70"/>
  <c r="X90" i="70"/>
  <c r="AR90" i="70"/>
  <c r="AC90" i="70"/>
  <c r="FY90" i="70"/>
  <c r="CN90" i="70"/>
  <c r="BE90" i="70"/>
  <c r="DH90" i="70"/>
  <c r="FS90" i="70"/>
  <c r="FE90" i="70"/>
  <c r="CG90" i="70"/>
  <c r="ES90" i="70"/>
  <c r="CV90" i="70"/>
  <c r="DA90" i="70"/>
  <c r="Z90" i="70"/>
  <c r="GN90" i="70"/>
  <c r="DL90" i="70"/>
  <c r="BT90" i="70"/>
  <c r="HB90" i="70"/>
  <c r="DG90" i="70"/>
  <c r="HC90" i="70"/>
  <c r="CR90" i="70"/>
  <c r="GI90" i="70"/>
  <c r="CC90" i="70"/>
  <c r="FT90" i="70"/>
  <c r="BN90" i="70"/>
  <c r="EZ90" i="70"/>
  <c r="AU90" i="70"/>
  <c r="EK90" i="70"/>
  <c r="AF90" i="70"/>
  <c r="AW90" i="70"/>
  <c r="T90" i="70"/>
  <c r="P90" i="70"/>
  <c r="H90" i="70"/>
  <c r="G90" i="70"/>
  <c r="FQ90" i="70"/>
  <c r="FK90" i="70"/>
  <c r="GM90" i="70"/>
  <c r="DP90" i="70"/>
  <c r="AJ90" i="70"/>
  <c r="W90" i="70"/>
  <c r="FP90" i="70"/>
  <c r="FD90" i="70"/>
  <c r="AK90" i="70"/>
  <c r="FW90" i="70"/>
  <c r="BC90" i="70"/>
  <c r="AN90" i="70"/>
  <c r="DK90" i="70"/>
  <c r="GD90" i="70"/>
  <c r="EC90" i="70"/>
  <c r="EQ90" i="70"/>
  <c r="FI90" i="70"/>
  <c r="EU90" i="70"/>
  <c r="CW90" i="70"/>
  <c r="DU90" i="70"/>
  <c r="AX90" i="70"/>
  <c r="HD90" i="70"/>
  <c r="CS90" i="70"/>
  <c r="GJ90" i="70"/>
  <c r="CD90" i="70"/>
  <c r="FU90" i="70"/>
  <c r="BO90" i="70"/>
  <c r="FF90" i="70"/>
  <c r="AZ90" i="70"/>
  <c r="EM90" i="70"/>
  <c r="AG90" i="70"/>
  <c r="DX90" i="70"/>
  <c r="R90" i="70"/>
  <c r="U90" i="70"/>
  <c r="HE90" i="70"/>
  <c r="GR90" i="70"/>
  <c r="GQ90" i="70"/>
  <c r="GF90" i="70"/>
  <c r="DO90" i="70"/>
  <c r="EJ90" i="70"/>
  <c r="CM90" i="70"/>
  <c r="K90" i="70"/>
  <c r="DM90" i="70"/>
  <c r="EP90" i="70"/>
  <c r="GK90" i="70"/>
  <c r="CE90" i="70"/>
  <c r="FV90" i="70"/>
  <c r="BP90" i="70"/>
  <c r="FG90" i="70"/>
  <c r="BA90" i="70"/>
  <c r="ER90" i="70"/>
  <c r="AM90" i="70"/>
  <c r="DY90" i="70"/>
  <c r="S90" i="70"/>
  <c r="DJ90" i="70"/>
  <c r="GC90" i="70"/>
  <c r="FX90" i="70"/>
  <c r="FO90" i="70"/>
  <c r="BL90" i="70"/>
  <c r="Q90" i="70"/>
  <c r="FH90" i="70"/>
  <c r="Y90" i="70"/>
  <c r="FA90" i="70"/>
  <c r="I90" i="70"/>
  <c r="J90" i="70"/>
  <c r="A91" i="70"/>
  <c r="BQ90" i="70"/>
  <c r="EE90" i="70"/>
  <c r="EO90" i="70"/>
  <c r="HA90" i="70"/>
  <c r="EF90" i="70"/>
  <c r="CI90" i="70"/>
  <c r="DB90" i="70"/>
  <c r="GU90" i="70"/>
  <c r="GY90" i="70"/>
  <c r="EV90" i="70"/>
  <c r="AP90" i="70"/>
  <c r="EG90" i="70"/>
  <c r="AA90" i="70"/>
  <c r="DR90" i="70"/>
  <c r="L90" i="70"/>
  <c r="DC90" i="70"/>
  <c r="GO90" i="70"/>
  <c r="CJ90" i="70"/>
  <c r="GA90" i="70"/>
  <c r="BU90" i="70"/>
  <c r="EA90" i="70"/>
  <c r="CY90" i="70"/>
  <c r="CT90" i="70"/>
  <c r="CL90" i="70"/>
  <c r="CK90" i="70"/>
  <c r="CA90" i="70"/>
  <c r="DI90" i="70"/>
  <c r="EX90" i="70"/>
  <c r="EI90" i="70"/>
  <c r="GE90" i="70"/>
  <c r="EB90" i="70"/>
  <c r="BY90" i="70"/>
  <c r="BW90" i="70"/>
  <c r="BK90" i="70"/>
  <c r="AY90" i="70"/>
  <c r="CU90" i="70"/>
  <c r="BM90" i="70"/>
  <c r="EW90" i="70"/>
  <c r="AE90" i="70"/>
  <c r="BD90" i="70"/>
  <c r="DQ90" i="70"/>
  <c r="DZ90" i="70"/>
  <c r="GL90" i="70"/>
  <c r="GW90" i="70"/>
  <c r="EH90" i="70"/>
  <c r="AB90" i="70"/>
  <c r="DS90" i="70"/>
  <c r="M90" i="70"/>
  <c r="DD90" i="70"/>
  <c r="GV90" i="70"/>
  <c r="CO90" i="70"/>
  <c r="GB90" i="70"/>
  <c r="BV90" i="70"/>
  <c r="FM90" i="70"/>
  <c r="BG90" i="70"/>
  <c r="CZ90" i="70"/>
  <c r="BS90" i="70"/>
  <c r="BI90" i="70"/>
  <c r="BF90" i="70"/>
  <c r="CF90" i="70"/>
  <c r="DW90" i="70"/>
  <c r="EN90" i="70"/>
  <c r="GS90" i="70"/>
  <c r="AO90" i="70"/>
  <c r="FC90" i="70"/>
  <c r="FL90" i="70"/>
  <c r="D91" i="70" l="1"/>
  <c r="C91" i="70"/>
  <c r="B91" i="70"/>
  <c r="E91" i="70"/>
  <c r="HC95" i="213"/>
  <c r="GE95" i="213"/>
  <c r="GU95" i="213"/>
  <c r="FW95" i="213"/>
  <c r="GM95" i="213"/>
  <c r="FO95" i="213"/>
  <c r="DS95" i="213"/>
  <c r="EI95" i="213"/>
  <c r="EY95" i="213"/>
  <c r="FG95" i="213"/>
  <c r="EA95" i="213"/>
  <c r="EQ95" i="213"/>
  <c r="BO95" i="213"/>
  <c r="DC95" i="213"/>
  <c r="CE95" i="213"/>
  <c r="CU95" i="213"/>
  <c r="BW95" i="213"/>
  <c r="DK95" i="213"/>
  <c r="CM95" i="213"/>
  <c r="AQ95" i="213"/>
  <c r="K95" i="213"/>
  <c r="BG95" i="213"/>
  <c r="AI95" i="213"/>
  <c r="AY95" i="213"/>
  <c r="AA95" i="213"/>
  <c r="S95" i="213"/>
  <c r="GV95" i="213"/>
  <c r="GI95" i="213"/>
  <c r="FU95" i="213"/>
  <c r="ES95" i="213"/>
  <c r="EF95" i="213"/>
  <c r="DR95" i="213"/>
  <c r="DD95" i="213"/>
  <c r="CQ95" i="213"/>
  <c r="CC95" i="213"/>
  <c r="BA95" i="213"/>
  <c r="AN95" i="213"/>
  <c r="Z95" i="213"/>
  <c r="L95" i="213"/>
  <c r="GG95" i="213"/>
  <c r="FT95" i="213"/>
  <c r="FF95" i="213"/>
  <c r="ER95" i="213"/>
  <c r="EE95" i="213"/>
  <c r="DQ95" i="213"/>
  <c r="CO95" i="213"/>
  <c r="CB95" i="213"/>
  <c r="BN95" i="213"/>
  <c r="AZ95" i="213"/>
  <c r="AM95" i="213"/>
  <c r="Y95" i="213"/>
  <c r="GT95" i="213"/>
  <c r="GF95" i="213"/>
  <c r="FS95" i="213"/>
  <c r="FE95" i="213"/>
  <c r="EC95" i="213"/>
  <c r="DP95" i="213"/>
  <c r="DB95" i="213"/>
  <c r="CN95" i="213"/>
  <c r="CA95" i="213"/>
  <c r="BM95" i="213"/>
  <c r="AK95" i="213"/>
  <c r="X95" i="213"/>
  <c r="J95" i="213"/>
  <c r="A96" i="213"/>
  <c r="GS95" i="213"/>
  <c r="FQ95" i="213"/>
  <c r="FD95" i="213"/>
  <c r="EP95" i="213"/>
  <c r="EB95" i="213"/>
  <c r="DO95" i="213"/>
  <c r="DA95" i="213"/>
  <c r="BY95" i="213"/>
  <c r="BL95" i="213"/>
  <c r="AX95" i="213"/>
  <c r="AJ95" i="213"/>
  <c r="W95" i="213"/>
  <c r="I95" i="213"/>
  <c r="HE95" i="213"/>
  <c r="GR95" i="213"/>
  <c r="GD95" i="213"/>
  <c r="FP95" i="213"/>
  <c r="FC95" i="213"/>
  <c r="EO95" i="213"/>
  <c r="DM95" i="213"/>
  <c r="CZ95" i="213"/>
  <c r="CL95" i="213"/>
  <c r="BX95" i="213"/>
  <c r="BK95" i="213"/>
  <c r="AW95" i="213"/>
  <c r="U95" i="213"/>
  <c r="H95" i="213"/>
  <c r="HD95" i="213"/>
  <c r="GQ95" i="213"/>
  <c r="GC95" i="213"/>
  <c r="FA95" i="213"/>
  <c r="EN95" i="213"/>
  <c r="DZ95" i="213"/>
  <c r="DL95" i="213"/>
  <c r="CY95" i="213"/>
  <c r="CK95" i="213"/>
  <c r="BI95" i="213"/>
  <c r="AV95" i="213"/>
  <c r="AH95" i="213"/>
  <c r="T95" i="213"/>
  <c r="G95" i="213"/>
  <c r="GO95" i="213"/>
  <c r="GB95" i="213"/>
  <c r="FN95" i="213"/>
  <c r="EZ95" i="213"/>
  <c r="EM95" i="213"/>
  <c r="DY95" i="213"/>
  <c r="CW95" i="213"/>
  <c r="CJ95" i="213"/>
  <c r="BV95" i="213"/>
  <c r="BH95" i="213"/>
  <c r="AU95" i="213"/>
  <c r="AG95" i="213"/>
  <c r="E95" i="213"/>
  <c r="HB95" i="213"/>
  <c r="GN95" i="213"/>
  <c r="GA95" i="213"/>
  <c r="FM95" i="213"/>
  <c r="EK95" i="213"/>
  <c r="DX95" i="213"/>
  <c r="DJ95" i="213"/>
  <c r="CV95" i="213"/>
  <c r="CI95" i="213"/>
  <c r="BU95" i="213"/>
  <c r="AS95" i="213"/>
  <c r="AF95" i="213"/>
  <c r="R95" i="213"/>
  <c r="D95" i="213"/>
  <c r="HA95" i="213"/>
  <c r="FY95" i="213"/>
  <c r="FL95" i="213"/>
  <c r="EX95" i="213"/>
  <c r="EJ95" i="213"/>
  <c r="DW95" i="213"/>
  <c r="DI95" i="213"/>
  <c r="CG95" i="213"/>
  <c r="BT95" i="213"/>
  <c r="BF95" i="213"/>
  <c r="AR95" i="213"/>
  <c r="AE95" i="213"/>
  <c r="Q95" i="213"/>
  <c r="C95" i="213"/>
  <c r="GZ95" i="213"/>
  <c r="GL95" i="213"/>
  <c r="FX95" i="213"/>
  <c r="FK95" i="213"/>
  <c r="EW95" i="213"/>
  <c r="DU95" i="213"/>
  <c r="DH95" i="213"/>
  <c r="CT95" i="213"/>
  <c r="CF95" i="213"/>
  <c r="BS95" i="213"/>
  <c r="BE95" i="213"/>
  <c r="AC95" i="213"/>
  <c r="P95" i="213"/>
  <c r="B95" i="213"/>
  <c r="GY95" i="213"/>
  <c r="GK95" i="213"/>
  <c r="FI95" i="213"/>
  <c r="EV95" i="213"/>
  <c r="EH95" i="213"/>
  <c r="DT95" i="213"/>
  <c r="DG95" i="213"/>
  <c r="CS95" i="213"/>
  <c r="BQ95" i="213"/>
  <c r="BD95" i="213"/>
  <c r="AP95" i="213"/>
  <c r="AB95" i="213"/>
  <c r="O95" i="213"/>
  <c r="BC95" i="213"/>
  <c r="GJ95" i="213"/>
  <c r="FV95" i="213"/>
  <c r="M95" i="213"/>
  <c r="FH95" i="213"/>
  <c r="EU95" i="213"/>
  <c r="EG95" i="213"/>
  <c r="DE95" i="213"/>
  <c r="CR95" i="213"/>
  <c r="CD95" i="213"/>
  <c r="BP95" i="213"/>
  <c r="GW95" i="213"/>
  <c r="AO95" i="213"/>
  <c r="EQ91" i="70"/>
  <c r="AK91" i="70"/>
  <c r="EO91" i="70"/>
  <c r="AI91" i="70"/>
  <c r="EN91" i="70"/>
  <c r="AH91" i="70"/>
  <c r="EJ91" i="70"/>
  <c r="AE91" i="70"/>
  <c r="EE91" i="70"/>
  <c r="Y91" i="70"/>
  <c r="BQ91" i="70"/>
  <c r="CM91" i="70"/>
  <c r="DH91" i="70"/>
  <c r="EF91" i="70"/>
  <c r="ES91" i="70"/>
  <c r="FM91" i="70"/>
  <c r="GO91" i="70"/>
  <c r="BD91" i="70"/>
  <c r="CD91" i="70"/>
  <c r="DE91" i="70"/>
  <c r="DO91" i="70"/>
  <c r="FK91" i="70"/>
  <c r="EW91" i="70"/>
  <c r="DL91" i="70"/>
  <c r="W91" i="70"/>
  <c r="CI91" i="70"/>
  <c r="GI91" i="70"/>
  <c r="EB91" i="70"/>
  <c r="CN91" i="70"/>
  <c r="GR91" i="70"/>
  <c r="GQ91" i="70"/>
  <c r="GM91" i="70"/>
  <c r="FH91" i="70"/>
  <c r="GY91" i="70"/>
  <c r="AO91" i="70"/>
  <c r="EC91" i="70"/>
  <c r="X91" i="70"/>
  <c r="EA91" i="70"/>
  <c r="U91" i="70"/>
  <c r="DZ91" i="70"/>
  <c r="T91" i="70"/>
  <c r="DW91" i="70"/>
  <c r="Q91" i="70"/>
  <c r="DQ91" i="70"/>
  <c r="K91" i="70"/>
  <c r="AS91" i="70"/>
  <c r="BP91" i="70"/>
  <c r="CJ91" i="70"/>
  <c r="DG91" i="70"/>
  <c r="DT91" i="70"/>
  <c r="EP91" i="70"/>
  <c r="EV91" i="70"/>
  <c r="I91" i="70"/>
  <c r="AG91" i="70"/>
  <c r="BH91" i="70"/>
  <c r="Z91" i="70"/>
  <c r="BU91" i="70"/>
  <c r="EM91" i="70"/>
  <c r="H91" i="70"/>
  <c r="AQ91" i="70"/>
  <c r="CV91" i="70"/>
  <c r="DA91" i="70"/>
  <c r="O91" i="70"/>
  <c r="FI91" i="70"/>
  <c r="FE91" i="70"/>
  <c r="AV91" i="70"/>
  <c r="EX91" i="70"/>
  <c r="AM91" i="70"/>
  <c r="EG91" i="70"/>
  <c r="GK91" i="70"/>
  <c r="EY91" i="70"/>
  <c r="FV91" i="70"/>
  <c r="DP91" i="70"/>
  <c r="J91" i="70"/>
  <c r="DM91" i="70"/>
  <c r="G91" i="70"/>
  <c r="DI91" i="70"/>
  <c r="DC91" i="70"/>
  <c r="HB91" i="70"/>
  <c r="BO91" i="70"/>
  <c r="DS91" i="70"/>
  <c r="FQ91" i="70"/>
  <c r="GS91" i="70"/>
  <c r="GT91" i="70"/>
  <c r="CL91" i="70"/>
  <c r="CK91" i="70"/>
  <c r="CG91" i="70"/>
  <c r="GB91" i="70"/>
  <c r="R91" i="70"/>
  <c r="BC91" i="70"/>
  <c r="L91" i="70"/>
  <c r="CR91" i="70"/>
  <c r="M91" i="70"/>
  <c r="BG91" i="70"/>
  <c r="AU91" i="70"/>
  <c r="GJ91" i="70"/>
  <c r="FC91" i="70"/>
  <c r="FA91" i="70"/>
  <c r="ER91" i="70"/>
  <c r="DJ91" i="70"/>
  <c r="DX91" i="70"/>
  <c r="A92" i="70"/>
  <c r="DB91" i="70"/>
  <c r="HE91" i="70"/>
  <c r="CZ91" i="70"/>
  <c r="HD91" i="70"/>
  <c r="CY91" i="70"/>
  <c r="HA91" i="70"/>
  <c r="CU91" i="70"/>
  <c r="GU91" i="70"/>
  <c r="CO91" i="70"/>
  <c r="GE91" i="70"/>
  <c r="GZ91" i="70"/>
  <c r="S91" i="70"/>
  <c r="AP91" i="70"/>
  <c r="BL91" i="70"/>
  <c r="BY91" i="70"/>
  <c r="CT91" i="70"/>
  <c r="BE91" i="70"/>
  <c r="EK91" i="70"/>
  <c r="DU91" i="70"/>
  <c r="DY91" i="70"/>
  <c r="DD91" i="70"/>
  <c r="BS91" i="70"/>
  <c r="CF91" i="70"/>
  <c r="CB91" i="70"/>
  <c r="BV91" i="70"/>
  <c r="AJ91" i="70"/>
  <c r="CE91" i="70"/>
  <c r="AX91" i="70"/>
  <c r="GG91" i="70"/>
  <c r="CC91" i="70"/>
  <c r="AN91" i="70"/>
  <c r="EZ91" i="70"/>
  <c r="GF91" i="70"/>
  <c r="CA91" i="70"/>
  <c r="GD91" i="70"/>
  <c r="BX91" i="70"/>
  <c r="GC91" i="70"/>
  <c r="BW91" i="70"/>
  <c r="FY91" i="70"/>
  <c r="BT91" i="70"/>
  <c r="FT91" i="70"/>
  <c r="BN91" i="70"/>
  <c r="EI91" i="70"/>
  <c r="FG91" i="70"/>
  <c r="GA91" i="70"/>
  <c r="GW91" i="70"/>
  <c r="P91" i="70"/>
  <c r="AC91" i="70"/>
  <c r="BA91" i="70"/>
  <c r="GN91" i="70"/>
  <c r="AF91" i="70"/>
  <c r="DR91" i="70"/>
  <c r="FS91" i="70"/>
  <c r="BM91" i="70"/>
  <c r="FP91" i="70"/>
  <c r="BK91" i="70"/>
  <c r="FO91" i="70"/>
  <c r="BI91" i="70"/>
  <c r="FL91" i="70"/>
  <c r="BF91" i="70"/>
  <c r="FF91" i="70"/>
  <c r="AZ91" i="70"/>
  <c r="DK91" i="70"/>
  <c r="EH91" i="70"/>
  <c r="FD91" i="70"/>
  <c r="FX91" i="70"/>
  <c r="GL91" i="70"/>
  <c r="AB91" i="70"/>
  <c r="EU91" i="70"/>
  <c r="FU91" i="70"/>
  <c r="GV91" i="70"/>
  <c r="AA91" i="70"/>
  <c r="CS91" i="70"/>
  <c r="FW91" i="70"/>
  <c r="AY91" i="70"/>
  <c r="AW91" i="70"/>
  <c r="AR91" i="70"/>
  <c r="CQ91" i="70"/>
  <c r="FN91" i="70"/>
  <c r="CW91" i="70"/>
  <c r="HC91" i="70"/>
  <c r="C92" i="70" l="1"/>
  <c r="E92" i="70"/>
  <c r="D92" i="70"/>
  <c r="B92" i="70"/>
  <c r="HC96" i="213"/>
  <c r="GU96" i="213"/>
  <c r="EI96" i="213"/>
  <c r="EY96" i="213"/>
  <c r="FW96" i="213"/>
  <c r="FG96" i="213"/>
  <c r="EA96" i="213"/>
  <c r="GM96" i="213"/>
  <c r="GE96" i="213"/>
  <c r="FO96" i="213"/>
  <c r="EQ96" i="213"/>
  <c r="DS96" i="213"/>
  <c r="DC96" i="213"/>
  <c r="CE96" i="213"/>
  <c r="CU96" i="213"/>
  <c r="BW96" i="213"/>
  <c r="DK96" i="213"/>
  <c r="CM96" i="213"/>
  <c r="BO96" i="213"/>
  <c r="K96" i="213"/>
  <c r="BG96" i="213"/>
  <c r="AI96" i="213"/>
  <c r="AY96" i="213"/>
  <c r="AA96" i="213"/>
  <c r="AQ96" i="213"/>
  <c r="S96" i="213"/>
  <c r="HB96" i="213"/>
  <c r="GN96" i="213"/>
  <c r="GA96" i="213"/>
  <c r="FM96" i="213"/>
  <c r="EK96" i="213"/>
  <c r="DX96" i="213"/>
  <c r="DJ96" i="213"/>
  <c r="CV96" i="213"/>
  <c r="CI96" i="213"/>
  <c r="BU96" i="213"/>
  <c r="AS96" i="213"/>
  <c r="AF96" i="213"/>
  <c r="R96" i="213"/>
  <c r="D96" i="213"/>
  <c r="HA96" i="213"/>
  <c r="FY96" i="213"/>
  <c r="FL96" i="213"/>
  <c r="EX96" i="213"/>
  <c r="EJ96" i="213"/>
  <c r="DW96" i="213"/>
  <c r="DI96" i="213"/>
  <c r="CG96" i="213"/>
  <c r="BT96" i="213"/>
  <c r="BF96" i="213"/>
  <c r="AR96" i="213"/>
  <c r="AE96" i="213"/>
  <c r="Q96" i="213"/>
  <c r="C96" i="213"/>
  <c r="GZ96" i="213"/>
  <c r="GL96" i="213"/>
  <c r="FX96" i="213"/>
  <c r="FK96" i="213"/>
  <c r="EW96" i="213"/>
  <c r="DU96" i="213"/>
  <c r="DH96" i="213"/>
  <c r="CT96" i="213"/>
  <c r="CF96" i="213"/>
  <c r="BS96" i="213"/>
  <c r="BE96" i="213"/>
  <c r="AC96" i="213"/>
  <c r="P96" i="213"/>
  <c r="B96" i="213"/>
  <c r="GY96" i="213"/>
  <c r="GK96" i="213"/>
  <c r="FI96" i="213"/>
  <c r="EV96" i="213"/>
  <c r="EH96" i="213"/>
  <c r="DT96" i="213"/>
  <c r="DG96" i="213"/>
  <c r="CS96" i="213"/>
  <c r="BQ96" i="213"/>
  <c r="BD96" i="213"/>
  <c r="AP96" i="213"/>
  <c r="AB96" i="213"/>
  <c r="O96" i="213"/>
  <c r="GW96" i="213"/>
  <c r="GJ96" i="213"/>
  <c r="FV96" i="213"/>
  <c r="FH96" i="213"/>
  <c r="EU96" i="213"/>
  <c r="EG96" i="213"/>
  <c r="DE96" i="213"/>
  <c r="CR96" i="213"/>
  <c r="CD96" i="213"/>
  <c r="BP96" i="213"/>
  <c r="BC96" i="213"/>
  <c r="AO96" i="213"/>
  <c r="M96" i="213"/>
  <c r="GV96" i="213"/>
  <c r="GI96" i="213"/>
  <c r="FU96" i="213"/>
  <c r="ES96" i="213"/>
  <c r="EF96" i="213"/>
  <c r="DR96" i="213"/>
  <c r="DD96" i="213"/>
  <c r="CQ96" i="213"/>
  <c r="CC96" i="213"/>
  <c r="BA96" i="213"/>
  <c r="AN96" i="213"/>
  <c r="Z96" i="213"/>
  <c r="L96" i="213"/>
  <c r="GG96" i="213"/>
  <c r="FT96" i="213"/>
  <c r="FF96" i="213"/>
  <c r="ER96" i="213"/>
  <c r="EE96" i="213"/>
  <c r="DQ96" i="213"/>
  <c r="CO96" i="213"/>
  <c r="CB96" i="213"/>
  <c r="BN96" i="213"/>
  <c r="AZ96" i="213"/>
  <c r="AM96" i="213"/>
  <c r="Y96" i="213"/>
  <c r="GT96" i="213"/>
  <c r="GF96" i="213"/>
  <c r="FS96" i="213"/>
  <c r="FE96" i="213"/>
  <c r="EC96" i="213"/>
  <c r="DP96" i="213"/>
  <c r="DB96" i="213"/>
  <c r="CN96" i="213"/>
  <c r="CA96" i="213"/>
  <c r="BM96" i="213"/>
  <c r="AK96" i="213"/>
  <c r="X96" i="213"/>
  <c r="J96" i="213"/>
  <c r="A97" i="213"/>
  <c r="GS96" i="213"/>
  <c r="FQ96" i="213"/>
  <c r="FD96" i="213"/>
  <c r="EP96" i="213"/>
  <c r="EB96" i="213"/>
  <c r="DO96" i="213"/>
  <c r="DA96" i="213"/>
  <c r="BY96" i="213"/>
  <c r="BL96" i="213"/>
  <c r="AX96" i="213"/>
  <c r="AJ96" i="213"/>
  <c r="W96" i="213"/>
  <c r="I96" i="213"/>
  <c r="HE96" i="213"/>
  <c r="GR96" i="213"/>
  <c r="GD96" i="213"/>
  <c r="FP96" i="213"/>
  <c r="FC96" i="213"/>
  <c r="EO96" i="213"/>
  <c r="DM96" i="213"/>
  <c r="CZ96" i="213"/>
  <c r="CL96" i="213"/>
  <c r="BX96" i="213"/>
  <c r="BK96" i="213"/>
  <c r="AW96" i="213"/>
  <c r="U96" i="213"/>
  <c r="H96" i="213"/>
  <c r="HD96" i="213"/>
  <c r="GQ96" i="213"/>
  <c r="GC96" i="213"/>
  <c r="FA96" i="213"/>
  <c r="EN96" i="213"/>
  <c r="DZ96" i="213"/>
  <c r="DL96" i="213"/>
  <c r="CY96" i="213"/>
  <c r="CK96" i="213"/>
  <c r="BI96" i="213"/>
  <c r="AV96" i="213"/>
  <c r="AH96" i="213"/>
  <c r="T96" i="213"/>
  <c r="G96" i="213"/>
  <c r="FN96" i="213"/>
  <c r="E96" i="213"/>
  <c r="EM96" i="213"/>
  <c r="DY96" i="213"/>
  <c r="CW96" i="213"/>
  <c r="CJ96" i="213"/>
  <c r="BH96" i="213"/>
  <c r="AU96" i="213"/>
  <c r="GO96" i="213"/>
  <c r="AG96" i="213"/>
  <c r="GB96" i="213"/>
  <c r="EZ96" i="213"/>
  <c r="BV96" i="213"/>
  <c r="FY92" i="70"/>
  <c r="BT92" i="70"/>
  <c r="FW92" i="70"/>
  <c r="BQ92" i="70"/>
  <c r="FH92" i="70"/>
  <c r="BC92" i="70"/>
  <c r="EQ92" i="70"/>
  <c r="AK92" i="70"/>
  <c r="EK92" i="70"/>
  <c r="AF92" i="70"/>
  <c r="CM92" i="70"/>
  <c r="DK92" i="70"/>
  <c r="EE92" i="70"/>
  <c r="FA92" i="70"/>
  <c r="FO92" i="70"/>
  <c r="GI92" i="70"/>
  <c r="AG92" i="70"/>
  <c r="CZ92" i="70"/>
  <c r="FU92" i="70"/>
  <c r="CQ92" i="70"/>
  <c r="EN92" i="70"/>
  <c r="GS92" i="70"/>
  <c r="CR92" i="70"/>
  <c r="FF92" i="70"/>
  <c r="AZ92" i="70"/>
  <c r="DA92" i="70"/>
  <c r="GM92" i="70"/>
  <c r="GK92" i="70"/>
  <c r="FE92" i="70"/>
  <c r="AY92" i="70"/>
  <c r="DL92" i="70"/>
  <c r="FX92" i="70"/>
  <c r="G92" i="70"/>
  <c r="BY92" i="70"/>
  <c r="BV92" i="70"/>
  <c r="Y92" i="70"/>
  <c r="FL92" i="70"/>
  <c r="BF92" i="70"/>
  <c r="FI92" i="70"/>
  <c r="BD92" i="70"/>
  <c r="EU92" i="70"/>
  <c r="AO92" i="70"/>
  <c r="EC92" i="70"/>
  <c r="X92" i="70"/>
  <c r="DX92" i="70"/>
  <c r="R92" i="70"/>
  <c r="BO92" i="70"/>
  <c r="CL92" i="70"/>
  <c r="DH92" i="70"/>
  <c r="EB92" i="70"/>
  <c r="EP92" i="70"/>
  <c r="FN92" i="70"/>
  <c r="FQ92" i="70"/>
  <c r="HD92" i="70"/>
  <c r="BE92" i="70"/>
  <c r="EA92" i="70"/>
  <c r="AW92" i="70"/>
  <c r="EZ92" i="70"/>
  <c r="HC92" i="70"/>
  <c r="DQ92" i="70"/>
  <c r="GO92" i="70"/>
  <c r="DZ92" i="70"/>
  <c r="CA92" i="70"/>
  <c r="BU92" i="70"/>
  <c r="GV92" i="70"/>
  <c r="AM92" i="70"/>
  <c r="W92" i="70"/>
  <c r="AI92" i="70"/>
  <c r="CE92" i="70"/>
  <c r="AS92" i="70"/>
  <c r="GL92" i="70"/>
  <c r="H92" i="70"/>
  <c r="EX92" i="70"/>
  <c r="AR92" i="70"/>
  <c r="EV92" i="70"/>
  <c r="AP92" i="70"/>
  <c r="EG92" i="70"/>
  <c r="AA92" i="70"/>
  <c r="DP92" i="70"/>
  <c r="J92" i="70"/>
  <c r="DJ92" i="70"/>
  <c r="AU92" i="70"/>
  <c r="BN92" i="70"/>
  <c r="CK92" i="70"/>
  <c r="DD92" i="70"/>
  <c r="DR92" i="70"/>
  <c r="EO92" i="70"/>
  <c r="DY92" i="70"/>
  <c r="FG92" i="70"/>
  <c r="I92" i="70"/>
  <c r="CF92" i="70"/>
  <c r="GE92" i="70"/>
  <c r="EM92" i="70"/>
  <c r="EW92" i="70"/>
  <c r="U92" i="70"/>
  <c r="BL92" i="70"/>
  <c r="CW92" i="70"/>
  <c r="DM92" i="70"/>
  <c r="CO92" i="70"/>
  <c r="A93" i="70"/>
  <c r="DI92" i="70"/>
  <c r="GW92" i="70"/>
  <c r="GF92" i="70"/>
  <c r="GA92" i="70"/>
  <c r="GC92" i="70"/>
  <c r="S92" i="70"/>
  <c r="FP92" i="70"/>
  <c r="CY92" i="70"/>
  <c r="CC92" i="70"/>
  <c r="EJ92" i="70"/>
  <c r="AE92" i="70"/>
  <c r="EH92" i="70"/>
  <c r="AB92" i="70"/>
  <c r="DS92" i="70"/>
  <c r="M92" i="70"/>
  <c r="DB92" i="70"/>
  <c r="HB92" i="70"/>
  <c r="CV92" i="70"/>
  <c r="AQ92" i="70"/>
  <c r="CJ92" i="70"/>
  <c r="CB92" i="70"/>
  <c r="AJ92" i="70"/>
  <c r="AV92" i="70"/>
  <c r="FV92" i="70"/>
  <c r="EF92" i="70"/>
  <c r="ES92" i="70"/>
  <c r="HE92" i="70"/>
  <c r="DW92" i="70"/>
  <c r="Q92" i="70"/>
  <c r="DT92" i="70"/>
  <c r="O92" i="70"/>
  <c r="DE92" i="70"/>
  <c r="GT92" i="70"/>
  <c r="CN92" i="70"/>
  <c r="GN92" i="70"/>
  <c r="CI92" i="70"/>
  <c r="GD92" i="70"/>
  <c r="GZ92" i="70"/>
  <c r="T92" i="70"/>
  <c r="AN92" i="70"/>
  <c r="BK92" i="70"/>
  <c r="BX92" i="70"/>
  <c r="CT92" i="70"/>
  <c r="AH92" i="70"/>
  <c r="BS92" i="70"/>
  <c r="ER92" i="70"/>
  <c r="GR92" i="70"/>
  <c r="FT92" i="70"/>
  <c r="BI92" i="70"/>
  <c r="DO92" i="70"/>
  <c r="DG92" i="70"/>
  <c r="BW92" i="70"/>
  <c r="DC92" i="70"/>
  <c r="HA92" i="70"/>
  <c r="CU92" i="70"/>
  <c r="GY92" i="70"/>
  <c r="CS92" i="70"/>
  <c r="GJ92" i="70"/>
  <c r="CD92" i="70"/>
  <c r="FS92" i="70"/>
  <c r="BM92" i="70"/>
  <c r="FM92" i="70"/>
  <c r="BG92" i="70"/>
  <c r="EI92" i="70"/>
  <c r="FD92" i="70"/>
  <c r="GB92" i="70"/>
  <c r="GU92" i="70"/>
  <c r="P92" i="70"/>
  <c r="AC92" i="70"/>
  <c r="AX92" i="70"/>
  <c r="DU92" i="70"/>
  <c r="GQ92" i="70"/>
  <c r="BA92" i="70"/>
  <c r="K92" i="70"/>
  <c r="FK92" i="70"/>
  <c r="L92" i="70"/>
  <c r="BH92" i="70"/>
  <c r="CG92" i="70"/>
  <c r="BP92" i="70"/>
  <c r="EY92" i="70"/>
  <c r="FC92" i="70"/>
  <c r="Z92" i="70"/>
  <c r="GG92" i="70"/>
  <c r="C93" i="70" l="1"/>
  <c r="E93" i="70"/>
  <c r="B93" i="70"/>
  <c r="D93" i="70"/>
  <c r="GU97" i="213"/>
  <c r="GM97" i="213"/>
  <c r="HC97" i="213"/>
  <c r="GE97" i="213"/>
  <c r="EI97" i="213"/>
  <c r="EY97" i="213"/>
  <c r="FW97" i="213"/>
  <c r="FG97" i="213"/>
  <c r="EA97" i="213"/>
  <c r="FO97" i="213"/>
  <c r="EQ97" i="213"/>
  <c r="DS97" i="213"/>
  <c r="CE97" i="213"/>
  <c r="CU97" i="213"/>
  <c r="BW97" i="213"/>
  <c r="DK97" i="213"/>
  <c r="CM97" i="213"/>
  <c r="BO97" i="213"/>
  <c r="DC97" i="213"/>
  <c r="BG97" i="213"/>
  <c r="AI97" i="213"/>
  <c r="AY97" i="213"/>
  <c r="AA97" i="213"/>
  <c r="AQ97" i="213"/>
  <c r="K97" i="213"/>
  <c r="S97" i="213"/>
  <c r="HA97" i="213"/>
  <c r="FY97" i="213"/>
  <c r="FL97" i="213"/>
  <c r="EX97" i="213"/>
  <c r="EJ97" i="213"/>
  <c r="DW97" i="213"/>
  <c r="DI97" i="213"/>
  <c r="CG97" i="213"/>
  <c r="BT97" i="213"/>
  <c r="BF97" i="213"/>
  <c r="AR97" i="213"/>
  <c r="GZ97" i="213"/>
  <c r="GL97" i="213"/>
  <c r="FX97" i="213"/>
  <c r="FK97" i="213"/>
  <c r="EW97" i="213"/>
  <c r="DU97" i="213"/>
  <c r="DH97" i="213"/>
  <c r="CT97" i="213"/>
  <c r="CF97" i="213"/>
  <c r="BS97" i="213"/>
  <c r="BE97" i="213"/>
  <c r="AC97" i="213"/>
  <c r="GY97" i="213"/>
  <c r="GK97" i="213"/>
  <c r="FI97" i="213"/>
  <c r="EV97" i="213"/>
  <c r="EH97" i="213"/>
  <c r="DT97" i="213"/>
  <c r="DG97" i="213"/>
  <c r="CS97" i="213"/>
  <c r="BQ97" i="213"/>
  <c r="BD97" i="213"/>
  <c r="AP97" i="213"/>
  <c r="AB97" i="213"/>
  <c r="GW97" i="213"/>
  <c r="GJ97" i="213"/>
  <c r="FV97" i="213"/>
  <c r="FH97" i="213"/>
  <c r="EU97" i="213"/>
  <c r="EG97" i="213"/>
  <c r="DE97" i="213"/>
  <c r="CR97" i="213"/>
  <c r="CD97" i="213"/>
  <c r="BP97" i="213"/>
  <c r="BC97" i="213"/>
  <c r="GV97" i="213"/>
  <c r="GI97" i="213"/>
  <c r="FU97" i="213"/>
  <c r="ES97" i="213"/>
  <c r="EF97" i="213"/>
  <c r="DR97" i="213"/>
  <c r="DD97" i="213"/>
  <c r="CQ97" i="213"/>
  <c r="CC97" i="213"/>
  <c r="BA97" i="213"/>
  <c r="AN97" i="213"/>
  <c r="GG97" i="213"/>
  <c r="FT97" i="213"/>
  <c r="FF97" i="213"/>
  <c r="ER97" i="213"/>
  <c r="EE97" i="213"/>
  <c r="DQ97" i="213"/>
  <c r="GT97" i="213"/>
  <c r="GF97" i="213"/>
  <c r="FS97" i="213"/>
  <c r="FE97" i="213"/>
  <c r="EC97" i="213"/>
  <c r="DP97" i="213"/>
  <c r="DB97" i="213"/>
  <c r="CN97" i="213"/>
  <c r="CA97" i="213"/>
  <c r="BM97" i="213"/>
  <c r="A98" i="213"/>
  <c r="GS97" i="213"/>
  <c r="FQ97" i="213"/>
  <c r="FD97" i="213"/>
  <c r="EP97" i="213"/>
  <c r="EB97" i="213"/>
  <c r="DO97" i="213"/>
  <c r="DA97" i="213"/>
  <c r="BY97" i="213"/>
  <c r="BL97" i="213"/>
  <c r="AX97" i="213"/>
  <c r="AJ97" i="213"/>
  <c r="W97" i="213"/>
  <c r="HE97" i="213"/>
  <c r="GR97" i="213"/>
  <c r="GD97" i="213"/>
  <c r="FP97" i="213"/>
  <c r="FC97" i="213"/>
  <c r="EO97" i="213"/>
  <c r="DM97" i="213"/>
  <c r="CZ97" i="213"/>
  <c r="CL97" i="213"/>
  <c r="BX97" i="213"/>
  <c r="BK97" i="213"/>
  <c r="AW97" i="213"/>
  <c r="U97" i="213"/>
  <c r="HD97" i="213"/>
  <c r="GQ97" i="213"/>
  <c r="GC97" i="213"/>
  <c r="FA97" i="213"/>
  <c r="EN97" i="213"/>
  <c r="DZ97" i="213"/>
  <c r="DL97" i="213"/>
  <c r="CY97" i="213"/>
  <c r="CK97" i="213"/>
  <c r="BI97" i="213"/>
  <c r="AV97" i="213"/>
  <c r="AH97" i="213"/>
  <c r="GO97" i="213"/>
  <c r="GB97" i="213"/>
  <c r="FN97" i="213"/>
  <c r="EZ97" i="213"/>
  <c r="EM97" i="213"/>
  <c r="DY97" i="213"/>
  <c r="CW97" i="213"/>
  <c r="CJ97" i="213"/>
  <c r="BV97" i="213"/>
  <c r="BH97" i="213"/>
  <c r="AU97" i="213"/>
  <c r="AG97" i="213"/>
  <c r="HB97" i="213"/>
  <c r="BU97" i="213"/>
  <c r="Z97" i="213"/>
  <c r="J97" i="213"/>
  <c r="GN97" i="213"/>
  <c r="BN97" i="213"/>
  <c r="Y97" i="213"/>
  <c r="I97" i="213"/>
  <c r="GA97" i="213"/>
  <c r="X97" i="213"/>
  <c r="H97" i="213"/>
  <c r="FM97" i="213"/>
  <c r="AZ97" i="213"/>
  <c r="T97" i="213"/>
  <c r="G97" i="213"/>
  <c r="E97" i="213"/>
  <c r="EK97" i="213"/>
  <c r="AS97" i="213"/>
  <c r="R97" i="213"/>
  <c r="D97" i="213"/>
  <c r="DX97" i="213"/>
  <c r="AO97" i="213"/>
  <c r="Q97" i="213"/>
  <c r="C97" i="213"/>
  <c r="DJ97" i="213"/>
  <c r="AM97" i="213"/>
  <c r="P97" i="213"/>
  <c r="B97" i="213"/>
  <c r="CV97" i="213"/>
  <c r="AK97" i="213"/>
  <c r="O97" i="213"/>
  <c r="CO97" i="213"/>
  <c r="AF97" i="213"/>
  <c r="M97" i="213"/>
  <c r="CI97" i="213"/>
  <c r="AE97" i="213"/>
  <c r="L97" i="213"/>
  <c r="CB97" i="213"/>
  <c r="EQ93" i="70"/>
  <c r="AK93" i="70"/>
  <c r="EO93" i="70"/>
  <c r="AI93" i="70"/>
  <c r="EN93" i="70"/>
  <c r="AH93" i="70"/>
  <c r="EJ93" i="70"/>
  <c r="AE93" i="70"/>
  <c r="EE93" i="70"/>
  <c r="Y93" i="70"/>
  <c r="BP93" i="70"/>
  <c r="CJ93" i="70"/>
  <c r="DG93" i="70"/>
  <c r="EB93" i="70"/>
  <c r="EP93" i="70"/>
  <c r="FK93" i="70"/>
  <c r="GN93" i="70"/>
  <c r="BC93" i="70"/>
  <c r="CC93" i="70"/>
  <c r="DD93" i="70"/>
  <c r="BQ93" i="70"/>
  <c r="HB93" i="70"/>
  <c r="FV93" i="70"/>
  <c r="HE93" i="70"/>
  <c r="HA93" i="70"/>
  <c r="CO93" i="70"/>
  <c r="GY93" i="70"/>
  <c r="BH93" i="70"/>
  <c r="EI93" i="70"/>
  <c r="CR93" i="70"/>
  <c r="ER93" i="70"/>
  <c r="GJ93" i="70"/>
  <c r="FH93" i="70"/>
  <c r="EC93" i="70"/>
  <c r="X93" i="70"/>
  <c r="EA93" i="70"/>
  <c r="U93" i="70"/>
  <c r="DZ93" i="70"/>
  <c r="T93" i="70"/>
  <c r="DW93" i="70"/>
  <c r="Q93" i="70"/>
  <c r="DQ93" i="70"/>
  <c r="K93" i="70"/>
  <c r="AQ93" i="70"/>
  <c r="BO93" i="70"/>
  <c r="CI93" i="70"/>
  <c r="DE93" i="70"/>
  <c r="DS93" i="70"/>
  <c r="EM93" i="70"/>
  <c r="EU93" i="70"/>
  <c r="AF93" i="70"/>
  <c r="BG93" i="70"/>
  <c r="EV93" i="70"/>
  <c r="DK93" i="70"/>
  <c r="DY93" i="70"/>
  <c r="J93" i="70"/>
  <c r="H93" i="70"/>
  <c r="G93" i="70"/>
  <c r="DI93" i="70"/>
  <c r="DC93" i="70"/>
  <c r="S93" i="70"/>
  <c r="BL93" i="70"/>
  <c r="CF93" i="70"/>
  <c r="DR93" i="70"/>
  <c r="GE93" i="70"/>
  <c r="M93" i="70"/>
  <c r="BE93" i="70"/>
  <c r="DX93" i="70"/>
  <c r="A94" i="70"/>
  <c r="DB93" i="70"/>
  <c r="HD93" i="70"/>
  <c r="CY93" i="70"/>
  <c r="CU93" i="70"/>
  <c r="GB93" i="70"/>
  <c r="R93" i="70"/>
  <c r="BV93" i="70"/>
  <c r="FU93" i="70"/>
  <c r="FC93" i="70"/>
  <c r="EX93" i="70"/>
  <c r="DH93" i="70"/>
  <c r="EW93" i="70"/>
  <c r="DP93" i="70"/>
  <c r="DM93" i="70"/>
  <c r="DL93" i="70"/>
  <c r="GZ93" i="70"/>
  <c r="AP93" i="70"/>
  <c r="CT93" i="70"/>
  <c r="CW93" i="70"/>
  <c r="FN93" i="70"/>
  <c r="W93" i="70"/>
  <c r="CZ93" i="70"/>
  <c r="GU93" i="70"/>
  <c r="AO93" i="70"/>
  <c r="CS93" i="70"/>
  <c r="DT93" i="70"/>
  <c r="EK93" i="70"/>
  <c r="DA93" i="70"/>
  <c r="BX93" i="70"/>
  <c r="BT93" i="70"/>
  <c r="EH93" i="70"/>
  <c r="GV93" i="70"/>
  <c r="AB93" i="70"/>
  <c r="AX93" i="70"/>
  <c r="AS93" i="70"/>
  <c r="AC93" i="70"/>
  <c r="HC93" i="70"/>
  <c r="L93" i="70"/>
  <c r="AY93" i="70"/>
  <c r="AV93" i="70"/>
  <c r="AM93" i="70"/>
  <c r="EY93" i="70"/>
  <c r="CV93" i="70"/>
  <c r="GI93" i="70"/>
  <c r="BD93" i="70"/>
  <c r="CA93" i="70"/>
  <c r="BW93" i="70"/>
  <c r="FT93" i="70"/>
  <c r="BN93" i="70"/>
  <c r="GT93" i="70"/>
  <c r="CN93" i="70"/>
  <c r="GR93" i="70"/>
  <c r="CL93" i="70"/>
  <c r="GQ93" i="70"/>
  <c r="CK93" i="70"/>
  <c r="GM93" i="70"/>
  <c r="CG93" i="70"/>
  <c r="GG93" i="70"/>
  <c r="CB93" i="70"/>
  <c r="FG93" i="70"/>
  <c r="GA93" i="70"/>
  <c r="GW93" i="70"/>
  <c r="P93" i="70"/>
  <c r="AN93" i="70"/>
  <c r="BA93" i="70"/>
  <c r="BU93" i="70"/>
  <c r="I93" i="70"/>
  <c r="CQ93" i="70"/>
  <c r="BY93" i="70"/>
  <c r="CD93" i="70"/>
  <c r="AU93" i="70"/>
  <c r="AJ93" i="70"/>
  <c r="CE93" i="70"/>
  <c r="GF93" i="70"/>
  <c r="GD93" i="70"/>
  <c r="GC93" i="70"/>
  <c r="FY93" i="70"/>
  <c r="FD93" i="70"/>
  <c r="FX93" i="70"/>
  <c r="O93" i="70"/>
  <c r="GL93" i="70"/>
  <c r="FI93" i="70"/>
  <c r="AG93" i="70"/>
  <c r="FA93" i="70"/>
  <c r="CM93" i="70"/>
  <c r="FM93" i="70"/>
  <c r="Z93" i="70"/>
  <c r="FS93" i="70"/>
  <c r="BM93" i="70"/>
  <c r="FP93" i="70"/>
  <c r="BK93" i="70"/>
  <c r="FO93" i="70"/>
  <c r="BI93" i="70"/>
  <c r="FL93" i="70"/>
  <c r="BF93" i="70"/>
  <c r="FF93" i="70"/>
  <c r="AZ93" i="70"/>
  <c r="DJ93" i="70"/>
  <c r="EG93" i="70"/>
  <c r="EZ93" i="70"/>
  <c r="FW93" i="70"/>
  <c r="GK93" i="70"/>
  <c r="AA93" i="70"/>
  <c r="ES93" i="70"/>
  <c r="FQ93" i="70"/>
  <c r="GS93" i="70"/>
  <c r="BS93" i="70"/>
  <c r="DO93" i="70"/>
  <c r="GO93" i="70"/>
  <c r="FE93" i="70"/>
  <c r="AW93" i="70"/>
  <c r="AR93" i="70"/>
  <c r="EF93" i="70"/>
  <c r="DU93" i="70"/>
  <c r="C94" i="70" l="1"/>
  <c r="E94" i="70"/>
  <c r="B94" i="70"/>
  <c r="D94" i="70"/>
  <c r="GU98" i="213"/>
  <c r="FW98" i="213"/>
  <c r="GM98" i="213"/>
  <c r="FO98" i="213"/>
  <c r="HC98" i="213"/>
  <c r="GE98" i="213"/>
  <c r="FG98" i="213"/>
  <c r="EY98" i="213"/>
  <c r="EA98" i="213"/>
  <c r="EQ98" i="213"/>
  <c r="DS98" i="213"/>
  <c r="EI98" i="213"/>
  <c r="CU98" i="213"/>
  <c r="BW98" i="213"/>
  <c r="DK98" i="213"/>
  <c r="CM98" i="213"/>
  <c r="BO98" i="213"/>
  <c r="DC98" i="213"/>
  <c r="CE98" i="213"/>
  <c r="AI98" i="213"/>
  <c r="AY98" i="213"/>
  <c r="AA98" i="213"/>
  <c r="AQ98" i="213"/>
  <c r="K98" i="213"/>
  <c r="BG98" i="213"/>
  <c r="S98" i="213"/>
  <c r="A99" i="213"/>
  <c r="GS98" i="213"/>
  <c r="FQ98" i="213"/>
  <c r="FD98" i="213"/>
  <c r="EP98" i="213"/>
  <c r="EB98" i="213"/>
  <c r="DO98" i="213"/>
  <c r="DA98" i="213"/>
  <c r="BY98" i="213"/>
  <c r="BL98" i="213"/>
  <c r="AX98" i="213"/>
  <c r="AJ98" i="213"/>
  <c r="W98" i="213"/>
  <c r="I98" i="213"/>
  <c r="HE98" i="213"/>
  <c r="GR98" i="213"/>
  <c r="GD98" i="213"/>
  <c r="FP98" i="213"/>
  <c r="FC98" i="213"/>
  <c r="EO98" i="213"/>
  <c r="DM98" i="213"/>
  <c r="CZ98" i="213"/>
  <c r="CL98" i="213"/>
  <c r="BX98" i="213"/>
  <c r="BK98" i="213"/>
  <c r="AW98" i="213"/>
  <c r="U98" i="213"/>
  <c r="H98" i="213"/>
  <c r="HD98" i="213"/>
  <c r="GQ98" i="213"/>
  <c r="GC98" i="213"/>
  <c r="FA98" i="213"/>
  <c r="EN98" i="213"/>
  <c r="DZ98" i="213"/>
  <c r="DL98" i="213"/>
  <c r="CY98" i="213"/>
  <c r="CK98" i="213"/>
  <c r="BI98" i="213"/>
  <c r="AV98" i="213"/>
  <c r="AH98" i="213"/>
  <c r="T98" i="213"/>
  <c r="G98" i="213"/>
  <c r="GO98" i="213"/>
  <c r="GB98" i="213"/>
  <c r="FN98" i="213"/>
  <c r="EZ98" i="213"/>
  <c r="EM98" i="213"/>
  <c r="DY98" i="213"/>
  <c r="CW98" i="213"/>
  <c r="CJ98" i="213"/>
  <c r="BV98" i="213"/>
  <c r="BH98" i="213"/>
  <c r="AU98" i="213"/>
  <c r="AG98" i="213"/>
  <c r="E98" i="213"/>
  <c r="HB98" i="213"/>
  <c r="GN98" i="213"/>
  <c r="GA98" i="213"/>
  <c r="FM98" i="213"/>
  <c r="EK98" i="213"/>
  <c r="DX98" i="213"/>
  <c r="DJ98" i="213"/>
  <c r="CV98" i="213"/>
  <c r="CI98" i="213"/>
  <c r="BU98" i="213"/>
  <c r="AS98" i="213"/>
  <c r="AF98" i="213"/>
  <c r="R98" i="213"/>
  <c r="D98" i="213"/>
  <c r="HA98" i="213"/>
  <c r="FY98" i="213"/>
  <c r="FL98" i="213"/>
  <c r="EX98" i="213"/>
  <c r="EJ98" i="213"/>
  <c r="DW98" i="213"/>
  <c r="DI98" i="213"/>
  <c r="CG98" i="213"/>
  <c r="BT98" i="213"/>
  <c r="BF98" i="213"/>
  <c r="AR98" i="213"/>
  <c r="AE98" i="213"/>
  <c r="Q98" i="213"/>
  <c r="C98" i="213"/>
  <c r="GZ98" i="213"/>
  <c r="GL98" i="213"/>
  <c r="FX98" i="213"/>
  <c r="FK98" i="213"/>
  <c r="EW98" i="213"/>
  <c r="DU98" i="213"/>
  <c r="DH98" i="213"/>
  <c r="CT98" i="213"/>
  <c r="CF98" i="213"/>
  <c r="BS98" i="213"/>
  <c r="BE98" i="213"/>
  <c r="AC98" i="213"/>
  <c r="P98" i="213"/>
  <c r="B98" i="213"/>
  <c r="GY98" i="213"/>
  <c r="GK98" i="213"/>
  <c r="FI98" i="213"/>
  <c r="EV98" i="213"/>
  <c r="EH98" i="213"/>
  <c r="DT98" i="213"/>
  <c r="DG98" i="213"/>
  <c r="CS98" i="213"/>
  <c r="BQ98" i="213"/>
  <c r="BD98" i="213"/>
  <c r="AP98" i="213"/>
  <c r="AB98" i="213"/>
  <c r="O98" i="213"/>
  <c r="GW98" i="213"/>
  <c r="GJ98" i="213"/>
  <c r="FV98" i="213"/>
  <c r="FH98" i="213"/>
  <c r="EU98" i="213"/>
  <c r="EG98" i="213"/>
  <c r="DE98" i="213"/>
  <c r="CR98" i="213"/>
  <c r="CD98" i="213"/>
  <c r="BP98" i="213"/>
  <c r="BC98" i="213"/>
  <c r="AO98" i="213"/>
  <c r="M98" i="213"/>
  <c r="GV98" i="213"/>
  <c r="GI98" i="213"/>
  <c r="FU98" i="213"/>
  <c r="ES98" i="213"/>
  <c r="EF98" i="213"/>
  <c r="DR98" i="213"/>
  <c r="DD98" i="213"/>
  <c r="CQ98" i="213"/>
  <c r="CC98" i="213"/>
  <c r="BA98" i="213"/>
  <c r="AN98" i="213"/>
  <c r="Z98" i="213"/>
  <c r="L98" i="213"/>
  <c r="GG98" i="213"/>
  <c r="FT98" i="213"/>
  <c r="FF98" i="213"/>
  <c r="ER98" i="213"/>
  <c r="EE98" i="213"/>
  <c r="DQ98" i="213"/>
  <c r="CO98" i="213"/>
  <c r="CB98" i="213"/>
  <c r="BN98" i="213"/>
  <c r="AZ98" i="213"/>
  <c r="AM98" i="213"/>
  <c r="Y98" i="213"/>
  <c r="FE98" i="213"/>
  <c r="EC98" i="213"/>
  <c r="DP98" i="213"/>
  <c r="DB98" i="213"/>
  <c r="CN98" i="213"/>
  <c r="CA98" i="213"/>
  <c r="BM98" i="213"/>
  <c r="GT98" i="213"/>
  <c r="AK98" i="213"/>
  <c r="GF98" i="213"/>
  <c r="X98" i="213"/>
  <c r="FS98" i="213"/>
  <c r="J98" i="213"/>
  <c r="A95" i="70"/>
  <c r="DI94" i="70"/>
  <c r="DG94" i="70"/>
  <c r="GW94" i="70"/>
  <c r="CR94" i="70"/>
  <c r="GF94" i="70"/>
  <c r="CA94" i="70"/>
  <c r="GA94" i="70"/>
  <c r="BU94" i="70"/>
  <c r="FD94" i="70"/>
  <c r="GB94" i="70"/>
  <c r="GU94" i="70"/>
  <c r="P94" i="70"/>
  <c r="AJ94" i="70"/>
  <c r="AX94" i="70"/>
  <c r="CQ94" i="70"/>
  <c r="AG94" i="70"/>
  <c r="BO94" i="70"/>
  <c r="EP94" i="70"/>
  <c r="ES94" i="70"/>
  <c r="HD94" i="70"/>
  <c r="BS94" i="70"/>
  <c r="DA94" i="70"/>
  <c r="CB94" i="70"/>
  <c r="GQ94" i="70"/>
  <c r="EV94" i="70"/>
  <c r="DP94" i="70"/>
  <c r="AQ94" i="70"/>
  <c r="CJ94" i="70"/>
  <c r="DQ94" i="70"/>
  <c r="HC94" i="70"/>
  <c r="AU94" i="70"/>
  <c r="HA94" i="70"/>
  <c r="CU94" i="70"/>
  <c r="GY94" i="70"/>
  <c r="CS94" i="70"/>
  <c r="GJ94" i="70"/>
  <c r="CD94" i="70"/>
  <c r="FS94" i="70"/>
  <c r="BM94" i="70"/>
  <c r="FM94" i="70"/>
  <c r="BG94" i="70"/>
  <c r="EF94" i="70"/>
  <c r="FC94" i="70"/>
  <c r="FX94" i="70"/>
  <c r="GS94" i="70"/>
  <c r="L94" i="70"/>
  <c r="Z94" i="70"/>
  <c r="BV94" i="70"/>
  <c r="FO94" i="70"/>
  <c r="U94" i="70"/>
  <c r="CW94" i="70"/>
  <c r="BE94" i="70"/>
  <c r="DM94" i="70"/>
  <c r="K94" i="70"/>
  <c r="GG94" i="70"/>
  <c r="EG94" i="70"/>
  <c r="GD94" i="70"/>
  <c r="DE94" i="70"/>
  <c r="CI94" i="70"/>
  <c r="AM94" i="70"/>
  <c r="BY94" i="70"/>
  <c r="GL94" i="70"/>
  <c r="CZ94" i="70"/>
  <c r="GM94" i="70"/>
  <c r="CG94" i="70"/>
  <c r="GK94" i="70"/>
  <c r="CE94" i="70"/>
  <c r="FV94" i="70"/>
  <c r="BP94" i="70"/>
  <c r="FE94" i="70"/>
  <c r="AY94" i="70"/>
  <c r="EY94" i="70"/>
  <c r="AS94" i="70"/>
  <c r="DK94" i="70"/>
  <c r="EE94" i="70"/>
  <c r="FA94" i="70"/>
  <c r="FU94" i="70"/>
  <c r="GI94" i="70"/>
  <c r="AW94" i="70"/>
  <c r="DR94" i="70"/>
  <c r="GO94" i="70"/>
  <c r="AZ94" i="70"/>
  <c r="EM94" i="70"/>
  <c r="W94" i="70"/>
  <c r="I94" i="70"/>
  <c r="BH94" i="70"/>
  <c r="DD94" i="70"/>
  <c r="EI94" i="70"/>
  <c r="EX94" i="70"/>
  <c r="AP94" i="70"/>
  <c r="J94" i="70"/>
  <c r="BL94" i="70"/>
  <c r="DC94" i="70"/>
  <c r="FK94" i="70"/>
  <c r="FP94" i="70"/>
  <c r="BA94" i="70"/>
  <c r="DZ94" i="70"/>
  <c r="FQ94" i="70"/>
  <c r="DW94" i="70"/>
  <c r="DT94" i="70"/>
  <c r="GT94" i="70"/>
  <c r="GC94" i="70"/>
  <c r="DO94" i="70"/>
  <c r="AI94" i="70"/>
  <c r="FY94" i="70"/>
  <c r="BT94" i="70"/>
  <c r="FW94" i="70"/>
  <c r="BQ94" i="70"/>
  <c r="FH94" i="70"/>
  <c r="BC94" i="70"/>
  <c r="EQ94" i="70"/>
  <c r="AK94" i="70"/>
  <c r="EK94" i="70"/>
  <c r="AF94" i="70"/>
  <c r="CL94" i="70"/>
  <c r="DH94" i="70"/>
  <c r="EB94" i="70"/>
  <c r="EZ94" i="70"/>
  <c r="FN94" i="70"/>
  <c r="HE94" i="70"/>
  <c r="Y94" i="70"/>
  <c r="BX94" i="70"/>
  <c r="ER94" i="70"/>
  <c r="G94" i="70"/>
  <c r="AV94" i="70"/>
  <c r="GE94" i="70"/>
  <c r="GR94" i="70"/>
  <c r="EO94" i="70"/>
  <c r="AC94" i="70"/>
  <c r="FT94" i="70"/>
  <c r="CO94" i="70"/>
  <c r="O94" i="70"/>
  <c r="GN94" i="70"/>
  <c r="S94" i="70"/>
  <c r="DL94" i="70"/>
  <c r="EW94" i="70"/>
  <c r="FL94" i="70"/>
  <c r="BF94" i="70"/>
  <c r="FI94" i="70"/>
  <c r="BD94" i="70"/>
  <c r="EU94" i="70"/>
  <c r="AO94" i="70"/>
  <c r="EC94" i="70"/>
  <c r="X94" i="70"/>
  <c r="DX94" i="70"/>
  <c r="R94" i="70"/>
  <c r="BN94" i="70"/>
  <c r="CK94" i="70"/>
  <c r="EA94" i="70"/>
  <c r="CY94" i="70"/>
  <c r="AR94" i="70"/>
  <c r="AA94" i="70"/>
  <c r="DJ94" i="70"/>
  <c r="BI94" i="70"/>
  <c r="EJ94" i="70"/>
  <c r="AE94" i="70"/>
  <c r="EH94" i="70"/>
  <c r="AB94" i="70"/>
  <c r="DS94" i="70"/>
  <c r="M94" i="70"/>
  <c r="DB94" i="70"/>
  <c r="HB94" i="70"/>
  <c r="CV94" i="70"/>
  <c r="GZ94" i="70"/>
  <c r="T94" i="70"/>
  <c r="AN94" i="70"/>
  <c r="BK94" i="70"/>
  <c r="CF94" i="70"/>
  <c r="CT94" i="70"/>
  <c r="EN94" i="70"/>
  <c r="DU94" i="70"/>
  <c r="FF94" i="70"/>
  <c r="H94" i="70"/>
  <c r="CC94" i="70"/>
  <c r="DY94" i="70"/>
  <c r="CM94" i="70"/>
  <c r="FG94" i="70"/>
  <c r="Q94" i="70"/>
  <c r="CN94" i="70"/>
  <c r="GV94" i="70"/>
  <c r="BW94" i="70"/>
  <c r="AH94" i="70"/>
  <c r="C95" i="70" l="1"/>
  <c r="E95" i="70"/>
  <c r="B95" i="70"/>
  <c r="D95" i="70"/>
  <c r="HC99" i="213"/>
  <c r="GU99" i="213"/>
  <c r="EY99" i="213"/>
  <c r="EA99" i="213"/>
  <c r="FW99" i="213"/>
  <c r="FG99" i="213"/>
  <c r="EQ99" i="213"/>
  <c r="GM99" i="213"/>
  <c r="FO99" i="213"/>
  <c r="DS99" i="213"/>
  <c r="GE99" i="213"/>
  <c r="EI99" i="213"/>
  <c r="CU99" i="213"/>
  <c r="BW99" i="213"/>
  <c r="DK99" i="213"/>
  <c r="CM99" i="213"/>
  <c r="BO99" i="213"/>
  <c r="DC99" i="213"/>
  <c r="CE99" i="213"/>
  <c r="AY99" i="213"/>
  <c r="AA99" i="213"/>
  <c r="AQ99" i="213"/>
  <c r="K99" i="213"/>
  <c r="BG99" i="213"/>
  <c r="AI99" i="213"/>
  <c r="S99" i="213"/>
  <c r="GY99" i="213"/>
  <c r="GK99" i="213"/>
  <c r="FI99" i="213"/>
  <c r="EV99" i="213"/>
  <c r="EH99" i="213"/>
  <c r="DT99" i="213"/>
  <c r="DG99" i="213"/>
  <c r="CS99" i="213"/>
  <c r="BQ99" i="213"/>
  <c r="BD99" i="213"/>
  <c r="AP99" i="213"/>
  <c r="AB99" i="213"/>
  <c r="O99" i="213"/>
  <c r="GW99" i="213"/>
  <c r="GJ99" i="213"/>
  <c r="FV99" i="213"/>
  <c r="FH99" i="213"/>
  <c r="EU99" i="213"/>
  <c r="EG99" i="213"/>
  <c r="DE99" i="213"/>
  <c r="CR99" i="213"/>
  <c r="CD99" i="213"/>
  <c r="BP99" i="213"/>
  <c r="BC99" i="213"/>
  <c r="AO99" i="213"/>
  <c r="M99" i="213"/>
  <c r="GV99" i="213"/>
  <c r="GI99" i="213"/>
  <c r="FU99" i="213"/>
  <c r="ES99" i="213"/>
  <c r="EF99" i="213"/>
  <c r="DR99" i="213"/>
  <c r="DD99" i="213"/>
  <c r="CQ99" i="213"/>
  <c r="CC99" i="213"/>
  <c r="BA99" i="213"/>
  <c r="AN99" i="213"/>
  <c r="Z99" i="213"/>
  <c r="L99" i="213"/>
  <c r="GG99" i="213"/>
  <c r="FT99" i="213"/>
  <c r="FF99" i="213"/>
  <c r="ER99" i="213"/>
  <c r="EE99" i="213"/>
  <c r="DQ99" i="213"/>
  <c r="CO99" i="213"/>
  <c r="CB99" i="213"/>
  <c r="BN99" i="213"/>
  <c r="AZ99" i="213"/>
  <c r="AM99" i="213"/>
  <c r="Y99" i="213"/>
  <c r="GT99" i="213"/>
  <c r="GF99" i="213"/>
  <c r="FS99" i="213"/>
  <c r="FE99" i="213"/>
  <c r="EC99" i="213"/>
  <c r="DP99" i="213"/>
  <c r="DB99" i="213"/>
  <c r="CN99" i="213"/>
  <c r="CA99" i="213"/>
  <c r="BM99" i="213"/>
  <c r="AK99" i="213"/>
  <c r="X99" i="213"/>
  <c r="J99" i="213"/>
  <c r="A100" i="213"/>
  <c r="GS99" i="213"/>
  <c r="FQ99" i="213"/>
  <c r="FD99" i="213"/>
  <c r="EP99" i="213"/>
  <c r="EB99" i="213"/>
  <c r="DO99" i="213"/>
  <c r="DA99" i="213"/>
  <c r="BY99" i="213"/>
  <c r="BL99" i="213"/>
  <c r="AX99" i="213"/>
  <c r="AJ99" i="213"/>
  <c r="W99" i="213"/>
  <c r="I99" i="213"/>
  <c r="HE99" i="213"/>
  <c r="GR99" i="213"/>
  <c r="GD99" i="213"/>
  <c r="FP99" i="213"/>
  <c r="FC99" i="213"/>
  <c r="EO99" i="213"/>
  <c r="DM99" i="213"/>
  <c r="CZ99" i="213"/>
  <c r="CL99" i="213"/>
  <c r="BX99" i="213"/>
  <c r="BK99" i="213"/>
  <c r="AW99" i="213"/>
  <c r="U99" i="213"/>
  <c r="H99" i="213"/>
  <c r="HD99" i="213"/>
  <c r="GQ99" i="213"/>
  <c r="GC99" i="213"/>
  <c r="FA99" i="213"/>
  <c r="EN99" i="213"/>
  <c r="DZ99" i="213"/>
  <c r="DL99" i="213"/>
  <c r="CY99" i="213"/>
  <c r="CK99" i="213"/>
  <c r="BI99" i="213"/>
  <c r="AV99" i="213"/>
  <c r="AH99" i="213"/>
  <c r="T99" i="213"/>
  <c r="G99" i="213"/>
  <c r="GO99" i="213"/>
  <c r="GB99" i="213"/>
  <c r="FN99" i="213"/>
  <c r="EZ99" i="213"/>
  <c r="EM99" i="213"/>
  <c r="DY99" i="213"/>
  <c r="CW99" i="213"/>
  <c r="CJ99" i="213"/>
  <c r="BV99" i="213"/>
  <c r="BH99" i="213"/>
  <c r="AU99" i="213"/>
  <c r="AG99" i="213"/>
  <c r="E99" i="213"/>
  <c r="HB99" i="213"/>
  <c r="GN99" i="213"/>
  <c r="GA99" i="213"/>
  <c r="FM99" i="213"/>
  <c r="EK99" i="213"/>
  <c r="DX99" i="213"/>
  <c r="DJ99" i="213"/>
  <c r="CV99" i="213"/>
  <c r="CI99" i="213"/>
  <c r="BU99" i="213"/>
  <c r="AS99" i="213"/>
  <c r="AF99" i="213"/>
  <c r="R99" i="213"/>
  <c r="D99" i="213"/>
  <c r="HA99" i="213"/>
  <c r="FY99" i="213"/>
  <c r="FL99" i="213"/>
  <c r="EX99" i="213"/>
  <c r="EJ99" i="213"/>
  <c r="DW99" i="213"/>
  <c r="DI99" i="213"/>
  <c r="CG99" i="213"/>
  <c r="BT99" i="213"/>
  <c r="BF99" i="213"/>
  <c r="AR99" i="213"/>
  <c r="AE99" i="213"/>
  <c r="Q99" i="213"/>
  <c r="C99" i="213"/>
  <c r="DH99" i="213"/>
  <c r="CT99" i="213"/>
  <c r="CF99" i="213"/>
  <c r="BS99" i="213"/>
  <c r="BE99" i="213"/>
  <c r="GZ99" i="213"/>
  <c r="GL99" i="213"/>
  <c r="AC99" i="213"/>
  <c r="FX99" i="213"/>
  <c r="P99" i="213"/>
  <c r="FK99" i="213"/>
  <c r="B99" i="213"/>
  <c r="EW99" i="213"/>
  <c r="DU99" i="213"/>
  <c r="EY95" i="70"/>
  <c r="AS95" i="70"/>
  <c r="EX95" i="70"/>
  <c r="AR95" i="70"/>
  <c r="DU95" i="70"/>
  <c r="GY95" i="70"/>
  <c r="CS95" i="70"/>
  <c r="FV95" i="70"/>
  <c r="BP95" i="70"/>
  <c r="ES95" i="70"/>
  <c r="AN95" i="70"/>
  <c r="DQ95" i="70"/>
  <c r="GT95" i="70"/>
  <c r="CN95" i="70"/>
  <c r="FQ95" i="70"/>
  <c r="BL95" i="70"/>
  <c r="K95" i="70"/>
  <c r="CJ95" i="70"/>
  <c r="HD95" i="70"/>
  <c r="GR95" i="70"/>
  <c r="O95" i="70"/>
  <c r="FC95" i="70"/>
  <c r="AI95" i="70"/>
  <c r="CK95" i="70"/>
  <c r="BK95" i="70"/>
  <c r="FX95" i="70"/>
  <c r="GV95" i="70"/>
  <c r="EQ95" i="70"/>
  <c r="DY95" i="70"/>
  <c r="FK95" i="70"/>
  <c r="CC95" i="70"/>
  <c r="HE95" i="70"/>
  <c r="EK95" i="70"/>
  <c r="AF95" i="70"/>
  <c r="EJ95" i="70"/>
  <c r="AE95" i="70"/>
  <c r="DH95" i="70"/>
  <c r="GK95" i="70"/>
  <c r="CE95" i="70"/>
  <c r="FH95" i="70"/>
  <c r="BC95" i="70"/>
  <c r="EF95" i="70"/>
  <c r="Z95" i="70"/>
  <c r="DC95" i="70"/>
  <c r="GF95" i="70"/>
  <c r="CA95" i="70"/>
  <c r="FD95" i="70"/>
  <c r="AX95" i="70"/>
  <c r="GQ95" i="70"/>
  <c r="AG95" i="70"/>
  <c r="FA95" i="70"/>
  <c r="DK95" i="70"/>
  <c r="EO95" i="70"/>
  <c r="U95" i="70"/>
  <c r="J95" i="70"/>
  <c r="AV95" i="70"/>
  <c r="DZ95" i="70"/>
  <c r="DS95" i="70"/>
  <c r="HC95" i="70"/>
  <c r="BX95" i="70"/>
  <c r="GM95" i="70"/>
  <c r="EC95" i="70"/>
  <c r="FO95" i="70"/>
  <c r="DX95" i="70"/>
  <c r="R95" i="70"/>
  <c r="DW95" i="70"/>
  <c r="GZ95" i="70"/>
  <c r="CT95" i="70"/>
  <c r="FW95" i="70"/>
  <c r="BQ95" i="70"/>
  <c r="EU95" i="70"/>
  <c r="AO95" i="70"/>
  <c r="DR95" i="70"/>
  <c r="GU95" i="70"/>
  <c r="CO95" i="70"/>
  <c r="FS95" i="70"/>
  <c r="BM95" i="70"/>
  <c r="EP95" i="70"/>
  <c r="AJ95" i="70"/>
  <c r="EN95" i="70"/>
  <c r="H95" i="70"/>
  <c r="CY95" i="70"/>
  <c r="Q95" i="70"/>
  <c r="BH95" i="70"/>
  <c r="DM95" i="70"/>
  <c r="GD95" i="70"/>
  <c r="AH95" i="70"/>
  <c r="GN95" i="70"/>
  <c r="EH95" i="70"/>
  <c r="FF95" i="70"/>
  <c r="I95" i="70"/>
  <c r="FP95" i="70"/>
  <c r="A96" i="70"/>
  <c r="DJ95" i="70"/>
  <c r="DI95" i="70"/>
  <c r="GL95" i="70"/>
  <c r="CF95" i="70"/>
  <c r="FI95" i="70"/>
  <c r="BD95" i="70"/>
  <c r="EG95" i="70"/>
  <c r="AA95" i="70"/>
  <c r="DD95" i="70"/>
  <c r="GG95" i="70"/>
  <c r="CB95" i="70"/>
  <c r="FE95" i="70"/>
  <c r="AY95" i="70"/>
  <c r="EB95" i="70"/>
  <c r="W95" i="70"/>
  <c r="GB95" i="70"/>
  <c r="HA95" i="70"/>
  <c r="EV95" i="70"/>
  <c r="BN95" i="70"/>
  <c r="L95" i="70"/>
  <c r="DE95" i="70"/>
  <c r="DA95" i="70"/>
  <c r="AW95" i="70"/>
  <c r="CV95" i="70"/>
  <c r="AP95" i="70"/>
  <c r="AK95" i="70"/>
  <c r="EA95" i="70"/>
  <c r="X95" i="70"/>
  <c r="BE95" i="70"/>
  <c r="GA95" i="70"/>
  <c r="BU95" i="70"/>
  <c r="FY95" i="70"/>
  <c r="BT95" i="70"/>
  <c r="EW95" i="70"/>
  <c r="AQ95" i="70"/>
  <c r="DT95" i="70"/>
  <c r="GW95" i="70"/>
  <c r="CR95" i="70"/>
  <c r="FU95" i="70"/>
  <c r="BO95" i="70"/>
  <c r="ER95" i="70"/>
  <c r="AM95" i="70"/>
  <c r="DP95" i="70"/>
  <c r="GS95" i="70"/>
  <c r="CM95" i="70"/>
  <c r="CW95" i="70"/>
  <c r="GO95" i="70"/>
  <c r="S95" i="70"/>
  <c r="DL95" i="70"/>
  <c r="GC95" i="70"/>
  <c r="FN95" i="70"/>
  <c r="M95" i="70"/>
  <c r="Y95" i="70"/>
  <c r="GE95" i="70"/>
  <c r="AU95" i="70"/>
  <c r="T95" i="70"/>
  <c r="G95" i="70"/>
  <c r="BW95" i="70"/>
  <c r="CU95" i="70"/>
  <c r="CQ95" i="70"/>
  <c r="DO95" i="70"/>
  <c r="BI95" i="70"/>
  <c r="CG95" i="70"/>
  <c r="GI95" i="70"/>
  <c r="EZ95" i="70"/>
  <c r="FM95" i="70"/>
  <c r="BG95" i="70"/>
  <c r="FL95" i="70"/>
  <c r="BF95" i="70"/>
  <c r="EI95" i="70"/>
  <c r="AC95" i="70"/>
  <c r="DG95" i="70"/>
  <c r="GJ95" i="70"/>
  <c r="CD95" i="70"/>
  <c r="FG95" i="70"/>
  <c r="BA95" i="70"/>
  <c r="EE95" i="70"/>
  <c r="DB95" i="70"/>
  <c r="BY95" i="70"/>
  <c r="EM95" i="70"/>
  <c r="CL95" i="70"/>
  <c r="HB95" i="70"/>
  <c r="BS95" i="70"/>
  <c r="FT95" i="70"/>
  <c r="CZ95" i="70"/>
  <c r="CI95" i="70"/>
  <c r="AB95" i="70"/>
  <c r="AZ95" i="70"/>
  <c r="BV95" i="70"/>
  <c r="P95" i="70"/>
  <c r="E96" i="70" l="1"/>
  <c r="B96" i="70"/>
  <c r="D96" i="70"/>
  <c r="C96" i="70"/>
  <c r="GM100" i="213"/>
  <c r="HC100" i="213"/>
  <c r="GE100" i="213"/>
  <c r="GU100" i="213"/>
  <c r="FW100" i="213"/>
  <c r="EA100" i="213"/>
  <c r="FG100" i="213"/>
  <c r="EQ100" i="213"/>
  <c r="FO100" i="213"/>
  <c r="DS100" i="213"/>
  <c r="EI100" i="213"/>
  <c r="EY100" i="213"/>
  <c r="BW100" i="213"/>
  <c r="DK100" i="213"/>
  <c r="CM100" i="213"/>
  <c r="BO100" i="213"/>
  <c r="DC100" i="213"/>
  <c r="CE100" i="213"/>
  <c r="CU100" i="213"/>
  <c r="AY100" i="213"/>
  <c r="AA100" i="213"/>
  <c r="AQ100" i="213"/>
  <c r="K100" i="213"/>
  <c r="BG100" i="213"/>
  <c r="AI100" i="213"/>
  <c r="S100" i="213"/>
  <c r="HD100" i="213"/>
  <c r="GQ100" i="213"/>
  <c r="GC100" i="213"/>
  <c r="FA100" i="213"/>
  <c r="EN100" i="213"/>
  <c r="DZ100" i="213"/>
  <c r="DL100" i="213"/>
  <c r="CY100" i="213"/>
  <c r="CK100" i="213"/>
  <c r="BI100" i="213"/>
  <c r="AV100" i="213"/>
  <c r="AH100" i="213"/>
  <c r="T100" i="213"/>
  <c r="G100" i="213"/>
  <c r="GO100" i="213"/>
  <c r="GB100" i="213"/>
  <c r="FN100" i="213"/>
  <c r="EZ100" i="213"/>
  <c r="EM100" i="213"/>
  <c r="DY100" i="213"/>
  <c r="CW100" i="213"/>
  <c r="CJ100" i="213"/>
  <c r="BV100" i="213"/>
  <c r="BH100" i="213"/>
  <c r="AU100" i="213"/>
  <c r="AG100" i="213"/>
  <c r="E100" i="213"/>
  <c r="HB100" i="213"/>
  <c r="GN100" i="213"/>
  <c r="GA100" i="213"/>
  <c r="FM100" i="213"/>
  <c r="EK100" i="213"/>
  <c r="DX100" i="213"/>
  <c r="DJ100" i="213"/>
  <c r="CV100" i="213"/>
  <c r="CI100" i="213"/>
  <c r="BU100" i="213"/>
  <c r="AS100" i="213"/>
  <c r="AF100" i="213"/>
  <c r="R100" i="213"/>
  <c r="D100" i="213"/>
  <c r="HA100" i="213"/>
  <c r="FY100" i="213"/>
  <c r="FL100" i="213"/>
  <c r="EX100" i="213"/>
  <c r="EJ100" i="213"/>
  <c r="DW100" i="213"/>
  <c r="DI100" i="213"/>
  <c r="CG100" i="213"/>
  <c r="BT100" i="213"/>
  <c r="BF100" i="213"/>
  <c r="AR100" i="213"/>
  <c r="AE100" i="213"/>
  <c r="Q100" i="213"/>
  <c r="C100" i="213"/>
  <c r="GZ100" i="213"/>
  <c r="GL100" i="213"/>
  <c r="FX100" i="213"/>
  <c r="FK100" i="213"/>
  <c r="EW100" i="213"/>
  <c r="DU100" i="213"/>
  <c r="DH100" i="213"/>
  <c r="CT100" i="213"/>
  <c r="CF100" i="213"/>
  <c r="BS100" i="213"/>
  <c r="BE100" i="213"/>
  <c r="AC100" i="213"/>
  <c r="P100" i="213"/>
  <c r="B100" i="213"/>
  <c r="GY100" i="213"/>
  <c r="GK100" i="213"/>
  <c r="FI100" i="213"/>
  <c r="EV100" i="213"/>
  <c r="EH100" i="213"/>
  <c r="DT100" i="213"/>
  <c r="DG100" i="213"/>
  <c r="CS100" i="213"/>
  <c r="BQ100" i="213"/>
  <c r="BD100" i="213"/>
  <c r="AP100" i="213"/>
  <c r="AB100" i="213"/>
  <c r="O100" i="213"/>
  <c r="GW100" i="213"/>
  <c r="GJ100" i="213"/>
  <c r="FV100" i="213"/>
  <c r="FH100" i="213"/>
  <c r="EU100" i="213"/>
  <c r="EG100" i="213"/>
  <c r="DE100" i="213"/>
  <c r="CR100" i="213"/>
  <c r="CD100" i="213"/>
  <c r="BP100" i="213"/>
  <c r="BC100" i="213"/>
  <c r="AO100" i="213"/>
  <c r="M100" i="213"/>
  <c r="GV100" i="213"/>
  <c r="GI100" i="213"/>
  <c r="FU100" i="213"/>
  <c r="ES100" i="213"/>
  <c r="EF100" i="213"/>
  <c r="DR100" i="213"/>
  <c r="DD100" i="213"/>
  <c r="CQ100" i="213"/>
  <c r="CC100" i="213"/>
  <c r="BA100" i="213"/>
  <c r="AN100" i="213"/>
  <c r="Z100" i="213"/>
  <c r="L100" i="213"/>
  <c r="GG100" i="213"/>
  <c r="FT100" i="213"/>
  <c r="FF100" i="213"/>
  <c r="ER100" i="213"/>
  <c r="EE100" i="213"/>
  <c r="DQ100" i="213"/>
  <c r="CO100" i="213"/>
  <c r="CB100" i="213"/>
  <c r="BN100" i="213"/>
  <c r="AZ100" i="213"/>
  <c r="AM100" i="213"/>
  <c r="Y100" i="213"/>
  <c r="GT100" i="213"/>
  <c r="GF100" i="213"/>
  <c r="FS100" i="213"/>
  <c r="FE100" i="213"/>
  <c r="EC100" i="213"/>
  <c r="DP100" i="213"/>
  <c r="DB100" i="213"/>
  <c r="CN100" i="213"/>
  <c r="CA100" i="213"/>
  <c r="BM100" i="213"/>
  <c r="AK100" i="213"/>
  <c r="X100" i="213"/>
  <c r="J100" i="213"/>
  <c r="A101" i="213"/>
  <c r="GS100" i="213"/>
  <c r="FQ100" i="213"/>
  <c r="FD100" i="213"/>
  <c r="EP100" i="213"/>
  <c r="EB100" i="213"/>
  <c r="DO100" i="213"/>
  <c r="DA100" i="213"/>
  <c r="BY100" i="213"/>
  <c r="BL100" i="213"/>
  <c r="AX100" i="213"/>
  <c r="AJ100" i="213"/>
  <c r="W100" i="213"/>
  <c r="I100" i="213"/>
  <c r="BK100" i="213"/>
  <c r="HE100" i="213"/>
  <c r="AW100" i="213"/>
  <c r="GR100" i="213"/>
  <c r="GD100" i="213"/>
  <c r="U100" i="213"/>
  <c r="FP100" i="213"/>
  <c r="H100" i="213"/>
  <c r="FC100" i="213"/>
  <c r="EO100" i="213"/>
  <c r="DM100" i="213"/>
  <c r="CZ100" i="213"/>
  <c r="CL100" i="213"/>
  <c r="BX100" i="213"/>
  <c r="ER96" i="70"/>
  <c r="AM96" i="70"/>
  <c r="EC96" i="70"/>
  <c r="X96" i="70"/>
  <c r="DO96" i="70"/>
  <c r="I96" i="70"/>
  <c r="DM96" i="70"/>
  <c r="H96" i="70"/>
  <c r="DL96" i="70"/>
  <c r="G96" i="70"/>
  <c r="DK96" i="70"/>
  <c r="DJ96" i="70"/>
  <c r="DI96" i="70"/>
  <c r="DH96" i="70"/>
  <c r="GV96" i="70"/>
  <c r="FH96" i="70"/>
  <c r="BQ96" i="70"/>
  <c r="EG96" i="70"/>
  <c r="EH96" i="70"/>
  <c r="BC96" i="70"/>
  <c r="GI96" i="70"/>
  <c r="FV96" i="70"/>
  <c r="DR96" i="70"/>
  <c r="EE96" i="70"/>
  <c r="Y96" i="70"/>
  <c r="DP96" i="70"/>
  <c r="J96" i="70"/>
  <c r="DA96" i="70"/>
  <c r="HE96" i="70"/>
  <c r="CZ96" i="70"/>
  <c r="HD96" i="70"/>
  <c r="CY96" i="70"/>
  <c r="HC96" i="70"/>
  <c r="CW96" i="70"/>
  <c r="HB96" i="70"/>
  <c r="CV96" i="70"/>
  <c r="HA96" i="70"/>
  <c r="CU96" i="70"/>
  <c r="GZ96" i="70"/>
  <c r="CT96" i="70"/>
  <c r="FG96" i="70"/>
  <c r="ES96" i="70"/>
  <c r="DE96" i="70"/>
  <c r="FI96" i="70"/>
  <c r="DT96" i="70"/>
  <c r="DG96" i="70"/>
  <c r="BP96" i="70"/>
  <c r="M96" i="70"/>
  <c r="AA96" i="70"/>
  <c r="AQ96" i="70"/>
  <c r="EV96" i="70"/>
  <c r="GK96" i="70"/>
  <c r="DQ96" i="70"/>
  <c r="K96" i="70"/>
  <c r="DB96" i="70"/>
  <c r="GS96" i="70"/>
  <c r="CM96" i="70"/>
  <c r="GR96" i="70"/>
  <c r="CL96" i="70"/>
  <c r="GQ96" i="70"/>
  <c r="CK96" i="70"/>
  <c r="GO96" i="70"/>
  <c r="CJ96" i="70"/>
  <c r="GN96" i="70"/>
  <c r="CI96" i="70"/>
  <c r="GM96" i="70"/>
  <c r="CG96" i="70"/>
  <c r="GL96" i="70"/>
  <c r="CF96" i="70"/>
  <c r="DD96" i="70"/>
  <c r="CQ96" i="70"/>
  <c r="CS96" i="70"/>
  <c r="AB96" i="70"/>
  <c r="EF96" i="70"/>
  <c r="AC96" i="70"/>
  <c r="A97" i="70"/>
  <c r="DC96" i="70"/>
  <c r="GT96" i="70"/>
  <c r="CN96" i="70"/>
  <c r="GE96" i="70"/>
  <c r="BY96" i="70"/>
  <c r="GD96" i="70"/>
  <c r="BX96" i="70"/>
  <c r="GC96" i="70"/>
  <c r="BW96" i="70"/>
  <c r="GB96" i="70"/>
  <c r="BV96" i="70"/>
  <c r="GA96" i="70"/>
  <c r="BU96" i="70"/>
  <c r="FY96" i="70"/>
  <c r="BT96" i="70"/>
  <c r="FX96" i="70"/>
  <c r="BS96" i="70"/>
  <c r="BA96" i="70"/>
  <c r="AN96" i="70"/>
  <c r="FW96" i="70"/>
  <c r="DS96" i="70"/>
  <c r="AP96" i="70"/>
  <c r="L96" i="70"/>
  <c r="FK96" i="70"/>
  <c r="GW96" i="70"/>
  <c r="BD96" i="70"/>
  <c r="CR96" i="70"/>
  <c r="GU96" i="70"/>
  <c r="CO96" i="70"/>
  <c r="GF96" i="70"/>
  <c r="CA96" i="70"/>
  <c r="FQ96" i="70"/>
  <c r="BL96" i="70"/>
  <c r="FP96" i="70"/>
  <c r="BK96" i="70"/>
  <c r="FO96" i="70"/>
  <c r="BI96" i="70"/>
  <c r="FN96" i="70"/>
  <c r="BH96" i="70"/>
  <c r="FM96" i="70"/>
  <c r="BG96" i="70"/>
  <c r="FL96" i="70"/>
  <c r="BF96" i="70"/>
  <c r="BE96" i="70"/>
  <c r="CE96" i="70"/>
  <c r="GY96" i="70"/>
  <c r="CD96" i="70"/>
  <c r="GG96" i="70"/>
  <c r="CB96" i="70"/>
  <c r="FS96" i="70"/>
  <c r="BM96" i="70"/>
  <c r="FD96" i="70"/>
  <c r="AX96" i="70"/>
  <c r="FC96" i="70"/>
  <c r="AW96" i="70"/>
  <c r="FA96" i="70"/>
  <c r="AV96" i="70"/>
  <c r="EZ96" i="70"/>
  <c r="AU96" i="70"/>
  <c r="EY96" i="70"/>
  <c r="AS96" i="70"/>
  <c r="EX96" i="70"/>
  <c r="AR96" i="70"/>
  <c r="EW96" i="70"/>
  <c r="EU96" i="70"/>
  <c r="BO96" i="70"/>
  <c r="O96" i="70"/>
  <c r="FT96" i="70"/>
  <c r="BN96" i="70"/>
  <c r="FE96" i="70"/>
  <c r="AY96" i="70"/>
  <c r="EP96" i="70"/>
  <c r="AJ96" i="70"/>
  <c r="EO96" i="70"/>
  <c r="AI96" i="70"/>
  <c r="EN96" i="70"/>
  <c r="AH96" i="70"/>
  <c r="EM96" i="70"/>
  <c r="AG96" i="70"/>
  <c r="EK96" i="70"/>
  <c r="AF96" i="70"/>
  <c r="EJ96" i="70"/>
  <c r="AE96" i="70"/>
  <c r="EI96" i="70"/>
  <c r="CC96" i="70"/>
  <c r="FF96" i="70"/>
  <c r="AZ96" i="70"/>
  <c r="EQ96" i="70"/>
  <c r="AK96" i="70"/>
  <c r="EB96" i="70"/>
  <c r="W96" i="70"/>
  <c r="EA96" i="70"/>
  <c r="U96" i="70"/>
  <c r="DZ96" i="70"/>
  <c r="T96" i="70"/>
  <c r="DY96" i="70"/>
  <c r="S96" i="70"/>
  <c r="DX96" i="70"/>
  <c r="R96" i="70"/>
  <c r="DW96" i="70"/>
  <c r="Q96" i="70"/>
  <c r="DU96" i="70"/>
  <c r="P96" i="70"/>
  <c r="AO96" i="70"/>
  <c r="Z96" i="70"/>
  <c r="FU96" i="70"/>
  <c r="GJ96" i="70"/>
  <c r="B97" i="70" l="1"/>
  <c r="D97" i="70"/>
  <c r="E97" i="70"/>
  <c r="C97" i="70"/>
  <c r="GM101" i="213"/>
  <c r="FO101" i="213"/>
  <c r="HC101" i="213"/>
  <c r="GE101" i="213"/>
  <c r="FG101" i="213"/>
  <c r="GU101" i="213"/>
  <c r="FW101" i="213"/>
  <c r="EQ101" i="213"/>
  <c r="DS101" i="213"/>
  <c r="EI101" i="213"/>
  <c r="EY101" i="213"/>
  <c r="EA101" i="213"/>
  <c r="DK101" i="213"/>
  <c r="CM101" i="213"/>
  <c r="BO101" i="213"/>
  <c r="DC101" i="213"/>
  <c r="CE101" i="213"/>
  <c r="CU101" i="213"/>
  <c r="BW101" i="213"/>
  <c r="AA101" i="213"/>
  <c r="AQ101" i="213"/>
  <c r="K101" i="213"/>
  <c r="BG101" i="213"/>
  <c r="AI101" i="213"/>
  <c r="S101" i="213"/>
  <c r="AY101" i="213"/>
  <c r="HA101" i="213"/>
  <c r="FY101" i="213"/>
  <c r="FL101" i="213"/>
  <c r="EX101" i="213"/>
  <c r="GZ101" i="213"/>
  <c r="GL101" i="213"/>
  <c r="FX101" i="213"/>
  <c r="FK101" i="213"/>
  <c r="EW101" i="213"/>
  <c r="GY101" i="213"/>
  <c r="GK101" i="213"/>
  <c r="FI101" i="213"/>
  <c r="EV101" i="213"/>
  <c r="GG101" i="213"/>
  <c r="FT101" i="213"/>
  <c r="GT101" i="213"/>
  <c r="GF101" i="213"/>
  <c r="FS101" i="213"/>
  <c r="A102" i="213"/>
  <c r="GS101" i="213"/>
  <c r="FQ101" i="213"/>
  <c r="FD101" i="213"/>
  <c r="EP101" i="213"/>
  <c r="HE101" i="213"/>
  <c r="GR101" i="213"/>
  <c r="GD101" i="213"/>
  <c r="FP101" i="213"/>
  <c r="FC101" i="213"/>
  <c r="HD101" i="213"/>
  <c r="GQ101" i="213"/>
  <c r="GC101" i="213"/>
  <c r="FA101" i="213"/>
  <c r="GO101" i="213"/>
  <c r="GB101" i="213"/>
  <c r="FN101" i="213"/>
  <c r="EZ101" i="213"/>
  <c r="GN101" i="213"/>
  <c r="EU101" i="213"/>
  <c r="EF101" i="213"/>
  <c r="DR101" i="213"/>
  <c r="DD101" i="213"/>
  <c r="CQ101" i="213"/>
  <c r="CC101" i="213"/>
  <c r="BA101" i="213"/>
  <c r="AN101" i="213"/>
  <c r="Z101" i="213"/>
  <c r="L101" i="213"/>
  <c r="GJ101" i="213"/>
  <c r="ES101" i="213"/>
  <c r="EE101" i="213"/>
  <c r="DQ101" i="213"/>
  <c r="CO101" i="213"/>
  <c r="CB101" i="213"/>
  <c r="BN101" i="213"/>
  <c r="AZ101" i="213"/>
  <c r="AM101" i="213"/>
  <c r="Y101" i="213"/>
  <c r="GI101" i="213"/>
  <c r="ER101" i="213"/>
  <c r="EC101" i="213"/>
  <c r="DP101" i="213"/>
  <c r="DB101" i="213"/>
  <c r="CN101" i="213"/>
  <c r="CA101" i="213"/>
  <c r="BM101" i="213"/>
  <c r="AK101" i="213"/>
  <c r="X101" i="213"/>
  <c r="J101" i="213"/>
  <c r="GA101" i="213"/>
  <c r="EB101" i="213"/>
  <c r="DO101" i="213"/>
  <c r="DA101" i="213"/>
  <c r="BY101" i="213"/>
  <c r="BL101" i="213"/>
  <c r="AX101" i="213"/>
  <c r="AJ101" i="213"/>
  <c r="W101" i="213"/>
  <c r="I101" i="213"/>
  <c r="FV101" i="213"/>
  <c r="EO101" i="213"/>
  <c r="DM101" i="213"/>
  <c r="CZ101" i="213"/>
  <c r="CL101" i="213"/>
  <c r="BX101" i="213"/>
  <c r="BK101" i="213"/>
  <c r="AW101" i="213"/>
  <c r="U101" i="213"/>
  <c r="H101" i="213"/>
  <c r="FU101" i="213"/>
  <c r="EN101" i="213"/>
  <c r="DZ101" i="213"/>
  <c r="DL101" i="213"/>
  <c r="CY101" i="213"/>
  <c r="CK101" i="213"/>
  <c r="BI101" i="213"/>
  <c r="AV101" i="213"/>
  <c r="AH101" i="213"/>
  <c r="T101" i="213"/>
  <c r="G101" i="213"/>
  <c r="FM101" i="213"/>
  <c r="EM101" i="213"/>
  <c r="DY101" i="213"/>
  <c r="CW101" i="213"/>
  <c r="CJ101" i="213"/>
  <c r="BV101" i="213"/>
  <c r="BH101" i="213"/>
  <c r="AU101" i="213"/>
  <c r="AG101" i="213"/>
  <c r="E101" i="213"/>
  <c r="FH101" i="213"/>
  <c r="EK101" i="213"/>
  <c r="DX101" i="213"/>
  <c r="DJ101" i="213"/>
  <c r="CV101" i="213"/>
  <c r="CI101" i="213"/>
  <c r="BU101" i="213"/>
  <c r="AS101" i="213"/>
  <c r="AF101" i="213"/>
  <c r="R101" i="213"/>
  <c r="D101" i="213"/>
  <c r="EJ101" i="213"/>
  <c r="DW101" i="213"/>
  <c r="DI101" i="213"/>
  <c r="CG101" i="213"/>
  <c r="BT101" i="213"/>
  <c r="BF101" i="213"/>
  <c r="AR101" i="213"/>
  <c r="AE101" i="213"/>
  <c r="Q101" i="213"/>
  <c r="C101" i="213"/>
  <c r="HB101" i="213"/>
  <c r="FF101" i="213"/>
  <c r="DU101" i="213"/>
  <c r="DH101" i="213"/>
  <c r="CT101" i="213"/>
  <c r="CF101" i="213"/>
  <c r="BS101" i="213"/>
  <c r="BE101" i="213"/>
  <c r="AC101" i="213"/>
  <c r="P101" i="213"/>
  <c r="B101" i="213"/>
  <c r="GW101" i="213"/>
  <c r="FE101" i="213"/>
  <c r="EH101" i="213"/>
  <c r="DT101" i="213"/>
  <c r="DG101" i="213"/>
  <c r="CS101" i="213"/>
  <c r="BQ101" i="213"/>
  <c r="BD101" i="213"/>
  <c r="AP101" i="213"/>
  <c r="AB101" i="213"/>
  <c r="O101" i="213"/>
  <c r="M101" i="213"/>
  <c r="GV101" i="213"/>
  <c r="EG101" i="213"/>
  <c r="DE101" i="213"/>
  <c r="CR101" i="213"/>
  <c r="CD101" i="213"/>
  <c r="BP101" i="213"/>
  <c r="BC101" i="213"/>
  <c r="AO101" i="213"/>
  <c r="EY97" i="70"/>
  <c r="AS97" i="70"/>
  <c r="EX97" i="70"/>
  <c r="AR97" i="70"/>
  <c r="EW97" i="70"/>
  <c r="AQ97" i="70"/>
  <c r="EV97" i="70"/>
  <c r="AP97" i="70"/>
  <c r="EG97" i="70"/>
  <c r="AA97" i="70"/>
  <c r="DR97" i="70"/>
  <c r="L97" i="70"/>
  <c r="DC97" i="70"/>
  <c r="GT97" i="70"/>
  <c r="CN97" i="70"/>
  <c r="GE97" i="70"/>
  <c r="BY97" i="70"/>
  <c r="BH97" i="70"/>
  <c r="CW97" i="70"/>
  <c r="BI97" i="70"/>
  <c r="EA97" i="70"/>
  <c r="CZ97" i="70"/>
  <c r="GB97" i="70"/>
  <c r="DO97" i="70"/>
  <c r="BX97" i="70"/>
  <c r="J97" i="70"/>
  <c r="CK97" i="70"/>
  <c r="EK97" i="70"/>
  <c r="AF97" i="70"/>
  <c r="EJ97" i="70"/>
  <c r="AE97" i="70"/>
  <c r="EI97" i="70"/>
  <c r="AC97" i="70"/>
  <c r="EH97" i="70"/>
  <c r="AB97" i="70"/>
  <c r="DS97" i="70"/>
  <c r="M97" i="70"/>
  <c r="DD97" i="70"/>
  <c r="GU97" i="70"/>
  <c r="CO97" i="70"/>
  <c r="GF97" i="70"/>
  <c r="CA97" i="70"/>
  <c r="FQ97" i="70"/>
  <c r="BL97" i="70"/>
  <c r="AU97" i="70"/>
  <c r="G97" i="70"/>
  <c r="AI97" i="70"/>
  <c r="BW97" i="70"/>
  <c r="FP97" i="70"/>
  <c r="H97" i="70"/>
  <c r="AV97" i="70"/>
  <c r="DP97" i="70"/>
  <c r="EN97" i="70"/>
  <c r="DX97" i="70"/>
  <c r="R97" i="70"/>
  <c r="DW97" i="70"/>
  <c r="Q97" i="70"/>
  <c r="DU97" i="70"/>
  <c r="P97" i="70"/>
  <c r="DT97" i="70"/>
  <c r="O97" i="70"/>
  <c r="DE97" i="70"/>
  <c r="GV97" i="70"/>
  <c r="CQ97" i="70"/>
  <c r="GG97" i="70"/>
  <c r="CB97" i="70"/>
  <c r="FS97" i="70"/>
  <c r="BM97" i="70"/>
  <c r="FD97" i="70"/>
  <c r="AX97" i="70"/>
  <c r="HD97" i="70"/>
  <c r="GO97" i="70"/>
  <c r="FC97" i="70"/>
  <c r="GD97" i="70"/>
  <c r="GR97" i="70"/>
  <c r="AH97" i="70"/>
  <c r="DY97" i="70"/>
  <c r="AG97" i="70"/>
  <c r="EE97" i="70"/>
  <c r="A98" i="70"/>
  <c r="DJ97" i="70"/>
  <c r="DI97" i="70"/>
  <c r="DH97" i="70"/>
  <c r="DG97" i="70"/>
  <c r="GW97" i="70"/>
  <c r="CR97" i="70"/>
  <c r="GI97" i="70"/>
  <c r="CC97" i="70"/>
  <c r="FT97" i="70"/>
  <c r="BN97" i="70"/>
  <c r="FE97" i="70"/>
  <c r="AY97" i="70"/>
  <c r="EP97" i="70"/>
  <c r="AJ97" i="70"/>
  <c r="FA97" i="70"/>
  <c r="EM97" i="70"/>
  <c r="BV97" i="70"/>
  <c r="CL97" i="70"/>
  <c r="T97" i="70"/>
  <c r="HE97" i="70"/>
  <c r="GQ97" i="70"/>
  <c r="BK97" i="70"/>
  <c r="ES97" i="70"/>
  <c r="FO97" i="70"/>
  <c r="HB97" i="70"/>
  <c r="CV97" i="70"/>
  <c r="HA97" i="70"/>
  <c r="CU97" i="70"/>
  <c r="GZ97" i="70"/>
  <c r="CT97" i="70"/>
  <c r="GY97" i="70"/>
  <c r="CS97" i="70"/>
  <c r="GJ97" i="70"/>
  <c r="CD97" i="70"/>
  <c r="FU97" i="70"/>
  <c r="BO97" i="70"/>
  <c r="FF97" i="70"/>
  <c r="AZ97" i="70"/>
  <c r="EQ97" i="70"/>
  <c r="AK97" i="70"/>
  <c r="EB97" i="70"/>
  <c r="W97" i="70"/>
  <c r="CY97" i="70"/>
  <c r="CJ97" i="70"/>
  <c r="EO97" i="70"/>
  <c r="GC97" i="70"/>
  <c r="AN97" i="70"/>
  <c r="FN97" i="70"/>
  <c r="GN97" i="70"/>
  <c r="CI97" i="70"/>
  <c r="GM97" i="70"/>
  <c r="CG97" i="70"/>
  <c r="GL97" i="70"/>
  <c r="CF97" i="70"/>
  <c r="GK97" i="70"/>
  <c r="CE97" i="70"/>
  <c r="FV97" i="70"/>
  <c r="BP97" i="70"/>
  <c r="FG97" i="70"/>
  <c r="BA97" i="70"/>
  <c r="ER97" i="70"/>
  <c r="AM97" i="70"/>
  <c r="EC97" i="70"/>
  <c r="X97" i="70"/>
  <c r="I97" i="70"/>
  <c r="S97" i="70"/>
  <c r="DA97" i="70"/>
  <c r="DZ97" i="70"/>
  <c r="GA97" i="70"/>
  <c r="BU97" i="70"/>
  <c r="FY97" i="70"/>
  <c r="BT97" i="70"/>
  <c r="FX97" i="70"/>
  <c r="BS97" i="70"/>
  <c r="FW97" i="70"/>
  <c r="BQ97" i="70"/>
  <c r="FH97" i="70"/>
  <c r="BC97" i="70"/>
  <c r="Y97" i="70"/>
  <c r="HC97" i="70"/>
  <c r="FM97" i="70"/>
  <c r="BG97" i="70"/>
  <c r="FL97" i="70"/>
  <c r="BF97" i="70"/>
  <c r="FK97" i="70"/>
  <c r="BE97" i="70"/>
  <c r="FI97" i="70"/>
  <c r="BD97" i="70"/>
  <c r="EU97" i="70"/>
  <c r="AO97" i="70"/>
  <c r="EF97" i="70"/>
  <c r="Z97" i="70"/>
  <c r="DQ97" i="70"/>
  <c r="K97" i="70"/>
  <c r="DB97" i="70"/>
  <c r="GS97" i="70"/>
  <c r="CM97" i="70"/>
  <c r="DK97" i="70"/>
  <c r="EZ97" i="70"/>
  <c r="DL97" i="70"/>
  <c r="AW97" i="70"/>
  <c r="DM97" i="70"/>
  <c r="U97" i="70"/>
  <c r="D98" i="70" l="1"/>
  <c r="E98" i="70"/>
  <c r="C98" i="70"/>
  <c r="B98" i="70"/>
  <c r="HC102" i="213"/>
  <c r="GU102" i="213"/>
  <c r="GM102" i="213"/>
  <c r="FG102" i="213"/>
  <c r="EQ102" i="213"/>
  <c r="FW102" i="213"/>
  <c r="DS102" i="213"/>
  <c r="FO102" i="213"/>
  <c r="EI102" i="213"/>
  <c r="GE102" i="213"/>
  <c r="EY102" i="213"/>
  <c r="EA102" i="213"/>
  <c r="CM102" i="213"/>
  <c r="BO102" i="213"/>
  <c r="DC102" i="213"/>
  <c r="CE102" i="213"/>
  <c r="CU102" i="213"/>
  <c r="BW102" i="213"/>
  <c r="DK102" i="213"/>
  <c r="AQ102" i="213"/>
  <c r="K102" i="213"/>
  <c r="BG102" i="213"/>
  <c r="AI102" i="213"/>
  <c r="AY102" i="213"/>
  <c r="S102" i="213"/>
  <c r="AA102" i="213"/>
  <c r="A103" i="213"/>
  <c r="GS102" i="213"/>
  <c r="FQ102" i="213"/>
  <c r="FD102" i="213"/>
  <c r="EP102" i="213"/>
  <c r="EB102" i="213"/>
  <c r="DO102" i="213"/>
  <c r="DA102" i="213"/>
  <c r="BY102" i="213"/>
  <c r="BL102" i="213"/>
  <c r="AX102" i="213"/>
  <c r="AJ102" i="213"/>
  <c r="W102" i="213"/>
  <c r="I102" i="213"/>
  <c r="HE102" i="213"/>
  <c r="GR102" i="213"/>
  <c r="GD102" i="213"/>
  <c r="FP102" i="213"/>
  <c r="FC102" i="213"/>
  <c r="EO102" i="213"/>
  <c r="DM102" i="213"/>
  <c r="CZ102" i="213"/>
  <c r="CL102" i="213"/>
  <c r="BX102" i="213"/>
  <c r="BK102" i="213"/>
  <c r="AW102" i="213"/>
  <c r="U102" i="213"/>
  <c r="H102" i="213"/>
  <c r="HD102" i="213"/>
  <c r="GQ102" i="213"/>
  <c r="GC102" i="213"/>
  <c r="FA102" i="213"/>
  <c r="EN102" i="213"/>
  <c r="DZ102" i="213"/>
  <c r="DL102" i="213"/>
  <c r="CY102" i="213"/>
  <c r="CK102" i="213"/>
  <c r="BI102" i="213"/>
  <c r="AV102" i="213"/>
  <c r="AH102" i="213"/>
  <c r="T102" i="213"/>
  <c r="G102" i="213"/>
  <c r="GO102" i="213"/>
  <c r="GB102" i="213"/>
  <c r="FN102" i="213"/>
  <c r="EZ102" i="213"/>
  <c r="EM102" i="213"/>
  <c r="DY102" i="213"/>
  <c r="CW102" i="213"/>
  <c r="CJ102" i="213"/>
  <c r="BV102" i="213"/>
  <c r="HA102" i="213"/>
  <c r="FY102" i="213"/>
  <c r="FL102" i="213"/>
  <c r="EX102" i="213"/>
  <c r="EJ102" i="213"/>
  <c r="DW102" i="213"/>
  <c r="DI102" i="213"/>
  <c r="CG102" i="213"/>
  <c r="BT102" i="213"/>
  <c r="BF102" i="213"/>
  <c r="AR102" i="213"/>
  <c r="AE102" i="213"/>
  <c r="Q102" i="213"/>
  <c r="C102" i="213"/>
  <c r="GZ102" i="213"/>
  <c r="GL102" i="213"/>
  <c r="FX102" i="213"/>
  <c r="FK102" i="213"/>
  <c r="EW102" i="213"/>
  <c r="DU102" i="213"/>
  <c r="DH102" i="213"/>
  <c r="CT102" i="213"/>
  <c r="CF102" i="213"/>
  <c r="BS102" i="213"/>
  <c r="BE102" i="213"/>
  <c r="AC102" i="213"/>
  <c r="P102" i="213"/>
  <c r="B102" i="213"/>
  <c r="GY102" i="213"/>
  <c r="GK102" i="213"/>
  <c r="FI102" i="213"/>
  <c r="EV102" i="213"/>
  <c r="EH102" i="213"/>
  <c r="DT102" i="213"/>
  <c r="DG102" i="213"/>
  <c r="CS102" i="213"/>
  <c r="BQ102" i="213"/>
  <c r="BD102" i="213"/>
  <c r="AP102" i="213"/>
  <c r="AB102" i="213"/>
  <c r="O102" i="213"/>
  <c r="GW102" i="213"/>
  <c r="GJ102" i="213"/>
  <c r="FV102" i="213"/>
  <c r="FH102" i="213"/>
  <c r="EU102" i="213"/>
  <c r="EG102" i="213"/>
  <c r="DE102" i="213"/>
  <c r="CR102" i="213"/>
  <c r="CD102" i="213"/>
  <c r="BP102" i="213"/>
  <c r="BC102" i="213"/>
  <c r="AO102" i="213"/>
  <c r="M102" i="213"/>
  <c r="GV102" i="213"/>
  <c r="GI102" i="213"/>
  <c r="FU102" i="213"/>
  <c r="ES102" i="213"/>
  <c r="EF102" i="213"/>
  <c r="DR102" i="213"/>
  <c r="DD102" i="213"/>
  <c r="CQ102" i="213"/>
  <c r="CC102" i="213"/>
  <c r="BA102" i="213"/>
  <c r="AN102" i="213"/>
  <c r="Z102" i="213"/>
  <c r="L102" i="213"/>
  <c r="GG102" i="213"/>
  <c r="FT102" i="213"/>
  <c r="FF102" i="213"/>
  <c r="ER102" i="213"/>
  <c r="EE102" i="213"/>
  <c r="DQ102" i="213"/>
  <c r="CO102" i="213"/>
  <c r="CB102" i="213"/>
  <c r="BN102" i="213"/>
  <c r="AZ102" i="213"/>
  <c r="AM102" i="213"/>
  <c r="Y102" i="213"/>
  <c r="GF102" i="213"/>
  <c r="DB102" i="213"/>
  <c r="AK102" i="213"/>
  <c r="GA102" i="213"/>
  <c r="CV102" i="213"/>
  <c r="AG102" i="213"/>
  <c r="FS102" i="213"/>
  <c r="CN102" i="213"/>
  <c r="AF102" i="213"/>
  <c r="FM102" i="213"/>
  <c r="CI102" i="213"/>
  <c r="X102" i="213"/>
  <c r="FE102" i="213"/>
  <c r="CA102" i="213"/>
  <c r="BU102" i="213"/>
  <c r="R102" i="213"/>
  <c r="BM102" i="213"/>
  <c r="J102" i="213"/>
  <c r="EK102" i="213"/>
  <c r="BH102" i="213"/>
  <c r="E102" i="213"/>
  <c r="EC102" i="213"/>
  <c r="D102" i="213"/>
  <c r="HB102" i="213"/>
  <c r="DX102" i="213"/>
  <c r="GT102" i="213"/>
  <c r="DP102" i="213"/>
  <c r="AU102" i="213"/>
  <c r="GN102" i="213"/>
  <c r="DJ102" i="213"/>
  <c r="AS102" i="213"/>
  <c r="ER98" i="70"/>
  <c r="AM98" i="70"/>
  <c r="EC98" i="70"/>
  <c r="X98" i="70"/>
  <c r="DO98" i="70"/>
  <c r="I98" i="70"/>
  <c r="DM98" i="70"/>
  <c r="H98" i="70"/>
  <c r="DL98" i="70"/>
  <c r="G98" i="70"/>
  <c r="DK98" i="70"/>
  <c r="DJ98" i="70"/>
  <c r="DI98" i="70"/>
  <c r="DH98" i="70"/>
  <c r="FH98" i="70"/>
  <c r="CQ98" i="70"/>
  <c r="EH98" i="70"/>
  <c r="CD98" i="70"/>
  <c r="DT98" i="70"/>
  <c r="BG98" i="70"/>
  <c r="BP98" i="70"/>
  <c r="EW98" i="70"/>
  <c r="Z98" i="70"/>
  <c r="GY98" i="70"/>
  <c r="EE98" i="70"/>
  <c r="Y98" i="70"/>
  <c r="DP98" i="70"/>
  <c r="J98" i="70"/>
  <c r="DA98" i="70"/>
  <c r="HE98" i="70"/>
  <c r="CZ98" i="70"/>
  <c r="HD98" i="70"/>
  <c r="CY98" i="70"/>
  <c r="HC98" i="70"/>
  <c r="CW98" i="70"/>
  <c r="HB98" i="70"/>
  <c r="CV98" i="70"/>
  <c r="HA98" i="70"/>
  <c r="CU98" i="70"/>
  <c r="GZ98" i="70"/>
  <c r="CT98" i="70"/>
  <c r="FU98" i="70"/>
  <c r="DE98" i="70"/>
  <c r="AN98" i="70"/>
  <c r="AB98" i="70"/>
  <c r="GI98" i="70"/>
  <c r="FW98" i="70"/>
  <c r="BF98" i="70"/>
  <c r="DD98" i="70"/>
  <c r="BQ98" i="70"/>
  <c r="AQ98" i="70"/>
  <c r="GV98" i="70"/>
  <c r="DQ98" i="70"/>
  <c r="K98" i="70"/>
  <c r="DB98" i="70"/>
  <c r="GS98" i="70"/>
  <c r="CM98" i="70"/>
  <c r="GR98" i="70"/>
  <c r="CL98" i="70"/>
  <c r="GQ98" i="70"/>
  <c r="CK98" i="70"/>
  <c r="GO98" i="70"/>
  <c r="CJ98" i="70"/>
  <c r="GN98" i="70"/>
  <c r="CI98" i="70"/>
  <c r="GM98" i="70"/>
  <c r="CG98" i="70"/>
  <c r="GL98" i="70"/>
  <c r="CF98" i="70"/>
  <c r="DR98" i="70"/>
  <c r="BC98" i="70"/>
  <c r="FV98" i="70"/>
  <c r="EG98" i="70"/>
  <c r="CC98" i="70"/>
  <c r="EV98" i="70"/>
  <c r="BE98" i="70"/>
  <c r="M98" i="70"/>
  <c r="DG98" i="70"/>
  <c r="A99" i="70"/>
  <c r="DC98" i="70"/>
  <c r="GT98" i="70"/>
  <c r="CN98" i="70"/>
  <c r="GE98" i="70"/>
  <c r="BY98" i="70"/>
  <c r="GD98" i="70"/>
  <c r="BX98" i="70"/>
  <c r="GC98" i="70"/>
  <c r="BW98" i="70"/>
  <c r="GB98" i="70"/>
  <c r="BV98" i="70"/>
  <c r="GA98" i="70"/>
  <c r="BU98" i="70"/>
  <c r="FY98" i="70"/>
  <c r="BT98" i="70"/>
  <c r="FX98" i="70"/>
  <c r="BS98" i="70"/>
  <c r="BO98" i="70"/>
  <c r="FG98" i="70"/>
  <c r="DS98" i="70"/>
  <c r="AA98" i="70"/>
  <c r="CR98" i="70"/>
  <c r="CS98" i="70"/>
  <c r="FM98" i="70"/>
  <c r="FK98" i="70"/>
  <c r="EF98" i="70"/>
  <c r="AR98" i="70"/>
  <c r="AP98" i="70"/>
  <c r="GU98" i="70"/>
  <c r="CO98" i="70"/>
  <c r="GF98" i="70"/>
  <c r="CA98" i="70"/>
  <c r="FQ98" i="70"/>
  <c r="BL98" i="70"/>
  <c r="FP98" i="70"/>
  <c r="BK98" i="70"/>
  <c r="FO98" i="70"/>
  <c r="BI98" i="70"/>
  <c r="FN98" i="70"/>
  <c r="BH98" i="70"/>
  <c r="FL98" i="70"/>
  <c r="L98" i="70"/>
  <c r="CE98" i="70"/>
  <c r="FI98" i="70"/>
  <c r="O98" i="70"/>
  <c r="GW98" i="70"/>
  <c r="GG98" i="70"/>
  <c r="CB98" i="70"/>
  <c r="FS98" i="70"/>
  <c r="BM98" i="70"/>
  <c r="FD98" i="70"/>
  <c r="AX98" i="70"/>
  <c r="FC98" i="70"/>
  <c r="AW98" i="70"/>
  <c r="FA98" i="70"/>
  <c r="AV98" i="70"/>
  <c r="EZ98" i="70"/>
  <c r="AU98" i="70"/>
  <c r="EY98" i="70"/>
  <c r="AS98" i="70"/>
  <c r="EX98" i="70"/>
  <c r="BA98" i="70"/>
  <c r="FT98" i="70"/>
  <c r="BN98" i="70"/>
  <c r="FE98" i="70"/>
  <c r="AY98" i="70"/>
  <c r="EP98" i="70"/>
  <c r="AJ98" i="70"/>
  <c r="EO98" i="70"/>
  <c r="AI98" i="70"/>
  <c r="EN98" i="70"/>
  <c r="AH98" i="70"/>
  <c r="EM98" i="70"/>
  <c r="AG98" i="70"/>
  <c r="EK98" i="70"/>
  <c r="AF98" i="70"/>
  <c r="EJ98" i="70"/>
  <c r="AE98" i="70"/>
  <c r="AC98" i="70"/>
  <c r="FF98" i="70"/>
  <c r="AZ98" i="70"/>
  <c r="EQ98" i="70"/>
  <c r="AK98" i="70"/>
  <c r="EB98" i="70"/>
  <c r="W98" i="70"/>
  <c r="EA98" i="70"/>
  <c r="U98" i="70"/>
  <c r="DZ98" i="70"/>
  <c r="T98" i="70"/>
  <c r="DY98" i="70"/>
  <c r="S98" i="70"/>
  <c r="DX98" i="70"/>
  <c r="R98" i="70"/>
  <c r="DW98" i="70"/>
  <c r="Q98" i="70"/>
  <c r="DU98" i="70"/>
  <c r="P98" i="70"/>
  <c r="BD98" i="70"/>
  <c r="ES98" i="70"/>
  <c r="AO98" i="70"/>
  <c r="GJ98" i="70"/>
  <c r="GK98" i="70"/>
  <c r="EI98" i="70"/>
  <c r="EU98" i="70"/>
  <c r="D99" i="70" l="1"/>
  <c r="C99" i="70"/>
  <c r="B99" i="70"/>
  <c r="E99" i="70"/>
  <c r="HC103" i="213"/>
  <c r="GE103" i="213"/>
  <c r="GU103" i="213"/>
  <c r="FW103" i="213"/>
  <c r="GM103" i="213"/>
  <c r="FO103" i="213"/>
  <c r="DS103" i="213"/>
  <c r="EI103" i="213"/>
  <c r="EY103" i="213"/>
  <c r="EA103" i="213"/>
  <c r="FG103" i="213"/>
  <c r="EQ103" i="213"/>
  <c r="BO103" i="213"/>
  <c r="DC103" i="213"/>
  <c r="CE103" i="213"/>
  <c r="CU103" i="213"/>
  <c r="BW103" i="213"/>
  <c r="DK103" i="213"/>
  <c r="CM103" i="213"/>
  <c r="AQ103" i="213"/>
  <c r="K103" i="213"/>
  <c r="BG103" i="213"/>
  <c r="AI103" i="213"/>
  <c r="AY103" i="213"/>
  <c r="AA103" i="213"/>
  <c r="S103" i="213"/>
  <c r="GY103" i="213"/>
  <c r="GK103" i="213"/>
  <c r="FI103" i="213"/>
  <c r="EV103" i="213"/>
  <c r="EH103" i="213"/>
  <c r="DT103" i="213"/>
  <c r="DG103" i="213"/>
  <c r="CS103" i="213"/>
  <c r="BQ103" i="213"/>
  <c r="BD103" i="213"/>
  <c r="AP103" i="213"/>
  <c r="AB103" i="213"/>
  <c r="O103" i="213"/>
  <c r="GW103" i="213"/>
  <c r="GJ103" i="213"/>
  <c r="FV103" i="213"/>
  <c r="FH103" i="213"/>
  <c r="EU103" i="213"/>
  <c r="EG103" i="213"/>
  <c r="DE103" i="213"/>
  <c r="CR103" i="213"/>
  <c r="CD103" i="213"/>
  <c r="BP103" i="213"/>
  <c r="BC103" i="213"/>
  <c r="AO103" i="213"/>
  <c r="M103" i="213"/>
  <c r="GV103" i="213"/>
  <c r="GI103" i="213"/>
  <c r="FU103" i="213"/>
  <c r="ES103" i="213"/>
  <c r="EF103" i="213"/>
  <c r="DR103" i="213"/>
  <c r="DD103" i="213"/>
  <c r="CQ103" i="213"/>
  <c r="CC103" i="213"/>
  <c r="BA103" i="213"/>
  <c r="AN103" i="213"/>
  <c r="Z103" i="213"/>
  <c r="L103" i="213"/>
  <c r="GG103" i="213"/>
  <c r="FT103" i="213"/>
  <c r="FF103" i="213"/>
  <c r="ER103" i="213"/>
  <c r="EE103" i="213"/>
  <c r="DQ103" i="213"/>
  <c r="CO103" i="213"/>
  <c r="CB103" i="213"/>
  <c r="BN103" i="213"/>
  <c r="AZ103" i="213"/>
  <c r="AM103" i="213"/>
  <c r="Y103" i="213"/>
  <c r="A104" i="213"/>
  <c r="GS103" i="213"/>
  <c r="FQ103" i="213"/>
  <c r="FD103" i="213"/>
  <c r="EP103" i="213"/>
  <c r="EB103" i="213"/>
  <c r="DO103" i="213"/>
  <c r="DA103" i="213"/>
  <c r="BY103" i="213"/>
  <c r="BL103" i="213"/>
  <c r="AX103" i="213"/>
  <c r="AJ103" i="213"/>
  <c r="W103" i="213"/>
  <c r="I103" i="213"/>
  <c r="HE103" i="213"/>
  <c r="GR103" i="213"/>
  <c r="GD103" i="213"/>
  <c r="FP103" i="213"/>
  <c r="FC103" i="213"/>
  <c r="EO103" i="213"/>
  <c r="DM103" i="213"/>
  <c r="CZ103" i="213"/>
  <c r="CL103" i="213"/>
  <c r="BX103" i="213"/>
  <c r="BK103" i="213"/>
  <c r="AW103" i="213"/>
  <c r="U103" i="213"/>
  <c r="H103" i="213"/>
  <c r="HD103" i="213"/>
  <c r="GQ103" i="213"/>
  <c r="GC103" i="213"/>
  <c r="FA103" i="213"/>
  <c r="EN103" i="213"/>
  <c r="DZ103" i="213"/>
  <c r="DL103" i="213"/>
  <c r="CY103" i="213"/>
  <c r="CK103" i="213"/>
  <c r="BI103" i="213"/>
  <c r="AV103" i="213"/>
  <c r="AH103" i="213"/>
  <c r="T103" i="213"/>
  <c r="G103" i="213"/>
  <c r="GO103" i="213"/>
  <c r="GB103" i="213"/>
  <c r="FN103" i="213"/>
  <c r="EZ103" i="213"/>
  <c r="EM103" i="213"/>
  <c r="DY103" i="213"/>
  <c r="CW103" i="213"/>
  <c r="CJ103" i="213"/>
  <c r="BV103" i="213"/>
  <c r="BH103" i="213"/>
  <c r="AU103" i="213"/>
  <c r="AG103" i="213"/>
  <c r="E103" i="213"/>
  <c r="HB103" i="213"/>
  <c r="GN103" i="213"/>
  <c r="GA103" i="213"/>
  <c r="FM103" i="213"/>
  <c r="EK103" i="213"/>
  <c r="DX103" i="213"/>
  <c r="DJ103" i="213"/>
  <c r="CV103" i="213"/>
  <c r="CI103" i="213"/>
  <c r="BU103" i="213"/>
  <c r="AS103" i="213"/>
  <c r="AF103" i="213"/>
  <c r="R103" i="213"/>
  <c r="D103" i="213"/>
  <c r="HA103" i="213"/>
  <c r="FY103" i="213"/>
  <c r="FL103" i="213"/>
  <c r="EX103" i="213"/>
  <c r="EJ103" i="213"/>
  <c r="DW103" i="213"/>
  <c r="DI103" i="213"/>
  <c r="CG103" i="213"/>
  <c r="BT103" i="213"/>
  <c r="BF103" i="213"/>
  <c r="AR103" i="213"/>
  <c r="AE103" i="213"/>
  <c r="Q103" i="213"/>
  <c r="C103" i="213"/>
  <c r="BE103" i="213"/>
  <c r="EC103" i="213"/>
  <c r="GZ103" i="213"/>
  <c r="DU103" i="213"/>
  <c r="GT103" i="213"/>
  <c r="DP103" i="213"/>
  <c r="AK103" i="213"/>
  <c r="GL103" i="213"/>
  <c r="DH103" i="213"/>
  <c r="AC103" i="213"/>
  <c r="GF103" i="213"/>
  <c r="DB103" i="213"/>
  <c r="X103" i="213"/>
  <c r="FX103" i="213"/>
  <c r="CT103" i="213"/>
  <c r="P103" i="213"/>
  <c r="FS103" i="213"/>
  <c r="CN103" i="213"/>
  <c r="J103" i="213"/>
  <c r="FK103" i="213"/>
  <c r="CF103" i="213"/>
  <c r="B103" i="213"/>
  <c r="FE103" i="213"/>
  <c r="CA103" i="213"/>
  <c r="EW103" i="213"/>
  <c r="BS103" i="213"/>
  <c r="BM103" i="213"/>
  <c r="FC99" i="70"/>
  <c r="FA99" i="70"/>
  <c r="DY99" i="70"/>
  <c r="DX99" i="70"/>
  <c r="FX99" i="70"/>
  <c r="FI99" i="70"/>
  <c r="EU99" i="70"/>
  <c r="EF99" i="70"/>
  <c r="DQ99" i="70"/>
  <c r="AF99" i="70"/>
  <c r="BF99" i="70"/>
  <c r="CF99" i="70"/>
  <c r="DG99" i="70"/>
  <c r="EJ99" i="70"/>
  <c r="M99" i="70"/>
  <c r="Z99" i="70"/>
  <c r="AZ99" i="70"/>
  <c r="CA99" i="70"/>
  <c r="DA99" i="70"/>
  <c r="FQ99" i="70"/>
  <c r="G99" i="70"/>
  <c r="T99" i="70"/>
  <c r="CK99" i="70"/>
  <c r="AX99" i="70"/>
  <c r="CY99" i="70"/>
  <c r="AU99" i="70"/>
  <c r="DB99" i="70"/>
  <c r="FS99" i="70"/>
  <c r="EO99" i="70"/>
  <c r="EN99" i="70"/>
  <c r="DK99" i="70"/>
  <c r="HA99" i="70"/>
  <c r="FK99" i="70"/>
  <c r="EV99" i="70"/>
  <c r="EG99" i="70"/>
  <c r="DR99" i="70"/>
  <c r="FE99" i="70"/>
  <c r="R99" i="70"/>
  <c r="AR99" i="70"/>
  <c r="BS99" i="70"/>
  <c r="CS99" i="70"/>
  <c r="DE99" i="70"/>
  <c r="EC99" i="70"/>
  <c r="L99" i="70"/>
  <c r="AM99" i="70"/>
  <c r="BM99" i="70"/>
  <c r="CM99" i="70"/>
  <c r="BV99" i="70"/>
  <c r="DL99" i="70"/>
  <c r="AV99" i="70"/>
  <c r="CJ99" i="70"/>
  <c r="GS99" i="70"/>
  <c r="AG99" i="70"/>
  <c r="H99" i="70"/>
  <c r="GF99" i="70"/>
  <c r="EA99" i="70"/>
  <c r="HC99" i="70"/>
  <c r="HB99" i="70"/>
  <c r="GM99" i="70"/>
  <c r="EW99" i="70"/>
  <c r="EH99" i="70"/>
  <c r="DS99" i="70"/>
  <c r="GU99" i="70"/>
  <c r="DJ99" i="70"/>
  <c r="AE99" i="70"/>
  <c r="BE99" i="70"/>
  <c r="CE99" i="70"/>
  <c r="CR99" i="70"/>
  <c r="DD99" i="70"/>
  <c r="GT99" i="70"/>
  <c r="Y99" i="70"/>
  <c r="AY99" i="70"/>
  <c r="BY99" i="70"/>
  <c r="S99" i="70"/>
  <c r="BH99" i="70"/>
  <c r="AI99" i="70"/>
  <c r="CL99" i="70"/>
  <c r="X99" i="70"/>
  <c r="AO99" i="70"/>
  <c r="A100" i="70"/>
  <c r="DM99" i="70"/>
  <c r="GO99" i="70"/>
  <c r="GN99" i="70"/>
  <c r="FY99" i="70"/>
  <c r="EI99" i="70"/>
  <c r="DT99" i="70"/>
  <c r="GV99" i="70"/>
  <c r="GG99" i="70"/>
  <c r="CV99" i="70"/>
  <c r="FD99" i="70"/>
  <c r="Q99" i="70"/>
  <c r="AQ99" i="70"/>
  <c r="BQ99" i="70"/>
  <c r="CD99" i="70"/>
  <c r="CQ99" i="70"/>
  <c r="EB99" i="70"/>
  <c r="K99" i="70"/>
  <c r="AK99" i="70"/>
  <c r="BL99" i="70"/>
  <c r="DP99" i="70"/>
  <c r="AH99" i="70"/>
  <c r="AW99" i="70"/>
  <c r="BK99" i="70"/>
  <c r="GE99" i="70"/>
  <c r="CB99" i="70"/>
  <c r="U99" i="70"/>
  <c r="HE99" i="70"/>
  <c r="HD99" i="70"/>
  <c r="GB99" i="70"/>
  <c r="GA99" i="70"/>
  <c r="FL99" i="70"/>
  <c r="DU99" i="70"/>
  <c r="GW99" i="70"/>
  <c r="GI99" i="70"/>
  <c r="FT99" i="70"/>
  <c r="CI99" i="70"/>
  <c r="DI99" i="70"/>
  <c r="AC99" i="70"/>
  <c r="BD99" i="70"/>
  <c r="BP99" i="70"/>
  <c r="CC99" i="70"/>
  <c r="DC99" i="70"/>
  <c r="CW99" i="70"/>
  <c r="AJ99" i="70"/>
  <c r="BA99" i="70"/>
  <c r="GR99" i="70"/>
  <c r="GQ99" i="70"/>
  <c r="FN99" i="70"/>
  <c r="FM99" i="70"/>
  <c r="EX99" i="70"/>
  <c r="GY99" i="70"/>
  <c r="GJ99" i="70"/>
  <c r="FU99" i="70"/>
  <c r="FF99" i="70"/>
  <c r="BU99" i="70"/>
  <c r="CU99" i="70"/>
  <c r="EQ99" i="70"/>
  <c r="P99" i="70"/>
  <c r="AP99" i="70"/>
  <c r="BC99" i="70"/>
  <c r="BO99" i="70"/>
  <c r="CO99" i="70"/>
  <c r="DZ99" i="70"/>
  <c r="J99" i="70"/>
  <c r="BX99" i="70"/>
  <c r="DO99" i="70"/>
  <c r="CZ99" i="70"/>
  <c r="GD99" i="70"/>
  <c r="GC99" i="70"/>
  <c r="EZ99" i="70"/>
  <c r="EY99" i="70"/>
  <c r="GZ99" i="70"/>
  <c r="GK99" i="70"/>
  <c r="FV99" i="70"/>
  <c r="FG99" i="70"/>
  <c r="ER99" i="70"/>
  <c r="BG99" i="70"/>
  <c r="CG99" i="70"/>
  <c r="DH99" i="70"/>
  <c r="AB99" i="70"/>
  <c r="W99" i="70"/>
  <c r="FP99" i="70"/>
  <c r="FO99" i="70"/>
  <c r="EM99" i="70"/>
  <c r="EK99" i="70"/>
  <c r="GL99" i="70"/>
  <c r="FW99" i="70"/>
  <c r="FH99" i="70"/>
  <c r="ES99" i="70"/>
  <c r="EE99" i="70"/>
  <c r="AS99" i="70"/>
  <c r="BT99" i="70"/>
  <c r="CT99" i="70"/>
  <c r="EP99" i="70"/>
  <c r="O99" i="70"/>
  <c r="AA99" i="70"/>
  <c r="AN99" i="70"/>
  <c r="BN99" i="70"/>
  <c r="CN99" i="70"/>
  <c r="DW99" i="70"/>
  <c r="I99" i="70"/>
  <c r="BI99" i="70"/>
  <c r="BW99" i="70"/>
  <c r="C100" i="70" l="1"/>
  <c r="D100" i="70"/>
  <c r="E100" i="70"/>
  <c r="B100" i="70"/>
  <c r="GE104" i="213"/>
  <c r="EY104" i="213"/>
  <c r="K104" i="213"/>
  <c r="BG104" i="213"/>
  <c r="BG105" i="213" s="1"/>
  <c r="E9" i="2" s="1"/>
  <c r="S104" i="213"/>
  <c r="DC104" i="213"/>
  <c r="DC105" i="213" s="1"/>
  <c r="E15" i="2" s="1"/>
  <c r="FG104" i="213"/>
  <c r="FG105" i="213" s="1"/>
  <c r="E22" i="2" s="1"/>
  <c r="HC104" i="213"/>
  <c r="HC105" i="213" s="1"/>
  <c r="E31" i="2" s="1"/>
  <c r="AI104" i="213"/>
  <c r="BW104" i="213"/>
  <c r="GM104" i="213"/>
  <c r="GM105" i="213" s="1"/>
  <c r="E29" i="2" s="1"/>
  <c r="CM104" i="213"/>
  <c r="CM105" i="213" s="1"/>
  <c r="E13" i="2" s="1"/>
  <c r="CE104" i="213"/>
  <c r="FW104" i="213"/>
  <c r="FW105" i="213" s="1"/>
  <c r="E24" i="2" s="1"/>
  <c r="DS104" i="213"/>
  <c r="DS105" i="213" s="1"/>
  <c r="E17" i="2" s="1"/>
  <c r="AY104" i="213"/>
  <c r="AY105" i="213" s="1"/>
  <c r="E8" i="2" s="1"/>
  <c r="EA104" i="213"/>
  <c r="BO104" i="213"/>
  <c r="FO104" i="213"/>
  <c r="FO105" i="213" s="1"/>
  <c r="E23" i="2" s="1"/>
  <c r="AQ104" i="213"/>
  <c r="AQ105" i="213" s="1"/>
  <c r="E7" i="2" s="1"/>
  <c r="DK104" i="213"/>
  <c r="EI104" i="213"/>
  <c r="EI105" i="213" s="1"/>
  <c r="E19" i="2" s="1"/>
  <c r="EQ104" i="213"/>
  <c r="EQ105" i="213" s="1"/>
  <c r="E20" i="2" s="1"/>
  <c r="AA104" i="213"/>
  <c r="AA105" i="213" s="1"/>
  <c r="E5" i="2" s="1"/>
  <c r="GU104" i="213"/>
  <c r="CU104" i="213"/>
  <c r="CU105" i="213" s="1"/>
  <c r="E14" i="2" s="1"/>
  <c r="HD104" i="213"/>
  <c r="HD105" i="213" s="1"/>
  <c r="GQ104" i="213"/>
  <c r="GQ105" i="213" s="1"/>
  <c r="GC104" i="213"/>
  <c r="GC105" i="213" s="1"/>
  <c r="FA104" i="213"/>
  <c r="FA105" i="213" s="1"/>
  <c r="EN104" i="213"/>
  <c r="EN105" i="213" s="1"/>
  <c r="D20" i="2" s="1"/>
  <c r="DZ104" i="213"/>
  <c r="DZ105" i="213" s="1"/>
  <c r="DL104" i="213"/>
  <c r="DL105" i="213" s="1"/>
  <c r="CY104" i="213"/>
  <c r="CY105" i="213" s="1"/>
  <c r="CK104" i="213"/>
  <c r="CK105" i="213" s="1"/>
  <c r="BW105" i="213"/>
  <c r="E11" i="2" s="1"/>
  <c r="BI104" i="213"/>
  <c r="BI105" i="213" s="1"/>
  <c r="AV104" i="213"/>
  <c r="AV105" i="213" s="1"/>
  <c r="D8" i="2" s="1"/>
  <c r="AH104" i="213"/>
  <c r="AH105" i="213" s="1"/>
  <c r="T104" i="213"/>
  <c r="T105" i="213" s="1"/>
  <c r="G104" i="213"/>
  <c r="G105" i="213" s="1"/>
  <c r="GO104" i="213"/>
  <c r="GO105" i="213" s="1"/>
  <c r="GB104" i="213"/>
  <c r="GB105" i="213" s="1"/>
  <c r="D25" i="2" s="1"/>
  <c r="FN104" i="213"/>
  <c r="FN105" i="213" s="1"/>
  <c r="EZ104" i="213"/>
  <c r="EZ105" i="213" s="1"/>
  <c r="EM104" i="213"/>
  <c r="EM105" i="213" s="1"/>
  <c r="DY104" i="213"/>
  <c r="DY105" i="213" s="1"/>
  <c r="DK105" i="213"/>
  <c r="E16" i="2" s="1"/>
  <c r="CW104" i="213"/>
  <c r="CW105" i="213" s="1"/>
  <c r="CJ104" i="213"/>
  <c r="CJ105" i="213" s="1"/>
  <c r="D13" i="2" s="1"/>
  <c r="BV104" i="213"/>
  <c r="BV105" i="213" s="1"/>
  <c r="BH104" i="213"/>
  <c r="BH105" i="213" s="1"/>
  <c r="AU104" i="213"/>
  <c r="AU105" i="213" s="1"/>
  <c r="AG104" i="213"/>
  <c r="AG105" i="213" s="1"/>
  <c r="S105" i="213"/>
  <c r="E4" i="2" s="1"/>
  <c r="E104" i="213"/>
  <c r="HB104" i="213"/>
  <c r="HB105" i="213" s="1"/>
  <c r="GN104" i="213"/>
  <c r="GN105" i="213" s="1"/>
  <c r="GA104" i="213"/>
  <c r="GA105" i="213" s="1"/>
  <c r="FM104" i="213"/>
  <c r="FM105" i="213" s="1"/>
  <c r="EY105" i="213"/>
  <c r="E21" i="2" s="1"/>
  <c r="EK104" i="213"/>
  <c r="EK105" i="213" s="1"/>
  <c r="DX104" i="213"/>
  <c r="DX105" i="213" s="1"/>
  <c r="D18" i="2" s="1"/>
  <c r="DJ104" i="213"/>
  <c r="DJ105" i="213" s="1"/>
  <c r="CV104" i="213"/>
  <c r="CV105" i="213" s="1"/>
  <c r="CI104" i="213"/>
  <c r="CI105" i="213" s="1"/>
  <c r="BU104" i="213"/>
  <c r="BU105" i="213" s="1"/>
  <c r="AS104" i="213"/>
  <c r="AS105" i="213" s="1"/>
  <c r="AF104" i="213"/>
  <c r="AF105" i="213" s="1"/>
  <c r="D6" i="2" s="1"/>
  <c r="R104" i="213"/>
  <c r="R105" i="213" s="1"/>
  <c r="D104" i="213"/>
  <c r="HA104" i="213"/>
  <c r="HA105" i="213" s="1"/>
  <c r="FY104" i="213"/>
  <c r="FY105" i="213" s="1"/>
  <c r="FL104" i="213"/>
  <c r="FL105" i="213" s="1"/>
  <c r="D23" i="2" s="1"/>
  <c r="EX104" i="213"/>
  <c r="EX105" i="213" s="1"/>
  <c r="EJ104" i="213"/>
  <c r="EJ105" i="213" s="1"/>
  <c r="DW104" i="213"/>
  <c r="DW105" i="213" s="1"/>
  <c r="DI104" i="213"/>
  <c r="DI105" i="213" s="1"/>
  <c r="CG104" i="213"/>
  <c r="CG105" i="213" s="1"/>
  <c r="BT104" i="213"/>
  <c r="BT105" i="213" s="1"/>
  <c r="D11" i="2" s="1"/>
  <c r="BF104" i="213"/>
  <c r="BF105" i="213" s="1"/>
  <c r="AR104" i="213"/>
  <c r="AR105" i="213" s="1"/>
  <c r="AE104" i="213"/>
  <c r="AE105" i="213" s="1"/>
  <c r="Q104" i="213"/>
  <c r="Q105" i="213" s="1"/>
  <c r="C104" i="213"/>
  <c r="GY104" i="213"/>
  <c r="GY105" i="213" s="1"/>
  <c r="GK104" i="213"/>
  <c r="GK105" i="213" s="1"/>
  <c r="FI104" i="213"/>
  <c r="FI105" i="213" s="1"/>
  <c r="EV104" i="213"/>
  <c r="EV105" i="213" s="1"/>
  <c r="D21" i="2" s="1"/>
  <c r="EH104" i="213"/>
  <c r="EH105" i="213" s="1"/>
  <c r="DT104" i="213"/>
  <c r="DT105" i="213" s="1"/>
  <c r="DG104" i="213"/>
  <c r="DG105" i="213" s="1"/>
  <c r="CS104" i="213"/>
  <c r="CS105" i="213" s="1"/>
  <c r="CE105" i="213"/>
  <c r="E12" i="2" s="1"/>
  <c r="BQ104" i="213"/>
  <c r="BQ105" i="213" s="1"/>
  <c r="BD104" i="213"/>
  <c r="BD105" i="213" s="1"/>
  <c r="D9" i="2" s="1"/>
  <c r="AP104" i="213"/>
  <c r="AP105" i="213" s="1"/>
  <c r="AB104" i="213"/>
  <c r="AB105" i="213" s="1"/>
  <c r="O104" i="213"/>
  <c r="O105" i="213" s="1"/>
  <c r="GW104" i="213"/>
  <c r="GW105" i="213" s="1"/>
  <c r="GJ104" i="213"/>
  <c r="GJ105" i="213" s="1"/>
  <c r="D29" i="2" s="1"/>
  <c r="FV104" i="213"/>
  <c r="FV105" i="213" s="1"/>
  <c r="FH104" i="213"/>
  <c r="FH105" i="213" s="1"/>
  <c r="EU104" i="213"/>
  <c r="EU105" i="213" s="1"/>
  <c r="EG104" i="213"/>
  <c r="EG105" i="213" s="1"/>
  <c r="DE104" i="213"/>
  <c r="DE105" i="213" s="1"/>
  <c r="CR104" i="213"/>
  <c r="CR105" i="213" s="1"/>
  <c r="D14" i="2" s="1"/>
  <c r="CD104" i="213"/>
  <c r="CD105" i="213" s="1"/>
  <c r="BP104" i="213"/>
  <c r="BP105" i="213" s="1"/>
  <c r="BC104" i="213"/>
  <c r="BC105" i="213" s="1"/>
  <c r="AO104" i="213"/>
  <c r="AO105" i="213" s="1"/>
  <c r="M104" i="213"/>
  <c r="M105" i="213" s="1"/>
  <c r="GV104" i="213"/>
  <c r="GV105" i="213" s="1"/>
  <c r="GI104" i="213"/>
  <c r="GI105" i="213" s="1"/>
  <c r="FU104" i="213"/>
  <c r="FU105" i="213" s="1"/>
  <c r="ES104" i="213"/>
  <c r="ES105" i="213" s="1"/>
  <c r="EF104" i="213"/>
  <c r="EF105" i="213" s="1"/>
  <c r="D19" i="2" s="1"/>
  <c r="DR104" i="213"/>
  <c r="DR105" i="213" s="1"/>
  <c r="DD104" i="213"/>
  <c r="DD105" i="213" s="1"/>
  <c r="CQ104" i="213"/>
  <c r="CQ105" i="213" s="1"/>
  <c r="CC104" i="213"/>
  <c r="CC105" i="213" s="1"/>
  <c r="BO105" i="213"/>
  <c r="E10" i="2" s="1"/>
  <c r="BA104" i="213"/>
  <c r="BA105" i="213" s="1"/>
  <c r="AN104" i="213"/>
  <c r="AN105" i="213" s="1"/>
  <c r="D7" i="2" s="1"/>
  <c r="Z104" i="213"/>
  <c r="Z105" i="213" s="1"/>
  <c r="L104" i="213"/>
  <c r="L105" i="213" s="1"/>
  <c r="GU105" i="213"/>
  <c r="E30" i="2" s="1"/>
  <c r="GG104" i="213"/>
  <c r="GG105" i="213" s="1"/>
  <c r="FT104" i="213"/>
  <c r="FT105" i="213" s="1"/>
  <c r="D24" i="2" s="1"/>
  <c r="FF104" i="213"/>
  <c r="FF105" i="213" s="1"/>
  <c r="ER104" i="213"/>
  <c r="ER105" i="213" s="1"/>
  <c r="EE104" i="213"/>
  <c r="EE105" i="213" s="1"/>
  <c r="DQ104" i="213"/>
  <c r="DQ105" i="213" s="1"/>
  <c r="CO104" i="213"/>
  <c r="CO105" i="213" s="1"/>
  <c r="CB104" i="213"/>
  <c r="CB105" i="213" s="1"/>
  <c r="D12" i="2" s="1"/>
  <c r="BN104" i="213"/>
  <c r="BN105" i="213" s="1"/>
  <c r="AZ104" i="213"/>
  <c r="AZ105" i="213" s="1"/>
  <c r="AM104" i="213"/>
  <c r="AM105" i="213" s="1"/>
  <c r="Y104" i="213"/>
  <c r="Y105" i="213" s="1"/>
  <c r="K105" i="213"/>
  <c r="E3" i="2" s="1"/>
  <c r="GT104" i="213"/>
  <c r="GT105" i="213" s="1"/>
  <c r="GF104" i="213"/>
  <c r="GF105" i="213" s="1"/>
  <c r="FS104" i="213"/>
  <c r="FS105" i="213" s="1"/>
  <c r="FE104" i="213"/>
  <c r="FE105" i="213" s="1"/>
  <c r="EC104" i="213"/>
  <c r="EC105" i="213" s="1"/>
  <c r="DP104" i="213"/>
  <c r="DP105" i="213" s="1"/>
  <c r="D17" i="2" s="1"/>
  <c r="DB104" i="213"/>
  <c r="DB105" i="213" s="1"/>
  <c r="CN104" i="213"/>
  <c r="CN105" i="213" s="1"/>
  <c r="CA104" i="213"/>
  <c r="CA105" i="213" s="1"/>
  <c r="BM104" i="213"/>
  <c r="BM105" i="213" s="1"/>
  <c r="AK104" i="213"/>
  <c r="AK105" i="213" s="1"/>
  <c r="X104" i="213"/>
  <c r="X105" i="213" s="1"/>
  <c r="D5" i="2" s="1"/>
  <c r="J104" i="213"/>
  <c r="J105" i="213" s="1"/>
  <c r="GS104" i="213"/>
  <c r="GS105" i="213" s="1"/>
  <c r="GE105" i="213"/>
  <c r="E25" i="2" s="1"/>
  <c r="FQ104" i="213"/>
  <c r="FQ105" i="213" s="1"/>
  <c r="FD104" i="213"/>
  <c r="FD105" i="213" s="1"/>
  <c r="D22" i="2" s="1"/>
  <c r="EP104" i="213"/>
  <c r="EP105" i="213" s="1"/>
  <c r="EB104" i="213"/>
  <c r="DO104" i="213"/>
  <c r="DO105" i="213" s="1"/>
  <c r="DA104" i="213"/>
  <c r="DA105" i="213" s="1"/>
  <c r="BY104" i="213"/>
  <c r="BY105" i="213" s="1"/>
  <c r="BL104" i="213"/>
  <c r="BL105" i="213" s="1"/>
  <c r="D10" i="2" s="1"/>
  <c r="AX104" i="213"/>
  <c r="AX105" i="213" s="1"/>
  <c r="AJ104" i="213"/>
  <c r="AJ105" i="213" s="1"/>
  <c r="W104" i="213"/>
  <c r="W105" i="213" s="1"/>
  <c r="I104" i="213"/>
  <c r="I105" i="213" s="1"/>
  <c r="FP104" i="213"/>
  <c r="FP105" i="213" s="1"/>
  <c r="CL104" i="213"/>
  <c r="CL105" i="213" s="1"/>
  <c r="H104" i="213"/>
  <c r="H105" i="213" s="1"/>
  <c r="D3" i="2" s="1"/>
  <c r="FK104" i="213"/>
  <c r="FK105" i="213" s="1"/>
  <c r="CF104" i="213"/>
  <c r="CF105" i="213" s="1"/>
  <c r="B104" i="213"/>
  <c r="FC104" i="213"/>
  <c r="FC105" i="213" s="1"/>
  <c r="BX104" i="213"/>
  <c r="BX105" i="213" s="1"/>
  <c r="EW104" i="213"/>
  <c r="EW105" i="213" s="1"/>
  <c r="BS104" i="213"/>
  <c r="BS105" i="213" s="1"/>
  <c r="EO104" i="213"/>
  <c r="EO105" i="213" s="1"/>
  <c r="BK104" i="213"/>
  <c r="BK105" i="213" s="1"/>
  <c r="BE104" i="213"/>
  <c r="BE105" i="213" s="1"/>
  <c r="HE104" i="213"/>
  <c r="HE105" i="213" s="1"/>
  <c r="EA105" i="213"/>
  <c r="E18" i="2" s="1"/>
  <c r="AW104" i="213"/>
  <c r="AW105" i="213" s="1"/>
  <c r="GZ104" i="213"/>
  <c r="GZ105" i="213" s="1"/>
  <c r="D31" i="2" s="1"/>
  <c r="DU104" i="213"/>
  <c r="DU105" i="213" s="1"/>
  <c r="GR104" i="213"/>
  <c r="GR105" i="213" s="1"/>
  <c r="D30" i="2" s="1"/>
  <c r="DM104" i="213"/>
  <c r="DM105" i="213" s="1"/>
  <c r="AI105" i="213"/>
  <c r="E6" i="2" s="1"/>
  <c r="GL104" i="213"/>
  <c r="GL105" i="213" s="1"/>
  <c r="DH104" i="213"/>
  <c r="DH105" i="213" s="1"/>
  <c r="D16" i="2" s="1"/>
  <c r="AC104" i="213"/>
  <c r="AC105" i="213" s="1"/>
  <c r="GD104" i="213"/>
  <c r="GD105" i="213" s="1"/>
  <c r="CZ104" i="213"/>
  <c r="CZ105" i="213" s="1"/>
  <c r="D15" i="2" s="1"/>
  <c r="U104" i="213"/>
  <c r="U105" i="213" s="1"/>
  <c r="FX104" i="213"/>
  <c r="FX105" i="213" s="1"/>
  <c r="CT104" i="213"/>
  <c r="CT105" i="213" s="1"/>
  <c r="P104" i="213"/>
  <c r="P105" i="213" s="1"/>
  <c r="D4" i="2" s="1"/>
  <c r="EV100" i="70"/>
  <c r="AP100" i="70"/>
  <c r="EG100" i="70"/>
  <c r="AA100" i="70"/>
  <c r="DR100" i="70"/>
  <c r="L100" i="70"/>
  <c r="DC100" i="70"/>
  <c r="GT100" i="70"/>
  <c r="CN100" i="70"/>
  <c r="GE100" i="70"/>
  <c r="BY100" i="70"/>
  <c r="GD100" i="70"/>
  <c r="BX100" i="70"/>
  <c r="GC100" i="70"/>
  <c r="BW100" i="70"/>
  <c r="GB100" i="70"/>
  <c r="BV100" i="70"/>
  <c r="GA100" i="70"/>
  <c r="BU100" i="70"/>
  <c r="AE100" i="70"/>
  <c r="CT100" i="70"/>
  <c r="EX100" i="70"/>
  <c r="DU100" i="70"/>
  <c r="AR100" i="70"/>
  <c r="DY100" i="70"/>
  <c r="FK100" i="70"/>
  <c r="CV100" i="70"/>
  <c r="GZ100" i="70"/>
  <c r="EH100" i="70"/>
  <c r="AB100" i="70"/>
  <c r="DS100" i="70"/>
  <c r="M100" i="70"/>
  <c r="DD100" i="70"/>
  <c r="GU100" i="70"/>
  <c r="CO100" i="70"/>
  <c r="GF100" i="70"/>
  <c r="CA100" i="70"/>
  <c r="FQ100" i="70"/>
  <c r="BL100" i="70"/>
  <c r="FP100" i="70"/>
  <c r="BK100" i="70"/>
  <c r="FO100" i="70"/>
  <c r="BI100" i="70"/>
  <c r="FN100" i="70"/>
  <c r="BH100" i="70"/>
  <c r="FM100" i="70"/>
  <c r="BG100" i="70"/>
  <c r="GL100" i="70"/>
  <c r="P100" i="70"/>
  <c r="BT100" i="70"/>
  <c r="DW100" i="70"/>
  <c r="CG100" i="70"/>
  <c r="DX100" i="70"/>
  <c r="AQ100" i="70"/>
  <c r="BF100" i="70"/>
  <c r="HB100" i="70"/>
  <c r="FX100" i="70"/>
  <c r="DT100" i="70"/>
  <c r="O100" i="70"/>
  <c r="DE100" i="70"/>
  <c r="GV100" i="70"/>
  <c r="CQ100" i="70"/>
  <c r="GG100" i="70"/>
  <c r="CB100" i="70"/>
  <c r="FS100" i="70"/>
  <c r="BM100" i="70"/>
  <c r="FD100" i="70"/>
  <c r="AX100" i="70"/>
  <c r="FC100" i="70"/>
  <c r="AW100" i="70"/>
  <c r="FA100" i="70"/>
  <c r="AV100" i="70"/>
  <c r="EZ100" i="70"/>
  <c r="AU100" i="70"/>
  <c r="EY100" i="70"/>
  <c r="AS100" i="70"/>
  <c r="DH100" i="70"/>
  <c r="FL100" i="70"/>
  <c r="EW100" i="70"/>
  <c r="BE100" i="70"/>
  <c r="AC100" i="70"/>
  <c r="T100" i="70"/>
  <c r="EJ100" i="70"/>
  <c r="EI100" i="70"/>
  <c r="Q100" i="70"/>
  <c r="A101" i="70"/>
  <c r="DG100" i="70"/>
  <c r="GW100" i="70"/>
  <c r="CR100" i="70"/>
  <c r="GI100" i="70"/>
  <c r="CC100" i="70"/>
  <c r="FT100" i="70"/>
  <c r="BN100" i="70"/>
  <c r="FE100" i="70"/>
  <c r="AY100" i="70"/>
  <c r="EP100" i="70"/>
  <c r="AJ100" i="70"/>
  <c r="EO100" i="70"/>
  <c r="AI100" i="70"/>
  <c r="EN100" i="70"/>
  <c r="AH100" i="70"/>
  <c r="EM100" i="70"/>
  <c r="AG100" i="70"/>
  <c r="EK100" i="70"/>
  <c r="AF100" i="70"/>
  <c r="BS100" i="70"/>
  <c r="FY100" i="70"/>
  <c r="DJ100" i="70"/>
  <c r="CF100" i="70"/>
  <c r="GY100" i="70"/>
  <c r="CS100" i="70"/>
  <c r="GJ100" i="70"/>
  <c r="CD100" i="70"/>
  <c r="FU100" i="70"/>
  <c r="BO100" i="70"/>
  <c r="FF100" i="70"/>
  <c r="AZ100" i="70"/>
  <c r="EQ100" i="70"/>
  <c r="AK100" i="70"/>
  <c r="EB100" i="70"/>
  <c r="W100" i="70"/>
  <c r="EA100" i="70"/>
  <c r="U100" i="70"/>
  <c r="DZ100" i="70"/>
  <c r="S100" i="70"/>
  <c r="R100" i="70"/>
  <c r="CU100" i="70"/>
  <c r="CW100" i="70"/>
  <c r="GK100" i="70"/>
  <c r="CE100" i="70"/>
  <c r="FV100" i="70"/>
  <c r="BP100" i="70"/>
  <c r="FG100" i="70"/>
  <c r="BA100" i="70"/>
  <c r="ER100" i="70"/>
  <c r="AM100" i="70"/>
  <c r="EC100" i="70"/>
  <c r="X100" i="70"/>
  <c r="DO100" i="70"/>
  <c r="I100" i="70"/>
  <c r="DM100" i="70"/>
  <c r="H100" i="70"/>
  <c r="DL100" i="70"/>
  <c r="G100" i="70"/>
  <c r="DK100" i="70"/>
  <c r="GM100" i="70"/>
  <c r="DI100" i="70"/>
  <c r="FW100" i="70"/>
  <c r="BQ100" i="70"/>
  <c r="FH100" i="70"/>
  <c r="BC100" i="70"/>
  <c r="ES100" i="70"/>
  <c r="AN100" i="70"/>
  <c r="EE100" i="70"/>
  <c r="Y100" i="70"/>
  <c r="DP100" i="70"/>
  <c r="J100" i="70"/>
  <c r="DA100" i="70"/>
  <c r="HE100" i="70"/>
  <c r="CZ100" i="70"/>
  <c r="HD100" i="70"/>
  <c r="CY100" i="70"/>
  <c r="HC100" i="70"/>
  <c r="HA100" i="70"/>
  <c r="FI100" i="70"/>
  <c r="BD100" i="70"/>
  <c r="EU100" i="70"/>
  <c r="AO100" i="70"/>
  <c r="EF100" i="70"/>
  <c r="Z100" i="70"/>
  <c r="DQ100" i="70"/>
  <c r="K100" i="70"/>
  <c r="DB100" i="70"/>
  <c r="GS100" i="70"/>
  <c r="CM100" i="70"/>
  <c r="GR100" i="70"/>
  <c r="CL100" i="70"/>
  <c r="GQ100" i="70"/>
  <c r="CK100" i="70"/>
  <c r="GO100" i="70"/>
  <c r="CJ100" i="70"/>
  <c r="GN100" i="70"/>
  <c r="CI100" i="70"/>
  <c r="C101" i="70" l="1"/>
  <c r="E101" i="70"/>
  <c r="B101" i="70"/>
  <c r="D101" i="70"/>
  <c r="F6" i="2"/>
  <c r="F18" i="2"/>
  <c r="F25" i="2"/>
  <c r="F30" i="2"/>
  <c r="F16" i="2"/>
  <c r="F5" i="2"/>
  <c r="F8" i="2"/>
  <c r="F31" i="2"/>
  <c r="F14" i="2"/>
  <c r="F4" i="2"/>
  <c r="F17" i="2"/>
  <c r="F22" i="2"/>
  <c r="F20" i="2"/>
  <c r="F19" i="2"/>
  <c r="F24" i="2"/>
  <c r="F15" i="2"/>
  <c r="F3" i="2"/>
  <c r="F21" i="2"/>
  <c r="F12" i="2"/>
  <c r="F11" i="2"/>
  <c r="F7" i="2"/>
  <c r="F13" i="2"/>
  <c r="F9" i="2"/>
  <c r="F10" i="2"/>
  <c r="F23" i="2"/>
  <c r="F29" i="2"/>
  <c r="E19" i="214"/>
  <c r="E16" i="214"/>
  <c r="E15" i="214"/>
  <c r="E22" i="214"/>
  <c r="E8" i="214"/>
  <c r="E25" i="214"/>
  <c r="E18" i="214"/>
  <c r="E6" i="214"/>
  <c r="E12" i="214"/>
  <c r="E17" i="214"/>
  <c r="E23" i="214"/>
  <c r="E4" i="214"/>
  <c r="E28" i="214"/>
  <c r="E21" i="214"/>
  <c r="E26" i="214"/>
  <c r="E27" i="214"/>
  <c r="E10" i="214"/>
  <c r="E5" i="214"/>
  <c r="E7" i="214"/>
  <c r="E11" i="214"/>
  <c r="E13" i="214"/>
  <c r="E20" i="214"/>
  <c r="E3" i="214"/>
  <c r="E9" i="214"/>
  <c r="E14" i="214"/>
  <c r="E24" i="214"/>
  <c r="FC101" i="70"/>
  <c r="AW101" i="70"/>
  <c r="FA101" i="70"/>
  <c r="AV101" i="70"/>
  <c r="EZ101" i="70"/>
  <c r="AU101" i="70"/>
  <c r="EY101" i="70"/>
  <c r="AS101" i="70"/>
  <c r="EX101" i="70"/>
  <c r="AR101" i="70"/>
  <c r="EW101" i="70"/>
  <c r="AQ101" i="70"/>
  <c r="EV101" i="70"/>
  <c r="AP101" i="70"/>
  <c r="EG101" i="70"/>
  <c r="AA101" i="70"/>
  <c r="DR101" i="70"/>
  <c r="L101" i="70"/>
  <c r="DC101" i="70"/>
  <c r="EQ101" i="70"/>
  <c r="GT101" i="70"/>
  <c r="X101" i="70"/>
  <c r="I101" i="70"/>
  <c r="FF101" i="70"/>
  <c r="FS101" i="70"/>
  <c r="CN101" i="70"/>
  <c r="ES101" i="70"/>
  <c r="EO101" i="70"/>
  <c r="AI101" i="70"/>
  <c r="EN101" i="70"/>
  <c r="AH101" i="70"/>
  <c r="EM101" i="70"/>
  <c r="AG101" i="70"/>
  <c r="EK101" i="70"/>
  <c r="AF101" i="70"/>
  <c r="EJ101" i="70"/>
  <c r="AE101" i="70"/>
  <c r="EI101" i="70"/>
  <c r="AC101" i="70"/>
  <c r="EH101" i="70"/>
  <c r="AB101" i="70"/>
  <c r="DS101" i="70"/>
  <c r="M101" i="70"/>
  <c r="DD101" i="70"/>
  <c r="GU101" i="70"/>
  <c r="CO101" i="70"/>
  <c r="BM101" i="70"/>
  <c r="DP101" i="70"/>
  <c r="GE101" i="70"/>
  <c r="CA101" i="70"/>
  <c r="CD101" i="70"/>
  <c r="DO101" i="70"/>
  <c r="FQ101" i="70"/>
  <c r="EB101" i="70"/>
  <c r="EA101" i="70"/>
  <c r="U101" i="70"/>
  <c r="DZ101" i="70"/>
  <c r="T101" i="70"/>
  <c r="DY101" i="70"/>
  <c r="S101" i="70"/>
  <c r="DX101" i="70"/>
  <c r="R101" i="70"/>
  <c r="DW101" i="70"/>
  <c r="Q101" i="70"/>
  <c r="DU101" i="70"/>
  <c r="P101" i="70"/>
  <c r="DT101" i="70"/>
  <c r="O101" i="70"/>
  <c r="DE101" i="70"/>
  <c r="GV101" i="70"/>
  <c r="CQ101" i="70"/>
  <c r="GG101" i="70"/>
  <c r="CB101" i="70"/>
  <c r="EP101" i="70"/>
  <c r="AK101" i="70"/>
  <c r="DA101" i="70"/>
  <c r="FE101" i="70"/>
  <c r="BO101" i="70"/>
  <c r="EC101" i="70"/>
  <c r="AJ101" i="70"/>
  <c r="J101" i="70"/>
  <c r="A102" i="70"/>
  <c r="DM101" i="70"/>
  <c r="H101" i="70"/>
  <c r="DL101" i="70"/>
  <c r="G101" i="70"/>
  <c r="DK101" i="70"/>
  <c r="DJ101" i="70"/>
  <c r="DI101" i="70"/>
  <c r="DH101" i="70"/>
  <c r="DG101" i="70"/>
  <c r="GW101" i="70"/>
  <c r="CR101" i="70"/>
  <c r="GI101" i="70"/>
  <c r="CC101" i="70"/>
  <c r="FT101" i="70"/>
  <c r="BN101" i="70"/>
  <c r="BL101" i="70"/>
  <c r="GS101" i="70"/>
  <c r="W101" i="70"/>
  <c r="FD101" i="70"/>
  <c r="GJ101" i="70"/>
  <c r="CM101" i="70"/>
  <c r="BC101" i="70"/>
  <c r="HE101" i="70"/>
  <c r="CZ101" i="70"/>
  <c r="HD101" i="70"/>
  <c r="CY101" i="70"/>
  <c r="HC101" i="70"/>
  <c r="CW101" i="70"/>
  <c r="HB101" i="70"/>
  <c r="CV101" i="70"/>
  <c r="HA101" i="70"/>
  <c r="CU101" i="70"/>
  <c r="GZ101" i="70"/>
  <c r="CT101" i="70"/>
  <c r="GY101" i="70"/>
  <c r="CS101" i="70"/>
  <c r="FU101" i="70"/>
  <c r="AZ101" i="70"/>
  <c r="AY101" i="70"/>
  <c r="AN101" i="70"/>
  <c r="GR101" i="70"/>
  <c r="CL101" i="70"/>
  <c r="GQ101" i="70"/>
  <c r="CK101" i="70"/>
  <c r="GO101" i="70"/>
  <c r="CJ101" i="70"/>
  <c r="GN101" i="70"/>
  <c r="CI101" i="70"/>
  <c r="GM101" i="70"/>
  <c r="CG101" i="70"/>
  <c r="GL101" i="70"/>
  <c r="CF101" i="70"/>
  <c r="GK101" i="70"/>
  <c r="CE101" i="70"/>
  <c r="FV101" i="70"/>
  <c r="BP101" i="70"/>
  <c r="FG101" i="70"/>
  <c r="BA101" i="70"/>
  <c r="ER101" i="70"/>
  <c r="AM101" i="70"/>
  <c r="GF101" i="70"/>
  <c r="GD101" i="70"/>
  <c r="BX101" i="70"/>
  <c r="GC101" i="70"/>
  <c r="BW101" i="70"/>
  <c r="GB101" i="70"/>
  <c r="BV101" i="70"/>
  <c r="GA101" i="70"/>
  <c r="BU101" i="70"/>
  <c r="FY101" i="70"/>
  <c r="BT101" i="70"/>
  <c r="FX101" i="70"/>
  <c r="BS101" i="70"/>
  <c r="FW101" i="70"/>
  <c r="BQ101" i="70"/>
  <c r="FH101" i="70"/>
  <c r="EE101" i="70"/>
  <c r="FP101" i="70"/>
  <c r="BK101" i="70"/>
  <c r="FO101" i="70"/>
  <c r="BI101" i="70"/>
  <c r="FN101" i="70"/>
  <c r="BH101" i="70"/>
  <c r="FM101" i="70"/>
  <c r="BG101" i="70"/>
  <c r="FL101" i="70"/>
  <c r="BF101" i="70"/>
  <c r="FK101" i="70"/>
  <c r="BE101" i="70"/>
  <c r="FI101" i="70"/>
  <c r="BD101" i="70"/>
  <c r="EU101" i="70"/>
  <c r="AO101" i="70"/>
  <c r="EF101" i="70"/>
  <c r="Z101" i="70"/>
  <c r="DQ101" i="70"/>
  <c r="K101" i="70"/>
  <c r="AX101" i="70"/>
  <c r="DB101" i="70"/>
  <c r="BY101" i="70"/>
  <c r="Y101" i="70"/>
  <c r="C102" i="70" l="1"/>
  <c r="E102" i="70"/>
  <c r="B102" i="70"/>
  <c r="D102" i="70"/>
  <c r="EV102" i="70"/>
  <c r="AP102" i="70"/>
  <c r="EG102" i="70"/>
  <c r="AA102" i="70"/>
  <c r="DR102" i="70"/>
  <c r="L102" i="70"/>
  <c r="DC102" i="70"/>
  <c r="GT102" i="70"/>
  <c r="CN102" i="70"/>
  <c r="GE102" i="70"/>
  <c r="BY102" i="70"/>
  <c r="GD102" i="70"/>
  <c r="BX102" i="70"/>
  <c r="GC102" i="70"/>
  <c r="BW102" i="70"/>
  <c r="GB102" i="70"/>
  <c r="BV102" i="70"/>
  <c r="GA102" i="70"/>
  <c r="BU102" i="70"/>
  <c r="Q102" i="70"/>
  <c r="CF102" i="70"/>
  <c r="EI102" i="70"/>
  <c r="DH102" i="70"/>
  <c r="BT102" i="70"/>
  <c r="DZ102" i="70"/>
  <c r="FL102" i="70"/>
  <c r="H102" i="70"/>
  <c r="CG102" i="70"/>
  <c r="CI102" i="70"/>
  <c r="DI102" i="70"/>
  <c r="EH102" i="70"/>
  <c r="AB102" i="70"/>
  <c r="DS102" i="70"/>
  <c r="M102" i="70"/>
  <c r="DD102" i="70"/>
  <c r="GU102" i="70"/>
  <c r="CO102" i="70"/>
  <c r="GF102" i="70"/>
  <c r="CA102" i="70"/>
  <c r="FQ102" i="70"/>
  <c r="BL102" i="70"/>
  <c r="FP102" i="70"/>
  <c r="BK102" i="70"/>
  <c r="FO102" i="70"/>
  <c r="BI102" i="70"/>
  <c r="FN102" i="70"/>
  <c r="BH102" i="70"/>
  <c r="FM102" i="70"/>
  <c r="BG102" i="70"/>
  <c r="FX102" i="70"/>
  <c r="BE102" i="70"/>
  <c r="AC102" i="70"/>
  <c r="GZ102" i="70"/>
  <c r="S102" i="70"/>
  <c r="AR102" i="70"/>
  <c r="G102" i="70"/>
  <c r="BS102" i="70"/>
  <c r="FY102" i="70"/>
  <c r="DT102" i="70"/>
  <c r="O102" i="70"/>
  <c r="DE102" i="70"/>
  <c r="GV102" i="70"/>
  <c r="CQ102" i="70"/>
  <c r="GG102" i="70"/>
  <c r="CB102" i="70"/>
  <c r="FS102" i="70"/>
  <c r="BM102" i="70"/>
  <c r="FD102" i="70"/>
  <c r="AX102" i="70"/>
  <c r="FC102" i="70"/>
  <c r="AW102" i="70"/>
  <c r="FA102" i="70"/>
  <c r="AV102" i="70"/>
  <c r="EZ102" i="70"/>
  <c r="AU102" i="70"/>
  <c r="EY102" i="70"/>
  <c r="AS102" i="70"/>
  <c r="CT102" i="70"/>
  <c r="EX102" i="70"/>
  <c r="HA102" i="70"/>
  <c r="GM102" i="70"/>
  <c r="DW102" i="70"/>
  <c r="U102" i="70"/>
  <c r="EW102" i="70"/>
  <c r="GL102" i="70"/>
  <c r="FK102" i="70"/>
  <c r="A103" i="70"/>
  <c r="DG102" i="70"/>
  <c r="GW102" i="70"/>
  <c r="CR102" i="70"/>
  <c r="GI102" i="70"/>
  <c r="CC102" i="70"/>
  <c r="FT102" i="70"/>
  <c r="BN102" i="70"/>
  <c r="FE102" i="70"/>
  <c r="AY102" i="70"/>
  <c r="EP102" i="70"/>
  <c r="AJ102" i="70"/>
  <c r="EO102" i="70"/>
  <c r="AI102" i="70"/>
  <c r="EN102" i="70"/>
  <c r="AH102" i="70"/>
  <c r="EM102" i="70"/>
  <c r="AG102" i="70"/>
  <c r="EK102" i="70"/>
  <c r="AF102" i="70"/>
  <c r="P102" i="70"/>
  <c r="T102" i="70"/>
  <c r="R102" i="70"/>
  <c r="HB102" i="70"/>
  <c r="GY102" i="70"/>
  <c r="CS102" i="70"/>
  <c r="GJ102" i="70"/>
  <c r="CD102" i="70"/>
  <c r="FU102" i="70"/>
  <c r="BO102" i="70"/>
  <c r="FF102" i="70"/>
  <c r="AZ102" i="70"/>
  <c r="EQ102" i="70"/>
  <c r="AK102" i="70"/>
  <c r="EB102" i="70"/>
  <c r="W102" i="70"/>
  <c r="EA102" i="70"/>
  <c r="DY102" i="70"/>
  <c r="DX102" i="70"/>
  <c r="AQ102" i="70"/>
  <c r="DK102" i="70"/>
  <c r="AE102" i="70"/>
  <c r="DU102" i="70"/>
  <c r="BF102" i="70"/>
  <c r="GK102" i="70"/>
  <c r="CE102" i="70"/>
  <c r="FV102" i="70"/>
  <c r="BP102" i="70"/>
  <c r="FG102" i="70"/>
  <c r="BA102" i="70"/>
  <c r="ER102" i="70"/>
  <c r="AM102" i="70"/>
  <c r="EC102" i="70"/>
  <c r="X102" i="70"/>
  <c r="DO102" i="70"/>
  <c r="I102" i="70"/>
  <c r="DM102" i="70"/>
  <c r="DL102" i="70"/>
  <c r="DJ102" i="70"/>
  <c r="EJ102" i="70"/>
  <c r="FW102" i="70"/>
  <c r="BQ102" i="70"/>
  <c r="FH102" i="70"/>
  <c r="BC102" i="70"/>
  <c r="ES102" i="70"/>
  <c r="AN102" i="70"/>
  <c r="EE102" i="70"/>
  <c r="Y102" i="70"/>
  <c r="DP102" i="70"/>
  <c r="J102" i="70"/>
  <c r="DA102" i="70"/>
  <c r="HE102" i="70"/>
  <c r="CZ102" i="70"/>
  <c r="HD102" i="70"/>
  <c r="CY102" i="70"/>
  <c r="HC102" i="70"/>
  <c r="CW102" i="70"/>
  <c r="CV102" i="70"/>
  <c r="FI102" i="70"/>
  <c r="BD102" i="70"/>
  <c r="EU102" i="70"/>
  <c r="AO102" i="70"/>
  <c r="EF102" i="70"/>
  <c r="Z102" i="70"/>
  <c r="DQ102" i="70"/>
  <c r="K102" i="70"/>
  <c r="DB102" i="70"/>
  <c r="GS102" i="70"/>
  <c r="CM102" i="70"/>
  <c r="GR102" i="70"/>
  <c r="CL102" i="70"/>
  <c r="GQ102" i="70"/>
  <c r="CK102" i="70"/>
  <c r="GO102" i="70"/>
  <c r="CJ102" i="70"/>
  <c r="GN102" i="70"/>
  <c r="CU102" i="70"/>
  <c r="E103" i="70" l="1"/>
  <c r="B103" i="70"/>
  <c r="C103" i="70"/>
  <c r="D103" i="70"/>
  <c r="FC103" i="70"/>
  <c r="AW103" i="70"/>
  <c r="FA103" i="70"/>
  <c r="AV103" i="70"/>
  <c r="EZ103" i="70"/>
  <c r="AU103" i="70"/>
  <c r="EY103" i="70"/>
  <c r="AS103" i="70"/>
  <c r="EX103" i="70"/>
  <c r="AR103" i="70"/>
  <c r="EW103" i="70"/>
  <c r="AQ103" i="70"/>
  <c r="EV103" i="70"/>
  <c r="AP103" i="70"/>
  <c r="EG103" i="70"/>
  <c r="AA103" i="70"/>
  <c r="DR103" i="70"/>
  <c r="L103" i="70"/>
  <c r="DC103" i="70"/>
  <c r="EC103" i="70"/>
  <c r="DO103" i="70"/>
  <c r="FS103" i="70"/>
  <c r="EP103" i="70"/>
  <c r="BY103" i="70"/>
  <c r="FF103" i="70"/>
  <c r="CM103" i="70"/>
  <c r="GK103" i="70"/>
  <c r="FD103" i="70"/>
  <c r="DA103" i="70"/>
  <c r="EO103" i="70"/>
  <c r="AI103" i="70"/>
  <c r="EN103" i="70"/>
  <c r="AH103" i="70"/>
  <c r="EM103" i="70"/>
  <c r="AG103" i="70"/>
  <c r="EK103" i="70"/>
  <c r="AF103" i="70"/>
  <c r="EJ103" i="70"/>
  <c r="AE103" i="70"/>
  <c r="EI103" i="70"/>
  <c r="AC103" i="70"/>
  <c r="EH103" i="70"/>
  <c r="AB103" i="70"/>
  <c r="DS103" i="70"/>
  <c r="M103" i="70"/>
  <c r="DD103" i="70"/>
  <c r="GU103" i="70"/>
  <c r="CO103" i="70"/>
  <c r="AY103" i="70"/>
  <c r="AJ103" i="70"/>
  <c r="CN103" i="70"/>
  <c r="EQ103" i="70"/>
  <c r="FU103" i="70"/>
  <c r="X103" i="70"/>
  <c r="BA103" i="70"/>
  <c r="GE103" i="70"/>
  <c r="EA103" i="70"/>
  <c r="U103" i="70"/>
  <c r="DZ103" i="70"/>
  <c r="T103" i="70"/>
  <c r="DY103" i="70"/>
  <c r="S103" i="70"/>
  <c r="DX103" i="70"/>
  <c r="R103" i="70"/>
  <c r="DW103" i="70"/>
  <c r="Q103" i="70"/>
  <c r="DU103" i="70"/>
  <c r="P103" i="70"/>
  <c r="DT103" i="70"/>
  <c r="O103" i="70"/>
  <c r="DE103" i="70"/>
  <c r="GV103" i="70"/>
  <c r="CQ103" i="70"/>
  <c r="GG103" i="70"/>
  <c r="CB103" i="70"/>
  <c r="EB103" i="70"/>
  <c r="GF103" i="70"/>
  <c r="J103" i="70"/>
  <c r="BO103" i="70"/>
  <c r="CE103" i="70"/>
  <c r="ER103" i="70"/>
  <c r="FE103" i="70"/>
  <c r="A104" i="70"/>
  <c r="DM103" i="70"/>
  <c r="H103" i="70"/>
  <c r="DL103" i="70"/>
  <c r="G103" i="70"/>
  <c r="DK103" i="70"/>
  <c r="DJ103" i="70"/>
  <c r="DI103" i="70"/>
  <c r="DH103" i="70"/>
  <c r="DG103" i="70"/>
  <c r="GW103" i="70"/>
  <c r="CR103" i="70"/>
  <c r="GI103" i="70"/>
  <c r="CC103" i="70"/>
  <c r="FT103" i="70"/>
  <c r="BN103" i="70"/>
  <c r="AX103" i="70"/>
  <c r="DB103" i="70"/>
  <c r="FQ103" i="70"/>
  <c r="BM103" i="70"/>
  <c r="GJ103" i="70"/>
  <c r="GT103" i="70"/>
  <c r="BP103" i="70"/>
  <c r="AM103" i="70"/>
  <c r="AK103" i="70"/>
  <c r="HE103" i="70"/>
  <c r="CZ103" i="70"/>
  <c r="HD103" i="70"/>
  <c r="CY103" i="70"/>
  <c r="HC103" i="70"/>
  <c r="CW103" i="70"/>
  <c r="HB103" i="70"/>
  <c r="CV103" i="70"/>
  <c r="HA103" i="70"/>
  <c r="CU103" i="70"/>
  <c r="GZ103" i="70"/>
  <c r="CT103" i="70"/>
  <c r="GY103" i="70"/>
  <c r="CS103" i="70"/>
  <c r="CD103" i="70"/>
  <c r="AZ103" i="70"/>
  <c r="BL103" i="70"/>
  <c r="FV103" i="70"/>
  <c r="DP103" i="70"/>
  <c r="Y103" i="70"/>
  <c r="GR103" i="70"/>
  <c r="CL103" i="70"/>
  <c r="GQ103" i="70"/>
  <c r="CK103" i="70"/>
  <c r="GO103" i="70"/>
  <c r="CJ103" i="70"/>
  <c r="GN103" i="70"/>
  <c r="CI103" i="70"/>
  <c r="GM103" i="70"/>
  <c r="CG103" i="70"/>
  <c r="GL103" i="70"/>
  <c r="CF103" i="70"/>
  <c r="FG103" i="70"/>
  <c r="I103" i="70"/>
  <c r="GD103" i="70"/>
  <c r="BX103" i="70"/>
  <c r="GC103" i="70"/>
  <c r="BW103" i="70"/>
  <c r="GB103" i="70"/>
  <c r="BV103" i="70"/>
  <c r="GA103" i="70"/>
  <c r="BU103" i="70"/>
  <c r="FY103" i="70"/>
  <c r="BT103" i="70"/>
  <c r="FX103" i="70"/>
  <c r="BS103" i="70"/>
  <c r="FW103" i="70"/>
  <c r="BQ103" i="70"/>
  <c r="FH103" i="70"/>
  <c r="BC103" i="70"/>
  <c r="ES103" i="70"/>
  <c r="AN103" i="70"/>
  <c r="EE103" i="70"/>
  <c r="FP103" i="70"/>
  <c r="BK103" i="70"/>
  <c r="FO103" i="70"/>
  <c r="BI103" i="70"/>
  <c r="FN103" i="70"/>
  <c r="BH103" i="70"/>
  <c r="FM103" i="70"/>
  <c r="BG103" i="70"/>
  <c r="FL103" i="70"/>
  <c r="BF103" i="70"/>
  <c r="FK103" i="70"/>
  <c r="BE103" i="70"/>
  <c r="FI103" i="70"/>
  <c r="BD103" i="70"/>
  <c r="EU103" i="70"/>
  <c r="AO103" i="70"/>
  <c r="EF103" i="70"/>
  <c r="Z103" i="70"/>
  <c r="DQ103" i="70"/>
  <c r="K103" i="70"/>
  <c r="GS103" i="70"/>
  <c r="W103" i="70"/>
  <c r="CA103" i="70"/>
  <c r="E104" i="70" l="1"/>
  <c r="B104" i="70"/>
  <c r="B105" i="70" s="1"/>
  <c r="D104" i="70"/>
  <c r="C104" i="70"/>
  <c r="EV104" i="70"/>
  <c r="EV105" i="70" s="1"/>
  <c r="AP104" i="70"/>
  <c r="AP105" i="70" s="1"/>
  <c r="EG104" i="70"/>
  <c r="EG105" i="70" s="1"/>
  <c r="AA104" i="70"/>
  <c r="AA105" i="70" s="1"/>
  <c r="DR104" i="70"/>
  <c r="DR105" i="70" s="1"/>
  <c r="L104" i="70"/>
  <c r="L105" i="70" s="1"/>
  <c r="DC104" i="70"/>
  <c r="DC105" i="70" s="1"/>
  <c r="GT104" i="70"/>
  <c r="GT105" i="70" s="1"/>
  <c r="CN104" i="70"/>
  <c r="CN105" i="70" s="1"/>
  <c r="GE104" i="70"/>
  <c r="GE105" i="70" s="1"/>
  <c r="BY104" i="70"/>
  <c r="BY105" i="70" s="1"/>
  <c r="GD104" i="70"/>
  <c r="GD105" i="70" s="1"/>
  <c r="BX104" i="70"/>
  <c r="BX105" i="70" s="1"/>
  <c r="GC104" i="70"/>
  <c r="GC105" i="70" s="1"/>
  <c r="BW104" i="70"/>
  <c r="BW105" i="70" s="1"/>
  <c r="GB104" i="70"/>
  <c r="GB105" i="70" s="1"/>
  <c r="BV104" i="70"/>
  <c r="BV105" i="70" s="1"/>
  <c r="GA104" i="70"/>
  <c r="GA105" i="70" s="1"/>
  <c r="BU104" i="70"/>
  <c r="BU105" i="70" s="1"/>
  <c r="EJ104" i="70"/>
  <c r="EJ105" i="70" s="1"/>
  <c r="DU104" i="70"/>
  <c r="DU105" i="70" s="1"/>
  <c r="P104" i="70"/>
  <c r="P105" i="70" s="1"/>
  <c r="AJ104" i="70"/>
  <c r="AJ105" i="70" s="1"/>
  <c r="AH104" i="70"/>
  <c r="AH105" i="70" s="1"/>
  <c r="AF104" i="70"/>
  <c r="AF105" i="70" s="1"/>
  <c r="FX104" i="70"/>
  <c r="FX105" i="70" s="1"/>
  <c r="CV104" i="70"/>
  <c r="CV105" i="70" s="1"/>
  <c r="EH104" i="70"/>
  <c r="EH105" i="70" s="1"/>
  <c r="AB104" i="70"/>
  <c r="AB105" i="70" s="1"/>
  <c r="DS104" i="70"/>
  <c r="DS105" i="70" s="1"/>
  <c r="M104" i="70"/>
  <c r="M105" i="70" s="1"/>
  <c r="DD104" i="70"/>
  <c r="DD105" i="70" s="1"/>
  <c r="GU104" i="70"/>
  <c r="GU105" i="70" s="1"/>
  <c r="CO104" i="70"/>
  <c r="CO105" i="70" s="1"/>
  <c r="GF104" i="70"/>
  <c r="GF105" i="70" s="1"/>
  <c r="CA104" i="70"/>
  <c r="CA105" i="70" s="1"/>
  <c r="FQ104" i="70"/>
  <c r="FQ105" i="70" s="1"/>
  <c r="BL104" i="70"/>
  <c r="BL105" i="70" s="1"/>
  <c r="FP104" i="70"/>
  <c r="FP105" i="70" s="1"/>
  <c r="BK104" i="70"/>
  <c r="BK105" i="70" s="1"/>
  <c r="FO104" i="70"/>
  <c r="FO105" i="70" s="1"/>
  <c r="BI104" i="70"/>
  <c r="BI105" i="70" s="1"/>
  <c r="FN104" i="70"/>
  <c r="FN105" i="70" s="1"/>
  <c r="BH104" i="70"/>
  <c r="BH105" i="70" s="1"/>
  <c r="FM104" i="70"/>
  <c r="FM105" i="70" s="1"/>
  <c r="BG104" i="70"/>
  <c r="BG105" i="70" s="1"/>
  <c r="FK104" i="70"/>
  <c r="FK105" i="70" s="1"/>
  <c r="BF104" i="70"/>
  <c r="BF105" i="70" s="1"/>
  <c r="AQ104" i="70"/>
  <c r="AQ105" i="70" s="1"/>
  <c r="CU104" i="70"/>
  <c r="CU105" i="70" s="1"/>
  <c r="EO104" i="70"/>
  <c r="EO105" i="70" s="1"/>
  <c r="EM104" i="70"/>
  <c r="EM105" i="70" s="1"/>
  <c r="HA104" i="70"/>
  <c r="HA105" i="70" s="1"/>
  <c r="EW104" i="70"/>
  <c r="EW105" i="70" s="1"/>
  <c r="DT104" i="70"/>
  <c r="DT105" i="70" s="1"/>
  <c r="O104" i="70"/>
  <c r="O105" i="70" s="1"/>
  <c r="DE104" i="70"/>
  <c r="DE105" i="70" s="1"/>
  <c r="GV104" i="70"/>
  <c r="GV105" i="70" s="1"/>
  <c r="CQ104" i="70"/>
  <c r="CQ105" i="70" s="1"/>
  <c r="GG104" i="70"/>
  <c r="GG105" i="70" s="1"/>
  <c r="CB104" i="70"/>
  <c r="CB105" i="70" s="1"/>
  <c r="FS104" i="70"/>
  <c r="FS105" i="70" s="1"/>
  <c r="BM104" i="70"/>
  <c r="BM105" i="70" s="1"/>
  <c r="FD104" i="70"/>
  <c r="FD105" i="70" s="1"/>
  <c r="AX104" i="70"/>
  <c r="AX105" i="70" s="1"/>
  <c r="FC104" i="70"/>
  <c r="FC105" i="70" s="1"/>
  <c r="AW104" i="70"/>
  <c r="AW105" i="70" s="1"/>
  <c r="FA104" i="70"/>
  <c r="FA105" i="70" s="1"/>
  <c r="AV104" i="70"/>
  <c r="AV105" i="70" s="1"/>
  <c r="EZ104" i="70"/>
  <c r="EZ105" i="70" s="1"/>
  <c r="AU104" i="70"/>
  <c r="AU105" i="70" s="1"/>
  <c r="EY104" i="70"/>
  <c r="EY105" i="70" s="1"/>
  <c r="AS104" i="70"/>
  <c r="AS105" i="70" s="1"/>
  <c r="CF104" i="70"/>
  <c r="CF105" i="70" s="1"/>
  <c r="EI104" i="70"/>
  <c r="EI105" i="70" s="1"/>
  <c r="GM104" i="70"/>
  <c r="GM105" i="70" s="1"/>
  <c r="FY104" i="70"/>
  <c r="FY105" i="70" s="1"/>
  <c r="AY104" i="70"/>
  <c r="AY105" i="70" s="1"/>
  <c r="AG104" i="70"/>
  <c r="AG105" i="70" s="1"/>
  <c r="BE104" i="70"/>
  <c r="BE105" i="70" s="1"/>
  <c r="AC104" i="70"/>
  <c r="AC105" i="70" s="1"/>
  <c r="DG104" i="70"/>
  <c r="DG105" i="70" s="1"/>
  <c r="GW104" i="70"/>
  <c r="GW105" i="70" s="1"/>
  <c r="CR104" i="70"/>
  <c r="CR105" i="70" s="1"/>
  <c r="GI104" i="70"/>
  <c r="GI105" i="70" s="1"/>
  <c r="CC104" i="70"/>
  <c r="CC105" i="70" s="1"/>
  <c r="FT104" i="70"/>
  <c r="FT105" i="70" s="1"/>
  <c r="BN104" i="70"/>
  <c r="BN105" i="70" s="1"/>
  <c r="FE104" i="70"/>
  <c r="FE105" i="70" s="1"/>
  <c r="EP104" i="70"/>
  <c r="EP105" i="70" s="1"/>
  <c r="AI104" i="70"/>
  <c r="AI105" i="70" s="1"/>
  <c r="EN104" i="70"/>
  <c r="EN105" i="70" s="1"/>
  <c r="EK104" i="70"/>
  <c r="EK105" i="70" s="1"/>
  <c r="DI104" i="70"/>
  <c r="DI105" i="70" s="1"/>
  <c r="GL104" i="70"/>
  <c r="GL105" i="70" s="1"/>
  <c r="GY104" i="70"/>
  <c r="GY105" i="70" s="1"/>
  <c r="CS104" i="70"/>
  <c r="CS105" i="70" s="1"/>
  <c r="GJ104" i="70"/>
  <c r="GJ105" i="70" s="1"/>
  <c r="CD104" i="70"/>
  <c r="CD105" i="70" s="1"/>
  <c r="FU104" i="70"/>
  <c r="FU105" i="70" s="1"/>
  <c r="BO104" i="70"/>
  <c r="BO105" i="70" s="1"/>
  <c r="FF104" i="70"/>
  <c r="FF105" i="70" s="1"/>
  <c r="AZ104" i="70"/>
  <c r="AZ105" i="70" s="1"/>
  <c r="EQ104" i="70"/>
  <c r="EQ105" i="70" s="1"/>
  <c r="AK104" i="70"/>
  <c r="AK105" i="70" s="1"/>
  <c r="EB104" i="70"/>
  <c r="W104" i="70"/>
  <c r="W105" i="70" s="1"/>
  <c r="EA104" i="70"/>
  <c r="EA105" i="70" s="1"/>
  <c r="U104" i="70"/>
  <c r="U105" i="70" s="1"/>
  <c r="DZ104" i="70"/>
  <c r="DZ105" i="70" s="1"/>
  <c r="T104" i="70"/>
  <c r="T105" i="70" s="1"/>
  <c r="DY104" i="70"/>
  <c r="DY105" i="70" s="1"/>
  <c r="S104" i="70"/>
  <c r="S105" i="70" s="1"/>
  <c r="DX104" i="70"/>
  <c r="DX105" i="70" s="1"/>
  <c r="R104" i="70"/>
  <c r="R105" i="70" s="1"/>
  <c r="EX104" i="70"/>
  <c r="EX105" i="70" s="1"/>
  <c r="AR104" i="70"/>
  <c r="AR105" i="70" s="1"/>
  <c r="GK104" i="70"/>
  <c r="GK105" i="70" s="1"/>
  <c r="CE104" i="70"/>
  <c r="CE105" i="70" s="1"/>
  <c r="FV104" i="70"/>
  <c r="FV105" i="70" s="1"/>
  <c r="BP104" i="70"/>
  <c r="BP105" i="70" s="1"/>
  <c r="FG104" i="70"/>
  <c r="FG105" i="70" s="1"/>
  <c r="BA104" i="70"/>
  <c r="BA105" i="70" s="1"/>
  <c r="ER104" i="70"/>
  <c r="ER105" i="70" s="1"/>
  <c r="AM104" i="70"/>
  <c r="AM105" i="70" s="1"/>
  <c r="EC104" i="70"/>
  <c r="EC105" i="70" s="1"/>
  <c r="X104" i="70"/>
  <c r="X105" i="70" s="1"/>
  <c r="DO104" i="70"/>
  <c r="DO105" i="70" s="1"/>
  <c r="I104" i="70"/>
  <c r="I105" i="70" s="1"/>
  <c r="DM104" i="70"/>
  <c r="DM105" i="70" s="1"/>
  <c r="H104" i="70"/>
  <c r="H105" i="70" s="1"/>
  <c r="DL104" i="70"/>
  <c r="DL105" i="70" s="1"/>
  <c r="G104" i="70"/>
  <c r="G105" i="70" s="1"/>
  <c r="DK104" i="70"/>
  <c r="DK105" i="70" s="1"/>
  <c r="DJ104" i="70"/>
  <c r="DJ105" i="70" s="1"/>
  <c r="BT104" i="70"/>
  <c r="BT105" i="70" s="1"/>
  <c r="DW104" i="70"/>
  <c r="DW105" i="70" s="1"/>
  <c r="CT104" i="70"/>
  <c r="CT105" i="70" s="1"/>
  <c r="DH104" i="70"/>
  <c r="DH105" i="70" s="1"/>
  <c r="FW104" i="70"/>
  <c r="FW105" i="70" s="1"/>
  <c r="BQ104" i="70"/>
  <c r="BQ105" i="70" s="1"/>
  <c r="FH104" i="70"/>
  <c r="FH105" i="70" s="1"/>
  <c r="BC104" i="70"/>
  <c r="BC105" i="70" s="1"/>
  <c r="ES104" i="70"/>
  <c r="ES105" i="70" s="1"/>
  <c r="AN104" i="70"/>
  <c r="AN105" i="70" s="1"/>
  <c r="EE104" i="70"/>
  <c r="EE105" i="70" s="1"/>
  <c r="Y104" i="70"/>
  <c r="Y105" i="70" s="1"/>
  <c r="DP104" i="70"/>
  <c r="DP105" i="70" s="1"/>
  <c r="J104" i="70"/>
  <c r="J105" i="70" s="1"/>
  <c r="DA104" i="70"/>
  <c r="DA105" i="70" s="1"/>
  <c r="HE104" i="70"/>
  <c r="CZ104" i="70"/>
  <c r="CZ105" i="70" s="1"/>
  <c r="HD104" i="70"/>
  <c r="HD105" i="70" s="1"/>
  <c r="CY104" i="70"/>
  <c r="CY105" i="70" s="1"/>
  <c r="HC104" i="70"/>
  <c r="HC105" i="70" s="1"/>
  <c r="CW104" i="70"/>
  <c r="CW105" i="70" s="1"/>
  <c r="HB104" i="70"/>
  <c r="HB105" i="70" s="1"/>
  <c r="FI104" i="70"/>
  <c r="FI105" i="70" s="1"/>
  <c r="BD104" i="70"/>
  <c r="BD105" i="70" s="1"/>
  <c r="EU104" i="70"/>
  <c r="EU105" i="70" s="1"/>
  <c r="AO104" i="70"/>
  <c r="AO105" i="70" s="1"/>
  <c r="EF104" i="70"/>
  <c r="EF105" i="70" s="1"/>
  <c r="Z104" i="70"/>
  <c r="Z105" i="70" s="1"/>
  <c r="DQ104" i="70"/>
  <c r="DQ105" i="70" s="1"/>
  <c r="K104" i="70"/>
  <c r="K105" i="70" s="1"/>
  <c r="DB104" i="70"/>
  <c r="DB105" i="70" s="1"/>
  <c r="GS104" i="70"/>
  <c r="GS105" i="70" s="1"/>
  <c r="CM104" i="70"/>
  <c r="CM105" i="70" s="1"/>
  <c r="GR104" i="70"/>
  <c r="GR105" i="70" s="1"/>
  <c r="CL104" i="70"/>
  <c r="CL105" i="70" s="1"/>
  <c r="GQ104" i="70"/>
  <c r="GQ105" i="70" s="1"/>
  <c r="CK104" i="70"/>
  <c r="CK105" i="70" s="1"/>
  <c r="GO104" i="70"/>
  <c r="GO105" i="70" s="1"/>
  <c r="CJ104" i="70"/>
  <c r="CJ105" i="70" s="1"/>
  <c r="GN104" i="70"/>
  <c r="GN105" i="70" s="1"/>
  <c r="CI104" i="70"/>
  <c r="CI105" i="70" s="1"/>
  <c r="CG104" i="70"/>
  <c r="CG105" i="70" s="1"/>
  <c r="BS104" i="70"/>
  <c r="BS105" i="70" s="1"/>
  <c r="GZ104" i="70"/>
  <c r="GZ105" i="70" s="1"/>
  <c r="Q104" i="70"/>
  <c r="Q105" i="70" s="1"/>
  <c r="AE104" i="70"/>
  <c r="AE105" i="70" s="1"/>
  <c r="FL104" i="70"/>
  <c r="FL105" i="70" s="1"/>
  <c r="F29" i="211" l="1"/>
  <c r="E25" i="211"/>
  <c r="D25" i="211" s="1"/>
  <c r="F19" i="211"/>
  <c r="F27" i="211"/>
  <c r="F24" i="211"/>
  <c r="F26" i="211"/>
  <c r="D3" i="211"/>
  <c r="F22" i="211"/>
  <c r="I27" i="211"/>
  <c r="E14" i="211"/>
  <c r="D14" i="211" s="1"/>
  <c r="E26" i="211"/>
  <c r="D26" i="211" s="1"/>
  <c r="I28" i="211"/>
  <c r="I18" i="211"/>
  <c r="E31" i="211"/>
  <c r="D31" i="211" s="1"/>
  <c r="F18" i="211"/>
  <c r="H28" i="211"/>
  <c r="G28" i="211" s="1"/>
  <c r="F15" i="211"/>
  <c r="F31" i="211"/>
  <c r="H23" i="211"/>
  <c r="G23" i="211" s="1"/>
  <c r="E20" i="211"/>
  <c r="D20" i="211" s="1"/>
  <c r="F12" i="211"/>
  <c r="E17" i="211"/>
  <c r="D17" i="211" s="1"/>
  <c r="F21" i="211"/>
  <c r="F17" i="211"/>
  <c r="G2" i="211"/>
  <c r="F14" i="211"/>
  <c r="I17" i="211"/>
  <c r="G3" i="211"/>
  <c r="H21" i="211"/>
  <c r="G21" i="211" s="1"/>
  <c r="E13" i="211"/>
  <c r="D13" i="211" s="1"/>
  <c r="I13" i="211"/>
  <c r="H19" i="211"/>
  <c r="G19" i="211" s="1"/>
  <c r="I22" i="211"/>
  <c r="H17" i="211"/>
  <c r="G17" i="211" s="1"/>
  <c r="I24" i="211"/>
  <c r="E15" i="211"/>
  <c r="D15" i="211" s="1"/>
  <c r="H13" i="211"/>
  <c r="G13" i="211" s="1"/>
  <c r="H25" i="211"/>
  <c r="G25" i="211" s="1"/>
  <c r="F16" i="211"/>
  <c r="L29" i="211"/>
  <c r="H15" i="211"/>
  <c r="G15" i="211" s="1"/>
  <c r="I20" i="211"/>
  <c r="F20" i="211"/>
  <c r="E27" i="211"/>
  <c r="D27" i="211" s="1"/>
  <c r="K26" i="211"/>
  <c r="J26" i="211" s="1"/>
  <c r="E23" i="211"/>
  <c r="D23" i="211" s="1"/>
  <c r="L31" i="211"/>
  <c r="E19" i="211"/>
  <c r="D19" i="211" s="1"/>
  <c r="H16" i="211"/>
  <c r="G16" i="211" s="1"/>
  <c r="J3" i="211"/>
  <c r="L23" i="211"/>
  <c r="H26" i="211"/>
  <c r="G26" i="211" s="1"/>
  <c r="F25" i="211"/>
  <c r="I12" i="211"/>
  <c r="H22" i="211"/>
  <c r="G22" i="211" s="1"/>
  <c r="L14" i="211"/>
  <c r="I21" i="211"/>
  <c r="I23" i="211"/>
  <c r="L25" i="211"/>
  <c r="E22" i="211"/>
  <c r="D22" i="211" s="1"/>
  <c r="I16" i="211"/>
  <c r="E16" i="211"/>
  <c r="D16" i="211" s="1"/>
  <c r="L17" i="211"/>
  <c r="E28" i="211"/>
  <c r="D28" i="211" s="1"/>
  <c r="L15" i="211"/>
  <c r="O18" i="211"/>
  <c r="L12" i="211"/>
  <c r="F23" i="211"/>
  <c r="H18" i="211"/>
  <c r="G18" i="211" s="1"/>
  <c r="K29" i="211"/>
  <c r="J29" i="211" s="1"/>
  <c r="N25" i="211"/>
  <c r="M25" i="211" s="1"/>
  <c r="L24" i="211"/>
  <c r="H27" i="211"/>
  <c r="G27" i="211" s="1"/>
  <c r="K17" i="211"/>
  <c r="J17" i="211" s="1"/>
  <c r="K24" i="211"/>
  <c r="J24" i="211" s="1"/>
  <c r="L26" i="211"/>
  <c r="N22" i="211"/>
  <c r="M22" i="211" s="1"/>
  <c r="I19" i="211"/>
  <c r="K14" i="211"/>
  <c r="J14" i="211" s="1"/>
  <c r="O26" i="211"/>
  <c r="F13" i="211"/>
  <c r="H12" i="211"/>
  <c r="G12" i="211" s="1"/>
  <c r="O28" i="211"/>
  <c r="N14" i="211"/>
  <c r="M14" i="211" s="1"/>
  <c r="F28" i="211"/>
  <c r="K21" i="211"/>
  <c r="J21" i="211" s="1"/>
  <c r="K23" i="211"/>
  <c r="J23" i="211" s="1"/>
  <c r="L16" i="211"/>
  <c r="K18" i="211"/>
  <c r="J18" i="211" s="1"/>
  <c r="I31" i="211"/>
  <c r="E12" i="211"/>
  <c r="D12" i="211" s="1"/>
  <c r="H31" i="211"/>
  <c r="G31" i="211" s="1"/>
  <c r="H24" i="211"/>
  <c r="G24" i="211" s="1"/>
  <c r="K13" i="211"/>
  <c r="J13" i="211" s="1"/>
  <c r="D2" i="211"/>
  <c r="L27" i="211"/>
  <c r="N13" i="211"/>
  <c r="M13" i="211" s="1"/>
  <c r="K15" i="211"/>
  <c r="K28" i="211"/>
  <c r="J28" i="211" s="1"/>
  <c r="L20" i="211"/>
  <c r="O24" i="211"/>
  <c r="E24" i="211"/>
  <c r="D24" i="211" s="1"/>
  <c r="I26" i="211"/>
  <c r="E21" i="211"/>
  <c r="D21" i="211" s="1"/>
  <c r="E29" i="211"/>
  <c r="D29" i="211" s="1"/>
  <c r="O27" i="211"/>
  <c r="K31" i="211"/>
  <c r="J31" i="211" s="1"/>
  <c r="L21" i="211"/>
  <c r="K20" i="211"/>
  <c r="J20" i="211" s="1"/>
  <c r="L22" i="211"/>
  <c r="L28" i="211"/>
  <c r="K22" i="211"/>
  <c r="J22" i="211" s="1"/>
  <c r="H14" i="211"/>
  <c r="G14" i="211" s="1"/>
  <c r="L18" i="211"/>
  <c r="N12" i="211"/>
  <c r="M12" i="211" s="1"/>
  <c r="H29" i="211"/>
  <c r="G29" i="211" s="1"/>
  <c r="K16" i="211"/>
  <c r="J16" i="211" s="1"/>
  <c r="O31" i="211"/>
  <c r="N17" i="211"/>
  <c r="M17" i="211" s="1"/>
  <c r="I25" i="211"/>
  <c r="H20" i="211"/>
  <c r="G20" i="211" s="1"/>
  <c r="P2" i="211"/>
  <c r="K25" i="211"/>
  <c r="J25" i="211" s="1"/>
  <c r="H30" i="211"/>
  <c r="G30" i="211" s="1"/>
  <c r="O14" i="211"/>
  <c r="E18" i="211"/>
  <c r="D18" i="211" s="1"/>
  <c r="E30" i="211"/>
  <c r="D30" i="211" s="1"/>
  <c r="R15" i="211"/>
  <c r="T16" i="211"/>
  <c r="S16" i="211" s="1"/>
  <c r="M3" i="211"/>
  <c r="R26" i="211"/>
  <c r="O21" i="211"/>
  <c r="Q8" i="211"/>
  <c r="P8" i="211" s="1"/>
  <c r="O13" i="211"/>
  <c r="R25" i="211"/>
  <c r="N20" i="211"/>
  <c r="M20" i="211" s="1"/>
  <c r="O12" i="211"/>
  <c r="N31" i="211"/>
  <c r="M31" i="211" s="1"/>
  <c r="R14" i="211"/>
  <c r="Q25" i="211"/>
  <c r="P25" i="211" s="1"/>
  <c r="Q14" i="211"/>
  <c r="P14" i="211" s="1"/>
  <c r="N26" i="211"/>
  <c r="M26" i="211" s="1"/>
  <c r="I14" i="211"/>
  <c r="N16" i="211"/>
  <c r="M16" i="211" s="1"/>
  <c r="N23" i="211"/>
  <c r="M23" i="211" s="1"/>
  <c r="I30" i="211"/>
  <c r="N28" i="211"/>
  <c r="M28" i="211" s="1"/>
  <c r="Q26" i="211"/>
  <c r="P26" i="211" s="1"/>
  <c r="R28" i="211"/>
  <c r="N24" i="211"/>
  <c r="M24" i="211" s="1"/>
  <c r="I29" i="211"/>
  <c r="K30" i="211"/>
  <c r="J30" i="211" s="1"/>
  <c r="F30" i="211"/>
  <c r="L13" i="211"/>
  <c r="O22" i="211"/>
  <c r="O25" i="211"/>
  <c r="N21" i="211"/>
  <c r="M21" i="211" s="1"/>
  <c r="R12" i="211"/>
  <c r="O17" i="211"/>
  <c r="R18" i="211"/>
  <c r="I15" i="211"/>
  <c r="R31" i="211"/>
  <c r="O20" i="211"/>
  <c r="Q5" i="211"/>
  <c r="P5" i="211" s="1"/>
  <c r="K12" i="211"/>
  <c r="J12" i="211" s="1"/>
  <c r="O23" i="211"/>
  <c r="R17" i="211"/>
  <c r="N27" i="211"/>
  <c r="M27" i="211" s="1"/>
  <c r="Q31" i="211"/>
  <c r="P31" i="211" s="1"/>
  <c r="O29" i="211"/>
  <c r="O16" i="211"/>
  <c r="J2" i="211"/>
  <c r="Q16" i="211"/>
  <c r="P16" i="211" s="1"/>
  <c r="Q13" i="211"/>
  <c r="P13" i="211" s="1"/>
  <c r="Q20" i="211"/>
  <c r="P20" i="211" s="1"/>
  <c r="T11" i="211"/>
  <c r="S11" i="211" s="1"/>
  <c r="L5" i="211"/>
  <c r="T13" i="211"/>
  <c r="S13" i="211" s="1"/>
  <c r="O6" i="211"/>
  <c r="U23" i="211"/>
  <c r="U9" i="211"/>
  <c r="U7" i="211"/>
  <c r="Q21" i="211"/>
  <c r="P21" i="211" s="1"/>
  <c r="N30" i="211"/>
  <c r="M30" i="211" s="1"/>
  <c r="T10" i="211"/>
  <c r="S10" i="211" s="1"/>
  <c r="I8" i="211"/>
  <c r="O15" i="211"/>
  <c r="Q12" i="211"/>
  <c r="P12" i="211" s="1"/>
  <c r="F8" i="211"/>
  <c r="U18" i="211"/>
  <c r="N29" i="211"/>
  <c r="M29" i="211" s="1"/>
  <c r="Q29" i="211"/>
  <c r="P29" i="211" s="1"/>
  <c r="T22" i="211"/>
  <c r="S22" i="211" s="1"/>
  <c r="O30" i="211"/>
  <c r="Q6" i="211"/>
  <c r="P6" i="211" s="1"/>
  <c r="T25" i="211"/>
  <c r="S25" i="211" s="1"/>
  <c r="F7" i="211"/>
  <c r="R23" i="211"/>
  <c r="Q11" i="211"/>
  <c r="P11" i="211" s="1"/>
  <c r="I5" i="211"/>
  <c r="R24" i="211"/>
  <c r="U31" i="211"/>
  <c r="N18" i="211"/>
  <c r="M18" i="211" s="1"/>
  <c r="R21" i="211"/>
  <c r="L6" i="211"/>
  <c r="L19" i="211"/>
  <c r="Q19" i="211"/>
  <c r="P19" i="211" s="1"/>
  <c r="U24" i="211"/>
  <c r="I7" i="211"/>
  <c r="Q18" i="211"/>
  <c r="P18" i="211" s="1"/>
  <c r="L30" i="211"/>
  <c r="T15" i="211"/>
  <c r="S15" i="211" s="1"/>
  <c r="T17" i="211"/>
  <c r="S17" i="211" s="1"/>
  <c r="U19" i="211"/>
  <c r="O5" i="211"/>
  <c r="O8" i="211"/>
  <c r="T23" i="211"/>
  <c r="S23" i="211" s="1"/>
  <c r="K27" i="211"/>
  <c r="J27" i="211" s="1"/>
  <c r="Q23" i="211"/>
  <c r="P23" i="211" s="1"/>
  <c r="R8" i="211"/>
  <c r="R6" i="211"/>
  <c r="F6" i="211"/>
  <c r="P3" i="211"/>
  <c r="R5" i="211"/>
  <c r="T24" i="211"/>
  <c r="S24" i="211" s="1"/>
  <c r="Q17" i="211"/>
  <c r="P17" i="211" s="1"/>
  <c r="F9" i="211"/>
  <c r="R11" i="211"/>
  <c r="M2" i="211"/>
  <c r="T21" i="211"/>
  <c r="S21" i="211" s="1"/>
  <c r="R20" i="211"/>
  <c r="R30" i="211"/>
  <c r="Q7" i="211"/>
  <c r="P7" i="211" s="1"/>
  <c r="Q27" i="211"/>
  <c r="P27" i="211" s="1"/>
  <c r="R27" i="211"/>
  <c r="R9" i="211"/>
  <c r="T31" i="211"/>
  <c r="S31" i="211" s="1"/>
  <c r="R10" i="211"/>
  <c r="R16" i="211"/>
  <c r="U15" i="211"/>
  <c r="U11" i="211"/>
  <c r="R7" i="211"/>
  <c r="U10" i="211"/>
  <c r="U13" i="211"/>
  <c r="Q15" i="211"/>
  <c r="P15" i="211" s="1"/>
  <c r="U21" i="211"/>
  <c r="R19" i="211"/>
  <c r="Q9" i="211"/>
  <c r="P9" i="211" s="1"/>
  <c r="T28" i="211"/>
  <c r="S28" i="211" s="1"/>
  <c r="X26" i="211"/>
  <c r="X29" i="211"/>
  <c r="W8" i="211"/>
  <c r="V8" i="211" s="1"/>
  <c r="W29" i="211"/>
  <c r="V29" i="211" s="1"/>
  <c r="L7" i="211"/>
  <c r="L10" i="211"/>
  <c r="U17" i="211"/>
  <c r="Q30" i="211"/>
  <c r="P30" i="211" s="1"/>
  <c r="I6" i="211"/>
  <c r="X6" i="211"/>
  <c r="W31" i="211"/>
  <c r="V31" i="211" s="1"/>
  <c r="U28" i="211"/>
  <c r="Q10" i="211"/>
  <c r="P10" i="211" s="1"/>
  <c r="T12" i="211"/>
  <c r="S12" i="211" s="1"/>
  <c r="L9" i="211"/>
  <c r="T20" i="211"/>
  <c r="S20" i="211" s="1"/>
  <c r="J15" i="211"/>
  <c r="O7" i="211"/>
  <c r="L11" i="211"/>
  <c r="X13" i="211"/>
  <c r="O11" i="211"/>
  <c r="T27" i="211"/>
  <c r="S27" i="211" s="1"/>
  <c r="U8" i="211"/>
  <c r="X10" i="211"/>
  <c r="T14" i="211"/>
  <c r="S14" i="211" s="1"/>
  <c r="F11" i="211"/>
  <c r="T26" i="211"/>
  <c r="S26" i="211" s="1"/>
  <c r="Q24" i="211"/>
  <c r="P24" i="211" s="1"/>
  <c r="W18" i="211"/>
  <c r="V18" i="211" s="1"/>
  <c r="T18" i="211"/>
  <c r="S18" i="211" s="1"/>
  <c r="X16" i="211"/>
  <c r="X21" i="211"/>
  <c r="W28" i="211"/>
  <c r="V28" i="211" s="1"/>
  <c r="X24" i="211"/>
  <c r="W12" i="211"/>
  <c r="V12" i="211" s="1"/>
  <c r="W11" i="211"/>
  <c r="V11" i="211" s="1"/>
  <c r="W27" i="211"/>
  <c r="V27" i="211" s="1"/>
  <c r="R13" i="211"/>
  <c r="X5" i="211"/>
  <c r="X27" i="211"/>
  <c r="X11" i="211"/>
  <c r="O19" i="211"/>
  <c r="W22" i="211"/>
  <c r="V22" i="211" s="1"/>
  <c r="O9" i="211"/>
  <c r="U5" i="211"/>
  <c r="R29" i="211"/>
  <c r="V3" i="211"/>
  <c r="X12" i="211"/>
  <c r="U29" i="211"/>
  <c r="S2" i="211"/>
  <c r="X9" i="211"/>
  <c r="O10" i="211"/>
  <c r="X25" i="211"/>
  <c r="S3" i="211"/>
  <c r="F5" i="211"/>
  <c r="X15" i="211"/>
  <c r="Q28" i="211"/>
  <c r="P28" i="211" s="1"/>
  <c r="X22" i="211"/>
  <c r="F10" i="211"/>
  <c r="U30" i="211"/>
  <c r="X7" i="211"/>
  <c r="W13" i="211"/>
  <c r="V13" i="211" s="1"/>
  <c r="Q22" i="211"/>
  <c r="P22" i="211" s="1"/>
  <c r="U22" i="211"/>
  <c r="R22" i="211"/>
  <c r="V2" i="211"/>
  <c r="I9" i="211"/>
  <c r="U27" i="211"/>
  <c r="N15" i="211"/>
  <c r="M15" i="211" s="1"/>
  <c r="U26" i="211"/>
  <c r="X28" i="211"/>
  <c r="X17" i="211"/>
  <c r="U25" i="211"/>
  <c r="L8" i="211"/>
  <c r="W26" i="211"/>
  <c r="V26" i="211" s="1"/>
  <c r="I11" i="211"/>
  <c r="I10" i="211"/>
  <c r="N9" i="211"/>
  <c r="M9" i="211" s="1"/>
  <c r="T30" i="211"/>
  <c r="S30" i="211" s="1"/>
  <c r="W17" i="211"/>
  <c r="V17" i="211" s="1"/>
  <c r="AA28" i="211"/>
  <c r="W24" i="211"/>
  <c r="V24" i="211" s="1"/>
  <c r="AA25" i="211"/>
  <c r="W19" i="211"/>
  <c r="V19" i="211" s="1"/>
  <c r="T6" i="211"/>
  <c r="S6" i="211" s="1"/>
  <c r="U14" i="211"/>
  <c r="T5" i="211"/>
  <c r="S5" i="211" s="1"/>
  <c r="Z22" i="211"/>
  <c r="Y22" i="211" s="1"/>
  <c r="X31" i="211"/>
  <c r="AA17" i="211"/>
  <c r="E8" i="211"/>
  <c r="D8" i="211" s="1"/>
  <c r="Z11" i="211"/>
  <c r="Y11" i="211" s="1"/>
  <c r="N7" i="211"/>
  <c r="M7" i="211" s="1"/>
  <c r="U12" i="211"/>
  <c r="H10" i="211"/>
  <c r="G10" i="211" s="1"/>
  <c r="N6" i="211"/>
  <c r="M6" i="211" s="1"/>
  <c r="AA20" i="211"/>
  <c r="U16" i="211"/>
  <c r="Y2" i="211"/>
  <c r="T19" i="211"/>
  <c r="S19" i="211" s="1"/>
  <c r="AA5" i="211"/>
  <c r="W23" i="211"/>
  <c r="V23" i="211" s="1"/>
  <c r="AC12" i="211"/>
  <c r="AB12" i="211" s="1"/>
  <c r="W9" i="211"/>
  <c r="V9" i="211" s="1"/>
  <c r="K7" i="211"/>
  <c r="J7" i="211" s="1"/>
  <c r="Z19" i="211"/>
  <c r="Y19" i="211" s="1"/>
  <c r="H11" i="211"/>
  <c r="G11" i="211" s="1"/>
  <c r="W15" i="211"/>
  <c r="V15" i="211" s="1"/>
  <c r="Z18" i="211"/>
  <c r="Y18" i="211" s="1"/>
  <c r="E5" i="211"/>
  <c r="D5" i="211" s="1"/>
  <c r="T7" i="211"/>
  <c r="S7" i="211" s="1"/>
  <c r="Z17" i="211"/>
  <c r="Y17" i="211" s="1"/>
  <c r="H9" i="211"/>
  <c r="G9" i="211" s="1"/>
  <c r="Z25" i="211"/>
  <c r="Y25" i="211" s="1"/>
  <c r="H7" i="211"/>
  <c r="G7" i="211" s="1"/>
  <c r="T8" i="211"/>
  <c r="S8" i="211" s="1"/>
  <c r="AA23" i="211"/>
  <c r="N19" i="211"/>
  <c r="M19" i="211" s="1"/>
  <c r="E6" i="211"/>
  <c r="D6" i="211" s="1"/>
  <c r="X23" i="211"/>
  <c r="H8" i="211"/>
  <c r="G8" i="211" s="1"/>
  <c r="W6" i="211"/>
  <c r="V6" i="211" s="1"/>
  <c r="E7" i="211"/>
  <c r="D7" i="211" s="1"/>
  <c r="X19" i="211"/>
  <c r="AA19" i="211"/>
  <c r="AA12" i="211"/>
  <c r="W21" i="211"/>
  <c r="V21" i="211" s="1"/>
  <c r="AA26" i="211"/>
  <c r="AA7" i="211"/>
  <c r="AA22" i="211"/>
  <c r="T9" i="211"/>
  <c r="S9" i="211" s="1"/>
  <c r="AA24" i="211"/>
  <c r="Z23" i="211"/>
  <c r="Y23" i="211" s="1"/>
  <c r="T29" i="211"/>
  <c r="S29" i="211" s="1"/>
  <c r="Z26" i="211"/>
  <c r="Y26" i="211" s="1"/>
  <c r="U6" i="211"/>
  <c r="E10" i="211"/>
  <c r="D10" i="211" s="1"/>
  <c r="Z27" i="211"/>
  <c r="Y27" i="211" s="1"/>
  <c r="W20" i="211"/>
  <c r="V20" i="211" s="1"/>
  <c r="AA10" i="211"/>
  <c r="N11" i="211"/>
  <c r="M11" i="211" s="1"/>
  <c r="W7" i="211"/>
  <c r="V7" i="211" s="1"/>
  <c r="W16" i="211"/>
  <c r="V16" i="211" s="1"/>
  <c r="Z28" i="211"/>
  <c r="Y28" i="211" s="1"/>
  <c r="X30" i="211"/>
  <c r="AA21" i="211"/>
  <c r="N10" i="211"/>
  <c r="M10" i="211" s="1"/>
  <c r="X8" i="211"/>
  <c r="Z24" i="211"/>
  <c r="Y24" i="211" s="1"/>
  <c r="AA18" i="211"/>
  <c r="Z12" i="211"/>
  <c r="Y12" i="211" s="1"/>
  <c r="K9" i="211"/>
  <c r="J9" i="211" s="1"/>
  <c r="Z13" i="211"/>
  <c r="Y13" i="211" s="1"/>
  <c r="Z6" i="211"/>
  <c r="Y6" i="211" s="1"/>
  <c r="Z21" i="211"/>
  <c r="Y21" i="211" s="1"/>
  <c r="AA13" i="211"/>
  <c r="Z20" i="211"/>
  <c r="Y20" i="211" s="1"/>
  <c r="K6" i="211"/>
  <c r="J6" i="211" s="1"/>
  <c r="K19" i="211"/>
  <c r="J19" i="211" s="1"/>
  <c r="AA6" i="211"/>
  <c r="AC24" i="211"/>
  <c r="AB24" i="211" s="1"/>
  <c r="Y3" i="211"/>
  <c r="Z5" i="211"/>
  <c r="Y5" i="211" s="1"/>
  <c r="W25" i="211"/>
  <c r="V25" i="211" s="1"/>
  <c r="Z10" i="211"/>
  <c r="Y10" i="211" s="1"/>
  <c r="H6" i="211"/>
  <c r="G6" i="211" s="1"/>
  <c r="AA14" i="211"/>
  <c r="AA15" i="211"/>
  <c r="W14" i="211"/>
  <c r="V14" i="211" s="1"/>
  <c r="X14" i="211"/>
  <c r="Z8" i="211"/>
  <c r="Y8" i="211" s="1"/>
  <c r="AC16" i="211"/>
  <c r="AB16" i="211" s="1"/>
  <c r="W30" i="211"/>
  <c r="V30" i="211" s="1"/>
  <c r="Z14" i="211"/>
  <c r="Y14" i="211" s="1"/>
  <c r="AB3" i="211"/>
  <c r="AD24" i="211"/>
  <c r="AD9" i="211"/>
  <c r="AD13" i="211"/>
  <c r="Z30" i="211"/>
  <c r="Y30" i="211" s="1"/>
  <c r="AD28" i="211"/>
  <c r="AC28" i="211"/>
  <c r="AB28" i="211" s="1"/>
  <c r="AD16" i="211"/>
  <c r="K8" i="211"/>
  <c r="J8" i="211" s="1"/>
  <c r="X18" i="211"/>
  <c r="AC21" i="211"/>
  <c r="AB21" i="211" s="1"/>
  <c r="K5" i="211"/>
  <c r="J5" i="211" s="1"/>
  <c r="H5" i="211"/>
  <c r="G5" i="211" s="1"/>
  <c r="AC13" i="211"/>
  <c r="AB13" i="211" s="1"/>
  <c r="AC11" i="211"/>
  <c r="AB11" i="211" s="1"/>
  <c r="AA27" i="211"/>
  <c r="AC7" i="211"/>
  <c r="AB7" i="211" s="1"/>
  <c r="AC22" i="211"/>
  <c r="AB22" i="211" s="1"/>
  <c r="AC19" i="211"/>
  <c r="AB19" i="211" s="1"/>
  <c r="AC17" i="211"/>
  <c r="AB17" i="211" s="1"/>
  <c r="Z9" i="211"/>
  <c r="Y9" i="211" s="1"/>
  <c r="AC23" i="211"/>
  <c r="AB23" i="211" s="1"/>
  <c r="AD14" i="211"/>
  <c r="AC31" i="211"/>
  <c r="AB31" i="211" s="1"/>
  <c r="AD26" i="211"/>
  <c r="Z15" i="211"/>
  <c r="Y15" i="211" s="1"/>
  <c r="AB2" i="211"/>
  <c r="AC26" i="211"/>
  <c r="AB26" i="211" s="1"/>
  <c r="AD15" i="211"/>
  <c r="AA29" i="211"/>
  <c r="AC6" i="211"/>
  <c r="AB6" i="211" s="1"/>
  <c r="AA31" i="211"/>
  <c r="Z16" i="211"/>
  <c r="Y16" i="211" s="1"/>
  <c r="E9" i="211"/>
  <c r="D9" i="211" s="1"/>
  <c r="AC8" i="211"/>
  <c r="AB8" i="211" s="1"/>
  <c r="AD25" i="211"/>
  <c r="E11" i="211"/>
  <c r="D11" i="211" s="1"/>
  <c r="AA16" i="211"/>
  <c r="AA30" i="211"/>
  <c r="U20" i="211"/>
  <c r="AC10" i="211"/>
  <c r="AB10" i="211" s="1"/>
  <c r="AC30" i="211"/>
  <c r="AB30" i="211" s="1"/>
  <c r="N5" i="211"/>
  <c r="M5" i="211" s="1"/>
  <c r="AC5" i="211"/>
  <c r="AB5" i="211" s="1"/>
  <c r="Z29" i="211"/>
  <c r="Y29" i="211" s="1"/>
  <c r="AD12" i="211"/>
  <c r="Z7" i="211"/>
  <c r="Y7" i="211" s="1"/>
  <c r="AD18" i="211"/>
  <c r="K11" i="211"/>
  <c r="J11" i="211" s="1"/>
  <c r="AD6" i="211"/>
  <c r="AA11" i="211"/>
  <c r="AC25" i="211"/>
  <c r="AB25" i="211" s="1"/>
  <c r="X20" i="211"/>
  <c r="AD29" i="211"/>
  <c r="N8" i="211"/>
  <c r="M8" i="211" s="1"/>
  <c r="AD5" i="211"/>
  <c r="W10" i="211"/>
  <c r="V10" i="211" s="1"/>
  <c r="Z31" i="211"/>
  <c r="Y31" i="211" s="1"/>
  <c r="AC14" i="211"/>
  <c r="AB14" i="211" s="1"/>
  <c r="AD7" i="211"/>
  <c r="AD20" i="211"/>
  <c r="W5" i="211"/>
  <c r="V5" i="211" s="1"/>
  <c r="AA9" i="211"/>
  <c r="AC20" i="211"/>
  <c r="AB20" i="211" s="1"/>
  <c r="AD23" i="211"/>
  <c r="AC27" i="211"/>
  <c r="AB27" i="211" s="1"/>
  <c r="AD17" i="211"/>
  <c r="AF22" i="211"/>
  <c r="AE22" i="211" s="1"/>
  <c r="AF20" i="211"/>
  <c r="AE20" i="211" s="1"/>
  <c r="AD11" i="211"/>
  <c r="AF23" i="211"/>
  <c r="AE23" i="211" s="1"/>
  <c r="AG16" i="211"/>
  <c r="AC9" i="211"/>
  <c r="AB9" i="211" s="1"/>
  <c r="AG10" i="211"/>
  <c r="AG9" i="211"/>
  <c r="AG18" i="211"/>
  <c r="AF17" i="211"/>
  <c r="AE17" i="211" s="1"/>
  <c r="AF30" i="211"/>
  <c r="AE30" i="211" s="1"/>
  <c r="AF16" i="211"/>
  <c r="AE16" i="211" s="1"/>
  <c r="AF11" i="211"/>
  <c r="AE11" i="211" s="1"/>
  <c r="AD27" i="211"/>
  <c r="AG29" i="211"/>
  <c r="AF26" i="211"/>
  <c r="AE26" i="211" s="1"/>
  <c r="AE2" i="211"/>
  <c r="AG22" i="211"/>
  <c r="AF31" i="211"/>
  <c r="AE31" i="211" s="1"/>
  <c r="AF10" i="211"/>
  <c r="AE10" i="211" s="1"/>
  <c r="AG27" i="211"/>
  <c r="AE3" i="211"/>
  <c r="AF13" i="211"/>
  <c r="AE13" i="211" s="1"/>
  <c r="AG13" i="211"/>
  <c r="AG8" i="211"/>
  <c r="AD21" i="211"/>
  <c r="AF6" i="211"/>
  <c r="AE6" i="211" s="1"/>
  <c r="AF14" i="211"/>
  <c r="AE14" i="211" s="1"/>
  <c r="AD8" i="211"/>
  <c r="AA8" i="211"/>
  <c r="AG24" i="211"/>
  <c r="AF12" i="211"/>
  <c r="AE12" i="211" s="1"/>
  <c r="AF19" i="211"/>
  <c r="AE19" i="211" s="1"/>
  <c r="AF27" i="211"/>
  <c r="AE27" i="211" s="1"/>
  <c r="K10" i="211"/>
  <c r="J10" i="211" s="1"/>
  <c r="AG6" i="211"/>
  <c r="AG5" i="211"/>
  <c r="AG28" i="211"/>
  <c r="AG25" i="211"/>
  <c r="AD10" i="211"/>
  <c r="AG26" i="211"/>
  <c r="AF24" i="211"/>
  <c r="AE24" i="211" s="1"/>
  <c r="AF9" i="211"/>
  <c r="AE9" i="211" s="1"/>
  <c r="AG20" i="211"/>
  <c r="AF28" i="211"/>
  <c r="AE28" i="211" s="1"/>
  <c r="AC18" i="211"/>
  <c r="AB18" i="211" s="1"/>
  <c r="AD19" i="211"/>
  <c r="AC15" i="211"/>
  <c r="AB15" i="211" s="1"/>
  <c r="AD31" i="211"/>
  <c r="AF18" i="211"/>
  <c r="AE18" i="211" s="1"/>
  <c r="AG17" i="211"/>
  <c r="AD22" i="211"/>
  <c r="AI14" i="211"/>
  <c r="AH14" i="211" s="1"/>
  <c r="AI20" i="211"/>
  <c r="AH20" i="211" s="1"/>
  <c r="AF25" i="211"/>
  <c r="AE25" i="211" s="1"/>
  <c r="AJ7" i="211"/>
  <c r="AJ18" i="211"/>
  <c r="AI27" i="211"/>
  <c r="AH27" i="211" s="1"/>
  <c r="AI15" i="211"/>
  <c r="AH15" i="211" s="1"/>
  <c r="AJ21" i="211"/>
  <c r="AI10" i="211"/>
  <c r="AH10" i="211" s="1"/>
  <c r="AJ13" i="211"/>
  <c r="AJ20" i="211"/>
  <c r="AJ12" i="211"/>
  <c r="AI25" i="211"/>
  <c r="AH25" i="211" s="1"/>
  <c r="AI11" i="211"/>
  <c r="AH11" i="211" s="1"/>
  <c r="AC29" i="211"/>
  <c r="AB29" i="211" s="1"/>
  <c r="AI5" i="211"/>
  <c r="AH5" i="211" s="1"/>
  <c r="AI26" i="211"/>
  <c r="AH26" i="211" s="1"/>
  <c r="AF8" i="211"/>
  <c r="AE8" i="211" s="1"/>
  <c r="AJ29" i="211"/>
  <c r="AJ27" i="211"/>
  <c r="AJ16" i="211"/>
  <c r="AG14" i="211"/>
  <c r="AI13" i="211"/>
  <c r="AH13" i="211" s="1"/>
  <c r="AF5" i="211"/>
  <c r="AE5" i="211" s="1"/>
  <c r="AI19" i="211"/>
  <c r="AH19" i="211" s="1"/>
  <c r="AJ25" i="211"/>
  <c r="AJ19" i="211"/>
  <c r="AJ5" i="211"/>
  <c r="AD30" i="211"/>
  <c r="AI16" i="211"/>
  <c r="AH16" i="211" s="1"/>
  <c r="AJ15" i="211"/>
  <c r="AG12" i="211"/>
  <c r="AI31" i="211"/>
  <c r="AH31" i="211" s="1"/>
  <c r="AH2" i="211"/>
  <c r="AI28" i="211"/>
  <c r="AH28" i="211" s="1"/>
  <c r="AI23" i="211"/>
  <c r="AH23" i="211" s="1"/>
  <c r="AJ22" i="211"/>
  <c r="AI22" i="211"/>
  <c r="AH22" i="211" s="1"/>
  <c r="AI6" i="211"/>
  <c r="AH6" i="211" s="1"/>
  <c r="AG19" i="211"/>
  <c r="AJ26" i="211"/>
  <c r="AH3" i="211"/>
  <c r="AF21" i="211"/>
  <c r="AE21" i="211" s="1"/>
  <c r="AI9" i="211"/>
  <c r="AH9" i="211" s="1"/>
  <c r="AG11" i="211"/>
  <c r="AG23" i="211"/>
  <c r="AJ23" i="211"/>
  <c r="AF7" i="211"/>
  <c r="AE7" i="211" s="1"/>
  <c r="AI18" i="211"/>
  <c r="AH18" i="211" s="1"/>
  <c r="AF15" i="211"/>
  <c r="AE15" i="211" s="1"/>
  <c r="AG21" i="211"/>
  <c r="AJ14" i="211"/>
  <c r="AJ24" i="211"/>
  <c r="AG7" i="211"/>
  <c r="AG15" i="211"/>
  <c r="AJ8" i="211"/>
  <c r="AI8" i="211"/>
  <c r="AH8" i="211" s="1"/>
  <c r="AI29" i="211"/>
  <c r="AH29" i="211" s="1"/>
  <c r="AJ11" i="211"/>
  <c r="AI12" i="211"/>
  <c r="AH12" i="211" s="1"/>
  <c r="AJ17" i="211"/>
  <c r="AJ9" i="211"/>
  <c r="AI24" i="211"/>
  <c r="AH24" i="211" s="1"/>
  <c r="AJ30" i="211"/>
  <c r="AG30" i="211"/>
  <c r="AI7" i="211"/>
  <c r="AH7" i="211" s="1"/>
  <c r="CQ18" i="211"/>
  <c r="CP18" i="211" s="1"/>
  <c r="CR23" i="211"/>
  <c r="CR24" i="211"/>
  <c r="CQ26" i="211"/>
  <c r="CP26" i="211" s="1"/>
  <c r="CQ14" i="211"/>
  <c r="CP14" i="211" s="1"/>
  <c r="CR12" i="211"/>
  <c r="CQ5" i="211"/>
  <c r="CP5" i="211" s="1"/>
  <c r="CQ25" i="211"/>
  <c r="CP25" i="211" s="1"/>
  <c r="CQ15" i="211"/>
  <c r="CP15" i="211" s="1"/>
  <c r="CQ13" i="211"/>
  <c r="CP13" i="211" s="1"/>
  <c r="CR25" i="211"/>
  <c r="CR9" i="211"/>
  <c r="CR21" i="211"/>
  <c r="CR10" i="211"/>
  <c r="CQ28" i="211"/>
  <c r="CP28" i="211" s="1"/>
  <c r="CR14" i="211"/>
  <c r="CR8" i="211"/>
  <c r="CR11" i="211"/>
  <c r="CR6" i="211"/>
  <c r="CR18" i="211"/>
  <c r="CR13" i="211"/>
  <c r="CQ27" i="211"/>
  <c r="CP27" i="211" s="1"/>
  <c r="CQ19" i="211"/>
  <c r="CP19" i="211" s="1"/>
  <c r="CQ6" i="211"/>
  <c r="CP6" i="211" s="1"/>
  <c r="CR22" i="211"/>
  <c r="CP3" i="211"/>
  <c r="CQ22" i="211"/>
  <c r="CP22" i="211" s="1"/>
  <c r="CQ17" i="211"/>
  <c r="CP17" i="211" s="1"/>
  <c r="CR31" i="211"/>
  <c r="CQ24" i="211"/>
  <c r="CP24" i="211" s="1"/>
  <c r="CQ16" i="211"/>
  <c r="CP16" i="211" s="1"/>
  <c r="CQ10" i="211"/>
  <c r="CP10" i="211" s="1"/>
  <c r="CQ12" i="211"/>
  <c r="CP12" i="211" s="1"/>
  <c r="CR15" i="211"/>
  <c r="CQ23" i="211"/>
  <c r="CP23" i="211" s="1"/>
  <c r="CR20" i="211"/>
  <c r="CR28" i="211"/>
  <c r="CQ7" i="211"/>
  <c r="CP7" i="211" s="1"/>
  <c r="EN26" i="211"/>
  <c r="EL2" i="211"/>
  <c r="EM26" i="211"/>
  <c r="EL26" i="211" s="1"/>
  <c r="EM22" i="211"/>
  <c r="EL22" i="211" s="1"/>
  <c r="EM16" i="211"/>
  <c r="EL16" i="211" s="1"/>
  <c r="EN5" i="211"/>
  <c r="EM6" i="211"/>
  <c r="EL6" i="211" s="1"/>
  <c r="EN17" i="211"/>
  <c r="EM27" i="211"/>
  <c r="EL27" i="211" s="1"/>
  <c r="EM25" i="211"/>
  <c r="EL25" i="211" s="1"/>
  <c r="EM9" i="211"/>
  <c r="EL9" i="211" s="1"/>
  <c r="EN24" i="211"/>
  <c r="EM5" i="211"/>
  <c r="EL5" i="211" s="1"/>
  <c r="EN9" i="211"/>
  <c r="EN11" i="211"/>
  <c r="EN14" i="211"/>
  <c r="EN13" i="211"/>
  <c r="EN16" i="211"/>
  <c r="EM28" i="211"/>
  <c r="EL28" i="211" s="1"/>
  <c r="EM18" i="211"/>
  <c r="EL18" i="211" s="1"/>
  <c r="EM15" i="211"/>
  <c r="EL15" i="211" s="1"/>
  <c r="EN27" i="211"/>
  <c r="EM31" i="211"/>
  <c r="EL31" i="211" s="1"/>
  <c r="EM20" i="211"/>
  <c r="EL20" i="211" s="1"/>
  <c r="EM13" i="211"/>
  <c r="EL13" i="211" s="1"/>
  <c r="EM11" i="211"/>
  <c r="EL11" i="211" s="1"/>
  <c r="EN18" i="211"/>
  <c r="EM12" i="211"/>
  <c r="EL12" i="211" s="1"/>
  <c r="EN7" i="211"/>
  <c r="EM14" i="211"/>
  <c r="EL14" i="211" s="1"/>
  <c r="EN20" i="211"/>
  <c r="EM21" i="211"/>
  <c r="EL21" i="211" s="1"/>
  <c r="EN8" i="211"/>
  <c r="EL3" i="211"/>
  <c r="EN10" i="211"/>
  <c r="EN22" i="211"/>
  <c r="EN12" i="211"/>
  <c r="EM24" i="211"/>
  <c r="EL24" i="211" s="1"/>
  <c r="EN25" i="211"/>
  <c r="EN15" i="211"/>
  <c r="EN31" i="211"/>
  <c r="EM10" i="211"/>
  <c r="EL10" i="211" s="1"/>
  <c r="EM7" i="211"/>
  <c r="EL7" i="211" s="1"/>
  <c r="EN28" i="211"/>
  <c r="ET31" i="211"/>
  <c r="EN23" i="211"/>
  <c r="EN19" i="211"/>
  <c r="EM8" i="211"/>
  <c r="EL8" i="211" s="1"/>
  <c r="EN21" i="211"/>
  <c r="EM17" i="211"/>
  <c r="EL17" i="211" s="1"/>
  <c r="EM23" i="211"/>
  <c r="EL23" i="211" s="1"/>
  <c r="EM19" i="211"/>
  <c r="EL19" i="211" s="1"/>
  <c r="EQ27" i="211"/>
  <c r="ES18" i="211"/>
  <c r="ER18" i="211" s="1"/>
  <c r="ES16" i="211"/>
  <c r="ER16" i="211" s="1"/>
  <c r="ET23" i="211"/>
  <c r="ES24" i="211"/>
  <c r="ER24" i="211" s="1"/>
  <c r="ES9" i="211"/>
  <c r="ER9" i="211" s="1"/>
  <c r="ES8" i="211"/>
  <c r="ER8" i="211" s="1"/>
  <c r="ES5" i="211"/>
  <c r="ER5" i="211" s="1"/>
  <c r="ET13" i="211"/>
  <c r="ET21" i="211"/>
  <c r="ET18" i="211"/>
  <c r="ET22" i="211"/>
  <c r="ET28" i="211"/>
  <c r="ES20" i="211"/>
  <c r="ER20" i="211" s="1"/>
  <c r="ET10" i="211"/>
  <c r="ES15" i="211"/>
  <c r="ER15" i="211" s="1"/>
  <c r="ES13" i="211"/>
  <c r="ER13" i="211" s="1"/>
  <c r="ES19" i="211"/>
  <c r="ER19" i="211" s="1"/>
  <c r="ES26" i="211"/>
  <c r="ER26" i="211" s="1"/>
  <c r="ET12" i="211"/>
  <c r="ET25" i="211"/>
  <c r="ET24" i="211"/>
  <c r="ES14" i="211"/>
  <c r="ER14" i="211" s="1"/>
  <c r="ET15" i="211"/>
  <c r="ES23" i="211"/>
  <c r="ER23" i="211" s="1"/>
  <c r="ET11" i="211"/>
  <c r="ET27" i="211"/>
  <c r="ES6" i="211"/>
  <c r="ER6" i="211" s="1"/>
  <c r="ET19" i="211"/>
  <c r="ES21" i="211"/>
  <c r="ER21" i="211" s="1"/>
  <c r="ET8" i="211"/>
  <c r="ET7" i="211"/>
  <c r="ET26" i="211"/>
  <c r="ET20" i="211"/>
  <c r="ET14" i="211"/>
  <c r="ET17" i="211"/>
  <c r="EU3" i="211"/>
  <c r="ES28" i="211"/>
  <c r="ER28" i="211" s="1"/>
  <c r="ES27" i="211"/>
  <c r="ER27" i="211" s="1"/>
  <c r="ES25" i="211"/>
  <c r="ER25" i="211" s="1"/>
  <c r="ET9" i="211"/>
  <c r="ER3" i="211"/>
  <c r="ET6" i="211"/>
  <c r="EX2" i="211"/>
  <c r="EZ28" i="211"/>
  <c r="EZ9" i="211"/>
  <c r="EZ18" i="211"/>
  <c r="EZ7" i="211"/>
  <c r="EY9" i="211"/>
  <c r="EX9" i="211" s="1"/>
  <c r="EZ15" i="211"/>
  <c r="EZ17" i="211"/>
  <c r="EZ26" i="211"/>
  <c r="EZ24" i="211"/>
  <c r="EY13" i="211"/>
  <c r="EX13" i="211" s="1"/>
  <c r="EY25" i="211"/>
  <c r="EX25" i="211" s="1"/>
  <c r="EY23" i="211"/>
  <c r="EX23" i="211" s="1"/>
  <c r="EZ20" i="211"/>
  <c r="EY10" i="211"/>
  <c r="EX10" i="211" s="1"/>
  <c r="EY26" i="211"/>
  <c r="EX26" i="211" s="1"/>
  <c r="EY7" i="211"/>
  <c r="EX7" i="211" s="1"/>
  <c r="EY21" i="211"/>
  <c r="EX21" i="211" s="1"/>
  <c r="EY6" i="211"/>
  <c r="EX6" i="211" s="1"/>
  <c r="EY18" i="211"/>
  <c r="EX18" i="211" s="1"/>
  <c r="EZ6" i="211"/>
  <c r="EZ19" i="211"/>
  <c r="EZ23" i="211"/>
  <c r="EY8" i="211"/>
  <c r="EX8" i="211" s="1"/>
  <c r="EZ11" i="211"/>
  <c r="EZ31" i="211"/>
  <c r="EZ21" i="211"/>
  <c r="EY14" i="211"/>
  <c r="EX14" i="211" s="1"/>
  <c r="EZ25" i="211"/>
  <c r="EZ5" i="211"/>
  <c r="EZ13" i="211"/>
  <c r="EY5" i="211"/>
  <c r="EX5" i="211" s="1"/>
  <c r="FC19" i="211"/>
  <c r="EY20" i="211"/>
  <c r="EX20" i="211" s="1"/>
  <c r="EZ8" i="211"/>
  <c r="EZ14" i="211"/>
  <c r="EZ10" i="211"/>
  <c r="EZ16" i="211"/>
  <c r="FF27" i="211"/>
  <c r="FF9" i="211"/>
  <c r="FF26" i="211"/>
  <c r="FF12" i="211"/>
  <c r="FE14" i="211"/>
  <c r="FD14" i="211" s="1"/>
  <c r="EY28" i="211"/>
  <c r="EX28" i="211" s="1"/>
  <c r="FE17" i="211"/>
  <c r="FD17" i="211" s="1"/>
  <c r="FA3" i="211"/>
  <c r="FE21" i="211"/>
  <c r="FD21" i="211" s="1"/>
  <c r="FF15" i="211"/>
  <c r="FF10" i="211"/>
  <c r="FF22" i="211"/>
  <c r="EY24" i="211"/>
  <c r="EX24" i="211" s="1"/>
  <c r="FE8" i="211"/>
  <c r="FD8" i="211" s="1"/>
  <c r="EY15" i="211"/>
  <c r="EX15" i="211" s="1"/>
  <c r="FE26" i="211"/>
  <c r="FD26" i="211" s="1"/>
  <c r="EY16" i="211"/>
  <c r="EX16" i="211" s="1"/>
  <c r="FE9" i="211"/>
  <c r="FD9" i="211" s="1"/>
  <c r="FE27" i="211"/>
  <c r="FD27" i="211" s="1"/>
  <c r="EY19" i="211"/>
  <c r="EX19" i="211" s="1"/>
  <c r="FE10" i="211"/>
  <c r="FD10" i="211" s="1"/>
  <c r="EY27" i="211"/>
  <c r="EX27" i="211" s="1"/>
  <c r="FF5" i="211"/>
  <c r="FF16" i="211"/>
  <c r="FE31" i="211"/>
  <c r="FD31" i="211" s="1"/>
  <c r="FE13" i="211"/>
  <c r="FD13" i="211" s="1"/>
  <c r="FF14" i="211"/>
  <c r="FE6" i="211"/>
  <c r="FD6" i="211" s="1"/>
  <c r="FE7" i="211"/>
  <c r="FD7" i="211" s="1"/>
  <c r="EZ27" i="211"/>
  <c r="FE15" i="211"/>
  <c r="FD15" i="211" s="1"/>
  <c r="EZ22" i="211"/>
  <c r="FE18" i="211"/>
  <c r="FD18" i="211" s="1"/>
  <c r="FF8" i="211"/>
  <c r="FE19" i="211"/>
  <c r="FD19" i="211" s="1"/>
  <c r="FF31" i="211"/>
  <c r="FE11" i="211"/>
  <c r="FD11" i="211" s="1"/>
  <c r="FK20" i="211"/>
  <c r="FJ20" i="211" s="1"/>
  <c r="FE25" i="211"/>
  <c r="FD25" i="211" s="1"/>
  <c r="FF23" i="211"/>
  <c r="FE28" i="211"/>
  <c r="FD28" i="211" s="1"/>
  <c r="FE24" i="211"/>
  <c r="FD24" i="211" s="1"/>
  <c r="FF19" i="211"/>
  <c r="FH5" i="211"/>
  <c r="FG5" i="211" s="1"/>
  <c r="FE20" i="211"/>
  <c r="FD20" i="211" s="1"/>
  <c r="FF13" i="211"/>
  <c r="FI5" i="211"/>
  <c r="FF24" i="211"/>
  <c r="FE22" i="211"/>
  <c r="FD22" i="211" s="1"/>
  <c r="FF28" i="211"/>
  <c r="FF21" i="211"/>
  <c r="FF17" i="211"/>
  <c r="FE5" i="211"/>
  <c r="FD5" i="211" s="1"/>
  <c r="FF25" i="211"/>
  <c r="FB28" i="211"/>
  <c r="FA28" i="211" s="1"/>
  <c r="FE16" i="211"/>
  <c r="FD16" i="211" s="1"/>
  <c r="EZ12" i="211"/>
  <c r="FD2" i="211"/>
  <c r="FK31" i="211"/>
  <c r="FJ31" i="211" s="1"/>
  <c r="FF6" i="211"/>
  <c r="FL19" i="211"/>
  <c r="FL14" i="211"/>
  <c r="FL18" i="211"/>
  <c r="FF20" i="211"/>
  <c r="FL17" i="211"/>
  <c r="FK12" i="211"/>
  <c r="FJ12" i="211" s="1"/>
  <c r="FL12" i="211"/>
  <c r="FL24" i="211"/>
  <c r="FK7" i="211"/>
  <c r="FJ7" i="211" s="1"/>
  <c r="FF18" i="211"/>
  <c r="FK24" i="211"/>
  <c r="FJ24" i="211" s="1"/>
  <c r="FK21" i="211"/>
  <c r="FJ21" i="211" s="1"/>
  <c r="FL23" i="211"/>
  <c r="FK9" i="211"/>
  <c r="FJ9" i="211" s="1"/>
  <c r="FL15" i="211"/>
  <c r="FJ2" i="211"/>
  <c r="FI9" i="211"/>
  <c r="FL28" i="211"/>
  <c r="FL9" i="211"/>
  <c r="FL8" i="211"/>
  <c r="FK19" i="211"/>
  <c r="FJ19" i="211" s="1"/>
  <c r="FK22" i="211"/>
  <c r="FJ22" i="211" s="1"/>
  <c r="FK15" i="211"/>
  <c r="FJ15" i="211" s="1"/>
  <c r="FE12" i="211"/>
  <c r="FD12" i="211" s="1"/>
  <c r="FK10" i="211"/>
  <c r="FJ10" i="211" s="1"/>
  <c r="FK28" i="211"/>
  <c r="FJ28" i="211" s="1"/>
  <c r="FK14" i="211"/>
  <c r="FJ14" i="211" s="1"/>
  <c r="FK26" i="211"/>
  <c r="FJ26" i="211" s="1"/>
  <c r="FL21" i="211"/>
  <c r="FL20" i="211"/>
  <c r="FF11" i="211"/>
  <c r="FL26" i="211"/>
  <c r="FL10" i="211"/>
  <c r="FL11" i="211"/>
  <c r="FL25" i="211"/>
  <c r="FK13" i="211"/>
  <c r="FJ13" i="211" s="1"/>
  <c r="FK6" i="211"/>
  <c r="FJ6" i="211" s="1"/>
  <c r="FL13" i="211"/>
  <c r="FK17" i="211"/>
  <c r="FJ17" i="211" s="1"/>
  <c r="FK16" i="211"/>
  <c r="FJ16" i="211" s="1"/>
  <c r="FK11" i="211"/>
  <c r="FJ11" i="211" s="1"/>
  <c r="FK5" i="211"/>
  <c r="FJ5" i="211" s="1"/>
  <c r="FK8" i="211"/>
  <c r="FJ8" i="211" s="1"/>
  <c r="FL22" i="211"/>
  <c r="FJ3" i="211"/>
  <c r="FK18" i="211"/>
  <c r="FJ18" i="211" s="1"/>
  <c r="FL27" i="211"/>
  <c r="FK23" i="211"/>
  <c r="FJ23" i="211" s="1"/>
  <c r="FK25" i="211"/>
  <c r="FJ25" i="211" s="1"/>
  <c r="FK27" i="211"/>
  <c r="FJ27" i="211" s="1"/>
  <c r="FL31" i="211"/>
  <c r="FL7" i="211"/>
  <c r="FL16" i="211"/>
  <c r="FL5" i="211"/>
  <c r="GV11" i="211"/>
  <c r="GV20" i="211"/>
  <c r="GV17" i="211"/>
  <c r="GV25" i="211"/>
  <c r="GV24" i="211"/>
  <c r="GV14" i="211"/>
  <c r="GV10" i="211"/>
  <c r="GV23" i="211"/>
  <c r="GU23" i="211"/>
  <c r="GT23" i="211" s="1"/>
  <c r="GU10" i="211"/>
  <c r="GT10" i="211" s="1"/>
  <c r="GV29" i="211"/>
  <c r="GU27" i="211"/>
  <c r="GT27" i="211" s="1"/>
  <c r="GV8" i="211"/>
  <c r="GU18" i="211"/>
  <c r="GT18" i="211" s="1"/>
  <c r="GV27" i="211"/>
  <c r="GU9" i="211"/>
  <c r="GT9" i="211" s="1"/>
  <c r="GU31" i="211"/>
  <c r="GT31" i="211" s="1"/>
  <c r="GV22" i="211"/>
  <c r="GV31" i="211"/>
  <c r="GU14" i="211"/>
  <c r="GT14" i="211" s="1"/>
  <c r="GU16" i="211"/>
  <c r="GT16" i="211" s="1"/>
  <c r="GV21" i="211"/>
  <c r="GU17" i="211"/>
  <c r="GT17" i="211" s="1"/>
  <c r="GU5" i="211"/>
  <c r="GT5" i="211" s="1"/>
  <c r="GV5" i="211"/>
  <c r="GU12" i="211"/>
  <c r="GT12" i="211" s="1"/>
  <c r="GT2" i="211"/>
  <c r="GU19" i="211"/>
  <c r="GT19" i="211" s="1"/>
  <c r="GU24" i="211"/>
  <c r="GT24" i="211" s="1"/>
  <c r="GU13" i="211"/>
  <c r="GT13" i="211" s="1"/>
  <c r="GV18" i="211"/>
  <c r="GU8" i="211"/>
  <c r="GT8" i="211" s="1"/>
  <c r="GU22" i="211"/>
  <c r="GT22" i="211" s="1"/>
  <c r="FU13" i="211"/>
  <c r="GC20" i="211"/>
  <c r="GB20" i="211" s="1"/>
  <c r="GQ3" i="211"/>
  <c r="GL27" i="211"/>
  <c r="GK27" i="211" s="1"/>
  <c r="GM20" i="211"/>
  <c r="GC21" i="211"/>
  <c r="GB21" i="211" s="1"/>
  <c r="FW29" i="211"/>
  <c r="FV29" i="211" s="1"/>
  <c r="GP7" i="211"/>
  <c r="GD21" i="211"/>
  <c r="FP3" i="211"/>
  <c r="FU17" i="211"/>
  <c r="GC24" i="211"/>
  <c r="GB24" i="211" s="1"/>
  <c r="GO10" i="211"/>
  <c r="GN10" i="211" s="1"/>
  <c r="GS6" i="211"/>
  <c r="GC22" i="211"/>
  <c r="GB22" i="211" s="1"/>
  <c r="GF26" i="211"/>
  <c r="GE26" i="211" s="1"/>
  <c r="GG5" i="211"/>
  <c r="GS7" i="211"/>
  <c r="GF15" i="211"/>
  <c r="GE15" i="211" s="1"/>
  <c r="FV3" i="211"/>
  <c r="GX31" i="211"/>
  <c r="GW31" i="211" s="1"/>
  <c r="GI30" i="211"/>
  <c r="GH30" i="211" s="1"/>
  <c r="FQ12" i="211"/>
  <c r="FP12" i="211" s="1"/>
  <c r="GJ29" i="211"/>
  <c r="GY27" i="211"/>
  <c r="FZ5" i="211"/>
  <c r="FY5" i="211" s="1"/>
  <c r="GS16" i="211"/>
  <c r="FZ23" i="211"/>
  <c r="FY23" i="211" s="1"/>
  <c r="GY22" i="211"/>
  <c r="GP28" i="211"/>
  <c r="GJ22" i="211"/>
  <c r="GY16" i="211"/>
  <c r="GF6" i="211"/>
  <c r="GE6" i="211" s="1"/>
  <c r="FT21" i="211"/>
  <c r="FS21" i="211" s="1"/>
  <c r="GM21" i="211"/>
  <c r="GR13" i="211"/>
  <c r="GQ13" i="211" s="1"/>
  <c r="GC26" i="211"/>
  <c r="GB26" i="211" s="1"/>
  <c r="GP14" i="211"/>
  <c r="GJ10" i="211"/>
  <c r="FW21" i="211"/>
  <c r="FV21" i="211" s="1"/>
  <c r="GL29" i="211"/>
  <c r="GK29" i="211" s="1"/>
  <c r="FW18" i="211"/>
  <c r="FV18" i="211" s="1"/>
  <c r="FW14" i="211"/>
  <c r="FV14" i="211" s="1"/>
  <c r="FR27" i="211"/>
  <c r="GX17" i="211"/>
  <c r="GW17" i="211" s="1"/>
  <c r="GG10" i="211"/>
  <c r="GA26" i="211"/>
  <c r="GG11" i="211"/>
  <c r="FT25" i="211"/>
  <c r="FS25" i="211" s="1"/>
  <c r="FX13" i="211"/>
  <c r="FR28" i="211"/>
  <c r="FX9" i="211"/>
  <c r="FT14" i="211"/>
  <c r="FS14" i="211" s="1"/>
  <c r="GL25" i="211"/>
  <c r="GK25" i="211" s="1"/>
  <c r="GB3" i="211"/>
  <c r="GO12" i="211"/>
  <c r="GN12" i="211" s="1"/>
  <c r="GA30" i="211"/>
  <c r="GD9" i="211"/>
  <c r="GJ9" i="211"/>
  <c r="FT22" i="211"/>
  <c r="FS22" i="211" s="1"/>
  <c r="GP11" i="211"/>
  <c r="FQ6" i="211"/>
  <c r="FP6" i="211" s="1"/>
  <c r="GP22" i="211"/>
  <c r="FW22" i="211"/>
  <c r="FV22" i="211" s="1"/>
  <c r="FT16" i="211"/>
  <c r="FS16" i="211" s="1"/>
  <c r="FQ30" i="211"/>
  <c r="FP30" i="211" s="1"/>
  <c r="FQ21" i="211"/>
  <c r="FP21" i="211" s="1"/>
  <c r="FU29" i="211"/>
  <c r="GM14" i="211"/>
  <c r="GJ13" i="211"/>
  <c r="GS20" i="211"/>
  <c r="GA27" i="211"/>
  <c r="FT28" i="211"/>
  <c r="FS28" i="211" s="1"/>
  <c r="FZ7" i="211"/>
  <c r="FY7" i="211" s="1"/>
  <c r="GO15" i="211"/>
  <c r="GN15" i="211" s="1"/>
  <c r="GM23" i="211"/>
  <c r="GY7" i="211"/>
  <c r="FT8" i="211"/>
  <c r="FS8" i="211" s="1"/>
  <c r="FZ14" i="211"/>
  <c r="FY14" i="211" s="1"/>
  <c r="FT27" i="211"/>
  <c r="FS27" i="211" s="1"/>
  <c r="GX18" i="211"/>
  <c r="GW18" i="211" s="1"/>
  <c r="GI8" i="211"/>
  <c r="GH8" i="211" s="1"/>
  <c r="GX14" i="211"/>
  <c r="GW14" i="211" s="1"/>
  <c r="FX6" i="211"/>
  <c r="GL26" i="211"/>
  <c r="GK26" i="211" s="1"/>
  <c r="FT6" i="211"/>
  <c r="FS6" i="211" s="1"/>
  <c r="FU26" i="211"/>
  <c r="GY10" i="211"/>
  <c r="GG22" i="211"/>
  <c r="GG13" i="211"/>
  <c r="GE3" i="211"/>
  <c r="GP20" i="211"/>
  <c r="GC31" i="211"/>
  <c r="GB31" i="211" s="1"/>
  <c r="GU11" i="211"/>
  <c r="GT11" i="211" s="1"/>
  <c r="GU28" i="211"/>
  <c r="GT28" i="211" s="1"/>
  <c r="FW15" i="211"/>
  <c r="FV15" i="211" s="1"/>
  <c r="GP5" i="211"/>
  <c r="GD15" i="211"/>
  <c r="FZ30" i="211"/>
  <c r="FY30" i="211" s="1"/>
  <c r="GF13" i="211"/>
  <c r="GE13" i="211" s="1"/>
  <c r="GD31" i="211"/>
  <c r="FR7" i="211"/>
  <c r="GA13" i="211"/>
  <c r="GG20" i="211"/>
  <c r="GF21" i="211"/>
  <c r="GE21" i="211" s="1"/>
  <c r="FR31" i="211"/>
  <c r="GA18" i="211"/>
  <c r="GC16" i="211"/>
  <c r="GB16" i="211" s="1"/>
  <c r="GR30" i="211"/>
  <c r="GQ30" i="211" s="1"/>
  <c r="GS27" i="211"/>
  <c r="GD30" i="211"/>
  <c r="GX7" i="211"/>
  <c r="GW7" i="211" s="1"/>
  <c r="FT9" i="211"/>
  <c r="FS9" i="211" s="1"/>
  <c r="FQ20" i="211"/>
  <c r="FP20" i="211" s="1"/>
  <c r="GS14" i="211"/>
  <c r="FQ7" i="211"/>
  <c r="FP7" i="211" s="1"/>
  <c r="FX31" i="211"/>
  <c r="GV16" i="211"/>
  <c r="GL22" i="211"/>
  <c r="GK22" i="211" s="1"/>
  <c r="GO25" i="211"/>
  <c r="GN25" i="211" s="1"/>
  <c r="GG23" i="211"/>
  <c r="FS3" i="211"/>
  <c r="GY23" i="211"/>
  <c r="GS26" i="211"/>
  <c r="FW16" i="211"/>
  <c r="FV16" i="211" s="1"/>
  <c r="GO28" i="211"/>
  <c r="GN28" i="211" s="1"/>
  <c r="GI20" i="211"/>
  <c r="GH20" i="211" s="1"/>
  <c r="FQ28" i="211"/>
  <c r="FP28" i="211" s="1"/>
  <c r="GC13" i="211"/>
  <c r="GB13" i="211" s="1"/>
  <c r="GD14" i="211"/>
  <c r="GO22" i="211"/>
  <c r="GN22" i="211" s="1"/>
  <c r="FZ19" i="211"/>
  <c r="FY19" i="211" s="1"/>
  <c r="GD7" i="211"/>
  <c r="GY12" i="211"/>
  <c r="FZ6" i="211"/>
  <c r="FY6" i="211" s="1"/>
  <c r="GB2" i="211"/>
  <c r="GJ28" i="211"/>
  <c r="FQ16" i="211"/>
  <c r="FP16" i="211" s="1"/>
  <c r="GA12" i="211"/>
  <c r="GP27" i="211"/>
  <c r="GC6" i="211"/>
  <c r="GB6" i="211" s="1"/>
  <c r="GC9" i="211"/>
  <c r="GB9" i="211" s="1"/>
  <c r="GG8" i="211"/>
  <c r="FU21" i="211"/>
  <c r="GO16" i="211"/>
  <c r="GN16" i="211" s="1"/>
  <c r="GJ16" i="211"/>
  <c r="GA31" i="211"/>
  <c r="FR30" i="211"/>
  <c r="FX10" i="211"/>
  <c r="GV7" i="211"/>
  <c r="GO23" i="211"/>
  <c r="GN23" i="211" s="1"/>
  <c r="GR22" i="211"/>
  <c r="GQ22" i="211" s="1"/>
  <c r="FU31" i="211"/>
  <c r="FU20" i="211"/>
  <c r="GI22" i="211"/>
  <c r="GH22" i="211" s="1"/>
  <c r="GO27" i="211"/>
  <c r="GN27" i="211" s="1"/>
  <c r="GO29" i="211"/>
  <c r="GN29" i="211" s="1"/>
  <c r="GG30" i="211"/>
  <c r="FS2" i="211"/>
  <c r="FR26" i="211"/>
  <c r="GF31" i="211"/>
  <c r="GE31" i="211" s="1"/>
  <c r="GF20" i="211"/>
  <c r="GE20" i="211" s="1"/>
  <c r="GX25" i="211"/>
  <c r="GW25" i="211" s="1"/>
  <c r="FX22" i="211"/>
  <c r="GD20" i="211"/>
  <c r="GL5" i="211"/>
  <c r="GK5" i="211" s="1"/>
  <c r="FW11" i="211"/>
  <c r="FV11" i="211" s="1"/>
  <c r="FX21" i="211"/>
  <c r="GJ8" i="211"/>
  <c r="GX19" i="211"/>
  <c r="GW19" i="211" s="1"/>
  <c r="GI15" i="211"/>
  <c r="GH15" i="211" s="1"/>
  <c r="GI27" i="211"/>
  <c r="GH27" i="211" s="1"/>
  <c r="GR23" i="211"/>
  <c r="GQ23" i="211" s="1"/>
  <c r="GT3" i="211"/>
  <c r="GY24" i="211"/>
  <c r="GL23" i="211"/>
  <c r="GK23" i="211" s="1"/>
  <c r="FT24" i="211"/>
  <c r="FS24" i="211" s="1"/>
  <c r="GM26" i="211"/>
  <c r="GY25" i="211"/>
  <c r="FW8" i="211"/>
  <c r="FV8" i="211" s="1"/>
  <c r="FR5" i="211"/>
  <c r="FT23" i="211"/>
  <c r="FS23" i="211" s="1"/>
  <c r="GL19" i="211"/>
  <c r="GK19" i="211" s="1"/>
  <c r="GG25" i="211"/>
  <c r="GM5" i="211"/>
  <c r="GI19" i="211"/>
  <c r="GH19" i="211" s="1"/>
  <c r="FZ13" i="211"/>
  <c r="FY13" i="211" s="1"/>
  <c r="FZ12" i="211"/>
  <c r="FY12" i="211" s="1"/>
  <c r="GG18" i="211"/>
  <c r="FT30" i="211"/>
  <c r="FS30" i="211" s="1"/>
  <c r="GX28" i="211"/>
  <c r="GW28" i="211" s="1"/>
  <c r="FZ10" i="211"/>
  <c r="FY10" i="211" s="1"/>
  <c r="GF12" i="211"/>
  <c r="GE12" i="211" s="1"/>
  <c r="GY9" i="211"/>
  <c r="GD24" i="211"/>
  <c r="GX13" i="211"/>
  <c r="GW13" i="211" s="1"/>
  <c r="GR6" i="211"/>
  <c r="GQ6" i="211" s="1"/>
  <c r="GF16" i="211"/>
  <c r="GE16" i="211" s="1"/>
  <c r="GD19" i="211"/>
  <c r="GG15" i="211"/>
  <c r="GM16" i="211"/>
  <c r="GY21" i="211"/>
  <c r="GP19" i="211"/>
  <c r="FX17" i="211"/>
  <c r="GA10" i="211"/>
  <c r="GN2" i="211"/>
  <c r="FU8" i="211"/>
  <c r="GD11" i="211"/>
  <c r="FQ8" i="211"/>
  <c r="FP8" i="211" s="1"/>
  <c r="GI29" i="211"/>
  <c r="GH29" i="211" s="1"/>
  <c r="FR22" i="211"/>
  <c r="FZ22" i="211"/>
  <c r="FY22" i="211" s="1"/>
  <c r="FU15" i="211"/>
  <c r="GU29" i="211"/>
  <c r="GT29" i="211" s="1"/>
  <c r="GO7" i="211"/>
  <c r="GN7" i="211" s="1"/>
  <c r="GI12" i="211"/>
  <c r="GH12" i="211" s="1"/>
  <c r="GA20" i="211"/>
  <c r="FR17" i="211"/>
  <c r="GJ15" i="211"/>
  <c r="GR21" i="211"/>
  <c r="GQ21" i="211" s="1"/>
  <c r="GP15" i="211"/>
  <c r="GG7" i="211"/>
  <c r="FX26" i="211"/>
  <c r="GR25" i="211"/>
  <c r="GQ25" i="211" s="1"/>
  <c r="GL12" i="211"/>
  <c r="GK12" i="211" s="1"/>
  <c r="FR15" i="211"/>
  <c r="GS19" i="211"/>
  <c r="GM17" i="211"/>
  <c r="GS28" i="211"/>
  <c r="GI5" i="211"/>
  <c r="GH5" i="211" s="1"/>
  <c r="GR16" i="211"/>
  <c r="GQ16" i="211" s="1"/>
  <c r="GM25" i="211"/>
  <c r="GF5" i="211"/>
  <c r="GE5" i="211" s="1"/>
  <c r="FQ25" i="211"/>
  <c r="FP25" i="211" s="1"/>
  <c r="GD12" i="211"/>
  <c r="GJ19" i="211"/>
  <c r="GM28" i="211"/>
  <c r="GC5" i="211"/>
  <c r="GB5" i="211" s="1"/>
  <c r="FT31" i="211"/>
  <c r="FS31" i="211" s="1"/>
  <c r="GI24" i="211"/>
  <c r="GH24" i="211" s="1"/>
  <c r="GA14" i="211"/>
  <c r="GU6" i="211"/>
  <c r="GT6" i="211" s="1"/>
  <c r="GF30" i="211"/>
  <c r="GE30" i="211" s="1"/>
  <c r="GX8" i="211"/>
  <c r="GW8" i="211" s="1"/>
  <c r="FR9" i="211"/>
  <c r="GU26" i="211"/>
  <c r="GT26" i="211" s="1"/>
  <c r="GC11" i="211"/>
  <c r="GB11" i="211" s="1"/>
  <c r="GI7" i="211"/>
  <c r="GH7" i="211" s="1"/>
  <c r="GR26" i="211"/>
  <c r="GQ26" i="211" s="1"/>
  <c r="GM27" i="211"/>
  <c r="GR14" i="211"/>
  <c r="GQ14" i="211" s="1"/>
  <c r="GL13" i="211"/>
  <c r="GK13" i="211" s="1"/>
  <c r="GC12" i="211"/>
  <c r="GB12" i="211" s="1"/>
  <c r="GO31" i="211"/>
  <c r="GN31" i="211" s="1"/>
  <c r="FU27" i="211"/>
  <c r="GG29" i="211"/>
  <c r="GP12" i="211"/>
  <c r="GL8" i="211"/>
  <c r="GK8" i="211" s="1"/>
  <c r="FW17" i="211"/>
  <c r="FV17" i="211" s="1"/>
  <c r="FQ19" i="211"/>
  <c r="FP19" i="211" s="1"/>
  <c r="GM9" i="211"/>
  <c r="FN9" i="211"/>
  <c r="FM9" i="211" s="1"/>
  <c r="FZ11" i="211"/>
  <c r="FY11" i="211" s="1"/>
  <c r="GA25" i="211"/>
  <c r="GD8" i="211"/>
  <c r="FU6" i="211"/>
  <c r="GY28" i="211"/>
  <c r="GJ5" i="211"/>
  <c r="FT15" i="211"/>
  <c r="FS15" i="211" s="1"/>
  <c r="FX28" i="211"/>
  <c r="FT26" i="211"/>
  <c r="FS26" i="211" s="1"/>
  <c r="FT29" i="211"/>
  <c r="FS29" i="211" s="1"/>
  <c r="FZ29" i="211"/>
  <c r="FY29" i="211" s="1"/>
  <c r="GW2" i="211"/>
  <c r="GO6" i="211"/>
  <c r="GN6" i="211" s="1"/>
  <c r="GX20" i="211"/>
  <c r="GW20" i="211" s="1"/>
  <c r="GD25" i="211"/>
  <c r="GR8" i="211"/>
  <c r="GQ8" i="211" s="1"/>
  <c r="GA28" i="211"/>
  <c r="GY26" i="211"/>
  <c r="GD26" i="211"/>
  <c r="FR20" i="211"/>
  <c r="GP23" i="211"/>
  <c r="GG21" i="211"/>
  <c r="GL18" i="211"/>
  <c r="GK18" i="211" s="1"/>
  <c r="GF7" i="211"/>
  <c r="GE7" i="211" s="1"/>
  <c r="GA21" i="211"/>
  <c r="FW13" i="211"/>
  <c r="FV13" i="211" s="1"/>
  <c r="GL28" i="211"/>
  <c r="GK28" i="211" s="1"/>
  <c r="GO5" i="211"/>
  <c r="GN5" i="211" s="1"/>
  <c r="FZ18" i="211"/>
  <c r="FY18" i="211" s="1"/>
  <c r="FX19" i="211"/>
  <c r="GX24" i="211"/>
  <c r="GW24" i="211" s="1"/>
  <c r="FZ8" i="211"/>
  <c r="FY8" i="211" s="1"/>
  <c r="FR18" i="211"/>
  <c r="FR16" i="211"/>
  <c r="GJ6" i="211"/>
  <c r="GE2" i="211"/>
  <c r="FU12" i="211"/>
  <c r="GO26" i="211"/>
  <c r="GN26" i="211" s="1"/>
  <c r="GA16" i="211"/>
  <c r="GG19" i="211"/>
  <c r="GF23" i="211"/>
  <c r="GE23" i="211" s="1"/>
  <c r="GI21" i="211"/>
  <c r="GH21" i="211" s="1"/>
  <c r="GH3" i="211"/>
  <c r="FX11" i="211"/>
  <c r="FX18" i="211"/>
  <c r="GA15" i="211"/>
  <c r="FZ20" i="211"/>
  <c r="FY20" i="211" s="1"/>
  <c r="GP17" i="211"/>
  <c r="FR10" i="211"/>
  <c r="GV12" i="211"/>
  <c r="GF19" i="211"/>
  <c r="GE19" i="211" s="1"/>
  <c r="FW20" i="211"/>
  <c r="FV20" i="211" s="1"/>
  <c r="GM30" i="211"/>
  <c r="GY13" i="211"/>
  <c r="GR5" i="211"/>
  <c r="GQ5" i="211" s="1"/>
  <c r="GI9" i="211"/>
  <c r="GH9" i="211" s="1"/>
  <c r="GX5" i="211"/>
  <c r="GF11" i="211"/>
  <c r="GE11" i="211" s="1"/>
  <c r="GY20" i="211"/>
  <c r="FR6" i="211"/>
  <c r="FZ15" i="211"/>
  <c r="FY15" i="211" s="1"/>
  <c r="GX23" i="211"/>
  <c r="GW23" i="211" s="1"/>
  <c r="GI16" i="211"/>
  <c r="GH16" i="211" s="1"/>
  <c r="GI18" i="211"/>
  <c r="GH18" i="211" s="1"/>
  <c r="GA23" i="211"/>
  <c r="GI10" i="211"/>
  <c r="GH10" i="211" s="1"/>
  <c r="GU25" i="211"/>
  <c r="GT25" i="211" s="1"/>
  <c r="GP21" i="211"/>
  <c r="FX30" i="211"/>
  <c r="FQ29" i="211"/>
  <c r="FP29" i="211" s="1"/>
  <c r="GD17" i="211"/>
  <c r="GA24" i="211"/>
  <c r="FZ21" i="211"/>
  <c r="FY21" i="211" s="1"/>
  <c r="GR31" i="211"/>
  <c r="GQ31" i="211" s="1"/>
  <c r="GL7" i="211"/>
  <c r="GK7" i="211" s="1"/>
  <c r="GX10" i="211"/>
  <c r="GW10" i="211" s="1"/>
  <c r="GA6" i="211"/>
  <c r="GR7" i="211"/>
  <c r="GQ7" i="211" s="1"/>
  <c r="FQ5" i="211"/>
  <c r="FP5" i="211" s="1"/>
  <c r="GC19" i="211"/>
  <c r="GB19" i="211" s="1"/>
  <c r="FU25" i="211"/>
  <c r="FW28" i="211"/>
  <c r="FV28" i="211" s="1"/>
  <c r="GM18" i="211"/>
  <c r="FU14" i="211"/>
  <c r="FT7" i="211"/>
  <c r="FS7" i="211" s="1"/>
  <c r="GL17" i="211"/>
  <c r="GK17" i="211" s="1"/>
  <c r="GP25" i="211"/>
  <c r="GI13" i="211"/>
  <c r="GH13" i="211" s="1"/>
  <c r="FR24" i="211"/>
  <c r="GM11" i="211"/>
  <c r="GA5" i="211"/>
  <c r="GM10" i="211"/>
  <c r="GR11" i="211"/>
  <c r="GQ11" i="211" s="1"/>
  <c r="FR23" i="211"/>
  <c r="FX8" i="211"/>
  <c r="FW9" i="211"/>
  <c r="FV9" i="211" s="1"/>
  <c r="FW30" i="211"/>
  <c r="FV30" i="211" s="1"/>
  <c r="GV28" i="211"/>
  <c r="FR21" i="211"/>
  <c r="GL20" i="211"/>
  <c r="GK20" i="211" s="1"/>
  <c r="GX26" i="211"/>
  <c r="GW26" i="211" s="1"/>
  <c r="GD10" i="211"/>
  <c r="FU11" i="211"/>
  <c r="GY11" i="211"/>
  <c r="FQ26" i="211"/>
  <c r="FP26" i="211" s="1"/>
  <c r="FX15" i="211"/>
  <c r="FY2" i="211"/>
  <c r="FP2" i="211"/>
  <c r="GO13" i="211"/>
  <c r="GN13" i="211" s="1"/>
  <c r="FQ11" i="211"/>
  <c r="FP11" i="211" s="1"/>
  <c r="FQ31" i="211"/>
  <c r="FP31" i="211" s="1"/>
  <c r="FT13" i="211"/>
  <c r="FS13" i="211" s="1"/>
  <c r="GP18" i="211"/>
  <c r="GC15" i="211"/>
  <c r="GB15" i="211" s="1"/>
  <c r="GJ17" i="211"/>
  <c r="GJ20" i="211"/>
  <c r="HA27" i="211"/>
  <c r="GZ27" i="211" s="1"/>
  <c r="GL31" i="211"/>
  <c r="GK31" i="211" s="1"/>
  <c r="FR25" i="211"/>
  <c r="FU16" i="211"/>
  <c r="GJ18" i="211"/>
  <c r="FW26" i="211"/>
  <c r="FV26" i="211" s="1"/>
  <c r="GP9" i="211"/>
  <c r="GO18" i="211"/>
  <c r="GN18" i="211" s="1"/>
  <c r="GJ11" i="211"/>
  <c r="GC18" i="211"/>
  <c r="GB18" i="211" s="1"/>
  <c r="GM8" i="211"/>
  <c r="GM29" i="211"/>
  <c r="GS30" i="211"/>
  <c r="FQ15" i="211"/>
  <c r="FP15" i="211" s="1"/>
  <c r="GA9" i="211"/>
  <c r="GQ2" i="211"/>
  <c r="FQ9" i="211"/>
  <c r="FP9" i="211" s="1"/>
  <c r="GX22" i="211"/>
  <c r="GW22" i="211" s="1"/>
  <c r="GP16" i="211"/>
  <c r="GJ21" i="211"/>
  <c r="FU5" i="211"/>
  <c r="GX16" i="211"/>
  <c r="GW16" i="211" s="1"/>
  <c r="FW27" i="211"/>
  <c r="FV27" i="211" s="1"/>
  <c r="GO11" i="211"/>
  <c r="GN11" i="211" s="1"/>
  <c r="GC8" i="211"/>
  <c r="GB8" i="211" s="1"/>
  <c r="GA29" i="211"/>
  <c r="GS13" i="211"/>
  <c r="GY5" i="211"/>
  <c r="GR17" i="211"/>
  <c r="GQ17" i="211" s="1"/>
  <c r="FW5" i="211"/>
  <c r="FV5" i="211" s="1"/>
  <c r="GI6" i="211"/>
  <c r="GH6" i="211" s="1"/>
  <c r="GA7" i="211"/>
  <c r="FU24" i="211"/>
  <c r="GD29" i="211"/>
  <c r="GC25" i="211"/>
  <c r="GB25" i="211" s="1"/>
  <c r="GM31" i="211"/>
  <c r="GX11" i="211"/>
  <c r="GW11" i="211" s="1"/>
  <c r="GA22" i="211"/>
  <c r="GL16" i="211"/>
  <c r="GK16" i="211" s="1"/>
  <c r="FX23" i="211"/>
  <c r="GF28" i="211"/>
  <c r="GE28" i="211" s="1"/>
  <c r="GL10" i="211"/>
  <c r="GK10" i="211" s="1"/>
  <c r="GG31" i="211"/>
  <c r="FU19" i="211"/>
  <c r="FZ26" i="211"/>
  <c r="FY26" i="211" s="1"/>
  <c r="GL11" i="211"/>
  <c r="GK11" i="211" s="1"/>
  <c r="FR14" i="211"/>
  <c r="GV6" i="211"/>
  <c r="FR13" i="211"/>
  <c r="GS31" i="211"/>
  <c r="GU7" i="211"/>
  <c r="GT7" i="211" s="1"/>
  <c r="GO21" i="211"/>
  <c r="GN21" i="211" s="1"/>
  <c r="FZ31" i="211"/>
  <c r="FY31" i="211" s="1"/>
  <c r="GI31" i="211"/>
  <c r="GH31" i="211" s="1"/>
  <c r="GR15" i="211"/>
  <c r="GQ15" i="211" s="1"/>
  <c r="GY18" i="211"/>
  <c r="FQ18" i="211"/>
  <c r="FP18" i="211" s="1"/>
  <c r="GL21" i="211"/>
  <c r="GK21" i="211" s="1"/>
  <c r="FW19" i="211"/>
  <c r="FV19" i="211" s="1"/>
  <c r="FZ17" i="211"/>
  <c r="FY17" i="211" s="1"/>
  <c r="FU30" i="211"/>
  <c r="GJ14" i="211"/>
  <c r="GR20" i="211"/>
  <c r="GQ20" i="211" s="1"/>
  <c r="GX15" i="211"/>
  <c r="GW15" i="211" s="1"/>
  <c r="FX24" i="211"/>
  <c r="GL14" i="211"/>
  <c r="GK14" i="211" s="1"/>
  <c r="GP31" i="211"/>
  <c r="GX9" i="211"/>
  <c r="GW9" i="211" s="1"/>
  <c r="GK2" i="211"/>
  <c r="GP13" i="211"/>
  <c r="GS12" i="211"/>
  <c r="GG16" i="211"/>
  <c r="GI11" i="211"/>
  <c r="GH11" i="211" s="1"/>
  <c r="FU28" i="211"/>
  <c r="GS18" i="211"/>
  <c r="GC27" i="211"/>
  <c r="GB27" i="211" s="1"/>
  <c r="GI25" i="211"/>
  <c r="GH25" i="211" s="1"/>
  <c r="GC23" i="211"/>
  <c r="GB23" i="211" s="1"/>
  <c r="GO19" i="211"/>
  <c r="GN19" i="211" s="1"/>
  <c r="GM24" i="211"/>
  <c r="GF17" i="211"/>
  <c r="GE17" i="211" s="1"/>
  <c r="FX25" i="211"/>
  <c r="GF9" i="211"/>
  <c r="GE9" i="211" s="1"/>
  <c r="GS9" i="211"/>
  <c r="GP6" i="211"/>
  <c r="GP26" i="211"/>
  <c r="GG27" i="211"/>
  <c r="GK3" i="211"/>
  <c r="GR24" i="211"/>
  <c r="GQ24" i="211" s="1"/>
  <c r="GX12" i="211"/>
  <c r="GW12" i="211" s="1"/>
  <c r="GD16" i="211"/>
  <c r="FR19" i="211"/>
  <c r="FW23" i="211"/>
  <c r="FV23" i="211" s="1"/>
  <c r="FX7" i="211"/>
  <c r="GX6" i="211"/>
  <c r="GW6" i="211" s="1"/>
  <c r="GO24" i="211"/>
  <c r="GN24" i="211" s="1"/>
  <c r="GP8" i="211"/>
  <c r="GC14" i="211"/>
  <c r="GB14" i="211" s="1"/>
  <c r="FT10" i="211"/>
  <c r="FS10" i="211" s="1"/>
  <c r="FW25" i="211"/>
  <c r="FV25" i="211" s="1"/>
  <c r="GY17" i="211"/>
  <c r="GV9" i="211"/>
  <c r="GU15" i="211"/>
  <c r="GT15" i="211" s="1"/>
  <c r="GR18" i="211"/>
  <c r="GQ18" i="211" s="1"/>
  <c r="GI28" i="211"/>
  <c r="GH28" i="211" s="1"/>
  <c r="FW24" i="211"/>
  <c r="FV24" i="211" s="1"/>
  <c r="GI26" i="211"/>
  <c r="GH26" i="211" s="1"/>
  <c r="GN3" i="211"/>
  <c r="FV2" i="211"/>
  <c r="GF14" i="211"/>
  <c r="GE14" i="211" s="1"/>
  <c r="FW12" i="211"/>
  <c r="FV12" i="211" s="1"/>
  <c r="GA17" i="211"/>
  <c r="GF25" i="211"/>
  <c r="GE25" i="211" s="1"/>
  <c r="GX21" i="211"/>
  <c r="GW21" i="211" s="1"/>
  <c r="GD23" i="211"/>
  <c r="GS15" i="211"/>
  <c r="FT12" i="211"/>
  <c r="FS12" i="211" s="1"/>
  <c r="GX27" i="211"/>
  <c r="GW27" i="211" s="1"/>
  <c r="GC30" i="211"/>
  <c r="GB30" i="211" s="1"/>
  <c r="FT5" i="211"/>
  <c r="FS5" i="211" s="1"/>
  <c r="FX20" i="211"/>
  <c r="GM13" i="211"/>
  <c r="GV26" i="211"/>
  <c r="FQ23" i="211"/>
  <c r="FP23" i="211" s="1"/>
  <c r="FZ28" i="211"/>
  <c r="FY28" i="211" s="1"/>
  <c r="GO17" i="211"/>
  <c r="GN17" i="211" s="1"/>
  <c r="FX14" i="211"/>
  <c r="GD27" i="211"/>
  <c r="FX27" i="211"/>
  <c r="FU22" i="211"/>
  <c r="FR29" i="211"/>
  <c r="GL9" i="211"/>
  <c r="GK9" i="211" s="1"/>
  <c r="GY14" i="211"/>
  <c r="GA8" i="211"/>
  <c r="GV15" i="211"/>
  <c r="GC28" i="211"/>
  <c r="GB28" i="211" s="1"/>
  <c r="GP29" i="211"/>
  <c r="GS17" i="211"/>
  <c r="GR28" i="211"/>
  <c r="GQ28" i="211" s="1"/>
  <c r="FZ27" i="211"/>
  <c r="FY27" i="211" s="1"/>
  <c r="GA19" i="211"/>
  <c r="FZ9" i="211"/>
  <c r="FY9" i="211" s="1"/>
  <c r="GS10" i="211"/>
  <c r="FT19" i="211"/>
  <c r="FS19" i="211" s="1"/>
  <c r="GU20" i="211"/>
  <c r="GT20" i="211" s="1"/>
  <c r="FQ10" i="211"/>
  <c r="FP10" i="211" s="1"/>
  <c r="FQ13" i="211"/>
  <c r="FP13" i="211" s="1"/>
  <c r="GY8" i="211"/>
  <c r="FU7" i="211"/>
  <c r="GP10" i="211"/>
  <c r="GR9" i="211"/>
  <c r="GQ9" i="211" s="1"/>
  <c r="GV19" i="211"/>
  <c r="FY3" i="211"/>
  <c r="GI14" i="211"/>
  <c r="GH14" i="211" s="1"/>
  <c r="GR27" i="211"/>
  <c r="GQ27" i="211" s="1"/>
  <c r="GF8" i="211"/>
  <c r="GE8" i="211" s="1"/>
  <c r="GS24" i="211"/>
  <c r="GV30" i="211"/>
  <c r="GO8" i="211"/>
  <c r="GN8" i="211" s="1"/>
  <c r="GF22" i="211"/>
  <c r="GE22" i="211" s="1"/>
  <c r="GM22" i="211"/>
  <c r="GL30" i="211"/>
  <c r="GK30" i="211" s="1"/>
  <c r="GS25" i="211"/>
  <c r="FR8" i="211"/>
  <c r="FQ14" i="211"/>
  <c r="FP14" i="211" s="1"/>
  <c r="GG24" i="211"/>
  <c r="FW10" i="211"/>
  <c r="FV10" i="211" s="1"/>
  <c r="GU21" i="211"/>
  <c r="GT21" i="211" s="1"/>
  <c r="GJ31" i="211"/>
  <c r="FR12" i="211"/>
  <c r="GF10" i="211"/>
  <c r="GE10" i="211" s="1"/>
  <c r="GD6" i="211"/>
  <c r="GL15" i="211"/>
  <c r="GK15" i="211" s="1"/>
  <c r="FT20" i="211"/>
  <c r="FS20" i="211" s="1"/>
  <c r="GD28" i="211"/>
  <c r="GJ25" i="211"/>
  <c r="GC17" i="211"/>
  <c r="GB17" i="211" s="1"/>
  <c r="GO14" i="211"/>
  <c r="GN14" i="211" s="1"/>
  <c r="GG17" i="211"/>
  <c r="GO30" i="211"/>
  <c r="GN30" i="211" s="1"/>
  <c r="FX12" i="211"/>
  <c r="FW31" i="211"/>
  <c r="FV31" i="211" s="1"/>
  <c r="GM7" i="211"/>
  <c r="GJ7" i="211"/>
  <c r="GS29" i="211"/>
  <c r="GA11" i="211"/>
  <c r="GI17" i="211"/>
  <c r="GH17" i="211" s="1"/>
  <c r="GV13" i="211"/>
  <c r="GP24" i="211"/>
  <c r="GF27" i="211"/>
  <c r="GE27" i="211" s="1"/>
  <c r="GL6" i="211"/>
  <c r="GK6" i="211" s="1"/>
  <c r="FW6" i="211"/>
  <c r="FV6" i="211" s="1"/>
  <c r="GC29" i="211"/>
  <c r="GB29" i="211" s="1"/>
  <c r="FQ17" i="211"/>
  <c r="FP17" i="211" s="1"/>
  <c r="FU18" i="211"/>
  <c r="GS21" i="211"/>
  <c r="GC10" i="211"/>
  <c r="GB10" i="211" s="1"/>
  <c r="FU10" i="211"/>
  <c r="FX16" i="211"/>
  <c r="GJ30" i="211"/>
  <c r="GD5" i="211"/>
  <c r="FT17" i="211"/>
  <c r="FS17" i="211" s="1"/>
  <c r="GC7" i="211"/>
  <c r="GB7" i="211" s="1"/>
  <c r="GR19" i="211"/>
  <c r="GQ19" i="211" s="1"/>
  <c r="GS11" i="211"/>
  <c r="GD18" i="211"/>
  <c r="FT18" i="211"/>
  <c r="FS18" i="211" s="1"/>
  <c r="GD22" i="211"/>
  <c r="GS5" i="211"/>
  <c r="GG28" i="211"/>
  <c r="GU30" i="211"/>
  <c r="GT30" i="211" s="1"/>
  <c r="GO9" i="211"/>
  <c r="GN9" i="211" s="1"/>
  <c r="GJ23" i="211"/>
  <c r="FR11" i="211"/>
  <c r="GM6" i="211"/>
  <c r="GS23" i="211"/>
  <c r="HA15" i="211"/>
  <c r="GZ15" i="211" s="1"/>
  <c r="GM19" i="211"/>
  <c r="HA26" i="211"/>
  <c r="GZ26" i="211" s="1"/>
  <c r="FQ27" i="211"/>
  <c r="FP27" i="211" s="1"/>
  <c r="FZ24" i="211"/>
  <c r="FY24" i="211" s="1"/>
  <c r="GD13" i="211"/>
  <c r="FW7" i="211"/>
  <c r="FV7" i="211" s="1"/>
  <c r="HB12" i="211"/>
  <c r="HA6" i="211"/>
  <c r="GZ6" i="211" s="1"/>
  <c r="GY15" i="211"/>
  <c r="HB10" i="211"/>
  <c r="HB7" i="211"/>
  <c r="HA29" i="211"/>
  <c r="GZ29" i="211" s="1"/>
  <c r="HB20" i="211"/>
  <c r="HB14" i="211"/>
  <c r="FZ16" i="211"/>
  <c r="FY16" i="211" s="1"/>
  <c r="GP30" i="211"/>
  <c r="GG9" i="211"/>
  <c r="HB8" i="211"/>
  <c r="FX29" i="211"/>
  <c r="HB23" i="211"/>
  <c r="HA23" i="211"/>
  <c r="GZ23" i="211" s="1"/>
  <c r="GG26" i="211"/>
  <c r="GY29" i="211"/>
  <c r="GF29" i="211"/>
  <c r="GE29" i="211" s="1"/>
  <c r="FX5" i="211"/>
  <c r="GR12" i="211"/>
  <c r="GQ12" i="211" s="1"/>
  <c r="HA8" i="211"/>
  <c r="GZ8" i="211" s="1"/>
  <c r="HB25" i="211"/>
  <c r="HA11" i="211"/>
  <c r="GZ11" i="211" s="1"/>
  <c r="HB31" i="211"/>
  <c r="HA18" i="211"/>
  <c r="GZ18" i="211" s="1"/>
  <c r="HB9" i="211"/>
  <c r="GG12" i="211"/>
  <c r="HB18" i="211"/>
  <c r="GJ27" i="211"/>
  <c r="GZ3" i="211"/>
  <c r="GY30" i="211"/>
  <c r="HB29" i="211"/>
  <c r="HB5" i="211"/>
  <c r="GJ24" i="211"/>
  <c r="HB11" i="211"/>
  <c r="FQ24" i="211"/>
  <c r="FP24" i="211" s="1"/>
  <c r="GI23" i="211"/>
  <c r="GH23" i="211" s="1"/>
  <c r="HB17" i="211"/>
  <c r="GH2" i="211"/>
  <c r="GF18" i="211"/>
  <c r="GE18" i="211" s="1"/>
  <c r="HD5" i="211"/>
  <c r="HC5" i="211" s="1"/>
  <c r="GY19" i="211"/>
  <c r="HA9" i="211"/>
  <c r="GZ9" i="211" s="1"/>
  <c r="HA28" i="211"/>
  <c r="GZ28" i="211" s="1"/>
  <c r="FU9" i="211"/>
  <c r="HA31" i="211"/>
  <c r="GZ31" i="211" s="1"/>
  <c r="GZ2" i="211"/>
  <c r="HA25" i="211"/>
  <c r="GZ25" i="211" s="1"/>
  <c r="HB21" i="211"/>
  <c r="GR10" i="211"/>
  <c r="GQ10" i="211" s="1"/>
  <c r="GR29" i="211"/>
  <c r="GQ29" i="211" s="1"/>
  <c r="HB16" i="211"/>
  <c r="HB27" i="211"/>
  <c r="HA12" i="211"/>
  <c r="GZ12" i="211" s="1"/>
  <c r="GM12" i="211"/>
  <c r="HA22" i="211"/>
  <c r="GZ22" i="211" s="1"/>
  <c r="HA20" i="211"/>
  <c r="GZ20" i="211" s="1"/>
  <c r="GO20" i="211"/>
  <c r="GN20" i="211" s="1"/>
  <c r="HB22" i="211"/>
  <c r="HA24" i="211"/>
  <c r="GZ24" i="211" s="1"/>
  <c r="GL24" i="211"/>
  <c r="GK24" i="211" s="1"/>
  <c r="GY6" i="211"/>
  <c r="HA17" i="211"/>
  <c r="GZ17" i="211" s="1"/>
  <c r="FZ25" i="211"/>
  <c r="FY25" i="211" s="1"/>
  <c r="GY31" i="211"/>
  <c r="GS8" i="211"/>
  <c r="GJ26" i="211"/>
  <c r="HA16" i="211"/>
  <c r="GZ16" i="211" s="1"/>
  <c r="HA10" i="211"/>
  <c r="GZ10" i="211" s="1"/>
  <c r="HB24" i="211"/>
  <c r="GW3" i="211"/>
  <c r="FU23" i="211"/>
  <c r="GJ12" i="211"/>
  <c r="HA5" i="211"/>
  <c r="GZ5" i="211" s="1"/>
  <c r="HA13" i="211"/>
  <c r="GZ13" i="211" s="1"/>
  <c r="HA19" i="211"/>
  <c r="GZ19" i="211" s="1"/>
  <c r="GF24" i="211"/>
  <c r="GE24" i="211" s="1"/>
  <c r="GM15" i="211"/>
  <c r="GG6" i="211"/>
  <c r="GG14" i="211"/>
  <c r="FQ22" i="211"/>
  <c r="FP22" i="211" s="1"/>
  <c r="HA14" i="211"/>
  <c r="GZ14" i="211" s="1"/>
  <c r="FT11" i="211"/>
  <c r="FS11" i="211" s="1"/>
  <c r="HA7" i="211"/>
  <c r="GZ7" i="211" s="1"/>
  <c r="HD31" i="211"/>
  <c r="HC31" i="211" s="1"/>
  <c r="HE13" i="211"/>
  <c r="HC2" i="211"/>
  <c r="HD8" i="211"/>
  <c r="HC8" i="211" s="1"/>
  <c r="HE5" i="211"/>
  <c r="GX29" i="211"/>
  <c r="GW29" i="211" s="1"/>
  <c r="HE20" i="211"/>
  <c r="HE16" i="211"/>
  <c r="HC3" i="211"/>
  <c r="HD26" i="211"/>
  <c r="HC26" i="211" s="1"/>
  <c r="HB13" i="211"/>
  <c r="HD21" i="211"/>
  <c r="HC21" i="211" s="1"/>
  <c r="HD16" i="211"/>
  <c r="HC16" i="211" s="1"/>
  <c r="HE14" i="211"/>
  <c r="HE25" i="211"/>
  <c r="HD11" i="211"/>
  <c r="HC11" i="211" s="1"/>
  <c r="HD20" i="211"/>
  <c r="HC20" i="211" s="1"/>
  <c r="GW5" i="211"/>
  <c r="HA30" i="211"/>
  <c r="GZ30" i="211" s="1"/>
  <c r="HD18" i="211"/>
  <c r="HC18" i="211" s="1"/>
  <c r="HD6" i="211"/>
  <c r="HC6" i="211" s="1"/>
  <c r="HD15" i="211"/>
  <c r="HC15" i="211" s="1"/>
  <c r="HE8" i="211"/>
  <c r="HE31" i="211"/>
  <c r="HE23" i="211"/>
  <c r="HD22" i="211"/>
  <c r="HC22" i="211" s="1"/>
  <c r="HD14" i="211"/>
  <c r="HC14" i="211" s="1"/>
  <c r="HD9" i="211"/>
  <c r="HC9" i="211" s="1"/>
  <c r="HD10" i="211"/>
  <c r="HC10" i="211" s="1"/>
  <c r="HE10" i="211"/>
  <c r="HB30" i="211"/>
  <c r="HB26" i="211"/>
  <c r="HB6" i="211"/>
  <c r="HE27" i="211"/>
  <c r="HB15" i="211"/>
  <c r="HD23" i="211"/>
  <c r="HC23" i="211" s="1"/>
  <c r="GS22" i="211"/>
  <c r="HE17" i="211"/>
  <c r="HB28" i="211"/>
  <c r="HE11" i="211"/>
  <c r="HE15" i="211"/>
  <c r="HE26" i="211"/>
  <c r="HE9" i="211"/>
  <c r="HD7" i="211"/>
  <c r="HC7" i="211" s="1"/>
  <c r="HE18" i="211"/>
  <c r="HE22" i="211"/>
  <c r="HE21" i="211"/>
  <c r="HB19" i="211"/>
  <c r="HE12" i="211"/>
  <c r="HE7" i="211"/>
  <c r="HE28" i="211"/>
  <c r="HD13" i="211"/>
  <c r="HC13" i="211" s="1"/>
  <c r="HD28" i="211"/>
  <c r="HC28" i="211" s="1"/>
  <c r="HE6" i="211"/>
  <c r="HE19" i="211"/>
  <c r="HD24" i="211"/>
  <c r="HC24" i="211" s="1"/>
  <c r="GX30" i="211"/>
  <c r="GW30" i="211" s="1"/>
  <c r="HD12" i="211"/>
  <c r="HC12" i="211" s="1"/>
  <c r="HD17" i="211"/>
  <c r="HC17" i="211" s="1"/>
  <c r="HE24" i="211"/>
  <c r="HG14" i="211"/>
  <c r="HF14" i="211" s="1"/>
  <c r="HH29" i="211"/>
  <c r="HH25" i="211"/>
  <c r="HG31" i="211"/>
  <c r="HF31" i="211" s="1"/>
  <c r="HH20" i="211"/>
  <c r="HH26" i="211"/>
  <c r="HH5" i="211"/>
  <c r="HG30" i="211"/>
  <c r="HF30" i="211" s="1"/>
  <c r="HG8" i="211"/>
  <c r="HF8" i="211" s="1"/>
  <c r="HD25" i="211"/>
  <c r="HC25" i="211" s="1"/>
  <c r="HH14" i="211"/>
  <c r="HA21" i="211"/>
  <c r="GZ21" i="211" s="1"/>
  <c r="HH6" i="211"/>
  <c r="HG9" i="211"/>
  <c r="HF9" i="211" s="1"/>
  <c r="HD27" i="211"/>
  <c r="HC27" i="211" s="1"/>
  <c r="HH7" i="211"/>
  <c r="HH22" i="211"/>
  <c r="HH17" i="211"/>
  <c r="HD19" i="211"/>
  <c r="HC19" i="211" s="1"/>
  <c r="HH24" i="211"/>
  <c r="HF2" i="211"/>
  <c r="HG21" i="211"/>
  <c r="HF21" i="211" s="1"/>
  <c r="HH15" i="211"/>
  <c r="HH28" i="211"/>
  <c r="HH13" i="211"/>
  <c r="HK21" i="211"/>
  <c r="HG15" i="211"/>
  <c r="HF15" i="211" s="1"/>
  <c r="HD30" i="211"/>
  <c r="HC30" i="211" s="1"/>
  <c r="HG6" i="211"/>
  <c r="HF6" i="211" s="1"/>
  <c r="HG16" i="211"/>
  <c r="HF16" i="211" s="1"/>
  <c r="HH18" i="211"/>
  <c r="HH23" i="211"/>
  <c r="HG28" i="211"/>
  <c r="HF28" i="211" s="1"/>
  <c r="HG17" i="211"/>
  <c r="HF17" i="211" s="1"/>
  <c r="HH31" i="211"/>
  <c r="HH10" i="211"/>
  <c r="HH11" i="211"/>
  <c r="HG23" i="211"/>
  <c r="HF23" i="211" s="1"/>
  <c r="HG5" i="211"/>
  <c r="HF5" i="211" s="1"/>
  <c r="HG25" i="211"/>
  <c r="HF25" i="211" s="1"/>
  <c r="HH16" i="211"/>
  <c r="HG13" i="211"/>
  <c r="HF13" i="211" s="1"/>
  <c r="HG24" i="211"/>
  <c r="HF24" i="211" s="1"/>
  <c r="HG22" i="211"/>
  <c r="HF22" i="211" s="1"/>
  <c r="HG27" i="211"/>
  <c r="HF27" i="211" s="1"/>
  <c r="HG18" i="211"/>
  <c r="HF18" i="211" s="1"/>
  <c r="HH12" i="211"/>
  <c r="HE29" i="211"/>
  <c r="HE30" i="211"/>
  <c r="HG7" i="211"/>
  <c r="HF7" i="211" s="1"/>
  <c r="HG11" i="211"/>
  <c r="HF11" i="211" s="1"/>
  <c r="HD29" i="211"/>
  <c r="HC29" i="211" s="1"/>
  <c r="HG20" i="211"/>
  <c r="HF20" i="211" s="1"/>
  <c r="HG26" i="211"/>
  <c r="HF26" i="211" s="1"/>
  <c r="HH21" i="211"/>
  <c r="HG10" i="211"/>
  <c r="HF10" i="211" s="1"/>
  <c r="HH19" i="211"/>
  <c r="HH8" i="211"/>
  <c r="HH27" i="211"/>
  <c r="HK23" i="211"/>
  <c r="HG12" i="211"/>
  <c r="HF12" i="211" s="1"/>
  <c r="HJ11" i="211"/>
  <c r="HI11" i="211" s="1"/>
  <c r="HK25" i="211"/>
  <c r="HJ8" i="211"/>
  <c r="HI8" i="211" s="1"/>
  <c r="HK19" i="211"/>
  <c r="HJ26" i="211"/>
  <c r="HI26" i="211" s="1"/>
  <c r="HK6" i="211"/>
  <c r="HJ9" i="211"/>
  <c r="HI9" i="211" s="1"/>
  <c r="HJ10" i="211"/>
  <c r="HI10" i="211" s="1"/>
  <c r="HJ15" i="211"/>
  <c r="HI15" i="211" s="1"/>
  <c r="HK5" i="211"/>
  <c r="HK9" i="211"/>
  <c r="HJ27" i="211"/>
  <c r="HI27" i="211" s="1"/>
  <c r="HJ13" i="211"/>
  <c r="HI13" i="211" s="1"/>
  <c r="HJ20" i="211"/>
  <c r="HI20" i="211" s="1"/>
  <c r="HJ14" i="211"/>
  <c r="HI14" i="211" s="1"/>
  <c r="HJ23" i="211"/>
  <c r="HI23" i="211" s="1"/>
  <c r="HK8" i="211"/>
  <c r="HK11" i="211"/>
  <c r="HH9" i="211"/>
  <c r="HK13" i="211"/>
  <c r="HJ17" i="211"/>
  <c r="HI17" i="211" s="1"/>
  <c r="HJ5" i="211"/>
  <c r="HI5" i="211" s="1"/>
  <c r="HJ24" i="211"/>
  <c r="HI24" i="211" s="1"/>
  <c r="HK14" i="211"/>
  <c r="HK17" i="211"/>
  <c r="HK18" i="211"/>
  <c r="HJ18" i="211"/>
  <c r="HI18" i="211" s="1"/>
  <c r="HJ6" i="211"/>
  <c r="HI6" i="211" s="1"/>
  <c r="HK26" i="211"/>
  <c r="HK24" i="211"/>
  <c r="HK22" i="211"/>
  <c r="HJ16" i="211"/>
  <c r="HI16" i="211" s="1"/>
  <c r="HJ28" i="211"/>
  <c r="HI28" i="211" s="1"/>
  <c r="HK16" i="211"/>
  <c r="HK28" i="211"/>
  <c r="HJ19" i="211"/>
  <c r="HI19" i="211" s="1"/>
  <c r="HJ31" i="211"/>
  <c r="HI31" i="211" s="1"/>
  <c r="HK15" i="211"/>
  <c r="HJ12" i="211"/>
  <c r="HI12" i="211" s="1"/>
  <c r="HK12" i="211"/>
  <c r="HJ21" i="211"/>
  <c r="HI21" i="211" s="1"/>
  <c r="HJ22" i="211"/>
  <c r="HI22" i="211" s="1"/>
  <c r="HF3" i="211"/>
  <c r="HN31" i="211"/>
  <c r="HI3" i="211"/>
  <c r="HK7" i="211"/>
  <c r="HH30" i="211"/>
  <c r="HJ7" i="211"/>
  <c r="HI7" i="211" s="1"/>
  <c r="HG19" i="211"/>
  <c r="HF19" i="211" s="1"/>
  <c r="HK27" i="211"/>
  <c r="HP17" i="211"/>
  <c r="HO17" i="211" s="1"/>
  <c r="HN18" i="211"/>
  <c r="HM28" i="211"/>
  <c r="HL28" i="211" s="1"/>
  <c r="HN20" i="211"/>
  <c r="HN8" i="211"/>
  <c r="HI2" i="211"/>
  <c r="HK20" i="211"/>
  <c r="HM18" i="211"/>
  <c r="HL18" i="211" s="1"/>
  <c r="HN24" i="211"/>
  <c r="HM25" i="211"/>
  <c r="HL25" i="211" s="1"/>
  <c r="HL3" i="211"/>
  <c r="HM11" i="211"/>
  <c r="HL11" i="211" s="1"/>
  <c r="HJ25" i="211"/>
  <c r="HI25" i="211" s="1"/>
  <c r="HM14" i="211"/>
  <c r="HL14" i="211" s="1"/>
  <c r="HN30" i="211"/>
  <c r="HM10" i="211"/>
  <c r="HL10" i="211" s="1"/>
  <c r="HM8" i="211"/>
  <c r="HL8" i="211" s="1"/>
  <c r="HN13" i="211"/>
  <c r="HK30" i="211"/>
  <c r="HM7" i="211"/>
  <c r="HL7" i="211" s="1"/>
  <c r="HN14" i="211"/>
  <c r="HL2" i="211"/>
  <c r="HM16" i="211"/>
  <c r="HL16" i="211" s="1"/>
  <c r="HN6" i="211"/>
  <c r="HM24" i="211"/>
  <c r="HL24" i="211" s="1"/>
  <c r="HM12" i="211"/>
  <c r="HL12" i="211" s="1"/>
  <c r="HN27" i="211"/>
  <c r="HM15" i="211"/>
  <c r="HL15" i="211" s="1"/>
  <c r="HN23" i="211"/>
  <c r="HN10" i="211"/>
  <c r="HM21" i="211"/>
  <c r="HL21" i="211" s="1"/>
  <c r="HM22" i="211"/>
  <c r="HL22" i="211" s="1"/>
  <c r="HN16" i="211"/>
  <c r="HM31" i="211"/>
  <c r="HL31" i="211" s="1"/>
  <c r="HN15" i="211"/>
  <c r="HN5" i="211"/>
  <c r="HM23" i="211"/>
  <c r="HL23" i="211" s="1"/>
  <c r="HN7" i="211"/>
  <c r="HG29" i="211"/>
  <c r="HF29" i="211" s="1"/>
  <c r="HN11" i="211"/>
  <c r="HM13" i="211"/>
  <c r="HL13" i="211" s="1"/>
  <c r="HN19" i="211"/>
  <c r="HQ27" i="211"/>
  <c r="HQ5" i="211"/>
  <c r="HN9" i="211"/>
  <c r="HQ30" i="211"/>
  <c r="HO2" i="211"/>
  <c r="HQ13" i="211"/>
  <c r="HQ14" i="211"/>
  <c r="HN17" i="211"/>
  <c r="HM9" i="211"/>
  <c r="HL9" i="211" s="1"/>
  <c r="HK29" i="211"/>
  <c r="HP24" i="211"/>
  <c r="HO24" i="211" s="1"/>
  <c r="HP8" i="211"/>
  <c r="HO8" i="211" s="1"/>
  <c r="HQ11" i="211"/>
  <c r="HP20" i="211"/>
  <c r="HO20" i="211" s="1"/>
  <c r="HQ12" i="211"/>
  <c r="HN29" i="211"/>
  <c r="HP27" i="211"/>
  <c r="HO27" i="211" s="1"/>
  <c r="HN26" i="211"/>
  <c r="HQ10" i="211"/>
  <c r="HQ22" i="211"/>
  <c r="HQ7" i="211"/>
  <c r="HP13" i="211"/>
  <c r="HO13" i="211" s="1"/>
  <c r="HP15" i="211"/>
  <c r="HO15" i="211" s="1"/>
  <c r="HP10" i="211"/>
  <c r="HO10" i="211" s="1"/>
  <c r="HP7" i="211"/>
  <c r="HO7" i="211" s="1"/>
  <c r="HJ29" i="211"/>
  <c r="HI29" i="211" s="1"/>
  <c r="HP26" i="211"/>
  <c r="HO26" i="211" s="1"/>
  <c r="HM26" i="211"/>
  <c r="HL26" i="211" s="1"/>
  <c r="HP11" i="211"/>
  <c r="HO11" i="211" s="1"/>
  <c r="HP14" i="211"/>
  <c r="HO14" i="211" s="1"/>
  <c r="HQ26" i="211"/>
  <c r="HN22" i="211"/>
  <c r="HQ19" i="211"/>
  <c r="HQ28" i="211"/>
  <c r="HP31" i="211"/>
  <c r="HO31" i="211" s="1"/>
  <c r="HQ8" i="211"/>
  <c r="HP29" i="211"/>
  <c r="HO29" i="211" s="1"/>
  <c r="HP23" i="211"/>
  <c r="HO23" i="211" s="1"/>
  <c r="HM30" i="211"/>
  <c r="HL30" i="211" s="1"/>
  <c r="HN25" i="211"/>
  <c r="HQ15" i="211"/>
  <c r="HP12" i="211"/>
  <c r="HO12" i="211" s="1"/>
  <c r="HM29" i="211"/>
  <c r="HL29" i="211" s="1"/>
  <c r="HK10" i="211"/>
  <c r="HP22" i="211"/>
  <c r="HO22" i="211" s="1"/>
  <c r="HQ20" i="211"/>
  <c r="HN21" i="211"/>
  <c r="HM17" i="211"/>
  <c r="HL17" i="211" s="1"/>
  <c r="HP28" i="211"/>
  <c r="HO28" i="211" s="1"/>
  <c r="HM5" i="211"/>
  <c r="HL5" i="211" s="1"/>
  <c r="HN28" i="211"/>
  <c r="HP16" i="211"/>
  <c r="HO16" i="211" s="1"/>
  <c r="HO3" i="211"/>
  <c r="HJ30" i="211"/>
  <c r="HI30" i="211" s="1"/>
  <c r="HM27" i="211"/>
  <c r="HL27" i="211" s="1"/>
  <c r="HM19" i="211"/>
  <c r="HL19" i="211" s="1"/>
  <c r="HK31" i="211"/>
  <c r="HQ9" i="211"/>
  <c r="HQ21" i="211"/>
  <c r="HQ18" i="211"/>
  <c r="HP25" i="211"/>
  <c r="HO25" i="211" s="1"/>
  <c r="HP21" i="211"/>
  <c r="HO21" i="211" s="1"/>
  <c r="HM6" i="211"/>
  <c r="HL6" i="211" s="1"/>
  <c r="HM20" i="211"/>
  <c r="HL20" i="211" s="1"/>
  <c r="HQ6" i="211"/>
  <c r="HP5" i="211"/>
  <c r="HO5" i="211" s="1"/>
  <c r="HT5" i="211"/>
  <c r="HT13" i="211"/>
  <c r="HT10" i="211"/>
  <c r="HS17" i="211"/>
  <c r="HR17" i="211" s="1"/>
  <c r="HS28" i="211"/>
  <c r="HR28" i="211" s="1"/>
  <c r="HT12" i="211"/>
  <c r="HS19" i="211"/>
  <c r="HR19" i="211" s="1"/>
  <c r="HT20" i="211"/>
  <c r="HT17" i="211"/>
  <c r="HS6" i="211"/>
  <c r="HR6" i="211" s="1"/>
  <c r="HT15" i="211"/>
  <c r="HS31" i="211"/>
  <c r="HR31" i="211" s="1"/>
  <c r="HS27" i="211"/>
  <c r="HR27" i="211" s="1"/>
  <c r="HS7" i="211"/>
  <c r="HR7" i="211" s="1"/>
  <c r="HS24" i="211"/>
  <c r="HR24" i="211" s="1"/>
  <c r="HT6" i="211"/>
  <c r="HS20" i="211"/>
  <c r="HR20" i="211" s="1"/>
  <c r="HR3" i="211"/>
  <c r="HT31" i="211"/>
  <c r="HQ25" i="211"/>
  <c r="HS8" i="211"/>
  <c r="HR8" i="211" s="1"/>
  <c r="HT25" i="211"/>
  <c r="HT8" i="211"/>
  <c r="HP9" i="211"/>
  <c r="HO9" i="211" s="1"/>
  <c r="HQ31" i="211"/>
  <c r="HP19" i="211"/>
  <c r="HO19" i="211" s="1"/>
  <c r="HT18" i="211"/>
  <c r="HS5" i="211"/>
  <c r="HR5" i="211" s="1"/>
  <c r="HT19" i="211"/>
  <c r="HT7" i="211"/>
  <c r="HS26" i="211"/>
  <c r="HR26" i="211" s="1"/>
  <c r="HP30" i="211"/>
  <c r="HO30" i="211" s="1"/>
  <c r="HT21" i="211"/>
  <c r="HT22" i="211"/>
  <c r="HS15" i="211"/>
  <c r="HR15" i="211" s="1"/>
  <c r="HQ16" i="211"/>
  <c r="HP18" i="211"/>
  <c r="HO18" i="211" s="1"/>
  <c r="HQ29" i="211"/>
  <c r="HS11" i="211"/>
  <c r="HR11" i="211" s="1"/>
  <c r="HT11" i="211"/>
  <c r="HP6" i="211"/>
  <c r="HO6" i="211" s="1"/>
  <c r="HT28" i="211"/>
  <c r="HQ23" i="211"/>
  <c r="HS25" i="211"/>
  <c r="HR25" i="211" s="1"/>
  <c r="HN12" i="211"/>
  <c r="HQ24" i="211"/>
  <c r="HS12" i="211"/>
  <c r="HR12" i="211" s="1"/>
  <c r="HS16" i="211"/>
  <c r="HR16" i="211" s="1"/>
  <c r="HT14" i="211"/>
  <c r="HS14" i="211"/>
  <c r="HR14" i="211" s="1"/>
  <c r="HT27" i="211"/>
  <c r="HS13" i="211"/>
  <c r="HR13" i="211" s="1"/>
  <c r="HQ17" i="211"/>
  <c r="HS18" i="211"/>
  <c r="HR18" i="211" s="1"/>
  <c r="HT23" i="211"/>
  <c r="HV13" i="211"/>
  <c r="HU13" i="211" s="1"/>
  <c r="HU3" i="211"/>
  <c r="HV23" i="211"/>
  <c r="HU23" i="211" s="1"/>
  <c r="HW18" i="211"/>
  <c r="HW7" i="211"/>
  <c r="HV27" i="211"/>
  <c r="HU27" i="211" s="1"/>
  <c r="HS10" i="211"/>
  <c r="HR10" i="211" s="1"/>
  <c r="HV31" i="211"/>
  <c r="HU31" i="211" s="1"/>
  <c r="HT24" i="211"/>
  <c r="HW31" i="211"/>
  <c r="HV6" i="211"/>
  <c r="HU6" i="211" s="1"/>
  <c r="HW10" i="211"/>
  <c r="HV14" i="211"/>
  <c r="HU14" i="211" s="1"/>
  <c r="HV19" i="211"/>
  <c r="HU19" i="211" s="1"/>
  <c r="HW15" i="211"/>
  <c r="HV11" i="211"/>
  <c r="HU11" i="211" s="1"/>
  <c r="HV29" i="211"/>
  <c r="HU29" i="211" s="1"/>
  <c r="HV24" i="211"/>
  <c r="HU24" i="211" s="1"/>
  <c r="HW23" i="211"/>
  <c r="HV8" i="211"/>
  <c r="HU8" i="211" s="1"/>
  <c r="HV20" i="211"/>
  <c r="HU20" i="211" s="1"/>
  <c r="HV9" i="211"/>
  <c r="HU9" i="211" s="1"/>
  <c r="HW27" i="211"/>
  <c r="HW6" i="211"/>
  <c r="HS9" i="211"/>
  <c r="HR9" i="211" s="1"/>
  <c r="HS29" i="211"/>
  <c r="HR29" i="211" s="1"/>
  <c r="HV10" i="211"/>
  <c r="HU10" i="211" s="1"/>
  <c r="HV5" i="211"/>
  <c r="HU5" i="211" s="1"/>
  <c r="HV12" i="211"/>
  <c r="HU12" i="211" s="1"/>
  <c r="HW20" i="211"/>
  <c r="HW5" i="211"/>
  <c r="HS23" i="211"/>
  <c r="HR23" i="211" s="1"/>
  <c r="HT30" i="211"/>
  <c r="HW22" i="211"/>
  <c r="HT16" i="211"/>
  <c r="HT26" i="211"/>
  <c r="HS22" i="211"/>
  <c r="HR22" i="211" s="1"/>
  <c r="HT29" i="211"/>
  <c r="HS21" i="211"/>
  <c r="HR21" i="211" s="1"/>
  <c r="HW26" i="211"/>
  <c r="HV17" i="211"/>
  <c r="HU17" i="211" s="1"/>
  <c r="HV18" i="211"/>
  <c r="HU18" i="211" s="1"/>
  <c r="HU2" i="211"/>
  <c r="HW28" i="211"/>
  <c r="HS30" i="211"/>
  <c r="HR30" i="211" s="1"/>
  <c r="HW16" i="211"/>
  <c r="HW25" i="211"/>
  <c r="HV28" i="211"/>
  <c r="HU28" i="211" s="1"/>
  <c r="HW29" i="211"/>
  <c r="HV22" i="211"/>
  <c r="HU22" i="211" s="1"/>
  <c r="HR2" i="211"/>
  <c r="HT9" i="211"/>
  <c r="HV15" i="211"/>
  <c r="HU15" i="211" s="1"/>
  <c r="HV16" i="211"/>
  <c r="HU16" i="211" s="1"/>
  <c r="HY27" i="211"/>
  <c r="HX27" i="211" s="1"/>
  <c r="HW9" i="211"/>
  <c r="HY25" i="211"/>
  <c r="HX25" i="211" s="1"/>
  <c r="HW11" i="211"/>
  <c r="HV21" i="211"/>
  <c r="HU21" i="211" s="1"/>
  <c r="HY5" i="211"/>
  <c r="HX5" i="211" s="1"/>
  <c r="HW21" i="211"/>
  <c r="HW30" i="211"/>
  <c r="HW8" i="211"/>
  <c r="HY28" i="211"/>
  <c r="HX28" i="211" s="1"/>
  <c r="HV30" i="211"/>
  <c r="HU30" i="211" s="1"/>
  <c r="HY17" i="211"/>
  <c r="HX17" i="211" s="1"/>
  <c r="HV25" i="211"/>
  <c r="HU25" i="211" s="1"/>
  <c r="HZ29" i="211"/>
  <c r="HW17" i="211"/>
  <c r="HV26" i="211"/>
  <c r="HU26" i="211" s="1"/>
  <c r="HY14" i="211"/>
  <c r="HX14" i="211" s="1"/>
  <c r="CB30" i="211"/>
  <c r="CA30" i="211" s="1"/>
  <c r="BG31" i="211"/>
  <c r="BF31" i="211" s="1"/>
  <c r="CN30" i="211"/>
  <c r="CM30" i="211" s="1"/>
  <c r="BS29" i="211"/>
  <c r="BR29" i="211" s="1"/>
  <c r="AU30" i="211"/>
  <c r="AT30" i="211" s="1"/>
  <c r="BB31" i="211"/>
  <c r="CB28" i="211"/>
  <c r="CA28" i="211" s="1"/>
  <c r="AP31" i="211"/>
  <c r="BZ31" i="211"/>
  <c r="BM31" i="211"/>
  <c r="BL31" i="211" s="1"/>
  <c r="CN31" i="211"/>
  <c r="CM31" i="211" s="1"/>
  <c r="CC31" i="211"/>
  <c r="CK28" i="211"/>
  <c r="CJ28" i="211" s="1"/>
  <c r="CE31" i="211"/>
  <c r="CD31" i="211" s="1"/>
  <c r="BJ29" i="211"/>
  <c r="BI29" i="211" s="1"/>
  <c r="BD31" i="211"/>
  <c r="BC31" i="211" s="1"/>
  <c r="AG31" i="211"/>
  <c r="BH28" i="211"/>
  <c r="BT30" i="211"/>
  <c r="AV30" i="211"/>
  <c r="BS30" i="211"/>
  <c r="BR30" i="211" s="1"/>
  <c r="BG30" i="211"/>
  <c r="BF30" i="211" s="1"/>
  <c r="CE30" i="211"/>
  <c r="CD30" i="211" s="1"/>
  <c r="CL28" i="211"/>
  <c r="CZ16" i="211"/>
  <c r="CY16" i="211" s="1"/>
  <c r="AL28" i="211"/>
  <c r="AV31" i="211"/>
  <c r="BP31" i="211"/>
  <c r="BO31" i="211" s="1"/>
  <c r="BT29" i="211"/>
  <c r="CL31" i="211"/>
  <c r="BQ28" i="211"/>
  <c r="BS31" i="211"/>
  <c r="BR31" i="211" s="1"/>
  <c r="AR31" i="211"/>
  <c r="AQ31" i="211" s="1"/>
  <c r="AM28" i="211"/>
  <c r="CE29" i="211"/>
  <c r="CD29" i="211" s="1"/>
  <c r="AO29" i="211"/>
  <c r="AN29" i="211" s="1"/>
  <c r="AF29" i="211"/>
  <c r="CR29" i="211"/>
  <c r="AP29" i="211"/>
  <c r="BN31" i="211"/>
  <c r="CO30" i="211"/>
  <c r="CB31" i="211"/>
  <c r="CA31" i="211" s="1"/>
  <c r="AJ31" i="211"/>
  <c r="BE31" i="211"/>
  <c r="CC30" i="211"/>
  <c r="AV28" i="211"/>
  <c r="BH31" i="211"/>
  <c r="AI30" i="211"/>
  <c r="AS31" i="211"/>
  <c r="DC19" i="211"/>
  <c r="DB19" i="211" s="1"/>
  <c r="CF31" i="211"/>
  <c r="DF27" i="211"/>
  <c r="DE27" i="211" s="1"/>
  <c r="CO29" i="211"/>
  <c r="CW29" i="211"/>
  <c r="CV29" i="211" s="1"/>
  <c r="CX6" i="211"/>
  <c r="DA28" i="211"/>
  <c r="DA13" i="211"/>
  <c r="CX10" i="211"/>
  <c r="CX21" i="211"/>
  <c r="DA5" i="211"/>
  <c r="AQ3" i="211"/>
  <c r="BY16" i="211"/>
  <c r="BX16" i="211" s="1"/>
  <c r="BY6" i="211"/>
  <c r="BX6" i="211" s="1"/>
  <c r="BZ18" i="211"/>
  <c r="AR30" i="211"/>
  <c r="AQ30" i="211" s="1"/>
  <c r="CN24" i="211"/>
  <c r="CM24" i="211" s="1"/>
  <c r="BW15" i="211"/>
  <c r="BW29" i="211"/>
  <c r="CO24" i="211"/>
  <c r="CB19" i="211"/>
  <c r="CA19" i="211" s="1"/>
  <c r="BA15" i="211"/>
  <c r="AZ15" i="211" s="1"/>
  <c r="BH18" i="211"/>
  <c r="CO25" i="211"/>
  <c r="BV27" i="211"/>
  <c r="BU27" i="211" s="1"/>
  <c r="BD11" i="211"/>
  <c r="BC11" i="211" s="1"/>
  <c r="AK2" i="211"/>
  <c r="BM7" i="211"/>
  <c r="BL7" i="211" s="1"/>
  <c r="BT9" i="211"/>
  <c r="AP27" i="211"/>
  <c r="BE26" i="211"/>
  <c r="BQ24" i="211"/>
  <c r="AU29" i="211"/>
  <c r="AT29" i="211" s="1"/>
  <c r="CH24" i="211"/>
  <c r="CG24" i="211" s="1"/>
  <c r="BZ12" i="211"/>
  <c r="AM30" i="211"/>
  <c r="BK27" i="211"/>
  <c r="BG13" i="211"/>
  <c r="BF13" i="211" s="1"/>
  <c r="CB12" i="211"/>
  <c r="CA12" i="211" s="1"/>
  <c r="BS12" i="211"/>
  <c r="BR12" i="211" s="1"/>
  <c r="AP7" i="211"/>
  <c r="AV10" i="211"/>
  <c r="BA10" i="211"/>
  <c r="AZ10" i="211" s="1"/>
  <c r="AL11" i="211"/>
  <c r="CA2" i="211"/>
  <c r="AX25" i="211"/>
  <c r="AW25" i="211" s="1"/>
  <c r="CH26" i="211"/>
  <c r="CG26" i="211" s="1"/>
  <c r="AS25" i="211"/>
  <c r="BH6" i="211"/>
  <c r="AM11" i="211"/>
  <c r="BW27" i="211"/>
  <c r="CC12" i="211"/>
  <c r="AP9" i="211"/>
  <c r="BA16" i="211"/>
  <c r="AZ16" i="211" s="1"/>
  <c r="BV11" i="211"/>
  <c r="BU11" i="211" s="1"/>
  <c r="BG23" i="211"/>
  <c r="BF23" i="211" s="1"/>
  <c r="CL6" i="211"/>
  <c r="AU6" i="211"/>
  <c r="AT6" i="211" s="1"/>
  <c r="BZ26" i="211"/>
  <c r="BM24" i="211"/>
  <c r="BL24" i="211" s="1"/>
  <c r="AS8" i="211"/>
  <c r="BY18" i="211"/>
  <c r="BX18" i="211" s="1"/>
  <c r="CE20" i="211"/>
  <c r="CD20" i="211" s="1"/>
  <c r="AJ10" i="211"/>
  <c r="CB22" i="211"/>
  <c r="CA22" i="211" s="1"/>
  <c r="AV16" i="211"/>
  <c r="BT24" i="211"/>
  <c r="BT5" i="211"/>
  <c r="BE18" i="211"/>
  <c r="BM11" i="211"/>
  <c r="BL11" i="211" s="1"/>
  <c r="CH22" i="211"/>
  <c r="CG22" i="211" s="1"/>
  <c r="BS8" i="211"/>
  <c r="BR8" i="211" s="1"/>
  <c r="BP12" i="211"/>
  <c r="BO12" i="211" s="1"/>
  <c r="CI24" i="211"/>
  <c r="BW13" i="211"/>
  <c r="BB21" i="211"/>
  <c r="BE21" i="211"/>
  <c r="AU9" i="211"/>
  <c r="AT9" i="211" s="1"/>
  <c r="CB20" i="211"/>
  <c r="CA20" i="211" s="1"/>
  <c r="CL14" i="211"/>
  <c r="BP10" i="211"/>
  <c r="BO10" i="211" s="1"/>
  <c r="CI27" i="211"/>
  <c r="CI17" i="211"/>
  <c r="BH26" i="211"/>
  <c r="AO8" i="211"/>
  <c r="AN8" i="211" s="1"/>
  <c r="AS27" i="211"/>
  <c r="BZ14" i="211"/>
  <c r="CR27" i="211"/>
  <c r="AY8" i="211"/>
  <c r="AP19" i="211"/>
  <c r="AY30" i="211"/>
  <c r="BE6" i="211"/>
  <c r="BK26" i="211"/>
  <c r="BM22" i="211"/>
  <c r="BL22" i="211" s="1"/>
  <c r="AL16" i="211"/>
  <c r="CN28" i="211"/>
  <c r="CM28" i="211" s="1"/>
  <c r="AS17" i="211"/>
  <c r="BA28" i="211"/>
  <c r="AZ28" i="211" s="1"/>
  <c r="BD9" i="211"/>
  <c r="BC9" i="211" s="1"/>
  <c r="BM18" i="211"/>
  <c r="BL18" i="211" s="1"/>
  <c r="BJ19" i="211"/>
  <c r="BI19" i="211" s="1"/>
  <c r="CC29" i="211"/>
  <c r="AW3" i="211"/>
  <c r="BW20" i="211"/>
  <c r="BP14" i="211"/>
  <c r="BO14" i="211" s="1"/>
  <c r="AR9" i="211"/>
  <c r="AQ9" i="211" s="1"/>
  <c r="AU19" i="211"/>
  <c r="AT19" i="211" s="1"/>
  <c r="BA8" i="211"/>
  <c r="AZ8" i="211" s="1"/>
  <c r="AL29" i="211"/>
  <c r="AK29" i="211" s="1"/>
  <c r="BO3" i="211"/>
  <c r="AO11" i="211"/>
  <c r="AN11" i="211" s="1"/>
  <c r="BP21" i="211"/>
  <c r="BO21" i="211" s="1"/>
  <c r="BV13" i="211"/>
  <c r="BU13" i="211" s="1"/>
  <c r="CE27" i="211"/>
  <c r="CD27" i="211" s="1"/>
  <c r="CC21" i="211"/>
  <c r="AW2" i="211"/>
  <c r="BW31" i="211"/>
  <c r="BM29" i="211"/>
  <c r="BL29" i="211" s="1"/>
  <c r="AL24" i="211"/>
  <c r="CN19" i="211"/>
  <c r="CM19" i="211" s="1"/>
  <c r="AO13" i="211"/>
  <c r="AN13" i="211" s="1"/>
  <c r="CI16" i="211"/>
  <c r="CH16" i="211"/>
  <c r="CG16" i="211" s="1"/>
  <c r="BY14" i="211"/>
  <c r="BX14" i="211" s="1"/>
  <c r="BD10" i="211"/>
  <c r="BC10" i="211" s="1"/>
  <c r="AX28" i="211"/>
  <c r="AW28" i="211" s="1"/>
  <c r="BP26" i="211"/>
  <c r="BO26" i="211" s="1"/>
  <c r="AL18" i="211"/>
  <c r="CK23" i="211"/>
  <c r="CJ23" i="211" s="1"/>
  <c r="BK15" i="211"/>
  <c r="CO22" i="211"/>
  <c r="BA26" i="211"/>
  <c r="AZ26" i="211" s="1"/>
  <c r="CI11" i="211"/>
  <c r="BK28" i="211"/>
  <c r="CI9" i="211"/>
  <c r="AO27" i="211"/>
  <c r="AN27" i="211" s="1"/>
  <c r="CC22" i="211"/>
  <c r="CH25" i="211"/>
  <c r="CG25" i="211" s="1"/>
  <c r="BE8" i="211"/>
  <c r="BD18" i="211"/>
  <c r="BC18" i="211" s="1"/>
  <c r="CO31" i="211"/>
  <c r="BN19" i="211"/>
  <c r="CE15" i="211"/>
  <c r="CD15" i="211" s="1"/>
  <c r="CB15" i="211"/>
  <c r="CA15" i="211" s="1"/>
  <c r="AU24" i="211"/>
  <c r="AT24" i="211" s="1"/>
  <c r="CC11" i="211"/>
  <c r="AU14" i="211"/>
  <c r="AT14" i="211" s="1"/>
  <c r="BH30" i="211"/>
  <c r="AS23" i="211"/>
  <c r="BP8" i="211"/>
  <c r="BO8" i="211" s="1"/>
  <c r="BM16" i="211"/>
  <c r="BL16" i="211" s="1"/>
  <c r="BH24" i="211"/>
  <c r="BZ28" i="211"/>
  <c r="BK12" i="211"/>
  <c r="CH6" i="211"/>
  <c r="CG6" i="211" s="1"/>
  <c r="CI15" i="211"/>
  <c r="BW28" i="211"/>
  <c r="BK14" i="211"/>
  <c r="BA17" i="211"/>
  <c r="AZ17" i="211" s="1"/>
  <c r="CF18" i="211"/>
  <c r="AO24" i="211"/>
  <c r="AN24" i="211" s="1"/>
  <c r="AN2" i="211"/>
  <c r="BT6" i="211"/>
  <c r="AI17" i="211"/>
  <c r="AO14" i="211"/>
  <c r="AN14" i="211" s="1"/>
  <c r="AX9" i="211"/>
  <c r="AW9" i="211" s="1"/>
  <c r="CF29" i="211"/>
  <c r="AY12" i="211"/>
  <c r="BP23" i="211"/>
  <c r="BO23" i="211" s="1"/>
  <c r="BV12" i="211"/>
  <c r="BU12" i="211" s="1"/>
  <c r="BY8" i="211"/>
  <c r="BX8" i="211" s="1"/>
  <c r="BY24" i="211"/>
  <c r="BX24" i="211" s="1"/>
  <c r="BD15" i="211"/>
  <c r="BC15" i="211" s="1"/>
  <c r="AP24" i="211"/>
  <c r="BW16" i="211"/>
  <c r="BY17" i="211"/>
  <c r="BX17" i="211" s="1"/>
  <c r="CK11" i="211"/>
  <c r="CJ11" i="211" s="1"/>
  <c r="BH22" i="211"/>
  <c r="BV16" i="211"/>
  <c r="BU16" i="211" s="1"/>
  <c r="BD28" i="211"/>
  <c r="BC28" i="211" s="1"/>
  <c r="AP25" i="211"/>
  <c r="AX11" i="211"/>
  <c r="AW11" i="211" s="1"/>
  <c r="BR3" i="211"/>
  <c r="BA22" i="211"/>
  <c r="AZ22" i="211" s="1"/>
  <c r="AL14" i="211"/>
  <c r="BM13" i="211"/>
  <c r="BL13" i="211" s="1"/>
  <c r="BD7" i="211"/>
  <c r="BC7" i="211" s="1"/>
  <c r="AP23" i="211"/>
  <c r="CJ3" i="211"/>
  <c r="BT7" i="211"/>
  <c r="BA7" i="211"/>
  <c r="AZ7" i="211" s="1"/>
  <c r="BE30" i="211"/>
  <c r="CF7" i="211"/>
  <c r="BE11" i="211"/>
  <c r="AS19" i="211"/>
  <c r="CH30" i="211"/>
  <c r="CG30" i="211" s="1"/>
  <c r="BB24" i="211"/>
  <c r="BW23" i="211"/>
  <c r="AO9" i="211"/>
  <c r="AN9" i="211" s="1"/>
  <c r="CF9" i="211"/>
  <c r="CH12" i="211"/>
  <c r="CG12" i="211" s="1"/>
  <c r="BE12" i="211"/>
  <c r="AV8" i="211"/>
  <c r="BT15" i="211"/>
  <c r="AM22" i="211"/>
  <c r="CE24" i="211"/>
  <c r="CD24" i="211" s="1"/>
  <c r="BS18" i="211"/>
  <c r="BR18" i="211" s="1"/>
  <c r="BW11" i="211"/>
  <c r="BQ29" i="211"/>
  <c r="BP7" i="211"/>
  <c r="BO7" i="211" s="1"/>
  <c r="CH29" i="211"/>
  <c r="CG29" i="211" s="1"/>
  <c r="BT20" i="211"/>
  <c r="CL26" i="211"/>
  <c r="CK22" i="211"/>
  <c r="CJ22" i="211" s="1"/>
  <c r="AV14" i="211"/>
  <c r="BY27" i="211"/>
  <c r="BX27" i="211" s="1"/>
  <c r="BB18" i="211"/>
  <c r="CO10" i="211"/>
  <c r="BY26" i="211"/>
  <c r="BX26" i="211" s="1"/>
  <c r="CF15" i="211"/>
  <c r="BL3" i="211"/>
  <c r="BE17" i="211"/>
  <c r="AM12" i="211"/>
  <c r="BX3" i="211"/>
  <c r="CE25" i="211"/>
  <c r="CD25" i="211" s="1"/>
  <c r="CI13" i="211"/>
  <c r="AN3" i="211"/>
  <c r="CI21" i="211"/>
  <c r="AU26" i="211"/>
  <c r="AT26" i="211" s="1"/>
  <c r="CL21" i="211"/>
  <c r="BK13" i="211"/>
  <c r="BG14" i="211"/>
  <c r="BF14" i="211" s="1"/>
  <c r="BJ21" i="211"/>
  <c r="BI21" i="211" s="1"/>
  <c r="CK21" i="211"/>
  <c r="CJ21" i="211" s="1"/>
  <c r="CE18" i="211"/>
  <c r="CD18" i="211" s="1"/>
  <c r="AX31" i="211"/>
  <c r="AW31" i="211" s="1"/>
  <c r="BJ31" i="211"/>
  <c r="BI31" i="211" s="1"/>
  <c r="BI2" i="211"/>
  <c r="AX21" i="211"/>
  <c r="AW21" i="211" s="1"/>
  <c r="AO23" i="211"/>
  <c r="AN23" i="211" s="1"/>
  <c r="AP10" i="211"/>
  <c r="BS5" i="211"/>
  <c r="BR5" i="211" s="1"/>
  <c r="CF6" i="211"/>
  <c r="AM6" i="211"/>
  <c r="CN10" i="211"/>
  <c r="CM10" i="211" s="1"/>
  <c r="BV5" i="211"/>
  <c r="BU5" i="211" s="1"/>
  <c r="CK5" i="211"/>
  <c r="CJ5" i="211" s="1"/>
  <c r="CN14" i="211"/>
  <c r="CM14" i="211" s="1"/>
  <c r="AM20" i="211"/>
  <c r="CE9" i="211"/>
  <c r="CD9" i="211" s="1"/>
  <c r="CF11" i="211"/>
  <c r="BQ26" i="211"/>
  <c r="AR22" i="211"/>
  <c r="AQ22" i="211" s="1"/>
  <c r="AY5" i="211"/>
  <c r="AX30" i="211"/>
  <c r="AW30" i="211" s="1"/>
  <c r="CN12" i="211"/>
  <c r="CM12" i="211" s="1"/>
  <c r="AY17" i="211"/>
  <c r="BY13" i="211"/>
  <c r="BX13" i="211" s="1"/>
  <c r="BD23" i="211"/>
  <c r="BC23" i="211" s="1"/>
  <c r="BQ25" i="211"/>
  <c r="CI28" i="211"/>
  <c r="AU8" i="211"/>
  <c r="AT8" i="211" s="1"/>
  <c r="BA30" i="211"/>
  <c r="AZ30" i="211" s="1"/>
  <c r="BS7" i="211"/>
  <c r="BR7" i="211" s="1"/>
  <c r="AL10" i="211"/>
  <c r="BQ13" i="211"/>
  <c r="AX17" i="211"/>
  <c r="AW17" i="211" s="1"/>
  <c r="BT28" i="211"/>
  <c r="BZ23" i="211"/>
  <c r="BE9" i="211"/>
  <c r="CL27" i="211"/>
  <c r="BQ17" i="211"/>
  <c r="BW7" i="211"/>
  <c r="CO14" i="211"/>
  <c r="CC19" i="211"/>
  <c r="BK5" i="211"/>
  <c r="CB26" i="211"/>
  <c r="CA26" i="211" s="1"/>
  <c r="BE13" i="211"/>
  <c r="CI5" i="211"/>
  <c r="BQ21" i="211"/>
  <c r="AP5" i="211"/>
  <c r="CB25" i="211"/>
  <c r="CA25" i="211" s="1"/>
  <c r="AU20" i="211"/>
  <c r="AT20" i="211" s="1"/>
  <c r="AP8" i="211"/>
  <c r="BV9" i="211"/>
  <c r="BU9" i="211" s="1"/>
  <c r="BM26" i="211"/>
  <c r="BL26" i="211" s="1"/>
  <c r="AX27" i="211"/>
  <c r="AW27" i="211" s="1"/>
  <c r="CE16" i="211"/>
  <c r="CD16" i="211" s="1"/>
  <c r="CI31" i="211"/>
  <c r="AP14" i="211"/>
  <c r="BN6" i="211"/>
  <c r="CC5" i="211"/>
  <c r="BG21" i="211"/>
  <c r="BF21" i="211" s="1"/>
  <c r="AM14" i="211"/>
  <c r="BM6" i="211"/>
  <c r="BL6" i="211" s="1"/>
  <c r="BN29" i="211"/>
  <c r="AP16" i="211"/>
  <c r="AR27" i="211"/>
  <c r="AQ27" i="211" s="1"/>
  <c r="BJ28" i="211"/>
  <c r="BI28" i="211" s="1"/>
  <c r="CO6" i="211"/>
  <c r="AO30" i="211"/>
  <c r="AN30" i="211" s="1"/>
  <c r="AM13" i="211"/>
  <c r="CB17" i="211"/>
  <c r="CA17" i="211" s="1"/>
  <c r="BS27" i="211"/>
  <c r="BR27" i="211" s="1"/>
  <c r="BT11" i="211"/>
  <c r="BN25" i="211"/>
  <c r="BZ29" i="211"/>
  <c r="AY28" i="211"/>
  <c r="CC16" i="211"/>
  <c r="BP25" i="211"/>
  <c r="BO25" i="211" s="1"/>
  <c r="BS20" i="211"/>
  <c r="BR20" i="211" s="1"/>
  <c r="CK7" i="211"/>
  <c r="CJ7" i="211" s="1"/>
  <c r="CB27" i="211"/>
  <c r="CA27" i="211" s="1"/>
  <c r="CL10" i="211"/>
  <c r="BD24" i="211"/>
  <c r="BC24" i="211" s="1"/>
  <c r="AM17" i="211"/>
  <c r="AP21" i="211"/>
  <c r="AS22" i="211"/>
  <c r="BN30" i="211"/>
  <c r="CF13" i="211"/>
  <c r="BT18" i="211"/>
  <c r="BP9" i="211"/>
  <c r="BO9" i="211" s="1"/>
  <c r="BH7" i="211"/>
  <c r="CF25" i="211"/>
  <c r="CI20" i="211"/>
  <c r="CO20" i="211"/>
  <c r="AP12" i="211"/>
  <c r="CC24" i="211"/>
  <c r="BS6" i="211"/>
  <c r="BR6" i="211" s="1"/>
  <c r="AO21" i="211"/>
  <c r="AN21" i="211" s="1"/>
  <c r="BB17" i="211"/>
  <c r="BJ6" i="211"/>
  <c r="BI6" i="211" s="1"/>
  <c r="BV25" i="211"/>
  <c r="BU25" i="211" s="1"/>
  <c r="CO21" i="211"/>
  <c r="BD27" i="211"/>
  <c r="BC27" i="211" s="1"/>
  <c r="AY22" i="211"/>
  <c r="BT10" i="211"/>
  <c r="BN13" i="211"/>
  <c r="CF8" i="211"/>
  <c r="CB16" i="211"/>
  <c r="CA16" i="211" s="1"/>
  <c r="BM9" i="211"/>
  <c r="BL9" i="211" s="1"/>
  <c r="BG11" i="211"/>
  <c r="BF11" i="211" s="1"/>
  <c r="BS10" i="211"/>
  <c r="BR10" i="211" s="1"/>
  <c r="AV25" i="211"/>
  <c r="AR12" i="211"/>
  <c r="AQ12" i="211" s="1"/>
  <c r="BJ7" i="211"/>
  <c r="BI7" i="211" s="1"/>
  <c r="AP26" i="211"/>
  <c r="BW18" i="211"/>
  <c r="CE14" i="211"/>
  <c r="CD14" i="211" s="1"/>
  <c r="CI30" i="211"/>
  <c r="BH13" i="211"/>
  <c r="BH12" i="211"/>
  <c r="BG12" i="211"/>
  <c r="BF12" i="211" s="1"/>
  <c r="AS28" i="211"/>
  <c r="AV18" i="211"/>
  <c r="AT3" i="211"/>
  <c r="AP17" i="211"/>
  <c r="AK3" i="211"/>
  <c r="BG22" i="211"/>
  <c r="BF22" i="211" s="1"/>
  <c r="AR15" i="211"/>
  <c r="AQ15" i="211" s="1"/>
  <c r="CN7" i="211"/>
  <c r="CM7" i="211" s="1"/>
  <c r="CG3" i="211"/>
  <c r="CN13" i="211"/>
  <c r="CM13" i="211" s="1"/>
  <c r="CI6" i="211"/>
  <c r="BZ27" i="211"/>
  <c r="BS11" i="211"/>
  <c r="BR11" i="211" s="1"/>
  <c r="CC15" i="211"/>
  <c r="BQ27" i="211"/>
  <c r="CH13" i="211"/>
  <c r="CG13" i="211" s="1"/>
  <c r="CB5" i="211"/>
  <c r="CA5" i="211" s="1"/>
  <c r="AV19" i="211"/>
  <c r="CN8" i="211"/>
  <c r="CM8" i="211" s="1"/>
  <c r="BN15" i="211"/>
  <c r="AL17" i="211"/>
  <c r="AK17" i="211" s="1"/>
  <c r="CK29" i="211"/>
  <c r="CJ29" i="211" s="1"/>
  <c r="AS10" i="211"/>
  <c r="CA3" i="211"/>
  <c r="BD19" i="211"/>
  <c r="BC19" i="211" s="1"/>
  <c r="BN27" i="211"/>
  <c r="BK20" i="211"/>
  <c r="CP2" i="211"/>
  <c r="BJ20" i="211"/>
  <c r="BI20" i="211" s="1"/>
  <c r="CB11" i="211"/>
  <c r="CA11" i="211" s="1"/>
  <c r="CK12" i="211"/>
  <c r="CJ12" i="211" s="1"/>
  <c r="AY25" i="211"/>
  <c r="BB27" i="211"/>
  <c r="BN10" i="211"/>
  <c r="BL2" i="211"/>
  <c r="CH10" i="211"/>
  <c r="CG10" i="211" s="1"/>
  <c r="AM18" i="211"/>
  <c r="CN9" i="211"/>
  <c r="CM9" i="211" s="1"/>
  <c r="AX7" i="211"/>
  <c r="AW7" i="211" s="1"/>
  <c r="BZ17" i="211"/>
  <c r="AV7" i="211"/>
  <c r="BT27" i="211"/>
  <c r="BH19" i="211"/>
  <c r="BG20" i="211"/>
  <c r="BF20" i="211" s="1"/>
  <c r="CH18" i="211"/>
  <c r="CG18" i="211" s="1"/>
  <c r="CH5" i="211"/>
  <c r="CG5" i="211" s="1"/>
  <c r="AX5" i="211"/>
  <c r="AW5" i="211" s="1"/>
  <c r="BQ22" i="211"/>
  <c r="BE20" i="211"/>
  <c r="CI12" i="211"/>
  <c r="AR18" i="211"/>
  <c r="AQ18" i="211" s="1"/>
  <c r="BZ30" i="211"/>
  <c r="BN8" i="211"/>
  <c r="BD25" i="211"/>
  <c r="BC25" i="211" s="1"/>
  <c r="CK26" i="211"/>
  <c r="CJ26" i="211" s="1"/>
  <c r="BP17" i="211"/>
  <c r="BO17" i="211" s="1"/>
  <c r="AL8" i="211"/>
  <c r="CO17" i="211"/>
  <c r="AM7" i="211"/>
  <c r="CB23" i="211"/>
  <c r="CA23" i="211" s="1"/>
  <c r="CF12" i="211"/>
  <c r="CH9" i="211"/>
  <c r="CG9" i="211" s="1"/>
  <c r="BG28" i="211"/>
  <c r="BF28" i="211" s="1"/>
  <c r="CF22" i="211"/>
  <c r="AR5" i="211"/>
  <c r="AQ5" i="211" s="1"/>
  <c r="AQ2" i="211"/>
  <c r="CC18" i="211"/>
  <c r="AM25" i="211"/>
  <c r="BU3" i="211"/>
  <c r="BB11" i="211"/>
  <c r="AU10" i="211"/>
  <c r="AT10" i="211" s="1"/>
  <c r="CE10" i="211"/>
  <c r="CD10" i="211" s="1"/>
  <c r="BM25" i="211"/>
  <c r="BL25" i="211" s="1"/>
  <c r="BM5" i="211"/>
  <c r="BL5" i="211" s="1"/>
  <c r="BW21" i="211"/>
  <c r="CE17" i="211"/>
  <c r="CD17" i="211" s="1"/>
  <c r="CO9" i="211"/>
  <c r="BZ13" i="211"/>
  <c r="CL25" i="211"/>
  <c r="BZ20" i="211"/>
  <c r="AS11" i="211"/>
  <c r="BD6" i="211"/>
  <c r="BC6" i="211" s="1"/>
  <c r="CN26" i="211"/>
  <c r="CM26" i="211" s="1"/>
  <c r="CE12" i="211"/>
  <c r="CD12" i="211" s="1"/>
  <c r="BV8" i="211"/>
  <c r="BU8" i="211" s="1"/>
  <c r="BW17" i="211"/>
  <c r="CK27" i="211"/>
  <c r="CJ27" i="211" s="1"/>
  <c r="AP22" i="211"/>
  <c r="BP24" i="211"/>
  <c r="BO24" i="211" s="1"/>
  <c r="CC23" i="211"/>
  <c r="BV30" i="211"/>
  <c r="BU30" i="211" s="1"/>
  <c r="CN6" i="211"/>
  <c r="CM6" i="211" s="1"/>
  <c r="CB18" i="211"/>
  <c r="CA18" i="211" s="1"/>
  <c r="BQ11" i="211"/>
  <c r="CI10" i="211"/>
  <c r="BF2" i="211"/>
  <c r="CO5" i="211"/>
  <c r="BA18" i="211"/>
  <c r="AZ18" i="211" s="1"/>
  <c r="AY7" i="211"/>
  <c r="BP18" i="211"/>
  <c r="BO18" i="211" s="1"/>
  <c r="CF28" i="211"/>
  <c r="BH25" i="211"/>
  <c r="BJ30" i="211"/>
  <c r="BI30" i="211" s="1"/>
  <c r="CH19" i="211"/>
  <c r="CG19" i="211" s="1"/>
  <c r="BK21" i="211"/>
  <c r="BV17" i="211"/>
  <c r="BU17" i="211" s="1"/>
  <c r="CH15" i="211"/>
  <c r="CG15" i="211" s="1"/>
  <c r="BA6" i="211"/>
  <c r="AZ6" i="211" s="1"/>
  <c r="CE8" i="211"/>
  <c r="CD8" i="211" s="1"/>
  <c r="AS16" i="211"/>
  <c r="CN23" i="211"/>
  <c r="CM23" i="211" s="1"/>
  <c r="BJ24" i="211"/>
  <c r="BI24" i="211" s="1"/>
  <c r="BV6" i="211"/>
  <c r="BU6" i="211" s="1"/>
  <c r="AL9" i="211"/>
  <c r="CK13" i="211"/>
  <c r="CJ13" i="211" s="1"/>
  <c r="BG27" i="211"/>
  <c r="BF27" i="211" s="1"/>
  <c r="AS14" i="211"/>
  <c r="AV21" i="211"/>
  <c r="AY14" i="211"/>
  <c r="AO12" i="211"/>
  <c r="AN12" i="211" s="1"/>
  <c r="CF17" i="211"/>
  <c r="AU15" i="211"/>
  <c r="AT15" i="211" s="1"/>
  <c r="AP28" i="211"/>
  <c r="AI21" i="211"/>
  <c r="BA14" i="211"/>
  <c r="AZ14" i="211" s="1"/>
  <c r="BB28" i="211"/>
  <c r="BG19" i="211"/>
  <c r="BF19" i="211" s="1"/>
  <c r="BJ23" i="211"/>
  <c r="BI23" i="211" s="1"/>
  <c r="CE13" i="211"/>
  <c r="CD13" i="211" s="1"/>
  <c r="AP15" i="211"/>
  <c r="BK11" i="211"/>
  <c r="BH8" i="211"/>
  <c r="AZ2" i="211"/>
  <c r="CO13" i="211"/>
  <c r="BJ27" i="211"/>
  <c r="BI27" i="211" s="1"/>
  <c r="BG16" i="211"/>
  <c r="BF16" i="211" s="1"/>
  <c r="AV9" i="211"/>
  <c r="AR20" i="211"/>
  <c r="AQ20" i="211" s="1"/>
  <c r="BN23" i="211"/>
  <c r="AU28" i="211"/>
  <c r="AT28" i="211" s="1"/>
  <c r="BT8" i="211"/>
  <c r="AM26" i="211"/>
  <c r="AL22" i="211"/>
  <c r="BN9" i="211"/>
  <c r="AO7" i="211"/>
  <c r="AN7" i="211" s="1"/>
  <c r="BK16" i="211"/>
  <c r="AR26" i="211"/>
  <c r="AQ26" i="211" s="1"/>
  <c r="BT26" i="211"/>
  <c r="BQ31" i="211"/>
  <c r="CM3" i="211"/>
  <c r="BJ14" i="211"/>
  <c r="BI14" i="211" s="1"/>
  <c r="BG6" i="211"/>
  <c r="BF6" i="211" s="1"/>
  <c r="CL7" i="211"/>
  <c r="BA24" i="211"/>
  <c r="AZ24" i="211" s="1"/>
  <c r="BJ26" i="211"/>
  <c r="BI26" i="211" s="1"/>
  <c r="BC3" i="211"/>
  <c r="BN17" i="211"/>
  <c r="CC25" i="211"/>
  <c r="BB5" i="211"/>
  <c r="BD14" i="211"/>
  <c r="BC14" i="211" s="1"/>
  <c r="CE21" i="211"/>
  <c r="CD21" i="211" s="1"/>
  <c r="CE28" i="211"/>
  <c r="CD28" i="211" s="1"/>
  <c r="BG9" i="211"/>
  <c r="BF9" i="211" s="1"/>
  <c r="CB29" i="211"/>
  <c r="CA29" i="211" s="1"/>
  <c r="BV10" i="211"/>
  <c r="BU10" i="211" s="1"/>
  <c r="CH11" i="211"/>
  <c r="CG11" i="211" s="1"/>
  <c r="CE19" i="211"/>
  <c r="CD19" i="211" s="1"/>
  <c r="BQ23" i="211"/>
  <c r="BK7" i="211"/>
  <c r="BT13" i="211"/>
  <c r="BP29" i="211"/>
  <c r="BO29" i="211" s="1"/>
  <c r="AU21" i="211"/>
  <c r="AT21" i="211" s="1"/>
  <c r="AR24" i="211"/>
  <c r="AQ24" i="211" s="1"/>
  <c r="CE5" i="211"/>
  <c r="CD5" i="211" s="1"/>
  <c r="BN26" i="211"/>
  <c r="AO17" i="211"/>
  <c r="AN17" i="211" s="1"/>
  <c r="AX16" i="211"/>
  <c r="AW16" i="211" s="1"/>
  <c r="AY6" i="211"/>
  <c r="CL15" i="211"/>
  <c r="BQ15" i="211"/>
  <c r="CL24" i="211"/>
  <c r="CF27" i="211"/>
  <c r="CK15" i="211"/>
  <c r="CJ15" i="211" s="1"/>
  <c r="BZ10" i="211"/>
  <c r="CO19" i="211"/>
  <c r="AS24" i="211"/>
  <c r="BT16" i="211"/>
  <c r="BE5" i="211"/>
  <c r="BN7" i="211"/>
  <c r="CL18" i="211"/>
  <c r="AP11" i="211"/>
  <c r="BS22" i="211"/>
  <c r="BR22" i="211" s="1"/>
  <c r="AR7" i="211"/>
  <c r="AQ7" i="211" s="1"/>
  <c r="BT21" i="211"/>
  <c r="BK8" i="211"/>
  <c r="BJ5" i="211"/>
  <c r="BI5" i="211" s="1"/>
  <c r="AU16" i="211"/>
  <c r="AT16" i="211" s="1"/>
  <c r="AS5" i="211"/>
  <c r="AR23" i="211"/>
  <c r="AQ23" i="211" s="1"/>
  <c r="CC27" i="211"/>
  <c r="BT25" i="211"/>
  <c r="AX26" i="211"/>
  <c r="AW26" i="211" s="1"/>
  <c r="BK19" i="211"/>
  <c r="CE11" i="211"/>
  <c r="CD11" i="211" s="1"/>
  <c r="CK9" i="211"/>
  <c r="CJ9" i="211" s="1"/>
  <c r="CC13" i="211"/>
  <c r="AM10" i="211"/>
  <c r="BM17" i="211"/>
  <c r="BL17" i="211" s="1"/>
  <c r="AL31" i="211"/>
  <c r="AR11" i="211"/>
  <c r="AQ11" i="211" s="1"/>
  <c r="CQ21" i="211"/>
  <c r="CP21" i="211" s="1"/>
  <c r="CK18" i="211"/>
  <c r="CJ18" i="211" s="1"/>
  <c r="BM28" i="211"/>
  <c r="BL28" i="211" s="1"/>
  <c r="BG26" i="211"/>
  <c r="BF26" i="211" s="1"/>
  <c r="BA27" i="211"/>
  <c r="AZ27" i="211" s="1"/>
  <c r="CB21" i="211"/>
  <c r="CA21" i="211" s="1"/>
  <c r="AV13" i="211"/>
  <c r="BG7" i="211"/>
  <c r="BF7" i="211" s="1"/>
  <c r="AV12" i="211"/>
  <c r="CF19" i="211"/>
  <c r="BP27" i="211"/>
  <c r="BO27" i="211" s="1"/>
  <c r="BB15" i="211"/>
  <c r="CH28" i="211"/>
  <c r="CG28" i="211" s="1"/>
  <c r="BJ16" i="211"/>
  <c r="BI16" i="211" s="1"/>
  <c r="BN16" i="211"/>
  <c r="CF24" i="211"/>
  <c r="BZ24" i="211"/>
  <c r="AR16" i="211"/>
  <c r="AQ16" i="211" s="1"/>
  <c r="BB16" i="211"/>
  <c r="CK8" i="211"/>
  <c r="CJ8" i="211" s="1"/>
  <c r="CI18" i="211"/>
  <c r="CK30" i="211"/>
  <c r="CJ30" i="211" s="1"/>
  <c r="BB7" i="211"/>
  <c r="CK14" i="211"/>
  <c r="CJ14" i="211" s="1"/>
  <c r="BH10" i="211"/>
  <c r="BD12" i="211"/>
  <c r="BC12" i="211" s="1"/>
  <c r="BT14" i="211"/>
  <c r="BQ20" i="211"/>
  <c r="BW26" i="211"/>
  <c r="AJ28" i="211"/>
  <c r="CO26" i="211"/>
  <c r="BG24" i="211"/>
  <c r="BF24" i="211" s="1"/>
  <c r="AS15" i="211"/>
  <c r="BH27" i="211"/>
  <c r="BE16" i="211"/>
  <c r="BM19" i="211"/>
  <c r="BL19" i="211" s="1"/>
  <c r="BP15" i="211"/>
  <c r="BO15" i="211" s="1"/>
  <c r="BY5" i="211"/>
  <c r="BX5" i="211" s="1"/>
  <c r="BN22" i="211"/>
  <c r="CL16" i="211"/>
  <c r="CJ2" i="211"/>
  <c r="BW9" i="211"/>
  <c r="CH31" i="211"/>
  <c r="CG31" i="211" s="1"/>
  <c r="AS6" i="211"/>
  <c r="BK23" i="211"/>
  <c r="CF14" i="211"/>
  <c r="BA11" i="211"/>
  <c r="AZ11" i="211" s="1"/>
  <c r="BP11" i="211"/>
  <c r="BO11" i="211" s="1"/>
  <c r="BN11" i="211"/>
  <c r="BW24" i="211"/>
  <c r="CN20" i="211"/>
  <c r="CM20" i="211" s="1"/>
  <c r="BZ6" i="211"/>
  <c r="BY20" i="211"/>
  <c r="BX20" i="211" s="1"/>
  <c r="BM21" i="211"/>
  <c r="BL21" i="211" s="1"/>
  <c r="CL8" i="211"/>
  <c r="BS16" i="211"/>
  <c r="BR16" i="211" s="1"/>
  <c r="BN21" i="211"/>
  <c r="BK24" i="211"/>
  <c r="CF5" i="211"/>
  <c r="AX8" i="211"/>
  <c r="AW8" i="211" s="1"/>
  <c r="CN22" i="211"/>
  <c r="CM22" i="211" s="1"/>
  <c r="BE19" i="211"/>
  <c r="CE22" i="211"/>
  <c r="CD22" i="211" s="1"/>
  <c r="CC20" i="211"/>
  <c r="BY11" i="211"/>
  <c r="BX11" i="211" s="1"/>
  <c r="AV23" i="211"/>
  <c r="AP13" i="211"/>
  <c r="BP19" i="211"/>
  <c r="BO19" i="211" s="1"/>
  <c r="BB30" i="211"/>
  <c r="BW22" i="211"/>
  <c r="AL25" i="211"/>
  <c r="BE25" i="211"/>
  <c r="BB6" i="211"/>
  <c r="AL13" i="211"/>
  <c r="BK17" i="211"/>
  <c r="CQ20" i="211"/>
  <c r="CP20" i="211" s="1"/>
  <c r="CL23" i="211"/>
  <c r="BN24" i="211"/>
  <c r="CO15" i="211"/>
  <c r="BE14" i="211"/>
  <c r="BJ9" i="211"/>
  <c r="BI9" i="211" s="1"/>
  <c r="BK22" i="211"/>
  <c r="CB14" i="211"/>
  <c r="CA14" i="211" s="1"/>
  <c r="BV26" i="211"/>
  <c r="BU26" i="211" s="1"/>
  <c r="AR21" i="211"/>
  <c r="AQ21" i="211" s="1"/>
  <c r="BM8" i="211"/>
  <c r="BL8" i="211" s="1"/>
  <c r="AO18" i="211"/>
  <c r="AN18" i="211" s="1"/>
  <c r="AU18" i="211"/>
  <c r="AT18" i="211" s="1"/>
  <c r="BV23" i="211"/>
  <c r="BU23" i="211" s="1"/>
  <c r="AX22" i="211"/>
  <c r="AW22" i="211" s="1"/>
  <c r="AL5" i="211"/>
  <c r="AX20" i="211"/>
  <c r="AW20" i="211" s="1"/>
  <c r="CF26" i="211"/>
  <c r="AY18" i="211"/>
  <c r="AL7" i="211"/>
  <c r="AL26" i="211"/>
  <c r="AV27" i="211"/>
  <c r="AM21" i="211"/>
  <c r="BZ16" i="211"/>
  <c r="BY28" i="211"/>
  <c r="BX28" i="211" s="1"/>
  <c r="CH14" i="211"/>
  <c r="CG14" i="211" s="1"/>
  <c r="AX10" i="211"/>
  <c r="AW10" i="211" s="1"/>
  <c r="BM15" i="211"/>
  <c r="BL15" i="211" s="1"/>
  <c r="BQ10" i="211"/>
  <c r="AY15" i="211"/>
  <c r="CL11" i="211"/>
  <c r="BD22" i="211"/>
  <c r="BC22" i="211" s="1"/>
  <c r="BY10" i="211"/>
  <c r="BX10" i="211" s="1"/>
  <c r="BD17" i="211"/>
  <c r="BC17" i="211" s="1"/>
  <c r="AR19" i="211"/>
  <c r="AQ19" i="211" s="1"/>
  <c r="BE27" i="211"/>
  <c r="BY12" i="211"/>
  <c r="BX12" i="211" s="1"/>
  <c r="AM19" i="211"/>
  <c r="AO22" i="211"/>
  <c r="AN22" i="211" s="1"/>
  <c r="AY26" i="211"/>
  <c r="CN17" i="211"/>
  <c r="CM17" i="211" s="1"/>
  <c r="BS19" i="211"/>
  <c r="BR19" i="211" s="1"/>
  <c r="BK29" i="211"/>
  <c r="BS9" i="211"/>
  <c r="BR9" i="211" s="1"/>
  <c r="BQ16" i="211"/>
  <c r="BM10" i="211"/>
  <c r="BL10" i="211" s="1"/>
  <c r="AY19" i="211"/>
  <c r="BK9" i="211"/>
  <c r="BV7" i="211"/>
  <c r="BU7" i="211" s="1"/>
  <c r="BY15" i="211"/>
  <c r="BX15" i="211" s="1"/>
  <c r="AO26" i="211"/>
  <c r="AN26" i="211" s="1"/>
  <c r="CH17" i="211"/>
  <c r="CG17" i="211" s="1"/>
  <c r="BG17" i="211"/>
  <c r="BF17" i="211" s="1"/>
  <c r="BW14" i="211"/>
  <c r="CK10" i="211"/>
  <c r="CJ10" i="211" s="1"/>
  <c r="AM31" i="211"/>
  <c r="CE7" i="211"/>
  <c r="CD7" i="211" s="1"/>
  <c r="AR10" i="211"/>
  <c r="AQ10" i="211" s="1"/>
  <c r="CL17" i="211"/>
  <c r="AL20" i="211"/>
  <c r="AZ3" i="211"/>
  <c r="CR30" i="211"/>
  <c r="BQ19" i="211"/>
  <c r="BS25" i="211"/>
  <c r="BR25" i="211" s="1"/>
  <c r="CH7" i="211"/>
  <c r="CG7" i="211" s="1"/>
  <c r="BJ10" i="211"/>
  <c r="BI10" i="211" s="1"/>
  <c r="BB22" i="211"/>
  <c r="BJ22" i="211"/>
  <c r="BI22" i="211" s="1"/>
  <c r="CO27" i="211"/>
  <c r="BD26" i="211"/>
  <c r="BC26" i="211" s="1"/>
  <c r="BT19" i="211"/>
  <c r="BY30" i="211"/>
  <c r="BX30" i="211" s="1"/>
  <c r="CF23" i="211"/>
  <c r="CN29" i="211"/>
  <c r="CM29" i="211" s="1"/>
  <c r="CH23" i="211"/>
  <c r="CG23" i="211" s="1"/>
  <c r="AL30" i="211"/>
  <c r="AK30" i="211" s="1"/>
  <c r="CL5" i="211"/>
  <c r="AV11" i="211"/>
  <c r="BP5" i="211"/>
  <c r="BO5" i="211" s="1"/>
  <c r="BA25" i="211"/>
  <c r="AZ25" i="211" s="1"/>
  <c r="AU23" i="211"/>
  <c r="AT23" i="211" s="1"/>
  <c r="BQ8" i="211"/>
  <c r="BG18" i="211"/>
  <c r="BF18" i="211" s="1"/>
  <c r="BE10" i="211"/>
  <c r="BW12" i="211"/>
  <c r="AR17" i="211"/>
  <c r="AQ17" i="211" s="1"/>
  <c r="BV15" i="211"/>
  <c r="BU15" i="211" s="1"/>
  <c r="BB8" i="211"/>
  <c r="AM24" i="211"/>
  <c r="AM27" i="211"/>
  <c r="BT22" i="211"/>
  <c r="CK6" i="211"/>
  <c r="CJ6" i="211" s="1"/>
  <c r="AX12" i="211"/>
  <c r="AW12" i="211" s="1"/>
  <c r="AM15" i="211"/>
  <c r="CB24" i="211"/>
  <c r="CA24" i="211" s="1"/>
  <c r="CD3" i="211"/>
  <c r="CO28" i="211"/>
  <c r="BZ9" i="211"/>
  <c r="BD21" i="211"/>
  <c r="BC21" i="211" s="1"/>
  <c r="BG5" i="211"/>
  <c r="BF5" i="211" s="1"/>
  <c r="BE15" i="211"/>
  <c r="BN20" i="211"/>
  <c r="BZ11" i="211"/>
  <c r="CI22" i="211"/>
  <c r="CN21" i="211"/>
  <c r="CM21" i="211" s="1"/>
  <c r="BA13" i="211"/>
  <c r="AZ13" i="211" s="1"/>
  <c r="BO2" i="211"/>
  <c r="CC10" i="211"/>
  <c r="AO6" i="211"/>
  <c r="AN6" i="211" s="1"/>
  <c r="BP6" i="211"/>
  <c r="BO6" i="211" s="1"/>
  <c r="CK31" i="211"/>
  <c r="CJ31" i="211" s="1"/>
  <c r="AO15" i="211"/>
  <c r="AN15" i="211" s="1"/>
  <c r="AO31" i="211"/>
  <c r="AN31" i="211" s="1"/>
  <c r="BQ30" i="211"/>
  <c r="BF3" i="211"/>
  <c r="CF20" i="211"/>
  <c r="BG25" i="211"/>
  <c r="BF25" i="211" s="1"/>
  <c r="BS15" i="211"/>
  <c r="BR15" i="211" s="1"/>
  <c r="BE23" i="211"/>
  <c r="BZ19" i="211"/>
  <c r="CF30" i="211"/>
  <c r="BJ18" i="211"/>
  <c r="BI18" i="211" s="1"/>
  <c r="AM16" i="211"/>
  <c r="BQ6" i="211"/>
  <c r="AS12" i="211"/>
  <c r="BB29" i="211"/>
  <c r="BJ15" i="211"/>
  <c r="BI15" i="211" s="1"/>
  <c r="AM9" i="211"/>
  <c r="BQ5" i="211"/>
  <c r="CK25" i="211"/>
  <c r="CJ25" i="211" s="1"/>
  <c r="CL12" i="211"/>
  <c r="AO5" i="211"/>
  <c r="AN5" i="211" s="1"/>
  <c r="CC26" i="211"/>
  <c r="AR25" i="211"/>
  <c r="AQ25" i="211" s="1"/>
  <c r="CM2" i="211"/>
  <c r="BP13" i="211"/>
  <c r="BO13" i="211" s="1"/>
  <c r="AP20" i="211"/>
  <c r="AV26" i="211"/>
  <c r="BK6" i="211"/>
  <c r="AO16" i="211"/>
  <c r="AN16" i="211" s="1"/>
  <c r="BB9" i="211"/>
  <c r="CC28" i="211"/>
  <c r="CN27" i="211"/>
  <c r="CM27" i="211" s="1"/>
  <c r="CI25" i="211"/>
  <c r="BN5" i="211"/>
  <c r="BD5" i="211"/>
  <c r="BC5" i="211" s="1"/>
  <c r="AS13" i="211"/>
  <c r="BH16" i="211"/>
  <c r="CO8" i="211"/>
  <c r="AS20" i="211"/>
  <c r="CL13" i="211"/>
  <c r="BA9" i="211"/>
  <c r="AZ9" i="211" s="1"/>
  <c r="BV14" i="211"/>
  <c r="BU14" i="211" s="1"/>
  <c r="BG15" i="211"/>
  <c r="BF15" i="211" s="1"/>
  <c r="BJ13" i="211"/>
  <c r="BI13" i="211" s="1"/>
  <c r="BB20" i="211"/>
  <c r="BY19" i="211"/>
  <c r="BX19" i="211" s="1"/>
  <c r="BS13" i="211"/>
  <c r="BR13" i="211" s="1"/>
  <c r="BH20" i="211"/>
  <c r="BW8" i="211"/>
  <c r="CF10" i="211"/>
  <c r="BH5" i="211"/>
  <c r="AM5" i="211"/>
  <c r="CI19" i="211"/>
  <c r="BV29" i="211"/>
  <c r="BU29" i="211" s="1"/>
  <c r="BP30" i="211"/>
  <c r="BO30" i="211" s="1"/>
  <c r="CC9" i="211"/>
  <c r="AU17" i="211"/>
  <c r="AT17" i="211" s="1"/>
  <c r="BQ18" i="211"/>
  <c r="BC2" i="211"/>
  <c r="CI7" i="211"/>
  <c r="BS23" i="211"/>
  <c r="BR23" i="211" s="1"/>
  <c r="CO23" i="211"/>
  <c r="AY16" i="211"/>
  <c r="CE23" i="211"/>
  <c r="CD23" i="211" s="1"/>
  <c r="AY10" i="211"/>
  <c r="BZ7" i="211"/>
  <c r="BQ14" i="211"/>
  <c r="CC14" i="211"/>
  <c r="BK25" i="211"/>
  <c r="BS21" i="211"/>
  <c r="BR21" i="211" s="1"/>
  <c r="CV3" i="211"/>
  <c r="AV29" i="211"/>
  <c r="AS18" i="211"/>
  <c r="AL27" i="211"/>
  <c r="AV20" i="211"/>
  <c r="AY13" i="211"/>
  <c r="CR17" i="211"/>
  <c r="AM8" i="211"/>
  <c r="BB10" i="211"/>
  <c r="BK31" i="211"/>
  <c r="AP6" i="211"/>
  <c r="BJ17" i="211"/>
  <c r="BI17" i="211" s="1"/>
  <c r="BD16" i="211"/>
  <c r="BC16" i="211" s="1"/>
  <c r="AV24" i="211"/>
  <c r="BN12" i="211"/>
  <c r="AV22" i="211"/>
  <c r="AL19" i="211"/>
  <c r="BH23" i="211"/>
  <c r="BJ11" i="211"/>
  <c r="BI11" i="211" s="1"/>
  <c r="AY11" i="211"/>
  <c r="BK10" i="211"/>
  <c r="BA29" i="211"/>
  <c r="AZ29" i="211" s="1"/>
  <c r="BJ8" i="211"/>
  <c r="BI8" i="211" s="1"/>
  <c r="BS24" i="211"/>
  <c r="BR24" i="211" s="1"/>
  <c r="CN11" i="211"/>
  <c r="CM11" i="211" s="1"/>
  <c r="AS26" i="211"/>
  <c r="BJ25" i="211"/>
  <c r="BI25" i="211" s="1"/>
  <c r="AO19" i="211"/>
  <c r="AN19" i="211" s="1"/>
  <c r="BE7" i="211"/>
  <c r="CL29" i="211"/>
  <c r="CC8" i="211"/>
  <c r="BS14" i="211"/>
  <c r="BR14" i="211" s="1"/>
  <c r="BV19" i="211"/>
  <c r="BU19" i="211" s="1"/>
  <c r="BD29" i="211"/>
  <c r="BC29" i="211" s="1"/>
  <c r="BP16" i="211"/>
  <c r="BO16" i="211" s="1"/>
  <c r="AR28" i="211"/>
  <c r="AQ28" i="211" s="1"/>
  <c r="CR16" i="211"/>
  <c r="AU31" i="211"/>
  <c r="AT31" i="211" s="1"/>
  <c r="CI14" i="211"/>
  <c r="BB14" i="211"/>
  <c r="BS26" i="211"/>
  <c r="BR26" i="211" s="1"/>
  <c r="BY21" i="211"/>
  <c r="BX21" i="211" s="1"/>
  <c r="BM12" i="211"/>
  <c r="BL12" i="211" s="1"/>
  <c r="AP30" i="211"/>
  <c r="BA12" i="211"/>
  <c r="AZ12" i="211" s="1"/>
  <c r="AJ6" i="211"/>
  <c r="BB26" i="211"/>
  <c r="BM30" i="211"/>
  <c r="BL30" i="211" s="1"/>
  <c r="BN14" i="211"/>
  <c r="CK24" i="211"/>
  <c r="CJ24" i="211" s="1"/>
  <c r="CO16" i="211"/>
  <c r="BY9" i="211"/>
  <c r="BX9" i="211" s="1"/>
  <c r="AU12" i="211"/>
  <c r="AT12" i="211" s="1"/>
  <c r="AS9" i="211"/>
  <c r="CE6" i="211"/>
  <c r="CD6" i="211" s="1"/>
  <c r="CI26" i="211"/>
  <c r="CO12" i="211"/>
  <c r="BZ21" i="211"/>
  <c r="AO28" i="211"/>
  <c r="AN28" i="211" s="1"/>
  <c r="AM29" i="211"/>
  <c r="AL6" i="211"/>
  <c r="AP18" i="211"/>
  <c r="BY25" i="211"/>
  <c r="BX25" i="211" s="1"/>
  <c r="CN25" i="211"/>
  <c r="CM25" i="211" s="1"/>
  <c r="BV22" i="211"/>
  <c r="BU22" i="211" s="1"/>
  <c r="CB10" i="211"/>
  <c r="CA10" i="211" s="1"/>
  <c r="CE26" i="211"/>
  <c r="CD26" i="211" s="1"/>
  <c r="BZ22" i="211"/>
  <c r="BI3" i="211"/>
  <c r="CB6" i="211"/>
  <c r="CA6" i="211" s="1"/>
  <c r="BV21" i="211"/>
  <c r="BU21" i="211" s="1"/>
  <c r="CC17" i="211"/>
  <c r="BZ5" i="211"/>
  <c r="CL9" i="211"/>
  <c r="BE29" i="211"/>
  <c r="BX2" i="211"/>
  <c r="BT23" i="211"/>
  <c r="BA23" i="211"/>
  <c r="AZ23" i="211" s="1"/>
  <c r="CF21" i="211"/>
  <c r="AL23" i="211"/>
  <c r="BQ9" i="211"/>
  <c r="BR2" i="211"/>
  <c r="AX13" i="211"/>
  <c r="AW13" i="211" s="1"/>
  <c r="AR29" i="211"/>
  <c r="AQ29" i="211" s="1"/>
  <c r="BH21" i="211"/>
  <c r="BE22" i="211"/>
  <c r="BM20" i="211"/>
  <c r="BL20" i="211" s="1"/>
  <c r="BA21" i="211"/>
  <c r="AZ21" i="211" s="1"/>
  <c r="AO10" i="211"/>
  <c r="AN10" i="211" s="1"/>
  <c r="AU22" i="211"/>
  <c r="AT22" i="211" s="1"/>
  <c r="AV15" i="211"/>
  <c r="BM14" i="211"/>
  <c r="BL14" i="211" s="1"/>
  <c r="BP28" i="211"/>
  <c r="BO28" i="211" s="1"/>
  <c r="BQ7" i="211"/>
  <c r="AR8" i="211"/>
  <c r="AQ8" i="211" s="1"/>
  <c r="BZ8" i="211"/>
  <c r="BP22" i="211"/>
  <c r="BO22" i="211" s="1"/>
  <c r="AO20" i="211"/>
  <c r="AN20" i="211" s="1"/>
  <c r="CI29" i="211"/>
  <c r="AL21" i="211"/>
  <c r="AK21" i="211" s="1"/>
  <c r="AS21" i="211"/>
  <c r="BG8" i="211"/>
  <c r="BF8" i="211" s="1"/>
  <c r="AY27" i="211"/>
  <c r="CQ9" i="211"/>
  <c r="CP9" i="211" s="1"/>
  <c r="BA19" i="211"/>
  <c r="AZ19" i="211" s="1"/>
  <c r="CL30" i="211"/>
  <c r="BH14" i="211"/>
  <c r="AS7" i="211"/>
  <c r="AY31" i="211"/>
  <c r="AX6" i="211"/>
  <c r="AW6" i="211" s="1"/>
  <c r="CN16" i="211"/>
  <c r="CM16" i="211" s="1"/>
  <c r="BP20" i="211"/>
  <c r="BO20" i="211" s="1"/>
  <c r="BK18" i="211"/>
  <c r="AV5" i="211"/>
  <c r="BY31" i="211"/>
  <c r="BX31" i="211" s="1"/>
  <c r="BY7" i="211"/>
  <c r="BX7" i="211" s="1"/>
  <c r="AL12" i="211"/>
  <c r="AV6" i="211"/>
  <c r="AR14" i="211"/>
  <c r="AQ14" i="211" s="1"/>
  <c r="CO7" i="211"/>
  <c r="CI8" i="211"/>
  <c r="BH15" i="211"/>
  <c r="BD30" i="211"/>
  <c r="BC30" i="211" s="1"/>
  <c r="BY29" i="211"/>
  <c r="BX29" i="211" s="1"/>
  <c r="BE28" i="211"/>
  <c r="CN15" i="211"/>
  <c r="CM15" i="211" s="1"/>
  <c r="BW6" i="211"/>
  <c r="AM23" i="211"/>
  <c r="AX18" i="211"/>
  <c r="AW18" i="211" s="1"/>
  <c r="CK16" i="211"/>
  <c r="CJ16" i="211" s="1"/>
  <c r="BV31" i="211"/>
  <c r="BU31" i="211" s="1"/>
  <c r="BU2" i="211"/>
  <c r="AY20" i="211"/>
  <c r="BQ12" i="211"/>
  <c r="BM27" i="211"/>
  <c r="BL27" i="211" s="1"/>
  <c r="BN28" i="211"/>
  <c r="BJ12" i="211"/>
  <c r="BI12" i="211" s="1"/>
  <c r="CN5" i="211"/>
  <c r="CM5" i="211" s="1"/>
  <c r="CF16" i="211"/>
  <c r="CR5" i="211"/>
  <c r="BD20" i="211"/>
  <c r="BC20" i="211" s="1"/>
  <c r="BD13" i="211"/>
  <c r="BC13" i="211" s="1"/>
  <c r="CO11" i="211"/>
  <c r="BM23" i="211"/>
  <c r="BL23" i="211" s="1"/>
  <c r="CB8" i="211"/>
  <c r="CA8" i="211" s="1"/>
  <c r="AR6" i="211"/>
  <c r="AQ6" i="211" s="1"/>
  <c r="AU25" i="211"/>
  <c r="AT25" i="211" s="1"/>
  <c r="CB9" i="211"/>
  <c r="CA9" i="211" s="1"/>
  <c r="CL22" i="211"/>
  <c r="AT2" i="211"/>
  <c r="BB19" i="211"/>
  <c r="BK30" i="211"/>
  <c r="AX15" i="211"/>
  <c r="AW15" i="211" s="1"/>
  <c r="CB7" i="211"/>
  <c r="CA7" i="211" s="1"/>
  <c r="AS30" i="211"/>
  <c r="BB12" i="211"/>
  <c r="BH11" i="211"/>
  <c r="CN18" i="211"/>
  <c r="CM18" i="211" s="1"/>
  <c r="BB13" i="211"/>
  <c r="CK17" i="211"/>
  <c r="CJ17" i="211" s="1"/>
  <c r="BV20" i="211"/>
  <c r="BU20" i="211" s="1"/>
  <c r="BN18" i="211"/>
  <c r="BY22" i="211"/>
  <c r="BX22" i="211" s="1"/>
  <c r="BB25" i="211"/>
  <c r="BZ15" i="211"/>
  <c r="BA20" i="211"/>
  <c r="AZ20" i="211" s="1"/>
  <c r="AX23" i="211"/>
  <c r="AW23" i="211" s="1"/>
  <c r="BH9" i="211"/>
  <c r="AY21" i="211"/>
  <c r="BB23" i="211"/>
  <c r="CL19" i="211"/>
  <c r="AX14" i="211"/>
  <c r="AW14" i="211" s="1"/>
  <c r="CH27" i="211"/>
  <c r="CG27" i="211" s="1"/>
  <c r="AU13" i="211"/>
  <c r="AT13" i="211" s="1"/>
  <c r="CC6" i="211"/>
  <c r="AU27" i="211"/>
  <c r="AT27" i="211" s="1"/>
  <c r="BS17" i="211"/>
  <c r="BR17" i="211" s="1"/>
  <c r="AR13" i="211"/>
  <c r="AQ13" i="211" s="1"/>
  <c r="CB13" i="211"/>
  <c r="CA13" i="211" s="1"/>
  <c r="BD8" i="211"/>
  <c r="BC8" i="211" s="1"/>
  <c r="AX29" i="211"/>
  <c r="AW29" i="211" s="1"/>
  <c r="AO25" i="211"/>
  <c r="AN25" i="211" s="1"/>
  <c r="BW10" i="211"/>
  <c r="AX24" i="211"/>
  <c r="AW24" i="211" s="1"/>
  <c r="AY29" i="211"/>
  <c r="CH20" i="211"/>
  <c r="CG20" i="211" s="1"/>
  <c r="BT12" i="211"/>
  <c r="BA5" i="211"/>
  <c r="AZ5" i="211" s="1"/>
  <c r="BG29" i="211"/>
  <c r="BF29" i="211" s="1"/>
  <c r="BW5" i="211"/>
  <c r="BY23" i="211"/>
  <c r="BX23" i="211" s="1"/>
  <c r="AY24" i="211"/>
  <c r="BW30" i="211"/>
  <c r="BG10" i="211"/>
  <c r="BF10" i="211" s="1"/>
  <c r="BW25" i="211"/>
  <c r="CI23" i="211"/>
  <c r="BV18" i="211"/>
  <c r="BU18" i="211" s="1"/>
  <c r="AU7" i="211"/>
  <c r="AT7" i="211" s="1"/>
  <c r="AU11" i="211"/>
  <c r="AT11" i="211" s="1"/>
  <c r="CK19" i="211"/>
  <c r="CJ19" i="211" s="1"/>
  <c r="BV28" i="211"/>
  <c r="BU28" i="211" s="1"/>
  <c r="BA31" i="211"/>
  <c r="AZ31" i="211" s="1"/>
  <c r="BT31" i="211"/>
  <c r="AX19" i="211"/>
  <c r="AW19" i="211" s="1"/>
  <c r="AY9" i="211"/>
  <c r="CK20" i="211"/>
  <c r="CJ20" i="211" s="1"/>
  <c r="CG2" i="211"/>
  <c r="BW19" i="211"/>
  <c r="BH17" i="211"/>
  <c r="BT17" i="211"/>
  <c r="BV24" i="211"/>
  <c r="BU24" i="211" s="1"/>
  <c r="CH21" i="211"/>
  <c r="CG21" i="211" s="1"/>
  <c r="BH29" i="211"/>
  <c r="AU5" i="211"/>
  <c r="AT5" i="211" s="1"/>
  <c r="BS28" i="211"/>
  <c r="BR28" i="211" s="1"/>
  <c r="CL20" i="211"/>
  <c r="AY23" i="211"/>
  <c r="BE24" i="211"/>
  <c r="AL15" i="211"/>
  <c r="CO18" i="211"/>
  <c r="AS29" i="211"/>
  <c r="CD2" i="211"/>
  <c r="AV17" i="211"/>
  <c r="CQ8" i="211"/>
  <c r="CP8" i="211" s="1"/>
  <c r="CC7" i="211"/>
  <c r="CH8" i="211"/>
  <c r="CG8" i="211" s="1"/>
  <c r="BZ25" i="211"/>
  <c r="DA12" i="211"/>
  <c r="CZ13" i="211"/>
  <c r="CY13" i="211" s="1"/>
  <c r="CW30" i="211"/>
  <c r="CV30" i="211" s="1"/>
  <c r="CR7" i="211"/>
  <c r="DA31" i="211"/>
  <c r="DA9" i="211"/>
  <c r="CU12" i="211"/>
  <c r="CW26" i="211"/>
  <c r="CV26" i="211" s="1"/>
  <c r="CT15" i="211"/>
  <c r="CS15" i="211" s="1"/>
  <c r="CU16" i="211"/>
  <c r="CU27" i="211"/>
  <c r="CR26" i="211"/>
  <c r="DC24" i="211"/>
  <c r="DB24" i="211" s="1"/>
  <c r="CZ14" i="211"/>
  <c r="CY14" i="211" s="1"/>
  <c r="CW27" i="211"/>
  <c r="CV27" i="211" s="1"/>
  <c r="CU10" i="211"/>
  <c r="CU8" i="211"/>
  <c r="CT18" i="211"/>
  <c r="CS18" i="211" s="1"/>
  <c r="DA26" i="211"/>
  <c r="CU29" i="211"/>
  <c r="CW28" i="211"/>
  <c r="CV28" i="211" s="1"/>
  <c r="DA20" i="211"/>
  <c r="CS2" i="211"/>
  <c r="CZ21" i="211"/>
  <c r="CY21" i="211" s="1"/>
  <c r="CX30" i="211"/>
  <c r="CU17" i="211"/>
  <c r="DA23" i="211"/>
  <c r="DA14" i="211"/>
  <c r="CZ15" i="211"/>
  <c r="CY15" i="211" s="1"/>
  <c r="CW19" i="211"/>
  <c r="CV19" i="211" s="1"/>
  <c r="CT21" i="211"/>
  <c r="CS21" i="211" s="1"/>
  <c r="CW23" i="211"/>
  <c r="CV23" i="211" s="1"/>
  <c r="CW24" i="211"/>
  <c r="CV24" i="211" s="1"/>
  <c r="CU9" i="211"/>
  <c r="CU7" i="211"/>
  <c r="CW8" i="211"/>
  <c r="CV8" i="211" s="1"/>
  <c r="CZ22" i="211"/>
  <c r="CY22" i="211" s="1"/>
  <c r="CW31" i="211"/>
  <c r="CV31" i="211" s="1"/>
  <c r="CZ6" i="211"/>
  <c r="CY6" i="211" s="1"/>
  <c r="CW7" i="211"/>
  <c r="CV7" i="211" s="1"/>
  <c r="CX7" i="211"/>
  <c r="DA21" i="211"/>
  <c r="CT28" i="211"/>
  <c r="CS28" i="211" s="1"/>
  <c r="DA7" i="211"/>
  <c r="DA22" i="211"/>
  <c r="CX17" i="211"/>
  <c r="CX22" i="211"/>
  <c r="DC12" i="211"/>
  <c r="DB12" i="211" s="1"/>
  <c r="CT27" i="211"/>
  <c r="CS27" i="211" s="1"/>
  <c r="CU25" i="211"/>
  <c r="CU24" i="211"/>
  <c r="CT14" i="211"/>
  <c r="CS14" i="211" s="1"/>
  <c r="DA25" i="211"/>
  <c r="DA16" i="211"/>
  <c r="DA19" i="211"/>
  <c r="CU20" i="211"/>
  <c r="CX15" i="211"/>
  <c r="CZ29" i="211"/>
  <c r="CY29" i="211" s="1"/>
  <c r="DA8" i="211"/>
  <c r="CW12" i="211"/>
  <c r="CV12" i="211" s="1"/>
  <c r="CT29" i="211"/>
  <c r="CS29" i="211" s="1"/>
  <c r="DA6" i="211"/>
  <c r="CT19" i="211"/>
  <c r="CS19" i="211" s="1"/>
  <c r="CU13" i="211"/>
  <c r="CX27" i="211"/>
  <c r="CT13" i="211"/>
  <c r="CS13" i="211" s="1"/>
  <c r="CW25" i="211"/>
  <c r="CV25" i="211" s="1"/>
  <c r="CX8" i="211"/>
  <c r="CT26" i="211"/>
  <c r="CS26" i="211" s="1"/>
  <c r="CR19" i="211"/>
  <c r="CY3" i="211"/>
  <c r="CW15" i="211"/>
  <c r="CV15" i="211" s="1"/>
  <c r="CX19" i="211"/>
  <c r="DA10" i="211"/>
  <c r="CU6" i="211"/>
  <c r="CZ24" i="211"/>
  <c r="CY24" i="211" s="1"/>
  <c r="CZ27" i="211"/>
  <c r="CY27" i="211" s="1"/>
  <c r="CT8" i="211"/>
  <c r="CS8" i="211" s="1"/>
  <c r="DA30" i="211"/>
  <c r="CT23" i="211"/>
  <c r="CS23" i="211" s="1"/>
  <c r="CX11" i="211"/>
  <c r="CT5" i="211"/>
  <c r="CS5" i="211" s="1"/>
  <c r="DF15" i="211"/>
  <c r="DE15" i="211" s="1"/>
  <c r="CW9" i="211"/>
  <c r="CV9" i="211" s="1"/>
  <c r="CX14" i="211"/>
  <c r="CX20" i="211"/>
  <c r="CU21" i="211"/>
  <c r="CU22" i="211"/>
  <c r="DA24" i="211"/>
  <c r="DA18" i="211"/>
  <c r="CZ30" i="211"/>
  <c r="CY30" i="211" s="1"/>
  <c r="CZ8" i="211"/>
  <c r="CY8" i="211" s="1"/>
  <c r="CU31" i="211"/>
  <c r="DA17" i="211"/>
  <c r="CQ11" i="211"/>
  <c r="CP11" i="211" s="1"/>
  <c r="CX24" i="211"/>
  <c r="CQ30" i="211"/>
  <c r="CP30" i="211" s="1"/>
  <c r="CW17" i="211"/>
  <c r="CV17" i="211" s="1"/>
  <c r="CU19" i="211"/>
  <c r="CS3" i="211"/>
  <c r="CZ19" i="211"/>
  <c r="CY19" i="211" s="1"/>
  <c r="CW22" i="211"/>
  <c r="CV22" i="211" s="1"/>
  <c r="CW18" i="211"/>
  <c r="CV18" i="211" s="1"/>
  <c r="CZ23" i="211"/>
  <c r="CY23" i="211" s="1"/>
  <c r="CX18" i="211"/>
  <c r="CU26" i="211"/>
  <c r="CZ7" i="211"/>
  <c r="CY7" i="211" s="1"/>
  <c r="CT31" i="211"/>
  <c r="CS31" i="211" s="1"/>
  <c r="CT16" i="211"/>
  <c r="CS16" i="211" s="1"/>
  <c r="CU30" i="211"/>
  <c r="CT20" i="211"/>
  <c r="CS20" i="211" s="1"/>
  <c r="CT12" i="211"/>
  <c r="CS12" i="211" s="1"/>
  <c r="CX29" i="211"/>
  <c r="CX12" i="211"/>
  <c r="CU23" i="211"/>
  <c r="DA11" i="211"/>
  <c r="CW11" i="211"/>
  <c r="CV11" i="211" s="1"/>
  <c r="CU15" i="211"/>
  <c r="CU11" i="211"/>
  <c r="CV2" i="211"/>
  <c r="CU28" i="211"/>
  <c r="CY2" i="211"/>
  <c r="CX13" i="211"/>
  <c r="CW14" i="211"/>
  <c r="CV14" i="211" s="1"/>
  <c r="CT22" i="211"/>
  <c r="CS22" i="211" s="1"/>
  <c r="CX31" i="211"/>
  <c r="CT17" i="211"/>
  <c r="CS17" i="211" s="1"/>
  <c r="CU5" i="211"/>
  <c r="CX9" i="211"/>
  <c r="CT11" i="211"/>
  <c r="CS11" i="211" s="1"/>
  <c r="CZ5" i="211"/>
  <c r="CY5" i="211" s="1"/>
  <c r="CT25" i="211"/>
  <c r="CS25" i="211" s="1"/>
  <c r="DA27" i="211"/>
  <c r="CT6" i="211"/>
  <c r="CS6" i="211" s="1"/>
  <c r="CZ12" i="211"/>
  <c r="CY12" i="211" s="1"/>
  <c r="CZ28" i="211"/>
  <c r="CY28" i="211" s="1"/>
  <c r="CT24" i="211"/>
  <c r="CS24" i="211" s="1"/>
  <c r="CT9" i="211"/>
  <c r="CS9" i="211" s="1"/>
  <c r="DA15" i="211"/>
  <c r="CQ29" i="211"/>
  <c r="CP29" i="211" s="1"/>
  <c r="DA29" i="211"/>
  <c r="CT30" i="211"/>
  <c r="CS30" i="211" s="1"/>
  <c r="CZ17" i="211"/>
  <c r="CY17" i="211" s="1"/>
  <c r="CU18" i="211"/>
  <c r="CZ26" i="211"/>
  <c r="CY26" i="211" s="1"/>
  <c r="CU14" i="211"/>
  <c r="CQ31" i="211"/>
  <c r="CP31" i="211" s="1"/>
  <c r="CT10" i="211"/>
  <c r="CS10" i="211" s="1"/>
  <c r="CT7" i="211"/>
  <c r="CS7" i="211" s="1"/>
  <c r="CW6" i="211"/>
  <c r="CV6" i="211" s="1"/>
  <c r="CX25" i="211"/>
  <c r="CW13" i="211"/>
  <c r="CV13" i="211" s="1"/>
  <c r="CZ11" i="211"/>
  <c r="CY11" i="211" s="1"/>
  <c r="CW20" i="211"/>
  <c r="CV20" i="211" s="1"/>
  <c r="CZ31" i="211"/>
  <c r="CY31" i="211" s="1"/>
  <c r="CX28" i="211"/>
  <c r="CW21" i="211"/>
  <c r="CV21" i="211" s="1"/>
  <c r="CZ9" i="211"/>
  <c r="CY9" i="211" s="1"/>
  <c r="CX23" i="211"/>
  <c r="CX5" i="211"/>
  <c r="CZ18" i="211"/>
  <c r="CY18" i="211" s="1"/>
  <c r="CZ25" i="211"/>
  <c r="CY25" i="211" s="1"/>
  <c r="CX26" i="211"/>
  <c r="CW10" i="211"/>
  <c r="CV10" i="211" s="1"/>
  <c r="CW5" i="211"/>
  <c r="CV5" i="211" s="1"/>
  <c r="CX16" i="211"/>
  <c r="CZ20" i="211"/>
  <c r="CY20" i="211" s="1"/>
  <c r="CW16" i="211"/>
  <c r="CV16" i="211" s="1"/>
  <c r="CZ10" i="211"/>
  <c r="CY10" i="211" s="1"/>
  <c r="DD6" i="211"/>
  <c r="DF29" i="211"/>
  <c r="DE29" i="211" s="1"/>
  <c r="DF24" i="211"/>
  <c r="DE24" i="211" s="1"/>
  <c r="DG24" i="211"/>
  <c r="DF31" i="211"/>
  <c r="DE31" i="211" s="1"/>
  <c r="DG8" i="211"/>
  <c r="DC9" i="211"/>
  <c r="DB9" i="211" s="1"/>
  <c r="DC13" i="211"/>
  <c r="DB13" i="211" s="1"/>
  <c r="DG17" i="211"/>
  <c r="DD26" i="211"/>
  <c r="DF28" i="211"/>
  <c r="DE28" i="211" s="1"/>
  <c r="DC28" i="211"/>
  <c r="DB28" i="211" s="1"/>
  <c r="DG28" i="211"/>
  <c r="DF22" i="211"/>
  <c r="DE22" i="211" s="1"/>
  <c r="DC29" i="211"/>
  <c r="DB29" i="211" s="1"/>
  <c r="DC15" i="211"/>
  <c r="DB15" i="211" s="1"/>
  <c r="DD7" i="211"/>
  <c r="DC22" i="211"/>
  <c r="DB22" i="211" s="1"/>
  <c r="DD31" i="211"/>
  <c r="DG23" i="211"/>
  <c r="DD9" i="211"/>
  <c r="DF25" i="211"/>
  <c r="DE25" i="211" s="1"/>
  <c r="DE2" i="211"/>
  <c r="DG20" i="211"/>
  <c r="DB3" i="211"/>
  <c r="DG18" i="211"/>
  <c r="DD24" i="211"/>
  <c r="DD20" i="211"/>
  <c r="DF26" i="211"/>
  <c r="DE26" i="211" s="1"/>
  <c r="DF8" i="211"/>
  <c r="DE8" i="211" s="1"/>
  <c r="DF30" i="211"/>
  <c r="DE30" i="211" s="1"/>
  <c r="DD19" i="211"/>
  <c r="DD10" i="211"/>
  <c r="DD11" i="211"/>
  <c r="DD16" i="211"/>
  <c r="DF12" i="211"/>
  <c r="DE12" i="211" s="1"/>
  <c r="DG29" i="211"/>
  <c r="DF5" i="211"/>
  <c r="DE5" i="211" s="1"/>
  <c r="DG21" i="211"/>
  <c r="DC26" i="211"/>
  <c r="DB26" i="211" s="1"/>
  <c r="DC21" i="211"/>
  <c r="DB21" i="211" s="1"/>
  <c r="DF10" i="211"/>
  <c r="DE10" i="211" s="1"/>
  <c r="DC14" i="211"/>
  <c r="DB14" i="211" s="1"/>
  <c r="DC23" i="211"/>
  <c r="DB23" i="211" s="1"/>
  <c r="DG11" i="211"/>
  <c r="DC11" i="211"/>
  <c r="DB11" i="211" s="1"/>
  <c r="DD21" i="211"/>
  <c r="DC27" i="211"/>
  <c r="DB27" i="211" s="1"/>
  <c r="DG22" i="211"/>
  <c r="DC30" i="211"/>
  <c r="DB30" i="211" s="1"/>
  <c r="DF16" i="211"/>
  <c r="DE16" i="211" s="1"/>
  <c r="DD14" i="211"/>
  <c r="DD30" i="211"/>
  <c r="DC17" i="211"/>
  <c r="DB17" i="211" s="1"/>
  <c r="DD15" i="211"/>
  <c r="DC20" i="211"/>
  <c r="DB20" i="211" s="1"/>
  <c r="DC16" i="211"/>
  <c r="DB16" i="211" s="1"/>
  <c r="DC8" i="211"/>
  <c r="DB8" i="211" s="1"/>
  <c r="DG27" i="211"/>
  <c r="DG31" i="211"/>
  <c r="DD25" i="211"/>
  <c r="DC25" i="211"/>
  <c r="DB25" i="211" s="1"/>
  <c r="DG14" i="211"/>
  <c r="DD5" i="211"/>
  <c r="DF7" i="211"/>
  <c r="DE7" i="211" s="1"/>
  <c r="DD17" i="211"/>
  <c r="DC18" i="211"/>
  <c r="DB18" i="211" s="1"/>
  <c r="DG19" i="211"/>
  <c r="DC31" i="211"/>
  <c r="DB31" i="211" s="1"/>
  <c r="DF19" i="211"/>
  <c r="DE19" i="211" s="1"/>
  <c r="DF23" i="211"/>
  <c r="DE23" i="211" s="1"/>
  <c r="DG9" i="211"/>
  <c r="DD8" i="211"/>
  <c r="DD29" i="211"/>
  <c r="DG5" i="211"/>
  <c r="DG7" i="211"/>
  <c r="DD28" i="211"/>
  <c r="DG15" i="211"/>
  <c r="DF14" i="211"/>
  <c r="DE14" i="211" s="1"/>
  <c r="DD27" i="211"/>
  <c r="DB2" i="211"/>
  <c r="DF13" i="211"/>
  <c r="DE13" i="211" s="1"/>
  <c r="DG25" i="211"/>
  <c r="DG16" i="211"/>
  <c r="DD22" i="211"/>
  <c r="DG26" i="211"/>
  <c r="DC5" i="211"/>
  <c r="DB5" i="211" s="1"/>
  <c r="DF21" i="211"/>
  <c r="DE21" i="211" s="1"/>
  <c r="DD18" i="211"/>
  <c r="DF18" i="211"/>
  <c r="DE18" i="211" s="1"/>
  <c r="DC6" i="211"/>
  <c r="DB6" i="211" s="1"/>
  <c r="DG13" i="211"/>
  <c r="DF20" i="211"/>
  <c r="DE20" i="211" s="1"/>
  <c r="DG30" i="211"/>
  <c r="DD13" i="211"/>
  <c r="DC10" i="211"/>
  <c r="DB10" i="211" s="1"/>
  <c r="DF11" i="211"/>
  <c r="DE11" i="211" s="1"/>
  <c r="DD23" i="211"/>
  <c r="DC7" i="211"/>
  <c r="DB7" i="211" s="1"/>
  <c r="DE3" i="211"/>
  <c r="DF17" i="211"/>
  <c r="DE17" i="211" s="1"/>
  <c r="DD12" i="211"/>
  <c r="DG10" i="211"/>
  <c r="DF6" i="211"/>
  <c r="DE6" i="211" s="1"/>
  <c r="DG12" i="211"/>
  <c r="DG6" i="211"/>
  <c r="DF9" i="211"/>
  <c r="DE9" i="211" s="1"/>
  <c r="DJ20" i="211"/>
  <c r="DL9" i="211"/>
  <c r="DK9" i="211" s="1"/>
  <c r="DM28" i="211"/>
  <c r="DL26" i="211"/>
  <c r="DK26" i="211" s="1"/>
  <c r="DI22" i="211"/>
  <c r="DH22" i="211" s="1"/>
  <c r="DI7" i="211"/>
  <c r="DH7" i="211" s="1"/>
  <c r="DI21" i="211"/>
  <c r="DH21" i="211" s="1"/>
  <c r="DL28" i="211"/>
  <c r="DK28" i="211" s="1"/>
  <c r="DL12" i="211"/>
  <c r="DK12" i="211" s="1"/>
  <c r="DM6" i="211"/>
  <c r="DJ24" i="211"/>
  <c r="DM20" i="211"/>
  <c r="DJ6" i="211"/>
  <c r="DI9" i="211"/>
  <c r="DH9" i="211" s="1"/>
  <c r="DL29" i="211"/>
  <c r="DK29" i="211" s="1"/>
  <c r="DJ10" i="211"/>
  <c r="DL7" i="211"/>
  <c r="DK7" i="211" s="1"/>
  <c r="DI12" i="211"/>
  <c r="DH12" i="211" s="1"/>
  <c r="DJ5" i="211"/>
  <c r="DM13" i="211"/>
  <c r="DJ27" i="211"/>
  <c r="DJ22" i="211"/>
  <c r="DN3" i="211"/>
  <c r="DI11" i="211"/>
  <c r="DH11" i="211" s="1"/>
  <c r="DM26" i="211"/>
  <c r="DL21" i="211"/>
  <c r="DK21" i="211" s="1"/>
  <c r="DM31" i="211"/>
  <c r="DI16" i="211"/>
  <c r="DH16" i="211" s="1"/>
  <c r="DL27" i="211"/>
  <c r="DK27" i="211" s="1"/>
  <c r="DM22" i="211"/>
  <c r="DM15" i="211"/>
  <c r="DI28" i="211"/>
  <c r="DH28" i="211" s="1"/>
  <c r="DI15" i="211"/>
  <c r="DH15" i="211" s="1"/>
  <c r="DI29" i="211"/>
  <c r="DH29" i="211" s="1"/>
  <c r="DJ17" i="211"/>
  <c r="DM14" i="211"/>
  <c r="DL10" i="211"/>
  <c r="DK10" i="211" s="1"/>
  <c r="DM12" i="211"/>
  <c r="DM29" i="211"/>
  <c r="DM7" i="211"/>
  <c r="DJ23" i="211"/>
  <c r="DI27" i="211"/>
  <c r="DH27" i="211" s="1"/>
  <c r="DM27" i="211"/>
  <c r="DL15" i="211"/>
  <c r="DK15" i="211" s="1"/>
  <c r="DJ31" i="211"/>
  <c r="DM9" i="211"/>
  <c r="DI30" i="211"/>
  <c r="DH30" i="211" s="1"/>
  <c r="DI10" i="211"/>
  <c r="DH10" i="211" s="1"/>
  <c r="DL11" i="211"/>
  <c r="DK11" i="211" s="1"/>
  <c r="DM10" i="211"/>
  <c r="DM24" i="211"/>
  <c r="DJ15" i="211"/>
  <c r="DL5" i="211"/>
  <c r="DK5" i="211" s="1"/>
  <c r="DJ11" i="211"/>
  <c r="DL8" i="211"/>
  <c r="DK8" i="211" s="1"/>
  <c r="DI23" i="211"/>
  <c r="DH23" i="211" s="1"/>
  <c r="DM21" i="211"/>
  <c r="DM18" i="211"/>
  <c r="DM11" i="211"/>
  <c r="DJ30" i="211"/>
  <c r="DI18" i="211"/>
  <c r="DH18" i="211" s="1"/>
  <c r="DI6" i="211"/>
  <c r="DH6" i="211" s="1"/>
  <c r="DI20" i="211"/>
  <c r="DH20" i="211" s="1"/>
  <c r="DM23" i="211"/>
  <c r="DL20" i="211"/>
  <c r="DK20" i="211" s="1"/>
  <c r="DM25" i="211"/>
  <c r="DM19" i="211"/>
  <c r="DI19" i="211"/>
  <c r="DH19" i="211" s="1"/>
  <c r="DI17" i="211"/>
  <c r="DH17" i="211" s="1"/>
  <c r="DJ9" i="211"/>
  <c r="DJ18" i="211"/>
  <c r="DI5" i="211"/>
  <c r="DH5" i="211" s="1"/>
  <c r="DH2" i="211"/>
  <c r="DJ7" i="211"/>
  <c r="DL6" i="211"/>
  <c r="DK6" i="211" s="1"/>
  <c r="DL19" i="211"/>
  <c r="DK19" i="211" s="1"/>
  <c r="DJ14" i="211"/>
  <c r="DI8" i="211"/>
  <c r="DH8" i="211" s="1"/>
  <c r="DI25" i="211"/>
  <c r="DH25" i="211" s="1"/>
  <c r="DJ29" i="211"/>
  <c r="DL22" i="211"/>
  <c r="DK22" i="211" s="1"/>
  <c r="DL18" i="211"/>
  <c r="DK18" i="211" s="1"/>
  <c r="DJ25" i="211"/>
  <c r="DL31" i="211"/>
  <c r="DK31" i="211" s="1"/>
  <c r="DM30" i="211"/>
  <c r="DL14" i="211"/>
  <c r="DK14" i="211" s="1"/>
  <c r="DK3" i="211"/>
  <c r="DI13" i="211"/>
  <c r="DH13" i="211" s="1"/>
  <c r="DL30" i="211"/>
  <c r="DK30" i="211" s="1"/>
  <c r="DM17" i="211"/>
  <c r="DM16" i="211"/>
  <c r="DL24" i="211"/>
  <c r="DK24" i="211" s="1"/>
  <c r="DL13" i="211"/>
  <c r="DK13" i="211" s="1"/>
  <c r="DI31" i="211"/>
  <c r="DH31" i="211" s="1"/>
  <c r="DI14" i="211"/>
  <c r="DH14" i="211" s="1"/>
  <c r="DJ12" i="211"/>
  <c r="DJ16" i="211"/>
  <c r="DJ26" i="211"/>
  <c r="DM8" i="211"/>
  <c r="DL17" i="211"/>
  <c r="DK17" i="211" s="1"/>
  <c r="DJ21" i="211"/>
  <c r="DK2" i="211"/>
  <c r="DJ8" i="211"/>
  <c r="DH3" i="211"/>
  <c r="DJ28" i="211"/>
  <c r="DJ19" i="211"/>
  <c r="DL25" i="211"/>
  <c r="DK25" i="211" s="1"/>
  <c r="DI26" i="211"/>
  <c r="DH26" i="211" s="1"/>
  <c r="DJ13" i="211"/>
  <c r="DL23" i="211"/>
  <c r="DK23" i="211" s="1"/>
  <c r="DI24" i="211"/>
  <c r="DH24" i="211" s="1"/>
  <c r="DL16" i="211"/>
  <c r="DK16" i="211" s="1"/>
  <c r="DM5" i="211"/>
  <c r="DR22" i="211"/>
  <c r="DQ22" i="211" s="1"/>
  <c r="DO16" i="211"/>
  <c r="DN16" i="211" s="1"/>
  <c r="DO22" i="211"/>
  <c r="DN22" i="211" s="1"/>
  <c r="DP5" i="211"/>
  <c r="DP9" i="211"/>
  <c r="DP18" i="211"/>
  <c r="DS21" i="211"/>
  <c r="DR8" i="211"/>
  <c r="DQ8" i="211" s="1"/>
  <c r="DR13" i="211"/>
  <c r="DQ13" i="211" s="1"/>
  <c r="DS19" i="211"/>
  <c r="DP19" i="211"/>
  <c r="DS26" i="211"/>
  <c r="DN2" i="211"/>
  <c r="DP29" i="211"/>
  <c r="DS25" i="211"/>
  <c r="DX13" i="211"/>
  <c r="DW13" i="211" s="1"/>
  <c r="DR26" i="211"/>
  <c r="DQ26" i="211" s="1"/>
  <c r="DO14" i="211"/>
  <c r="DN14" i="211" s="1"/>
  <c r="DS17" i="211"/>
  <c r="DO13" i="211"/>
  <c r="DN13" i="211" s="1"/>
  <c r="DP20" i="211"/>
  <c r="DP30" i="211"/>
  <c r="DQ2" i="211"/>
  <c r="DS8" i="211"/>
  <c r="DO9" i="211"/>
  <c r="DN9" i="211" s="1"/>
  <c r="DO18" i="211"/>
  <c r="DN18" i="211" s="1"/>
  <c r="DS15" i="211"/>
  <c r="DS6" i="211"/>
  <c r="DR31" i="211"/>
  <c r="DQ31" i="211" s="1"/>
  <c r="DO10" i="211"/>
  <c r="DN10" i="211" s="1"/>
  <c r="DS20" i="211"/>
  <c r="DS5" i="211"/>
  <c r="DP15" i="211"/>
  <c r="DO6" i="211"/>
  <c r="DN6" i="211" s="1"/>
  <c r="DS27" i="211"/>
  <c r="DP8" i="211"/>
  <c r="DO24" i="211"/>
  <c r="DN24" i="211" s="1"/>
  <c r="DO8" i="211"/>
  <c r="DN8" i="211" s="1"/>
  <c r="DO30" i="211"/>
  <c r="DN30" i="211" s="1"/>
  <c r="DP25" i="211"/>
  <c r="DS31" i="211"/>
  <c r="DP10" i="211"/>
  <c r="DO20" i="211"/>
  <c r="DN20" i="211" s="1"/>
  <c r="DR30" i="211"/>
  <c r="DQ30" i="211" s="1"/>
  <c r="DS11" i="211"/>
  <c r="DO27" i="211"/>
  <c r="DN27" i="211" s="1"/>
  <c r="DR24" i="211"/>
  <c r="DQ24" i="211" s="1"/>
  <c r="DP6" i="211"/>
  <c r="DS13" i="211"/>
  <c r="DP26" i="211"/>
  <c r="DP31" i="211"/>
  <c r="DR5" i="211"/>
  <c r="DQ5" i="211" s="1"/>
  <c r="DR11" i="211"/>
  <c r="DQ11" i="211" s="1"/>
  <c r="DP22" i="211"/>
  <c r="DQ3" i="211"/>
  <c r="DO15" i="211"/>
  <c r="DN15" i="211" s="1"/>
  <c r="DO17" i="211"/>
  <c r="DN17" i="211" s="1"/>
  <c r="DS28" i="211"/>
  <c r="DR15" i="211"/>
  <c r="DQ15" i="211" s="1"/>
  <c r="DS12" i="211"/>
  <c r="DO11" i="211"/>
  <c r="DN11" i="211" s="1"/>
  <c r="DR7" i="211"/>
  <c r="DQ7" i="211" s="1"/>
  <c r="DP14" i="211"/>
  <c r="DO31" i="211"/>
  <c r="DN31" i="211" s="1"/>
  <c r="DR16" i="211"/>
  <c r="DQ16" i="211" s="1"/>
  <c r="DP11" i="211"/>
  <c r="DR29" i="211"/>
  <c r="DQ29" i="211" s="1"/>
  <c r="DS9" i="211"/>
  <c r="DO7" i="211"/>
  <c r="DN7" i="211" s="1"/>
  <c r="DO19" i="211"/>
  <c r="DN19" i="211" s="1"/>
  <c r="DP13" i="211"/>
  <c r="DR19" i="211"/>
  <c r="DQ19" i="211" s="1"/>
  <c r="DS24" i="211"/>
  <c r="DR6" i="211"/>
  <c r="DQ6" i="211" s="1"/>
  <c r="DS23" i="211"/>
  <c r="DP24" i="211"/>
  <c r="DR9" i="211"/>
  <c r="DQ9" i="211" s="1"/>
  <c r="DP27" i="211"/>
  <c r="DS30" i="211"/>
  <c r="DU19" i="211"/>
  <c r="DT19" i="211" s="1"/>
  <c r="DR28" i="211"/>
  <c r="DQ28" i="211" s="1"/>
  <c r="DR17" i="211"/>
  <c r="DQ17" i="211" s="1"/>
  <c r="DR12" i="211"/>
  <c r="DQ12" i="211" s="1"/>
  <c r="DO29" i="211"/>
  <c r="DN29" i="211" s="1"/>
  <c r="DO25" i="211"/>
  <c r="DN25" i="211" s="1"/>
  <c r="DO28" i="211"/>
  <c r="DN28" i="211" s="1"/>
  <c r="DS7" i="211"/>
  <c r="DS22" i="211"/>
  <c r="DP12" i="211"/>
  <c r="DP28" i="211"/>
  <c r="DO23" i="211"/>
  <c r="DN23" i="211" s="1"/>
  <c r="DO5" i="211"/>
  <c r="DN5" i="211" s="1"/>
  <c r="DY21" i="211"/>
  <c r="DO26" i="211"/>
  <c r="DN26" i="211" s="1"/>
  <c r="DS29" i="211"/>
  <c r="DS14" i="211"/>
  <c r="DO21" i="211"/>
  <c r="DN21" i="211" s="1"/>
  <c r="DP7" i="211"/>
  <c r="DP16" i="211"/>
  <c r="DR21" i="211"/>
  <c r="DQ21" i="211" s="1"/>
  <c r="DR25" i="211"/>
  <c r="DQ25" i="211" s="1"/>
  <c r="DS10" i="211"/>
  <c r="DP23" i="211"/>
  <c r="DP17" i="211"/>
  <c r="DR27" i="211"/>
  <c r="DQ27" i="211" s="1"/>
  <c r="DR20" i="211"/>
  <c r="DQ20" i="211" s="1"/>
  <c r="DO12" i="211"/>
  <c r="DN12" i="211" s="1"/>
  <c r="DS18" i="211"/>
  <c r="DR10" i="211"/>
  <c r="DQ10" i="211" s="1"/>
  <c r="DS16" i="211"/>
  <c r="DR14" i="211"/>
  <c r="DQ14" i="211" s="1"/>
  <c r="DP21" i="211"/>
  <c r="DR23" i="211"/>
  <c r="DQ23" i="211" s="1"/>
  <c r="DR18" i="211"/>
  <c r="DQ18" i="211" s="1"/>
  <c r="EB5" i="211"/>
  <c r="DU20" i="211"/>
  <c r="DT20" i="211" s="1"/>
  <c r="EA10" i="211"/>
  <c r="DZ10" i="211" s="1"/>
  <c r="EK26" i="211"/>
  <c r="EJ22" i="211"/>
  <c r="EI22" i="211" s="1"/>
  <c r="EG23" i="211"/>
  <c r="EF23" i="211" s="1"/>
  <c r="EG14" i="211"/>
  <c r="EF14" i="211" s="1"/>
  <c r="DX7" i="211"/>
  <c r="DW7" i="211" s="1"/>
  <c r="ED21" i="211"/>
  <c r="EC21" i="211" s="1"/>
  <c r="DX6" i="211"/>
  <c r="DW6" i="211" s="1"/>
  <c r="EG13" i="211"/>
  <c r="EF13" i="211" s="1"/>
  <c r="EA11" i="211"/>
  <c r="DZ11" i="211" s="1"/>
  <c r="ED27" i="211"/>
  <c r="EC27" i="211" s="1"/>
  <c r="DX8" i="211"/>
  <c r="DW8" i="211" s="1"/>
  <c r="EB20" i="211"/>
  <c r="EJ11" i="211"/>
  <c r="EI11" i="211" s="1"/>
  <c r="DY11" i="211"/>
  <c r="EE17" i="211"/>
  <c r="EE30" i="211"/>
  <c r="DX21" i="211"/>
  <c r="DW21" i="211" s="1"/>
  <c r="EE25" i="211"/>
  <c r="ED15" i="211"/>
  <c r="EC15" i="211" s="1"/>
  <c r="DU25" i="211"/>
  <c r="DT25" i="211" s="1"/>
  <c r="EB13" i="211"/>
  <c r="EE16" i="211"/>
  <c r="DV21" i="211"/>
  <c r="EE11" i="211"/>
  <c r="EB21" i="211"/>
  <c r="EH16" i="211"/>
  <c r="DY19" i="211"/>
  <c r="DX28" i="211"/>
  <c r="DW28" i="211" s="1"/>
  <c r="DU22" i="211"/>
  <c r="DT22" i="211" s="1"/>
  <c r="EB26" i="211"/>
  <c r="EF3" i="211"/>
  <c r="EE6" i="211"/>
  <c r="DX10" i="211"/>
  <c r="DW10" i="211" s="1"/>
  <c r="EG25" i="211"/>
  <c r="EF25" i="211" s="1"/>
  <c r="EB23" i="211"/>
  <c r="DU26" i="211"/>
  <c r="DT26" i="211" s="1"/>
  <c r="EG15" i="211"/>
  <c r="EF15" i="211" s="1"/>
  <c r="DT3" i="211"/>
  <c r="EB11" i="211"/>
  <c r="EB12" i="211"/>
  <c r="ED7" i="211"/>
  <c r="EC7" i="211" s="1"/>
  <c r="EA7" i="211"/>
  <c r="DZ7" i="211" s="1"/>
  <c r="EH20" i="211"/>
  <c r="EE13" i="211"/>
  <c r="EA15" i="211"/>
  <c r="DZ15" i="211" s="1"/>
  <c r="DX9" i="211"/>
  <c r="DW9" i="211" s="1"/>
  <c r="EG20" i="211"/>
  <c r="EF20" i="211" s="1"/>
  <c r="DU28" i="211"/>
  <c r="DT28" i="211" s="1"/>
  <c r="EK16" i="211"/>
  <c r="EB18" i="211"/>
  <c r="EJ26" i="211"/>
  <c r="EI26" i="211" s="1"/>
  <c r="DY9" i="211"/>
  <c r="DV20" i="211"/>
  <c r="EA28" i="211"/>
  <c r="DZ28" i="211" s="1"/>
  <c r="DX15" i="211"/>
  <c r="DW15" i="211" s="1"/>
  <c r="EE20" i="211"/>
  <c r="EA18" i="211"/>
  <c r="DZ18" i="211" s="1"/>
  <c r="EE22" i="211"/>
  <c r="DU15" i="211"/>
  <c r="DT15" i="211" s="1"/>
  <c r="EJ17" i="211"/>
  <c r="EI17" i="211" s="1"/>
  <c r="DV30" i="211"/>
  <c r="EA6" i="211"/>
  <c r="DZ6" i="211" s="1"/>
  <c r="DY26" i="211"/>
  <c r="DW3" i="211"/>
  <c r="DY25" i="211"/>
  <c r="DV16" i="211"/>
  <c r="DV13" i="211"/>
  <c r="DV26" i="211"/>
  <c r="EJ19" i="211"/>
  <c r="EI19" i="211" s="1"/>
  <c r="DZ2" i="211"/>
  <c r="DX11" i="211"/>
  <c r="DW11" i="211" s="1"/>
  <c r="EA13" i="211"/>
  <c r="DZ13" i="211" s="1"/>
  <c r="EK5" i="211"/>
  <c r="DX17" i="211"/>
  <c r="DW17" i="211" s="1"/>
  <c r="EJ25" i="211"/>
  <c r="EI25" i="211" s="1"/>
  <c r="EG18" i="211"/>
  <c r="EF18" i="211" s="1"/>
  <c r="EK28" i="211"/>
  <c r="EB14" i="211"/>
  <c r="DW2" i="211"/>
  <c r="EH27" i="211"/>
  <c r="EB25" i="211"/>
  <c r="ED18" i="211"/>
  <c r="EC18" i="211" s="1"/>
  <c r="EH8" i="211"/>
  <c r="EH13" i="211"/>
  <c r="EG27" i="211"/>
  <c r="EF27" i="211" s="1"/>
  <c r="DV7" i="211"/>
  <c r="EE12" i="211"/>
  <c r="EH5" i="211"/>
  <c r="DU7" i="211"/>
  <c r="DT7" i="211" s="1"/>
  <c r="DV9" i="211"/>
  <c r="EH10" i="211"/>
  <c r="DV6" i="211"/>
  <c r="EJ8" i="211"/>
  <c r="EI8" i="211" s="1"/>
  <c r="EH14" i="211"/>
  <c r="EH6" i="211"/>
  <c r="EA9" i="211"/>
  <c r="DZ9" i="211" s="1"/>
  <c r="DX16" i="211"/>
  <c r="DW16" i="211" s="1"/>
  <c r="DV25" i="211"/>
  <c r="DV31" i="211"/>
  <c r="DV5" i="211"/>
  <c r="EA19" i="211"/>
  <c r="DZ19" i="211" s="1"/>
  <c r="EK18" i="211"/>
  <c r="DU31" i="211"/>
  <c r="DT31" i="211" s="1"/>
  <c r="DV29" i="211"/>
  <c r="EJ24" i="211"/>
  <c r="EI24" i="211" s="1"/>
  <c r="EK21" i="211"/>
  <c r="EE24" i="211"/>
  <c r="ED8" i="211"/>
  <c r="EC8" i="211" s="1"/>
  <c r="EH15" i="211"/>
  <c r="DU17" i="211"/>
  <c r="DT17" i="211" s="1"/>
  <c r="DX29" i="211"/>
  <c r="DW29" i="211" s="1"/>
  <c r="DT2" i="211"/>
  <c r="DU13" i="211"/>
  <c r="DT13" i="211" s="1"/>
  <c r="DV12" i="211"/>
  <c r="DY18" i="211"/>
  <c r="DX19" i="211"/>
  <c r="DW19" i="211" s="1"/>
  <c r="EK14" i="211"/>
  <c r="DY6" i="211"/>
  <c r="DU9" i="211"/>
  <c r="DT9" i="211" s="1"/>
  <c r="ED29" i="211"/>
  <c r="EC29" i="211" s="1"/>
  <c r="EB9" i="211"/>
  <c r="EA20" i="211"/>
  <c r="DZ20" i="211" s="1"/>
  <c r="EA21" i="211"/>
  <c r="DZ21" i="211" s="1"/>
  <c r="EA26" i="211"/>
  <c r="DZ26" i="211" s="1"/>
  <c r="EG17" i="211"/>
  <c r="EF17" i="211" s="1"/>
  <c r="DU21" i="211"/>
  <c r="DT21" i="211" s="1"/>
  <c r="EA27" i="211"/>
  <c r="DZ27" i="211" s="1"/>
  <c r="DU23" i="211"/>
  <c r="DT23" i="211" s="1"/>
  <c r="EE14" i="211"/>
  <c r="DU5" i="211"/>
  <c r="DT5" i="211" s="1"/>
  <c r="EH22" i="211"/>
  <c r="DY29" i="211"/>
  <c r="EJ13" i="211"/>
  <c r="EI13" i="211" s="1"/>
  <c r="DV18" i="211"/>
  <c r="ED24" i="211"/>
  <c r="EC24" i="211" s="1"/>
  <c r="ED17" i="211"/>
  <c r="EC17" i="211" s="1"/>
  <c r="ED16" i="211"/>
  <c r="EC16" i="211" s="1"/>
  <c r="EK13" i="211"/>
  <c r="EH7" i="211"/>
  <c r="EB29" i="211"/>
  <c r="EE9" i="211"/>
  <c r="EJ6" i="211"/>
  <c r="EI6" i="211" s="1"/>
  <c r="EG16" i="211"/>
  <c r="EF16" i="211" s="1"/>
  <c r="EK17" i="211"/>
  <c r="EB17" i="211"/>
  <c r="EH19" i="211"/>
  <c r="EK29" i="211"/>
  <c r="DV22" i="211"/>
  <c r="EK8" i="211"/>
  <c r="DY30" i="211"/>
  <c r="EH21" i="211"/>
  <c r="EA17" i="211"/>
  <c r="DZ17" i="211" s="1"/>
  <c r="EJ21" i="211"/>
  <c r="EI21" i="211" s="1"/>
  <c r="ED30" i="211"/>
  <c r="EC30" i="211" s="1"/>
  <c r="EA8" i="211"/>
  <c r="DZ8" i="211" s="1"/>
  <c r="EB19" i="211"/>
  <c r="EJ16" i="211"/>
  <c r="EI16" i="211" s="1"/>
  <c r="EB22" i="211"/>
  <c r="DY28" i="211"/>
  <c r="EG28" i="211"/>
  <c r="EF28" i="211" s="1"/>
  <c r="EE31" i="211"/>
  <c r="EB27" i="211"/>
  <c r="EJ18" i="211"/>
  <c r="EI18" i="211" s="1"/>
  <c r="EG12" i="211"/>
  <c r="EF12" i="211" s="1"/>
  <c r="DY5" i="211"/>
  <c r="DU30" i="211"/>
  <c r="DT30" i="211" s="1"/>
  <c r="DY22" i="211"/>
  <c r="EK20" i="211"/>
  <c r="EA5" i="211"/>
  <c r="DZ5" i="211" s="1"/>
  <c r="EJ27" i="211"/>
  <c r="EI27" i="211" s="1"/>
  <c r="EE19" i="211"/>
  <c r="DY10" i="211"/>
  <c r="DY15" i="211"/>
  <c r="EJ23" i="211"/>
  <c r="EI23" i="211" s="1"/>
  <c r="EG30" i="211"/>
  <c r="EF30" i="211" s="1"/>
  <c r="DX30" i="211"/>
  <c r="DW30" i="211" s="1"/>
  <c r="EE29" i="211"/>
  <c r="DX12" i="211"/>
  <c r="DW12" i="211" s="1"/>
  <c r="EK22" i="211"/>
  <c r="EJ30" i="211"/>
  <c r="EI30" i="211" s="1"/>
  <c r="EG24" i="211"/>
  <c r="EF24" i="211" s="1"/>
  <c r="EJ15" i="211"/>
  <c r="EI15" i="211" s="1"/>
  <c r="EK25" i="211"/>
  <c r="EH31" i="211"/>
  <c r="EK6" i="211"/>
  <c r="EF2" i="211"/>
  <c r="EK7" i="211"/>
  <c r="EG10" i="211"/>
  <c r="EF10" i="211" s="1"/>
  <c r="DV19" i="211"/>
  <c r="EB6" i="211"/>
  <c r="ED14" i="211"/>
  <c r="EC14" i="211" s="1"/>
  <c r="DV24" i="211"/>
  <c r="EK19" i="211"/>
  <c r="ED5" i="211"/>
  <c r="EC5" i="211" s="1"/>
  <c r="DU10" i="211"/>
  <c r="DT10" i="211" s="1"/>
  <c r="EB24" i="211"/>
  <c r="DY7" i="211"/>
  <c r="EB15" i="211"/>
  <c r="EB10" i="211"/>
  <c r="EJ31" i="211"/>
  <c r="EI31" i="211" s="1"/>
  <c r="DU12" i="211"/>
  <c r="DT12" i="211" s="1"/>
  <c r="EK23" i="211"/>
  <c r="EA29" i="211"/>
  <c r="DZ29" i="211" s="1"/>
  <c r="EJ10" i="211"/>
  <c r="EI10" i="211" s="1"/>
  <c r="DX20" i="211"/>
  <c r="DW20" i="211" s="1"/>
  <c r="EJ5" i="211"/>
  <c r="EI5" i="211" s="1"/>
  <c r="EH9" i="211"/>
  <c r="ED13" i="211"/>
  <c r="EC13" i="211" s="1"/>
  <c r="ED31" i="211"/>
  <c r="EC31" i="211" s="1"/>
  <c r="EA31" i="211"/>
  <c r="DZ31" i="211" s="1"/>
  <c r="EE26" i="211"/>
  <c r="DU8" i="211"/>
  <c r="DT8" i="211" s="1"/>
  <c r="DU29" i="211"/>
  <c r="DT29" i="211" s="1"/>
  <c r="EH29" i="211"/>
  <c r="EG21" i="211"/>
  <c r="EF21" i="211" s="1"/>
  <c r="EA22" i="211"/>
  <c r="DZ22" i="211" s="1"/>
  <c r="EG11" i="211"/>
  <c r="EF11" i="211" s="1"/>
  <c r="EH25" i="211"/>
  <c r="EK31" i="211"/>
  <c r="ED28" i="211"/>
  <c r="EC28" i="211" s="1"/>
  <c r="DY31" i="211"/>
  <c r="EH24" i="211"/>
  <c r="EH17" i="211"/>
  <c r="DV8" i="211"/>
  <c r="DX26" i="211"/>
  <c r="DW26" i="211" s="1"/>
  <c r="DV14" i="211"/>
  <c r="EE10" i="211"/>
  <c r="DZ3" i="211"/>
  <c r="EE28" i="211"/>
  <c r="DY27" i="211"/>
  <c r="ED12" i="211"/>
  <c r="EC12" i="211" s="1"/>
  <c r="DY14" i="211"/>
  <c r="DX27" i="211"/>
  <c r="DW27" i="211" s="1"/>
  <c r="DY23" i="211"/>
  <c r="EE8" i="211"/>
  <c r="EK15" i="211"/>
  <c r="DY24" i="211"/>
  <c r="EE18" i="211"/>
  <c r="EC2" i="211"/>
  <c r="DV10" i="211"/>
  <c r="EE15" i="211"/>
  <c r="ED6" i="211"/>
  <c r="EC6" i="211" s="1"/>
  <c r="ED20" i="211"/>
  <c r="EC20" i="211" s="1"/>
  <c r="DY17" i="211"/>
  <c r="EG26" i="211"/>
  <c r="EF26" i="211" s="1"/>
  <c r="DU18" i="211"/>
  <c r="DT18" i="211" s="1"/>
  <c r="EN6" i="211"/>
  <c r="EE23" i="211"/>
  <c r="DV28" i="211"/>
  <c r="EH18" i="211"/>
  <c r="ED10" i="211"/>
  <c r="EC10" i="211" s="1"/>
  <c r="EC3" i="211"/>
  <c r="ED26" i="211"/>
  <c r="EC26" i="211" s="1"/>
  <c r="DV15" i="211"/>
  <c r="EH11" i="211"/>
  <c r="DX22" i="211"/>
  <c r="DW22" i="211" s="1"/>
  <c r="DX14" i="211"/>
  <c r="DW14" i="211" s="1"/>
  <c r="EH23" i="211"/>
  <c r="DV23" i="211"/>
  <c r="EG29" i="211"/>
  <c r="EF29" i="211" s="1"/>
  <c r="DY12" i="211"/>
  <c r="DU27" i="211"/>
  <c r="DT27" i="211" s="1"/>
  <c r="EE27" i="211"/>
  <c r="DU11" i="211"/>
  <c r="DT11" i="211" s="1"/>
  <c r="DY13" i="211"/>
  <c r="EG6" i="211"/>
  <c r="EF6" i="211" s="1"/>
  <c r="ED22" i="211"/>
  <c r="EC22" i="211" s="1"/>
  <c r="EB7" i="211"/>
  <c r="EB30" i="211"/>
  <c r="ED19" i="211"/>
  <c r="EC19" i="211" s="1"/>
  <c r="EI3" i="211"/>
  <c r="EH28" i="211"/>
  <c r="EJ20" i="211"/>
  <c r="EI20" i="211" s="1"/>
  <c r="EA23" i="211"/>
  <c r="DZ23" i="211" s="1"/>
  <c r="ED9" i="211"/>
  <c r="EC9" i="211" s="1"/>
  <c r="DV17" i="211"/>
  <c r="EA14" i="211"/>
  <c r="DZ14" i="211" s="1"/>
  <c r="EB31" i="211"/>
  <c r="EG9" i="211"/>
  <c r="EF9" i="211" s="1"/>
  <c r="DV27" i="211"/>
  <c r="EK30" i="211"/>
  <c r="EK9" i="211"/>
  <c r="EE21" i="211"/>
  <c r="DX25" i="211"/>
  <c r="DW25" i="211" s="1"/>
  <c r="EG5" i="211"/>
  <c r="EF5" i="211" s="1"/>
  <c r="DX18" i="211"/>
  <c r="DW18" i="211" s="1"/>
  <c r="DY8" i="211"/>
  <c r="EJ29" i="211"/>
  <c r="EI29" i="211" s="1"/>
  <c r="EK12" i="211"/>
  <c r="EG22" i="211"/>
  <c r="EF22" i="211" s="1"/>
  <c r="ED25" i="211"/>
  <c r="EC25" i="211" s="1"/>
  <c r="EA24" i="211"/>
  <c r="DZ24" i="211" s="1"/>
  <c r="EA30" i="211"/>
  <c r="DZ30" i="211" s="1"/>
  <c r="EA12" i="211"/>
  <c r="DZ12" i="211" s="1"/>
  <c r="EG31" i="211"/>
  <c r="EF31" i="211" s="1"/>
  <c r="DU24" i="211"/>
  <c r="DT24" i="211" s="1"/>
  <c r="DX31" i="211"/>
  <c r="DW31" i="211" s="1"/>
  <c r="EG19" i="211"/>
  <c r="EF19" i="211" s="1"/>
  <c r="EG8" i="211"/>
  <c r="EF8" i="211" s="1"/>
  <c r="EE7" i="211"/>
  <c r="EH30" i="211"/>
  <c r="DX23" i="211"/>
  <c r="DW23" i="211" s="1"/>
  <c r="EK24" i="211"/>
  <c r="EH12" i="211"/>
  <c r="EK11" i="211"/>
  <c r="DV11" i="211"/>
  <c r="EK27" i="211"/>
  <c r="EJ12" i="211"/>
  <c r="EI12" i="211" s="1"/>
  <c r="EB16" i="211"/>
  <c r="EI2" i="211"/>
  <c r="DX24" i="211"/>
  <c r="DW24" i="211" s="1"/>
  <c r="EK10" i="211"/>
  <c r="ED23" i="211"/>
  <c r="EC23" i="211" s="1"/>
  <c r="EB8" i="211"/>
  <c r="ED11" i="211"/>
  <c r="EC11" i="211" s="1"/>
  <c r="DU14" i="211"/>
  <c r="DT14" i="211" s="1"/>
  <c r="DY16" i="211"/>
  <c r="EJ14" i="211"/>
  <c r="EI14" i="211" s="1"/>
  <c r="DU6" i="211"/>
  <c r="DT6" i="211" s="1"/>
  <c r="EH26" i="211"/>
  <c r="EB28" i="211"/>
  <c r="EE5" i="211"/>
  <c r="EA16" i="211"/>
  <c r="DZ16" i="211" s="1"/>
  <c r="DX5" i="211"/>
  <c r="DW5" i="211" s="1"/>
  <c r="EG7" i="211"/>
  <c r="EF7" i="211" s="1"/>
  <c r="EA25" i="211"/>
  <c r="DZ25" i="211" s="1"/>
  <c r="EJ7" i="211"/>
  <c r="EI7" i="211" s="1"/>
  <c r="EJ9" i="211"/>
  <c r="EI9" i="211" s="1"/>
  <c r="DY20" i="211"/>
  <c r="DU16" i="211"/>
  <c r="DT16" i="211" s="1"/>
  <c r="EJ28" i="211"/>
  <c r="EI28" i="211" s="1"/>
  <c r="ES7" i="211"/>
  <c r="ER7" i="211" s="1"/>
  <c r="EN30" i="211"/>
  <c r="EO2" i="211"/>
  <c r="EP19" i="211"/>
  <c r="EO19" i="211" s="1"/>
  <c r="EQ9" i="211"/>
  <c r="EP8" i="211"/>
  <c r="EO8" i="211" s="1"/>
  <c r="EP27" i="211"/>
  <c r="EO27" i="211" s="1"/>
  <c r="EQ19" i="211"/>
  <c r="FE23" i="211"/>
  <c r="FD23" i="211" s="1"/>
  <c r="EP9" i="211"/>
  <c r="EO9" i="211" s="1"/>
  <c r="EP16" i="211"/>
  <c r="EO16" i="211" s="1"/>
  <c r="EP30" i="211"/>
  <c r="EO30" i="211" s="1"/>
  <c r="EO3" i="211"/>
  <c r="EQ15" i="211"/>
  <c r="EQ14" i="211"/>
  <c r="EM30" i="211"/>
  <c r="EL30" i="211" s="1"/>
  <c r="EQ8" i="211"/>
  <c r="EQ28" i="211"/>
  <c r="EQ25" i="211"/>
  <c r="EP13" i="211"/>
  <c r="EO13" i="211" s="1"/>
  <c r="EP14" i="211"/>
  <c r="EO14" i="211" s="1"/>
  <c r="EP28" i="211"/>
  <c r="EO28" i="211" s="1"/>
  <c r="EQ29" i="211"/>
  <c r="EQ30" i="211"/>
  <c r="EQ7" i="211"/>
  <c r="EP18" i="211"/>
  <c r="EO18" i="211" s="1"/>
  <c r="EP20" i="211"/>
  <c r="EO20" i="211" s="1"/>
  <c r="EQ16" i="211"/>
  <c r="EP17" i="211"/>
  <c r="EO17" i="211" s="1"/>
  <c r="EQ12" i="211"/>
  <c r="ER2" i="211"/>
  <c r="EP12" i="211"/>
  <c r="EO12" i="211" s="1"/>
  <c r="EQ13" i="211"/>
  <c r="EQ21" i="211"/>
  <c r="EP21" i="211"/>
  <c r="EO21" i="211" s="1"/>
  <c r="EQ5" i="211"/>
  <c r="EP31" i="211"/>
  <c r="EO31" i="211" s="1"/>
  <c r="EP26" i="211"/>
  <c r="EO26" i="211" s="1"/>
  <c r="EP29" i="211"/>
  <c r="EO29" i="211" s="1"/>
  <c r="EQ31" i="211"/>
  <c r="EP24" i="211"/>
  <c r="EO24" i="211" s="1"/>
  <c r="EQ24" i="211"/>
  <c r="EP6" i="211"/>
  <c r="EO6" i="211" s="1"/>
  <c r="EP5" i="211"/>
  <c r="EO5" i="211" s="1"/>
  <c r="EQ20" i="211"/>
  <c r="EQ17" i="211"/>
  <c r="EN29" i="211"/>
  <c r="EP11" i="211"/>
  <c r="EO11" i="211" s="1"/>
  <c r="EQ10" i="211"/>
  <c r="EM29" i="211"/>
  <c r="EL29" i="211" s="1"/>
  <c r="EQ23" i="211"/>
  <c r="EQ26" i="211"/>
  <c r="EP7" i="211"/>
  <c r="EO7" i="211" s="1"/>
  <c r="EP22" i="211"/>
  <c r="EO22" i="211" s="1"/>
  <c r="EP15" i="211"/>
  <c r="EO15" i="211" s="1"/>
  <c r="EP23" i="211"/>
  <c r="EO23" i="211" s="1"/>
  <c r="EQ18" i="211"/>
  <c r="EQ22" i="211"/>
  <c r="EQ6" i="211"/>
  <c r="ET16" i="211"/>
  <c r="EP25" i="211"/>
  <c r="EO25" i="211" s="1"/>
  <c r="EP10" i="211"/>
  <c r="EO10" i="211" s="1"/>
  <c r="EQ11" i="211"/>
  <c r="EV27" i="211"/>
  <c r="EU27" i="211" s="1"/>
  <c r="EW30" i="211"/>
  <c r="EV25" i="211"/>
  <c r="EU25" i="211" s="1"/>
  <c r="EV22" i="211"/>
  <c r="EU22" i="211" s="1"/>
  <c r="EW18" i="211"/>
  <c r="EV11" i="211"/>
  <c r="EU11" i="211" s="1"/>
  <c r="EW31" i="211"/>
  <c r="EV8" i="211"/>
  <c r="EU8" i="211" s="1"/>
  <c r="EV19" i="211"/>
  <c r="EU19" i="211" s="1"/>
  <c r="ES11" i="211"/>
  <c r="ER11" i="211" s="1"/>
  <c r="EV29" i="211"/>
  <c r="EU29" i="211" s="1"/>
  <c r="EW28" i="211"/>
  <c r="EW10" i="211"/>
  <c r="ES30" i="211"/>
  <c r="ER30" i="211" s="1"/>
  <c r="ES17" i="211"/>
  <c r="ER17" i="211" s="1"/>
  <c r="EV30" i="211"/>
  <c r="EU30" i="211" s="1"/>
  <c r="EW14" i="211"/>
  <c r="EV5" i="211"/>
  <c r="EU5" i="211" s="1"/>
  <c r="EV13" i="211"/>
  <c r="EU13" i="211" s="1"/>
  <c r="EW15" i="211"/>
  <c r="EV23" i="211"/>
  <c r="EU23" i="211" s="1"/>
  <c r="EW20" i="211"/>
  <c r="EV28" i="211"/>
  <c r="EU28" i="211" s="1"/>
  <c r="EV21" i="211"/>
  <c r="EU21" i="211" s="1"/>
  <c r="EW17" i="211"/>
  <c r="EW27" i="211"/>
  <c r="EW23" i="211"/>
  <c r="EW5" i="211"/>
  <c r="EW7" i="211"/>
  <c r="ES31" i="211"/>
  <c r="ER31" i="211" s="1"/>
  <c r="ES22" i="211"/>
  <c r="ER22" i="211" s="1"/>
  <c r="EW25" i="211"/>
  <c r="EW26" i="211"/>
  <c r="ES12" i="211"/>
  <c r="ER12" i="211" s="1"/>
  <c r="EW21" i="211"/>
  <c r="ET5" i="211"/>
  <c r="EW8" i="211"/>
  <c r="EV6" i="211"/>
  <c r="EU6" i="211" s="1"/>
  <c r="EX3" i="211"/>
  <c r="EV24" i="211"/>
  <c r="EU24" i="211" s="1"/>
  <c r="EV16" i="211"/>
  <c r="EU16" i="211" s="1"/>
  <c r="EV20" i="211"/>
  <c r="EU20" i="211" s="1"/>
  <c r="EV26" i="211"/>
  <c r="EU26" i="211" s="1"/>
  <c r="EW13" i="211"/>
  <c r="ET29" i="211"/>
  <c r="ES10" i="211"/>
  <c r="ER10" i="211" s="1"/>
  <c r="EV15" i="211"/>
  <c r="EU15" i="211" s="1"/>
  <c r="EW12" i="211"/>
  <c r="EW16" i="211"/>
  <c r="ET30" i="211"/>
  <c r="EW22" i="211"/>
  <c r="EV14" i="211"/>
  <c r="EU14" i="211" s="1"/>
  <c r="EW11" i="211"/>
  <c r="EW29" i="211"/>
  <c r="EW24" i="211"/>
  <c r="EV10" i="211"/>
  <c r="EU10" i="211" s="1"/>
  <c r="EW9" i="211"/>
  <c r="EV31" i="211"/>
  <c r="EU31" i="211" s="1"/>
  <c r="EU2" i="211"/>
  <c r="EW19" i="211"/>
  <c r="EV18" i="211"/>
  <c r="EU18" i="211" s="1"/>
  <c r="EV17" i="211"/>
  <c r="EU17" i="211" s="1"/>
  <c r="ES29" i="211"/>
  <c r="ER29" i="211" s="1"/>
  <c r="EV12" i="211"/>
  <c r="EU12" i="211" s="1"/>
  <c r="EV7" i="211"/>
  <c r="EU7" i="211" s="1"/>
  <c r="EV9" i="211"/>
  <c r="EU9" i="211" s="1"/>
  <c r="EW6" i="211"/>
  <c r="FH13" i="211"/>
  <c r="FG13" i="211" s="1"/>
  <c r="FB26" i="211"/>
  <c r="FA26" i="211" s="1"/>
  <c r="FC20" i="211"/>
  <c r="FB25" i="211"/>
  <c r="FA25" i="211" s="1"/>
  <c r="EY12" i="211"/>
  <c r="EX12" i="211" s="1"/>
  <c r="FC22" i="211"/>
  <c r="FB6" i="211"/>
  <c r="FA6" i="211" s="1"/>
  <c r="FC8" i="211"/>
  <c r="EZ29" i="211"/>
  <c r="FB14" i="211"/>
  <c r="FA14" i="211" s="1"/>
  <c r="FC9" i="211"/>
  <c r="FB13" i="211"/>
  <c r="FA13" i="211" s="1"/>
  <c r="EY22" i="211"/>
  <c r="EX22" i="211" s="1"/>
  <c r="FC25" i="211"/>
  <c r="FB15" i="211"/>
  <c r="FA15" i="211" s="1"/>
  <c r="EY11" i="211"/>
  <c r="EX11" i="211" s="1"/>
  <c r="FC21" i="211"/>
  <c r="FB12" i="211"/>
  <c r="FA12" i="211" s="1"/>
  <c r="FC26" i="211"/>
  <c r="FC6" i="211"/>
  <c r="EZ30" i="211"/>
  <c r="FC27" i="211"/>
  <c r="FC31" i="211"/>
  <c r="FD3" i="211"/>
  <c r="FC16" i="211"/>
  <c r="FB23" i="211"/>
  <c r="FA23" i="211" s="1"/>
  <c r="FC11" i="211"/>
  <c r="FB5" i="211"/>
  <c r="FA5" i="211" s="1"/>
  <c r="FC30" i="211"/>
  <c r="FF7" i="211"/>
  <c r="FC10" i="211"/>
  <c r="FC23" i="211"/>
  <c r="FB30" i="211"/>
  <c r="FA30" i="211" s="1"/>
  <c r="FA2" i="211"/>
  <c r="FB11" i="211"/>
  <c r="FA11" i="211" s="1"/>
  <c r="FB18" i="211"/>
  <c r="FA18" i="211" s="1"/>
  <c r="FC28" i="211"/>
  <c r="EY17" i="211"/>
  <c r="EX17" i="211" s="1"/>
  <c r="FB16" i="211"/>
  <c r="FA16" i="211" s="1"/>
  <c r="FC17" i="211"/>
  <c r="FB7" i="211"/>
  <c r="FA7" i="211" s="1"/>
  <c r="FB29" i="211"/>
  <c r="FA29" i="211" s="1"/>
  <c r="FC5" i="211"/>
  <c r="FC24" i="211"/>
  <c r="FB9" i="211"/>
  <c r="FA9" i="211" s="1"/>
  <c r="FI29" i="211"/>
  <c r="FI19" i="211"/>
  <c r="FC18" i="211"/>
  <c r="FB10" i="211"/>
  <c r="FA10" i="211" s="1"/>
  <c r="EY29" i="211"/>
  <c r="EX29" i="211" s="1"/>
  <c r="FI22" i="211"/>
  <c r="EY30" i="211"/>
  <c r="EX30" i="211" s="1"/>
  <c r="FB31" i="211"/>
  <c r="FA31" i="211" s="1"/>
  <c r="FH7" i="211"/>
  <c r="FG7" i="211" s="1"/>
  <c r="FC14" i="211"/>
  <c r="EY31" i="211"/>
  <c r="EX31" i="211" s="1"/>
  <c r="FB24" i="211"/>
  <c r="FA24" i="211" s="1"/>
  <c r="FC7" i="211"/>
  <c r="FC13" i="211"/>
  <c r="FH14" i="211"/>
  <c r="FG14" i="211" s="1"/>
  <c r="FC29" i="211"/>
  <c r="FB8" i="211"/>
  <c r="FA8" i="211" s="1"/>
  <c r="FB17" i="211"/>
  <c r="FA17" i="211" s="1"/>
  <c r="FB19" i="211"/>
  <c r="FA19" i="211" s="1"/>
  <c r="FB27" i="211"/>
  <c r="FA27" i="211" s="1"/>
  <c r="FC15" i="211"/>
  <c r="FI21" i="211"/>
  <c r="FH19" i="211"/>
  <c r="FG19" i="211" s="1"/>
  <c r="FE30" i="211"/>
  <c r="FD30" i="211" s="1"/>
  <c r="FI7" i="211"/>
  <c r="FC12" i="211"/>
  <c r="FB22" i="211"/>
  <c r="FA22" i="211" s="1"/>
  <c r="FB20" i="211"/>
  <c r="FA20" i="211" s="1"/>
  <c r="FB21" i="211"/>
  <c r="FA21" i="211" s="1"/>
  <c r="FH10" i="211"/>
  <c r="FG10" i="211" s="1"/>
  <c r="FI16" i="211"/>
  <c r="FH22" i="211"/>
  <c r="FG22" i="211" s="1"/>
  <c r="FH18" i="211"/>
  <c r="FG18" i="211" s="1"/>
  <c r="FI28" i="211"/>
  <c r="FH30" i="211"/>
  <c r="FG30" i="211" s="1"/>
  <c r="FG3" i="211"/>
  <c r="FH16" i="211"/>
  <c r="FG16" i="211" s="1"/>
  <c r="FL6" i="211"/>
  <c r="FI11" i="211"/>
  <c r="FI8" i="211"/>
  <c r="FH26" i="211"/>
  <c r="FG26" i="211" s="1"/>
  <c r="FH31" i="211"/>
  <c r="FG31" i="211" s="1"/>
  <c r="FH20" i="211"/>
  <c r="FG20" i="211" s="1"/>
  <c r="FI15" i="211"/>
  <c r="FH24" i="211"/>
  <c r="FG24" i="211" s="1"/>
  <c r="FF30" i="211"/>
  <c r="FI26" i="211"/>
  <c r="FH23" i="211"/>
  <c r="FG23" i="211" s="1"/>
  <c r="FI10" i="211"/>
  <c r="FI12" i="211"/>
  <c r="FH12" i="211"/>
  <c r="FG12" i="211" s="1"/>
  <c r="FH9" i="211"/>
  <c r="FG9" i="211" s="1"/>
  <c r="FI24" i="211"/>
  <c r="FI23" i="211"/>
  <c r="FG2" i="211"/>
  <c r="FH28" i="211"/>
  <c r="FG28" i="211" s="1"/>
  <c r="FI14" i="211"/>
  <c r="FH15" i="211"/>
  <c r="FG15" i="211" s="1"/>
  <c r="FN7" i="211"/>
  <c r="FM7" i="211" s="1"/>
  <c r="FH8" i="211"/>
  <c r="FG8" i="211" s="1"/>
  <c r="FI27" i="211"/>
  <c r="FH25" i="211"/>
  <c r="FG25" i="211" s="1"/>
  <c r="FH17" i="211"/>
  <c r="FG17" i="211" s="1"/>
  <c r="FH27" i="211"/>
  <c r="FG27" i="211" s="1"/>
  <c r="FI6" i="211"/>
  <c r="FN10" i="211"/>
  <c r="FM10" i="211" s="1"/>
  <c r="FH21" i="211"/>
  <c r="FG21" i="211" s="1"/>
  <c r="FF29" i="211"/>
  <c r="FI30" i="211"/>
  <c r="FI25" i="211"/>
  <c r="FI20" i="211"/>
  <c r="FE29" i="211"/>
  <c r="FD29" i="211" s="1"/>
  <c r="FH29" i="211"/>
  <c r="FG29" i="211" s="1"/>
  <c r="FI18" i="211"/>
  <c r="FI31" i="211"/>
  <c r="FI17" i="211"/>
  <c r="FH6" i="211"/>
  <c r="FG6" i="211" s="1"/>
  <c r="FH11" i="211"/>
  <c r="FG11" i="211" s="1"/>
  <c r="FI13" i="211"/>
  <c r="FO25" i="211"/>
  <c r="FK29" i="211"/>
  <c r="FJ29" i="211" s="1"/>
  <c r="FO23" i="211"/>
  <c r="FN26" i="211"/>
  <c r="FM26" i="211" s="1"/>
  <c r="FO19" i="211"/>
  <c r="FN6" i="211"/>
  <c r="FM6" i="211" s="1"/>
  <c r="FO6" i="211"/>
  <c r="FN23" i="211"/>
  <c r="FM23" i="211" s="1"/>
  <c r="FO26" i="211"/>
  <c r="FO13" i="211"/>
  <c r="FO9" i="211"/>
  <c r="FO24" i="211"/>
  <c r="FN24" i="211"/>
  <c r="FM24" i="211" s="1"/>
  <c r="FO7" i="211"/>
  <c r="FO18" i="211"/>
  <c r="FN19" i="211"/>
  <c r="FM19" i="211" s="1"/>
  <c r="FO31" i="211"/>
  <c r="FN27" i="211"/>
  <c r="FM27" i="211" s="1"/>
  <c r="FO21" i="211"/>
  <c r="FO15" i="211"/>
  <c r="FO27" i="211"/>
  <c r="FO14" i="211"/>
  <c r="FN16" i="211"/>
  <c r="FM16" i="211" s="1"/>
  <c r="FO5" i="211"/>
  <c r="FO20" i="211"/>
  <c r="FL30" i="211"/>
  <c r="FN20" i="211"/>
  <c r="FM20" i="211" s="1"/>
  <c r="FN8" i="211"/>
  <c r="FM8" i="211" s="1"/>
  <c r="FO30" i="211"/>
  <c r="FM3" i="211"/>
  <c r="FN13" i="211"/>
  <c r="FM13" i="211" s="1"/>
  <c r="FN17" i="211"/>
  <c r="FM17" i="211" s="1"/>
  <c r="FO8" i="211"/>
  <c r="FN12" i="211"/>
  <c r="FM12" i="211" s="1"/>
  <c r="FO10" i="211"/>
  <c r="FN31" i="211"/>
  <c r="FM31" i="211" s="1"/>
  <c r="FL29" i="211"/>
  <c r="FO12" i="211"/>
  <c r="FO11" i="211"/>
  <c r="FN30" i="211"/>
  <c r="FM30" i="211" s="1"/>
  <c r="FN28" i="211"/>
  <c r="FM28" i="211" s="1"/>
  <c r="FN5" i="211"/>
  <c r="FM5" i="211" s="1"/>
  <c r="FO29" i="211"/>
  <c r="FN25" i="211"/>
  <c r="FM25" i="211" s="1"/>
  <c r="FN29" i="211"/>
  <c r="FM29" i="211" s="1"/>
  <c r="FN21" i="211"/>
  <c r="FM21" i="211" s="1"/>
  <c r="FN11" i="211"/>
  <c r="FM11" i="211" s="1"/>
  <c r="FO22" i="211"/>
  <c r="FN18" i="211"/>
  <c r="FM18" i="211" s="1"/>
  <c r="FN14" i="211"/>
  <c r="FM14" i="211" s="1"/>
  <c r="FM2" i="211"/>
  <c r="FO16" i="211"/>
  <c r="FN22" i="211"/>
  <c r="FM22" i="211" s="1"/>
  <c r="FK30" i="211"/>
  <c r="FJ30" i="211" s="1"/>
  <c r="FN15" i="211"/>
  <c r="FM15" i="211" s="1"/>
  <c r="FO17" i="211"/>
  <c r="FO28" i="211"/>
  <c r="HE105" i="70"/>
  <c r="IW6" i="211"/>
  <c r="IV6" i="211" s="1"/>
  <c r="IK9" i="211"/>
  <c r="IJ9" i="211" s="1"/>
  <c r="IF21" i="211"/>
  <c r="KA12" i="211"/>
  <c r="JZ12" i="211" s="1"/>
  <c r="JA15" i="211"/>
  <c r="IC25" i="211"/>
  <c r="JX5" i="211"/>
  <c r="JW5" i="211" s="1"/>
  <c r="JP17" i="211"/>
  <c r="JU28" i="211"/>
  <c r="JT28" i="211" s="1"/>
  <c r="IC26" i="211"/>
  <c r="IL8" i="211"/>
  <c r="IL23" i="211"/>
  <c r="KD29" i="211"/>
  <c r="KC29" i="211" s="1"/>
  <c r="JX17" i="211"/>
  <c r="JW17" i="211" s="1"/>
  <c r="IO19" i="211"/>
  <c r="IH13" i="211"/>
  <c r="IG13" i="211" s="1"/>
  <c r="IE27" i="211"/>
  <c r="ID27" i="211" s="1"/>
  <c r="HZ22" i="211"/>
  <c r="IN22" i="211"/>
  <c r="IM22" i="211" s="1"/>
  <c r="KN23" i="211"/>
  <c r="II14" i="211"/>
  <c r="KE20" i="211"/>
  <c r="IF7" i="211"/>
  <c r="IZ8" i="211"/>
  <c r="IY8" i="211" s="1"/>
  <c r="KH14" i="211"/>
  <c r="IR28" i="211"/>
  <c r="JF22" i="211"/>
  <c r="JE22" i="211" s="1"/>
  <c r="IW27" i="211"/>
  <c r="IV27" i="211" s="1"/>
  <c r="KD20" i="211"/>
  <c r="KC20" i="211" s="1"/>
  <c r="JI7" i="211"/>
  <c r="JH7" i="211" s="1"/>
  <c r="IQ8" i="211"/>
  <c r="IP8" i="211" s="1"/>
  <c r="JU20" i="211"/>
  <c r="JT20" i="211" s="1"/>
  <c r="IH9" i="211"/>
  <c r="IG9" i="211" s="1"/>
  <c r="JX12" i="211"/>
  <c r="JW12" i="211" s="1"/>
  <c r="JC18" i="211"/>
  <c r="JB18" i="211" s="1"/>
  <c r="JD29" i="211"/>
  <c r="IE12" i="211"/>
  <c r="ID12" i="211" s="1"/>
  <c r="JX16" i="211"/>
  <c r="JW16" i="211" s="1"/>
  <c r="IE14" i="211"/>
  <c r="ID14" i="211" s="1"/>
  <c r="KG14" i="211"/>
  <c r="KF14" i="211" s="1"/>
  <c r="JJ30" i="211"/>
  <c r="JU23" i="211"/>
  <c r="JT23" i="211" s="1"/>
  <c r="KB18" i="211"/>
  <c r="IT28" i="211"/>
  <c r="IS28" i="211" s="1"/>
  <c r="II20" i="211"/>
  <c r="JM6" i="211"/>
  <c r="JT3" i="211"/>
  <c r="KN15" i="211"/>
  <c r="KP17" i="211"/>
  <c r="KO17" i="211" s="1"/>
  <c r="IR15" i="211"/>
  <c r="JS17" i="211"/>
  <c r="JS7" i="211"/>
  <c r="KK25" i="211"/>
  <c r="IV3" i="211"/>
  <c r="JF23" i="211"/>
  <c r="JE23" i="211" s="1"/>
  <c r="KN9" i="211"/>
  <c r="KK22" i="211"/>
  <c r="JS25" i="211"/>
  <c r="KJ10" i="211"/>
  <c r="KI10" i="211" s="1"/>
  <c r="JS14" i="211"/>
  <c r="IC27" i="211"/>
  <c r="JV23" i="211"/>
  <c r="IL9" i="211"/>
  <c r="JD27" i="211"/>
  <c r="JY29" i="211"/>
  <c r="JA9" i="211"/>
  <c r="KM28" i="211"/>
  <c r="KL28" i="211" s="1"/>
  <c r="KA22" i="211"/>
  <c r="JZ22" i="211" s="1"/>
  <c r="JX7" i="211"/>
  <c r="JW7" i="211" s="1"/>
  <c r="JX19" i="211"/>
  <c r="JW19" i="211" s="1"/>
  <c r="IQ26" i="211"/>
  <c r="IP26" i="211" s="1"/>
  <c r="JC24" i="211"/>
  <c r="JB24" i="211" s="1"/>
  <c r="IF16" i="211"/>
  <c r="IZ7" i="211"/>
  <c r="IY7" i="211" s="1"/>
  <c r="JL17" i="211"/>
  <c r="JK17" i="211" s="1"/>
  <c r="JD5" i="211"/>
  <c r="KK27" i="211"/>
  <c r="KB26" i="211"/>
  <c r="IE28" i="211"/>
  <c r="ID28" i="211" s="1"/>
  <c r="IP3" i="211"/>
  <c r="JP8" i="211"/>
  <c r="JW2" i="211"/>
  <c r="IL28" i="211"/>
  <c r="IK12" i="211"/>
  <c r="IJ12" i="211" s="1"/>
  <c r="IS2" i="211"/>
  <c r="JX24" i="211"/>
  <c r="JW24" i="211" s="1"/>
  <c r="KF3" i="211"/>
  <c r="KN18" i="211"/>
  <c r="KH18" i="211"/>
  <c r="JG12" i="211"/>
  <c r="II15" i="211"/>
  <c r="KP22" i="211"/>
  <c r="KO22" i="211" s="1"/>
  <c r="JG10" i="211"/>
  <c r="HZ31" i="211"/>
  <c r="KE22" i="211"/>
  <c r="JF16" i="211"/>
  <c r="JE16" i="211" s="1"/>
  <c r="IH21" i="211"/>
  <c r="IG21" i="211" s="1"/>
  <c r="JJ5" i="211"/>
  <c r="KP15" i="211"/>
  <c r="KO15" i="211" s="1"/>
  <c r="KP18" i="211"/>
  <c r="KO18" i="211" s="1"/>
  <c r="KH19" i="211"/>
  <c r="JW3" i="211"/>
  <c r="JC23" i="211"/>
  <c r="JB23" i="211" s="1"/>
  <c r="IQ9" i="211"/>
  <c r="IP9" i="211" s="1"/>
  <c r="KE14" i="211"/>
  <c r="KN30" i="211"/>
  <c r="KN11" i="211"/>
  <c r="IL14" i="211"/>
  <c r="KB24" i="211"/>
  <c r="KL2" i="211"/>
  <c r="JU27" i="211"/>
  <c r="JT27" i="211" s="1"/>
  <c r="IT9" i="211"/>
  <c r="IS9" i="211" s="1"/>
  <c r="IL27" i="211"/>
  <c r="IZ23" i="211"/>
  <c r="IY23" i="211" s="1"/>
  <c r="KQ20" i="211"/>
  <c r="KE16" i="211"/>
  <c r="JB3" i="211"/>
  <c r="IF8" i="211"/>
  <c r="IF27" i="211"/>
  <c r="KB16" i="211"/>
  <c r="IN25" i="211"/>
  <c r="IM25" i="211" s="1"/>
  <c r="IF30" i="211"/>
  <c r="IL6" i="211"/>
  <c r="JL25" i="211"/>
  <c r="JK25" i="211" s="1"/>
  <c r="KE17" i="211"/>
  <c r="HY10" i="211"/>
  <c r="HX10" i="211" s="1"/>
  <c r="IT6" i="211"/>
  <c r="IS6" i="211" s="1"/>
  <c r="JB2" i="211"/>
  <c r="KJ7" i="211"/>
  <c r="KI7" i="211" s="1"/>
  <c r="JL11" i="211"/>
  <c r="JK11" i="211" s="1"/>
  <c r="KD18" i="211"/>
  <c r="KC18" i="211" s="1"/>
  <c r="JU26" i="211"/>
  <c r="JT26" i="211" s="1"/>
  <c r="KJ20" i="211"/>
  <c r="KI20" i="211" s="1"/>
  <c r="IF26" i="211"/>
  <c r="IF29" i="211"/>
  <c r="IR17" i="211"/>
  <c r="JJ13" i="211"/>
  <c r="IW13" i="211"/>
  <c r="IV13" i="211" s="1"/>
  <c r="KQ30" i="211"/>
  <c r="KA18" i="211"/>
  <c r="JZ18" i="211" s="1"/>
  <c r="IU15" i="211"/>
  <c r="JL24" i="211"/>
  <c r="JK24" i="211" s="1"/>
  <c r="IE19" i="211"/>
  <c r="ID19" i="211" s="1"/>
  <c r="IF11" i="211"/>
  <c r="KN5" i="211"/>
  <c r="IR7" i="211"/>
  <c r="KK18" i="211"/>
  <c r="JD28" i="211"/>
  <c r="HZ9" i="211"/>
  <c r="KE31" i="211"/>
  <c r="KE9" i="211"/>
  <c r="IX13" i="211"/>
  <c r="KG28" i="211"/>
  <c r="KF28" i="211" s="1"/>
  <c r="JS26" i="211"/>
  <c r="IO17" i="211"/>
  <c r="II16" i="211"/>
  <c r="JD6" i="211"/>
  <c r="IO24" i="211"/>
  <c r="JF15" i="211"/>
  <c r="JE15" i="211" s="1"/>
  <c r="JI17" i="211"/>
  <c r="JH17" i="211" s="1"/>
  <c r="KJ14" i="211"/>
  <c r="KI14" i="211" s="1"/>
  <c r="IW25" i="211"/>
  <c r="IV25" i="211" s="1"/>
  <c r="KB29" i="211"/>
  <c r="KA16" i="211"/>
  <c r="JZ16" i="211" s="1"/>
  <c r="JA21" i="211"/>
  <c r="KO3" i="211"/>
  <c r="JJ14" i="211"/>
  <c r="IB25" i="211"/>
  <c r="IA25" i="211" s="1"/>
  <c r="JY24" i="211"/>
  <c r="IA3" i="211"/>
  <c r="IB12" i="211"/>
  <c r="IA12" i="211" s="1"/>
  <c r="HZ21" i="211"/>
  <c r="IZ17" i="211"/>
  <c r="IY17" i="211" s="1"/>
  <c r="JL12" i="211"/>
  <c r="JK12" i="211" s="1"/>
  <c r="II18" i="211"/>
  <c r="KE8" i="211"/>
  <c r="JU6" i="211"/>
  <c r="JT6" i="211" s="1"/>
  <c r="JL28" i="211"/>
  <c r="JK28" i="211" s="1"/>
  <c r="JR18" i="211"/>
  <c r="JQ18" i="211" s="1"/>
  <c r="JY16" i="211"/>
  <c r="KK14" i="211"/>
  <c r="KH15" i="211"/>
  <c r="HZ25" i="211"/>
  <c r="KP6" i="211"/>
  <c r="KO6" i="211" s="1"/>
  <c r="IH31" i="211"/>
  <c r="IG31" i="211" s="1"/>
  <c r="IC22" i="211"/>
  <c r="IZ10" i="211"/>
  <c r="IY10" i="211" s="1"/>
  <c r="ID3" i="211"/>
  <c r="IW24" i="211"/>
  <c r="IV24" i="211" s="1"/>
  <c r="IN27" i="211"/>
  <c r="IM27" i="211" s="1"/>
  <c r="KQ7" i="211"/>
  <c r="JU30" i="211"/>
  <c r="JT30" i="211" s="1"/>
  <c r="JV21" i="211"/>
  <c r="JF29" i="211"/>
  <c r="JE29" i="211" s="1"/>
  <c r="HZ24" i="211"/>
  <c r="KB30" i="211"/>
  <c r="KM12" i="211"/>
  <c r="KL12" i="211" s="1"/>
  <c r="JG30" i="211"/>
  <c r="JL19" i="211"/>
  <c r="JK19" i="211" s="1"/>
  <c r="IQ12" i="211"/>
  <c r="IP12" i="211" s="1"/>
  <c r="JV10" i="211"/>
  <c r="IL15" i="211"/>
  <c r="KB23" i="211"/>
  <c r="JX14" i="211"/>
  <c r="JW14" i="211" s="1"/>
  <c r="JD9" i="211"/>
  <c r="IU13" i="211"/>
  <c r="JP21" i="211"/>
  <c r="II5" i="211"/>
  <c r="IL5" i="211"/>
  <c r="KA28" i="211"/>
  <c r="JZ28" i="211" s="1"/>
  <c r="IZ14" i="211"/>
  <c r="IY14" i="211" s="1"/>
  <c r="IT10" i="211"/>
  <c r="IS10" i="211" s="1"/>
  <c r="IX14" i="211"/>
  <c r="IL18" i="211"/>
  <c r="IB5" i="211"/>
  <c r="IA5" i="211" s="1"/>
  <c r="JJ8" i="211"/>
  <c r="JR20" i="211"/>
  <c r="JQ20" i="211" s="1"/>
  <c r="IQ18" i="211"/>
  <c r="IP18" i="211" s="1"/>
  <c r="IO20" i="211"/>
  <c r="KQ31" i="211"/>
  <c r="IC31" i="211"/>
  <c r="JI28" i="211"/>
  <c r="JH28" i="211" s="1"/>
  <c r="IN7" i="211"/>
  <c r="IM7" i="211" s="1"/>
  <c r="IB20" i="211"/>
  <c r="IA20" i="211" s="1"/>
  <c r="JK3" i="211"/>
  <c r="IQ27" i="211"/>
  <c r="IP27" i="211" s="1"/>
  <c r="JJ28" i="211"/>
  <c r="IQ20" i="211"/>
  <c r="IP20" i="211" s="1"/>
  <c r="JR9" i="211"/>
  <c r="JQ9" i="211" s="1"/>
  <c r="IN31" i="211"/>
  <c r="IM31" i="211" s="1"/>
  <c r="JX25" i="211"/>
  <c r="JW25" i="211" s="1"/>
  <c r="JY6" i="211"/>
  <c r="JJ10" i="211"/>
  <c r="IT23" i="211"/>
  <c r="IS23" i="211" s="1"/>
  <c r="II30" i="211"/>
  <c r="JR30" i="211"/>
  <c r="JQ30" i="211" s="1"/>
  <c r="JC16" i="211"/>
  <c r="JB16" i="211" s="1"/>
  <c r="JC5" i="211"/>
  <c r="JB5" i="211" s="1"/>
  <c r="IK22" i="211"/>
  <c r="IJ22" i="211" s="1"/>
  <c r="IE11" i="211"/>
  <c r="ID11" i="211" s="1"/>
  <c r="IW19" i="211"/>
  <c r="IV19" i="211" s="1"/>
  <c r="IN21" i="211"/>
  <c r="IM21" i="211" s="1"/>
  <c r="JC7" i="211"/>
  <c r="JB7" i="211" s="1"/>
  <c r="HZ27" i="211"/>
  <c r="IE16" i="211"/>
  <c r="ID16" i="211" s="1"/>
  <c r="IN17" i="211"/>
  <c r="IM17" i="211" s="1"/>
  <c r="KD16" i="211"/>
  <c r="KC16" i="211" s="1"/>
  <c r="IK28" i="211"/>
  <c r="IJ28" i="211" s="1"/>
  <c r="HY19" i="211"/>
  <c r="HX19" i="211" s="1"/>
  <c r="JS20" i="211"/>
  <c r="JA12" i="211"/>
  <c r="JN2" i="211"/>
  <c r="IT8" i="211"/>
  <c r="IS8" i="211" s="1"/>
  <c r="KH16" i="211"/>
  <c r="KD5" i="211"/>
  <c r="KC5" i="211" s="1"/>
  <c r="IK23" i="211"/>
  <c r="IJ23" i="211" s="1"/>
  <c r="IQ14" i="211"/>
  <c r="IP14" i="211" s="1"/>
  <c r="KG17" i="211"/>
  <c r="KF17" i="211" s="1"/>
  <c r="KD27" i="211"/>
  <c r="KC27" i="211" s="1"/>
  <c r="KA17" i="211"/>
  <c r="JZ17" i="211" s="1"/>
  <c r="JJ6" i="211"/>
  <c r="IB15" i="211"/>
  <c r="IA15" i="211" s="1"/>
  <c r="KP24" i="211"/>
  <c r="KO24" i="211" s="1"/>
  <c r="IO6" i="211"/>
  <c r="JM12" i="211"/>
  <c r="JG14" i="211"/>
  <c r="KD25" i="211"/>
  <c r="KC25" i="211" s="1"/>
  <c r="KD17" i="211"/>
  <c r="KC17" i="211" s="1"/>
  <c r="JD22" i="211"/>
  <c r="IC28" i="211"/>
  <c r="KA30" i="211"/>
  <c r="JZ30" i="211" s="1"/>
  <c r="II12" i="211"/>
  <c r="IR26" i="211"/>
  <c r="JR26" i="211"/>
  <c r="JQ26" i="211" s="1"/>
  <c r="IW22" i="211"/>
  <c r="IV22" i="211" s="1"/>
  <c r="JP9" i="211"/>
  <c r="JV14" i="211"/>
  <c r="JL15" i="211"/>
  <c r="JK15" i="211" s="1"/>
  <c r="KD8" i="211"/>
  <c r="KC8" i="211" s="1"/>
  <c r="HZ28" i="211"/>
  <c r="KJ17" i="211"/>
  <c r="KI17" i="211" s="1"/>
  <c r="IT16" i="211"/>
  <c r="IS16" i="211" s="1"/>
  <c r="HZ30" i="211"/>
  <c r="JP22" i="211"/>
  <c r="IT15" i="211"/>
  <c r="IS15" i="211" s="1"/>
  <c r="JC10" i="211"/>
  <c r="JB10" i="211" s="1"/>
  <c r="HY26" i="211"/>
  <c r="HX26" i="211" s="1"/>
  <c r="IL16" i="211"/>
  <c r="KC2" i="211"/>
  <c r="JO22" i="211"/>
  <c r="JN22" i="211" s="1"/>
  <c r="JI21" i="211"/>
  <c r="JH21" i="211" s="1"/>
  <c r="KE25" i="211"/>
  <c r="IK15" i="211"/>
  <c r="IJ15" i="211" s="1"/>
  <c r="IF15" i="211"/>
  <c r="JO28" i="211"/>
  <c r="JN28" i="211" s="1"/>
  <c r="KK15" i="211"/>
  <c r="IE30" i="211"/>
  <c r="ID30" i="211" s="1"/>
  <c r="HY23" i="211"/>
  <c r="HX23" i="211" s="1"/>
  <c r="II28" i="211"/>
  <c r="IO10" i="211"/>
  <c r="IO22" i="211"/>
  <c r="JO17" i="211"/>
  <c r="JN17" i="211" s="1"/>
  <c r="JY7" i="211"/>
  <c r="IL13" i="211"/>
  <c r="KE28" i="211"/>
  <c r="JC15" i="211"/>
  <c r="JB15" i="211" s="1"/>
  <c r="HY21" i="211"/>
  <c r="HX21" i="211" s="1"/>
  <c r="KJ25" i="211"/>
  <c r="KI25" i="211" s="1"/>
  <c r="JM15" i="211"/>
  <c r="HW13" i="211"/>
  <c r="JR15" i="211"/>
  <c r="JQ15" i="211" s="1"/>
  <c r="JY15" i="211"/>
  <c r="IR5" i="211"/>
  <c r="JU11" i="211"/>
  <c r="JT11" i="211" s="1"/>
  <c r="IH18" i="211"/>
  <c r="IG18" i="211" s="1"/>
  <c r="JU15" i="211"/>
  <c r="JT15" i="211" s="1"/>
  <c r="HY8" i="211"/>
  <c r="HX8" i="211" s="1"/>
  <c r="JX30" i="211"/>
  <c r="JW30" i="211" s="1"/>
  <c r="IO18" i="211"/>
  <c r="IV2" i="211"/>
  <c r="KB8" i="211"/>
  <c r="JP6" i="211"/>
  <c r="KN14" i="211"/>
  <c r="IT19" i="211"/>
  <c r="IS19" i="211" s="1"/>
  <c r="IQ17" i="211"/>
  <c r="IP17" i="211" s="1"/>
  <c r="JI14" i="211"/>
  <c r="JH14" i="211" s="1"/>
  <c r="KH29" i="211"/>
  <c r="JX31" i="211"/>
  <c r="JW31" i="211" s="1"/>
  <c r="IB23" i="211"/>
  <c r="IA23" i="211" s="1"/>
  <c r="JA27" i="211"/>
  <c r="JF11" i="211"/>
  <c r="JE11" i="211" s="1"/>
  <c r="IF23" i="211"/>
  <c r="JO9" i="211"/>
  <c r="JN9" i="211" s="1"/>
  <c r="JR25" i="211"/>
  <c r="JQ25" i="211" s="1"/>
  <c r="IX28" i="211"/>
  <c r="JX10" i="211"/>
  <c r="JW10" i="211" s="1"/>
  <c r="JC11" i="211"/>
  <c r="JB11" i="211" s="1"/>
  <c r="JO7" i="211"/>
  <c r="JN7" i="211" s="1"/>
  <c r="IN24" i="211"/>
  <c r="IM24" i="211" s="1"/>
  <c r="KK19" i="211"/>
  <c r="IR8" i="211"/>
  <c r="IX16" i="211"/>
  <c r="IU7" i="211"/>
  <c r="JO12" i="211"/>
  <c r="JN12" i="211" s="1"/>
  <c r="JV25" i="211"/>
  <c r="KG22" i="211"/>
  <c r="KF22" i="211" s="1"/>
  <c r="KM8" i="211"/>
  <c r="KL8" i="211" s="1"/>
  <c r="JM11" i="211"/>
  <c r="JJ7" i="211"/>
  <c r="IK10" i="211"/>
  <c r="IJ10" i="211" s="1"/>
  <c r="KD12" i="211"/>
  <c r="KC12" i="211" s="1"/>
  <c r="ID2" i="211"/>
  <c r="JU9" i="211"/>
  <c r="JT9" i="211" s="1"/>
  <c r="KD7" i="211"/>
  <c r="KC7" i="211" s="1"/>
  <c r="JA14" i="211"/>
  <c r="KD24" i="211"/>
  <c r="KC24" i="211" s="1"/>
  <c r="IQ24" i="211"/>
  <c r="IP24" i="211" s="1"/>
  <c r="IE22" i="211"/>
  <c r="ID22" i="211" s="1"/>
  <c r="KB27" i="211"/>
  <c r="KN24" i="211"/>
  <c r="KM17" i="211"/>
  <c r="KL17" i="211" s="1"/>
  <c r="HZ10" i="211"/>
  <c r="JA17" i="211"/>
  <c r="HZ6" i="211"/>
  <c r="JL16" i="211"/>
  <c r="JK16" i="211" s="1"/>
  <c r="IK30" i="211"/>
  <c r="IJ30" i="211" s="1"/>
  <c r="KK28" i="211"/>
  <c r="JO18" i="211"/>
  <c r="JN18" i="211" s="1"/>
  <c r="IT7" i="211"/>
  <c r="IS7" i="211" s="1"/>
  <c r="KG27" i="211"/>
  <c r="KF27" i="211" s="1"/>
  <c r="KM16" i="211"/>
  <c r="KL16" i="211" s="1"/>
  <c r="IZ9" i="211"/>
  <c r="IY9" i="211" s="1"/>
  <c r="IB13" i="211"/>
  <c r="IA13" i="211" s="1"/>
  <c r="IU25" i="211"/>
  <c r="KE15" i="211"/>
  <c r="IT29" i="211"/>
  <c r="IS29" i="211" s="1"/>
  <c r="JR29" i="211"/>
  <c r="JQ29" i="211" s="1"/>
  <c r="JA23" i="211"/>
  <c r="KG11" i="211"/>
  <c r="KF11" i="211" s="1"/>
  <c r="IU8" i="211"/>
  <c r="KG25" i="211"/>
  <c r="KF25" i="211" s="1"/>
  <c r="HY29" i="211"/>
  <c r="HX29" i="211" s="1"/>
  <c r="IL7" i="211"/>
  <c r="IX22" i="211"/>
  <c r="IZ5" i="211"/>
  <c r="IY5" i="211" s="1"/>
  <c r="IH25" i="211"/>
  <c r="IG25" i="211" s="1"/>
  <c r="IC11" i="211"/>
  <c r="IQ13" i="211"/>
  <c r="IP13" i="211" s="1"/>
  <c r="IO16" i="211"/>
  <c r="KN8" i="211"/>
  <c r="JU31" i="211"/>
  <c r="JT31" i="211" s="1"/>
  <c r="HW14" i="211"/>
  <c r="IE21" i="211"/>
  <c r="ID21" i="211" s="1"/>
  <c r="KG9" i="211"/>
  <c r="KF9" i="211" s="1"/>
  <c r="JY18" i="211"/>
  <c r="IQ22" i="211"/>
  <c r="IP22" i="211" s="1"/>
  <c r="JG20" i="211"/>
  <c r="KM6" i="211"/>
  <c r="KL6" i="211" s="1"/>
  <c r="IT30" i="211"/>
  <c r="IS30" i="211" s="1"/>
  <c r="IC7" i="211"/>
  <c r="IF19" i="211"/>
  <c r="JO11" i="211"/>
  <c r="JN11" i="211" s="1"/>
  <c r="JS16" i="211"/>
  <c r="JS5" i="211"/>
  <c r="JI20" i="211"/>
  <c r="JH20" i="211" s="1"/>
  <c r="KQ8" i="211"/>
  <c r="KA20" i="211"/>
  <c r="JZ20" i="211" s="1"/>
  <c r="KQ16" i="211"/>
  <c r="JU24" i="211"/>
  <c r="JT24" i="211" s="1"/>
  <c r="IC10" i="211"/>
  <c r="JS18" i="211"/>
  <c r="KM15" i="211"/>
  <c r="KL15" i="211" s="1"/>
  <c r="JF6" i="211"/>
  <c r="JE6" i="211" s="1"/>
  <c r="IH26" i="211"/>
  <c r="IG26" i="211" s="1"/>
  <c r="KP25" i="211"/>
  <c r="KO25" i="211" s="1"/>
  <c r="KD6" i="211"/>
  <c r="KC6" i="211" s="1"/>
  <c r="JM20" i="211"/>
  <c r="KM21" i="211"/>
  <c r="KL21" i="211" s="1"/>
  <c r="IB21" i="211"/>
  <c r="IA21" i="211" s="1"/>
  <c r="KK11" i="211"/>
  <c r="JC6" i="211"/>
  <c r="JB6" i="211" s="1"/>
  <c r="HY9" i="211"/>
  <c r="HX9" i="211" s="1"/>
  <c r="JX18" i="211"/>
  <c r="JW18" i="211" s="1"/>
  <c r="KA31" i="211"/>
  <c r="JZ31" i="211" s="1"/>
  <c r="JY8" i="211"/>
  <c r="KC3" i="211"/>
  <c r="JO30" i="211"/>
  <c r="JN30" i="211" s="1"/>
  <c r="JM5" i="211"/>
  <c r="IE15" i="211"/>
  <c r="ID15" i="211" s="1"/>
  <c r="KG7" i="211"/>
  <c r="KF7" i="211" s="1"/>
  <c r="JI29" i="211"/>
  <c r="JH29" i="211" s="1"/>
  <c r="IU23" i="211"/>
  <c r="KE11" i="211"/>
  <c r="JV15" i="211"/>
  <c r="JA6" i="211"/>
  <c r="IC30" i="211"/>
  <c r="IW11" i="211"/>
  <c r="IV11" i="211" s="1"/>
  <c r="JJ29" i="211"/>
  <c r="HX2" i="211"/>
  <c r="JV26" i="211"/>
  <c r="KP7" i="211"/>
  <c r="KO7" i="211" s="1"/>
  <c r="IT24" i="211"/>
  <c r="IS24" i="211" s="1"/>
  <c r="JS6" i="211"/>
  <c r="JV6" i="211"/>
  <c r="JS19" i="211"/>
  <c r="KP29" i="211"/>
  <c r="KO29" i="211" s="1"/>
  <c r="KM25" i="211"/>
  <c r="KL25" i="211" s="1"/>
  <c r="IO14" i="211"/>
  <c r="JR17" i="211"/>
  <c r="JQ17" i="211" s="1"/>
  <c r="IB19" i="211"/>
  <c r="IA19" i="211" s="1"/>
  <c r="KG5" i="211"/>
  <c r="KF5" i="211" s="1"/>
  <c r="IR19" i="211"/>
  <c r="IM3" i="211"/>
  <c r="IK20" i="211"/>
  <c r="IJ20" i="211" s="1"/>
  <c r="HZ16" i="211"/>
  <c r="KG30" i="211"/>
  <c r="KF30" i="211" s="1"/>
  <c r="KP21" i="211"/>
  <c r="KO21" i="211" s="1"/>
  <c r="KD11" i="211"/>
  <c r="KC11" i="211" s="1"/>
  <c r="JJ9" i="211"/>
  <c r="IN15" i="211"/>
  <c r="IM15" i="211" s="1"/>
  <c r="II27" i="211"/>
  <c r="KB22" i="211"/>
  <c r="KJ15" i="211"/>
  <c r="KI15" i="211" s="1"/>
  <c r="HZ14" i="211"/>
  <c r="KB25" i="211"/>
  <c r="JY26" i="211"/>
  <c r="KQ27" i="211"/>
  <c r="JI11" i="211"/>
  <c r="JH11" i="211" s="1"/>
  <c r="KE19" i="211"/>
  <c r="HY12" i="211"/>
  <c r="HX12" i="211" s="1"/>
  <c r="KE5" i="211"/>
  <c r="JI12" i="211"/>
  <c r="JH12" i="211" s="1"/>
  <c r="HY31" i="211"/>
  <c r="HX31" i="211" s="1"/>
  <c r="JA31" i="211"/>
  <c r="KQ9" i="211"/>
  <c r="KK30" i="211"/>
  <c r="IK13" i="211"/>
  <c r="IJ13" i="211" s="1"/>
  <c r="IB9" i="211"/>
  <c r="IA9" i="211" s="1"/>
  <c r="JR16" i="211"/>
  <c r="JQ16" i="211" s="1"/>
  <c r="KJ11" i="211"/>
  <c r="KI11" i="211" s="1"/>
  <c r="IZ20" i="211"/>
  <c r="IY20" i="211" s="1"/>
  <c r="IW31" i="211"/>
  <c r="IV31" i="211" s="1"/>
  <c r="HY7" i="211"/>
  <c r="HX7" i="211" s="1"/>
  <c r="JR8" i="211"/>
  <c r="JQ8" i="211" s="1"/>
  <c r="JP19" i="211"/>
  <c r="JM30" i="211"/>
  <c r="JF21" i="211"/>
  <c r="JE21" i="211" s="1"/>
  <c r="IP2" i="211"/>
  <c r="IF10" i="211"/>
  <c r="KJ26" i="211"/>
  <c r="KI26" i="211" s="1"/>
  <c r="HY22" i="211"/>
  <c r="HX22" i="211" s="1"/>
  <c r="KN22" i="211"/>
  <c r="IL25" i="211"/>
  <c r="IB18" i="211"/>
  <c r="IA18" i="211" s="1"/>
  <c r="IH19" i="211"/>
  <c r="IG19" i="211" s="1"/>
  <c r="IF17" i="211"/>
  <c r="IB8" i="211"/>
  <c r="IA8" i="211" s="1"/>
  <c r="IU27" i="211"/>
  <c r="KA14" i="211"/>
  <c r="JZ14" i="211" s="1"/>
  <c r="JJ21" i="211"/>
  <c r="KD28" i="211"/>
  <c r="KC28" i="211" s="1"/>
  <c r="IT14" i="211"/>
  <c r="IS14" i="211" s="1"/>
  <c r="JG5" i="211"/>
  <c r="JI13" i="211"/>
  <c r="JH13" i="211" s="1"/>
  <c r="KH11" i="211"/>
  <c r="IB29" i="211"/>
  <c r="IA29" i="211" s="1"/>
  <c r="JI26" i="211"/>
  <c r="JH26" i="211" s="1"/>
  <c r="JR5" i="211"/>
  <c r="JQ5" i="211" s="1"/>
  <c r="JV7" i="211"/>
  <c r="JY5" i="211"/>
  <c r="IC13" i="211"/>
  <c r="JP5" i="211"/>
  <c r="KD23" i="211"/>
  <c r="KC23" i="211" s="1"/>
  <c r="KM11" i="211"/>
  <c r="KL11" i="211" s="1"/>
  <c r="JM28" i="211"/>
  <c r="KM7" i="211"/>
  <c r="KL7" i="211" s="1"/>
  <c r="IX15" i="211"/>
  <c r="IW26" i="211"/>
  <c r="IV26" i="211" s="1"/>
  <c r="JG24" i="211"/>
  <c r="JL5" i="211"/>
  <c r="JK5" i="211" s="1"/>
  <c r="KB9" i="211"/>
  <c r="KP30" i="211"/>
  <c r="KO30" i="211" s="1"/>
  <c r="IH29" i="211"/>
  <c r="IG29" i="211" s="1"/>
  <c r="JC28" i="211"/>
  <c r="JB28" i="211" s="1"/>
  <c r="IX12" i="211"/>
  <c r="IU20" i="211"/>
  <c r="JV24" i="211"/>
  <c r="JR21" i="211"/>
  <c r="JQ21" i="211" s="1"/>
  <c r="IB24" i="211"/>
  <c r="IA24" i="211" s="1"/>
  <c r="JX6" i="211"/>
  <c r="JW6" i="211" s="1"/>
  <c r="KD26" i="211"/>
  <c r="KC26" i="211" s="1"/>
  <c r="JM25" i="211"/>
  <c r="JS21" i="211"/>
  <c r="IN11" i="211"/>
  <c r="IM11" i="211" s="1"/>
  <c r="JI10" i="211"/>
  <c r="JH10" i="211" s="1"/>
  <c r="IO8" i="211"/>
  <c r="IM2" i="211"/>
  <c r="JO8" i="211"/>
  <c r="JN8" i="211" s="1"/>
  <c r="JF9" i="211"/>
  <c r="JE9" i="211" s="1"/>
  <c r="IQ31" i="211"/>
  <c r="IP31" i="211" s="1"/>
  <c r="JM10" i="211"/>
  <c r="KH22" i="211"/>
  <c r="JI23" i="211"/>
  <c r="JH23" i="211" s="1"/>
  <c r="JF24" i="211"/>
  <c r="JE24" i="211" s="1"/>
  <c r="KK8" i="211"/>
  <c r="HZ15" i="211"/>
  <c r="IT17" i="211"/>
  <c r="IS17" i="211" s="1"/>
  <c r="KM9" i="211"/>
  <c r="KL9" i="211" s="1"/>
  <c r="KG19" i="211"/>
  <c r="KF19" i="211" s="1"/>
  <c r="JV28" i="211"/>
  <c r="JJ19" i="211"/>
  <c r="JY23" i="211"/>
  <c r="KN21" i="211"/>
  <c r="IR13" i="211"/>
  <c r="IC6" i="211"/>
  <c r="II19" i="211"/>
  <c r="JX26" i="211"/>
  <c r="JW26" i="211" s="1"/>
  <c r="IH6" i="211"/>
  <c r="IG6" i="211" s="1"/>
  <c r="JM19" i="211"/>
  <c r="IZ27" i="211"/>
  <c r="IY27" i="211" s="1"/>
  <c r="JG8" i="211"/>
  <c r="IW5" i="211"/>
  <c r="IV5" i="211" s="1"/>
  <c r="IC29" i="211"/>
  <c r="II7" i="211"/>
  <c r="JU8" i="211"/>
  <c r="JT8" i="211" s="1"/>
  <c r="JO16" i="211"/>
  <c r="JN16" i="211" s="1"/>
  <c r="JP18" i="211"/>
  <c r="IE20" i="211"/>
  <c r="ID20" i="211" s="1"/>
  <c r="KN19" i="211"/>
  <c r="IQ7" i="211"/>
  <c r="IP7" i="211" s="1"/>
  <c r="IK8" i="211"/>
  <c r="IJ8" i="211" s="1"/>
  <c r="KE18" i="211"/>
  <c r="KG29" i="211"/>
  <c r="KF29" i="211" s="1"/>
  <c r="JO20" i="211"/>
  <c r="JN20" i="211" s="1"/>
  <c r="KG21" i="211"/>
  <c r="KF21" i="211" s="1"/>
  <c r="JL20" i="211"/>
  <c r="JK20" i="211" s="1"/>
  <c r="IJ2" i="211"/>
  <c r="KK5" i="211"/>
  <c r="IU16" i="211"/>
  <c r="JV8" i="211"/>
  <c r="IX10" i="211"/>
  <c r="KQ13" i="211"/>
  <c r="KG20" i="211"/>
  <c r="KF20" i="211" s="1"/>
  <c r="JA18" i="211"/>
  <c r="II6" i="211"/>
  <c r="II21" i="211"/>
  <c r="JP26" i="211"/>
  <c r="IW10" i="211"/>
  <c r="IV10" i="211" s="1"/>
  <c r="IT27" i="211"/>
  <c r="IS27" i="211" s="1"/>
  <c r="JX21" i="211"/>
  <c r="JW21" i="211" s="1"/>
  <c r="JC13" i="211"/>
  <c r="JB13" i="211" s="1"/>
  <c r="JD10" i="211"/>
  <c r="JA7" i="211"/>
  <c r="JD19" i="211"/>
  <c r="JR31" i="211"/>
  <c r="JQ31" i="211" s="1"/>
  <c r="II25" i="211"/>
  <c r="JR23" i="211"/>
  <c r="JQ23" i="211" s="1"/>
  <c r="KJ21" i="211"/>
  <c r="KI21" i="211" s="1"/>
  <c r="IB22" i="211"/>
  <c r="IA22" i="211" s="1"/>
  <c r="IC20" i="211"/>
  <c r="JF28" i="211"/>
  <c r="JE28" i="211" s="1"/>
  <c r="JD31" i="211"/>
  <c r="HW12" i="211"/>
  <c r="JI15" i="211"/>
  <c r="JH15" i="211" s="1"/>
  <c r="JR14" i="211"/>
  <c r="JQ14" i="211" s="1"/>
  <c r="IR31" i="211"/>
  <c r="JL30" i="211"/>
  <c r="JK30" i="211" s="1"/>
  <c r="JC25" i="211"/>
  <c r="JB25" i="211" s="1"/>
  <c r="JA10" i="211"/>
  <c r="KB12" i="211"/>
  <c r="IO31" i="211"/>
  <c r="IN29" i="211"/>
  <c r="IM29" i="211" s="1"/>
  <c r="IX5" i="211"/>
  <c r="IH27" i="211"/>
  <c r="IG27" i="211" s="1"/>
  <c r="IK18" i="211"/>
  <c r="IJ18" i="211" s="1"/>
  <c r="KH31" i="211"/>
  <c r="JR28" i="211"/>
  <c r="JQ28" i="211" s="1"/>
  <c r="IB26" i="211"/>
  <c r="IA26" i="211" s="1"/>
  <c r="KM27" i="211"/>
  <c r="KL27" i="211" s="1"/>
  <c r="JL26" i="211"/>
  <c r="JK26" i="211" s="1"/>
  <c r="IN19" i="211"/>
  <c r="IM19" i="211" s="1"/>
  <c r="HZ26" i="211"/>
  <c r="KA5" i="211"/>
  <c r="JZ5" i="211" s="1"/>
  <c r="JF20" i="211"/>
  <c r="JE20" i="211" s="1"/>
  <c r="JO24" i="211"/>
  <c r="JN24" i="211" s="1"/>
  <c r="JA8" i="211"/>
  <c r="JC9" i="211"/>
  <c r="JB9" i="211" s="1"/>
  <c r="KH17" i="211"/>
  <c r="IW17" i="211"/>
  <c r="IV17" i="211" s="1"/>
  <c r="IO5" i="211"/>
  <c r="KM20" i="211"/>
  <c r="KL20" i="211" s="1"/>
  <c r="IE8" i="211"/>
  <c r="ID8" i="211" s="1"/>
  <c r="JI30" i="211"/>
  <c r="JH30" i="211" s="1"/>
  <c r="IE9" i="211"/>
  <c r="ID9" i="211" s="1"/>
  <c r="IN12" i="211"/>
  <c r="IM12" i="211" s="1"/>
  <c r="JX15" i="211"/>
  <c r="JW15" i="211" s="1"/>
  <c r="JO29" i="211"/>
  <c r="JN29" i="211" s="1"/>
  <c r="JG28" i="211"/>
  <c r="JX8" i="211"/>
  <c r="JW8" i="211" s="1"/>
  <c r="KJ24" i="211"/>
  <c r="KI24" i="211" s="1"/>
  <c r="JM24" i="211"/>
  <c r="JL7" i="211"/>
  <c r="JK7" i="211" s="1"/>
  <c r="JC29" i="211"/>
  <c r="JB29" i="211" s="1"/>
  <c r="JY10" i="211"/>
  <c r="JY11" i="211"/>
  <c r="IZ31" i="211"/>
  <c r="IY31" i="211" s="1"/>
  <c r="JS11" i="211"/>
  <c r="KB28" i="211"/>
  <c r="IN16" i="211"/>
  <c r="IM16" i="211" s="1"/>
  <c r="JL8" i="211"/>
  <c r="JK8" i="211" s="1"/>
  <c r="JM22" i="211"/>
  <c r="IR6" i="211"/>
  <c r="KA27" i="211"/>
  <c r="JZ27" i="211" s="1"/>
  <c r="IH5" i="211"/>
  <c r="IG5" i="211" s="1"/>
  <c r="JL27" i="211"/>
  <c r="JK27" i="211" s="1"/>
  <c r="IG3" i="211"/>
  <c r="JU29" i="211"/>
  <c r="JT29" i="211" s="1"/>
  <c r="KB10" i="211"/>
  <c r="IF12" i="211"/>
  <c r="JD7" i="211"/>
  <c r="JX27" i="211"/>
  <c r="JW27" i="211" s="1"/>
  <c r="KK9" i="211"/>
  <c r="KH12" i="211"/>
  <c r="JG15" i="211"/>
  <c r="IU26" i="211"/>
  <c r="JA20" i="211"/>
  <c r="KN20" i="211"/>
  <c r="IT11" i="211"/>
  <c r="IS11" i="211" s="1"/>
  <c r="II10" i="211"/>
  <c r="JP27" i="211"/>
  <c r="IL21" i="211"/>
  <c r="IE10" i="211"/>
  <c r="ID10" i="211" s="1"/>
  <c r="KE13" i="211"/>
  <c r="JR27" i="211"/>
  <c r="JQ27" i="211" s="1"/>
  <c r="IF31" i="211"/>
  <c r="JV22" i="211"/>
  <c r="IW18" i="211"/>
  <c r="IV18" i="211" s="1"/>
  <c r="IQ19" i="211"/>
  <c r="IP19" i="211" s="1"/>
  <c r="JL21" i="211"/>
  <c r="JK21" i="211" s="1"/>
  <c r="IF28" i="211"/>
  <c r="IX26" i="211"/>
  <c r="JJ18" i="211"/>
  <c r="JD12" i="211"/>
  <c r="JS12" i="211"/>
  <c r="JL9" i="211"/>
  <c r="JK9" i="211" s="1"/>
  <c r="IN8" i="211"/>
  <c r="IM8" i="211" s="1"/>
  <c r="IU10" i="211"/>
  <c r="IO23" i="211"/>
  <c r="IW23" i="211"/>
  <c r="IV23" i="211" s="1"/>
  <c r="KJ23" i="211"/>
  <c r="KI23" i="211" s="1"/>
  <c r="KA8" i="211"/>
  <c r="JZ8" i="211" s="1"/>
  <c r="JR6" i="211"/>
  <c r="JQ6" i="211" s="1"/>
  <c r="IL19" i="211"/>
  <c r="JK2" i="211"/>
  <c r="JM17" i="211"/>
  <c r="JR10" i="211"/>
  <c r="JQ10" i="211" s="1"/>
  <c r="IC17" i="211"/>
  <c r="IY2" i="211"/>
  <c r="JV29" i="211"/>
  <c r="JO10" i="211"/>
  <c r="JN10" i="211" s="1"/>
  <c r="JY31" i="211"/>
  <c r="HY16" i="211"/>
  <c r="HX16" i="211" s="1"/>
  <c r="IU31" i="211"/>
  <c r="JV13" i="211"/>
  <c r="IE7" i="211"/>
  <c r="ID7" i="211" s="1"/>
  <c r="HZ12" i="211"/>
  <c r="IZ16" i="211"/>
  <c r="IY16" i="211" s="1"/>
  <c r="JA11" i="211"/>
  <c r="IX30" i="211"/>
  <c r="IR27" i="211"/>
  <c r="HY6" i="211"/>
  <c r="HX6" i="211" s="1"/>
  <c r="IZ11" i="211"/>
  <c r="IY11" i="211" s="1"/>
  <c r="JO27" i="211"/>
  <c r="JN27" i="211" s="1"/>
  <c r="IF9" i="211"/>
  <c r="KQ10" i="211"/>
  <c r="IR16" i="211"/>
  <c r="IZ12" i="211"/>
  <c r="IY12" i="211" s="1"/>
  <c r="IB6" i="211"/>
  <c r="IA6" i="211" s="1"/>
  <c r="IF14" i="211"/>
  <c r="JM9" i="211"/>
  <c r="JG18" i="211"/>
  <c r="KK7" i="211"/>
  <c r="IT12" i="211"/>
  <c r="IS12" i="211" s="1"/>
  <c r="KM26" i="211"/>
  <c r="KL26" i="211" s="1"/>
  <c r="KH27" i="211"/>
  <c r="HZ7" i="211"/>
  <c r="JR12" i="211"/>
  <c r="JQ12" i="211" s="1"/>
  <c r="JJ16" i="211"/>
  <c r="KP19" i="211"/>
  <c r="KO19" i="211" s="1"/>
  <c r="KQ17" i="211"/>
  <c r="JS30" i="211"/>
  <c r="IQ30" i="211"/>
  <c r="IP30" i="211" s="1"/>
  <c r="IR11" i="211"/>
  <c r="IO30" i="211"/>
  <c r="JU18" i="211"/>
  <c r="JT18" i="211" s="1"/>
  <c r="IC21" i="211"/>
  <c r="JC14" i="211"/>
  <c r="JB14" i="211" s="1"/>
  <c r="HW19" i="211"/>
  <c r="KB14" i="211"/>
  <c r="JJ15" i="211"/>
  <c r="KP9" i="211"/>
  <c r="KO9" i="211" s="1"/>
  <c r="JO5" i="211"/>
  <c r="JN5" i="211" s="1"/>
  <c r="IE6" i="211"/>
  <c r="ID6" i="211" s="1"/>
  <c r="IO12" i="211"/>
  <c r="KJ29" i="211"/>
  <c r="KI29" i="211" s="1"/>
  <c r="IO7" i="211"/>
  <c r="JF25" i="211"/>
  <c r="JE25" i="211" s="1"/>
  <c r="JD15" i="211"/>
  <c r="JP31" i="211"/>
  <c r="IK14" i="211"/>
  <c r="IJ14" i="211" s="1"/>
  <c r="IT26" i="211"/>
  <c r="IS26" i="211" s="1"/>
  <c r="JP20" i="211"/>
  <c r="KN25" i="211"/>
  <c r="IK25" i="211"/>
  <c r="IJ25" i="211" s="1"/>
  <c r="JF31" i="211"/>
  <c r="JE31" i="211" s="1"/>
  <c r="KD30" i="211"/>
  <c r="KC30" i="211" s="1"/>
  <c r="JU5" i="211"/>
  <c r="JT5" i="211" s="1"/>
  <c r="IR23" i="211"/>
  <c r="IO21" i="211"/>
  <c r="JF7" i="211"/>
  <c r="JE7" i="211" s="1"/>
  <c r="IL24" i="211"/>
  <c r="JA5" i="211"/>
  <c r="JO21" i="211"/>
  <c r="JN21" i="211" s="1"/>
  <c r="JL22" i="211"/>
  <c r="JK22" i="211" s="1"/>
  <c r="IE26" i="211"/>
  <c r="ID26" i="211" s="1"/>
  <c r="JF13" i="211"/>
  <c r="JE13" i="211" s="1"/>
  <c r="II22" i="211"/>
  <c r="JR13" i="211"/>
  <c r="JQ13" i="211" s="1"/>
  <c r="JG7" i="211"/>
  <c r="JV31" i="211"/>
  <c r="JX11" i="211"/>
  <c r="JW11" i="211" s="1"/>
  <c r="JM16" i="211"/>
  <c r="JJ11" i="211"/>
  <c r="IN9" i="211"/>
  <c r="IM9" i="211" s="1"/>
  <c r="KP10" i="211"/>
  <c r="KO10" i="211" s="1"/>
  <c r="II26" i="211"/>
  <c r="IZ26" i="211"/>
  <c r="IY26" i="211" s="1"/>
  <c r="JX9" i="211"/>
  <c r="JW9" i="211" s="1"/>
  <c r="KJ16" i="211"/>
  <c r="KI16" i="211" s="1"/>
  <c r="JV19" i="211"/>
  <c r="JF19" i="211"/>
  <c r="JE19" i="211" s="1"/>
  <c r="JL23" i="211"/>
  <c r="JK23" i="211" s="1"/>
  <c r="JH2" i="211"/>
  <c r="JF18" i="211"/>
  <c r="JE18" i="211" s="1"/>
  <c r="IX25" i="211"/>
  <c r="KQ12" i="211"/>
  <c r="KQ22" i="211"/>
  <c r="JA19" i="211"/>
  <c r="IQ15" i="211"/>
  <c r="IP15" i="211" s="1"/>
  <c r="JU17" i="211"/>
  <c r="JT17" i="211" s="1"/>
  <c r="KH26" i="211"/>
  <c r="JP30" i="211"/>
  <c r="IQ25" i="211"/>
  <c r="IP25" i="211" s="1"/>
  <c r="JI19" i="211"/>
  <c r="JH19" i="211" s="1"/>
  <c r="KP27" i="211"/>
  <c r="KO27" i="211" s="1"/>
  <c r="KP12" i="211"/>
  <c r="KO12" i="211" s="1"/>
  <c r="IU11" i="211"/>
  <c r="JC26" i="211"/>
  <c r="JB26" i="211" s="1"/>
  <c r="IX6" i="211"/>
  <c r="IF13" i="211"/>
  <c r="HY13" i="211"/>
  <c r="HX13" i="211" s="1"/>
  <c r="JX29" i="211"/>
  <c r="JW29" i="211" s="1"/>
  <c r="JY30" i="211"/>
  <c r="JI31" i="211"/>
  <c r="JH31" i="211" s="1"/>
  <c r="IN14" i="211"/>
  <c r="IM14" i="211" s="1"/>
  <c r="KN31" i="211"/>
  <c r="JO26" i="211"/>
  <c r="JN26" i="211" s="1"/>
  <c r="KG12" i="211"/>
  <c r="KF12" i="211" s="1"/>
  <c r="HZ17" i="211"/>
  <c r="KH8" i="211"/>
  <c r="JF17" i="211"/>
  <c r="JE17" i="211" s="1"/>
  <c r="IO11" i="211"/>
  <c r="IW14" i="211"/>
  <c r="IV14" i="211" s="1"/>
  <c r="JR22" i="211"/>
  <c r="JQ22" i="211" s="1"/>
  <c r="KP16" i="211"/>
  <c r="KO16" i="211" s="1"/>
  <c r="JJ22" i="211"/>
  <c r="IH23" i="211"/>
  <c r="IG23" i="211" s="1"/>
  <c r="KQ23" i="211"/>
  <c r="IW9" i="211"/>
  <c r="IV9" i="211" s="1"/>
  <c r="IL17" i="211"/>
  <c r="JY22" i="211"/>
  <c r="IL30" i="211"/>
  <c r="IE5" i="211"/>
  <c r="ID5" i="211" s="1"/>
  <c r="JI5" i="211"/>
  <c r="JH5" i="211" s="1"/>
  <c r="JV30" i="211"/>
  <c r="KE29" i="211"/>
  <c r="JH3" i="211"/>
  <c r="JL6" i="211"/>
  <c r="JK6" i="211" s="1"/>
  <c r="KG15" i="211"/>
  <c r="KF15" i="211" s="1"/>
  <c r="JD20" i="211"/>
  <c r="IT13" i="211"/>
  <c r="IS13" i="211" s="1"/>
  <c r="JU12" i="211"/>
  <c r="JT12" i="211" s="1"/>
  <c r="KK24" i="211"/>
  <c r="KQ24" i="211"/>
  <c r="KG31" i="211"/>
  <c r="KF31" i="211" s="1"/>
  <c r="KP11" i="211"/>
  <c r="KO11" i="211" s="1"/>
  <c r="IO13" i="211"/>
  <c r="IC16" i="211"/>
  <c r="IZ13" i="211"/>
  <c r="IY13" i="211" s="1"/>
  <c r="JY25" i="211"/>
  <c r="KJ22" i="211"/>
  <c r="KI22" i="211" s="1"/>
  <c r="JI27" i="211"/>
  <c r="JH27" i="211" s="1"/>
  <c r="KD9" i="211"/>
  <c r="KC9" i="211" s="1"/>
  <c r="KN28" i="211"/>
  <c r="KB17" i="211"/>
  <c r="JD30" i="211"/>
  <c r="JD21" i="211"/>
  <c r="IU5" i="211"/>
  <c r="KE26" i="211"/>
  <c r="KP31" i="211"/>
  <c r="KO31" i="211" s="1"/>
  <c r="KG23" i="211"/>
  <c r="KF23" i="211" s="1"/>
  <c r="JJ20" i="211"/>
  <c r="KJ13" i="211"/>
  <c r="KI13" i="211" s="1"/>
  <c r="KK13" i="211"/>
  <c r="IX17" i="211"/>
  <c r="JU22" i="211"/>
  <c r="JT22" i="211" s="1"/>
  <c r="JS15" i="211"/>
  <c r="KM30" i="211"/>
  <c r="KL30" i="211" s="1"/>
  <c r="KA19" i="211"/>
  <c r="JZ19" i="211" s="1"/>
  <c r="JU10" i="211"/>
  <c r="JT10" i="211" s="1"/>
  <c r="JP24" i="211"/>
  <c r="JY17" i="211"/>
  <c r="JO31" i="211"/>
  <c r="JN31" i="211" s="1"/>
  <c r="JD24" i="211"/>
  <c r="JD16" i="211"/>
  <c r="KJ9" i="211"/>
  <c r="KI9" i="211" s="1"/>
  <c r="KP26" i="211"/>
  <c r="KO26" i="211" s="1"/>
  <c r="JM26" i="211"/>
  <c r="IB30" i="211"/>
  <c r="IA30" i="211" s="1"/>
  <c r="IB16" i="211"/>
  <c r="IA16" i="211" s="1"/>
  <c r="II8" i="211"/>
  <c r="IX24" i="211"/>
  <c r="IB27" i="211"/>
  <c r="IA27" i="211" s="1"/>
  <c r="JF12" i="211"/>
  <c r="JE12" i="211" s="1"/>
  <c r="IK31" i="211"/>
  <c r="IJ31" i="211" s="1"/>
  <c r="IF6" i="211"/>
  <c r="JG17" i="211"/>
  <c r="JJ27" i="211"/>
  <c r="HX3" i="211"/>
  <c r="KD10" i="211"/>
  <c r="KC10" i="211" s="1"/>
  <c r="KN13" i="211"/>
  <c r="KF2" i="211"/>
  <c r="JA30" i="211"/>
  <c r="JI22" i="211"/>
  <c r="JH22" i="211" s="1"/>
  <c r="IF18" i="211"/>
  <c r="HW24" i="211"/>
  <c r="KP20" i="211"/>
  <c r="KO20" i="211" s="1"/>
  <c r="IK29" i="211"/>
  <c r="IJ29" i="211" s="1"/>
  <c r="IU9" i="211"/>
  <c r="JX28" i="211"/>
  <c r="JW28" i="211" s="1"/>
  <c r="IF22" i="211"/>
  <c r="II24" i="211"/>
  <c r="JZ2" i="211"/>
  <c r="KA29" i="211"/>
  <c r="JZ29" i="211" s="1"/>
  <c r="JQ3" i="211"/>
  <c r="JG6" i="211"/>
  <c r="JD18" i="211"/>
  <c r="KA6" i="211"/>
  <c r="JZ6" i="211" s="1"/>
  <c r="IR22" i="211"/>
  <c r="IK24" i="211"/>
  <c r="IJ24" i="211" s="1"/>
  <c r="JS13" i="211"/>
  <c r="IE25" i="211"/>
  <c r="ID25" i="211" s="1"/>
  <c r="IN6" i="211"/>
  <c r="IM6" i="211" s="1"/>
  <c r="KK21" i="211"/>
  <c r="JA29" i="211"/>
  <c r="KE6" i="211"/>
  <c r="JS31" i="211"/>
  <c r="JV27" i="211"/>
  <c r="JD8" i="211"/>
  <c r="KM29" i="211"/>
  <c r="KL29" i="211" s="1"/>
  <c r="JY12" i="211"/>
  <c r="IR20" i="211"/>
  <c r="KA11" i="211"/>
  <c r="JZ11" i="211" s="1"/>
  <c r="IW20" i="211"/>
  <c r="IV20" i="211" s="1"/>
  <c r="IN23" i="211"/>
  <c r="IM23" i="211" s="1"/>
  <c r="IU30" i="211"/>
  <c r="KJ19" i="211"/>
  <c r="KI19" i="211" s="1"/>
  <c r="JM14" i="211"/>
  <c r="JJ26" i="211"/>
  <c r="JP10" i="211"/>
  <c r="KK16" i="211"/>
  <c r="JC21" i="211"/>
  <c r="JB21" i="211" s="1"/>
  <c r="JQ2" i="211"/>
  <c r="KA24" i="211"/>
  <c r="JZ24" i="211" s="1"/>
  <c r="JP28" i="211"/>
  <c r="IU29" i="211"/>
  <c r="KG18" i="211"/>
  <c r="KF18" i="211" s="1"/>
  <c r="JY28" i="211"/>
  <c r="HZ8" i="211"/>
  <c r="KQ21" i="211"/>
  <c r="HZ20" i="211"/>
  <c r="KK10" i="211"/>
  <c r="JM27" i="211"/>
  <c r="JA28" i="211"/>
  <c r="KE30" i="211"/>
  <c r="IQ23" i="211"/>
  <c r="IP23" i="211" s="1"/>
  <c r="IL29" i="211"/>
  <c r="IU21" i="211"/>
  <c r="IZ6" i="211"/>
  <c r="IY6" i="211" s="1"/>
  <c r="HZ13" i="211"/>
  <c r="IX9" i="211"/>
  <c r="IR30" i="211"/>
  <c r="JC30" i="211"/>
  <c r="JB30" i="211" s="1"/>
  <c r="HY30" i="211"/>
  <c r="HX30" i="211" s="1"/>
  <c r="KH10" i="211"/>
  <c r="JO19" i="211"/>
  <c r="JN19" i="211" s="1"/>
  <c r="IW16" i="211"/>
  <c r="IV16" i="211" s="1"/>
  <c r="KB6" i="211"/>
  <c r="JJ24" i="211"/>
  <c r="JG9" i="211"/>
  <c r="JG27" i="211"/>
  <c r="HZ19" i="211"/>
  <c r="JA13" i="211"/>
  <c r="JG31" i="211"/>
  <c r="IQ11" i="211"/>
  <c r="IP11" i="211" s="1"/>
  <c r="KE12" i="211"/>
  <c r="IB7" i="211"/>
  <c r="IA7" i="211" s="1"/>
  <c r="KD15" i="211"/>
  <c r="KC15" i="211" s="1"/>
  <c r="IO28" i="211"/>
  <c r="KJ8" i="211"/>
  <c r="KI8" i="211" s="1"/>
  <c r="KJ30" i="211"/>
  <c r="KI30" i="211" s="1"/>
  <c r="IS3" i="211"/>
  <c r="JU7" i="211"/>
  <c r="JT7" i="211" s="1"/>
  <c r="II29" i="211"/>
  <c r="KH25" i="211"/>
  <c r="KK31" i="211"/>
  <c r="IH28" i="211"/>
  <c r="IG28" i="211" s="1"/>
  <c r="IT18" i="211"/>
  <c r="IS18" i="211" s="1"/>
  <c r="IH24" i="211"/>
  <c r="IG24" i="211" s="1"/>
  <c r="IN26" i="211"/>
  <c r="IM26" i="211" s="1"/>
  <c r="IX7" i="211"/>
  <c r="IF5" i="211"/>
  <c r="JD26" i="211"/>
  <c r="KE27" i="211"/>
  <c r="JG21" i="211"/>
  <c r="KB11" i="211"/>
  <c r="IL31" i="211"/>
  <c r="KH23" i="211"/>
  <c r="HY11" i="211"/>
  <c r="HX11" i="211" s="1"/>
  <c r="IH20" i="211"/>
  <c r="IG20" i="211" s="1"/>
  <c r="IR24" i="211"/>
  <c r="IO25" i="211"/>
  <c r="KA13" i="211"/>
  <c r="JZ13" i="211" s="1"/>
  <c r="II17" i="211"/>
  <c r="KP5" i="211"/>
  <c r="KO5" i="211" s="1"/>
  <c r="JP7" i="211"/>
  <c r="IB10" i="211"/>
  <c r="IA10" i="211" s="1"/>
  <c r="JD25" i="211"/>
  <c r="HZ5" i="211"/>
  <c r="HZ11" i="211"/>
  <c r="IL11" i="211"/>
  <c r="JG13" i="211"/>
  <c r="JO15" i="211"/>
  <c r="JN15" i="211" s="1"/>
  <c r="KN16" i="211"/>
  <c r="IU19" i="211"/>
  <c r="JM8" i="211"/>
  <c r="JA22" i="211"/>
  <c r="IB14" i="211"/>
  <c r="IA14" i="211" s="1"/>
  <c r="IG2" i="211"/>
  <c r="JV5" i="211"/>
  <c r="KK29" i="211"/>
  <c r="KJ5" i="211"/>
  <c r="KI5" i="211" s="1"/>
  <c r="IZ22" i="211"/>
  <c r="IY22" i="211" s="1"/>
  <c r="IN28" i="211"/>
  <c r="IM28" i="211" s="1"/>
  <c r="IO26" i="211"/>
  <c r="JV17" i="211"/>
  <c r="IR10" i="211"/>
  <c r="JI9" i="211"/>
  <c r="JH9" i="211" s="1"/>
  <c r="KQ25" i="211"/>
  <c r="IC18" i="211"/>
  <c r="JR7" i="211"/>
  <c r="JQ7" i="211" s="1"/>
  <c r="KG13" i="211"/>
  <c r="KF13" i="211" s="1"/>
  <c r="IO29" i="211"/>
  <c r="IQ10" i="211"/>
  <c r="IP10" i="211" s="1"/>
  <c r="IZ29" i="211"/>
  <c r="IY29" i="211" s="1"/>
  <c r="IR14" i="211"/>
  <c r="KJ6" i="211"/>
  <c r="KI6" i="211" s="1"/>
  <c r="KQ18" i="211"/>
  <c r="IK17" i="211"/>
  <c r="IJ17" i="211" s="1"/>
  <c r="JD17" i="211"/>
  <c r="KO2" i="211"/>
  <c r="JI25" i="211"/>
  <c r="JH25" i="211" s="1"/>
  <c r="JY19" i="211"/>
  <c r="IW29" i="211"/>
  <c r="IV29" i="211" s="1"/>
  <c r="IX29" i="211"/>
  <c r="JT2" i="211"/>
  <c r="IE18" i="211"/>
  <c r="ID18" i="211" s="1"/>
  <c r="JX23" i="211"/>
  <c r="JW23" i="211" s="1"/>
  <c r="IT31" i="211"/>
  <c r="IS31" i="211" s="1"/>
  <c r="JO6" i="211"/>
  <c r="JN6" i="211" s="1"/>
  <c r="IN20" i="211"/>
  <c r="IM20" i="211" s="1"/>
  <c r="IQ6" i="211"/>
  <c r="IP6" i="211" s="1"/>
  <c r="IH30" i="211"/>
  <c r="IG30" i="211" s="1"/>
  <c r="JP16" i="211"/>
  <c r="IZ24" i="211"/>
  <c r="IY24" i="211" s="1"/>
  <c r="JS24" i="211"/>
  <c r="HY18" i="211"/>
  <c r="HX18" i="211" s="1"/>
  <c r="JY27" i="211"/>
  <c r="JG16" i="211"/>
  <c r="IU22" i="211"/>
  <c r="JY9" i="211"/>
  <c r="JC27" i="211"/>
  <c r="JB27" i="211" s="1"/>
  <c r="JU25" i="211"/>
  <c r="JT25" i="211" s="1"/>
  <c r="JD13" i="211"/>
  <c r="KD19" i="211"/>
  <c r="KC19" i="211" s="1"/>
  <c r="IB17" i="211"/>
  <c r="IA17" i="211" s="1"/>
  <c r="IB28" i="211"/>
  <c r="IA28" i="211" s="1"/>
  <c r="KG16" i="211"/>
  <c r="KF16" i="211" s="1"/>
  <c r="KH13" i="211"/>
  <c r="JC8" i="211"/>
  <c r="JB8" i="211" s="1"/>
  <c r="JS9" i="211"/>
  <c r="IN5" i="211"/>
  <c r="IM5" i="211" s="1"/>
  <c r="KN26" i="211"/>
  <c r="IL10" i="211"/>
  <c r="IK6" i="211"/>
  <c r="IJ6" i="211" s="1"/>
  <c r="KP28" i="211"/>
  <c r="KO28" i="211" s="1"/>
  <c r="IB31" i="211"/>
  <c r="IA31" i="211" s="1"/>
  <c r="KH5" i="211"/>
  <c r="JS23" i="211"/>
  <c r="JS22" i="211"/>
  <c r="IC5" i="211"/>
  <c r="IL26" i="211"/>
  <c r="JI8" i="211"/>
  <c r="JH8" i="211" s="1"/>
  <c r="JS8" i="211"/>
  <c r="KQ29" i="211"/>
  <c r="IX31" i="211"/>
  <c r="KG6" i="211"/>
  <c r="KF6" i="211" s="1"/>
  <c r="IE29" i="211"/>
  <c r="ID29" i="211" s="1"/>
  <c r="KD13" i="211"/>
  <c r="KC13" i="211" s="1"/>
  <c r="JV18" i="211"/>
  <c r="IX8" i="211"/>
  <c r="KG10" i="211"/>
  <c r="KF10" i="211" s="1"/>
  <c r="IC23" i="211"/>
  <c r="HY20" i="211"/>
  <c r="HX20" i="211" s="1"/>
  <c r="IQ5" i="211"/>
  <c r="IP5" i="211" s="1"/>
  <c r="IO9" i="211"/>
  <c r="JG22" i="211"/>
  <c r="HY15" i="211"/>
  <c r="HX15" i="211" s="1"/>
  <c r="JA25" i="211"/>
  <c r="IU24" i="211"/>
  <c r="KJ31" i="211"/>
  <c r="KI31" i="211" s="1"/>
  <c r="IK11" i="211"/>
  <c r="IJ11" i="211" s="1"/>
  <c r="IK7" i="211"/>
  <c r="IJ7" i="211" s="1"/>
  <c r="IA2" i="211"/>
  <c r="KA7" i="211"/>
  <c r="JZ7" i="211" s="1"/>
  <c r="JM13" i="211"/>
  <c r="IU12" i="211"/>
  <c r="KB20" i="211"/>
  <c r="HV7" i="211"/>
  <c r="HU7" i="211" s="1"/>
  <c r="KM10" i="211"/>
  <c r="KL10" i="211" s="1"/>
  <c r="KH6" i="211"/>
  <c r="KB15" i="211"/>
  <c r="KQ11" i="211"/>
  <c r="JO23" i="211"/>
  <c r="JN23" i="211" s="1"/>
  <c r="II11" i="211"/>
  <c r="KB21" i="211"/>
  <c r="IY3" i="211"/>
  <c r="KN12" i="211"/>
  <c r="KM14" i="211"/>
  <c r="KL14" i="211" s="1"/>
  <c r="JU21" i="211"/>
  <c r="JT21" i="211" s="1"/>
  <c r="KH21" i="211"/>
  <c r="KA15" i="211"/>
  <c r="JZ15" i="211" s="1"/>
  <c r="II23" i="211"/>
  <c r="IC19" i="211"/>
  <c r="KB13" i="211"/>
  <c r="KQ5" i="211"/>
  <c r="JC20" i="211"/>
  <c r="JB20" i="211" s="1"/>
  <c r="IC14" i="211"/>
  <c r="KP14" i="211"/>
  <c r="KO14" i="211" s="1"/>
  <c r="IT25" i="211"/>
  <c r="IS25" i="211" s="1"/>
  <c r="IT20" i="211"/>
  <c r="IS20" i="211" s="1"/>
  <c r="KQ28" i="211"/>
  <c r="IK5" i="211"/>
  <c r="IJ5" i="211" s="1"/>
  <c r="IR12" i="211"/>
  <c r="JM31" i="211"/>
  <c r="JF27" i="211"/>
  <c r="JE27" i="211" s="1"/>
  <c r="IU18" i="211"/>
  <c r="IC15" i="211"/>
  <c r="JC17" i="211"/>
  <c r="JB17" i="211" s="1"/>
  <c r="JF8" i="211"/>
  <c r="JE8" i="211" s="1"/>
  <c r="IH22" i="211"/>
  <c r="IG22" i="211" s="1"/>
  <c r="JV16" i="211"/>
  <c r="JP23" i="211"/>
  <c r="IX18" i="211"/>
  <c r="JD14" i="211"/>
  <c r="JX13" i="211"/>
  <c r="JW13" i="211" s="1"/>
  <c r="JP15" i="211"/>
  <c r="KG8" i="211"/>
  <c r="KF8" i="211" s="1"/>
  <c r="KA23" i="211"/>
  <c r="JZ23" i="211" s="1"/>
  <c r="JJ25" i="211"/>
  <c r="JO25" i="211"/>
  <c r="JN25" i="211" s="1"/>
  <c r="JC31" i="211"/>
  <c r="JB31" i="211" s="1"/>
  <c r="JU16" i="211"/>
  <c r="JT16" i="211" s="1"/>
  <c r="KN29" i="211"/>
  <c r="IK21" i="211"/>
  <c r="IJ21" i="211" s="1"/>
  <c r="JA26" i="211"/>
  <c r="KN6" i="211"/>
  <c r="KK17" i="211"/>
  <c r="KN7" i="211"/>
  <c r="IH8" i="211"/>
  <c r="IG8" i="211" s="1"/>
  <c r="KE23" i="211"/>
  <c r="IE17" i="211"/>
  <c r="ID17" i="211" s="1"/>
  <c r="JE2" i="211"/>
  <c r="KA10" i="211"/>
  <c r="JZ10" i="211" s="1"/>
  <c r="JU14" i="211"/>
  <c r="JT14" i="211" s="1"/>
  <c r="IX27" i="211"/>
  <c r="KH7" i="211"/>
  <c r="IC12" i="211"/>
  <c r="IF25" i="211"/>
  <c r="KE24" i="211"/>
  <c r="IH11" i="211"/>
  <c r="IG11" i="211" s="1"/>
  <c r="IN18" i="211"/>
  <c r="IM18" i="211" s="1"/>
  <c r="IC9" i="211"/>
  <c r="IQ21" i="211"/>
  <c r="IP21" i="211" s="1"/>
  <c r="IT5" i="211"/>
  <c r="IS5" i="211" s="1"/>
  <c r="IX11" i="211"/>
  <c r="JR24" i="211"/>
  <c r="JQ24" i="211" s="1"/>
  <c r="IQ28" i="211"/>
  <c r="IP28" i="211" s="1"/>
  <c r="JI24" i="211"/>
  <c r="JH24" i="211" s="1"/>
  <c r="IH12" i="211"/>
  <c r="IG12" i="211" s="1"/>
  <c r="KJ27" i="211"/>
  <c r="KI27" i="211" s="1"/>
  <c r="HZ18" i="211"/>
  <c r="IW21" i="211"/>
  <c r="IV21" i="211" s="1"/>
  <c r="IU17" i="211"/>
  <c r="IO27" i="211"/>
  <c r="KQ19" i="211"/>
  <c r="JF10" i="211"/>
  <c r="JE10" i="211" s="1"/>
  <c r="JV9" i="211"/>
  <c r="KM31" i="211"/>
  <c r="KL31" i="211" s="1"/>
  <c r="HY24" i="211"/>
  <c r="HX24" i="211" s="1"/>
  <c r="JS29" i="211"/>
  <c r="IX19" i="211"/>
  <c r="IK19" i="211"/>
  <c r="IJ19" i="211" s="1"/>
  <c r="KJ28" i="211"/>
  <c r="KI28" i="211" s="1"/>
  <c r="IN30" i="211"/>
  <c r="IM30" i="211" s="1"/>
  <c r="JZ3" i="211"/>
  <c r="JY13" i="211"/>
  <c r="KI3" i="211"/>
  <c r="JR19" i="211"/>
  <c r="JQ19" i="211" s="1"/>
  <c r="JC12" i="211"/>
  <c r="JB12" i="211" s="1"/>
  <c r="KK23" i="211"/>
  <c r="JY20" i="211"/>
  <c r="IZ19" i="211"/>
  <c r="IY19" i="211" s="1"/>
  <c r="IR21" i="211"/>
  <c r="IK16" i="211"/>
  <c r="IJ16" i="211" s="1"/>
  <c r="KA21" i="211"/>
  <c r="JZ21" i="211" s="1"/>
  <c r="IB11" i="211"/>
  <c r="IA11" i="211" s="1"/>
  <c r="IK27" i="211"/>
  <c r="IJ27" i="211" s="1"/>
  <c r="KG26" i="211"/>
  <c r="KF26" i="211" s="1"/>
  <c r="KH28" i="211"/>
  <c r="KE7" i="211"/>
  <c r="IN10" i="211"/>
  <c r="IM10" i="211" s="1"/>
  <c r="JN3" i="211"/>
  <c r="JS28" i="211"/>
  <c r="JO14" i="211"/>
  <c r="JN14" i="211" s="1"/>
  <c r="IT21" i="211"/>
  <c r="IS21" i="211" s="1"/>
  <c r="IK26" i="211"/>
  <c r="IJ26" i="211" s="1"/>
  <c r="IE24" i="211"/>
  <c r="ID24" i="211" s="1"/>
  <c r="JD11" i="211"/>
  <c r="IH10" i="211"/>
  <c r="IG10" i="211" s="1"/>
  <c r="JM21" i="211"/>
  <c r="JP29" i="211"/>
  <c r="JM7" i="211"/>
  <c r="IW28" i="211"/>
  <c r="IV28" i="211" s="1"/>
  <c r="JG26" i="211"/>
  <c r="KB31" i="211"/>
  <c r="IX23" i="211"/>
  <c r="KM22" i="211"/>
  <c r="KL22" i="211" s="1"/>
  <c r="KA9" i="211"/>
  <c r="JZ9" i="211" s="1"/>
  <c r="JL31" i="211"/>
  <c r="JK31" i="211" s="1"/>
  <c r="JG25" i="211"/>
  <c r="IU28" i="211"/>
  <c r="IR18" i="211"/>
  <c r="JF26" i="211"/>
  <c r="JE26" i="211" s="1"/>
  <c r="IQ16" i="211"/>
  <c r="IP16" i="211" s="1"/>
  <c r="JL14" i="211"/>
  <c r="JK14" i="211" s="1"/>
  <c r="KE10" i="211"/>
  <c r="IH15" i="211"/>
  <c r="IG15" i="211" s="1"/>
  <c r="JL10" i="211"/>
  <c r="JK10" i="211" s="1"/>
  <c r="IW8" i="211"/>
  <c r="IV8" i="211" s="1"/>
  <c r="JX20" i="211"/>
  <c r="JW20" i="211" s="1"/>
  <c r="JA24" i="211"/>
  <c r="JX22" i="211"/>
  <c r="JW22" i="211" s="1"/>
  <c r="KI2" i="211"/>
  <c r="IW12" i="211"/>
  <c r="IV12" i="211" s="1"/>
  <c r="KN27" i="211"/>
  <c r="JG29" i="211"/>
  <c r="JE3" i="211"/>
  <c r="JL18" i="211"/>
  <c r="JK18" i="211" s="1"/>
  <c r="II31" i="211"/>
  <c r="IZ15" i="211"/>
  <c r="IY15" i="211" s="1"/>
  <c r="KB19" i="211"/>
  <c r="KA26" i="211"/>
  <c r="JZ26" i="211" s="1"/>
  <c r="KH24" i="211"/>
  <c r="KQ15" i="211"/>
  <c r="KD21" i="211"/>
  <c r="KC21" i="211" s="1"/>
  <c r="KM18" i="211"/>
  <c r="KL18" i="211" s="1"/>
  <c r="KQ6" i="211"/>
  <c r="JF14" i="211"/>
  <c r="JE14" i="211" s="1"/>
  <c r="JI18" i="211"/>
  <c r="JH18" i="211" s="1"/>
  <c r="JP11" i="211"/>
  <c r="JC19" i="211"/>
  <c r="JB19" i="211" s="1"/>
  <c r="JM29" i="211"/>
  <c r="JC22" i="211"/>
  <c r="JB22" i="211" s="1"/>
  <c r="KP13" i="211"/>
  <c r="KO13" i="211" s="1"/>
  <c r="JM23" i="211"/>
  <c r="IN13" i="211"/>
  <c r="IM13" i="211" s="1"/>
  <c r="KQ26" i="211"/>
  <c r="KD31" i="211"/>
  <c r="KC31" i="211" s="1"/>
  <c r="KD14" i="211"/>
  <c r="KC14" i="211" s="1"/>
  <c r="KB5" i="211"/>
  <c r="IU6" i="211"/>
  <c r="IR29" i="211"/>
  <c r="IF20" i="211"/>
  <c r="IZ18" i="211"/>
  <c r="IY18" i="211" s="1"/>
  <c r="JP12" i="211"/>
  <c r="JP25" i="211"/>
  <c r="JG23" i="211"/>
  <c r="IU14" i="211"/>
  <c r="KH9" i="211"/>
  <c r="IH16" i="211"/>
  <c r="IG16" i="211" s="1"/>
  <c r="II9" i="211"/>
  <c r="IX21" i="211"/>
  <c r="KM24" i="211"/>
  <c r="KL24" i="211" s="1"/>
  <c r="IJ3" i="211"/>
  <c r="IZ30" i="211"/>
  <c r="IY30" i="211" s="1"/>
  <c r="JO13" i="211"/>
  <c r="JN13" i="211" s="1"/>
  <c r="IZ28" i="211"/>
  <c r="IY28" i="211" s="1"/>
  <c r="IH7" i="211"/>
  <c r="IG7" i="211" s="1"/>
  <c r="KL3" i="211"/>
  <c r="IH14" i="211"/>
  <c r="IG14" i="211" s="1"/>
  <c r="JI6" i="211"/>
  <c r="JH6" i="211" s="1"/>
  <c r="IL22" i="211"/>
  <c r="JV20" i="211"/>
  <c r="JG19" i="211"/>
  <c r="JL13" i="211"/>
  <c r="JK13" i="211" s="1"/>
  <c r="IR25" i="211"/>
  <c r="KM19" i="211"/>
  <c r="KL19" i="211" s="1"/>
  <c r="KA25" i="211"/>
  <c r="JZ25" i="211" s="1"/>
  <c r="JR11" i="211"/>
  <c r="JQ11" i="211" s="1"/>
  <c r="JJ17" i="211"/>
  <c r="KN17" i="211"/>
  <c r="KK6" i="211"/>
  <c r="IR9" i="211"/>
  <c r="JM18" i="211"/>
  <c r="IW15" i="211"/>
  <c r="IV15" i="211" s="1"/>
  <c r="IQ29" i="211"/>
  <c r="IP29" i="211" s="1"/>
  <c r="KD22" i="211"/>
  <c r="KC22" i="211" s="1"/>
  <c r="IC8" i="211"/>
  <c r="KK20" i="211"/>
  <c r="JS10" i="211"/>
  <c r="KJ12" i="211"/>
  <c r="KI12" i="211" s="1"/>
  <c r="JF5" i="211"/>
  <c r="JE5" i="211" s="1"/>
  <c r="JJ23" i="211"/>
  <c r="II13" i="211"/>
  <c r="IW7" i="211"/>
  <c r="IV7" i="211" s="1"/>
  <c r="JF30" i="211"/>
  <c r="JE30" i="211" s="1"/>
  <c r="JP14" i="211"/>
  <c r="KM13" i="211"/>
  <c r="KL13" i="211" s="1"/>
  <c r="IL12" i="211"/>
  <c r="IE13" i="211"/>
  <c r="ID13" i="211" s="1"/>
  <c r="IH17" i="211"/>
  <c r="IG17" i="211" s="1"/>
  <c r="KP8" i="211"/>
  <c r="KO8" i="211" s="1"/>
  <c r="KG24" i="211"/>
  <c r="KF24" i="211" s="1"/>
  <c r="JL29" i="211"/>
  <c r="JK29" i="211" s="1"/>
  <c r="IZ21" i="211"/>
  <c r="IY21" i="211" s="1"/>
  <c r="KM23" i="211"/>
  <c r="KL23" i="211" s="1"/>
  <c r="KN10" i="211"/>
  <c r="IL20" i="211"/>
  <c r="JP13" i="211"/>
  <c r="KQ14" i="211"/>
  <c r="IF24" i="211"/>
  <c r="JV11" i="211"/>
  <c r="JY21" i="211"/>
  <c r="KB7" i="211"/>
  <c r="JV12" i="211"/>
  <c r="JU19" i="211"/>
  <c r="JT19" i="211" s="1"/>
  <c r="IE23" i="211"/>
  <c r="ID23" i="211" s="1"/>
  <c r="KJ18" i="211"/>
  <c r="KI18" i="211" s="1"/>
  <c r="JA16" i="211"/>
  <c r="KP23" i="211"/>
  <c r="KO23" i="211" s="1"/>
  <c r="KK26" i="211"/>
  <c r="JS27" i="211"/>
  <c r="JJ12" i="211"/>
  <c r="JU13" i="211"/>
  <c r="JT13" i="211" s="1"/>
  <c r="IZ25" i="211"/>
  <c r="IY25" i="211" s="1"/>
  <c r="JY14" i="211"/>
  <c r="JG11" i="211"/>
  <c r="JJ31" i="211"/>
  <c r="JI16" i="211"/>
  <c r="JH16" i="211" s="1"/>
  <c r="IW30" i="211"/>
  <c r="IV30" i="211" s="1"/>
  <c r="IC24" i="211"/>
  <c r="IX20" i="211"/>
  <c r="IE31" i="211"/>
  <c r="ID31" i="211" s="1"/>
  <c r="HZ23" i="211"/>
  <c r="KH30" i="211"/>
  <c r="KK12" i="211"/>
  <c r="KE21" i="211"/>
  <c r="KM5" i="211"/>
  <c r="KL5" i="211" s="1"/>
  <c r="IT22" i="211"/>
  <c r="IS22" i="211" s="1"/>
  <c r="JD23" i="211"/>
  <c r="IO15" i="211"/>
  <c r="KH20" i="211"/>
  <c r="KT29" i="211" l="1"/>
  <c r="AK27" i="211"/>
  <c r="KR27" i="211" s="1"/>
  <c r="KS27" i="211"/>
  <c r="KT24" i="211"/>
  <c r="KT26" i="211"/>
  <c r="KT12" i="211"/>
  <c r="AK24" i="211"/>
  <c r="KR24" i="211" s="1"/>
  <c r="KS24" i="211"/>
  <c r="AK16" i="211"/>
  <c r="KR16" i="211" s="1"/>
  <c r="KS16" i="211"/>
  <c r="AH30" i="211"/>
  <c r="KR30" i="211" s="1"/>
  <c r="KS30" i="211"/>
  <c r="AK15" i="211"/>
  <c r="KR15" i="211" s="1"/>
  <c r="KS15" i="211"/>
  <c r="KT9" i="211"/>
  <c r="AK5" i="211"/>
  <c r="KR5" i="211" s="1"/>
  <c r="KS5" i="211"/>
  <c r="KT18" i="211"/>
  <c r="KT13" i="211"/>
  <c r="KT14" i="211"/>
  <c r="KT21" i="211"/>
  <c r="AK13" i="211"/>
  <c r="KR13" i="211" s="1"/>
  <c r="KS13" i="211"/>
  <c r="AH21" i="211"/>
  <c r="KR21" i="211" s="1"/>
  <c r="KS21" i="211"/>
  <c r="KT25" i="211"/>
  <c r="KT22" i="211"/>
  <c r="AK19" i="211"/>
  <c r="KR19" i="211" s="1"/>
  <c r="KS19" i="211"/>
  <c r="KT15" i="211"/>
  <c r="KT19" i="211"/>
  <c r="KT7" i="211"/>
  <c r="KT17" i="211"/>
  <c r="AH17" i="211"/>
  <c r="KR17" i="211" s="1"/>
  <c r="KS17" i="211"/>
  <c r="AK11" i="211"/>
  <c r="KR11" i="211" s="1"/>
  <c r="KS11" i="211"/>
  <c r="KT30" i="211"/>
  <c r="AE29" i="211"/>
  <c r="KR29" i="211" s="1"/>
  <c r="KS29" i="211"/>
  <c r="KT23" i="211"/>
  <c r="AK23" i="211"/>
  <c r="KR23" i="211" s="1"/>
  <c r="KS23" i="211"/>
  <c r="KT8" i="211"/>
  <c r="AK26" i="211"/>
  <c r="KR26" i="211" s="1"/>
  <c r="KS26" i="211"/>
  <c r="AK9" i="211"/>
  <c r="KR9" i="211" s="1"/>
  <c r="KS9" i="211"/>
  <c r="AK20" i="211"/>
  <c r="KR20" i="211" s="1"/>
  <c r="KS20" i="211"/>
  <c r="AK7" i="211"/>
  <c r="KR7" i="211" s="1"/>
  <c r="KS7" i="211"/>
  <c r="AK25" i="211"/>
  <c r="KR25" i="211" s="1"/>
  <c r="KS25" i="211"/>
  <c r="AK31" i="211"/>
  <c r="KR31" i="211" s="1"/>
  <c r="KS31" i="211"/>
  <c r="AK8" i="211"/>
  <c r="KR8" i="211" s="1"/>
  <c r="KS8" i="211"/>
  <c r="KT11" i="211"/>
  <c r="KT6" i="211"/>
  <c r="KT5" i="211"/>
  <c r="KT16" i="211"/>
  <c r="KT28" i="211"/>
  <c r="AK10" i="211"/>
  <c r="KR10" i="211" s="1"/>
  <c r="KS10" i="211"/>
  <c r="KT20" i="211"/>
  <c r="AK14" i="211"/>
  <c r="KR14" i="211" s="1"/>
  <c r="KS14" i="211"/>
  <c r="AK28" i="211"/>
  <c r="KR28" i="211" s="1"/>
  <c r="KS28" i="211"/>
  <c r="AK12" i="211"/>
  <c r="KR12" i="211" s="1"/>
  <c r="KS12" i="211"/>
  <c r="AK6" i="211"/>
  <c r="KR6" i="211" s="1"/>
  <c r="KS6" i="211"/>
  <c r="KT27" i="211"/>
  <c r="AK22" i="211"/>
  <c r="KR22" i="211" s="1"/>
  <c r="KS22" i="211"/>
  <c r="AK18" i="211"/>
  <c r="KR18" i="211" s="1"/>
  <c r="KS18" i="211"/>
  <c r="KT10" i="211"/>
  <c r="KT31" i="211"/>
  <c r="KV16" i="211" l="1"/>
  <c r="KV27" i="211"/>
  <c r="KV15" i="211"/>
  <c r="KV20" i="211"/>
  <c r="KV11" i="211"/>
  <c r="KV5" i="211"/>
  <c r="KV31" i="211"/>
  <c r="KV10" i="211"/>
  <c r="KV7" i="211"/>
  <c r="KV28" i="211"/>
  <c r="KV19" i="211"/>
  <c r="KV9" i="211"/>
  <c r="KV12" i="211"/>
  <c r="KV21" i="211"/>
  <c r="KV26" i="211"/>
  <c r="KV6" i="211"/>
  <c r="KV8" i="211"/>
  <c r="KV14" i="211"/>
  <c r="KV24" i="211"/>
  <c r="KV22" i="211"/>
  <c r="KV13" i="211"/>
  <c r="KV25" i="211"/>
  <c r="KV18" i="211"/>
  <c r="KV23" i="211"/>
  <c r="KV17" i="211"/>
  <c r="KV29" i="2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C-02</author>
  </authors>
  <commentList>
    <comment ref="E15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C-02:</t>
        </r>
        <r>
          <rPr>
            <sz val="9"/>
            <color indexed="81"/>
            <rFont val="Tahoma"/>
            <family val="2"/>
          </rPr>
          <t xml:space="preserve">
LEGALIZADO EL DIA 11/02/2022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CR-04</author>
  </authors>
  <commentList>
    <comment ref="AJ16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CR-04:</t>
        </r>
        <r>
          <rPr>
            <sz val="9"/>
            <color indexed="81"/>
            <rFont val="Tahoma"/>
            <family val="2"/>
          </rPr>
          <t xml:space="preserve">
tuberia de 8" 0,82+1,64+1,84+1,38
</t>
        </r>
      </text>
    </comment>
  </commentList>
</comments>
</file>

<file path=xl/sharedStrings.xml><?xml version="1.0" encoding="utf-8"?>
<sst xmlns="http://schemas.openxmlformats.org/spreadsheetml/2006/main" count="26080" uniqueCount="259">
  <si>
    <t>DIRECCIÓN:</t>
  </si>
  <si>
    <t>O. INTERNA::</t>
  </si>
  <si>
    <t xml:space="preserve">CONTRATISTA: </t>
  </si>
  <si>
    <t xml:space="preserve"> </t>
  </si>
  <si>
    <t xml:space="preserve">BARRIO : </t>
  </si>
  <si>
    <t>DEVOLUCIONES</t>
  </si>
  <si>
    <t>TOTALES</t>
  </si>
  <si>
    <t>PENDIENTES</t>
  </si>
  <si>
    <t>ITEM</t>
  </si>
  <si>
    <t>UND</t>
  </si>
  <si>
    <t>ARTICULO</t>
  </si>
  <si>
    <t>ENTREGADO
AAA</t>
  </si>
  <si>
    <t>INSTALADO CONTRATISTA</t>
  </si>
  <si>
    <t>POR ENTREGAR TRIPLE A</t>
  </si>
  <si>
    <t>POR DEVOLVER CONTRATISTA</t>
  </si>
  <si>
    <t>ENTREGADO AAA</t>
  </si>
  <si>
    <t>SUBTOTAL SALIDA DE ALMACEN</t>
  </si>
  <si>
    <t>SALDO EN ALMACEN</t>
  </si>
  <si>
    <t>Observaciones</t>
  </si>
  <si>
    <t>RESIDENTE DE INTERVENTORIA</t>
  </si>
  <si>
    <t>RESIDENTE CONTRATISTA</t>
  </si>
  <si>
    <t xml:space="preserve">MUNICIPIO: </t>
  </si>
  <si>
    <t>CONSORCIO REDES DEL ATLÁNTICO</t>
  </si>
  <si>
    <t>BALANCE DE SUMINISTRO</t>
  </si>
  <si>
    <t>VERSIÓN 1</t>
  </si>
  <si>
    <t>CONSECUTIVO SIPRO:</t>
  </si>
  <si>
    <t>M</t>
  </si>
  <si>
    <t>CODIGO</t>
  </si>
  <si>
    <t>CODIGO MATERIAL</t>
  </si>
  <si>
    <t>DESCRIPCION</t>
  </si>
  <si>
    <t>TUBERIA ALCANTARILLADO NOVAFORT 200mm (8")</t>
  </si>
  <si>
    <t>TUBERIA ALCANTARILLADO NOVAFORT 160mm (6")</t>
  </si>
  <si>
    <t>TEE NOVAFORT 200MMX160MM (8"X6")</t>
  </si>
  <si>
    <t>UN</t>
  </si>
  <si>
    <t>SALIDAS ALMACEN TRIPLE A</t>
  </si>
  <si>
    <t>ALMACEN CRDA</t>
  </si>
  <si>
    <t>TAPA HF P/FC DE 24"TP C/CONCRETO</t>
  </si>
  <si>
    <t>ARO SUELTO EN HD 24"</t>
  </si>
  <si>
    <t>HIDROSELLO NOVAFORT 200MM (8")</t>
  </si>
  <si>
    <t>HIDROSELLO NOVAFORT 160MM (6")</t>
  </si>
  <si>
    <t>CODO NOVAFORT 45° 160MM</t>
  </si>
  <si>
    <t>UNION ALCANTARILLADO NOVAFORT 200MM</t>
  </si>
  <si>
    <t>HIDROSELLO NOVAFORT 250MM</t>
  </si>
  <si>
    <t>TEE NOVAFORT 250MMX160MM (10"X6")</t>
  </si>
  <si>
    <t>UNION ALCANTARILLADO NOVAFORT 250MM</t>
  </si>
  <si>
    <t>TAPA VALVULA HD DE 6" SENCILLA</t>
  </si>
  <si>
    <t>TAPA C/ARO HD T/P 24" ALCANTARILLADO</t>
  </si>
  <si>
    <t>MTS</t>
  </si>
  <si>
    <t>TUBERIA ALCANTARILLADO NOVAFORT 315MM (12")</t>
  </si>
  <si>
    <t>TUBERIA ALCANTARILLADO NOVAFORT 250MM (10")</t>
  </si>
  <si>
    <t>TUBERIA ALCANTARILLADO DE 20"</t>
  </si>
  <si>
    <t xml:space="preserve">TAPA HD 24" CB ARO 12 CM C/SEG S/SEGURA </t>
  </si>
  <si>
    <t>TUBERIA NOVAFORT 6,5M (24")</t>
  </si>
  <si>
    <t>HIDROSELLO NOVAFORT 315MM</t>
  </si>
  <si>
    <t>TUBERIA ALCANTARILLADO NOVAFOT 355MM</t>
  </si>
  <si>
    <t>CANTIDAD</t>
  </si>
  <si>
    <t>N°1</t>
  </si>
  <si>
    <t>N°2</t>
  </si>
  <si>
    <t>N°3</t>
  </si>
  <si>
    <t>N°4</t>
  </si>
  <si>
    <t>N°5</t>
  </si>
  <si>
    <t>N°6</t>
  </si>
  <si>
    <t>N°7</t>
  </si>
  <si>
    <t>N°8</t>
  </si>
  <si>
    <t>N°9</t>
  </si>
  <si>
    <t>N°10</t>
  </si>
  <si>
    <t>N°11</t>
  </si>
  <si>
    <t>N°12</t>
  </si>
  <si>
    <t>N°13</t>
  </si>
  <si>
    <t>N°14</t>
  </si>
  <si>
    <t>N°15</t>
  </si>
  <si>
    <t>N°16</t>
  </si>
  <si>
    <t>N°17</t>
  </si>
  <si>
    <t>N°18</t>
  </si>
  <si>
    <t>N°19</t>
  </si>
  <si>
    <t>N°20</t>
  </si>
  <si>
    <t>N°21</t>
  </si>
  <si>
    <t>N°22</t>
  </si>
  <si>
    <t>N°23</t>
  </si>
  <si>
    <t>N°24</t>
  </si>
  <si>
    <t>N°25</t>
  </si>
  <si>
    <t>N°26</t>
  </si>
  <si>
    <t>N°27</t>
  </si>
  <si>
    <t>N°28</t>
  </si>
  <si>
    <t>N°29</t>
  </si>
  <si>
    <t>N°30</t>
  </si>
  <si>
    <t>N°31</t>
  </si>
  <si>
    <t>N°32</t>
  </si>
  <si>
    <t>N°33</t>
  </si>
  <si>
    <t>N°34</t>
  </si>
  <si>
    <t>N°35</t>
  </si>
  <si>
    <t>N°36</t>
  </si>
  <si>
    <t>N°37</t>
  </si>
  <si>
    <t>N°38</t>
  </si>
  <si>
    <t>N°39</t>
  </si>
  <si>
    <t>N°40</t>
  </si>
  <si>
    <t>N°41</t>
  </si>
  <si>
    <t>N°42</t>
  </si>
  <si>
    <t>N°43</t>
  </si>
  <si>
    <t>N°44</t>
  </si>
  <si>
    <t>N°45</t>
  </si>
  <si>
    <t>N°46</t>
  </si>
  <si>
    <t>N°47</t>
  </si>
  <si>
    <t>N°48</t>
  </si>
  <si>
    <t>N°49</t>
  </si>
  <si>
    <t>N°50</t>
  </si>
  <si>
    <t>N°51</t>
  </si>
  <si>
    <t>N°52</t>
  </si>
  <si>
    <t>N°53</t>
  </si>
  <si>
    <t>N°54</t>
  </si>
  <si>
    <t>N°55</t>
  </si>
  <si>
    <t>N°56</t>
  </si>
  <si>
    <t>N°57</t>
  </si>
  <si>
    <t>N°58</t>
  </si>
  <si>
    <t>N°59</t>
  </si>
  <si>
    <t>N°60</t>
  </si>
  <si>
    <t>N°61</t>
  </si>
  <si>
    <t>N°62</t>
  </si>
  <si>
    <t>N°63</t>
  </si>
  <si>
    <t>N°64</t>
  </si>
  <si>
    <t>N°65</t>
  </si>
  <si>
    <t>N°66</t>
  </si>
  <si>
    <t>N°67</t>
  </si>
  <si>
    <t>N°68</t>
  </si>
  <si>
    <t>N°69</t>
  </si>
  <si>
    <t>N°70</t>
  </si>
  <si>
    <t>N°71</t>
  </si>
  <si>
    <t>N°72</t>
  </si>
  <si>
    <t>N°73</t>
  </si>
  <si>
    <t>N°74</t>
  </si>
  <si>
    <t>N°75</t>
  </si>
  <si>
    <t>N°76</t>
  </si>
  <si>
    <t>N°77</t>
  </si>
  <si>
    <t>N°78</t>
  </si>
  <si>
    <t>N°79</t>
  </si>
  <si>
    <t>N°80</t>
  </si>
  <si>
    <t>N°81</t>
  </si>
  <si>
    <t>N°82</t>
  </si>
  <si>
    <t>N°83</t>
  </si>
  <si>
    <t>N°84</t>
  </si>
  <si>
    <t>N°85</t>
  </si>
  <si>
    <t>N°86</t>
  </si>
  <si>
    <t>N°87</t>
  </si>
  <si>
    <t>N°88</t>
  </si>
  <si>
    <t>N°89</t>
  </si>
  <si>
    <t>N°90</t>
  </si>
  <si>
    <t>N°91</t>
  </si>
  <si>
    <t>N°92</t>
  </si>
  <si>
    <t>N°93</t>
  </si>
  <si>
    <t>N°94</t>
  </si>
  <si>
    <t>N°95</t>
  </si>
  <si>
    <t>N°96</t>
  </si>
  <si>
    <t>N°97</t>
  </si>
  <si>
    <t>N°98</t>
  </si>
  <si>
    <t>N°99</t>
  </si>
  <si>
    <t>N°100</t>
  </si>
  <si>
    <t>NIPLES DE TUBERIA NOVAFORT 8"</t>
  </si>
  <si>
    <t>NIPLES DE TUBERIA NOVAFORT 6"</t>
  </si>
  <si>
    <t xml:space="preserve">TOTAL NIPLES </t>
  </si>
  <si>
    <t>N°101</t>
  </si>
  <si>
    <t>N°102</t>
  </si>
  <si>
    <t>N°103</t>
  </si>
  <si>
    <t>N°104</t>
  </si>
  <si>
    <t>N°105</t>
  </si>
  <si>
    <t>N°106</t>
  </si>
  <si>
    <t>N°107</t>
  </si>
  <si>
    <t>N°108</t>
  </si>
  <si>
    <t>N°109</t>
  </si>
  <si>
    <t>N°110</t>
  </si>
  <si>
    <t>N°111</t>
  </si>
  <si>
    <t>N°112</t>
  </si>
  <si>
    <t>N°113</t>
  </si>
  <si>
    <t>N°114</t>
  </si>
  <si>
    <t>N°115</t>
  </si>
  <si>
    <t>N°116</t>
  </si>
  <si>
    <t>N°117</t>
  </si>
  <si>
    <t>N°118</t>
  </si>
  <si>
    <t>N°119</t>
  </si>
  <si>
    <t>N°120</t>
  </si>
  <si>
    <t>N°121</t>
  </si>
  <si>
    <t>N°122</t>
  </si>
  <si>
    <t>N°123</t>
  </si>
  <si>
    <t>N°124</t>
  </si>
  <si>
    <t>N°125</t>
  </si>
  <si>
    <t>N°126</t>
  </si>
  <si>
    <t>N°127</t>
  </si>
  <si>
    <t>N°128</t>
  </si>
  <si>
    <t>N°129</t>
  </si>
  <si>
    <t>CONSECUTIVO</t>
  </si>
  <si>
    <t>CANTIDAD RESERVA</t>
  </si>
  <si>
    <t>SALDO RESRVA</t>
  </si>
  <si>
    <t>ENTREGADO TRIPLE A</t>
  </si>
  <si>
    <t>SALDO RESERVA</t>
  </si>
  <si>
    <t>INSTALADO POR EL CONTRATISTA</t>
  </si>
  <si>
    <t>DEVOLUCION A TRIPLE A</t>
  </si>
  <si>
    <t>ORDEN INTERNA:</t>
  </si>
  <si>
    <t>TOTAL</t>
  </si>
  <si>
    <t>1000191</t>
  </si>
  <si>
    <t>HIDROSELLO NOVAFORT 500MM</t>
  </si>
  <si>
    <t>CODO TERMOFUSION PE 100 500MM X 45° PN 10</t>
  </si>
  <si>
    <t>RESERVA N°</t>
  </si>
  <si>
    <t>TAPA C/ARO HD T/P CB 24 P/ACU HERMETICA</t>
  </si>
  <si>
    <t>}</t>
  </si>
  <si>
    <t>O. INTERNA:</t>
  </si>
  <si>
    <t>SIPRO</t>
  </si>
  <si>
    <t>N° ORDEN OBRA CIVIL</t>
  </si>
  <si>
    <t>N° RESERVA</t>
  </si>
  <si>
    <t>PROYECTO</t>
  </si>
  <si>
    <t>FECHA O.T.:</t>
  </si>
  <si>
    <t>DIRECCION:</t>
  </si>
  <si>
    <t>OBSERVACIONES</t>
  </si>
  <si>
    <t>TUBERIA ALCANTARILLADO NOVAFOT 400MM</t>
  </si>
  <si>
    <t>POR ACTUALIZAR RESERVA</t>
  </si>
  <si>
    <t>REVISION DAVID MENDEZ</t>
  </si>
  <si>
    <t>OK</t>
  </si>
  <si>
    <t>DEV CRDA</t>
  </si>
  <si>
    <t>TRIPLE A</t>
  </si>
  <si>
    <t>DUAL</t>
  </si>
  <si>
    <t>TOTAL REVISADAS</t>
  </si>
  <si>
    <t>TORN ACERO 7/8 X 4-1/2 COMPLETO ARO 5</t>
  </si>
  <si>
    <t>TUBERIA ALCANTARILLADO NOVAFOT 355MM ("14")</t>
  </si>
  <si>
    <t>SALDO ALMACEN</t>
  </si>
  <si>
    <t>BALANCE ALMACEN</t>
  </si>
  <si>
    <t>BARRANQUILLA</t>
  </si>
  <si>
    <t>SALIDA DE ALMACEN</t>
  </si>
  <si>
    <t>TOTAL SALIDAS</t>
  </si>
  <si>
    <t>TUBERIA NOVAFORT 6,5M (30")</t>
  </si>
  <si>
    <t>22690-22821</t>
  </si>
  <si>
    <t>SALIDAS ALMACEN</t>
  </si>
  <si>
    <t>SALIDAS</t>
  </si>
  <si>
    <t>SALIDA ALMACEN</t>
  </si>
  <si>
    <t>REPOSICIÓN DE ALCANTARILLADO</t>
  </si>
  <si>
    <t>INSTALADO?????</t>
  </si>
  <si>
    <t>ENTREGADO POR TRIPLE A</t>
  </si>
  <si>
    <t>EXISTENCIA EN ALMC CRDA</t>
  </si>
  <si>
    <t>INVENTARIO FISICO</t>
  </si>
  <si>
    <t>DIFERENCIA</t>
  </si>
  <si>
    <t>CR 8C SUR CL 46E/47</t>
  </si>
  <si>
    <t>Desperdicio TUB 8"</t>
  </si>
  <si>
    <t>Desperdicio por niples de 0,2+1,8+1,5+1,4 para un total de 4,9</t>
  </si>
  <si>
    <t>Desperdicio TUB 6"</t>
  </si>
  <si>
    <t>Desperdicio por niples de 1,0+0,5+0,4+0,6+1,0 para un total de 3,5</t>
  </si>
  <si>
    <t>Desperdicio TUB 10"</t>
  </si>
  <si>
    <t>Desperdicio por niples de 0,7+0,8+0,3+0,5+0,1+0,5+0,2+0,7+0,4+0,2+0,8+0,8+0,1+0,2 para un total de 6,3</t>
  </si>
  <si>
    <t>Desperdicio por niples de 1+1,5+1+1 para un total de 4,5</t>
  </si>
  <si>
    <t>Desperdicio por niples de 1,7 para un total de 1,7</t>
  </si>
  <si>
    <t>Desperdicio por niples de 5,0 para un total de 5,0</t>
  </si>
  <si>
    <t>Desperdicio por niples de 0,7+0,9+0,5+0,4+1,7+1 para un total de 5,2</t>
  </si>
  <si>
    <t>Desperdicio por niples de 1,2+1+1 para un total de 3,2</t>
  </si>
  <si>
    <t>Desperdicio Tub 6" = Se utilizó un niple que se encontraba en campamento de 0,6m</t>
  </si>
  <si>
    <t>Desperdicio Tub 8"= desperdicio por niples de 1,0+1,0+1,0 Para un total de 3,0m</t>
  </si>
  <si>
    <t>HIDROSELLO NOVAFORT 30"</t>
  </si>
  <si>
    <t>;'</t>
  </si>
  <si>
    <t>!$AG$1:$HM$2;</t>
  </si>
  <si>
    <t>;FALSO)</t>
  </si>
  <si>
    <t>=</t>
  </si>
  <si>
    <t>BUSCARV($A</t>
  </si>
  <si>
    <t>Tuberia de 8": Instalado 98 M, desperdicio : 4 M</t>
  </si>
  <si>
    <t>Tuberia de 6": Instalado 19,04 M, desperdicio : 4,96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</si>
</sst>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-* #.##0.00_-;\-* #.##0.00_-;_-* &quot;-&quot;??_-;_-@_-"/>
    <numFmt numFmtId="165" formatCode="_ * #,##0_ ;_ * \-#,##0_ ;_ * &quot;-&quot;?_ ;_ @_ "/>
    <numFmt numFmtId="166" formatCode="_ * #,##0.0_ ;_ * \-#,##0.0_ ;_ * &quot;-&quot;?_ ;_ @_ "/>
    <numFmt numFmtId="167" formatCode="_-* #,##0.0_-;\-* #,##0.0_-;_-* &quot;-&quot;??_-;_-@_-"/>
    <numFmt numFmtId="168" formatCode="0.0"/>
    <numFmt numFmtId="169" formatCode="_-* #,##0_-;\-* #,##0_-;_-* &quot;-&quot;??_-;_-@_-"/>
    <numFmt numFmtId="170" formatCode="#,##0;[Red]#,##0"/>
    <numFmt numFmtId="171" formatCode="_ * #,##0.00_ ;_ * \-#,##0.00_ ;_ * &quot;-&quot;?_ ;_ @_ "/>
    <numFmt numFmtId="172" formatCode="_-* #,##0.0_-;\-* #,##0.0_-;_-* &quot;-&quot;?_-;_-@_-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indexed="10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7"/>
      <name val="Arial"/>
      <family val="2"/>
    </font>
    <font>
      <b/>
      <sz val="9"/>
      <name val="Arial"/>
      <family val="2"/>
    </font>
    <font>
      <sz val="8"/>
      <color theme="9" tint="-0.249977111117893"/>
      <name val="Arial"/>
      <family val="2"/>
    </font>
    <font>
      <sz val="8"/>
      <name val="Calibri"/>
      <family val="2"/>
      <scheme val="minor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6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000000"/>
      <name val="Arial"/>
      <family val="2"/>
    </font>
    <font>
      <sz val="11"/>
      <color rgb="FF00B0F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sz val="10"/>
      <color theme="9" tint="-0.249977111117893"/>
      <name val="Arial"/>
      <family val="2"/>
    </font>
    <font>
      <sz val="8"/>
      <color theme="1"/>
      <name val="Arial"/>
      <family val="2"/>
    </font>
    <font>
      <sz val="8"/>
      <color theme="2" tint="-0.8999908444471571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</cellStyleXfs>
  <cellXfs count="405">
    <xf numFmtId="0" fontId="0" fillId="0" borderId="0" xfId="0"/>
    <xf numFmtId="0" fontId="2" fillId="2" borderId="0" xfId="1" applyFill="1" applyAlignment="1">
      <alignment horizontal="center" vertical="center"/>
    </xf>
    <xf numFmtId="0" fontId="2" fillId="2" borderId="0" xfId="1" applyFill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0" xfId="1" applyFont="1" applyFill="1" applyAlignment="1">
      <alignment horizontal="center" vertical="center"/>
    </xf>
    <xf numFmtId="0" fontId="3" fillId="2" borderId="0" xfId="1" applyFont="1" applyFill="1" applyAlignment="1">
      <alignment vertical="center"/>
    </xf>
    <xf numFmtId="0" fontId="6" fillId="2" borderId="0" xfId="1" applyFont="1" applyFill="1" applyAlignment="1">
      <alignment horizontal="left" vertical="center"/>
    </xf>
    <xf numFmtId="0" fontId="4" fillId="2" borderId="0" xfId="1" applyFont="1" applyFill="1" applyAlignment="1">
      <alignment vertical="center"/>
    </xf>
    <xf numFmtId="0" fontId="8" fillId="2" borderId="0" xfId="1" applyFont="1" applyFill="1" applyAlignment="1">
      <alignment horizontal="center" vertical="center"/>
    </xf>
    <xf numFmtId="0" fontId="9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center" vertical="center"/>
    </xf>
    <xf numFmtId="0" fontId="12" fillId="2" borderId="3" xfId="1" applyFont="1" applyFill="1" applyBorder="1" applyAlignment="1">
      <alignment horizontal="center" vertical="center" wrapText="1"/>
    </xf>
    <xf numFmtId="0" fontId="2" fillId="2" borderId="3" xfId="3" applyNumberFormat="1" applyFont="1" applyFill="1" applyBorder="1" applyAlignment="1">
      <alignment horizontal="center" vertical="center"/>
    </xf>
    <xf numFmtId="0" fontId="11" fillId="2" borderId="3" xfId="1" applyFont="1" applyFill="1" applyBorder="1" applyAlignment="1">
      <alignment horizontal="center" vertical="center"/>
    </xf>
    <xf numFmtId="166" fontId="11" fillId="2" borderId="3" xfId="3" applyNumberFormat="1" applyFont="1" applyFill="1" applyBorder="1" applyAlignment="1">
      <alignment horizontal="center" vertical="center"/>
    </xf>
    <xf numFmtId="167" fontId="11" fillId="2" borderId="3" xfId="3" applyNumberFormat="1" applyFont="1" applyFill="1" applyBorder="1" applyAlignment="1">
      <alignment horizontal="center" vertical="center" wrapText="1"/>
    </xf>
    <xf numFmtId="2" fontId="2" fillId="2" borderId="0" xfId="3" applyNumberFormat="1" applyFont="1" applyFill="1" applyAlignment="1">
      <alignment horizontal="center" vertical="center"/>
    </xf>
    <xf numFmtId="168" fontId="2" fillId="2" borderId="3" xfId="3" applyNumberFormat="1" applyFont="1" applyFill="1" applyBorder="1" applyAlignment="1">
      <alignment horizontal="center" vertical="center"/>
    </xf>
    <xf numFmtId="167" fontId="11" fillId="2" borderId="0" xfId="3" applyNumberFormat="1" applyFont="1" applyFill="1" applyAlignment="1">
      <alignment horizontal="center" vertical="center"/>
    </xf>
    <xf numFmtId="2" fontId="2" fillId="2" borderId="3" xfId="3" applyNumberFormat="1" applyFont="1" applyFill="1" applyBorder="1" applyAlignment="1">
      <alignment horizontal="center" vertical="center"/>
    </xf>
    <xf numFmtId="169" fontId="11" fillId="2" borderId="0" xfId="3" applyNumberFormat="1" applyFont="1" applyFill="1" applyAlignment="1">
      <alignment horizontal="center" vertical="center"/>
    </xf>
    <xf numFmtId="169" fontId="11" fillId="2" borderId="0" xfId="3" applyNumberFormat="1" applyFont="1" applyFill="1" applyAlignment="1">
      <alignment vertical="center"/>
    </xf>
    <xf numFmtId="0" fontId="6" fillId="2" borderId="0" xfId="1" applyFont="1" applyFill="1" applyAlignment="1">
      <alignment horizontal="center" vertical="center"/>
    </xf>
    <xf numFmtId="0" fontId="2" fillId="2" borderId="0" xfId="3" applyNumberFormat="1" applyFont="1" applyFill="1" applyBorder="1" applyAlignment="1">
      <alignment horizontal="center" vertical="center"/>
    </xf>
    <xf numFmtId="0" fontId="0" fillId="0" borderId="3" xfId="0" applyBorder="1"/>
    <xf numFmtId="0" fontId="0" fillId="3" borderId="3" xfId="0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166" fontId="11" fillId="2" borderId="0" xfId="3" applyNumberFormat="1" applyFont="1" applyFill="1" applyBorder="1" applyAlignment="1">
      <alignment horizontal="center" vertical="center"/>
    </xf>
    <xf numFmtId="166" fontId="11" fillId="2" borderId="16" xfId="3" applyNumberFormat="1" applyFont="1" applyFill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12" fillId="2" borderId="15" xfId="1" applyFont="1" applyFill="1" applyBorder="1" applyAlignment="1">
      <alignment horizontal="center" vertical="center" wrapText="1"/>
    </xf>
    <xf numFmtId="0" fontId="12" fillId="2" borderId="16" xfId="1" applyFont="1" applyFill="1" applyBorder="1" applyAlignment="1">
      <alignment horizontal="center" vertical="center" wrapText="1"/>
    </xf>
    <xf numFmtId="166" fontId="11" fillId="2" borderId="15" xfId="1" applyNumberFormat="1" applyFont="1" applyFill="1" applyBorder="1" applyAlignment="1">
      <alignment horizontal="center" vertical="center" wrapText="1"/>
    </xf>
    <xf numFmtId="167" fontId="11" fillId="2" borderId="0" xfId="3" applyNumberFormat="1" applyFont="1" applyFill="1" applyBorder="1" applyAlignment="1">
      <alignment horizontal="center" vertical="center" wrapText="1"/>
    </xf>
    <xf numFmtId="167" fontId="11" fillId="2" borderId="15" xfId="3" applyNumberFormat="1" applyFont="1" applyFill="1" applyBorder="1" applyAlignment="1">
      <alignment horizontal="center" vertical="center" wrapText="1"/>
    </xf>
    <xf numFmtId="167" fontId="11" fillId="2" borderId="16" xfId="3" applyNumberFormat="1" applyFont="1" applyFill="1" applyBorder="1" applyAlignment="1">
      <alignment horizontal="center" vertical="center" wrapText="1"/>
    </xf>
    <xf numFmtId="0" fontId="11" fillId="2" borderId="20" xfId="1" applyFont="1" applyFill="1" applyBorder="1" applyAlignment="1">
      <alignment horizontal="center" vertical="center"/>
    </xf>
    <xf numFmtId="166" fontId="11" fillId="2" borderId="21" xfId="3" applyNumberFormat="1" applyFont="1" applyFill="1" applyBorder="1" applyAlignment="1">
      <alignment horizontal="center" vertical="center"/>
    </xf>
    <xf numFmtId="166" fontId="11" fillId="2" borderId="20" xfId="3" applyNumberFormat="1" applyFont="1" applyFill="1" applyBorder="1" applyAlignment="1">
      <alignment horizontal="center" vertical="center"/>
    </xf>
    <xf numFmtId="166" fontId="11" fillId="2" borderId="22" xfId="3" applyNumberFormat="1" applyFont="1" applyFill="1" applyBorder="1" applyAlignment="1">
      <alignment horizontal="center" vertical="center"/>
    </xf>
    <xf numFmtId="166" fontId="11" fillId="2" borderId="9" xfId="3" applyNumberFormat="1" applyFont="1" applyFill="1" applyBorder="1" applyAlignment="1">
      <alignment horizontal="center" vertical="center"/>
    </xf>
    <xf numFmtId="167" fontId="11" fillId="2" borderId="9" xfId="3" applyNumberFormat="1" applyFont="1" applyFill="1" applyBorder="1" applyAlignment="1">
      <alignment horizontal="center" vertical="center" wrapText="1"/>
    </xf>
    <xf numFmtId="167" fontId="11" fillId="2" borderId="24" xfId="3" applyNumberFormat="1" applyFont="1" applyFill="1" applyBorder="1" applyAlignment="1">
      <alignment horizontal="center" vertical="center" wrapText="1"/>
    </xf>
    <xf numFmtId="0" fontId="2" fillId="2" borderId="25" xfId="3" applyNumberFormat="1" applyFont="1" applyFill="1" applyBorder="1" applyAlignment="1">
      <alignment horizontal="center" vertical="center"/>
    </xf>
    <xf numFmtId="15" fontId="10" fillId="2" borderId="0" xfId="3" applyNumberFormat="1" applyFont="1" applyFill="1" applyBorder="1" applyAlignment="1">
      <alignment horizontal="center" vertical="center"/>
    </xf>
    <xf numFmtId="167" fontId="11" fillId="2" borderId="0" xfId="3" applyNumberFormat="1" applyFont="1" applyFill="1" applyBorder="1" applyAlignment="1">
      <alignment horizontal="center" vertical="center"/>
    </xf>
    <xf numFmtId="167" fontId="11" fillId="2" borderId="26" xfId="3" applyNumberFormat="1" applyFont="1" applyFill="1" applyBorder="1" applyAlignment="1">
      <alignment horizontal="center" vertical="center" wrapText="1"/>
    </xf>
    <xf numFmtId="0" fontId="2" fillId="2" borderId="27" xfId="3" applyNumberFormat="1" applyFont="1" applyFill="1" applyBorder="1" applyAlignment="1">
      <alignment horizontal="center" vertical="center"/>
    </xf>
    <xf numFmtId="0" fontId="2" fillId="2" borderId="8" xfId="3" applyNumberFormat="1" applyFont="1" applyFill="1" applyBorder="1" applyAlignment="1">
      <alignment horizontal="center" vertical="center"/>
    </xf>
    <xf numFmtId="15" fontId="10" fillId="2" borderId="8" xfId="3" applyNumberFormat="1" applyFont="1" applyFill="1" applyBorder="1" applyAlignment="1">
      <alignment horizontal="center" vertical="center"/>
    </xf>
    <xf numFmtId="167" fontId="11" fillId="2" borderId="8" xfId="3" applyNumberFormat="1" applyFont="1" applyFill="1" applyBorder="1" applyAlignment="1">
      <alignment horizontal="center" vertical="center"/>
    </xf>
    <xf numFmtId="166" fontId="11" fillId="2" borderId="8" xfId="3" applyNumberFormat="1" applyFont="1" applyFill="1" applyBorder="1" applyAlignment="1">
      <alignment horizontal="center" vertical="center"/>
    </xf>
    <xf numFmtId="167" fontId="11" fillId="2" borderId="8" xfId="3" applyNumberFormat="1" applyFont="1" applyFill="1" applyBorder="1" applyAlignment="1">
      <alignment horizontal="center" vertical="center" wrapText="1"/>
    </xf>
    <xf numFmtId="167" fontId="11" fillId="2" borderId="28" xfId="3" applyNumberFormat="1" applyFont="1" applyFill="1" applyBorder="1" applyAlignment="1">
      <alignment horizontal="center" vertical="center" wrapText="1"/>
    </xf>
    <xf numFmtId="0" fontId="13" fillId="2" borderId="12" xfId="1" applyFont="1" applyFill="1" applyBorder="1" applyAlignment="1">
      <alignment horizontal="center" vertical="center"/>
    </xf>
    <xf numFmtId="0" fontId="13" fillId="2" borderId="13" xfId="1" applyFont="1" applyFill="1" applyBorder="1" applyAlignment="1">
      <alignment horizontal="center" vertical="center"/>
    </xf>
    <xf numFmtId="0" fontId="13" fillId="2" borderId="14" xfId="1" applyFont="1" applyFill="1" applyBorder="1" applyAlignment="1">
      <alignment horizontal="center" vertical="center"/>
    </xf>
    <xf numFmtId="0" fontId="2" fillId="2" borderId="15" xfId="3" applyNumberFormat="1" applyFont="1" applyFill="1" applyBorder="1" applyAlignment="1">
      <alignment horizontal="center" vertical="center"/>
    </xf>
    <xf numFmtId="0" fontId="11" fillId="2" borderId="16" xfId="1" applyFont="1" applyFill="1" applyBorder="1" applyAlignment="1">
      <alignment horizontal="left" vertical="center" wrapText="1"/>
    </xf>
    <xf numFmtId="0" fontId="2" fillId="2" borderId="17" xfId="3" applyNumberFormat="1" applyFont="1" applyFill="1" applyBorder="1" applyAlignment="1">
      <alignment horizontal="center" vertical="center"/>
    </xf>
    <xf numFmtId="0" fontId="2" fillId="2" borderId="18" xfId="3" applyNumberFormat="1" applyFont="1" applyFill="1" applyBorder="1" applyAlignment="1">
      <alignment horizontal="center" vertical="center"/>
    </xf>
    <xf numFmtId="0" fontId="11" fillId="2" borderId="19" xfId="1" applyFont="1" applyFill="1" applyBorder="1" applyAlignment="1">
      <alignment horizontal="left" vertical="center" wrapText="1"/>
    </xf>
    <xf numFmtId="0" fontId="11" fillId="2" borderId="0" xfId="1" applyFont="1" applyFill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8" borderId="3" xfId="0" applyFill="1" applyBorder="1"/>
    <xf numFmtId="0" fontId="3" fillId="2" borderId="2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2" fillId="2" borderId="8" xfId="1" applyFill="1" applyBorder="1" applyAlignment="1">
      <alignment horizontal="center" vertical="center"/>
    </xf>
    <xf numFmtId="0" fontId="0" fillId="0" borderId="30" xfId="0" applyBorder="1"/>
    <xf numFmtId="0" fontId="0" fillId="0" borderId="13" xfId="0" applyBorder="1"/>
    <xf numFmtId="0" fontId="0" fillId="0" borderId="14" xfId="0" applyBorder="1"/>
    <xf numFmtId="0" fontId="0" fillId="0" borderId="12" xfId="0" applyBorder="1"/>
    <xf numFmtId="0" fontId="0" fillId="0" borderId="15" xfId="0" applyBorder="1"/>
    <xf numFmtId="0" fontId="0" fillId="0" borderId="32" xfId="0" applyBorder="1"/>
    <xf numFmtId="0" fontId="0" fillId="0" borderId="37" xfId="0" applyBorder="1"/>
    <xf numFmtId="0" fontId="17" fillId="0" borderId="31" xfId="0" applyFont="1" applyBorder="1" applyAlignment="1">
      <alignment wrapText="1"/>
    </xf>
    <xf numFmtId="0" fontId="17" fillId="0" borderId="29" xfId="0" applyFont="1" applyBorder="1" applyAlignment="1">
      <alignment wrapText="1"/>
    </xf>
    <xf numFmtId="0" fontId="17" fillId="0" borderId="36" xfId="0" applyFont="1" applyBorder="1" applyAlignment="1">
      <alignment wrapText="1"/>
    </xf>
    <xf numFmtId="0" fontId="0" fillId="0" borderId="33" xfId="0" applyBorder="1" applyAlignment="1">
      <alignment horizontal="center"/>
    </xf>
    <xf numFmtId="0" fontId="2" fillId="2" borderId="3" xfId="1" applyFill="1" applyBorder="1" applyAlignment="1">
      <alignment horizontal="center" vertical="center"/>
    </xf>
    <xf numFmtId="169" fontId="2" fillId="2" borderId="0" xfId="1" applyNumberFormat="1" applyFill="1" applyAlignment="1">
      <alignment horizontal="center" vertical="center"/>
    </xf>
    <xf numFmtId="0" fontId="2" fillId="2" borderId="10" xfId="1" applyFill="1" applyBorder="1" applyAlignment="1">
      <alignment horizontal="center" vertical="center"/>
    </xf>
    <xf numFmtId="0" fontId="2" fillId="2" borderId="43" xfId="1" applyFill="1" applyBorder="1" applyAlignment="1">
      <alignment horizontal="center" vertical="center"/>
    </xf>
    <xf numFmtId="0" fontId="2" fillId="2" borderId="44" xfId="1" applyFill="1" applyBorder="1" applyAlignment="1">
      <alignment horizontal="center" vertical="center"/>
    </xf>
    <xf numFmtId="0" fontId="2" fillId="2" borderId="45" xfId="1" applyFill="1" applyBorder="1" applyAlignment="1">
      <alignment horizontal="center" vertical="center"/>
    </xf>
    <xf numFmtId="0" fontId="2" fillId="2" borderId="25" xfId="1" applyFill="1" applyBorder="1" applyAlignment="1">
      <alignment horizontal="center" vertical="center"/>
    </xf>
    <xf numFmtId="0" fontId="2" fillId="2" borderId="26" xfId="1" applyFill="1" applyBorder="1" applyAlignment="1">
      <alignment horizontal="center" vertical="center"/>
    </xf>
    <xf numFmtId="167" fontId="11" fillId="2" borderId="3" xfId="3" applyNumberFormat="1" applyFont="1" applyFill="1" applyBorder="1" applyAlignment="1">
      <alignment horizontal="center" vertical="center"/>
    </xf>
    <xf numFmtId="169" fontId="11" fillId="2" borderId="3" xfId="3" applyNumberFormat="1" applyFont="1" applyFill="1" applyBorder="1" applyAlignment="1">
      <alignment horizontal="center" vertical="center"/>
    </xf>
    <xf numFmtId="15" fontId="10" fillId="2" borderId="3" xfId="1" applyNumberFormat="1" applyFont="1" applyFill="1" applyBorder="1" applyAlignment="1">
      <alignment horizontal="center" vertical="center" textRotation="90"/>
    </xf>
    <xf numFmtId="167" fontId="11" fillId="2" borderId="0" xfId="3" applyNumberFormat="1" applyFont="1" applyFill="1" applyAlignment="1" applyProtection="1">
      <alignment horizontal="center" vertical="center"/>
    </xf>
    <xf numFmtId="0" fontId="7" fillId="2" borderId="6" xfId="1" applyFont="1" applyFill="1" applyBorder="1" applyAlignment="1">
      <alignment horizontal="left" vertical="center"/>
    </xf>
    <xf numFmtId="0" fontId="2" fillId="2" borderId="3" xfId="3" applyNumberFormat="1" applyFont="1" applyFill="1" applyBorder="1" applyAlignment="1" applyProtection="1">
      <alignment horizontal="center" vertical="center"/>
    </xf>
    <xf numFmtId="2" fontId="11" fillId="2" borderId="3" xfId="3" applyNumberFormat="1" applyFont="1" applyFill="1" applyBorder="1" applyAlignment="1" applyProtection="1">
      <alignment horizontal="center" vertical="center"/>
    </xf>
    <xf numFmtId="166" fontId="11" fillId="2" borderId="3" xfId="3" applyNumberFormat="1" applyFont="1" applyFill="1" applyBorder="1" applyAlignment="1" applyProtection="1">
      <alignment horizontal="center" vertical="center"/>
    </xf>
    <xf numFmtId="14" fontId="10" fillId="2" borderId="3" xfId="1" applyNumberFormat="1" applyFont="1" applyFill="1" applyBorder="1" applyAlignment="1">
      <alignment horizontal="center" vertical="center" textRotation="90" wrapText="1"/>
    </xf>
    <xf numFmtId="165" fontId="11" fillId="2" borderId="3" xfId="3" applyNumberFormat="1" applyFont="1" applyFill="1" applyBorder="1" applyAlignment="1" applyProtection="1">
      <alignment horizontal="center" vertical="center"/>
    </xf>
    <xf numFmtId="170" fontId="11" fillId="2" borderId="3" xfId="3" applyNumberFormat="1" applyFont="1" applyFill="1" applyBorder="1" applyAlignment="1" applyProtection="1">
      <alignment horizontal="center" vertical="center"/>
    </xf>
    <xf numFmtId="165" fontId="11" fillId="2" borderId="3" xfId="3" applyNumberFormat="1" applyFont="1" applyFill="1" applyBorder="1" applyAlignment="1" applyProtection="1">
      <alignment horizontal="center" vertical="top"/>
    </xf>
    <xf numFmtId="167" fontId="11" fillId="2" borderId="3" xfId="3" applyNumberFormat="1" applyFont="1" applyFill="1" applyBorder="1" applyAlignment="1" applyProtection="1">
      <alignment horizontal="center" vertical="center" wrapText="1"/>
    </xf>
    <xf numFmtId="0" fontId="11" fillId="2" borderId="3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left" vertical="center" wrapText="1"/>
    </xf>
    <xf numFmtId="0" fontId="4" fillId="2" borderId="11" xfId="1" applyFont="1" applyFill="1" applyBorder="1" applyAlignment="1">
      <alignment horizontal="center" vertical="center"/>
    </xf>
    <xf numFmtId="0" fontId="2" fillId="2" borderId="0" xfId="1" applyFill="1" applyAlignment="1">
      <alignment horizontal="left" vertical="center"/>
    </xf>
    <xf numFmtId="0" fontId="2" fillId="2" borderId="25" xfId="3" applyNumberFormat="1" applyFont="1" applyFill="1" applyBorder="1" applyAlignment="1">
      <alignment horizontal="left" vertical="center"/>
    </xf>
    <xf numFmtId="0" fontId="23" fillId="0" borderId="0" xfId="0" applyFont="1"/>
    <xf numFmtId="0" fontId="23" fillId="0" borderId="0" xfId="0" applyFont="1" applyAlignment="1">
      <alignment horizontal="center"/>
    </xf>
    <xf numFmtId="0" fontId="22" fillId="0" borderId="3" xfId="0" applyFont="1" applyBorder="1" applyAlignment="1">
      <alignment horizontal="center" wrapText="1"/>
    </xf>
    <xf numFmtId="0" fontId="2" fillId="0" borderId="3" xfId="3" applyNumberFormat="1" applyFont="1" applyFill="1" applyBorder="1" applyAlignment="1">
      <alignment horizontal="center" vertical="center"/>
    </xf>
    <xf numFmtId="0" fontId="18" fillId="0" borderId="3" xfId="1" applyFont="1" applyBorder="1" applyAlignment="1">
      <alignment horizontal="left" vertical="center" wrapText="1"/>
    </xf>
    <xf numFmtId="0" fontId="2" fillId="2" borderId="27" xfId="3" applyNumberFormat="1" applyFont="1" applyFill="1" applyBorder="1" applyAlignment="1">
      <alignment horizontal="left" vertical="center"/>
    </xf>
    <xf numFmtId="0" fontId="6" fillId="2" borderId="0" xfId="1" applyFont="1" applyFill="1" applyAlignment="1">
      <alignment horizontal="right" vertical="center"/>
    </xf>
    <xf numFmtId="43" fontId="25" fillId="0" borderId="3" xfId="4" applyFont="1" applyFill="1" applyBorder="1"/>
    <xf numFmtId="0" fontId="0" fillId="0" borderId="0" xfId="0" applyAlignment="1">
      <alignment horizontal="right"/>
    </xf>
    <xf numFmtId="0" fontId="4" fillId="2" borderId="6" xfId="1" applyFont="1" applyFill="1" applyBorder="1" applyAlignment="1">
      <alignment vertical="center"/>
    </xf>
    <xf numFmtId="49" fontId="3" fillId="0" borderId="49" xfId="4" applyNumberFormat="1" applyFont="1" applyBorder="1" applyAlignment="1">
      <alignment horizontal="left"/>
    </xf>
    <xf numFmtId="0" fontId="26" fillId="0" borderId="1" xfId="0" applyFont="1" applyBorder="1" applyAlignment="1">
      <alignment horizontal="left" vertical="center" wrapText="1"/>
    </xf>
    <xf numFmtId="1" fontId="3" fillId="0" borderId="49" xfId="4" applyNumberFormat="1" applyFont="1" applyBorder="1" applyAlignment="1">
      <alignment horizontal="left"/>
    </xf>
    <xf numFmtId="15" fontId="3" fillId="0" borderId="49" xfId="0" applyNumberFormat="1" applyFont="1" applyBorder="1" applyAlignment="1">
      <alignment horizontal="left"/>
    </xf>
    <xf numFmtId="0" fontId="26" fillId="0" borderId="1" xfId="0" applyFont="1" applyBorder="1" applyAlignment="1">
      <alignment vertical="center" wrapText="1"/>
    </xf>
    <xf numFmtId="1" fontId="3" fillId="0" borderId="49" xfId="4" applyNumberFormat="1" applyFont="1" applyBorder="1" applyAlignment="1">
      <alignment horizontal="center"/>
    </xf>
    <xf numFmtId="0" fontId="17" fillId="0" borderId="4" xfId="0" applyFont="1" applyBorder="1" applyAlignment="1">
      <alignment wrapText="1"/>
    </xf>
    <xf numFmtId="0" fontId="0" fillId="0" borderId="50" xfId="0" applyBorder="1"/>
    <xf numFmtId="0" fontId="0" fillId="0" borderId="5" xfId="0" applyBorder="1"/>
    <xf numFmtId="0" fontId="17" fillId="0" borderId="3" xfId="0" applyFont="1" applyBorder="1" applyAlignment="1">
      <alignment horizontal="center" vertical="center" wrapText="1"/>
    </xf>
    <xf numFmtId="171" fontId="11" fillId="2" borderId="3" xfId="3" applyNumberFormat="1" applyFont="1" applyFill="1" applyBorder="1" applyAlignment="1" applyProtection="1">
      <alignment horizontal="center" vertical="center"/>
    </xf>
    <xf numFmtId="43" fontId="11" fillId="2" borderId="3" xfId="3" applyNumberFormat="1" applyFont="1" applyFill="1" applyBorder="1" applyAlignment="1">
      <alignment horizontal="center" vertical="center" wrapText="1"/>
    </xf>
    <xf numFmtId="0" fontId="10" fillId="2" borderId="15" xfId="1" applyFont="1" applyFill="1" applyBorder="1" applyAlignment="1">
      <alignment horizontal="center" vertical="center" wrapText="1"/>
    </xf>
    <xf numFmtId="15" fontId="3" fillId="0" borderId="49" xfId="0" applyNumberFormat="1" applyFont="1" applyBorder="1" applyAlignment="1">
      <alignment horizontal="center"/>
    </xf>
    <xf numFmtId="165" fontId="11" fillId="2" borderId="20" xfId="3" applyNumberFormat="1" applyFont="1" applyFill="1" applyBorder="1" applyAlignment="1">
      <alignment horizontal="center" vertical="center"/>
    </xf>
    <xf numFmtId="14" fontId="10" fillId="0" borderId="15" xfId="1" applyNumberFormat="1" applyFont="1" applyBorder="1" applyAlignment="1">
      <alignment horizontal="center" vertical="center" textRotation="90"/>
    </xf>
    <xf numFmtId="14" fontId="10" fillId="0" borderId="3" xfId="1" applyNumberFormat="1" applyFont="1" applyBorder="1" applyAlignment="1">
      <alignment horizontal="center" vertical="center" textRotation="90"/>
    </xf>
    <xf numFmtId="15" fontId="10" fillId="0" borderId="3" xfId="1" applyNumberFormat="1" applyFont="1" applyBorder="1" applyAlignment="1">
      <alignment horizontal="center" vertical="center" textRotation="90" wrapText="1"/>
    </xf>
    <xf numFmtId="15" fontId="10" fillId="0" borderId="16" xfId="1" applyNumberFormat="1" applyFont="1" applyBorder="1" applyAlignment="1">
      <alignment horizontal="center" vertical="center" textRotation="90" wrapText="1"/>
    </xf>
    <xf numFmtId="14" fontId="10" fillId="0" borderId="15" xfId="1" applyNumberFormat="1" applyFont="1" applyBorder="1" applyAlignment="1">
      <alignment horizontal="center" vertical="center" textRotation="90" wrapText="1"/>
    </xf>
    <xf numFmtId="2" fontId="0" fillId="0" borderId="14" xfId="0" applyNumberFormat="1" applyBorder="1"/>
    <xf numFmtId="2" fontId="0" fillId="0" borderId="16" xfId="0" applyNumberFormat="1" applyBorder="1"/>
    <xf numFmtId="0" fontId="17" fillId="0" borderId="0" xfId="0" applyFont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169" fontId="25" fillId="0" borderId="0" xfId="4" applyNumberFormat="1" applyFont="1" applyFill="1" applyBorder="1"/>
    <xf numFmtId="0" fontId="26" fillId="0" borderId="1" xfId="0" applyFont="1" applyBorder="1" applyAlignment="1">
      <alignment horizontal="left" vertical="center"/>
    </xf>
    <xf numFmtId="15" fontId="10" fillId="0" borderId="3" xfId="1" applyNumberFormat="1" applyFont="1" applyBorder="1" applyAlignment="1">
      <alignment horizontal="center" vertical="center" textRotation="90"/>
    </xf>
    <xf numFmtId="14" fontId="10" fillId="0" borderId="3" xfId="1" applyNumberFormat="1" applyFont="1" applyBorder="1" applyAlignment="1">
      <alignment horizontal="center" vertical="center" textRotation="90" wrapText="1"/>
    </xf>
    <xf numFmtId="0" fontId="11" fillId="0" borderId="15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165" fontId="11" fillId="0" borderId="3" xfId="3" applyNumberFormat="1" applyFont="1" applyFill="1" applyBorder="1" applyAlignment="1">
      <alignment horizontal="center" vertical="center"/>
    </xf>
    <xf numFmtId="166" fontId="11" fillId="0" borderId="16" xfId="3" applyNumberFormat="1" applyFont="1" applyFill="1" applyBorder="1" applyAlignment="1">
      <alignment horizontal="center" vertical="center"/>
    </xf>
    <xf numFmtId="166" fontId="11" fillId="0" borderId="15" xfId="3" applyNumberFormat="1" applyFont="1" applyFill="1" applyBorder="1" applyAlignment="1" applyProtection="1">
      <alignment horizontal="center" vertical="center"/>
    </xf>
    <xf numFmtId="166" fontId="11" fillId="0" borderId="3" xfId="3" applyNumberFormat="1" applyFont="1" applyFill="1" applyBorder="1" applyAlignment="1" applyProtection="1">
      <alignment horizontal="center" vertical="center"/>
    </xf>
    <xf numFmtId="166" fontId="11" fillId="0" borderId="3" xfId="3" applyNumberFormat="1" applyFont="1" applyFill="1" applyBorder="1" applyAlignment="1">
      <alignment horizontal="center" vertical="center"/>
    </xf>
    <xf numFmtId="166" fontId="14" fillId="0" borderId="3" xfId="3" applyNumberFormat="1" applyFont="1" applyFill="1" applyBorder="1" applyAlignment="1">
      <alignment horizontal="center" vertical="center"/>
    </xf>
    <xf numFmtId="166" fontId="11" fillId="0" borderId="15" xfId="3" applyNumberFormat="1" applyFont="1" applyFill="1" applyBorder="1" applyAlignment="1">
      <alignment horizontal="center" vertical="center"/>
    </xf>
    <xf numFmtId="166" fontId="11" fillId="0" borderId="21" xfId="3" applyNumberFormat="1" applyFont="1" applyFill="1" applyBorder="1" applyAlignment="1">
      <alignment horizontal="center" vertical="center"/>
    </xf>
    <xf numFmtId="0" fontId="11" fillId="0" borderId="20" xfId="1" applyFont="1" applyBorder="1" applyAlignment="1">
      <alignment horizontal="center" vertical="center"/>
    </xf>
    <xf numFmtId="166" fontId="11" fillId="0" borderId="20" xfId="3" applyNumberFormat="1" applyFont="1" applyFill="1" applyBorder="1" applyAlignment="1">
      <alignment horizontal="center" vertical="center"/>
    </xf>
    <xf numFmtId="166" fontId="11" fillId="0" borderId="22" xfId="3" applyNumberFormat="1" applyFont="1" applyFill="1" applyBorder="1" applyAlignment="1">
      <alignment horizontal="center" vertical="center"/>
    </xf>
    <xf numFmtId="15" fontId="13" fillId="0" borderId="3" xfId="1" applyNumberFormat="1" applyFont="1" applyBorder="1" applyAlignment="1">
      <alignment horizontal="center" vertical="center" textRotation="90"/>
    </xf>
    <xf numFmtId="15" fontId="12" fillId="0" borderId="3" xfId="1" applyNumberFormat="1" applyFont="1" applyBorder="1" applyAlignment="1">
      <alignment horizontal="center" vertical="center" textRotation="90" wrapText="1"/>
    </xf>
    <xf numFmtId="15" fontId="12" fillId="0" borderId="16" xfId="1" applyNumberFormat="1" applyFont="1" applyBorder="1" applyAlignment="1">
      <alignment horizontal="center" vertical="center" textRotation="90" wrapText="1"/>
    </xf>
    <xf numFmtId="14" fontId="6" fillId="0" borderId="15" xfId="1" applyNumberFormat="1" applyFont="1" applyBorder="1" applyAlignment="1">
      <alignment horizontal="center" vertical="center" textRotation="90" wrapText="1"/>
    </xf>
    <xf numFmtId="14" fontId="12" fillId="0" borderId="3" xfId="1" applyNumberFormat="1" applyFont="1" applyBorder="1" applyAlignment="1">
      <alignment horizontal="center" vertical="center" textRotation="90" wrapText="1"/>
    </xf>
    <xf numFmtId="165" fontId="11" fillId="0" borderId="15" xfId="3" applyNumberFormat="1" applyFont="1" applyFill="1" applyBorder="1" applyAlignment="1" applyProtection="1">
      <alignment horizontal="center" vertical="center"/>
    </xf>
    <xf numFmtId="165" fontId="11" fillId="0" borderId="20" xfId="3" applyNumberFormat="1" applyFont="1" applyFill="1" applyBorder="1" applyAlignment="1">
      <alignment horizontal="center" vertical="center"/>
    </xf>
    <xf numFmtId="14" fontId="10" fillId="0" borderId="7" xfId="1" applyNumberFormat="1" applyFont="1" applyBorder="1" applyAlignment="1">
      <alignment horizontal="center" vertical="center" textRotation="90"/>
    </xf>
    <xf numFmtId="0" fontId="11" fillId="0" borderId="7" xfId="1" applyFont="1" applyBorder="1" applyAlignment="1">
      <alignment horizontal="center" vertical="center"/>
    </xf>
    <xf numFmtId="166" fontId="11" fillId="0" borderId="7" xfId="3" applyNumberFormat="1" applyFont="1" applyFill="1" applyBorder="1" applyAlignment="1" applyProtection="1">
      <alignment horizontal="center" vertical="center"/>
    </xf>
    <xf numFmtId="166" fontId="11" fillId="0" borderId="7" xfId="3" applyNumberFormat="1" applyFont="1" applyFill="1" applyBorder="1" applyAlignment="1">
      <alignment horizontal="center" vertical="center"/>
    </xf>
    <xf numFmtId="166" fontId="11" fillId="0" borderId="47" xfId="3" applyNumberFormat="1" applyFont="1" applyFill="1" applyBorder="1" applyAlignment="1">
      <alignment horizontal="center" vertical="center"/>
    </xf>
    <xf numFmtId="14" fontId="13" fillId="0" borderId="3" xfId="1" applyNumberFormat="1" applyFont="1" applyBorder="1" applyAlignment="1">
      <alignment horizontal="center" vertical="center" textRotation="90"/>
    </xf>
    <xf numFmtId="14" fontId="6" fillId="0" borderId="3" xfId="1" applyNumberFormat="1" applyFont="1" applyBorder="1" applyAlignment="1">
      <alignment horizontal="center" vertical="center" textRotation="90" wrapText="1"/>
    </xf>
    <xf numFmtId="165" fontId="11" fillId="0" borderId="3" xfId="3" applyNumberFormat="1" applyFont="1" applyFill="1" applyBorder="1" applyAlignment="1" applyProtection="1">
      <alignment horizontal="center" vertical="center"/>
    </xf>
    <xf numFmtId="166" fontId="14" fillId="0" borderId="3" xfId="3" applyNumberFormat="1" applyFont="1" applyFill="1" applyBorder="1" applyAlignment="1" applyProtection="1">
      <alignment horizontal="center" vertical="center"/>
    </xf>
    <xf numFmtId="14" fontId="13" fillId="0" borderId="3" xfId="1" applyNumberFormat="1" applyFont="1" applyBorder="1" applyAlignment="1">
      <alignment horizontal="center" vertical="center" textRotation="90" wrapText="1"/>
    </xf>
    <xf numFmtId="0" fontId="27" fillId="0" borderId="3" xfId="0" applyFont="1" applyBorder="1"/>
    <xf numFmtId="0" fontId="0" fillId="0" borderId="0" xfId="0" applyAlignment="1">
      <alignment horizontal="left"/>
    </xf>
    <xf numFmtId="0" fontId="26" fillId="0" borderId="1" xfId="0" applyFont="1" applyBorder="1" applyAlignment="1">
      <alignment horizontal="center" vertical="center" wrapText="1"/>
    </xf>
    <xf numFmtId="0" fontId="16" fillId="2" borderId="25" xfId="3" applyNumberFormat="1" applyFont="1" applyFill="1" applyBorder="1" applyAlignment="1">
      <alignment horizontal="left" vertical="center"/>
    </xf>
    <xf numFmtId="166" fontId="16" fillId="2" borderId="0" xfId="3" applyNumberFormat="1" applyFont="1" applyFill="1" applyBorder="1" applyAlignment="1">
      <alignment horizontal="left" vertical="center"/>
    </xf>
    <xf numFmtId="166" fontId="16" fillId="2" borderId="8" xfId="3" applyNumberFormat="1" applyFont="1" applyFill="1" applyBorder="1" applyAlignment="1">
      <alignment horizontal="left" vertical="center"/>
    </xf>
    <xf numFmtId="14" fontId="13" fillId="0" borderId="10" xfId="1" applyNumberFormat="1" applyFont="1" applyBorder="1" applyAlignment="1">
      <alignment horizontal="center" vertical="center" textRotation="90" wrapText="1"/>
    </xf>
    <xf numFmtId="166" fontId="11" fillId="0" borderId="10" xfId="3" applyNumberFormat="1" applyFont="1" applyFill="1" applyBorder="1" applyAlignment="1" applyProtection="1">
      <alignment horizontal="center" vertical="center"/>
    </xf>
    <xf numFmtId="166" fontId="11" fillId="0" borderId="10" xfId="3" applyNumberFormat="1" applyFont="1" applyFill="1" applyBorder="1" applyAlignment="1">
      <alignment horizontal="center" vertical="center"/>
    </xf>
    <xf numFmtId="166" fontId="11" fillId="0" borderId="1" xfId="3" applyNumberFormat="1" applyFont="1" applyFill="1" applyBorder="1" applyAlignment="1">
      <alignment horizontal="center" vertical="center"/>
    </xf>
    <xf numFmtId="15" fontId="13" fillId="0" borderId="16" xfId="1" applyNumberFormat="1" applyFont="1" applyBorder="1" applyAlignment="1">
      <alignment horizontal="center" vertical="center" textRotation="90" wrapText="1"/>
    </xf>
    <xf numFmtId="14" fontId="13" fillId="0" borderId="15" xfId="1" applyNumberFormat="1" applyFont="1" applyBorder="1" applyAlignment="1">
      <alignment horizontal="center" vertical="center" textRotation="90" wrapText="1"/>
    </xf>
    <xf numFmtId="0" fontId="2" fillId="2" borderId="0" xfId="3" applyNumberFormat="1" applyFont="1" applyFill="1" applyBorder="1" applyAlignment="1">
      <alignment horizontal="left" vertical="center"/>
    </xf>
    <xf numFmtId="0" fontId="16" fillId="2" borderId="27" xfId="3" applyNumberFormat="1" applyFont="1" applyFill="1" applyBorder="1" applyAlignment="1">
      <alignment horizontal="left" vertical="center"/>
    </xf>
    <xf numFmtId="166" fontId="11" fillId="2" borderId="8" xfId="3" applyNumberFormat="1" applyFont="1" applyFill="1" applyBorder="1" applyAlignment="1">
      <alignment horizontal="left" vertical="center"/>
    </xf>
    <xf numFmtId="14" fontId="13" fillId="0" borderId="15" xfId="1" applyNumberFormat="1" applyFont="1" applyBorder="1" applyAlignment="1">
      <alignment horizontal="center" vertical="center" textRotation="90"/>
    </xf>
    <xf numFmtId="15" fontId="13" fillId="0" borderId="3" xfId="1" applyNumberFormat="1" applyFont="1" applyBorder="1" applyAlignment="1">
      <alignment horizontal="center" vertical="center" textRotation="90" wrapText="1"/>
    </xf>
    <xf numFmtId="15" fontId="10" fillId="2" borderId="0" xfId="3" applyNumberFormat="1" applyFont="1" applyFill="1" applyBorder="1" applyAlignment="1">
      <alignment horizontal="left" vertical="center"/>
    </xf>
    <xf numFmtId="167" fontId="11" fillId="2" borderId="0" xfId="3" applyNumberFormat="1" applyFont="1" applyFill="1" applyBorder="1" applyAlignment="1">
      <alignment horizontal="left" vertical="center"/>
    </xf>
    <xf numFmtId="166" fontId="11" fillId="2" borderId="0" xfId="3" applyNumberFormat="1" applyFont="1" applyFill="1" applyBorder="1" applyAlignment="1">
      <alignment horizontal="left" vertical="center"/>
    </xf>
    <xf numFmtId="167" fontId="11" fillId="2" borderId="0" xfId="3" applyNumberFormat="1" applyFont="1" applyFill="1" applyBorder="1" applyAlignment="1">
      <alignment horizontal="left" vertical="center" wrapText="1"/>
    </xf>
    <xf numFmtId="167" fontId="11" fillId="2" borderId="26" xfId="3" applyNumberFormat="1" applyFont="1" applyFill="1" applyBorder="1" applyAlignment="1">
      <alignment horizontal="left" vertical="center" wrapText="1"/>
    </xf>
    <xf numFmtId="0" fontId="2" fillId="2" borderId="8" xfId="3" applyNumberFormat="1" applyFont="1" applyFill="1" applyBorder="1" applyAlignment="1">
      <alignment horizontal="left" vertical="center"/>
    </xf>
    <xf numFmtId="15" fontId="10" fillId="2" borderId="8" xfId="3" applyNumberFormat="1" applyFont="1" applyFill="1" applyBorder="1" applyAlignment="1">
      <alignment horizontal="left" vertical="center"/>
    </xf>
    <xf numFmtId="167" fontId="11" fillId="2" borderId="8" xfId="3" applyNumberFormat="1" applyFont="1" applyFill="1" applyBorder="1" applyAlignment="1">
      <alignment horizontal="left" vertical="center"/>
    </xf>
    <xf numFmtId="167" fontId="11" fillId="2" borderId="8" xfId="3" applyNumberFormat="1" applyFont="1" applyFill="1" applyBorder="1" applyAlignment="1">
      <alignment horizontal="left" vertical="center" wrapText="1"/>
    </xf>
    <xf numFmtId="167" fontId="11" fillId="2" borderId="28" xfId="3" applyNumberFormat="1" applyFont="1" applyFill="1" applyBorder="1" applyAlignment="1">
      <alignment horizontal="left" vertical="center" wrapText="1"/>
    </xf>
    <xf numFmtId="0" fontId="16" fillId="2" borderId="0" xfId="3" applyNumberFormat="1" applyFont="1" applyFill="1" applyBorder="1" applyAlignment="1">
      <alignment horizontal="left" vertical="center"/>
    </xf>
    <xf numFmtId="0" fontId="30" fillId="0" borderId="0" xfId="0" applyFont="1"/>
    <xf numFmtId="0" fontId="0" fillId="0" borderId="3" xfId="0" applyBorder="1" applyAlignment="1">
      <alignment horizontal="center" vertical="center"/>
    </xf>
    <xf numFmtId="15" fontId="10" fillId="0" borderId="10" xfId="1" applyNumberFormat="1" applyFont="1" applyBorder="1" applyAlignment="1">
      <alignment horizontal="center" vertical="center" textRotation="90" wrapText="1"/>
    </xf>
    <xf numFmtId="165" fontId="11" fillId="0" borderId="10" xfId="3" applyNumberFormat="1" applyFont="1" applyFill="1" applyBorder="1" applyAlignment="1">
      <alignment horizontal="center" vertical="center"/>
    </xf>
    <xf numFmtId="166" fontId="14" fillId="0" borderId="10" xfId="3" applyNumberFormat="1" applyFont="1" applyFill="1" applyBorder="1" applyAlignment="1">
      <alignment horizontal="center" vertical="center"/>
    </xf>
    <xf numFmtId="0" fontId="2" fillId="2" borderId="29" xfId="3" applyNumberFormat="1" applyFont="1" applyFill="1" applyBorder="1" applyAlignment="1">
      <alignment horizontal="center" vertical="center"/>
    </xf>
    <xf numFmtId="0" fontId="0" fillId="0" borderId="29" xfId="0" applyBorder="1"/>
    <xf numFmtId="0" fontId="6" fillId="2" borderId="0" xfId="3" applyNumberFormat="1" applyFont="1" applyFill="1" applyBorder="1" applyAlignment="1">
      <alignment horizontal="left" vertical="center"/>
    </xf>
    <xf numFmtId="15" fontId="13" fillId="0" borderId="10" xfId="1" applyNumberFormat="1" applyFont="1" applyBorder="1" applyAlignment="1">
      <alignment horizontal="center" vertical="center" textRotation="90" wrapText="1"/>
    </xf>
    <xf numFmtId="0" fontId="11" fillId="2" borderId="3" xfId="3" applyNumberFormat="1" applyFont="1" applyFill="1" applyBorder="1" applyAlignment="1" applyProtection="1">
      <alignment horizontal="center" vertical="center"/>
    </xf>
    <xf numFmtId="0" fontId="11" fillId="2" borderId="3" xfId="3" applyNumberFormat="1" applyFont="1" applyFill="1" applyBorder="1" applyAlignment="1">
      <alignment horizontal="center" vertical="center"/>
    </xf>
    <xf numFmtId="15" fontId="10" fillId="2" borderId="3" xfId="1" applyNumberFormat="1" applyFont="1" applyFill="1" applyBorder="1" applyAlignment="1">
      <alignment horizontal="center" vertical="center" textRotation="90" wrapText="1"/>
    </xf>
    <xf numFmtId="15" fontId="10" fillId="0" borderId="15" xfId="1" applyNumberFormat="1" applyFont="1" applyBorder="1" applyAlignment="1">
      <alignment horizontal="center" vertical="center" textRotation="90"/>
    </xf>
    <xf numFmtId="168" fontId="11" fillId="2" borderId="3" xfId="3" applyNumberFormat="1" applyFont="1" applyFill="1" applyBorder="1" applyAlignment="1" applyProtection="1">
      <alignment horizontal="center" vertical="center"/>
    </xf>
    <xf numFmtId="43" fontId="11" fillId="2" borderId="15" xfId="3" applyNumberFormat="1" applyFont="1" applyFill="1" applyBorder="1" applyAlignment="1">
      <alignment horizontal="center" vertical="center" wrapText="1"/>
    </xf>
    <xf numFmtId="166" fontId="2" fillId="2" borderId="0" xfId="3" applyNumberFormat="1" applyFont="1" applyFill="1" applyBorder="1" applyAlignment="1">
      <alignment horizontal="left" vertical="center"/>
    </xf>
    <xf numFmtId="14" fontId="12" fillId="0" borderId="10" xfId="1" applyNumberFormat="1" applyFont="1" applyBorder="1" applyAlignment="1">
      <alignment horizontal="center" vertical="center" textRotation="90" wrapText="1"/>
    </xf>
    <xf numFmtId="0" fontId="11" fillId="0" borderId="15" xfId="3" applyNumberFormat="1" applyFont="1" applyFill="1" applyBorder="1" applyAlignment="1" applyProtection="1">
      <alignment horizontal="center" vertical="center"/>
    </xf>
    <xf numFmtId="0" fontId="11" fillId="0" borderId="10" xfId="3" applyNumberFormat="1" applyFont="1" applyFill="1" applyBorder="1" applyAlignment="1">
      <alignment horizontal="center" vertical="center"/>
    </xf>
    <xf numFmtId="0" fontId="11" fillId="0" borderId="3" xfId="3" applyNumberFormat="1" applyFont="1" applyFill="1" applyBorder="1" applyAlignment="1">
      <alignment horizontal="center" vertical="center"/>
    </xf>
    <xf numFmtId="0" fontId="2" fillId="2" borderId="16" xfId="1" applyFill="1" applyBorder="1" applyAlignment="1">
      <alignment horizontal="left" vertical="center" wrapText="1"/>
    </xf>
    <xf numFmtId="0" fontId="2" fillId="0" borderId="15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165" fontId="2" fillId="0" borderId="3" xfId="3" applyNumberFormat="1" applyFont="1" applyFill="1" applyBorder="1" applyAlignment="1">
      <alignment horizontal="center" vertical="center"/>
    </xf>
    <xf numFmtId="166" fontId="2" fillId="0" borderId="16" xfId="3" applyNumberFormat="1" applyFont="1" applyFill="1" applyBorder="1" applyAlignment="1">
      <alignment horizontal="center" vertical="center"/>
    </xf>
    <xf numFmtId="166" fontId="2" fillId="0" borderId="15" xfId="3" applyNumberFormat="1" applyFont="1" applyFill="1" applyBorder="1" applyAlignment="1" applyProtection="1">
      <alignment horizontal="center" vertical="center"/>
    </xf>
    <xf numFmtId="166" fontId="2" fillId="0" borderId="3" xfId="3" applyNumberFormat="1" applyFont="1" applyFill="1" applyBorder="1" applyAlignment="1" applyProtection="1">
      <alignment horizontal="center" vertical="center"/>
    </xf>
    <xf numFmtId="166" fontId="2" fillId="2" borderId="15" xfId="1" applyNumberFormat="1" applyFill="1" applyBorder="1" applyAlignment="1">
      <alignment horizontal="center" vertical="center" wrapText="1"/>
    </xf>
    <xf numFmtId="166" fontId="2" fillId="2" borderId="3" xfId="3" applyNumberFormat="1" applyFont="1" applyFill="1" applyBorder="1" applyAlignment="1" applyProtection="1">
      <alignment horizontal="center" vertical="center"/>
    </xf>
    <xf numFmtId="166" fontId="2" fillId="2" borderId="16" xfId="3" applyNumberFormat="1" applyFont="1" applyFill="1" applyBorder="1" applyAlignment="1">
      <alignment horizontal="center" vertical="center"/>
    </xf>
    <xf numFmtId="167" fontId="2" fillId="2" borderId="15" xfId="3" applyNumberFormat="1" applyFont="1" applyFill="1" applyBorder="1" applyAlignment="1">
      <alignment horizontal="center" vertical="center" wrapText="1"/>
    </xf>
    <xf numFmtId="167" fontId="2" fillId="2" borderId="16" xfId="3" applyNumberFormat="1" applyFont="1" applyFill="1" applyBorder="1" applyAlignment="1">
      <alignment horizontal="center" vertical="center" wrapText="1"/>
    </xf>
    <xf numFmtId="167" fontId="2" fillId="2" borderId="3" xfId="3" applyNumberFormat="1" applyFont="1" applyFill="1" applyBorder="1" applyAlignment="1">
      <alignment horizontal="center" vertical="center" wrapText="1"/>
    </xf>
    <xf numFmtId="165" fontId="2" fillId="2" borderId="3" xfId="3" applyNumberFormat="1" applyFont="1" applyFill="1" applyBorder="1" applyAlignment="1" applyProtection="1">
      <alignment horizontal="center" vertical="center"/>
    </xf>
    <xf numFmtId="165" fontId="2" fillId="2" borderId="3" xfId="3" applyNumberFormat="1" applyFont="1" applyFill="1" applyBorder="1" applyAlignment="1" applyProtection="1">
      <alignment horizontal="center" vertical="top"/>
    </xf>
    <xf numFmtId="166" fontId="2" fillId="2" borderId="3" xfId="3" applyNumberFormat="1" applyFont="1" applyFill="1" applyBorder="1" applyAlignment="1">
      <alignment horizontal="center" vertical="center"/>
    </xf>
    <xf numFmtId="166" fontId="2" fillId="0" borderId="3" xfId="3" applyNumberFormat="1" applyFont="1" applyFill="1" applyBorder="1" applyAlignment="1">
      <alignment horizontal="center" vertical="center"/>
    </xf>
    <xf numFmtId="167" fontId="2" fillId="2" borderId="0" xfId="3" applyNumberFormat="1" applyFont="1" applyFill="1" applyAlignment="1">
      <alignment horizontal="center" vertical="center"/>
    </xf>
    <xf numFmtId="167" fontId="2" fillId="2" borderId="3" xfId="3" applyNumberFormat="1" applyFont="1" applyFill="1" applyBorder="1" applyAlignment="1">
      <alignment horizontal="center" vertical="center"/>
    </xf>
    <xf numFmtId="166" fontId="31" fillId="0" borderId="3" xfId="3" applyNumberFormat="1" applyFont="1" applyFill="1" applyBorder="1" applyAlignment="1">
      <alignment horizontal="center" vertical="center"/>
    </xf>
    <xf numFmtId="169" fontId="2" fillId="2" borderId="0" xfId="3" applyNumberFormat="1" applyFont="1" applyFill="1" applyAlignment="1">
      <alignment horizontal="center" vertical="center"/>
    </xf>
    <xf numFmtId="169" fontId="2" fillId="2" borderId="3" xfId="3" applyNumberFormat="1" applyFont="1" applyFill="1" applyBorder="1" applyAlignment="1">
      <alignment horizontal="center" vertical="center"/>
    </xf>
    <xf numFmtId="170" fontId="2" fillId="2" borderId="3" xfId="3" applyNumberFormat="1" applyFont="1" applyFill="1" applyBorder="1" applyAlignment="1" applyProtection="1">
      <alignment horizontal="center" vertical="center"/>
    </xf>
    <xf numFmtId="2" fontId="2" fillId="2" borderId="3" xfId="3" applyNumberFormat="1" applyFont="1" applyFill="1" applyBorder="1" applyAlignment="1" applyProtection="1">
      <alignment horizontal="center" vertical="center"/>
    </xf>
    <xf numFmtId="166" fontId="2" fillId="0" borderId="15" xfId="3" applyNumberFormat="1" applyFont="1" applyFill="1" applyBorder="1" applyAlignment="1">
      <alignment horizontal="center" vertical="center"/>
    </xf>
    <xf numFmtId="0" fontId="2" fillId="2" borderId="18" xfId="1" applyFill="1" applyBorder="1" applyAlignment="1">
      <alignment horizontal="center" vertical="center"/>
    </xf>
    <xf numFmtId="0" fontId="2" fillId="2" borderId="19" xfId="1" applyFill="1" applyBorder="1" applyAlignment="1">
      <alignment horizontal="left" vertical="center" wrapText="1"/>
    </xf>
    <xf numFmtId="166" fontId="2" fillId="0" borderId="21" xfId="3" applyNumberFormat="1" applyFont="1" applyFill="1" applyBorder="1" applyAlignment="1">
      <alignment horizontal="center" vertical="center"/>
    </xf>
    <xf numFmtId="0" fontId="2" fillId="0" borderId="20" xfId="1" applyBorder="1" applyAlignment="1">
      <alignment horizontal="center" vertical="center"/>
    </xf>
    <xf numFmtId="166" fontId="2" fillId="0" borderId="20" xfId="3" applyNumberFormat="1" applyFont="1" applyFill="1" applyBorder="1" applyAlignment="1">
      <alignment horizontal="center" vertical="center"/>
    </xf>
    <xf numFmtId="166" fontId="2" fillId="0" borderId="22" xfId="3" applyNumberFormat="1" applyFont="1" applyFill="1" applyBorder="1" applyAlignment="1">
      <alignment horizontal="center" vertical="center"/>
    </xf>
    <xf numFmtId="166" fontId="2" fillId="2" borderId="20" xfId="3" applyNumberFormat="1" applyFont="1" applyFill="1" applyBorder="1" applyAlignment="1">
      <alignment horizontal="center" vertical="center"/>
    </xf>
    <xf numFmtId="166" fontId="2" fillId="2" borderId="9" xfId="3" applyNumberFormat="1" applyFont="1" applyFill="1" applyBorder="1" applyAlignment="1">
      <alignment horizontal="center" vertical="center"/>
    </xf>
    <xf numFmtId="167" fontId="2" fillId="2" borderId="9" xfId="3" applyNumberFormat="1" applyFont="1" applyFill="1" applyBorder="1" applyAlignment="1">
      <alignment horizontal="center" vertical="center" wrapText="1"/>
    </xf>
    <xf numFmtId="167" fontId="2" fillId="2" borderId="24" xfId="3" applyNumberFormat="1" applyFont="1" applyFill="1" applyBorder="1" applyAlignment="1">
      <alignment horizontal="center" vertical="center" wrapText="1"/>
    </xf>
    <xf numFmtId="15" fontId="6" fillId="2" borderId="0" xfId="3" applyNumberFormat="1" applyFont="1" applyFill="1" applyBorder="1" applyAlignment="1">
      <alignment horizontal="center" vertical="center"/>
    </xf>
    <xf numFmtId="167" fontId="2" fillId="2" borderId="0" xfId="3" applyNumberFormat="1" applyFont="1" applyFill="1" applyBorder="1" applyAlignment="1">
      <alignment horizontal="center" vertical="center"/>
    </xf>
    <xf numFmtId="166" fontId="2" fillId="2" borderId="0" xfId="3" applyNumberFormat="1" applyFont="1" applyFill="1" applyBorder="1" applyAlignment="1">
      <alignment horizontal="center" vertical="center"/>
    </xf>
    <xf numFmtId="167" fontId="2" fillId="2" borderId="0" xfId="3" applyNumberFormat="1" applyFont="1" applyFill="1" applyBorder="1" applyAlignment="1">
      <alignment horizontal="center" vertical="center" wrapText="1"/>
    </xf>
    <xf numFmtId="167" fontId="2" fillId="2" borderId="26" xfId="3" applyNumberFormat="1" applyFont="1" applyFill="1" applyBorder="1" applyAlignment="1">
      <alignment horizontal="center" vertical="center" wrapText="1"/>
    </xf>
    <xf numFmtId="0" fontId="11" fillId="0" borderId="3" xfId="3" applyNumberFormat="1" applyFont="1" applyFill="1" applyBorder="1" applyAlignment="1" applyProtection="1">
      <alignment horizontal="center" vertical="center"/>
    </xf>
    <xf numFmtId="15" fontId="10" fillId="0" borderId="10" xfId="1" applyNumberFormat="1" applyFont="1" applyBorder="1" applyAlignment="1">
      <alignment horizontal="center" vertical="center" textRotation="90"/>
    </xf>
    <xf numFmtId="14" fontId="3" fillId="2" borderId="0" xfId="1" applyNumberFormat="1" applyFont="1" applyFill="1" applyAlignment="1">
      <alignment horizontal="center" vertical="center"/>
    </xf>
    <xf numFmtId="14" fontId="2" fillId="2" borderId="3" xfId="1" applyNumberFormat="1" applyFill="1" applyBorder="1" applyAlignment="1">
      <alignment vertical="center" textRotation="90"/>
    </xf>
    <xf numFmtId="0" fontId="32" fillId="0" borderId="3" xfId="1" applyFont="1" applyBorder="1" applyAlignment="1">
      <alignment horizontal="center" vertical="center"/>
    </xf>
    <xf numFmtId="165" fontId="32" fillId="0" borderId="3" xfId="3" applyNumberFormat="1" applyFont="1" applyFill="1" applyBorder="1" applyAlignment="1">
      <alignment horizontal="center" vertical="center"/>
    </xf>
    <xf numFmtId="166" fontId="32" fillId="0" borderId="3" xfId="3" applyNumberFormat="1" applyFont="1" applyFill="1" applyBorder="1" applyAlignment="1">
      <alignment horizontal="left" vertical="center"/>
    </xf>
    <xf numFmtId="166" fontId="32" fillId="0" borderId="3" xfId="3" applyNumberFormat="1" applyFont="1" applyFill="1" applyBorder="1" applyAlignment="1">
      <alignment horizontal="center" vertical="center"/>
    </xf>
    <xf numFmtId="166" fontId="32" fillId="0" borderId="16" xfId="3" applyNumberFormat="1" applyFont="1" applyFill="1" applyBorder="1" applyAlignment="1">
      <alignment horizontal="center" vertical="center"/>
    </xf>
    <xf numFmtId="0" fontId="13" fillId="2" borderId="50" xfId="1" applyFont="1" applyFill="1" applyBorder="1" applyAlignment="1">
      <alignment horizontal="center" vertical="center"/>
    </xf>
    <xf numFmtId="0" fontId="11" fillId="2" borderId="10" xfId="1" applyFont="1" applyFill="1" applyBorder="1" applyAlignment="1">
      <alignment horizontal="left" vertical="center" wrapText="1"/>
    </xf>
    <xf numFmtId="0" fontId="11" fillId="2" borderId="52" xfId="1" applyFont="1" applyFill="1" applyBorder="1" applyAlignment="1">
      <alignment horizontal="left" vertical="center" wrapText="1"/>
    </xf>
    <xf numFmtId="14" fontId="6" fillId="0" borderId="7" xfId="1" applyNumberFormat="1" applyFont="1" applyBorder="1" applyAlignment="1">
      <alignment horizontal="center" vertical="center" textRotation="90" wrapText="1"/>
    </xf>
    <xf numFmtId="14" fontId="10" fillId="0" borderId="12" xfId="1" applyNumberFormat="1" applyFont="1" applyBorder="1" applyAlignment="1">
      <alignment horizontal="center" vertical="center" textRotation="90"/>
    </xf>
    <xf numFmtId="14" fontId="10" fillId="0" borderId="13" xfId="1" applyNumberFormat="1" applyFont="1" applyBorder="1" applyAlignment="1">
      <alignment horizontal="center" vertical="center" textRotation="90"/>
    </xf>
    <xf numFmtId="15" fontId="13" fillId="0" borderId="13" xfId="1" applyNumberFormat="1" applyFont="1" applyBorder="1" applyAlignment="1">
      <alignment horizontal="center" vertical="center" textRotation="90"/>
    </xf>
    <xf numFmtId="15" fontId="12" fillId="0" borderId="13" xfId="1" applyNumberFormat="1" applyFont="1" applyBorder="1" applyAlignment="1">
      <alignment horizontal="center" vertical="center" textRotation="90" wrapText="1"/>
    </xf>
    <xf numFmtId="15" fontId="12" fillId="0" borderId="14" xfId="1" applyNumberFormat="1" applyFont="1" applyBorder="1" applyAlignment="1">
      <alignment horizontal="center" vertical="center" textRotation="90" wrapText="1"/>
    </xf>
    <xf numFmtId="165" fontId="11" fillId="0" borderId="16" xfId="3" applyNumberFormat="1" applyFont="1" applyFill="1" applyBorder="1" applyAlignment="1">
      <alignment horizontal="center" vertical="center"/>
    </xf>
    <xf numFmtId="166" fontId="14" fillId="0" borderId="16" xfId="3" applyNumberFormat="1" applyFont="1" applyFill="1" applyBorder="1" applyAlignment="1">
      <alignment horizontal="center" vertical="center"/>
    </xf>
    <xf numFmtId="166" fontId="11" fillId="0" borderId="17" xfId="3" applyNumberFormat="1" applyFont="1" applyFill="1" applyBorder="1" applyAlignment="1">
      <alignment horizontal="center" vertical="center"/>
    </xf>
    <xf numFmtId="0" fontId="11" fillId="0" borderId="18" xfId="1" applyFont="1" applyBorder="1" applyAlignment="1">
      <alignment horizontal="center" vertical="center"/>
    </xf>
    <xf numFmtId="166" fontId="11" fillId="0" borderId="18" xfId="3" applyNumberFormat="1" applyFont="1" applyFill="1" applyBorder="1" applyAlignment="1">
      <alignment horizontal="center" vertical="center"/>
    </xf>
    <xf numFmtId="166" fontId="11" fillId="0" borderId="19" xfId="3" applyNumberFormat="1" applyFont="1" applyFill="1" applyBorder="1" applyAlignment="1">
      <alignment horizontal="center" vertical="center"/>
    </xf>
    <xf numFmtId="0" fontId="20" fillId="0" borderId="38" xfId="0" applyFont="1" applyBorder="1" applyAlignment="1">
      <alignment wrapText="1"/>
    </xf>
    <xf numFmtId="0" fontId="20" fillId="0" borderId="39" xfId="0" applyFont="1" applyBorder="1" applyAlignment="1">
      <alignment wrapText="1"/>
    </xf>
    <xf numFmtId="0" fontId="24" fillId="0" borderId="39" xfId="0" applyFont="1" applyBorder="1" applyAlignment="1">
      <alignment wrapText="1"/>
    </xf>
    <xf numFmtId="0" fontId="20" fillId="0" borderId="40" xfId="0" applyFont="1" applyBorder="1" applyAlignment="1">
      <alignment wrapText="1"/>
    </xf>
    <xf numFmtId="0" fontId="19" fillId="0" borderId="30" xfId="0" applyFont="1" applyBorder="1" applyAlignment="1">
      <alignment horizontal="center"/>
    </xf>
    <xf numFmtId="0" fontId="19" fillId="0" borderId="30" xfId="0" applyFont="1" applyBorder="1"/>
    <xf numFmtId="0" fontId="19" fillId="0" borderId="5" xfId="0" applyFont="1" applyBorder="1" applyAlignment="1">
      <alignment horizontal="center"/>
    </xf>
    <xf numFmtId="0" fontId="17" fillId="0" borderId="10" xfId="0" applyFont="1" applyBorder="1" applyAlignment="1">
      <alignment horizontal="center" wrapText="1"/>
    </xf>
    <xf numFmtId="0" fontId="10" fillId="2" borderId="3" xfId="1" applyFont="1" applyFill="1" applyBorder="1" applyAlignment="1">
      <alignment horizontal="center" vertical="center" wrapText="1"/>
    </xf>
    <xf numFmtId="43" fontId="2" fillId="2" borderId="3" xfId="3" applyNumberFormat="1" applyFont="1" applyFill="1" applyBorder="1" applyAlignment="1">
      <alignment horizontal="center" vertical="center"/>
    </xf>
    <xf numFmtId="14" fontId="12" fillId="2" borderId="3" xfId="1" applyNumberFormat="1" applyFont="1" applyFill="1" applyBorder="1" applyAlignment="1">
      <alignment horizontal="center" vertical="center" textRotation="90" wrapText="1"/>
    </xf>
    <xf numFmtId="166" fontId="32" fillId="2" borderId="3" xfId="3" applyNumberFormat="1" applyFont="1" applyFill="1" applyBorder="1" applyAlignment="1" applyProtection="1">
      <alignment horizontal="center" vertical="center"/>
    </xf>
    <xf numFmtId="0" fontId="2" fillId="2" borderId="30" xfId="1" applyFill="1" applyBorder="1" applyAlignment="1">
      <alignment horizontal="center" vertical="center"/>
    </xf>
    <xf numFmtId="0" fontId="2" fillId="2" borderId="23" xfId="1" applyFill="1" applyBorder="1" applyAlignment="1">
      <alignment horizontal="center" vertical="center"/>
    </xf>
    <xf numFmtId="0" fontId="2" fillId="2" borderId="9" xfId="1" applyFill="1" applyBorder="1" applyAlignment="1">
      <alignment horizontal="center" vertical="center"/>
    </xf>
    <xf numFmtId="0" fontId="2" fillId="2" borderId="24" xfId="1" applyFill="1" applyBorder="1" applyAlignment="1">
      <alignment horizontal="center" vertical="center"/>
    </xf>
    <xf numFmtId="0" fontId="11" fillId="4" borderId="3" xfId="1" applyFont="1" applyFill="1" applyBorder="1" applyAlignment="1">
      <alignment horizontal="center" vertical="center"/>
    </xf>
    <xf numFmtId="14" fontId="2" fillId="2" borderId="0" xfId="1" applyNumberFormat="1" applyFill="1" applyAlignment="1">
      <alignment vertical="center"/>
    </xf>
    <xf numFmtId="166" fontId="33" fillId="0" borderId="3" xfId="3" applyNumberFormat="1" applyFont="1" applyFill="1" applyBorder="1" applyAlignment="1">
      <alignment horizontal="center" vertical="center"/>
    </xf>
    <xf numFmtId="0" fontId="6" fillId="2" borderId="9" xfId="3" applyNumberFormat="1" applyFont="1" applyFill="1" applyBorder="1" applyAlignment="1">
      <alignment horizontal="left" vertical="center"/>
    </xf>
    <xf numFmtId="0" fontId="3" fillId="2" borderId="6" xfId="1" applyFont="1" applyFill="1" applyBorder="1" applyAlignment="1">
      <alignment horizontal="center" vertical="center"/>
    </xf>
    <xf numFmtId="15" fontId="3" fillId="0" borderId="0" xfId="0" applyNumberFormat="1" applyFont="1" applyAlignment="1">
      <alignment horizontal="left"/>
    </xf>
    <xf numFmtId="0" fontId="26" fillId="0" borderId="0" xfId="0" applyFont="1" applyAlignment="1">
      <alignment horizontal="left" vertical="center"/>
    </xf>
    <xf numFmtId="0" fontId="7" fillId="2" borderId="0" xfId="1" applyFont="1" applyFill="1" applyAlignment="1">
      <alignment horizontal="left" vertical="center"/>
    </xf>
    <xf numFmtId="0" fontId="13" fillId="2" borderId="6" xfId="1" applyFont="1" applyFill="1" applyBorder="1" applyAlignment="1">
      <alignment horizontal="center" vertical="center"/>
    </xf>
    <xf numFmtId="0" fontId="11" fillId="2" borderId="11" xfId="1" applyFont="1" applyFill="1" applyBorder="1" applyAlignment="1">
      <alignment horizontal="left" vertical="center" wrapText="1"/>
    </xf>
    <xf numFmtId="0" fontId="11" fillId="2" borderId="2" xfId="1" applyFont="1" applyFill="1" applyBorder="1" applyAlignment="1">
      <alignment horizontal="left" vertical="center" wrapText="1"/>
    </xf>
    <xf numFmtId="0" fontId="19" fillId="9" borderId="30" xfId="0" applyFont="1" applyFill="1" applyBorder="1" applyAlignment="1">
      <alignment horizontal="center"/>
    </xf>
    <xf numFmtId="0" fontId="19" fillId="10" borderId="30" xfId="0" applyFont="1" applyFill="1" applyBorder="1" applyAlignment="1">
      <alignment horizontal="center"/>
    </xf>
    <xf numFmtId="0" fontId="19" fillId="10" borderId="30" xfId="0" applyFont="1" applyFill="1" applyBorder="1"/>
    <xf numFmtId="0" fontId="13" fillId="2" borderId="25" xfId="3" applyNumberFormat="1" applyFont="1" applyFill="1" applyBorder="1" applyAlignment="1">
      <alignment vertical="center"/>
    </xf>
    <xf numFmtId="0" fontId="10" fillId="2" borderId="25" xfId="3" applyNumberFormat="1" applyFont="1" applyFill="1" applyBorder="1" applyAlignment="1">
      <alignment vertical="center"/>
    </xf>
    <xf numFmtId="15" fontId="13" fillId="11" borderId="16" xfId="1" applyNumberFormat="1" applyFont="1" applyFill="1" applyBorder="1" applyAlignment="1">
      <alignment horizontal="center" vertical="center" textRotation="90" wrapText="1"/>
    </xf>
    <xf numFmtId="15" fontId="10" fillId="11" borderId="16" xfId="1" applyNumberFormat="1" applyFont="1" applyFill="1" applyBorder="1" applyAlignment="1">
      <alignment horizontal="center" vertical="center" textRotation="90" wrapText="1"/>
    </xf>
    <xf numFmtId="15" fontId="12" fillId="0" borderId="10" xfId="1" applyNumberFormat="1" applyFont="1" applyBorder="1" applyAlignment="1">
      <alignment horizontal="center" vertical="center" textRotation="90" wrapText="1"/>
    </xf>
    <xf numFmtId="166" fontId="11" fillId="2" borderId="1" xfId="3" applyNumberFormat="1" applyFont="1" applyFill="1" applyBorder="1" applyAlignment="1">
      <alignment horizontal="center" vertical="center"/>
    </xf>
    <xf numFmtId="172" fontId="32" fillId="0" borderId="16" xfId="0" applyNumberFormat="1" applyFont="1" applyBorder="1"/>
    <xf numFmtId="0" fontId="0" fillId="0" borderId="0" xfId="0" quotePrefix="1"/>
    <xf numFmtId="0" fontId="23" fillId="0" borderId="6" xfId="0" applyFont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17" fillId="0" borderId="3" xfId="0" applyFont="1" applyBorder="1" applyAlignment="1">
      <alignment horizontal="center" wrapText="1"/>
    </xf>
    <xf numFmtId="0" fontId="17" fillId="0" borderId="10" xfId="0" applyFont="1" applyBorder="1" applyAlignment="1">
      <alignment horizontal="center" wrapText="1"/>
    </xf>
    <xf numFmtId="0" fontId="17" fillId="0" borderId="11" xfId="0" applyFont="1" applyBorder="1" applyAlignment="1">
      <alignment horizontal="center" wrapText="1"/>
    </xf>
    <xf numFmtId="0" fontId="17" fillId="0" borderId="7" xfId="0" applyFont="1" applyBorder="1" applyAlignment="1">
      <alignment horizont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1" xfId="0" applyFont="1" applyBorder="1" applyAlignment="1">
      <alignment horizontal="center" vertical="top" textRotation="90" wrapText="1"/>
    </xf>
    <xf numFmtId="0" fontId="17" fillId="0" borderId="42" xfId="0" applyFont="1" applyBorder="1" applyAlignment="1">
      <alignment horizontal="center" vertical="top" textRotation="90" wrapText="1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2" fillId="2" borderId="8" xfId="1" applyFill="1" applyBorder="1" applyAlignment="1">
      <alignment horizontal="center" vertical="center"/>
    </xf>
    <xf numFmtId="0" fontId="6" fillId="2" borderId="9" xfId="1" applyFont="1" applyFill="1" applyBorder="1" applyAlignment="1">
      <alignment horizontal="center" vertical="center"/>
    </xf>
    <xf numFmtId="0" fontId="10" fillId="5" borderId="12" xfId="1" applyFont="1" applyFill="1" applyBorder="1" applyAlignment="1">
      <alignment horizontal="center" vertical="center" wrapText="1"/>
    </xf>
    <xf numFmtId="0" fontId="10" fillId="5" borderId="13" xfId="1" applyFont="1" applyFill="1" applyBorder="1" applyAlignment="1">
      <alignment horizontal="center" vertical="center" wrapText="1"/>
    </xf>
    <xf numFmtId="0" fontId="10" fillId="5" borderId="14" xfId="1" applyFont="1" applyFill="1" applyBorder="1" applyAlignment="1">
      <alignment horizontal="center" vertical="center" wrapText="1"/>
    </xf>
    <xf numFmtId="0" fontId="10" fillId="6" borderId="12" xfId="1" applyFont="1" applyFill="1" applyBorder="1" applyAlignment="1">
      <alignment horizontal="center" vertical="center"/>
    </xf>
    <xf numFmtId="0" fontId="10" fillId="6" borderId="13" xfId="1" applyFont="1" applyFill="1" applyBorder="1" applyAlignment="1">
      <alignment horizontal="center" vertical="center"/>
    </xf>
    <xf numFmtId="0" fontId="10" fillId="6" borderId="14" xfId="1" applyFont="1" applyFill="1" applyBorder="1" applyAlignment="1">
      <alignment horizontal="center" vertical="center"/>
    </xf>
    <xf numFmtId="0" fontId="10" fillId="7" borderId="12" xfId="1" applyFont="1" applyFill="1" applyBorder="1" applyAlignment="1">
      <alignment horizontal="center" vertical="center"/>
    </xf>
    <xf numFmtId="0" fontId="10" fillId="7" borderId="13" xfId="1" applyFont="1" applyFill="1" applyBorder="1" applyAlignment="1">
      <alignment horizontal="center" vertical="center"/>
    </xf>
    <xf numFmtId="0" fontId="10" fillId="7" borderId="14" xfId="1" applyFont="1" applyFill="1" applyBorder="1" applyAlignment="1">
      <alignment horizontal="center" vertical="center"/>
    </xf>
    <xf numFmtId="0" fontId="10" fillId="4" borderId="12" xfId="1" applyFont="1" applyFill="1" applyBorder="1" applyAlignment="1">
      <alignment horizontal="center" vertical="center"/>
    </xf>
    <xf numFmtId="0" fontId="10" fillId="4" borderId="14" xfId="1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center" vertical="center"/>
    </xf>
    <xf numFmtId="0" fontId="6" fillId="2" borderId="23" xfId="3" applyNumberFormat="1" applyFont="1" applyFill="1" applyBorder="1" applyAlignment="1">
      <alignment horizontal="left" vertical="center"/>
    </xf>
    <xf numFmtId="0" fontId="6" fillId="2" borderId="9" xfId="3" applyNumberFormat="1" applyFont="1" applyFill="1" applyBorder="1" applyAlignment="1">
      <alignment horizontal="left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left" vertical="center"/>
    </xf>
    <xf numFmtId="0" fontId="4" fillId="2" borderId="10" xfId="1" applyFont="1" applyFill="1" applyBorder="1" applyAlignment="1">
      <alignment horizontal="center" vertical="center"/>
    </xf>
    <xf numFmtId="0" fontId="4" fillId="2" borderId="11" xfId="1" applyFont="1" applyFill="1" applyBorder="1" applyAlignment="1">
      <alignment horizontal="center" vertical="center"/>
    </xf>
    <xf numFmtId="0" fontId="4" fillId="2" borderId="7" xfId="1" applyFont="1" applyFill="1" applyBorder="1" applyAlignment="1">
      <alignment horizontal="center" vertical="center"/>
    </xf>
    <xf numFmtId="0" fontId="2" fillId="2" borderId="38" xfId="1" applyFill="1" applyBorder="1" applyAlignment="1">
      <alignment horizontal="center" vertical="center"/>
    </xf>
    <xf numFmtId="0" fontId="2" fillId="2" borderId="39" xfId="1" applyFill="1" applyBorder="1" applyAlignment="1">
      <alignment horizontal="center" vertical="center"/>
    </xf>
    <xf numFmtId="0" fontId="2" fillId="2" borderId="46" xfId="1" applyFill="1" applyBorder="1" applyAlignment="1">
      <alignment horizontal="center" vertical="center"/>
    </xf>
    <xf numFmtId="0" fontId="16" fillId="2" borderId="15" xfId="1" applyFont="1" applyFill="1" applyBorder="1" applyAlignment="1">
      <alignment horizontal="center" vertical="center" wrapText="1"/>
    </xf>
    <xf numFmtId="0" fontId="16" fillId="2" borderId="17" xfId="1" applyFont="1" applyFill="1" applyBorder="1" applyAlignment="1">
      <alignment horizontal="center" vertical="center" wrapText="1"/>
    </xf>
    <xf numFmtId="0" fontId="16" fillId="2" borderId="3" xfId="1" applyFont="1" applyFill="1" applyBorder="1" applyAlignment="1">
      <alignment horizontal="center" vertical="center" wrapText="1"/>
    </xf>
    <xf numFmtId="0" fontId="16" fillId="2" borderId="18" xfId="1" applyFont="1" applyFill="1" applyBorder="1" applyAlignment="1">
      <alignment horizontal="center" vertical="center" wrapText="1"/>
    </xf>
    <xf numFmtId="0" fontId="16" fillId="2" borderId="20" xfId="1" applyFont="1" applyFill="1" applyBorder="1" applyAlignment="1">
      <alignment horizontal="center" vertical="center" wrapText="1"/>
    </xf>
    <xf numFmtId="0" fontId="16" fillId="2" borderId="29" xfId="1" applyFont="1" applyFill="1" applyBorder="1" applyAlignment="1">
      <alignment horizontal="center" vertical="center" wrapText="1"/>
    </xf>
    <xf numFmtId="0" fontId="16" fillId="2" borderId="44" xfId="1" applyFont="1" applyFill="1" applyBorder="1" applyAlignment="1">
      <alignment horizontal="center" vertical="center" wrapText="1"/>
    </xf>
    <xf numFmtId="0" fontId="16" fillId="2" borderId="22" xfId="1" applyFont="1" applyFill="1" applyBorder="1" applyAlignment="1">
      <alignment horizontal="center" vertical="center" wrapText="1"/>
    </xf>
    <xf numFmtId="0" fontId="16" fillId="2" borderId="36" xfId="1" applyFont="1" applyFill="1" applyBorder="1" applyAlignment="1">
      <alignment horizontal="center" vertical="center" wrapText="1"/>
    </xf>
    <xf numFmtId="0" fontId="16" fillId="2" borderId="45" xfId="1" applyFont="1" applyFill="1" applyBorder="1" applyAlignment="1">
      <alignment horizontal="center" vertical="center" wrapText="1"/>
    </xf>
    <xf numFmtId="0" fontId="2" fillId="2" borderId="33" xfId="1" applyFill="1" applyBorder="1" applyAlignment="1">
      <alignment horizontal="center" vertical="center"/>
    </xf>
    <xf numFmtId="0" fontId="2" fillId="2" borderId="34" xfId="1" applyFill="1" applyBorder="1" applyAlignment="1">
      <alignment horizontal="center" vertical="center"/>
    </xf>
    <xf numFmtId="0" fontId="2" fillId="2" borderId="35" xfId="1" applyFill="1" applyBorder="1" applyAlignment="1">
      <alignment horizontal="center" vertical="center"/>
    </xf>
    <xf numFmtId="0" fontId="16" fillId="2" borderId="21" xfId="1" applyFont="1" applyFill="1" applyBorder="1" applyAlignment="1">
      <alignment horizontal="center" vertical="center" wrapText="1"/>
    </xf>
    <xf numFmtId="0" fontId="16" fillId="2" borderId="31" xfId="1" applyFont="1" applyFill="1" applyBorder="1" applyAlignment="1">
      <alignment horizontal="center" vertical="center" wrapText="1"/>
    </xf>
    <xf numFmtId="0" fontId="16" fillId="2" borderId="43" xfId="1" applyFont="1" applyFill="1" applyBorder="1" applyAlignment="1">
      <alignment horizontal="center" vertical="center" wrapText="1"/>
    </xf>
    <xf numFmtId="0" fontId="16" fillId="2" borderId="16" xfId="1" applyFont="1" applyFill="1" applyBorder="1" applyAlignment="1">
      <alignment horizontal="center" vertical="center" wrapText="1"/>
    </xf>
    <xf numFmtId="0" fontId="16" fillId="2" borderId="19" xfId="1" applyFont="1" applyFill="1" applyBorder="1" applyAlignment="1">
      <alignment horizontal="center" vertical="center" wrapText="1"/>
    </xf>
    <xf numFmtId="0" fontId="10" fillId="5" borderId="50" xfId="1" applyFont="1" applyFill="1" applyBorder="1" applyAlignment="1">
      <alignment horizontal="center" vertical="center" wrapText="1"/>
    </xf>
    <xf numFmtId="0" fontId="10" fillId="6" borderId="50" xfId="1" applyFont="1" applyFill="1" applyBorder="1" applyAlignment="1">
      <alignment horizontal="center" vertical="center"/>
    </xf>
    <xf numFmtId="0" fontId="6" fillId="2" borderId="56" xfId="1" applyFont="1" applyFill="1" applyBorder="1" applyAlignment="1">
      <alignment horizontal="center" vertical="center"/>
    </xf>
    <xf numFmtId="0" fontId="6" fillId="2" borderId="57" xfId="1" applyFont="1" applyFill="1" applyBorder="1" applyAlignment="1">
      <alignment horizontal="center" vertical="center"/>
    </xf>
    <xf numFmtId="0" fontId="10" fillId="5" borderId="53" xfId="1" applyFont="1" applyFill="1" applyBorder="1" applyAlignment="1">
      <alignment horizontal="center" vertical="center" wrapText="1"/>
    </xf>
    <xf numFmtId="0" fontId="10" fillId="5" borderId="54" xfId="1" applyFont="1" applyFill="1" applyBorder="1" applyAlignment="1">
      <alignment horizontal="center" vertical="center" wrapText="1"/>
    </xf>
    <xf numFmtId="0" fontId="10" fillId="5" borderId="55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47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4" fillId="2" borderId="48" xfId="1" applyFont="1" applyFill="1" applyBorder="1" applyAlignment="1">
      <alignment horizontal="center" vertical="center"/>
    </xf>
    <xf numFmtId="0" fontId="10" fillId="5" borderId="51" xfId="1" applyFont="1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0" borderId="3" xfId="0" applyBorder="1" applyAlignment="1">
      <alignment horizontal="center"/>
    </xf>
  </cellXfs>
  <cellStyles count="6">
    <cellStyle name="Millares" xfId="4" builtinId="3"/>
    <cellStyle name="Millares 47" xfId="3" xr:uid="{00000000-0005-0000-0000-000001000000}"/>
    <cellStyle name="Normal" xfId="0" builtinId="0"/>
    <cellStyle name="Normal 2" xfId="5" xr:uid="{00000000-0005-0000-0000-000003000000}"/>
    <cellStyle name="Normal 3 2" xfId="1" xr:uid="{00000000-0005-0000-0000-000004000000}"/>
    <cellStyle name="Normal 4" xfId="2" xr:uid="{00000000-0005-0000-0000-000005000000}"/>
  </cellStyles>
  <dxfs count="821">
    <dxf>
      <fill>
        <patternFill>
          <bgColor theme="9" tint="0.39994506668294322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theme="9" tint="0.39994506668294322"/>
        </patternFill>
      </fill>
    </dxf>
    <dxf>
      <font>
        <color theme="0"/>
      </font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42" Type="http://schemas.openxmlformats.org/officeDocument/2006/relationships/worksheet" Target="worksheets/sheet41.xml"/><Relationship Id="rId47" Type="http://schemas.openxmlformats.org/officeDocument/2006/relationships/worksheet" Target="worksheets/sheet46.xml"/><Relationship Id="rId63" Type="http://schemas.openxmlformats.org/officeDocument/2006/relationships/worksheet" Target="worksheets/sheet62.xml"/><Relationship Id="rId68" Type="http://schemas.openxmlformats.org/officeDocument/2006/relationships/worksheet" Target="worksheets/sheet67.xml"/><Relationship Id="rId84" Type="http://schemas.openxmlformats.org/officeDocument/2006/relationships/worksheet" Target="worksheets/sheet83.xml"/><Relationship Id="rId89" Type="http://schemas.openxmlformats.org/officeDocument/2006/relationships/worksheet" Target="worksheets/sheet88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5.xml"/><Relationship Id="rId107" Type="http://schemas.openxmlformats.org/officeDocument/2006/relationships/worksheet" Target="worksheets/sheet106.xml"/><Relationship Id="rId11" Type="http://schemas.openxmlformats.org/officeDocument/2006/relationships/worksheet" Target="worksheets/sheet10.xml"/><Relationship Id="rId32" Type="http://schemas.openxmlformats.org/officeDocument/2006/relationships/worksheet" Target="worksheets/sheet31.xml"/><Relationship Id="rId37" Type="http://schemas.openxmlformats.org/officeDocument/2006/relationships/worksheet" Target="worksheets/sheet36.xml"/><Relationship Id="rId53" Type="http://schemas.openxmlformats.org/officeDocument/2006/relationships/worksheet" Target="worksheets/sheet52.xml"/><Relationship Id="rId58" Type="http://schemas.openxmlformats.org/officeDocument/2006/relationships/worksheet" Target="worksheets/sheet57.xml"/><Relationship Id="rId74" Type="http://schemas.openxmlformats.org/officeDocument/2006/relationships/worksheet" Target="worksheets/sheet73.xml"/><Relationship Id="rId79" Type="http://schemas.openxmlformats.org/officeDocument/2006/relationships/worksheet" Target="worksheets/sheet78.xml"/><Relationship Id="rId102" Type="http://schemas.openxmlformats.org/officeDocument/2006/relationships/worksheet" Target="worksheets/sheet101.xml"/><Relationship Id="rId5" Type="http://schemas.openxmlformats.org/officeDocument/2006/relationships/worksheet" Target="worksheets/sheet4.xml"/><Relationship Id="rId90" Type="http://schemas.openxmlformats.org/officeDocument/2006/relationships/worksheet" Target="worksheets/sheet89.xml"/><Relationship Id="rId95" Type="http://schemas.openxmlformats.org/officeDocument/2006/relationships/worksheet" Target="worksheets/sheet94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43" Type="http://schemas.openxmlformats.org/officeDocument/2006/relationships/worksheet" Target="worksheets/sheet42.xml"/><Relationship Id="rId48" Type="http://schemas.openxmlformats.org/officeDocument/2006/relationships/worksheet" Target="worksheets/sheet47.xml"/><Relationship Id="rId64" Type="http://schemas.openxmlformats.org/officeDocument/2006/relationships/worksheet" Target="worksheets/sheet63.xml"/><Relationship Id="rId69" Type="http://schemas.openxmlformats.org/officeDocument/2006/relationships/worksheet" Target="worksheets/sheet68.xml"/><Relationship Id="rId113" Type="http://schemas.openxmlformats.org/officeDocument/2006/relationships/calcChain" Target="calcChain.xml"/><Relationship Id="rId80" Type="http://schemas.openxmlformats.org/officeDocument/2006/relationships/worksheet" Target="worksheets/sheet79.xml"/><Relationship Id="rId85" Type="http://schemas.openxmlformats.org/officeDocument/2006/relationships/worksheet" Target="worksheets/sheet84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33" Type="http://schemas.openxmlformats.org/officeDocument/2006/relationships/worksheet" Target="worksheets/sheet32.xml"/><Relationship Id="rId38" Type="http://schemas.openxmlformats.org/officeDocument/2006/relationships/worksheet" Target="worksheets/sheet37.xml"/><Relationship Id="rId59" Type="http://schemas.openxmlformats.org/officeDocument/2006/relationships/worksheet" Target="worksheets/sheet58.xml"/><Relationship Id="rId103" Type="http://schemas.openxmlformats.org/officeDocument/2006/relationships/worksheet" Target="worksheets/sheet102.xml"/><Relationship Id="rId108" Type="http://schemas.openxmlformats.org/officeDocument/2006/relationships/worksheet" Target="worksheets/sheet107.xml"/><Relationship Id="rId54" Type="http://schemas.openxmlformats.org/officeDocument/2006/relationships/worksheet" Target="worksheets/sheet53.xml"/><Relationship Id="rId70" Type="http://schemas.openxmlformats.org/officeDocument/2006/relationships/worksheet" Target="worksheets/sheet69.xml"/><Relationship Id="rId75" Type="http://schemas.openxmlformats.org/officeDocument/2006/relationships/worksheet" Target="worksheets/sheet74.xml"/><Relationship Id="rId91" Type="http://schemas.openxmlformats.org/officeDocument/2006/relationships/worksheet" Target="worksheets/sheet90.xml"/><Relationship Id="rId96" Type="http://schemas.openxmlformats.org/officeDocument/2006/relationships/worksheet" Target="worksheets/sheet95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worksheet" Target="worksheets/sheet35.xml"/><Relationship Id="rId49" Type="http://schemas.openxmlformats.org/officeDocument/2006/relationships/worksheet" Target="worksheets/sheet48.xml"/><Relationship Id="rId57" Type="http://schemas.openxmlformats.org/officeDocument/2006/relationships/worksheet" Target="worksheets/sheet56.xml"/><Relationship Id="rId106" Type="http://schemas.openxmlformats.org/officeDocument/2006/relationships/worksheet" Target="worksheets/sheet105.xml"/><Relationship Id="rId10" Type="http://schemas.openxmlformats.org/officeDocument/2006/relationships/worksheet" Target="worksheets/sheet9.xml"/><Relationship Id="rId31" Type="http://schemas.openxmlformats.org/officeDocument/2006/relationships/worksheet" Target="worksheets/sheet30.xml"/><Relationship Id="rId44" Type="http://schemas.openxmlformats.org/officeDocument/2006/relationships/worksheet" Target="worksheets/sheet43.xml"/><Relationship Id="rId52" Type="http://schemas.openxmlformats.org/officeDocument/2006/relationships/worksheet" Target="worksheets/sheet51.xml"/><Relationship Id="rId60" Type="http://schemas.openxmlformats.org/officeDocument/2006/relationships/worksheet" Target="worksheets/sheet59.xml"/><Relationship Id="rId65" Type="http://schemas.openxmlformats.org/officeDocument/2006/relationships/worksheet" Target="worksheets/sheet64.xml"/><Relationship Id="rId73" Type="http://schemas.openxmlformats.org/officeDocument/2006/relationships/worksheet" Target="worksheets/sheet72.xml"/><Relationship Id="rId78" Type="http://schemas.openxmlformats.org/officeDocument/2006/relationships/worksheet" Target="worksheets/sheet77.xml"/><Relationship Id="rId81" Type="http://schemas.openxmlformats.org/officeDocument/2006/relationships/worksheet" Target="worksheets/sheet80.xml"/><Relationship Id="rId86" Type="http://schemas.openxmlformats.org/officeDocument/2006/relationships/worksheet" Target="worksheets/sheet85.xml"/><Relationship Id="rId94" Type="http://schemas.openxmlformats.org/officeDocument/2006/relationships/worksheet" Target="worksheets/sheet93.xml"/><Relationship Id="rId99" Type="http://schemas.openxmlformats.org/officeDocument/2006/relationships/worksheet" Target="worksheets/sheet98.xml"/><Relationship Id="rId101" Type="http://schemas.openxmlformats.org/officeDocument/2006/relationships/worksheet" Target="worksheets/sheet10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39" Type="http://schemas.openxmlformats.org/officeDocument/2006/relationships/worksheet" Target="worksheets/sheet38.xml"/><Relationship Id="rId109" Type="http://schemas.openxmlformats.org/officeDocument/2006/relationships/externalLink" Target="externalLinks/externalLink1.xml"/><Relationship Id="rId34" Type="http://schemas.openxmlformats.org/officeDocument/2006/relationships/worksheet" Target="worksheets/sheet33.xml"/><Relationship Id="rId50" Type="http://schemas.openxmlformats.org/officeDocument/2006/relationships/worksheet" Target="worksheets/sheet49.xml"/><Relationship Id="rId55" Type="http://schemas.openxmlformats.org/officeDocument/2006/relationships/worksheet" Target="worksheets/sheet54.xml"/><Relationship Id="rId76" Type="http://schemas.openxmlformats.org/officeDocument/2006/relationships/worksheet" Target="worksheets/sheet75.xml"/><Relationship Id="rId97" Type="http://schemas.openxmlformats.org/officeDocument/2006/relationships/worksheet" Target="worksheets/sheet96.xml"/><Relationship Id="rId104" Type="http://schemas.openxmlformats.org/officeDocument/2006/relationships/worksheet" Target="worksheets/sheet103.xml"/><Relationship Id="rId7" Type="http://schemas.openxmlformats.org/officeDocument/2006/relationships/worksheet" Target="worksheets/sheet6.xml"/><Relationship Id="rId71" Type="http://schemas.openxmlformats.org/officeDocument/2006/relationships/worksheet" Target="worksheets/sheet70.xml"/><Relationship Id="rId92" Type="http://schemas.openxmlformats.org/officeDocument/2006/relationships/worksheet" Target="worksheets/sheet91.xml"/><Relationship Id="rId2" Type="http://schemas.openxmlformats.org/officeDocument/2006/relationships/worksheet" Target="worksheets/sheet1.xml"/><Relationship Id="rId29" Type="http://schemas.openxmlformats.org/officeDocument/2006/relationships/worksheet" Target="worksheets/sheet28.xml"/><Relationship Id="rId24" Type="http://schemas.openxmlformats.org/officeDocument/2006/relationships/worksheet" Target="worksheets/sheet23.xml"/><Relationship Id="rId40" Type="http://schemas.openxmlformats.org/officeDocument/2006/relationships/worksheet" Target="worksheets/sheet39.xml"/><Relationship Id="rId45" Type="http://schemas.openxmlformats.org/officeDocument/2006/relationships/worksheet" Target="worksheets/sheet44.xml"/><Relationship Id="rId66" Type="http://schemas.openxmlformats.org/officeDocument/2006/relationships/worksheet" Target="worksheets/sheet65.xml"/><Relationship Id="rId87" Type="http://schemas.openxmlformats.org/officeDocument/2006/relationships/worksheet" Target="worksheets/sheet86.xml"/><Relationship Id="rId110" Type="http://schemas.openxmlformats.org/officeDocument/2006/relationships/theme" Target="theme/theme1.xml"/><Relationship Id="rId61" Type="http://schemas.openxmlformats.org/officeDocument/2006/relationships/worksheet" Target="worksheets/sheet60.xml"/><Relationship Id="rId82" Type="http://schemas.openxmlformats.org/officeDocument/2006/relationships/worksheet" Target="worksheets/sheet81.xml"/><Relationship Id="rId19" Type="http://schemas.openxmlformats.org/officeDocument/2006/relationships/worksheet" Target="worksheets/sheet18.xml"/><Relationship Id="rId14" Type="http://schemas.openxmlformats.org/officeDocument/2006/relationships/worksheet" Target="worksheets/sheet13.xml"/><Relationship Id="rId30" Type="http://schemas.openxmlformats.org/officeDocument/2006/relationships/worksheet" Target="worksheets/sheet29.xml"/><Relationship Id="rId35" Type="http://schemas.openxmlformats.org/officeDocument/2006/relationships/worksheet" Target="worksheets/sheet34.xml"/><Relationship Id="rId56" Type="http://schemas.openxmlformats.org/officeDocument/2006/relationships/worksheet" Target="worksheets/sheet55.xml"/><Relationship Id="rId77" Type="http://schemas.openxmlformats.org/officeDocument/2006/relationships/worksheet" Target="worksheets/sheet76.xml"/><Relationship Id="rId100" Type="http://schemas.openxmlformats.org/officeDocument/2006/relationships/worksheet" Target="worksheets/sheet99.xml"/><Relationship Id="rId105" Type="http://schemas.openxmlformats.org/officeDocument/2006/relationships/worksheet" Target="worksheets/sheet104.xml"/><Relationship Id="rId8" Type="http://schemas.openxmlformats.org/officeDocument/2006/relationships/worksheet" Target="worksheets/sheet7.xml"/><Relationship Id="rId51" Type="http://schemas.openxmlformats.org/officeDocument/2006/relationships/worksheet" Target="worksheets/sheet50.xml"/><Relationship Id="rId72" Type="http://schemas.openxmlformats.org/officeDocument/2006/relationships/worksheet" Target="worksheets/sheet71.xml"/><Relationship Id="rId93" Type="http://schemas.openxmlformats.org/officeDocument/2006/relationships/worksheet" Target="worksheets/sheet92.xml"/><Relationship Id="rId98" Type="http://schemas.openxmlformats.org/officeDocument/2006/relationships/worksheet" Target="worksheets/sheet97.xml"/><Relationship Id="rId3" Type="http://schemas.openxmlformats.org/officeDocument/2006/relationships/worksheet" Target="worksheets/sheet2.xml"/><Relationship Id="rId25" Type="http://schemas.openxmlformats.org/officeDocument/2006/relationships/worksheet" Target="worksheets/sheet24.xml"/><Relationship Id="rId46" Type="http://schemas.openxmlformats.org/officeDocument/2006/relationships/worksheet" Target="worksheets/sheet45.xml"/><Relationship Id="rId67" Type="http://schemas.openxmlformats.org/officeDocument/2006/relationships/worksheet" Target="worksheets/sheet66.xml"/><Relationship Id="rId20" Type="http://schemas.openxmlformats.org/officeDocument/2006/relationships/worksheet" Target="worksheets/sheet19.xml"/><Relationship Id="rId41" Type="http://schemas.openxmlformats.org/officeDocument/2006/relationships/worksheet" Target="worksheets/sheet40.xml"/><Relationship Id="rId62" Type="http://schemas.openxmlformats.org/officeDocument/2006/relationships/worksheet" Target="worksheets/sheet61.xml"/><Relationship Id="rId83" Type="http://schemas.openxmlformats.org/officeDocument/2006/relationships/worksheet" Target="worksheets/sheet82.xml"/><Relationship Id="rId88" Type="http://schemas.openxmlformats.org/officeDocument/2006/relationships/worksheet" Target="worksheets/sheet87.xml"/><Relationship Id="rId111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'CODIGOS DE MATERIAL'!$A$32:$B$32</c:f>
              <c:strCache>
                <c:ptCount val="2"/>
                <c:pt idx="0">
                  <c:v>1000865</c:v>
                </c:pt>
                <c:pt idx="1">
                  <c:v>TAPA C/ARO HD T/P CB 24 P/ACU HERMETICA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'CODIGOS DE MATERIAL'!$C$2:$C$31</c:f>
              <c:strCache>
                <c:ptCount val="30"/>
                <c:pt idx="0">
                  <c:v>UND</c:v>
                </c:pt>
                <c:pt idx="1">
                  <c:v>M</c:v>
                </c:pt>
                <c:pt idx="2">
                  <c:v>M</c:v>
                </c:pt>
                <c:pt idx="3">
                  <c:v>UN</c:v>
                </c:pt>
                <c:pt idx="4">
                  <c:v>UN</c:v>
                </c:pt>
                <c:pt idx="5">
                  <c:v>UN</c:v>
                </c:pt>
                <c:pt idx="6">
                  <c:v>UN</c:v>
                </c:pt>
                <c:pt idx="7">
                  <c:v>UN</c:v>
                </c:pt>
                <c:pt idx="8">
                  <c:v>UN</c:v>
                </c:pt>
                <c:pt idx="9">
                  <c:v>UN</c:v>
                </c:pt>
                <c:pt idx="10">
                  <c:v>M</c:v>
                </c:pt>
                <c:pt idx="11">
                  <c:v>UND</c:v>
                </c:pt>
                <c:pt idx="12">
                  <c:v>UND</c:v>
                </c:pt>
                <c:pt idx="13">
                  <c:v>UND</c:v>
                </c:pt>
                <c:pt idx="14">
                  <c:v>UND</c:v>
                </c:pt>
                <c:pt idx="15">
                  <c:v>UND</c:v>
                </c:pt>
                <c:pt idx="16">
                  <c:v>MTS</c:v>
                </c:pt>
                <c:pt idx="17">
                  <c:v>MTS</c:v>
                </c:pt>
                <c:pt idx="18">
                  <c:v>UND</c:v>
                </c:pt>
                <c:pt idx="19">
                  <c:v>MTS</c:v>
                </c:pt>
                <c:pt idx="20">
                  <c:v>UND</c:v>
                </c:pt>
                <c:pt idx="21">
                  <c:v>MTS</c:v>
                </c:pt>
                <c:pt idx="22">
                  <c:v>UND</c:v>
                </c:pt>
                <c:pt idx="23">
                  <c:v>UND</c:v>
                </c:pt>
                <c:pt idx="24">
                  <c:v>MTS</c:v>
                </c:pt>
                <c:pt idx="25">
                  <c:v>UND</c:v>
                </c:pt>
                <c:pt idx="27">
                  <c:v>UND</c:v>
                </c:pt>
                <c:pt idx="28">
                  <c:v>M</c:v>
                </c:pt>
                <c:pt idx="29">
                  <c:v>UND</c:v>
                </c:pt>
              </c:strCache>
            </c:strRef>
          </c:cat>
          <c:val>
            <c:numRef>
              <c:f>'CODIGOS DE MATERIAL'!$C$32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D072-42D8-8CC1-E132E3955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0274240"/>
        <c:axId val="1570273824"/>
      </c:barChart>
      <c:catAx>
        <c:axId val="157027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273824"/>
        <c:crosses val="autoZero"/>
        <c:auto val="1"/>
        <c:lblAlgn val="ctr"/>
        <c:lblOffset val="100"/>
        <c:noMultiLvlLbl val="0"/>
      </c:catAx>
      <c:valAx>
        <c:axId val="157027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27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040" cy="629879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3615283" y="22402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34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1017461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996294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35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35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1058887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1058887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43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43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1057526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141905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1097894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 txBox="1"/>
      </xdr:nvSpPr>
      <xdr:spPr>
        <a:xfrm>
          <a:off x="141905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 txBox="1"/>
      </xdr:nvSpPr>
      <xdr:spPr>
        <a:xfrm>
          <a:off x="141905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38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38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63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63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63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 txBox="1"/>
      </xdr:nvSpPr>
      <xdr:spPr>
        <a:xfrm>
          <a:off x="137295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1094719</xdr:colOff>
      <xdr:row>4</xdr:row>
      <xdr:rowOff>163420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1094719</xdr:colOff>
      <xdr:row>4</xdr:row>
      <xdr:rowOff>163420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1</xdr:col>
      <xdr:colOff>28989</xdr:colOff>
      <xdr:row>0</xdr:row>
      <xdr:rowOff>77857</xdr:rowOff>
    </xdr:from>
    <xdr:to>
      <xdr:col>3</xdr:col>
      <xdr:colOff>1558269</xdr:colOff>
      <xdr:row>4</xdr:row>
      <xdr:rowOff>122145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964" y="77857"/>
          <a:ext cx="2596080" cy="730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1094719</xdr:colOff>
      <xdr:row>4</xdr:row>
      <xdr:rowOff>163420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39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 txBox="1"/>
      </xdr:nvSpPr>
      <xdr:spPr>
        <a:xfrm>
          <a:off x="12437993" y="2286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39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1368386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1017461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1094719</xdr:colOff>
      <xdr:row>4</xdr:row>
      <xdr:rowOff>163420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B9A54321-4324-4FCC-86F6-F0091C21C784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6762E0F7-E200-4F6D-8787-D61F55B41841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C1617383-42CF-4B8D-B805-1D1D25125026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0E4E8074-62EB-4410-A28C-79C2CB4FD087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9DBAEB01-B3D4-4106-911B-77ACF3509BD8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DE381EB3-27EE-45BD-8465-8FFE471D9F73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2822AF2F-FB5D-44B0-A4CF-800F1B3AB1B8}"/>
            </a:ext>
          </a:extLst>
        </xdr:cNvPr>
        <xdr:cNvSpPr txBox="1"/>
      </xdr:nvSpPr>
      <xdr:spPr>
        <a:xfrm>
          <a:off x="17724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1155044</xdr:colOff>
      <xdr:row>4</xdr:row>
      <xdr:rowOff>174850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175037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1057526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5</xdr:row>
      <xdr:rowOff>1550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1030312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B348EFA0-0F44-416C-B5D5-807204B1ACD6}"/>
            </a:ext>
          </a:extLst>
        </xdr:cNvPr>
        <xdr:cNvSpPr txBox="1"/>
      </xdr:nvSpPr>
      <xdr:spPr>
        <a:xfrm>
          <a:off x="13877925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ED6F032-4463-4891-8F36-91902490C006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9951D8F-387D-4DE3-A1CF-9C8C6F8AB3EE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4D0FA110-59A8-4349-8813-12464D4B0C31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68F1B9CF-787C-4A4B-B18E-E36754336046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774C6B76-EC8A-48A0-AD69-64DA46A96CE3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D0D9D6A0-4C00-4C62-A5D2-BA49368D1FA7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3CEC2A9A-EE20-4F35-889D-C9D400AC5E09}"/>
            </a:ext>
          </a:extLst>
        </xdr:cNvPr>
        <xdr:cNvSpPr txBox="1"/>
      </xdr:nvSpPr>
      <xdr:spPr>
        <a:xfrm>
          <a:off x="15303337" y="229720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46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63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1057526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124239</xdr:colOff>
      <xdr:row>0</xdr:row>
      <xdr:rowOff>115957</xdr:rowOff>
    </xdr:from>
    <xdr:to>
      <xdr:col>3</xdr:col>
      <xdr:colOff>1028044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22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SpPr txBox="1"/>
      </xdr:nvSpPr>
      <xdr:spPr>
        <a:xfrm>
          <a:off x="137376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00000000-0008-0000-2B00-000009000000}"/>
            </a:ext>
          </a:extLst>
        </xdr:cNvPr>
        <xdr:cNvSpPr txBox="1"/>
      </xdr:nvSpPr>
      <xdr:spPr>
        <a:xfrm>
          <a:off x="137376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21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22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22</xdr:col>
      <xdr:colOff>74543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23</xdr:col>
      <xdr:colOff>74543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24</xdr:col>
      <xdr:colOff>74543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25</xdr:col>
      <xdr:colOff>74543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SpPr txBox="1"/>
      </xdr:nvSpPr>
      <xdr:spPr>
        <a:xfrm>
          <a:off x="136952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1059794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1810329B-E05A-4EF0-83BB-57ACF11BB22E}"/>
            </a:ext>
          </a:extLst>
        </xdr:cNvPr>
        <xdr:cNvSpPr txBox="1"/>
      </xdr:nvSpPr>
      <xdr:spPr>
        <a:xfrm>
          <a:off x="13839825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23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24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25</xdr:col>
      <xdr:colOff>74543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33</xdr:col>
      <xdr:colOff>74543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34</xdr:col>
      <xdr:colOff>74543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00000000-0008-0000-3200-00000A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35</xdr:col>
      <xdr:colOff>74543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SpPr txBox="1"/>
      </xdr:nvSpPr>
      <xdr:spPr>
        <a:xfrm>
          <a:off x="136190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39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68AB909F-A84E-4292-8D81-18FBEB76BF9D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44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2B791623-4611-4303-BDA6-AF9E17E88B1B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9D63BFE8-ECD1-47FF-8E4C-6FEB79489C5C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2304A331-202B-46D4-83A7-5336E4A4E0AF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8FDFFA7C-0E54-47D0-9BFF-7A2484A28ED2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BBED7B29-865C-4855-887F-A3F3ECAA2378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45</xdr:col>
      <xdr:colOff>0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F7D2D757-538E-44E2-8988-C55A65B99F9C}"/>
            </a:ext>
          </a:extLst>
        </xdr:cNvPr>
        <xdr:cNvSpPr txBox="1"/>
      </xdr:nvSpPr>
      <xdr:spPr>
        <a:xfrm>
          <a:off x="155526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21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23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25</xdr:col>
      <xdr:colOff>74543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28</xdr:col>
      <xdr:colOff>74543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SpPr txBox="1"/>
      </xdr:nvSpPr>
      <xdr:spPr>
        <a:xfrm>
          <a:off x="13685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25</xdr:col>
      <xdr:colOff>74543</xdr:colOff>
      <xdr:row>13</xdr:row>
      <xdr:rowOff>0</xdr:rowOff>
    </xdr:from>
    <xdr:ext cx="184731" cy="264560"/>
    <xdr:sp macro="" textlink="">
      <xdr:nvSpPr>
        <xdr:cNvPr id="13" name="1 CuadroTexto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SpPr txBox="1"/>
      </xdr:nvSpPr>
      <xdr:spPr>
        <a:xfrm>
          <a:off x="112568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14" name="1 CuadroTexto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SpPr txBox="1"/>
      </xdr:nvSpPr>
      <xdr:spPr>
        <a:xfrm>
          <a:off x="115616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15" name="1 CuadroTexto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SpPr txBox="1"/>
      </xdr:nvSpPr>
      <xdr:spPr>
        <a:xfrm>
          <a:off x="115616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31</xdr:col>
      <xdr:colOff>74543</xdr:colOff>
      <xdr:row>13</xdr:row>
      <xdr:rowOff>0</xdr:rowOff>
    </xdr:from>
    <xdr:ext cx="184731" cy="264560"/>
    <xdr:sp macro="" textlink="">
      <xdr:nvSpPr>
        <xdr:cNvPr id="16" name="1 CuadroTexto">
          <a:extLst>
            <a:ext uri="{FF2B5EF4-FFF2-40B4-BE49-F238E27FC236}">
              <a16:creationId xmlns:a16="http://schemas.microsoft.com/office/drawing/2014/main" id="{A6CB37D9-53F3-4314-ADBA-D37023B2ACED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17" name="1 CuadroTexto">
          <a:extLst>
            <a:ext uri="{FF2B5EF4-FFF2-40B4-BE49-F238E27FC236}">
              <a16:creationId xmlns:a16="http://schemas.microsoft.com/office/drawing/2014/main" id="{8FDB6035-5404-48F6-85EE-EB395497444C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18" name="1 CuadroTexto">
          <a:extLst>
            <a:ext uri="{FF2B5EF4-FFF2-40B4-BE49-F238E27FC236}">
              <a16:creationId xmlns:a16="http://schemas.microsoft.com/office/drawing/2014/main" id="{A9B37334-0797-4974-92C4-E6297A34EB6B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19" name="1 CuadroTexto">
          <a:extLst>
            <a:ext uri="{FF2B5EF4-FFF2-40B4-BE49-F238E27FC236}">
              <a16:creationId xmlns:a16="http://schemas.microsoft.com/office/drawing/2014/main" id="{B429528A-6BB5-40D6-AFFE-DF83CF03AC9D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0" name="1 CuadroTexto">
          <a:extLst>
            <a:ext uri="{FF2B5EF4-FFF2-40B4-BE49-F238E27FC236}">
              <a16:creationId xmlns:a16="http://schemas.microsoft.com/office/drawing/2014/main" id="{E595BDE0-38C5-455A-B154-7DCFEC7C53F6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1" name="1 CuadroTexto">
          <a:extLst>
            <a:ext uri="{FF2B5EF4-FFF2-40B4-BE49-F238E27FC236}">
              <a16:creationId xmlns:a16="http://schemas.microsoft.com/office/drawing/2014/main" id="{996BFE9D-8E10-4BA8-B972-FD3DF39A2E81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32</xdr:col>
      <xdr:colOff>0</xdr:colOff>
      <xdr:row>13</xdr:row>
      <xdr:rowOff>0</xdr:rowOff>
    </xdr:from>
    <xdr:ext cx="184731" cy="264560"/>
    <xdr:sp macro="" textlink="">
      <xdr:nvSpPr>
        <xdr:cNvPr id="22" name="1 CuadroTexto">
          <a:extLst>
            <a:ext uri="{FF2B5EF4-FFF2-40B4-BE49-F238E27FC236}">
              <a16:creationId xmlns:a16="http://schemas.microsoft.com/office/drawing/2014/main" id="{86481065-7CBB-4BC5-ABFE-41B2685511DA}"/>
            </a:ext>
          </a:extLst>
        </xdr:cNvPr>
        <xdr:cNvSpPr txBox="1"/>
      </xdr:nvSpPr>
      <xdr:spPr>
        <a:xfrm>
          <a:off x="158193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23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24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26</xdr:col>
      <xdr:colOff>74543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33</xdr:col>
      <xdr:colOff>74543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35</xdr:col>
      <xdr:colOff>74543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SpPr txBox="1"/>
      </xdr:nvSpPr>
      <xdr:spPr>
        <a:xfrm>
          <a:off x="13897699" y="232171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12" name="1 CuadroTexto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SpPr txBox="1"/>
      </xdr:nvSpPr>
      <xdr:spPr>
        <a:xfrm>
          <a:off x="12590393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CAC9F5A0-0BA6-4AB6-B01D-1B9FC8D6D3DD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A34D177D-FCB6-4B56-ADA0-529CB9C5FC2A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AF29F1F9-B83B-4F61-924A-2D1D0411E964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E09857F1-6B1E-4EA3-8219-D3EA1B3C50C4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C6618BF8-B8C2-4282-9B01-9A3A827DE807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1B2DAD2F-2912-4178-B9B5-F460BFDAF374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34A50AD8-E352-4DFA-9613-86BC0B24D08F}"/>
            </a:ext>
          </a:extLst>
        </xdr:cNvPr>
        <xdr:cNvSpPr txBox="1"/>
      </xdr:nvSpPr>
      <xdr:spPr>
        <a:xfrm>
          <a:off x="162765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62FAF5C0-207A-4177-B25A-CCA8C4C7165D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2" name="1 CuadroTexto">
          <a:extLst>
            <a:ext uri="{FF2B5EF4-FFF2-40B4-BE49-F238E27FC236}">
              <a16:creationId xmlns:a16="http://schemas.microsoft.com/office/drawing/2014/main" id="{E41C3054-2909-46CF-B426-6DF778B1271E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3" name="1 CuadroTexto">
          <a:extLst>
            <a:ext uri="{FF2B5EF4-FFF2-40B4-BE49-F238E27FC236}">
              <a16:creationId xmlns:a16="http://schemas.microsoft.com/office/drawing/2014/main" id="{9BE9867B-28E3-404A-BC6A-7B57532101D4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4" name="1 CuadroTexto">
          <a:extLst>
            <a:ext uri="{FF2B5EF4-FFF2-40B4-BE49-F238E27FC236}">
              <a16:creationId xmlns:a16="http://schemas.microsoft.com/office/drawing/2014/main" id="{538EC901-AF94-450B-925A-6331647A44F2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5" name="1 CuadroTexto">
          <a:extLst>
            <a:ext uri="{FF2B5EF4-FFF2-40B4-BE49-F238E27FC236}">
              <a16:creationId xmlns:a16="http://schemas.microsoft.com/office/drawing/2014/main" id="{F29E97AD-FF3D-41CB-A7F2-C38BDE01ECD4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6" name="1 CuadroTexto">
          <a:extLst>
            <a:ext uri="{FF2B5EF4-FFF2-40B4-BE49-F238E27FC236}">
              <a16:creationId xmlns:a16="http://schemas.microsoft.com/office/drawing/2014/main" id="{C159A905-0ED7-4B3B-8AC0-F6E502B43D86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7" name="1 CuadroTexto">
          <a:extLst>
            <a:ext uri="{FF2B5EF4-FFF2-40B4-BE49-F238E27FC236}">
              <a16:creationId xmlns:a16="http://schemas.microsoft.com/office/drawing/2014/main" id="{E3D7DA51-7428-4253-9CCA-9EBD31C5F394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8" name="1 CuadroTexto">
          <a:extLst>
            <a:ext uri="{FF2B5EF4-FFF2-40B4-BE49-F238E27FC236}">
              <a16:creationId xmlns:a16="http://schemas.microsoft.com/office/drawing/2014/main" id="{BD3C49AB-1857-495B-AD36-7A8F78A6A587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9" name="1 CuadroTexto">
          <a:extLst>
            <a:ext uri="{FF2B5EF4-FFF2-40B4-BE49-F238E27FC236}">
              <a16:creationId xmlns:a16="http://schemas.microsoft.com/office/drawing/2014/main" id="{6D6D7270-DFE4-42B3-9659-42A14BA5A489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0" name="1 CuadroTexto">
          <a:extLst>
            <a:ext uri="{FF2B5EF4-FFF2-40B4-BE49-F238E27FC236}">
              <a16:creationId xmlns:a16="http://schemas.microsoft.com/office/drawing/2014/main" id="{8033F4B2-3C69-4ADB-95E7-CC4E1EEC5ECE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1" name="1 CuadroTexto">
          <a:extLst>
            <a:ext uri="{FF2B5EF4-FFF2-40B4-BE49-F238E27FC236}">
              <a16:creationId xmlns:a16="http://schemas.microsoft.com/office/drawing/2014/main" id="{4995F0A9-B84C-49C5-8AD2-03BB0339C62F}"/>
            </a:ext>
          </a:extLst>
        </xdr:cNvPr>
        <xdr:cNvSpPr txBox="1"/>
      </xdr:nvSpPr>
      <xdr:spPr>
        <a:xfrm>
          <a:off x="19019768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172219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964544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175037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175037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175037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BB161031-2162-4171-BBDB-19250F354C67}"/>
            </a:ext>
          </a:extLst>
        </xdr:cNvPr>
        <xdr:cNvSpPr txBox="1"/>
      </xdr:nvSpPr>
      <xdr:spPr>
        <a:xfrm>
          <a:off x="13668375" y="232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932794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27</xdr:col>
      <xdr:colOff>74543</xdr:colOff>
      <xdr:row>13</xdr:row>
      <xdr:rowOff>0</xdr:rowOff>
    </xdr:from>
    <xdr:ext cx="184731" cy="264560"/>
    <xdr:sp macro="" textlink="">
      <xdr:nvSpPr>
        <xdr:cNvPr id="4" name="1 CuadroTexto">
          <a:extLst>
            <a:ext uri="{FF2B5EF4-FFF2-40B4-BE49-F238E27FC236}">
              <a16:creationId xmlns:a16="http://schemas.microsoft.com/office/drawing/2014/main" id="{3CF0C641-D3C7-426D-AE15-7517912466E1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28</xdr:col>
      <xdr:colOff>74543</xdr:colOff>
      <xdr:row>13</xdr:row>
      <xdr:rowOff>0</xdr:rowOff>
    </xdr:from>
    <xdr:ext cx="184731" cy="264560"/>
    <xdr:sp macro="" textlink="">
      <xdr:nvSpPr>
        <xdr:cNvPr id="5" name="1 CuadroTexto">
          <a:extLst>
            <a:ext uri="{FF2B5EF4-FFF2-40B4-BE49-F238E27FC236}">
              <a16:creationId xmlns:a16="http://schemas.microsoft.com/office/drawing/2014/main" id="{F6574BB4-CB0A-42E0-BEDF-654CEAF50C96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6" name="1 CuadroTexto">
          <a:extLst>
            <a:ext uri="{FF2B5EF4-FFF2-40B4-BE49-F238E27FC236}">
              <a16:creationId xmlns:a16="http://schemas.microsoft.com/office/drawing/2014/main" id="{7D335F32-21E2-4291-85BA-B683750F8B38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7" name="1 CuadroTexto">
          <a:extLst>
            <a:ext uri="{FF2B5EF4-FFF2-40B4-BE49-F238E27FC236}">
              <a16:creationId xmlns:a16="http://schemas.microsoft.com/office/drawing/2014/main" id="{44CFA54E-3CC3-483F-A3B6-9F63030C4B97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8" name="1 CuadroTexto">
          <a:extLst>
            <a:ext uri="{FF2B5EF4-FFF2-40B4-BE49-F238E27FC236}">
              <a16:creationId xmlns:a16="http://schemas.microsoft.com/office/drawing/2014/main" id="{225F6281-7CB0-4AF6-BA5E-2F0D9CAF6E9D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9" name="1 CuadroTexto">
          <a:extLst>
            <a:ext uri="{FF2B5EF4-FFF2-40B4-BE49-F238E27FC236}">
              <a16:creationId xmlns:a16="http://schemas.microsoft.com/office/drawing/2014/main" id="{C1020294-3895-42D5-BE44-9D0DED2DAE9E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0" name="1 CuadroTexto">
          <a:extLst>
            <a:ext uri="{FF2B5EF4-FFF2-40B4-BE49-F238E27FC236}">
              <a16:creationId xmlns:a16="http://schemas.microsoft.com/office/drawing/2014/main" id="{BF6012FB-4FB0-4580-9CD0-5CCAC9B91E39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11" name="1 CuadroTexto">
          <a:extLst>
            <a:ext uri="{FF2B5EF4-FFF2-40B4-BE49-F238E27FC236}">
              <a16:creationId xmlns:a16="http://schemas.microsoft.com/office/drawing/2014/main" id="{728892A2-6AD4-481B-93BC-DC53B1B205ED}"/>
            </a:ext>
          </a:extLst>
        </xdr:cNvPr>
        <xdr:cNvSpPr txBox="1"/>
      </xdr:nvSpPr>
      <xdr:spPr>
        <a:xfrm>
          <a:off x="15833126" y="23071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172219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175037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1034394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173791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1077937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1043919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171675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1037115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5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30</xdr:col>
      <xdr:colOff>0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74543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 txBox="1"/>
      </xdr:nvSpPr>
      <xdr:spPr>
        <a:xfrm>
          <a:off x="13691483" y="22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es-ES"/>
        </a:p>
      </xdr:txBody>
    </xdr:sp>
    <xdr:clientData/>
  </xdr:oneCellAnchor>
  <xdr:twoCellAnchor editAs="oneCell">
    <xdr:from>
      <xdr:col>0</xdr:col>
      <xdr:colOff>124239</xdr:colOff>
      <xdr:row>0</xdr:row>
      <xdr:rowOff>115957</xdr:rowOff>
    </xdr:from>
    <xdr:to>
      <xdr:col>3</xdr:col>
      <xdr:colOff>1091544</xdr:colOff>
      <xdr:row>4</xdr:row>
      <xdr:rowOff>160245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9" y="115957"/>
          <a:ext cx="2628465" cy="7148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98\REPOSICIONES\Profiles\CMAURY\Desktop\CARLOS%20A.%20MAURY%20MAURY\SALIDA%20SANEAMIENT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idas de almacen"/>
      <sheetName val="Listado de suministros"/>
    </sheetNames>
    <sheetDataSet>
      <sheetData sheetId="0" refreshError="1"/>
      <sheetData sheetId="1">
        <row r="2">
          <cell r="A2" t="str">
            <v xml:space="preserve"> - - - - - - - - - - - - - - - - - - - - - - - - - - - - - - - - - - - - - - - - - - - - - - - - - - - - - - - - - - - - - - -</v>
          </cell>
        </row>
        <row r="4">
          <cell r="A4" t="str">
            <v>ABRAZADERA  HD P/PVC DE 3" X 1/2"</v>
          </cell>
        </row>
        <row r="5">
          <cell r="A5" t="str">
            <v>ABRAZADERA  HD P/PVC DE 4" X 1/2"</v>
          </cell>
        </row>
        <row r="6">
          <cell r="A6" t="str">
            <v>ABRAZADERA HD P/POLIET DE 6" X 2"</v>
          </cell>
        </row>
        <row r="7">
          <cell r="A7" t="str">
            <v>ABRAZADERA HD P/POLIETILENO 3" X 1/2"</v>
          </cell>
        </row>
        <row r="8">
          <cell r="A8" t="str">
            <v>ABRAZADERA HD P/POLIETILENO 3" X 1"</v>
          </cell>
        </row>
        <row r="9">
          <cell r="A9" t="str">
            <v>ABRAZADERA HD P/POLIETILENO 4" X 1"</v>
          </cell>
        </row>
        <row r="10">
          <cell r="A10" t="str">
            <v>ABRAZADERA HD P/POLIETILENO 4" X 1/2"</v>
          </cell>
        </row>
        <row r="11">
          <cell r="A11" t="str">
            <v>ABRAZADERA HD P/POLIETILENO 4" X 11/2"</v>
          </cell>
        </row>
        <row r="12">
          <cell r="A12" t="str">
            <v>ADAPTADOR MACHO POLIET 1/2" X 16MM</v>
          </cell>
        </row>
        <row r="13">
          <cell r="A13" t="str">
            <v>ADAPTADOR MACHO POLIET 1/2" X 20MM</v>
          </cell>
        </row>
        <row r="14">
          <cell r="A14" t="str">
            <v>ADAPTADOR MACHO PVC DE: 1/2"</v>
          </cell>
        </row>
        <row r="15">
          <cell r="A15" t="str">
            <v>ADAPTADOR MCHO P/PILENO 20MM X 1/2"</v>
          </cell>
        </row>
        <row r="16">
          <cell r="A16" t="str">
            <v>ADAT HEMBRA PVC DE : 1/2"</v>
          </cell>
        </row>
        <row r="17">
          <cell r="A17" t="str">
            <v>ARO SUELTO EN H.F.</v>
          </cell>
        </row>
        <row r="18">
          <cell r="A18" t="str">
            <v>BRIDA CIEGA HD 110MM 4" ISO</v>
          </cell>
        </row>
        <row r="19">
          <cell r="A19" t="str">
            <v>BRIDA CIEGA 160 MM</v>
          </cell>
        </row>
        <row r="20">
          <cell r="A20" t="str">
            <v xml:space="preserve">BRIDA CIEGA 200 MM </v>
          </cell>
        </row>
        <row r="21">
          <cell r="A21" t="str">
            <v>BRIDA CIEGA HD 12" 300 MM ISO</v>
          </cell>
        </row>
        <row r="22">
          <cell r="A22" t="str">
            <v>BRIDA DOBLE CAMARA 90MM</v>
          </cell>
        </row>
        <row r="23">
          <cell r="A23" t="str">
            <v>BRIDA D/CAMARA DE 110MM FD 4"</v>
          </cell>
        </row>
        <row r="24">
          <cell r="A24" t="str">
            <v>BRIDA SUELTA DE 10" 250 MM</v>
          </cell>
        </row>
        <row r="25">
          <cell r="A25" t="str">
            <v>BRIDA UNIV HD  108-98 4” FD   HF</v>
          </cell>
        </row>
        <row r="26">
          <cell r="A26" t="str">
            <v>BRIDA UNIV HD  107-115 4” FD pvc</v>
          </cell>
        </row>
        <row r="27">
          <cell r="A27" t="str">
            <v>BRIDA UNIV HD  108-128 4” FD a/ cemento</v>
          </cell>
        </row>
        <row r="28">
          <cell r="A28" t="str">
            <v>BRIDA UNIV HD  158-181 6” FD   pvc</v>
          </cell>
        </row>
        <row r="29">
          <cell r="A29" t="str">
            <v>BRIDA UNIV HD  171-191 6” FD</v>
          </cell>
        </row>
        <row r="30">
          <cell r="A30" t="str">
            <v>BRIDA UNIV HD 232-252 8" FD    A/CEMENTO</v>
          </cell>
        </row>
        <row r="31">
          <cell r="A31" t="str">
            <v>BRIDA UNIV HD 268-286 250 MM TORINO</v>
          </cell>
        </row>
        <row r="32">
          <cell r="A32" t="str">
            <v>BRIDA UNIV HD 88 - 105 3" FD    PVC</v>
          </cell>
        </row>
        <row r="33">
          <cell r="A33" t="str">
            <v>BRIDA UNIV PVC - PEAD 88-105 90mm</v>
          </cell>
        </row>
        <row r="34">
          <cell r="A34" t="str">
            <v>BRIDA UNIV PVC - PEAD 107-115 110mm</v>
          </cell>
        </row>
        <row r="35">
          <cell r="A35" t="str">
            <v>BRIDA UNIV PVC - PEAD 158-181 160mm</v>
          </cell>
        </row>
        <row r="36">
          <cell r="A36" t="str">
            <v>BRIDA UNIV MAXIDAPTOR 272-289</v>
          </cell>
        </row>
        <row r="37">
          <cell r="A37" t="str">
            <v>BRIDA UNIVERSAL 108-128</v>
          </cell>
        </row>
        <row r="38">
          <cell r="A38" t="str">
            <v>BRIDA UNIVERSAL 350-368 12"</v>
          </cell>
        </row>
        <row r="39">
          <cell r="A39" t="str">
            <v>BRIDA UNIVERSAL 280-300 10" AC</v>
          </cell>
        </row>
        <row r="40">
          <cell r="A40" t="str">
            <v>BRIDA UNIVERSAL 315 - 335</v>
          </cell>
        </row>
        <row r="41">
          <cell r="A41" t="str">
            <v>BRIDA UNIVERSAL 290-310 10" A/C</v>
          </cell>
        </row>
        <row r="42">
          <cell r="A42" t="str">
            <v>BUJE PVC 3/4" X 1/2" ROSCADO</v>
          </cell>
        </row>
        <row r="43">
          <cell r="A43" t="str">
            <v>BUJE PVC 3/4" X 1/2" SOLDADO</v>
          </cell>
        </row>
        <row r="44">
          <cell r="A44" t="str">
            <v>CAJA P/MEDIDOR EN ACERO C.R PINTADA T/ APTO</v>
          </cell>
        </row>
        <row r="45">
          <cell r="A45" t="str">
            <v>CAUCHO PURO 1/8" S/LONA</v>
          </cell>
        </row>
        <row r="46">
          <cell r="A46" t="str">
            <v xml:space="preserve">CINTA TEFLON </v>
          </cell>
        </row>
        <row r="47">
          <cell r="A47" t="str">
            <v>CODO A TOPE TERMOFUSION 200MM X 90°</v>
          </cell>
        </row>
        <row r="48">
          <cell r="A48" t="str">
            <v>CODO A TOPE TERMOFUSION PE 100   63 MM X 90° PN10</v>
          </cell>
        </row>
        <row r="49">
          <cell r="A49" t="str">
            <v>CODO A TOPE TERMOFUSION PE 100   90 MM X 45° PN10</v>
          </cell>
        </row>
        <row r="50">
          <cell r="A50" t="str">
            <v>CODO A TOPE TERMOFUSION PE 100   90 MM X 90° PN10</v>
          </cell>
        </row>
        <row r="51">
          <cell r="A51" t="str">
            <v>CODO A TOPE TERMOFUSION PE 100 110 MM X 45° PN10</v>
          </cell>
        </row>
        <row r="52">
          <cell r="A52" t="str">
            <v>CODO A TOPE TERMOFUSION PE 100 110 MM X 90° PN10</v>
          </cell>
        </row>
        <row r="53">
          <cell r="A53" t="str">
            <v>CODO A TOPE TERMOFUSION PE 100 160 MM X 45° PN10</v>
          </cell>
        </row>
        <row r="54">
          <cell r="A54" t="str">
            <v>CODO A TOPE TERMOFUSION PE 100 160 MM X 90° PN10</v>
          </cell>
        </row>
        <row r="55">
          <cell r="A55" t="str">
            <v>CODO A TOPE TERMOFUSION PE 100 200 MM X 45° PN10</v>
          </cell>
        </row>
        <row r="56">
          <cell r="A56" t="str">
            <v>CODO A TOPE TERMOFUSION PE 100 200 MM X 90° PN10</v>
          </cell>
        </row>
        <row r="57">
          <cell r="A57" t="str">
            <v>CODO A TOPE TERMOFUSION PE 100 250 MM X 45° PN10</v>
          </cell>
        </row>
        <row r="58">
          <cell r="A58" t="str">
            <v>CODO A TOPE TERMOFUSION PE 100 250 MM X 90° PN10</v>
          </cell>
        </row>
        <row r="59">
          <cell r="A59" t="str">
            <v>CODO A TOPE TERMOFUSION PE 100 315 MM X 45° PN11</v>
          </cell>
        </row>
        <row r="60">
          <cell r="A60" t="str">
            <v>CODO PVC DE 3" X 45° PRESION</v>
          </cell>
        </row>
        <row r="61">
          <cell r="A61" t="str">
            <v>CODO PVC NOVAFORT 6” X 45°</v>
          </cell>
        </row>
        <row r="62">
          <cell r="A62" t="str">
            <v>CODO PVC NOVAFORT 6” X 90°</v>
          </cell>
        </row>
        <row r="63">
          <cell r="A63" t="str">
            <v>CODO PVC 6" X 45º</v>
          </cell>
        </row>
        <row r="64">
          <cell r="A64" t="str">
            <v>CODO PVC 6" X 90º</v>
          </cell>
        </row>
        <row r="65">
          <cell r="A65" t="str">
            <v>CODO PVC W-RETEN 4” X 45° C X C</v>
          </cell>
        </row>
        <row r="66">
          <cell r="A66" t="str">
            <v>CODO PVC W-RETEN 4” X 90° C X E</v>
          </cell>
        </row>
        <row r="67">
          <cell r="A67" t="str">
            <v>CODO PVC W-RETEN 6” X 45° C X C</v>
          </cell>
        </row>
        <row r="68">
          <cell r="A68" t="str">
            <v>CODO PVC W-RETEN 6” X 90° C X C</v>
          </cell>
        </row>
        <row r="69">
          <cell r="A69" t="str">
            <v>CODO PVC W-RETEN 6” X 90° C X E</v>
          </cell>
        </row>
        <row r="70">
          <cell r="A70" t="str">
            <v>CONO EXCENTRICO</v>
          </cell>
        </row>
        <row r="71">
          <cell r="A71" t="str">
            <v>DISCO P/METAL 5500 RPM VEL MAX 100 M/S 350MM (14") ORIFICIO 20MM ESPESOR 4MM</v>
          </cell>
        </row>
        <row r="72">
          <cell r="A72" t="str">
            <v>DISCO P/CORTE DE CONCRETO  DE 14"</v>
          </cell>
        </row>
        <row r="73">
          <cell r="A73" t="str">
            <v>EMPAQUE (HIDROSELLOS) ELASTOMERICO   6” 160 MM</v>
          </cell>
        </row>
        <row r="74">
          <cell r="A74" t="str">
            <v>EMPAQUE (HIDROSELLOS) ELASTOMERICO   8” 200 MM</v>
          </cell>
        </row>
        <row r="75">
          <cell r="A75" t="str">
            <v>EMPAQUE (HIDROSELLOS) ELASTOMERICO 10” 250 MM</v>
          </cell>
        </row>
        <row r="76">
          <cell r="A76" t="str">
            <v>EMPAQUE (HIDROSELLOS) ELASTOMERICO 15” 315 MM</v>
          </cell>
        </row>
        <row r="77">
          <cell r="A77" t="str">
            <v>EMPAQUE ANILLO DE CAUCHO PARA POZO DE INSPECCION</v>
          </cell>
        </row>
        <row r="78">
          <cell r="A78" t="str">
            <v>EMPAQUE CAUCHO 20" P/TUB CONCRETO</v>
          </cell>
        </row>
        <row r="79">
          <cell r="A79" t="str">
            <v>EMPAQUE DE CAUCHO DE 10" P/TUB CONCRETO</v>
          </cell>
        </row>
        <row r="80">
          <cell r="A80" t="str">
            <v>EMPAQUE DE CAUCHO DE 18" P/TUB CONCRETO</v>
          </cell>
        </row>
        <row r="81">
          <cell r="A81" t="str">
            <v>ENLACE R/MACHO DE 20 MM X 1/2" LATON</v>
          </cell>
        </row>
        <row r="82">
          <cell r="A82" t="str">
            <v xml:space="preserve">ENLACE R/MACHO DE 32 MM X 1" LATON </v>
          </cell>
        </row>
        <row r="83">
          <cell r="A83" t="str">
            <v>ESPARRAGO AC/ 3/4" X 9" COMPLETO</v>
          </cell>
        </row>
        <row r="84">
          <cell r="A84" t="str">
            <v>FLANCHE METALICO CON PERF. UNIV 3" 90 MM</v>
          </cell>
        </row>
        <row r="85">
          <cell r="A85" t="str">
            <v>FLANCHE METALICO CON PERF. UNIV 4” 110 MM</v>
          </cell>
        </row>
        <row r="86">
          <cell r="A86" t="str">
            <v>FLANCHE METALICO CON PERF. UNIV 6” 160 MM</v>
          </cell>
        </row>
        <row r="87">
          <cell r="A87" t="str">
            <v>FLANCHE METALICO CON PERF. UNIV 8” 200 MM</v>
          </cell>
        </row>
        <row r="88">
          <cell r="A88" t="str">
            <v>FLANCHE METALICO CON PERF. UNIV 10" 250 MM</v>
          </cell>
        </row>
        <row r="89">
          <cell r="A89" t="str">
            <v>FLANCHE METALICO CON PERF. UNIV 15" 315 MM</v>
          </cell>
        </row>
        <row r="90">
          <cell r="A90" t="str">
            <v>FLANCHE CIEGO 160"</v>
          </cell>
        </row>
        <row r="91">
          <cell r="A91" t="str">
            <v>FLANCHE CIEGO 315"</v>
          </cell>
        </row>
        <row r="92">
          <cell r="A92" t="str">
            <v>HIDRANTE HD DE 160MM BXB ISO</v>
          </cell>
        </row>
        <row r="93">
          <cell r="A93" t="str">
            <v>HOJA DE SEGUETA</v>
          </cell>
        </row>
        <row r="94">
          <cell r="A94" t="str">
            <v>LOSA DE FONDO</v>
          </cell>
        </row>
        <row r="95">
          <cell r="A95" t="str">
            <v>LOSA SUPERIOR PREFABRICADA P/POZO INSPECCION TAPA FC</v>
          </cell>
        </row>
        <row r="96">
          <cell r="A96" t="str">
            <v>MANGO DE MADERA PARA PALA</v>
          </cell>
        </row>
        <row r="97">
          <cell r="A97" t="str">
            <v>MANGO DE MADERA PARA PICO</v>
          </cell>
        </row>
        <row r="98">
          <cell r="A98" t="str">
            <v>PALA PUNTA REDONDA</v>
          </cell>
        </row>
        <row r="99">
          <cell r="A99" t="str">
            <v>PICO</v>
          </cell>
        </row>
        <row r="100">
          <cell r="A100" t="str">
            <v>PORTAFLANCHE PEAD   63 MM PE 100 PN10</v>
          </cell>
        </row>
        <row r="101">
          <cell r="A101" t="str">
            <v>PORTAFLANCHE PEAD   90 MM PE 100 PN10</v>
          </cell>
        </row>
        <row r="102">
          <cell r="A102" t="str">
            <v>PORTAFLANCHE PEAD 110 MM PE 100 PN10</v>
          </cell>
        </row>
        <row r="103">
          <cell r="A103" t="str">
            <v>PORTAFLANCHE PEAD 160 MM PE 100 PN10</v>
          </cell>
        </row>
        <row r="104">
          <cell r="A104" t="str">
            <v>PORTAFLANCHE PEAD 200 MM PE 100 PN10</v>
          </cell>
        </row>
        <row r="105">
          <cell r="A105" t="str">
            <v>PORTAFLANCHE PEAD 250 MM PE 100 PN10</v>
          </cell>
        </row>
        <row r="106">
          <cell r="A106" t="str">
            <v>PORTAFLANCHE PEAD 90 MM PE 100 PN10</v>
          </cell>
        </row>
        <row r="107">
          <cell r="A107" t="str">
            <v>PORTAFLANCHE PEAD 315 MM PE 100 PN10</v>
          </cell>
        </row>
        <row r="108">
          <cell r="A108" t="str">
            <v>REDUCC HD DE 4" X 3" B X B ISO</v>
          </cell>
        </row>
        <row r="109">
          <cell r="A109" t="str">
            <v>REDUCCION DE H.D BXB 200 X 110 MM ISO</v>
          </cell>
        </row>
        <row r="110">
          <cell r="A110" t="str">
            <v>REDUCCION POLIETILENO PE 100  90 X 32 MM</v>
          </cell>
        </row>
        <row r="111">
          <cell r="A111" t="str">
            <v>REDUCCION POLIETILENO PE 100   90 X   63 MM PN10</v>
          </cell>
        </row>
        <row r="112">
          <cell r="A112" t="str">
            <v>REDUCCION POLIETILENO PE 100   90 X   63 MM PN16</v>
          </cell>
        </row>
        <row r="113">
          <cell r="A113" t="str">
            <v>REDUCCION POLIETILENO PE 100 110 X   63 MM PN16</v>
          </cell>
        </row>
        <row r="114">
          <cell r="A114" t="str">
            <v>REDUCCION POLIETILENO PE 100 110 X   90 MM PN10</v>
          </cell>
        </row>
        <row r="115">
          <cell r="A115" t="str">
            <v>REDUCCION POLIETILENO PE 100 160 X   90 MM PN10</v>
          </cell>
        </row>
        <row r="116">
          <cell r="A116" t="str">
            <v>REDUCCION POLIETILENO PE 100 160 X 110 MM PN10</v>
          </cell>
        </row>
        <row r="117">
          <cell r="A117" t="str">
            <v>REDUCCION POLIETILENO PE 100 200 X   90 MM PN10</v>
          </cell>
        </row>
        <row r="118">
          <cell r="A118" t="str">
            <v>REDUCCION POLIETILENO PE 100 200 X 110 MM PN10</v>
          </cell>
        </row>
        <row r="119">
          <cell r="A119" t="str">
            <v>REDUCCION POLIETILENO PE 100 200 X 160 MM PN10</v>
          </cell>
        </row>
        <row r="120">
          <cell r="A120" t="str">
            <v>REDUCCION POLIETILENO PE 100 250 X 200 MM PN10</v>
          </cell>
        </row>
        <row r="121">
          <cell r="A121" t="str">
            <v>REDUCCION POLIETILENO PE 100 315 X 200 MM PN10</v>
          </cell>
        </row>
        <row r="122">
          <cell r="A122" t="str">
            <v>REDUCCION POLIETILENO PE 100 315 X 250 MM PN10</v>
          </cell>
        </row>
        <row r="123">
          <cell r="A123" t="str">
            <v>SACO DE YUTE</v>
          </cell>
        </row>
        <row r="124">
          <cell r="A124" t="str">
            <v>SECCION CILINDRICAPREFABRICADA DE 1 MT</v>
          </cell>
        </row>
        <row r="125">
          <cell r="A125" t="str">
            <v>SELLO PARA POZO PREF.</v>
          </cell>
        </row>
        <row r="126">
          <cell r="A126" t="str">
            <v>SILLA TEE NOVAFORT 12" X 6"</v>
          </cell>
        </row>
        <row r="127">
          <cell r="A127" t="str">
            <v>SILLA TEE PVC NOVAFORT DE 10" X 6"</v>
          </cell>
        </row>
        <row r="128">
          <cell r="A128" t="str">
            <v xml:space="preserve">SILLA TEE W-RETEN 10” X 6” 250 X 160 MM </v>
          </cell>
        </row>
        <row r="129">
          <cell r="A129" t="str">
            <v xml:space="preserve">SILLA YEE PVC NOVAFORT  16” x 6” 400 x 160 MM </v>
          </cell>
        </row>
        <row r="130">
          <cell r="A130" t="str">
            <v xml:space="preserve">SILLA YEE PVC W-RETEN   8” X  6” 200 X 160 MM </v>
          </cell>
        </row>
        <row r="131">
          <cell r="A131" t="str">
            <v>SILLA YEE PVC W-RETEN 10” X 6” 250 X 160 MM</v>
          </cell>
        </row>
        <row r="132">
          <cell r="A132" t="str">
            <v>SILLETA TERMOFUSION P/POLIETILENO   63 MM X 20 MM</v>
          </cell>
        </row>
        <row r="133">
          <cell r="A133" t="str">
            <v>SILLETA TERMOFUSION P/POLIETILENO   90 MM X 16 MM</v>
          </cell>
        </row>
        <row r="134">
          <cell r="A134" t="str">
            <v>SILLETA TERMOFUSION P/POLIETILENO   90 MM X 20 MM</v>
          </cell>
        </row>
        <row r="135">
          <cell r="A135" t="str">
            <v>SILLETA TERMOFUSION P/POLIETILENO   90 MM X 25 MM</v>
          </cell>
        </row>
        <row r="136">
          <cell r="A136" t="str">
            <v>SILLETA TERMOFUSION P/POLIETILENO 110 MM X 16 MM</v>
          </cell>
        </row>
        <row r="137">
          <cell r="A137" t="str">
            <v>SILLETA TERMOFUSION P/POLIETILENO 110 MM X 20 MM</v>
          </cell>
        </row>
        <row r="138">
          <cell r="A138" t="str">
            <v>SILLETA TERMOFUSION P/POLIETILENO 110 MM X 25 MM</v>
          </cell>
        </row>
        <row r="139">
          <cell r="A139" t="str">
            <v>SILLETA TERMOFUSION P/POLIETILENO 160 MM X 16 MM</v>
          </cell>
        </row>
        <row r="140">
          <cell r="A140" t="str">
            <v>SILLETA TERMOFUSION P/POLIETILENO 160 MM X 20 MM</v>
          </cell>
        </row>
        <row r="141">
          <cell r="A141" t="str">
            <v>SOLDADURA LIQUIDA PARA PVC 1/16 DE GALON</v>
          </cell>
        </row>
        <row r="142">
          <cell r="A142" t="str">
            <v>SOLDADURA LIQUIDA PARA PVC 1/8   DE GALON</v>
          </cell>
        </row>
        <row r="143">
          <cell r="A143" t="str">
            <v>SPRAY MARCADOR BLANCO</v>
          </cell>
        </row>
        <row r="144">
          <cell r="A144" t="str">
            <v>SPRAY MARCADOR ROJO</v>
          </cell>
        </row>
        <row r="145">
          <cell r="A145" t="str">
            <v>TAPA C/ARO HD T/LIVIANO 24” ALCANTARILLADO</v>
          </cell>
        </row>
        <row r="146">
          <cell r="A146" t="str">
            <v>TAPA C/ARO HD T/PESADO 24" ALCANTARILLADO</v>
          </cell>
        </row>
        <row r="147">
          <cell r="A147" t="str">
            <v>TAPA C/ARO HD. DE 24" P/ACUEDUCTO HERMETICA</v>
          </cell>
        </row>
        <row r="148">
          <cell r="A148" t="str">
            <v>TAPA C/ARO TL CB 24" ACUEDUCTO</v>
          </cell>
        </row>
        <row r="149">
          <cell r="A149" t="str">
            <v>TAPA HF P/FC DE 24” TP C/CONCRETO</v>
          </cell>
        </row>
        <row r="150">
          <cell r="A150" t="str">
            <v>TAPA HF RECTANGULAR SIN CONCRETO PARA MEDIDOR</v>
          </cell>
        </row>
        <row r="151">
          <cell r="A151" t="str">
            <v>TAPA PARA MEDIDOR SIN CONCRETO</v>
          </cell>
        </row>
        <row r="152">
          <cell r="A152" t="str">
            <v>TAPA VALVULA H.F. DE 6" CON CONCRETO</v>
          </cell>
        </row>
        <row r="153">
          <cell r="A153" t="str">
            <v>TAPA VALVULA H.F. DE 6" SENCILLA</v>
          </cell>
        </row>
        <row r="154">
          <cell r="A154" t="str">
            <v>TAPAC/ARO HD T/PESADO CB 24” ACUEDUCTO</v>
          </cell>
        </row>
        <row r="155">
          <cell r="A155" t="str">
            <v>TAPON A/TOPE P/PILENO 16 MM</v>
          </cell>
        </row>
        <row r="156">
          <cell r="A156" t="str">
            <v>TAPON A/TOPE P/PILENO 20 MM</v>
          </cell>
        </row>
        <row r="157">
          <cell r="A157" t="str">
            <v>TAPON A/TOPE P/PILENO 90 MM</v>
          </cell>
        </row>
        <row r="158">
          <cell r="A158" t="str">
            <v>TAPON A/TOPE TERMOFUSION 100   63 MM PN10</v>
          </cell>
        </row>
        <row r="159">
          <cell r="A159" t="str">
            <v>TAPON A/TOPE TERMOFUSION 100   90 MM PN10</v>
          </cell>
        </row>
        <row r="160">
          <cell r="A160" t="str">
            <v>TAPON A/TOPE TERMOFUSION 100 110 MM PN10</v>
          </cell>
        </row>
        <row r="161">
          <cell r="A161" t="str">
            <v>TAPON A/TOPE TERMOFUSION 100 160 MM PN10</v>
          </cell>
        </row>
        <row r="162">
          <cell r="A162" t="str">
            <v>TAPON A/TOPE TERMOFUSION 100 200 MM PN10</v>
          </cell>
        </row>
        <row r="164">
          <cell r="A164" t="str">
            <v>TAPON PVC DE 1/2" ROSCADO</v>
          </cell>
        </row>
        <row r="165">
          <cell r="A165" t="str">
            <v>TAPON PVC DE 1/2" SOLDADO</v>
          </cell>
        </row>
        <row r="166">
          <cell r="A166" t="str">
            <v>TAPON PVC DE 2" SOLDADO</v>
          </cell>
        </row>
        <row r="167">
          <cell r="A167" t="str">
            <v>TAPON PVC DE 3" SOLDADO</v>
          </cell>
        </row>
        <row r="168">
          <cell r="A168" t="str">
            <v>TEE A TOPE-ENCA PEAD 160 MM X 90 MM</v>
          </cell>
        </row>
        <row r="169">
          <cell r="A169" t="str">
            <v>CODO A /TOPE TERMOFUSION PE 100 90MM X 90° PN10</v>
          </cell>
        </row>
        <row r="170">
          <cell r="A170" t="str">
            <v>TEE A/TOPE TERMOFUSION PE 100   63 MM X  63 MM PN10</v>
          </cell>
        </row>
        <row r="171">
          <cell r="A171" t="str">
            <v>TEE A/TOPE TERMOFUSION PE 100   90 MM X  63 MM PN10</v>
          </cell>
        </row>
        <row r="172">
          <cell r="A172" t="str">
            <v>TEE A/TOPE TERMOFUSION PE 100   90 MM X  90 MM PN10</v>
          </cell>
        </row>
        <row r="173">
          <cell r="A173" t="str">
            <v>TEE A/TOPE TERMOFUSION PE 100 110 MM X  90 MM PN10</v>
          </cell>
        </row>
        <row r="174">
          <cell r="A174" t="str">
            <v>TEE A/TOPE TERMOFUSION PE 100 110 MM X 110 MM PN1</v>
          </cell>
        </row>
        <row r="175">
          <cell r="A175" t="str">
            <v>TEE A/TOPE TERMOFUSION PE 100 160 MM X 110 MM PN</v>
          </cell>
        </row>
        <row r="176">
          <cell r="A176" t="str">
            <v>TEE A/TOPE TERMOFUSION PE 100 160 MM X 160 MM PN10</v>
          </cell>
        </row>
        <row r="177">
          <cell r="A177" t="str">
            <v>TEE A/TOPE TERMOFUSION PE 100 200 MM X  90 MM PN10</v>
          </cell>
        </row>
        <row r="178">
          <cell r="A178" t="str">
            <v>TEE A/TOPE TERMOFUSION PE 100 200 MM X 110 MM PN10</v>
          </cell>
        </row>
        <row r="179">
          <cell r="A179" t="str">
            <v>TEE A/TOPE TERMOFUSION PE 100 200 MM X 160 MM PN10</v>
          </cell>
        </row>
        <row r="180">
          <cell r="A180" t="str">
            <v>TEE A/TOPE TERMOFUSION PE 100 200 MM X 200 MM PN10</v>
          </cell>
        </row>
        <row r="181">
          <cell r="A181" t="str">
            <v>TEE A/TOPE TERMOFUSION PE 100 250 MM X 250 MM PN10</v>
          </cell>
        </row>
        <row r="182">
          <cell r="A182" t="str">
            <v>TEE A/TOPE TERMOFUSION PE 100 315 MM X 315 MM PN10</v>
          </cell>
        </row>
        <row r="183">
          <cell r="A183" t="str">
            <v>TEE HD DN 350X150 JAXBR ISO</v>
          </cell>
        </row>
        <row r="184">
          <cell r="A184" t="str">
            <v>TEE PVC 6” X 6” SANITARIA</v>
          </cell>
        </row>
        <row r="185">
          <cell r="A185" t="str">
            <v>TEE PVC DE 1/2"</v>
          </cell>
        </row>
        <row r="186">
          <cell r="A186" t="str">
            <v>TEE PVC NOVAFORT   6” X 6”</v>
          </cell>
        </row>
        <row r="187">
          <cell r="A187" t="str">
            <v>TEE PVC NOVAFORT   8” X 6”</v>
          </cell>
        </row>
        <row r="188">
          <cell r="A188" t="str">
            <v>TEE PVC NOVAFORT 10” X 6”</v>
          </cell>
        </row>
        <row r="189">
          <cell r="A189" t="str">
            <v>TEE PVC NOVAFORT 12” X 6”</v>
          </cell>
        </row>
        <row r="190">
          <cell r="A190" t="str">
            <v>TEE PVC W-RETEN 6” X 62 C X C 160 X 160 MM</v>
          </cell>
        </row>
        <row r="191">
          <cell r="A191" t="str">
            <v>TEE PVC W-RETEN DE 8" X 6" 200 X 160 MM</v>
          </cell>
        </row>
        <row r="192">
          <cell r="A192" t="str">
            <v>TEE RAPIDA P/PILENO DE 20MM X 20MM</v>
          </cell>
        </row>
        <row r="193">
          <cell r="A193" t="str">
            <v>TEE RAPIDA P/PILENO DE 25MM X 25MM</v>
          </cell>
        </row>
        <row r="194">
          <cell r="A194" t="str">
            <v>TORN ACERO 3/4” X  3”      COMPLETO</v>
          </cell>
        </row>
        <row r="195">
          <cell r="A195" t="str">
            <v>TORN ACERO 3/4” X 2-1/2” COMPLETO</v>
          </cell>
        </row>
        <row r="196">
          <cell r="A196" t="str">
            <v>TORN ACERO 3/4” X 3-1/2” G5 C/T</v>
          </cell>
        </row>
        <row r="197">
          <cell r="A197" t="str">
            <v>TORN ACERO 5/8” X 2-1/2” COMPLETO</v>
          </cell>
        </row>
        <row r="198">
          <cell r="A198" t="str">
            <v>TORN ACERO 5/8” X 3”       COMPLETO</v>
          </cell>
        </row>
        <row r="199">
          <cell r="A199" t="str">
            <v>TORN ACERO 5/8” X 3-1/2” COMPLETO</v>
          </cell>
        </row>
        <row r="200">
          <cell r="A200" t="str">
            <v>TUBERIA PEAD PE 100   63 MM PN10</v>
          </cell>
        </row>
        <row r="201">
          <cell r="A201" t="str">
            <v>TUBERIA PEAD PE 100   90 MM PN10</v>
          </cell>
        </row>
        <row r="202">
          <cell r="A202" t="str">
            <v>TUBERIA PEAD PE 100 110 MM PN10</v>
          </cell>
        </row>
        <row r="203">
          <cell r="A203" t="str">
            <v>TUBERIA PEAD PE 100 160 MM PN10</v>
          </cell>
        </row>
        <row r="204">
          <cell r="A204" t="str">
            <v>TUBERIA PEAD PE 100 200 MM PN10</v>
          </cell>
        </row>
        <row r="205">
          <cell r="A205" t="str">
            <v>TUBERIA PEAD PE 100 250 MM PN10</v>
          </cell>
        </row>
        <row r="206">
          <cell r="A206" t="str">
            <v>TUBERIA PEAD PE 100 315 MM PN10</v>
          </cell>
        </row>
        <row r="207">
          <cell r="A207" t="str">
            <v>TUBERIA PEBD PE   40    32 MM PN10</v>
          </cell>
        </row>
        <row r="208">
          <cell r="A208" t="str">
            <v>TUBERIA PEBD PE   40   16 MM PN10</v>
          </cell>
        </row>
        <row r="209">
          <cell r="A209" t="str">
            <v>TUBERIA PEBD PE   40   20 MM PN10</v>
          </cell>
        </row>
        <row r="210">
          <cell r="A210" t="str">
            <v>TUBERIA PEBD PE   40   25 MM PN10</v>
          </cell>
        </row>
        <row r="211">
          <cell r="A211" t="str">
            <v>TUBERIA POLIETILENO 8” X 200 MM PN10</v>
          </cell>
        </row>
        <row r="212">
          <cell r="A212" t="str">
            <v>TUBERIA PVC PERFILADA P/ALCANT DE   6" 160  MM</v>
          </cell>
        </row>
        <row r="213">
          <cell r="A213" t="str">
            <v>TUBERIA PVC PERFILADA P/ALCANT DE  8" 200  MM</v>
          </cell>
        </row>
        <row r="214">
          <cell r="A214" t="str">
            <v>TUBERIA PVC PERFILADA P/ALCANT DE 10" 250  MM</v>
          </cell>
        </row>
        <row r="215">
          <cell r="A215" t="str">
            <v>TUBERIA PVC PERFILADA P/ALCANT DE 12" 315 MM</v>
          </cell>
        </row>
        <row r="216">
          <cell r="A216" t="str">
            <v>TUBERIA PVC PERFILADA P/ALCANT DE 16" 410  MM</v>
          </cell>
        </row>
        <row r="217">
          <cell r="A217" t="str">
            <v>TUBERIA PVC PERFILADA P/ALCANT DE 18" 450 MM</v>
          </cell>
        </row>
        <row r="218">
          <cell r="A218" t="str">
            <v>TUBERIA PVC PERFILADA P/ALCANT DE 20" 500  MM</v>
          </cell>
        </row>
        <row r="219">
          <cell r="A219" t="str">
            <v>TUBERIA PVC RDE 13,5 315 DE 1/2" E.LISO</v>
          </cell>
        </row>
        <row r="220">
          <cell r="A220" t="str">
            <v>TUBERIA PVC W-RETEN DE 6" 160 MM</v>
          </cell>
        </row>
        <row r="221">
          <cell r="A221" t="str">
            <v>TUBERIA PVC W-RETEN DE 8" 200 MM</v>
          </cell>
        </row>
        <row r="222">
          <cell r="A222" t="str">
            <v xml:space="preserve">TUBERIA PVC RDE 21 200 DE 3" </v>
          </cell>
        </row>
        <row r="223">
          <cell r="A223" t="str">
            <v>TUBO CONCRETO 10" SIMPLE CLASE 2</v>
          </cell>
        </row>
        <row r="224">
          <cell r="A224" t="str">
            <v>TUBO CONCRETO 14” CL-II</v>
          </cell>
        </row>
        <row r="225">
          <cell r="A225" t="str">
            <v>TUBO CONCRETO 16” CL-II S/R CON EMPAQUES</v>
          </cell>
        </row>
        <row r="226">
          <cell r="A226" t="str">
            <v>TUBO CONCRETO 28"</v>
          </cell>
        </row>
        <row r="227">
          <cell r="A227" t="str">
            <v>TUBO CONCRETO 30" CL- II 2M</v>
          </cell>
        </row>
        <row r="228">
          <cell r="A228" t="str">
            <v>TUBO CONCRETO DE 12” X 1.25 MT SIMPLE CLASE II</v>
          </cell>
        </row>
        <row r="229">
          <cell r="A229" t="str">
            <v>TUBO CONCRETO DE 14” X 1.25 MT SIMPLE CLASE II</v>
          </cell>
        </row>
        <row r="230">
          <cell r="A230" t="str">
            <v>TUBO CONCRETO DE 16” X 1.25 MT SIMPLE CLASE II</v>
          </cell>
        </row>
        <row r="231">
          <cell r="A231" t="str">
            <v>TUBO CONCRETO DE 18” X 1.25 MT SIMPLE CLASE II</v>
          </cell>
        </row>
        <row r="232">
          <cell r="A232" t="str">
            <v>TUBO CONCRETO DE 20” X 1.25 MT SIMPLE CLASE II</v>
          </cell>
        </row>
        <row r="233">
          <cell r="A233" t="str">
            <v>TUBO CONCRETO REFORZADO DE 24” CL III X 2.50 MT</v>
          </cell>
        </row>
        <row r="234">
          <cell r="A234" t="str">
            <v>TUBO CONCRETO REFORZADO DE 44" CL - 2</v>
          </cell>
        </row>
        <row r="235">
          <cell r="A235" t="str">
            <v>TUBO CONDUIT PVC DE 1" X 3 MT</v>
          </cell>
        </row>
        <row r="236">
          <cell r="A236" t="str">
            <v>UNION MAXISTEP 332/339/348/365</v>
          </cell>
        </row>
        <row r="237">
          <cell r="A237" t="str">
            <v>UNION UNIV MAXIFIT 322,9 - 339,4</v>
          </cell>
        </row>
        <row r="238">
          <cell r="A238" t="str">
            <v>UNION PVC NOVAFOR DE 6" 160 MM</v>
          </cell>
        </row>
        <row r="239">
          <cell r="A239" t="str">
            <v>UNION PVC SANITARIA DE 6" 160 MM</v>
          </cell>
        </row>
        <row r="240">
          <cell r="A240" t="str">
            <v>UNION PVC W-RETEN DE 6" 160 MM</v>
          </cell>
        </row>
        <row r="241">
          <cell r="A241" t="str">
            <v>UNION PVC W-RETEN DE 8” 200 MM</v>
          </cell>
        </row>
        <row r="242">
          <cell r="A242" t="str">
            <v>UNION RAPIDA P/PILENO  DE 20 MM X 16 MM</v>
          </cell>
        </row>
        <row r="243">
          <cell r="A243" t="str">
            <v>UNION RAPIDA P/PILENO  DE 25 MM X 25 MM</v>
          </cell>
        </row>
        <row r="244">
          <cell r="A244" t="str">
            <v>UNION RAPIDA P/PILENO  DE 32 MM X 32 MM</v>
          </cell>
        </row>
        <row r="245">
          <cell r="A245" t="str">
            <v>UNION RAPIDA P/PILENO DE  20 MM X 20 MM</v>
          </cell>
        </row>
        <row r="246">
          <cell r="A246" t="str">
            <v>UNION SIMPLE PVC 3"</v>
          </cell>
        </row>
        <row r="247">
          <cell r="A247" t="str">
            <v>UNION UNIV HD 14" 378-380</v>
          </cell>
        </row>
        <row r="248">
          <cell r="A248" t="str">
            <v>UNION UNIV HD 6” 158-181 FD</v>
          </cell>
        </row>
        <row r="249">
          <cell r="A249" t="str">
            <v>UNION UNIV HD 8" 218-234 FD</v>
          </cell>
        </row>
        <row r="250">
          <cell r="A250" t="str">
            <v>VALV COMPTA DN-200 MM 8” EURO B XB ISO PN10 T-23</v>
          </cell>
        </row>
        <row r="251">
          <cell r="A251" t="str">
            <v>VALV COMPTA DN-80 MM 3” EURO B XB ISO PN10 T-23</v>
          </cell>
        </row>
        <row r="252">
          <cell r="A252" t="str">
            <v>VALV DE BOLA C/R DE 1/2" HH LATON</v>
          </cell>
        </row>
        <row r="253">
          <cell r="A253" t="str">
            <v>VALV DE BOLA C/R DE 1/2" HM LATON</v>
          </cell>
        </row>
        <row r="254">
          <cell r="A254" t="str">
            <v>VALVULA COMPUERTA 160MM</v>
          </cell>
        </row>
        <row r="255">
          <cell r="A255" t="str">
            <v>VALVULA COMPUERTA 200MM</v>
          </cell>
        </row>
        <row r="256">
          <cell r="A256" t="str">
            <v>VALVULA COMPUERTA 250 MM</v>
          </cell>
        </row>
        <row r="257">
          <cell r="A257" t="str">
            <v>VALVULA COMPUERTA 315 MM</v>
          </cell>
        </row>
        <row r="258">
          <cell r="A258" t="str">
            <v>VALVULA COMPUERTA DN 50 MM 2" EURO B XB ISO</v>
          </cell>
        </row>
        <row r="259">
          <cell r="A259" t="str">
            <v>VALVULA DE BOLA C/R DE 3/4" HM LATON</v>
          </cell>
        </row>
        <row r="260">
          <cell r="A260" t="str">
            <v>VALVULA DE BOLA H/M DE 1"</v>
          </cell>
        </row>
        <row r="261">
          <cell r="A261" t="str">
            <v>VALVULA EURO  COMPUERTA  90  MM</v>
          </cell>
        </row>
        <row r="262">
          <cell r="A262" t="str">
            <v>VALVULA EURO  COMPUERTA  110 MM</v>
          </cell>
        </row>
        <row r="263">
          <cell r="A263" t="str">
            <v>YEE DE CEMENTO DE 10” X 6” P/ALC</v>
          </cell>
        </row>
        <row r="264">
          <cell r="A264" t="str">
            <v>YEE PVC NOVAFORT   8” X 6” 200 X 160 MM</v>
          </cell>
        </row>
        <row r="265">
          <cell r="A265" t="str">
            <v>YEE PVC NOVAFORT 10” X 6” 250 X 160 MM</v>
          </cell>
        </row>
        <row r="266">
          <cell r="A266" t="str">
            <v>YEE PVC W-RETEN 8” X 6” C X C 200 X 160 MM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Relationship Id="rId4" Type="http://schemas.openxmlformats.org/officeDocument/2006/relationships/comments" Target="../comments2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2:H32"/>
  <sheetViews>
    <sheetView view="pageBreakPreview" topLeftCell="A12" zoomScaleNormal="100" zoomScaleSheetLayoutView="100" workbookViewId="0">
      <selection activeCell="A12" sqref="A12"/>
    </sheetView>
  </sheetViews>
  <sheetFormatPr baseColWidth="10" defaultRowHeight="15" x14ac:dyDescent="0.25"/>
  <cols>
    <col min="1" max="1" width="13.42578125" bestFit="1" customWidth="1"/>
    <col min="2" max="2" width="47.42578125" customWidth="1"/>
    <col min="3" max="3" width="11.42578125" style="27"/>
  </cols>
  <sheetData>
    <row r="2" spans="1:8" ht="45" x14ac:dyDescent="0.25">
      <c r="A2" s="25" t="s">
        <v>28</v>
      </c>
      <c r="B2" s="25" t="s">
        <v>29</v>
      </c>
      <c r="C2" s="25" t="s">
        <v>9</v>
      </c>
      <c r="D2" s="25" t="s">
        <v>233</v>
      </c>
      <c r="E2" s="25" t="s">
        <v>229</v>
      </c>
      <c r="F2" s="25" t="s">
        <v>234</v>
      </c>
      <c r="G2" s="25" t="s">
        <v>235</v>
      </c>
      <c r="H2" s="25" t="s">
        <v>236</v>
      </c>
    </row>
    <row r="3" spans="1:8" x14ac:dyDescent="0.25">
      <c r="A3" s="26">
        <v>1000157</v>
      </c>
      <c r="B3" s="24" t="s">
        <v>30</v>
      </c>
      <c r="C3" s="26" t="s">
        <v>26</v>
      </c>
      <c r="D3" s="24">
        <f>ALMACEN!H105</f>
        <v>60</v>
      </c>
      <c r="E3" s="24">
        <f>ALMACEN!K105</f>
        <v>48</v>
      </c>
      <c r="F3" s="24">
        <f>D3-E3</f>
        <v>12</v>
      </c>
      <c r="G3" s="24"/>
      <c r="H3" s="24"/>
    </row>
    <row r="4" spans="1:8" x14ac:dyDescent="0.25">
      <c r="A4" s="26">
        <v>1000156</v>
      </c>
      <c r="B4" s="24" t="s">
        <v>31</v>
      </c>
      <c r="C4" s="26" t="s">
        <v>26</v>
      </c>
      <c r="D4" s="24">
        <f>ALMACEN!P105</f>
        <v>18</v>
      </c>
      <c r="E4" s="24">
        <f>ALMACEN!S105</f>
        <v>7.5</v>
      </c>
      <c r="F4" s="24">
        <f t="shared" ref="F4:F31" si="0">D4-E4</f>
        <v>10.5</v>
      </c>
      <c r="G4" s="24"/>
      <c r="H4" s="24"/>
    </row>
    <row r="5" spans="1:8" x14ac:dyDescent="0.25">
      <c r="A5" s="26">
        <v>1000181</v>
      </c>
      <c r="B5" s="24" t="s">
        <v>32</v>
      </c>
      <c r="C5" s="26" t="s">
        <v>33</v>
      </c>
      <c r="D5" s="24">
        <f>ALMACEN!X105</f>
        <v>10</v>
      </c>
      <c r="E5" s="24">
        <f>ALMACEN!AA105</f>
        <v>14</v>
      </c>
      <c r="F5" s="24">
        <f t="shared" si="0"/>
        <v>-4</v>
      </c>
      <c r="G5" s="24"/>
      <c r="H5" s="24"/>
    </row>
    <row r="6" spans="1:8" x14ac:dyDescent="0.25">
      <c r="A6" s="26">
        <v>1000185</v>
      </c>
      <c r="B6" s="24" t="s">
        <v>38</v>
      </c>
      <c r="C6" s="26" t="s">
        <v>33</v>
      </c>
      <c r="D6" s="24">
        <f>ALMACEN!AF105</f>
        <v>20</v>
      </c>
      <c r="E6" s="24">
        <f>ALMACEN!AI105</f>
        <v>28</v>
      </c>
      <c r="F6" s="24">
        <f t="shared" si="0"/>
        <v>-8</v>
      </c>
      <c r="G6" s="24"/>
      <c r="H6" s="24"/>
    </row>
    <row r="7" spans="1:8" x14ac:dyDescent="0.25">
      <c r="A7" s="26">
        <v>1000184</v>
      </c>
      <c r="B7" s="24" t="s">
        <v>39</v>
      </c>
      <c r="C7" s="26" t="s">
        <v>33</v>
      </c>
      <c r="D7" s="24">
        <f>ALMACEN!AN105</f>
        <v>10</v>
      </c>
      <c r="E7" s="24">
        <f>ALMACEN!AQ105</f>
        <v>10</v>
      </c>
      <c r="F7" s="24">
        <f t="shared" si="0"/>
        <v>0</v>
      </c>
      <c r="G7" s="24"/>
      <c r="H7" s="24"/>
    </row>
    <row r="8" spans="1:8" x14ac:dyDescent="0.25">
      <c r="A8" s="26">
        <v>1000870</v>
      </c>
      <c r="B8" s="24" t="s">
        <v>36</v>
      </c>
      <c r="C8" s="26" t="s">
        <v>33</v>
      </c>
      <c r="D8" s="24">
        <f>ALMACEN!AV105</f>
        <v>0</v>
      </c>
      <c r="E8" s="24">
        <f>ALMACEN!AY105</f>
        <v>0</v>
      </c>
      <c r="F8" s="24">
        <f t="shared" si="0"/>
        <v>0</v>
      </c>
      <c r="G8" s="24"/>
      <c r="H8" s="24"/>
    </row>
    <row r="9" spans="1:8" x14ac:dyDescent="0.25">
      <c r="A9" s="26">
        <v>1000747</v>
      </c>
      <c r="B9" s="24" t="s">
        <v>37</v>
      </c>
      <c r="C9" s="26" t="s">
        <v>33</v>
      </c>
      <c r="D9" s="24">
        <f>ALMACEN!BD105</f>
        <v>0</v>
      </c>
      <c r="E9" s="24">
        <f>ALMACEN!BG105</f>
        <v>0</v>
      </c>
      <c r="F9" s="24">
        <f t="shared" si="0"/>
        <v>0</v>
      </c>
      <c r="G9" s="24"/>
      <c r="H9" s="24"/>
    </row>
    <row r="10" spans="1:8" x14ac:dyDescent="0.25">
      <c r="A10" s="26">
        <v>1000179</v>
      </c>
      <c r="B10" s="24" t="s">
        <v>40</v>
      </c>
      <c r="C10" s="26" t="s">
        <v>33</v>
      </c>
      <c r="D10" s="24">
        <f>ALMACEN!BL105</f>
        <v>0</v>
      </c>
      <c r="E10" s="24">
        <f>ALMACEN!BO105</f>
        <v>0</v>
      </c>
      <c r="F10" s="24">
        <f t="shared" si="0"/>
        <v>0</v>
      </c>
      <c r="G10" s="24"/>
      <c r="H10" s="24"/>
    </row>
    <row r="11" spans="1:8" x14ac:dyDescent="0.25">
      <c r="A11" s="26">
        <v>1000170</v>
      </c>
      <c r="B11" s="24" t="s">
        <v>41</v>
      </c>
      <c r="C11" s="26" t="s">
        <v>33</v>
      </c>
      <c r="D11" s="24">
        <f>ALMACEN!BT105</f>
        <v>0</v>
      </c>
      <c r="E11" s="24">
        <f>ALMACEN!BW105</f>
        <v>0</v>
      </c>
      <c r="F11" s="24">
        <f t="shared" si="0"/>
        <v>0</v>
      </c>
      <c r="G11" s="24"/>
      <c r="H11" s="24"/>
    </row>
    <row r="12" spans="1:8" x14ac:dyDescent="0.25">
      <c r="A12" s="26">
        <v>1000158</v>
      </c>
      <c r="B12" s="24" t="s">
        <v>49</v>
      </c>
      <c r="C12" s="26" t="s">
        <v>26</v>
      </c>
      <c r="D12" s="24">
        <f>ALMACEN!CB105</f>
        <v>0</v>
      </c>
      <c r="E12" s="24">
        <f>ALMACEN!CE105</f>
        <v>0</v>
      </c>
      <c r="F12" s="24">
        <f t="shared" si="0"/>
        <v>0</v>
      </c>
      <c r="G12" s="24"/>
      <c r="H12" s="24"/>
    </row>
    <row r="13" spans="1:8" x14ac:dyDescent="0.25">
      <c r="A13" s="26">
        <v>1000186</v>
      </c>
      <c r="B13" s="24" t="s">
        <v>42</v>
      </c>
      <c r="C13" s="26" t="s">
        <v>9</v>
      </c>
      <c r="D13" s="24">
        <f>ALMACEN!CJ105</f>
        <v>0</v>
      </c>
      <c r="E13" s="24">
        <f>ALMACEN!CM105</f>
        <v>0</v>
      </c>
      <c r="F13" s="24">
        <f t="shared" si="0"/>
        <v>0</v>
      </c>
      <c r="G13" s="24"/>
      <c r="H13" s="24"/>
    </row>
    <row r="14" spans="1:8" x14ac:dyDescent="0.25">
      <c r="A14" s="26">
        <v>1000182</v>
      </c>
      <c r="B14" s="24" t="s">
        <v>43</v>
      </c>
      <c r="C14" s="26" t="s">
        <v>9</v>
      </c>
      <c r="D14" s="24">
        <f>ALMACEN!CR105</f>
        <v>0</v>
      </c>
      <c r="E14" s="24">
        <f>ALMACEN!CU105</f>
        <v>0</v>
      </c>
      <c r="F14" s="24">
        <f t="shared" si="0"/>
        <v>0</v>
      </c>
      <c r="G14" s="24"/>
      <c r="H14" s="24"/>
    </row>
    <row r="15" spans="1:8" x14ac:dyDescent="0.25">
      <c r="A15" s="26">
        <v>1000171</v>
      </c>
      <c r="B15" s="24" t="s">
        <v>44</v>
      </c>
      <c r="C15" s="26" t="s">
        <v>9</v>
      </c>
      <c r="D15" s="24">
        <f>ALMACEN!CZ105</f>
        <v>0</v>
      </c>
      <c r="E15" s="24">
        <f>ALMACEN!DC105</f>
        <v>0</v>
      </c>
      <c r="F15" s="24">
        <f t="shared" si="0"/>
        <v>0</v>
      </c>
      <c r="G15" s="24"/>
      <c r="H15" s="24"/>
    </row>
    <row r="16" spans="1:8" x14ac:dyDescent="0.25">
      <c r="A16" s="26">
        <v>1000872</v>
      </c>
      <c r="B16" s="24" t="s">
        <v>45</v>
      </c>
      <c r="C16" s="26" t="s">
        <v>9</v>
      </c>
      <c r="D16" s="24">
        <f>ALMACEN!DH105</f>
        <v>0</v>
      </c>
      <c r="E16" s="24">
        <f>ALMACEN!DK105</f>
        <v>0</v>
      </c>
      <c r="F16" s="24">
        <f t="shared" si="0"/>
        <v>0</v>
      </c>
      <c r="G16" s="24"/>
      <c r="H16" s="24"/>
    </row>
    <row r="17" spans="1:8" x14ac:dyDescent="0.25">
      <c r="A17" s="26">
        <v>1000863</v>
      </c>
      <c r="B17" s="24" t="s">
        <v>46</v>
      </c>
      <c r="C17" s="26" t="s">
        <v>9</v>
      </c>
      <c r="D17" s="24">
        <f>ALMACEN!DP105</f>
        <v>0</v>
      </c>
      <c r="E17" s="24">
        <f>ALMACEN!DS105</f>
        <v>1</v>
      </c>
      <c r="F17" s="24">
        <f t="shared" si="0"/>
        <v>-1</v>
      </c>
      <c r="G17" s="24"/>
      <c r="H17" s="24"/>
    </row>
    <row r="18" spans="1:8" x14ac:dyDescent="0.25">
      <c r="A18" s="26">
        <v>1000159</v>
      </c>
      <c r="B18" s="24" t="s">
        <v>48</v>
      </c>
      <c r="C18" s="26" t="s">
        <v>47</v>
      </c>
      <c r="D18" s="24">
        <f>ALMACEN!DX105</f>
        <v>0</v>
      </c>
      <c r="E18" s="24">
        <f>ALMACEN!EA105</f>
        <v>0</v>
      </c>
      <c r="F18" s="24">
        <f t="shared" si="0"/>
        <v>0</v>
      </c>
      <c r="G18" s="24"/>
      <c r="H18" s="24"/>
    </row>
    <row r="19" spans="1:8" x14ac:dyDescent="0.25">
      <c r="A19" s="26">
        <v>1000163</v>
      </c>
      <c r="B19" s="24" t="s">
        <v>50</v>
      </c>
      <c r="C19" s="26" t="s">
        <v>47</v>
      </c>
      <c r="D19" s="24">
        <f>ALMACEN!EF105</f>
        <v>0</v>
      </c>
      <c r="E19" s="24">
        <f>ALMACEN!EI105</f>
        <v>0</v>
      </c>
      <c r="F19" s="24">
        <f t="shared" si="0"/>
        <v>0</v>
      </c>
      <c r="G19" s="24"/>
      <c r="H19" s="24"/>
    </row>
    <row r="20" spans="1:8" x14ac:dyDescent="0.25">
      <c r="A20" s="12">
        <v>1005924</v>
      </c>
      <c r="B20" s="24" t="s">
        <v>51</v>
      </c>
      <c r="C20" s="26" t="s">
        <v>9</v>
      </c>
      <c r="D20" s="24">
        <f>ALMACEN!EN105</f>
        <v>0</v>
      </c>
      <c r="E20" s="24">
        <f>ALMACEN!EQ105</f>
        <v>0</v>
      </c>
      <c r="F20" s="24">
        <f t="shared" si="0"/>
        <v>0</v>
      </c>
      <c r="G20" s="24"/>
      <c r="H20" s="24"/>
    </row>
    <row r="21" spans="1:8" x14ac:dyDescent="0.25">
      <c r="A21" s="26">
        <v>1000164</v>
      </c>
      <c r="B21" s="24" t="s">
        <v>52</v>
      </c>
      <c r="C21" s="26" t="s">
        <v>47</v>
      </c>
      <c r="D21" s="24">
        <f>ALMACEN!EV105</f>
        <v>0</v>
      </c>
      <c r="E21" s="24">
        <f>ALMACEN!EY105</f>
        <v>0</v>
      </c>
      <c r="F21" s="24">
        <f t="shared" si="0"/>
        <v>0</v>
      </c>
      <c r="G21" s="24"/>
      <c r="H21" s="24"/>
    </row>
    <row r="22" spans="1:8" x14ac:dyDescent="0.25">
      <c r="A22" s="26">
        <v>1000187</v>
      </c>
      <c r="B22" s="24" t="s">
        <v>53</v>
      </c>
      <c r="C22" s="26" t="s">
        <v>9</v>
      </c>
      <c r="D22" s="24">
        <f>ALMACEN!FD105</f>
        <v>0</v>
      </c>
      <c r="E22" s="24">
        <f>ALMACEN!FG105</f>
        <v>0</v>
      </c>
      <c r="F22" s="24">
        <f t="shared" si="0"/>
        <v>0</v>
      </c>
      <c r="G22" s="24"/>
      <c r="H22" s="24"/>
    </row>
    <row r="23" spans="1:8" x14ac:dyDescent="0.25">
      <c r="A23" s="26">
        <v>1000160</v>
      </c>
      <c r="B23" s="24" t="s">
        <v>54</v>
      </c>
      <c r="C23" s="26" t="s">
        <v>47</v>
      </c>
      <c r="D23" s="24">
        <f>ALMACEN!FL105</f>
        <v>0</v>
      </c>
      <c r="E23" s="24">
        <f>ALMACEN!FO105</f>
        <v>0</v>
      </c>
      <c r="F23" s="24">
        <f t="shared" si="0"/>
        <v>0</v>
      </c>
      <c r="G23" s="24"/>
      <c r="H23" s="24"/>
    </row>
    <row r="24" spans="1:8" ht="19.5" customHeight="1" x14ac:dyDescent="0.25">
      <c r="A24" s="12">
        <v>1011372</v>
      </c>
      <c r="B24" s="102" t="s">
        <v>199</v>
      </c>
      <c r="C24" s="101" t="s">
        <v>9</v>
      </c>
      <c r="D24" s="24">
        <f>ALMACEN!FT105</f>
        <v>0</v>
      </c>
      <c r="E24" s="24">
        <f>ALMACEN!FW105</f>
        <v>0</v>
      </c>
      <c r="F24" s="24">
        <f t="shared" si="0"/>
        <v>0</v>
      </c>
      <c r="G24" s="24"/>
      <c r="H24" s="24"/>
    </row>
    <row r="25" spans="1:8" x14ac:dyDescent="0.25">
      <c r="A25" s="12">
        <v>1000191</v>
      </c>
      <c r="B25" s="102" t="s">
        <v>198</v>
      </c>
      <c r="C25" s="101" t="s">
        <v>9</v>
      </c>
      <c r="D25" s="24">
        <f>ALMACEN!GB105</f>
        <v>0</v>
      </c>
      <c r="E25" s="24">
        <f>ALMACEN!GE105</f>
        <v>0</v>
      </c>
      <c r="F25" s="24">
        <f t="shared" si="0"/>
        <v>0</v>
      </c>
      <c r="G25" s="24"/>
      <c r="H25" s="24"/>
    </row>
    <row r="26" spans="1:8" x14ac:dyDescent="0.25">
      <c r="A26" s="12">
        <v>1000166</v>
      </c>
      <c r="B26" s="102" t="s">
        <v>226</v>
      </c>
      <c r="C26" s="101" t="s">
        <v>47</v>
      </c>
      <c r="D26" s="24"/>
      <c r="E26" s="24"/>
      <c r="F26" s="24">
        <f t="shared" si="0"/>
        <v>0</v>
      </c>
      <c r="G26" s="24"/>
      <c r="H26" s="24"/>
    </row>
    <row r="27" spans="1:8" x14ac:dyDescent="0.25">
      <c r="A27" s="12">
        <v>1003904</v>
      </c>
      <c r="B27" s="102" t="s">
        <v>251</v>
      </c>
      <c r="C27" s="101" t="s">
        <v>9</v>
      </c>
      <c r="D27" s="24"/>
      <c r="E27" s="24"/>
      <c r="F27" s="24">
        <f t="shared" si="0"/>
        <v>0</v>
      </c>
      <c r="G27" s="24"/>
      <c r="H27" s="24"/>
    </row>
    <row r="28" spans="1:8" x14ac:dyDescent="0.25">
      <c r="A28" s="12"/>
      <c r="B28" s="102"/>
      <c r="C28" s="101"/>
      <c r="D28" s="24"/>
      <c r="E28" s="24"/>
      <c r="F28" s="24">
        <f t="shared" si="0"/>
        <v>0</v>
      </c>
      <c r="G28" s="24"/>
      <c r="H28" s="24"/>
    </row>
    <row r="29" spans="1:8" x14ac:dyDescent="0.25">
      <c r="A29" s="12">
        <v>1000864</v>
      </c>
      <c r="B29" s="24" t="s">
        <v>201</v>
      </c>
      <c r="C29" s="26" t="s">
        <v>9</v>
      </c>
      <c r="D29" s="24">
        <f>ALMACEN!GJ105</f>
        <v>0</v>
      </c>
      <c r="E29" s="24">
        <f>ALMACEN!GM105</f>
        <v>0</v>
      </c>
      <c r="F29" s="24">
        <f t="shared" si="0"/>
        <v>0</v>
      </c>
      <c r="G29" s="24"/>
      <c r="H29" s="24"/>
    </row>
    <row r="30" spans="1:8" x14ac:dyDescent="0.25">
      <c r="A30" s="12">
        <v>1000161</v>
      </c>
      <c r="B30" s="24" t="s">
        <v>211</v>
      </c>
      <c r="C30" s="26" t="s">
        <v>26</v>
      </c>
      <c r="D30" s="24">
        <f>ALMACEN!GR105</f>
        <v>0</v>
      </c>
      <c r="E30" s="24">
        <f>ALMACEN!GU105</f>
        <v>0</v>
      </c>
      <c r="F30" s="24">
        <f t="shared" si="0"/>
        <v>0</v>
      </c>
      <c r="G30" s="24"/>
      <c r="H30" s="24"/>
    </row>
    <row r="31" spans="1:8" x14ac:dyDescent="0.25">
      <c r="A31" s="12">
        <v>1000865</v>
      </c>
      <c r="B31" s="24" t="s">
        <v>201</v>
      </c>
      <c r="C31" s="26" t="s">
        <v>9</v>
      </c>
      <c r="D31" s="24">
        <f>ALMACEN!GZ105</f>
        <v>0</v>
      </c>
      <c r="E31" s="24">
        <f>ALMACEN!HC105</f>
        <v>0</v>
      </c>
      <c r="F31" s="24">
        <f t="shared" si="0"/>
        <v>0</v>
      </c>
      <c r="G31" s="24"/>
      <c r="H31" s="24"/>
    </row>
    <row r="32" spans="1:8" x14ac:dyDescent="0.25">
      <c r="A32" s="207"/>
      <c r="B32" s="208"/>
    </row>
  </sheetData>
  <autoFilter ref="A2:C31" xr:uid="{00000000-0009-0000-0000-000001000000}"/>
  <pageMargins left="0.7" right="0.7" top="0.75" bottom="0.75" header="0.3" footer="0.3"/>
  <pageSetup paperSize="9" scale="62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KV35"/>
  <sheetViews>
    <sheetView view="pageBreakPreview" zoomScale="85" zoomScaleNormal="100" zoomScaleSheetLayoutView="85" workbookViewId="0">
      <pane xSplit="3" ySplit="4" topLeftCell="D17" activePane="bottomRight" state="frozen"/>
      <selection activeCell="V15" sqref="V15:AD25"/>
      <selection pane="topRight" activeCell="V15" sqref="V15:AD25"/>
      <selection pane="bottomLeft" activeCell="V15" sqref="V15:AD25"/>
      <selection pane="bottomRight" activeCell="B6" sqref="B6"/>
    </sheetView>
  </sheetViews>
  <sheetFormatPr baseColWidth="10" defaultColWidth="11.5703125" defaultRowHeight="15" outlineLevelCol="1" x14ac:dyDescent="0.25"/>
  <cols>
    <col min="1" max="1" width="16.85546875" bestFit="1" customWidth="1"/>
    <col min="2" max="2" width="53.42578125" customWidth="1"/>
    <col min="3" max="3" width="4.85546875" style="27" bestFit="1" customWidth="1"/>
    <col min="4" max="5" width="6.85546875" bestFit="1" customWidth="1" outlineLevel="1"/>
    <col min="6" max="7" width="6.42578125" customWidth="1" outlineLevel="1"/>
    <col min="8" max="8" width="5.85546875" customWidth="1" outlineLevel="1"/>
    <col min="9" max="10" width="6.42578125" customWidth="1" outlineLevel="1"/>
    <col min="11" max="11" width="5.85546875" customWidth="1" outlineLevel="1"/>
    <col min="12" max="13" width="6.42578125" customWidth="1" outlineLevel="1"/>
    <col min="14" max="14" width="5.85546875" customWidth="1" outlineLevel="1"/>
    <col min="15" max="16" width="6.42578125" customWidth="1" outlineLevel="1"/>
    <col min="17" max="17" width="6.140625" customWidth="1" outlineLevel="1"/>
    <col min="18" max="19" width="6.42578125" customWidth="1" outlineLevel="1"/>
    <col min="20" max="20" width="5.85546875" customWidth="1" outlineLevel="1"/>
    <col min="21" max="21" width="7.140625" customWidth="1" outlineLevel="1"/>
    <col min="22" max="22" width="6.42578125" customWidth="1" outlineLevel="1"/>
    <col min="23" max="23" width="5.85546875" customWidth="1" outlineLevel="1"/>
    <col min="24" max="25" width="6.42578125" customWidth="1" outlineLevel="1"/>
    <col min="26" max="26" width="5.85546875" customWidth="1" outlineLevel="1"/>
    <col min="27" max="28" width="6.42578125" customWidth="1" outlineLevel="1"/>
    <col min="29" max="29" width="5.85546875" customWidth="1" outlineLevel="1"/>
    <col min="30" max="31" width="6.42578125" customWidth="1" outlineLevel="1"/>
    <col min="32" max="32" width="5.85546875" customWidth="1" outlineLevel="1"/>
    <col min="33" max="34" width="6.42578125" customWidth="1" outlineLevel="1"/>
    <col min="35" max="35" width="5.85546875" customWidth="1" outlineLevel="1"/>
    <col min="36" max="36" width="6.5703125" customWidth="1" outlineLevel="1"/>
    <col min="37" max="37" width="6.42578125" customWidth="1" outlineLevel="1"/>
    <col min="38" max="38" width="5.85546875" customWidth="1" outlineLevel="1"/>
    <col min="39" max="40" width="6.42578125" customWidth="1" outlineLevel="1"/>
    <col min="41" max="41" width="5.85546875" customWidth="1" outlineLevel="1"/>
    <col min="42" max="42" width="6.42578125" customWidth="1" outlineLevel="1"/>
    <col min="43" max="43" width="6.85546875" bestFit="1" customWidth="1" outlineLevel="1"/>
    <col min="44" max="44" width="7.42578125" customWidth="1" outlineLevel="1"/>
    <col min="45" max="46" width="6.42578125" customWidth="1" outlineLevel="1"/>
    <col min="47" max="47" width="5.85546875" customWidth="1" outlineLevel="1"/>
    <col min="48" max="49" width="6.42578125" customWidth="1" outlineLevel="1"/>
    <col min="50" max="50" width="5.85546875" customWidth="1" outlineLevel="1"/>
    <col min="51" max="52" width="6.42578125" customWidth="1" outlineLevel="1"/>
    <col min="53" max="53" width="6.140625" customWidth="1" outlineLevel="1"/>
    <col min="54" max="55" width="6.42578125" customWidth="1" outlineLevel="1"/>
    <col min="56" max="56" width="5.85546875" customWidth="1" outlineLevel="1"/>
    <col min="57" max="57" width="7.140625" customWidth="1" outlineLevel="1"/>
    <col min="58" max="58" width="6.42578125" customWidth="1" outlineLevel="1"/>
    <col min="59" max="59" width="6.140625" customWidth="1" outlineLevel="1"/>
    <col min="60" max="61" width="6.42578125" customWidth="1" outlineLevel="1"/>
    <col min="62" max="62" width="5.85546875" customWidth="1" outlineLevel="1"/>
    <col min="63" max="64" width="6.42578125" customWidth="1" outlineLevel="1"/>
    <col min="65" max="65" width="5.85546875" customWidth="1" outlineLevel="1"/>
    <col min="66" max="67" width="6.42578125" customWidth="1" outlineLevel="1"/>
    <col min="68" max="68" width="5.85546875" customWidth="1" outlineLevel="1"/>
    <col min="69" max="70" width="6.42578125" customWidth="1" outlineLevel="1"/>
    <col min="71" max="71" width="5.85546875" customWidth="1" outlineLevel="1"/>
    <col min="72" max="73" width="6.42578125" customWidth="1" outlineLevel="1"/>
    <col min="74" max="74" width="5.85546875" customWidth="1" outlineLevel="1"/>
    <col min="75" max="76" width="6.42578125" customWidth="1" outlineLevel="1"/>
    <col min="77" max="77" width="7.140625" customWidth="1" outlineLevel="1"/>
    <col min="78" max="78" width="6.42578125" customWidth="1" outlineLevel="1"/>
    <col min="79" max="79" width="6.5703125" customWidth="1" outlineLevel="1"/>
    <col min="80" max="80" width="5.85546875" customWidth="1" outlineLevel="1"/>
    <col min="81" max="81" width="7.140625" customWidth="1" outlineLevel="1"/>
    <col min="82" max="82" width="6.42578125" customWidth="1" outlineLevel="1"/>
    <col min="83" max="83" width="5.85546875" customWidth="1" outlineLevel="1"/>
    <col min="84" max="85" width="6.42578125" customWidth="1" outlineLevel="1"/>
    <col min="86" max="86" width="5.85546875" customWidth="1" outlineLevel="1"/>
    <col min="87" max="88" width="6.42578125" customWidth="1" outlineLevel="1"/>
    <col min="89" max="89" width="5.85546875" customWidth="1" outlineLevel="1"/>
    <col min="90" max="91" width="6.42578125" customWidth="1" outlineLevel="1"/>
    <col min="92" max="92" width="5.85546875" customWidth="1" outlineLevel="1"/>
    <col min="93" max="94" width="6.42578125" customWidth="1" outlineLevel="1"/>
    <col min="95" max="95" width="5.85546875" customWidth="1" outlineLevel="1"/>
    <col min="96" max="97" width="6.42578125" customWidth="1" outlineLevel="1"/>
    <col min="98" max="98" width="5.85546875" customWidth="1" outlineLevel="1"/>
    <col min="99" max="100" width="6.42578125" customWidth="1" outlineLevel="1"/>
    <col min="101" max="101" width="5.85546875" customWidth="1" outlineLevel="1"/>
    <col min="102" max="103" width="6.42578125" customWidth="1" outlineLevel="1"/>
    <col min="104" max="104" width="7.140625" customWidth="1" outlineLevel="1"/>
    <col min="105" max="106" width="6.42578125" customWidth="1" outlineLevel="1"/>
    <col min="107" max="107" width="5.85546875" customWidth="1" outlineLevel="1"/>
    <col min="108" max="109" width="6.42578125" customWidth="1" outlineLevel="1"/>
    <col min="110" max="110" width="7.140625" customWidth="1" outlineLevel="1"/>
    <col min="111" max="112" width="6.42578125" customWidth="1" outlineLevel="1"/>
    <col min="113" max="113" width="5.85546875" customWidth="1" outlineLevel="1"/>
    <col min="114" max="114" width="7.140625" customWidth="1" outlineLevel="1"/>
    <col min="115" max="115" width="6.42578125" customWidth="1" outlineLevel="1"/>
    <col min="116" max="116" width="7.140625" customWidth="1" outlineLevel="1"/>
    <col min="117" max="118" width="6.42578125" customWidth="1" outlineLevel="1"/>
    <col min="119" max="119" width="5.85546875" customWidth="1" outlineLevel="1"/>
    <col min="120" max="121" width="6.42578125" customWidth="1" outlineLevel="1"/>
    <col min="122" max="122" width="5.85546875" customWidth="1" outlineLevel="1"/>
    <col min="123" max="124" width="6.42578125" customWidth="1" outlineLevel="1"/>
    <col min="125" max="125" width="5.85546875" customWidth="1" outlineLevel="1"/>
    <col min="126" max="127" width="6.42578125" customWidth="1" outlineLevel="1"/>
    <col min="128" max="128" width="5.85546875" customWidth="1" outlineLevel="1"/>
    <col min="129" max="130" width="6.42578125" customWidth="1" outlineLevel="1"/>
    <col min="131" max="131" width="5.85546875" customWidth="1" outlineLevel="1"/>
    <col min="132" max="133" width="6.42578125" customWidth="1" outlineLevel="1"/>
    <col min="134" max="134" width="5.85546875" customWidth="1" outlineLevel="1"/>
    <col min="135" max="136" width="6.42578125" customWidth="1" outlineLevel="1"/>
    <col min="137" max="137" width="6.140625" customWidth="1" outlineLevel="1"/>
    <col min="138" max="139" width="6.42578125" customWidth="1" outlineLevel="1"/>
    <col min="140" max="140" width="6.5703125" customWidth="1" outlineLevel="1"/>
    <col min="141" max="142" width="6.42578125" customWidth="1" outlineLevel="1"/>
    <col min="143" max="143" width="7.140625" customWidth="1" outlineLevel="1"/>
    <col min="144" max="145" width="6.42578125" customWidth="1" outlineLevel="1"/>
    <col min="146" max="146" width="5.85546875" customWidth="1" outlineLevel="1"/>
    <col min="147" max="148" width="6.42578125" customWidth="1" outlineLevel="1"/>
    <col min="149" max="149" width="5.85546875" customWidth="1" outlineLevel="1"/>
    <col min="150" max="151" width="6.42578125" customWidth="1" outlineLevel="1"/>
    <col min="152" max="152" width="5.85546875" customWidth="1" outlineLevel="1"/>
    <col min="153" max="154" width="6.42578125" customWidth="1" outlineLevel="1"/>
    <col min="155" max="155" width="5.85546875" customWidth="1" outlineLevel="1"/>
    <col min="156" max="157" width="6.42578125" customWidth="1" outlineLevel="1"/>
    <col min="158" max="158" width="5.85546875" customWidth="1" outlineLevel="1"/>
    <col min="159" max="160" width="6.42578125" customWidth="1" outlineLevel="1"/>
    <col min="161" max="161" width="5.85546875" customWidth="1" outlineLevel="1"/>
    <col min="162" max="163" width="6.42578125" customWidth="1" outlineLevel="1"/>
    <col min="164" max="164" width="5.85546875" customWidth="1" outlineLevel="1"/>
    <col min="165" max="166" width="6.42578125" customWidth="1" outlineLevel="1"/>
    <col min="167" max="167" width="5.85546875" customWidth="1" outlineLevel="1"/>
    <col min="168" max="169" width="6.42578125" customWidth="1" outlineLevel="1"/>
    <col min="170" max="170" width="5.85546875" customWidth="1" outlineLevel="1"/>
    <col min="171" max="172" width="6.42578125" customWidth="1" outlineLevel="1"/>
    <col min="173" max="173" width="5.85546875" customWidth="1" outlineLevel="1"/>
    <col min="174" max="175" width="6.42578125" customWidth="1" outlineLevel="1"/>
    <col min="176" max="176" width="5.85546875" customWidth="1" outlineLevel="1"/>
    <col min="177" max="178" width="6.42578125" customWidth="1" outlineLevel="1"/>
    <col min="179" max="179" width="5.85546875" customWidth="1" outlineLevel="1"/>
    <col min="180" max="181" width="6.42578125" customWidth="1" outlineLevel="1"/>
    <col min="182" max="182" width="5.85546875" customWidth="1" outlineLevel="1"/>
    <col min="183" max="184" width="6.42578125" customWidth="1" outlineLevel="1"/>
    <col min="185" max="185" width="5.85546875" customWidth="1" outlineLevel="1"/>
    <col min="186" max="187" width="6.42578125" customWidth="1" outlineLevel="1"/>
    <col min="188" max="188" width="5.85546875" customWidth="1" outlineLevel="1"/>
    <col min="189" max="190" width="6.42578125" customWidth="1" outlineLevel="1"/>
    <col min="191" max="191" width="5.85546875" customWidth="1" outlineLevel="1"/>
    <col min="192" max="193" width="6.42578125" customWidth="1" outlineLevel="1"/>
    <col min="194" max="194" width="5.85546875" customWidth="1" outlineLevel="1"/>
    <col min="195" max="196" width="6.42578125" customWidth="1" outlineLevel="1"/>
    <col min="197" max="197" width="5.85546875" customWidth="1" outlineLevel="1"/>
    <col min="198" max="199" width="6.42578125" customWidth="1" outlineLevel="1"/>
    <col min="200" max="200" width="5.85546875" customWidth="1" outlineLevel="1"/>
    <col min="201" max="202" width="6.42578125" customWidth="1" outlineLevel="1"/>
    <col min="203" max="203" width="5.85546875" customWidth="1" outlineLevel="1"/>
    <col min="204" max="205" width="6.42578125" customWidth="1" outlineLevel="1"/>
    <col min="206" max="206" width="5.85546875" customWidth="1" outlineLevel="1"/>
    <col min="207" max="208" width="6.42578125" customWidth="1" outlineLevel="1"/>
    <col min="209" max="209" width="5.85546875" customWidth="1" outlineLevel="1"/>
    <col min="210" max="211" width="6.42578125" customWidth="1" outlineLevel="1"/>
    <col min="212" max="212" width="5.85546875" customWidth="1" outlineLevel="1"/>
    <col min="213" max="214" width="6.42578125" customWidth="1" outlineLevel="1"/>
    <col min="215" max="215" width="5.85546875" customWidth="1" outlineLevel="1"/>
    <col min="216" max="217" width="6.42578125" customWidth="1" outlineLevel="1"/>
    <col min="218" max="218" width="5.85546875" customWidth="1" outlineLevel="1"/>
    <col min="219" max="220" width="6.42578125" customWidth="1" outlineLevel="1"/>
    <col min="221" max="221" width="5.85546875" customWidth="1" outlineLevel="1"/>
    <col min="222" max="223" width="6.42578125" customWidth="1" outlineLevel="1"/>
    <col min="224" max="224" width="5.85546875" customWidth="1" outlineLevel="1"/>
    <col min="225" max="226" width="6.42578125" customWidth="1" outlineLevel="1"/>
    <col min="227" max="227" width="5.85546875" customWidth="1" outlineLevel="1"/>
    <col min="228" max="229" width="6.42578125" customWidth="1" outlineLevel="1"/>
    <col min="230" max="230" width="5.85546875" customWidth="1" outlineLevel="1"/>
    <col min="231" max="232" width="6.42578125" customWidth="1" outlineLevel="1"/>
    <col min="233" max="233" width="5.85546875" customWidth="1" outlineLevel="1"/>
    <col min="234" max="235" width="6.42578125" customWidth="1" outlineLevel="1"/>
    <col min="236" max="236" width="5.85546875" customWidth="1" outlineLevel="1"/>
    <col min="237" max="238" width="6.42578125" customWidth="1" outlineLevel="1"/>
    <col min="239" max="239" width="5.85546875" customWidth="1" outlineLevel="1"/>
    <col min="240" max="241" width="6.42578125" customWidth="1" outlineLevel="1"/>
    <col min="242" max="242" width="5.85546875" customWidth="1" outlineLevel="1"/>
    <col min="243" max="244" width="6.42578125" customWidth="1" outlineLevel="1"/>
    <col min="245" max="245" width="5.85546875" customWidth="1" outlineLevel="1"/>
    <col min="246" max="247" width="6.42578125" customWidth="1" outlineLevel="1"/>
    <col min="248" max="248" width="5.85546875" customWidth="1" outlineLevel="1"/>
    <col min="249" max="250" width="6.42578125" customWidth="1" outlineLevel="1"/>
    <col min="251" max="251" width="5.85546875" customWidth="1" outlineLevel="1"/>
    <col min="252" max="253" width="6.42578125" customWidth="1" outlineLevel="1"/>
    <col min="254" max="254" width="5.85546875" customWidth="1" outlineLevel="1"/>
    <col min="255" max="256" width="6.42578125" customWidth="1" outlineLevel="1"/>
    <col min="257" max="257" width="5.85546875" customWidth="1" outlineLevel="1"/>
    <col min="258" max="259" width="6.42578125" customWidth="1" outlineLevel="1"/>
    <col min="260" max="260" width="5.85546875" customWidth="1" outlineLevel="1"/>
    <col min="261" max="262" width="6.42578125" customWidth="1" outlineLevel="1"/>
    <col min="263" max="263" width="5.85546875" customWidth="1" outlineLevel="1"/>
    <col min="264" max="265" width="6.42578125" customWidth="1" outlineLevel="1"/>
    <col min="266" max="266" width="5.85546875" customWidth="1" outlineLevel="1"/>
    <col min="267" max="268" width="6.42578125" customWidth="1" outlineLevel="1"/>
    <col min="269" max="269" width="5.85546875" customWidth="1" outlineLevel="1"/>
    <col min="270" max="271" width="6.42578125" customWidth="1" outlineLevel="1"/>
    <col min="272" max="272" width="5.85546875" customWidth="1" outlineLevel="1"/>
    <col min="273" max="274" width="6.42578125" customWidth="1" outlineLevel="1"/>
    <col min="275" max="275" width="5.85546875" customWidth="1" outlineLevel="1"/>
    <col min="276" max="277" width="6.42578125" customWidth="1" outlineLevel="1"/>
    <col min="278" max="278" width="5.85546875" customWidth="1" outlineLevel="1"/>
    <col min="279" max="280" width="6.42578125" customWidth="1" outlineLevel="1"/>
    <col min="281" max="281" width="5.85546875" customWidth="1" outlineLevel="1"/>
    <col min="282" max="283" width="6.42578125" customWidth="1" outlineLevel="1"/>
    <col min="284" max="284" width="5.85546875" customWidth="1" outlineLevel="1"/>
    <col min="285" max="286" width="6.42578125" customWidth="1" outlineLevel="1"/>
    <col min="287" max="287" width="5.85546875" customWidth="1" outlineLevel="1"/>
    <col min="288" max="289" width="6.42578125" customWidth="1" outlineLevel="1"/>
    <col min="290" max="290" width="5.85546875" customWidth="1" outlineLevel="1"/>
    <col min="291" max="292" width="6.42578125" customWidth="1" outlineLevel="1"/>
    <col min="293" max="293" width="5.85546875" customWidth="1" outlineLevel="1"/>
    <col min="294" max="295" width="6.42578125" customWidth="1" outlineLevel="1"/>
    <col min="296" max="296" width="5.85546875" customWidth="1" outlineLevel="1"/>
    <col min="297" max="298" width="6.42578125" customWidth="1" outlineLevel="1"/>
    <col min="299" max="299" width="5.85546875" customWidth="1" outlineLevel="1"/>
    <col min="300" max="301" width="6.42578125" customWidth="1" outlineLevel="1"/>
    <col min="302" max="302" width="5.85546875" customWidth="1" outlineLevel="1"/>
    <col min="303" max="303" width="6.42578125" customWidth="1" outlineLevel="1"/>
    <col min="304" max="304" width="6.5703125" bestFit="1" customWidth="1"/>
    <col min="305" max="305" width="7.5703125" bestFit="1" customWidth="1"/>
    <col min="306" max="306" width="8.5703125" customWidth="1"/>
    <col min="307" max="307" width="4.42578125" customWidth="1"/>
    <col min="308" max="308" width="21" bestFit="1" customWidth="1"/>
  </cols>
  <sheetData>
    <row r="1" spans="1:308" s="106" customFormat="1" x14ac:dyDescent="0.25">
      <c r="C1" s="107"/>
      <c r="D1" s="324">
        <v>201</v>
      </c>
      <c r="E1" s="324"/>
      <c r="F1" s="324"/>
      <c r="G1" s="324">
        <f>D1+1</f>
        <v>202</v>
      </c>
      <c r="H1" s="324"/>
      <c r="I1" s="324"/>
      <c r="J1" s="324">
        <f>G1+1</f>
        <v>203</v>
      </c>
      <c r="K1" s="324"/>
      <c r="L1" s="324"/>
      <c r="M1" s="324">
        <f>J1+1</f>
        <v>204</v>
      </c>
      <c r="N1" s="324"/>
      <c r="O1" s="324"/>
      <c r="P1" s="324">
        <f>M1+1</f>
        <v>205</v>
      </c>
      <c r="Q1" s="324"/>
      <c r="R1" s="324"/>
      <c r="S1" s="324">
        <f>P1+1</f>
        <v>206</v>
      </c>
      <c r="T1" s="324"/>
      <c r="U1" s="324"/>
      <c r="V1" s="324">
        <f>S1+1</f>
        <v>207</v>
      </c>
      <c r="W1" s="324"/>
      <c r="X1" s="324"/>
      <c r="Y1" s="324">
        <f>V1+1</f>
        <v>208</v>
      </c>
      <c r="Z1" s="324"/>
      <c r="AA1" s="324"/>
      <c r="AB1" s="324">
        <f>Y1+1</f>
        <v>209</v>
      </c>
      <c r="AC1" s="324"/>
      <c r="AD1" s="324"/>
      <c r="AE1" s="324">
        <f>AB1+1</f>
        <v>210</v>
      </c>
      <c r="AF1" s="324"/>
      <c r="AG1" s="324"/>
      <c r="AH1" s="324">
        <f>AE1+1</f>
        <v>211</v>
      </c>
      <c r="AI1" s="324"/>
      <c r="AJ1" s="324"/>
      <c r="AK1" s="324">
        <f>AH1+1</f>
        <v>212</v>
      </c>
      <c r="AL1" s="324"/>
      <c r="AM1" s="324"/>
      <c r="AN1" s="324">
        <f>AK1+1</f>
        <v>213</v>
      </c>
      <c r="AO1" s="324"/>
      <c r="AP1" s="324"/>
      <c r="AQ1" s="324">
        <f>AN1+1</f>
        <v>214</v>
      </c>
      <c r="AR1" s="324"/>
      <c r="AS1" s="324"/>
      <c r="AT1" s="324">
        <f>AQ1+1</f>
        <v>215</v>
      </c>
      <c r="AU1" s="324"/>
      <c r="AV1" s="324"/>
      <c r="AW1" s="324">
        <f>AT1+1</f>
        <v>216</v>
      </c>
      <c r="AX1" s="324"/>
      <c r="AY1" s="324"/>
      <c r="AZ1" s="324">
        <f>AW1+1</f>
        <v>217</v>
      </c>
      <c r="BA1" s="324"/>
      <c r="BB1" s="324"/>
      <c r="BC1" s="324">
        <f>AZ1+1</f>
        <v>218</v>
      </c>
      <c r="BD1" s="324"/>
      <c r="BE1" s="324"/>
      <c r="BF1" s="324">
        <f>BC1+1</f>
        <v>219</v>
      </c>
      <c r="BG1" s="324"/>
      <c r="BH1" s="324"/>
      <c r="BI1" s="324">
        <f>BF1+1</f>
        <v>220</v>
      </c>
      <c r="BJ1" s="324"/>
      <c r="BK1" s="324"/>
      <c r="BL1" s="324">
        <f>BI1+1</f>
        <v>221</v>
      </c>
      <c r="BM1" s="324"/>
      <c r="BN1" s="324"/>
      <c r="BO1" s="324">
        <f>BL1+1</f>
        <v>222</v>
      </c>
      <c r="BP1" s="324"/>
      <c r="BQ1" s="324"/>
      <c r="BR1" s="324">
        <f>BO1+1</f>
        <v>223</v>
      </c>
      <c r="BS1" s="324"/>
      <c r="BT1" s="324"/>
      <c r="BU1" s="324">
        <f>BR1+1</f>
        <v>224</v>
      </c>
      <c r="BV1" s="324"/>
      <c r="BW1" s="324"/>
      <c r="BX1" s="324">
        <f>BU1+1</f>
        <v>225</v>
      </c>
      <c r="BY1" s="324"/>
      <c r="BZ1" s="324"/>
      <c r="CA1" s="324">
        <f>BX1+1</f>
        <v>226</v>
      </c>
      <c r="CB1" s="324"/>
      <c r="CC1" s="324"/>
      <c r="CD1" s="324">
        <f>CA1+1</f>
        <v>227</v>
      </c>
      <c r="CE1" s="324"/>
      <c r="CF1" s="324"/>
      <c r="CG1" s="324">
        <f>CD1+1</f>
        <v>228</v>
      </c>
      <c r="CH1" s="324"/>
      <c r="CI1" s="324"/>
      <c r="CJ1" s="324">
        <f>CG1+1</f>
        <v>229</v>
      </c>
      <c r="CK1" s="324"/>
      <c r="CL1" s="324"/>
      <c r="CM1" s="324">
        <f>CJ1+1</f>
        <v>230</v>
      </c>
      <c r="CN1" s="324"/>
      <c r="CO1" s="324"/>
      <c r="CP1" s="324">
        <f>CM1+1</f>
        <v>231</v>
      </c>
      <c r="CQ1" s="324"/>
      <c r="CR1" s="324"/>
      <c r="CS1" s="324">
        <f>CP1+1</f>
        <v>232</v>
      </c>
      <c r="CT1" s="324"/>
      <c r="CU1" s="324"/>
      <c r="CV1" s="324">
        <f>CS1+1</f>
        <v>233</v>
      </c>
      <c r="CW1" s="324"/>
      <c r="CX1" s="324"/>
      <c r="CY1" s="324">
        <f>CV1+1</f>
        <v>234</v>
      </c>
      <c r="CZ1" s="324"/>
      <c r="DA1" s="324"/>
      <c r="DB1" s="324">
        <f>CY1+1</f>
        <v>235</v>
      </c>
      <c r="DC1" s="324"/>
      <c r="DD1" s="324"/>
      <c r="DE1" s="324">
        <f>DB1+1</f>
        <v>236</v>
      </c>
      <c r="DF1" s="324"/>
      <c r="DG1" s="324"/>
      <c r="DH1" s="324">
        <f>DE1+1</f>
        <v>237</v>
      </c>
      <c r="DI1" s="324"/>
      <c r="DJ1" s="324"/>
      <c r="DK1" s="324">
        <f>DH1+1</f>
        <v>238</v>
      </c>
      <c r="DL1" s="324"/>
      <c r="DM1" s="324"/>
      <c r="DN1" s="324">
        <f>DK1+1</f>
        <v>239</v>
      </c>
      <c r="DO1" s="324"/>
      <c r="DP1" s="324"/>
      <c r="DQ1" s="324">
        <f>DN1+1</f>
        <v>240</v>
      </c>
      <c r="DR1" s="324"/>
      <c r="DS1" s="324"/>
      <c r="DT1" s="324">
        <f>DQ1+1</f>
        <v>241</v>
      </c>
      <c r="DU1" s="324"/>
      <c r="DV1" s="324"/>
      <c r="DW1" s="324">
        <f>DT1+1</f>
        <v>242</v>
      </c>
      <c r="DX1" s="324"/>
      <c r="DY1" s="324"/>
      <c r="DZ1" s="324">
        <f>DW1+1</f>
        <v>243</v>
      </c>
      <c r="EA1" s="324"/>
      <c r="EB1" s="324"/>
      <c r="EC1" s="324">
        <f>DZ1+1</f>
        <v>244</v>
      </c>
      <c r="ED1" s="324"/>
      <c r="EE1" s="324"/>
      <c r="EF1" s="324">
        <f>EC1+1</f>
        <v>245</v>
      </c>
      <c r="EG1" s="324"/>
      <c r="EH1" s="324"/>
      <c r="EI1" s="324">
        <f>EF1+1</f>
        <v>246</v>
      </c>
      <c r="EJ1" s="324"/>
      <c r="EK1" s="324"/>
      <c r="EL1" s="324">
        <f>EI1+1</f>
        <v>247</v>
      </c>
      <c r="EM1" s="324"/>
      <c r="EN1" s="324"/>
      <c r="EO1" s="324">
        <f>EL1+1</f>
        <v>248</v>
      </c>
      <c r="EP1" s="324"/>
      <c r="EQ1" s="324"/>
      <c r="ER1" s="324">
        <f>EO1+1</f>
        <v>249</v>
      </c>
      <c r="ES1" s="324"/>
      <c r="ET1" s="324"/>
      <c r="EU1" s="324">
        <f>ER1+1</f>
        <v>250</v>
      </c>
      <c r="EV1" s="324"/>
      <c r="EW1" s="324"/>
      <c r="EX1" s="324">
        <f>EU1+1</f>
        <v>251</v>
      </c>
      <c r="EY1" s="324"/>
      <c r="EZ1" s="324"/>
      <c r="FA1" s="324">
        <f>EX1+1</f>
        <v>252</v>
      </c>
      <c r="FB1" s="324"/>
      <c r="FC1" s="324"/>
      <c r="FD1" s="324">
        <f>FA1+1</f>
        <v>253</v>
      </c>
      <c r="FE1" s="324"/>
      <c r="FF1" s="324"/>
      <c r="FG1" s="324">
        <f>FD1+1</f>
        <v>254</v>
      </c>
      <c r="FH1" s="324"/>
      <c r="FI1" s="324"/>
      <c r="FJ1" s="324">
        <f>FG1+1</f>
        <v>255</v>
      </c>
      <c r="FK1" s="324"/>
      <c r="FL1" s="324"/>
      <c r="FM1" s="324">
        <f>FJ1+1</f>
        <v>256</v>
      </c>
      <c r="FN1" s="324"/>
      <c r="FO1" s="324"/>
      <c r="FP1" s="324">
        <f>FM1+1</f>
        <v>257</v>
      </c>
      <c r="FQ1" s="324"/>
      <c r="FR1" s="324"/>
      <c r="FS1" s="324">
        <f>FP1+1</f>
        <v>258</v>
      </c>
      <c r="FT1" s="324"/>
      <c r="FU1" s="324"/>
      <c r="FV1" s="324">
        <f>FS1+1</f>
        <v>259</v>
      </c>
      <c r="FW1" s="324"/>
      <c r="FX1" s="324"/>
      <c r="FY1" s="324">
        <f>FV1+1</f>
        <v>260</v>
      </c>
      <c r="FZ1" s="324"/>
      <c r="GA1" s="324"/>
      <c r="GB1" s="324">
        <f>FY1+1</f>
        <v>261</v>
      </c>
      <c r="GC1" s="324"/>
      <c r="GD1" s="324"/>
      <c r="GE1" s="324">
        <f>GB1+1</f>
        <v>262</v>
      </c>
      <c r="GF1" s="324"/>
      <c r="GG1" s="324"/>
      <c r="GH1" s="324">
        <f>GE1+1</f>
        <v>263</v>
      </c>
      <c r="GI1" s="324"/>
      <c r="GJ1" s="324"/>
      <c r="GK1" s="324">
        <f>GH1+1</f>
        <v>264</v>
      </c>
      <c r="GL1" s="324"/>
      <c r="GM1" s="324"/>
      <c r="GN1" s="324">
        <f>GK1+1</f>
        <v>265</v>
      </c>
      <c r="GO1" s="324"/>
      <c r="GP1" s="324"/>
      <c r="GQ1" s="324">
        <f>GN1+1</f>
        <v>266</v>
      </c>
      <c r="GR1" s="324"/>
      <c r="GS1" s="324"/>
      <c r="GT1" s="324">
        <f>GQ1+1</f>
        <v>267</v>
      </c>
      <c r="GU1" s="324"/>
      <c r="GV1" s="324"/>
      <c r="GW1" s="324">
        <f>GT1+1</f>
        <v>268</v>
      </c>
      <c r="GX1" s="324"/>
      <c r="GY1" s="324"/>
      <c r="GZ1" s="324">
        <f>GW1+1</f>
        <v>269</v>
      </c>
      <c r="HA1" s="324"/>
      <c r="HB1" s="324"/>
      <c r="HC1" s="324">
        <f>GZ1+1</f>
        <v>270</v>
      </c>
      <c r="HD1" s="324"/>
      <c r="HE1" s="324"/>
      <c r="HF1" s="324">
        <f>HC1+1</f>
        <v>271</v>
      </c>
      <c r="HG1" s="324"/>
      <c r="HH1" s="324"/>
      <c r="HI1" s="324">
        <f>HF1+1</f>
        <v>272</v>
      </c>
      <c r="HJ1" s="324"/>
      <c r="HK1" s="324"/>
      <c r="HL1" s="324">
        <f>HI1+1</f>
        <v>273</v>
      </c>
      <c r="HM1" s="324"/>
      <c r="HN1" s="324"/>
      <c r="HO1" s="324">
        <f>HL1+1</f>
        <v>274</v>
      </c>
      <c r="HP1" s="324"/>
      <c r="HQ1" s="324"/>
      <c r="HR1" s="324">
        <f>HO1+1</f>
        <v>275</v>
      </c>
      <c r="HS1" s="324"/>
      <c r="HT1" s="324"/>
      <c r="HU1" s="324">
        <f>HR1+1</f>
        <v>276</v>
      </c>
      <c r="HV1" s="324"/>
      <c r="HW1" s="324"/>
      <c r="HX1" s="324">
        <f>HU1+1</f>
        <v>277</v>
      </c>
      <c r="HY1" s="324"/>
      <c r="HZ1" s="324"/>
      <c r="IA1" s="324">
        <f>HX1+1</f>
        <v>278</v>
      </c>
      <c r="IB1" s="324"/>
      <c r="IC1" s="324"/>
      <c r="ID1" s="324">
        <f>IA1+1</f>
        <v>279</v>
      </c>
      <c r="IE1" s="324"/>
      <c r="IF1" s="324"/>
      <c r="IG1" s="324">
        <f>ID1+1</f>
        <v>280</v>
      </c>
      <c r="IH1" s="324"/>
      <c r="II1" s="324"/>
      <c r="IJ1" s="324">
        <f>IG1+1</f>
        <v>281</v>
      </c>
      <c r="IK1" s="324"/>
      <c r="IL1" s="324"/>
      <c r="IM1" s="324">
        <f>IJ1+1</f>
        <v>282</v>
      </c>
      <c r="IN1" s="324"/>
      <c r="IO1" s="324"/>
      <c r="IP1" s="324">
        <f>IM1+1</f>
        <v>283</v>
      </c>
      <c r="IQ1" s="324"/>
      <c r="IR1" s="324"/>
      <c r="IS1" s="324">
        <f>IP1+1</f>
        <v>284</v>
      </c>
      <c r="IT1" s="324"/>
      <c r="IU1" s="324"/>
      <c r="IV1" s="324">
        <f>IS1+1</f>
        <v>285</v>
      </c>
      <c r="IW1" s="324"/>
      <c r="IX1" s="324"/>
      <c r="IY1" s="324">
        <f>IV1+1</f>
        <v>286</v>
      </c>
      <c r="IZ1" s="324"/>
      <c r="JA1" s="324"/>
      <c r="JB1" s="324">
        <f>IY1+1</f>
        <v>287</v>
      </c>
      <c r="JC1" s="324"/>
      <c r="JD1" s="324"/>
      <c r="JE1" s="324">
        <f>JB1+1</f>
        <v>288</v>
      </c>
      <c r="JF1" s="324"/>
      <c r="JG1" s="324"/>
      <c r="JH1" s="324">
        <f>JE1+1</f>
        <v>289</v>
      </c>
      <c r="JI1" s="324"/>
      <c r="JJ1" s="324"/>
      <c r="JK1" s="324">
        <f>JH1+1</f>
        <v>290</v>
      </c>
      <c r="JL1" s="324"/>
      <c r="JM1" s="324"/>
      <c r="JN1" s="324">
        <f>JK1+1</f>
        <v>291</v>
      </c>
      <c r="JO1" s="324"/>
      <c r="JP1" s="324"/>
      <c r="JQ1" s="324">
        <f>JN1+1</f>
        <v>292</v>
      </c>
      <c r="JR1" s="324"/>
      <c r="JS1" s="324"/>
      <c r="JT1" s="324">
        <f>JQ1+1</f>
        <v>293</v>
      </c>
      <c r="JU1" s="324"/>
      <c r="JV1" s="324"/>
      <c r="JW1" s="324">
        <f>JT1+1</f>
        <v>294</v>
      </c>
      <c r="JX1" s="324"/>
      <c r="JY1" s="324"/>
      <c r="JZ1" s="324">
        <f>JW1+1</f>
        <v>295</v>
      </c>
      <c r="KA1" s="324"/>
      <c r="KB1" s="324"/>
      <c r="KC1" s="324">
        <f>JZ1+1</f>
        <v>296</v>
      </c>
      <c r="KD1" s="324"/>
      <c r="KE1" s="324"/>
      <c r="KF1" s="324">
        <f>KC1+1</f>
        <v>297</v>
      </c>
      <c r="KG1" s="324"/>
      <c r="KH1" s="324"/>
      <c r="KI1" s="324">
        <f>KF1+1</f>
        <v>298</v>
      </c>
      <c r="KJ1" s="324"/>
      <c r="KK1" s="324"/>
      <c r="KL1" s="324">
        <f>KI1+1</f>
        <v>299</v>
      </c>
      <c r="KM1" s="324"/>
      <c r="KN1" s="324"/>
      <c r="KO1" s="324">
        <f>KL1+1</f>
        <v>300</v>
      </c>
      <c r="KP1" s="324"/>
      <c r="KQ1" s="324"/>
      <c r="KR1" s="324"/>
      <c r="KS1" s="324"/>
      <c r="KT1" s="324"/>
      <c r="KU1" s="107"/>
    </row>
    <row r="2" spans="1:308" ht="27" customHeight="1" x14ac:dyDescent="0.25">
      <c r="A2" s="325" t="s">
        <v>28</v>
      </c>
      <c r="B2" s="325" t="s">
        <v>29</v>
      </c>
      <c r="C2" s="325" t="s">
        <v>9</v>
      </c>
      <c r="D2" s="326">
        <f>VLOOKUP(D$1,resumen!$A$4:$HF$104,2,FALSE)</f>
        <v>0</v>
      </c>
      <c r="E2" s="326"/>
      <c r="F2" s="326"/>
      <c r="G2" s="326">
        <f>VLOOKUP(G$1,resumen!$A$4:$HF$104,2,FALSE)</f>
        <v>0</v>
      </c>
      <c r="H2" s="326"/>
      <c r="I2" s="326"/>
      <c r="J2" s="326">
        <f>VLOOKUP(J$1,resumen!$A$4:$HF$104,2,FALSE)</f>
        <v>0</v>
      </c>
      <c r="K2" s="326"/>
      <c r="L2" s="326"/>
      <c r="M2" s="326">
        <f>VLOOKUP(M$1,resumen!$A$4:$HF$104,2,FALSE)</f>
        <v>0</v>
      </c>
      <c r="N2" s="326"/>
      <c r="O2" s="326"/>
      <c r="P2" s="326">
        <f>VLOOKUP(P$1,resumen!$A$4:$HF$104,2,FALSE)</f>
        <v>0</v>
      </c>
      <c r="Q2" s="326"/>
      <c r="R2" s="326"/>
      <c r="S2" s="326">
        <f>VLOOKUP(S$1,resumen!$A$4:$HF$104,2,FALSE)</f>
        <v>0</v>
      </c>
      <c r="T2" s="326"/>
      <c r="U2" s="326"/>
      <c r="V2" s="326">
        <f>VLOOKUP(V$1,resumen!$A$4:$HF$104,2,FALSE)</f>
        <v>0</v>
      </c>
      <c r="W2" s="326"/>
      <c r="X2" s="326"/>
      <c r="Y2" s="326">
        <f>VLOOKUP(Y$1,resumen!$A$4:$HF$104,2,FALSE)</f>
        <v>0</v>
      </c>
      <c r="Z2" s="326"/>
      <c r="AA2" s="326"/>
      <c r="AB2" s="326">
        <f>VLOOKUP(AB$1,resumen!$A$4:$HF$104,2,FALSE)</f>
        <v>0</v>
      </c>
      <c r="AC2" s="326"/>
      <c r="AD2" s="326"/>
      <c r="AE2" s="326">
        <f>VLOOKUP(AE$1,resumen!$A$4:$HF$104,2,FALSE)</f>
        <v>0</v>
      </c>
      <c r="AF2" s="326"/>
      <c r="AG2" s="326"/>
      <c r="AH2" s="326">
        <f>VLOOKUP(AH$1,resumen!$A$4:$HF$104,2,FALSE)</f>
        <v>0</v>
      </c>
      <c r="AI2" s="326"/>
      <c r="AJ2" s="326"/>
      <c r="AK2" s="326">
        <f>VLOOKUP(AK$1,resumen!$A$4:$HF$104,2,FALSE)</f>
        <v>0</v>
      </c>
      <c r="AL2" s="326"/>
      <c r="AM2" s="326"/>
      <c r="AN2" s="326">
        <f>VLOOKUP(AN$1,resumen!$A$4:$HF$104,2,FALSE)</f>
        <v>0</v>
      </c>
      <c r="AO2" s="326"/>
      <c r="AP2" s="326"/>
      <c r="AQ2" s="326">
        <f>VLOOKUP(AQ$1,resumen!$A$4:$HF$104,2,FALSE)</f>
        <v>0</v>
      </c>
      <c r="AR2" s="326"/>
      <c r="AS2" s="326"/>
      <c r="AT2" s="326">
        <f>VLOOKUP(AT$1,resumen!$A$4:$HF$104,2,FALSE)</f>
        <v>0</v>
      </c>
      <c r="AU2" s="326"/>
      <c r="AV2" s="326"/>
      <c r="AW2" s="326">
        <f>VLOOKUP(AW$1,resumen!$A$4:$HF$104,2,FALSE)</f>
        <v>0</v>
      </c>
      <c r="AX2" s="326"/>
      <c r="AY2" s="326"/>
      <c r="AZ2" s="326">
        <f>VLOOKUP(AZ$1,resumen!$A$4:$HF$104,2,FALSE)</f>
        <v>0</v>
      </c>
      <c r="BA2" s="326"/>
      <c r="BB2" s="326"/>
      <c r="BC2" s="326">
        <f>VLOOKUP(BC$1,resumen!$A$4:$HF$104,2,FALSE)</f>
        <v>0</v>
      </c>
      <c r="BD2" s="326"/>
      <c r="BE2" s="326"/>
      <c r="BF2" s="326">
        <f>VLOOKUP(BF$1,resumen!$A$4:$HF$104,2,FALSE)</f>
        <v>0</v>
      </c>
      <c r="BG2" s="326"/>
      <c r="BH2" s="326"/>
      <c r="BI2" s="326">
        <f>VLOOKUP(BI$1,resumen!$A$4:$HF$104,2,FALSE)</f>
        <v>0</v>
      </c>
      <c r="BJ2" s="326"/>
      <c r="BK2" s="326"/>
      <c r="BL2" s="326">
        <f>VLOOKUP(BL$1,resumen!$A$4:$HF$104,2,FALSE)</f>
        <v>0</v>
      </c>
      <c r="BM2" s="326"/>
      <c r="BN2" s="326"/>
      <c r="BO2" s="326">
        <f>VLOOKUP(BO$1,resumen!$A$4:$HF$104,2,FALSE)</f>
        <v>0</v>
      </c>
      <c r="BP2" s="326"/>
      <c r="BQ2" s="326"/>
      <c r="BR2" s="326">
        <f>VLOOKUP(BR$1,resumen!$A$4:$HF$104,2,FALSE)</f>
        <v>0</v>
      </c>
      <c r="BS2" s="326"/>
      <c r="BT2" s="326"/>
      <c r="BU2" s="326">
        <f>VLOOKUP(BU$1,resumen!$A$4:$HF$104,2,FALSE)</f>
        <v>0</v>
      </c>
      <c r="BV2" s="326"/>
      <c r="BW2" s="326"/>
      <c r="BX2" s="326">
        <f>VLOOKUP(BX$1,resumen!$A$4:$HF$104,2,FALSE)</f>
        <v>0</v>
      </c>
      <c r="BY2" s="326"/>
      <c r="BZ2" s="326"/>
      <c r="CA2" s="326">
        <f>VLOOKUP(CA$1,resumen!$A$4:$HF$104,2,FALSE)</f>
        <v>0</v>
      </c>
      <c r="CB2" s="326"/>
      <c r="CC2" s="326"/>
      <c r="CD2" s="326">
        <f>VLOOKUP(CD$1,resumen!$A$4:$HF$104,2,FALSE)</f>
        <v>0</v>
      </c>
      <c r="CE2" s="326"/>
      <c r="CF2" s="326"/>
      <c r="CG2" s="326">
        <f>VLOOKUP(CG$1,resumen!$A$4:$HF$104,2,FALSE)</f>
        <v>0</v>
      </c>
      <c r="CH2" s="326"/>
      <c r="CI2" s="326"/>
      <c r="CJ2" s="326">
        <f>VLOOKUP(CJ$1,resumen!$A$4:$HF$104,2,FALSE)</f>
        <v>0</v>
      </c>
      <c r="CK2" s="326"/>
      <c r="CL2" s="326"/>
      <c r="CM2" s="326">
        <f>VLOOKUP(CM$1,resumen!$A$4:$HF$104,2,FALSE)</f>
        <v>0</v>
      </c>
      <c r="CN2" s="326"/>
      <c r="CO2" s="326"/>
      <c r="CP2" s="326">
        <f>VLOOKUP(CP$1,resumen!$A$4:$HF$104,2,FALSE)</f>
        <v>0</v>
      </c>
      <c r="CQ2" s="326"/>
      <c r="CR2" s="326"/>
      <c r="CS2" s="326">
        <f>VLOOKUP(CS$1,resumen!$A$4:$HF$104,2,FALSE)</f>
        <v>0</v>
      </c>
      <c r="CT2" s="326"/>
      <c r="CU2" s="326"/>
      <c r="CV2" s="326">
        <f>VLOOKUP(CV$1,resumen!$A$4:$HF$104,2,FALSE)</f>
        <v>0</v>
      </c>
      <c r="CW2" s="326"/>
      <c r="CX2" s="326"/>
      <c r="CY2" s="326">
        <f>VLOOKUP(CY$1,resumen!$A$4:$HF$104,2,FALSE)</f>
        <v>0</v>
      </c>
      <c r="CZ2" s="326"/>
      <c r="DA2" s="326"/>
      <c r="DB2" s="326">
        <f>VLOOKUP(DB$1,resumen!$A$4:$HF$104,2,FALSE)</f>
        <v>0</v>
      </c>
      <c r="DC2" s="326"/>
      <c r="DD2" s="326"/>
      <c r="DE2" s="326">
        <f>VLOOKUP(DE$1,resumen!$A$4:$HF$104,2,FALSE)</f>
        <v>0</v>
      </c>
      <c r="DF2" s="326"/>
      <c r="DG2" s="326"/>
      <c r="DH2" s="326">
        <f>VLOOKUP(DH$1,resumen!$A$4:$HF$104,2,FALSE)</f>
        <v>0</v>
      </c>
      <c r="DI2" s="326"/>
      <c r="DJ2" s="326"/>
      <c r="DK2" s="326">
        <f>VLOOKUP(DK$1,resumen!$A$4:$HF$104,2,FALSE)</f>
        <v>0</v>
      </c>
      <c r="DL2" s="326"/>
      <c r="DM2" s="326"/>
      <c r="DN2" s="326">
        <f>VLOOKUP(DN$1,resumen!$A$4:$HF$104,2,FALSE)</f>
        <v>0</v>
      </c>
      <c r="DO2" s="326"/>
      <c r="DP2" s="326"/>
      <c r="DQ2" s="326">
        <f>VLOOKUP(DQ$1,resumen!$A$4:$HF$104,2,FALSE)</f>
        <v>0</v>
      </c>
      <c r="DR2" s="326"/>
      <c r="DS2" s="326"/>
      <c r="DT2" s="326">
        <f>VLOOKUP(DT$1,resumen!$A$4:$HF$104,2,FALSE)</f>
        <v>0</v>
      </c>
      <c r="DU2" s="326"/>
      <c r="DV2" s="326"/>
      <c r="DW2" s="326">
        <f>VLOOKUP(DW$1,resumen!$A$4:$HF$104,2,FALSE)</f>
        <v>0</v>
      </c>
      <c r="DX2" s="326"/>
      <c r="DY2" s="326"/>
      <c r="DZ2" s="326">
        <f>VLOOKUP(DZ$1,resumen!$A$4:$HF$104,2,FALSE)</f>
        <v>0</v>
      </c>
      <c r="EA2" s="326"/>
      <c r="EB2" s="326"/>
      <c r="EC2" s="326">
        <f>VLOOKUP(EC$1,resumen!$A$4:$HF$104,2,FALSE)</f>
        <v>0</v>
      </c>
      <c r="ED2" s="326"/>
      <c r="EE2" s="326"/>
      <c r="EF2" s="326">
        <f>VLOOKUP(EF$1,resumen!$A$4:$HF$104,2,FALSE)</f>
        <v>0</v>
      </c>
      <c r="EG2" s="326"/>
      <c r="EH2" s="326"/>
      <c r="EI2" s="326">
        <f>VLOOKUP(EI$1,resumen!$A$4:$HF$104,2,FALSE)</f>
        <v>0</v>
      </c>
      <c r="EJ2" s="326"/>
      <c r="EK2" s="326"/>
      <c r="EL2" s="326">
        <f>VLOOKUP(EL$1,resumen!$A$4:$HF$104,2,FALSE)</f>
        <v>0</v>
      </c>
      <c r="EM2" s="326"/>
      <c r="EN2" s="326"/>
      <c r="EO2" s="326">
        <f>VLOOKUP(EO$1,resumen!$A$4:$HF$104,2,FALSE)</f>
        <v>0</v>
      </c>
      <c r="EP2" s="326"/>
      <c r="EQ2" s="326"/>
      <c r="ER2" s="326">
        <f>VLOOKUP(ER$1,resumen!$A$4:$HF$104,2,FALSE)</f>
        <v>0</v>
      </c>
      <c r="ES2" s="326"/>
      <c r="ET2" s="326"/>
      <c r="EU2" s="326">
        <f>VLOOKUP(EU$1,resumen!$A$4:$HF$104,2,FALSE)</f>
        <v>0</v>
      </c>
      <c r="EV2" s="326"/>
      <c r="EW2" s="326"/>
      <c r="EX2" s="326">
        <f>VLOOKUP(EX$1,resumen!$A$4:$HF$104,2,FALSE)</f>
        <v>0</v>
      </c>
      <c r="EY2" s="326"/>
      <c r="EZ2" s="326"/>
      <c r="FA2" s="326">
        <f>VLOOKUP(FA$1,resumen!$A$4:$HF$104,2,FALSE)</f>
        <v>0</v>
      </c>
      <c r="FB2" s="326"/>
      <c r="FC2" s="326"/>
      <c r="FD2" s="326">
        <f>VLOOKUP(FD$1,resumen!$A$4:$HF$104,2,FALSE)</f>
        <v>0</v>
      </c>
      <c r="FE2" s="326"/>
      <c r="FF2" s="326"/>
      <c r="FG2" s="326">
        <f>VLOOKUP(FG$1,resumen!$A$4:$HF$104,2,FALSE)</f>
        <v>0</v>
      </c>
      <c r="FH2" s="326"/>
      <c r="FI2" s="326"/>
      <c r="FJ2" s="326">
        <f>VLOOKUP(FJ$1,resumen!$A$4:$HF$104,2,FALSE)</f>
        <v>0</v>
      </c>
      <c r="FK2" s="326"/>
      <c r="FL2" s="326"/>
      <c r="FM2" s="326">
        <f>VLOOKUP(FM$1,resumen!$A$4:$HF$104,2,FALSE)</f>
        <v>0</v>
      </c>
      <c r="FN2" s="326"/>
      <c r="FO2" s="326"/>
      <c r="FP2" s="326">
        <f>VLOOKUP(FP$1,resumen!$A$4:$HF$104,2,FALSE)</f>
        <v>0</v>
      </c>
      <c r="FQ2" s="326"/>
      <c r="FR2" s="326"/>
      <c r="FS2" s="326">
        <f>VLOOKUP(FS$1,resumen!$A$4:$HF$104,2,FALSE)</f>
        <v>0</v>
      </c>
      <c r="FT2" s="326"/>
      <c r="FU2" s="326"/>
      <c r="FV2" s="326">
        <f>VLOOKUP(FV$1,resumen!$A$4:$HF$104,2,FALSE)</f>
        <v>0</v>
      </c>
      <c r="FW2" s="326"/>
      <c r="FX2" s="326"/>
      <c r="FY2" s="326">
        <f>VLOOKUP(FY$1,resumen!$A$4:$HF$104,2,FALSE)</f>
        <v>0</v>
      </c>
      <c r="FZ2" s="326"/>
      <c r="GA2" s="326"/>
      <c r="GB2" s="326">
        <f>VLOOKUP(GB$1,resumen!$A$4:$HF$104,2,FALSE)</f>
        <v>0</v>
      </c>
      <c r="GC2" s="326"/>
      <c r="GD2" s="326"/>
      <c r="GE2" s="326">
        <f>VLOOKUP(GE$1,resumen!$A$4:$HF$104,2,FALSE)</f>
        <v>0</v>
      </c>
      <c r="GF2" s="326"/>
      <c r="GG2" s="326"/>
      <c r="GH2" s="326">
        <f>VLOOKUP(GH$1,resumen!$A$4:$HF$104,2,FALSE)</f>
        <v>0</v>
      </c>
      <c r="GI2" s="326"/>
      <c r="GJ2" s="326"/>
      <c r="GK2" s="326">
        <f>VLOOKUP(GK$1,resumen!$A$4:$HF$104,2,FALSE)</f>
        <v>0</v>
      </c>
      <c r="GL2" s="326"/>
      <c r="GM2" s="326"/>
      <c r="GN2" s="326" t="str">
        <f>VLOOKUP(GN$1,resumen!$A$4:$HF$104,2,FALSE)</f>
        <v>CR 8C SUR CL 46E/47</v>
      </c>
      <c r="GO2" s="326"/>
      <c r="GP2" s="326"/>
      <c r="GQ2" s="326">
        <f>VLOOKUP(GQ$1,resumen!$A$4:$HF$104,2,FALSE)</f>
        <v>0</v>
      </c>
      <c r="GR2" s="326"/>
      <c r="GS2" s="326"/>
      <c r="GT2" s="326">
        <f>VLOOKUP(GT$1,resumen!$A$4:$HF$104,2,FALSE)</f>
        <v>0</v>
      </c>
      <c r="GU2" s="326"/>
      <c r="GV2" s="326"/>
      <c r="GW2" s="326">
        <f>VLOOKUP(GW$1,resumen!$A$4:$HF$104,2,FALSE)</f>
        <v>0</v>
      </c>
      <c r="GX2" s="326"/>
      <c r="GY2" s="326"/>
      <c r="GZ2" s="326">
        <f>VLOOKUP(GZ$1,resumen!$A$4:$HF$104,2,FALSE)</f>
        <v>0</v>
      </c>
      <c r="HA2" s="326"/>
      <c r="HB2" s="326"/>
      <c r="HC2" s="326">
        <f>VLOOKUP(HC$1,resumen!$A$4:$HF$104,2,FALSE)</f>
        <v>0</v>
      </c>
      <c r="HD2" s="326"/>
      <c r="HE2" s="326"/>
      <c r="HF2" s="326">
        <f>VLOOKUP(HF$1,resumen!$A$4:$HF$104,2,FALSE)</f>
        <v>0</v>
      </c>
      <c r="HG2" s="326"/>
      <c r="HH2" s="326"/>
      <c r="HI2" s="326">
        <f>VLOOKUP(HI$1,resumen!$A$4:$HF$104,2,FALSE)</f>
        <v>0</v>
      </c>
      <c r="HJ2" s="326"/>
      <c r="HK2" s="326"/>
      <c r="HL2" s="326">
        <f>VLOOKUP(HL$1,resumen!$A$4:$HF$104,2,FALSE)</f>
        <v>0</v>
      </c>
      <c r="HM2" s="326"/>
      <c r="HN2" s="326"/>
      <c r="HO2" s="326">
        <f>VLOOKUP(HO$1,resumen!$A$4:$HF$104,2,FALSE)</f>
        <v>0</v>
      </c>
      <c r="HP2" s="326"/>
      <c r="HQ2" s="326"/>
      <c r="HR2" s="326">
        <f>VLOOKUP(HR$1,resumen!$A$4:$HF$104,2,FALSE)</f>
        <v>0</v>
      </c>
      <c r="HS2" s="326"/>
      <c r="HT2" s="326"/>
      <c r="HU2" s="326">
        <f>VLOOKUP(HU$1,resumen!$A$4:$HF$104,2,FALSE)</f>
        <v>0</v>
      </c>
      <c r="HV2" s="326"/>
      <c r="HW2" s="326"/>
      <c r="HX2" s="326">
        <f>VLOOKUP(HX$1,resumen!$A$4:$HF$104,2,FALSE)</f>
        <v>0</v>
      </c>
      <c r="HY2" s="326"/>
      <c r="HZ2" s="326"/>
      <c r="IA2" s="326">
        <f>VLOOKUP(IA$1,resumen!$A$4:$HF$104,2,FALSE)</f>
        <v>0</v>
      </c>
      <c r="IB2" s="326"/>
      <c r="IC2" s="326"/>
      <c r="ID2" s="326">
        <f>VLOOKUP(ID$1,resumen!$A$4:$HF$104,2,FALSE)</f>
        <v>0</v>
      </c>
      <c r="IE2" s="326"/>
      <c r="IF2" s="326"/>
      <c r="IG2" s="326">
        <f>VLOOKUP(IG$1,resumen!$A$4:$HF$104,2,FALSE)</f>
        <v>0</v>
      </c>
      <c r="IH2" s="326"/>
      <c r="II2" s="326"/>
      <c r="IJ2" s="326">
        <f>VLOOKUP(IJ$1,resumen!$A$4:$HF$104,2,FALSE)</f>
        <v>0</v>
      </c>
      <c r="IK2" s="326"/>
      <c r="IL2" s="326"/>
      <c r="IM2" s="326">
        <f>VLOOKUP(IM$1,resumen!$A$4:$HF$104,2,FALSE)</f>
        <v>0</v>
      </c>
      <c r="IN2" s="326"/>
      <c r="IO2" s="326"/>
      <c r="IP2" s="326">
        <f>VLOOKUP(IP$1,resumen!$A$4:$HF$104,2,FALSE)</f>
        <v>0</v>
      </c>
      <c r="IQ2" s="326"/>
      <c r="IR2" s="326"/>
      <c r="IS2" s="326">
        <f>VLOOKUP(IS$1,resumen!$A$4:$HF$104,2,FALSE)</f>
        <v>0</v>
      </c>
      <c r="IT2" s="326"/>
      <c r="IU2" s="326"/>
      <c r="IV2" s="326">
        <f>VLOOKUP(IV$1,resumen!$A$4:$HF$104,2,FALSE)</f>
        <v>0</v>
      </c>
      <c r="IW2" s="326"/>
      <c r="IX2" s="326"/>
      <c r="IY2" s="326">
        <f>VLOOKUP(IY$1,resumen!$A$4:$HF$104,2,FALSE)</f>
        <v>0</v>
      </c>
      <c r="IZ2" s="326"/>
      <c r="JA2" s="326"/>
      <c r="JB2" s="326">
        <f>VLOOKUP(JB$1,resumen!$A$4:$HF$104,2,FALSE)</f>
        <v>0</v>
      </c>
      <c r="JC2" s="326"/>
      <c r="JD2" s="326"/>
      <c r="JE2" s="326">
        <f>VLOOKUP(JE$1,resumen!$A$4:$HF$104,2,FALSE)</f>
        <v>0</v>
      </c>
      <c r="JF2" s="326"/>
      <c r="JG2" s="326"/>
      <c r="JH2" s="326">
        <f>VLOOKUP(JH$1,resumen!$A$4:$HF$104,2,FALSE)</f>
        <v>0</v>
      </c>
      <c r="JI2" s="326"/>
      <c r="JJ2" s="326"/>
      <c r="JK2" s="326">
        <f>VLOOKUP(JK$1,resumen!$A$4:$HF$104,2,FALSE)</f>
        <v>0</v>
      </c>
      <c r="JL2" s="326"/>
      <c r="JM2" s="326"/>
      <c r="JN2" s="326">
        <f>VLOOKUP(JN$1,resumen!$A$4:$HF$104,2,FALSE)</f>
        <v>0</v>
      </c>
      <c r="JO2" s="326"/>
      <c r="JP2" s="326"/>
      <c r="JQ2" s="326">
        <f>VLOOKUP(JQ$1,resumen!$A$4:$HF$104,2,FALSE)</f>
        <v>0</v>
      </c>
      <c r="JR2" s="326"/>
      <c r="JS2" s="326"/>
      <c r="JT2" s="326">
        <f>VLOOKUP(JT$1,resumen!$A$4:$HF$104,2,FALSE)</f>
        <v>0</v>
      </c>
      <c r="JU2" s="326"/>
      <c r="JV2" s="326"/>
      <c r="JW2" s="326">
        <f>VLOOKUP(JW$1,resumen!$A$4:$HF$104,2,FALSE)</f>
        <v>0</v>
      </c>
      <c r="JX2" s="326"/>
      <c r="JY2" s="326"/>
      <c r="JZ2" s="326">
        <f>VLOOKUP(JZ$1,resumen!$A$4:$HF$104,2,FALSE)</f>
        <v>0</v>
      </c>
      <c r="KA2" s="326"/>
      <c r="KB2" s="326"/>
      <c r="KC2" s="326">
        <f>VLOOKUP(KC$1,resumen!$A$4:$HF$104,2,FALSE)</f>
        <v>0</v>
      </c>
      <c r="KD2" s="326"/>
      <c r="KE2" s="326"/>
      <c r="KF2" s="326">
        <f>VLOOKUP(KF$1,resumen!$A$4:$HF$104,2,FALSE)</f>
        <v>0</v>
      </c>
      <c r="KG2" s="326"/>
      <c r="KH2" s="326"/>
      <c r="KI2" s="326">
        <f>VLOOKUP(KI$1,resumen!$A$4:$HF$104,2,FALSE)</f>
        <v>0</v>
      </c>
      <c r="KJ2" s="326"/>
      <c r="KK2" s="326"/>
      <c r="KL2" s="326">
        <f>VLOOKUP(KL$1,resumen!$A$4:$HF$104,2,FALSE)</f>
        <v>0</v>
      </c>
      <c r="KM2" s="326"/>
      <c r="KN2" s="326"/>
      <c r="KO2" s="326">
        <f>VLOOKUP(KO$1,resumen!$A$4:$HF$104,2,FALSE)</f>
        <v>0</v>
      </c>
      <c r="KP2" s="326"/>
      <c r="KQ2" s="326"/>
      <c r="KR2" s="330" t="s">
        <v>196</v>
      </c>
      <c r="KS2" s="331"/>
      <c r="KT2" s="332"/>
      <c r="KU2" s="138"/>
    </row>
    <row r="3" spans="1:308" ht="13.35" customHeight="1" x14ac:dyDescent="0.25">
      <c r="A3" s="325"/>
      <c r="B3" s="325"/>
      <c r="C3" s="325"/>
      <c r="D3" s="327">
        <f>VLOOKUP(D$1,resumen!$A$4:$HF$104,3,FALSE)</f>
        <v>0</v>
      </c>
      <c r="E3" s="328"/>
      <c r="F3" s="329"/>
      <c r="G3" s="327">
        <f>VLOOKUP(G$1,resumen!$A$4:$HF$104,3,FALSE)</f>
        <v>0</v>
      </c>
      <c r="H3" s="328"/>
      <c r="I3" s="329"/>
      <c r="J3" s="327">
        <f>VLOOKUP(J$1,resumen!$A$4:$HF$104,3,FALSE)</f>
        <v>0</v>
      </c>
      <c r="K3" s="328"/>
      <c r="L3" s="329"/>
      <c r="M3" s="327">
        <f>VLOOKUP(M$1,resumen!$A$4:$HF$104,3,FALSE)</f>
        <v>0</v>
      </c>
      <c r="N3" s="328"/>
      <c r="O3" s="329"/>
      <c r="P3" s="327">
        <f>VLOOKUP(P$1,resumen!$A$4:$HF$104,3,FALSE)</f>
        <v>0</v>
      </c>
      <c r="Q3" s="328"/>
      <c r="R3" s="329"/>
      <c r="S3" s="327" t="str">
        <f>VLOOKUP(S$1,resumen!$A$4:$HF$104,3,FALSE)</f>
        <v>22690-22821</v>
      </c>
      <c r="T3" s="328"/>
      <c r="U3" s="329"/>
      <c r="V3" s="327">
        <f>VLOOKUP(V$1,resumen!$A$4:$HF$104,3,FALSE)</f>
        <v>0</v>
      </c>
      <c r="W3" s="328"/>
      <c r="X3" s="329"/>
      <c r="Y3" s="327">
        <f>VLOOKUP(Y$1,resumen!$A$4:$HF$104,3,FALSE)</f>
        <v>0</v>
      </c>
      <c r="Z3" s="328"/>
      <c r="AA3" s="329"/>
      <c r="AB3" s="327">
        <f>VLOOKUP(AB$1,resumen!$A$4:$HF$104,3,FALSE)</f>
        <v>0</v>
      </c>
      <c r="AC3" s="328"/>
      <c r="AD3" s="329"/>
      <c r="AE3" s="327">
        <f>VLOOKUP(AE$1,resumen!$A$4:$HF$104,3,FALSE)</f>
        <v>0</v>
      </c>
      <c r="AF3" s="328"/>
      <c r="AG3" s="329"/>
      <c r="AH3" s="327">
        <f>VLOOKUP(AH$1,resumen!$A$4:$HF$104,3,FALSE)</f>
        <v>0</v>
      </c>
      <c r="AI3" s="328"/>
      <c r="AJ3" s="329"/>
      <c r="AK3" s="327">
        <f>VLOOKUP(AK$1,resumen!$A$4:$HF$104,3,FALSE)</f>
        <v>0</v>
      </c>
      <c r="AL3" s="328"/>
      <c r="AM3" s="329"/>
      <c r="AN3" s="327">
        <f>VLOOKUP(AN$1,resumen!$A$4:$HF$104,3,FALSE)</f>
        <v>0</v>
      </c>
      <c r="AO3" s="328"/>
      <c r="AP3" s="329"/>
      <c r="AQ3" s="327">
        <f>VLOOKUP(AQ$1,resumen!$A$4:$HF$104,3,FALSE)</f>
        <v>0</v>
      </c>
      <c r="AR3" s="328"/>
      <c r="AS3" s="329"/>
      <c r="AT3" s="327">
        <f>VLOOKUP(AT$1,resumen!$A$4:$HF$104,3,FALSE)</f>
        <v>0</v>
      </c>
      <c r="AU3" s="328"/>
      <c r="AV3" s="329"/>
      <c r="AW3" s="327">
        <f>VLOOKUP(AW$1,resumen!$A$4:$HF$104,3,FALSE)</f>
        <v>0</v>
      </c>
      <c r="AX3" s="328"/>
      <c r="AY3" s="329"/>
      <c r="AZ3" s="327">
        <f>VLOOKUP(AZ$1,resumen!$A$4:$HF$104,3,FALSE)</f>
        <v>0</v>
      </c>
      <c r="BA3" s="328"/>
      <c r="BB3" s="329"/>
      <c r="BC3" s="327">
        <f>VLOOKUP(BC$1,resumen!$A$4:$HF$104,3,FALSE)</f>
        <v>0</v>
      </c>
      <c r="BD3" s="328"/>
      <c r="BE3" s="329"/>
      <c r="BF3" s="327">
        <f>VLOOKUP(BF$1,resumen!$A$4:$HF$104,3,FALSE)</f>
        <v>0</v>
      </c>
      <c r="BG3" s="328"/>
      <c r="BH3" s="329"/>
      <c r="BI3" s="327">
        <f>VLOOKUP(BI$1,resumen!$A$4:$HF$104,3,FALSE)</f>
        <v>0</v>
      </c>
      <c r="BJ3" s="328"/>
      <c r="BK3" s="329"/>
      <c r="BL3" s="327">
        <f>VLOOKUP(BL$1,resumen!$A$4:$HF$104,3,FALSE)</f>
        <v>0</v>
      </c>
      <c r="BM3" s="328"/>
      <c r="BN3" s="329"/>
      <c r="BO3" s="327">
        <f>VLOOKUP(BO$1,resumen!$A$4:$HF$104,3,FALSE)</f>
        <v>0</v>
      </c>
      <c r="BP3" s="328"/>
      <c r="BQ3" s="329"/>
      <c r="BR3" s="327">
        <f>VLOOKUP(BR$1,resumen!$A$4:$HF$104,3,FALSE)</f>
        <v>0</v>
      </c>
      <c r="BS3" s="328"/>
      <c r="BT3" s="329"/>
      <c r="BU3" s="327">
        <f>VLOOKUP(BU$1,resumen!$A$4:$HF$104,3,FALSE)</f>
        <v>0</v>
      </c>
      <c r="BV3" s="328"/>
      <c r="BW3" s="329"/>
      <c r="BX3" s="327">
        <f>VLOOKUP(BX$1,resumen!$A$4:$HF$104,3,FALSE)</f>
        <v>0</v>
      </c>
      <c r="BY3" s="328"/>
      <c r="BZ3" s="329"/>
      <c r="CA3" s="327">
        <f>VLOOKUP(CA$1,resumen!$A$4:$HF$104,3,FALSE)</f>
        <v>0</v>
      </c>
      <c r="CB3" s="328"/>
      <c r="CC3" s="329"/>
      <c r="CD3" s="327">
        <f>VLOOKUP(CD$1,resumen!$A$4:$HF$104,3,FALSE)</f>
        <v>0</v>
      </c>
      <c r="CE3" s="328"/>
      <c r="CF3" s="329"/>
      <c r="CG3" s="327">
        <f>VLOOKUP(CG$1,resumen!$A$4:$HF$104,3,FALSE)</f>
        <v>0</v>
      </c>
      <c r="CH3" s="328"/>
      <c r="CI3" s="329"/>
      <c r="CJ3" s="327">
        <f>VLOOKUP(CJ$1,resumen!$A$4:$HF$104,3,FALSE)</f>
        <v>0</v>
      </c>
      <c r="CK3" s="328"/>
      <c r="CL3" s="329"/>
      <c r="CM3" s="327">
        <f>VLOOKUP(CM$1,resumen!$A$4:$HF$104,3,FALSE)</f>
        <v>0</v>
      </c>
      <c r="CN3" s="328"/>
      <c r="CO3" s="329"/>
      <c r="CP3" s="327">
        <f>VLOOKUP(CP$1,resumen!$A$4:$HF$104,3,FALSE)</f>
        <v>0</v>
      </c>
      <c r="CQ3" s="328"/>
      <c r="CR3" s="329"/>
      <c r="CS3" s="327">
        <f>VLOOKUP(CS$1,resumen!$A$4:$HF$104,3,FALSE)</f>
        <v>0</v>
      </c>
      <c r="CT3" s="328"/>
      <c r="CU3" s="329"/>
      <c r="CV3" s="327">
        <f>VLOOKUP(CV$1,resumen!$A$4:$HF$104,3,FALSE)</f>
        <v>0</v>
      </c>
      <c r="CW3" s="328"/>
      <c r="CX3" s="329"/>
      <c r="CY3" s="327">
        <f>VLOOKUP(CY$1,resumen!$A$4:$HF$104,3,FALSE)</f>
        <v>0</v>
      </c>
      <c r="CZ3" s="328"/>
      <c r="DA3" s="329"/>
      <c r="DB3" s="327">
        <f>VLOOKUP(DB$1,resumen!$A$4:$HF$104,3,FALSE)</f>
        <v>0</v>
      </c>
      <c r="DC3" s="328"/>
      <c r="DD3" s="329"/>
      <c r="DE3" s="327">
        <f>VLOOKUP(DE$1,resumen!$A$4:$HF$104,3,FALSE)</f>
        <v>0</v>
      </c>
      <c r="DF3" s="328"/>
      <c r="DG3" s="329"/>
      <c r="DH3" s="327">
        <f>VLOOKUP(DH$1,resumen!$A$4:$HF$104,3,FALSE)</f>
        <v>0</v>
      </c>
      <c r="DI3" s="328"/>
      <c r="DJ3" s="329"/>
      <c r="DK3" s="327">
        <f>VLOOKUP(DK$1,resumen!$A$4:$HF$104,3,FALSE)</f>
        <v>0</v>
      </c>
      <c r="DL3" s="328"/>
      <c r="DM3" s="329"/>
      <c r="DN3" s="327">
        <f>VLOOKUP(DN$1,resumen!$A$4:$HF$104,3,FALSE)</f>
        <v>0</v>
      </c>
      <c r="DO3" s="328"/>
      <c r="DP3" s="329"/>
      <c r="DQ3" s="327">
        <f>VLOOKUP(DQ$1,resumen!$A$4:$HF$104,3,FALSE)</f>
        <v>0</v>
      </c>
      <c r="DR3" s="328"/>
      <c r="DS3" s="329"/>
      <c r="DT3" s="327">
        <f>VLOOKUP(DT$1,resumen!$A$4:$HF$104,3,FALSE)</f>
        <v>0</v>
      </c>
      <c r="DU3" s="328"/>
      <c r="DV3" s="329"/>
      <c r="DW3" s="327">
        <f>VLOOKUP(DW$1,resumen!$A$4:$HF$104,3,FALSE)</f>
        <v>0</v>
      </c>
      <c r="DX3" s="328"/>
      <c r="DY3" s="329"/>
      <c r="DZ3" s="327">
        <f>VLOOKUP(DZ$1,resumen!$A$4:$HF$104,3,FALSE)</f>
        <v>0</v>
      </c>
      <c r="EA3" s="328"/>
      <c r="EB3" s="329"/>
      <c r="EC3" s="327">
        <f>VLOOKUP(EC$1,resumen!$A$4:$HF$104,3,FALSE)</f>
        <v>0</v>
      </c>
      <c r="ED3" s="328"/>
      <c r="EE3" s="329"/>
      <c r="EF3" s="327">
        <f>VLOOKUP(EF$1,resumen!$A$4:$HF$104,3,FALSE)</f>
        <v>0</v>
      </c>
      <c r="EG3" s="328"/>
      <c r="EH3" s="329"/>
      <c r="EI3" s="327">
        <f>VLOOKUP(EI$1,resumen!$A$4:$HF$104,3,FALSE)</f>
        <v>0</v>
      </c>
      <c r="EJ3" s="328"/>
      <c r="EK3" s="329"/>
      <c r="EL3" s="327">
        <f>VLOOKUP(EL$1,resumen!$A$4:$HF$104,3,FALSE)</f>
        <v>0</v>
      </c>
      <c r="EM3" s="328"/>
      <c r="EN3" s="329"/>
      <c r="EO3" s="327">
        <f>VLOOKUP(EO$1,resumen!$A$4:$HF$104,3,FALSE)</f>
        <v>0</v>
      </c>
      <c r="EP3" s="328"/>
      <c r="EQ3" s="329"/>
      <c r="ER3" s="327">
        <f>VLOOKUP(ER$1,resumen!$A$4:$HF$104,3,FALSE)</f>
        <v>0</v>
      </c>
      <c r="ES3" s="328"/>
      <c r="ET3" s="329"/>
      <c r="EU3" s="327">
        <f>VLOOKUP(EU$1,resumen!$A$4:$HF$104,3,FALSE)</f>
        <v>0</v>
      </c>
      <c r="EV3" s="328"/>
      <c r="EW3" s="329"/>
      <c r="EX3" s="327">
        <f>VLOOKUP(EX$1,resumen!$A$4:$HF$104,3,FALSE)</f>
        <v>0</v>
      </c>
      <c r="EY3" s="328"/>
      <c r="EZ3" s="329"/>
      <c r="FA3" s="327">
        <f>VLOOKUP(FA$1,resumen!$A$4:$HF$104,3,FALSE)</f>
        <v>0</v>
      </c>
      <c r="FB3" s="328"/>
      <c r="FC3" s="329"/>
      <c r="FD3" s="327">
        <f>VLOOKUP(FD$1,resumen!$A$4:$HF$104,3,FALSE)</f>
        <v>0</v>
      </c>
      <c r="FE3" s="328"/>
      <c r="FF3" s="329"/>
      <c r="FG3" s="327">
        <f>VLOOKUP(FG$1,resumen!$A$4:$HF$104,3,FALSE)</f>
        <v>0</v>
      </c>
      <c r="FH3" s="328"/>
      <c r="FI3" s="329"/>
      <c r="FJ3" s="327">
        <f>VLOOKUP(FJ$1,resumen!$A$4:$HF$104,3,FALSE)</f>
        <v>0</v>
      </c>
      <c r="FK3" s="328"/>
      <c r="FL3" s="329"/>
      <c r="FM3" s="327">
        <f>VLOOKUP(FM$1,resumen!$A$4:$HF$104,3,FALSE)</f>
        <v>0</v>
      </c>
      <c r="FN3" s="328"/>
      <c r="FO3" s="329"/>
      <c r="FP3" s="327">
        <f>VLOOKUP(FP$1,resumen!$A$4:$HF$104,3,FALSE)</f>
        <v>0</v>
      </c>
      <c r="FQ3" s="328"/>
      <c r="FR3" s="329"/>
      <c r="FS3" s="327">
        <f>VLOOKUP(FS$1,resumen!$A$4:$HF$104,3,FALSE)</f>
        <v>0</v>
      </c>
      <c r="FT3" s="328"/>
      <c r="FU3" s="329"/>
      <c r="FV3" s="327">
        <f>VLOOKUP(FV$1,resumen!$A$4:$HF$104,3,FALSE)</f>
        <v>0</v>
      </c>
      <c r="FW3" s="328"/>
      <c r="FX3" s="329"/>
      <c r="FY3" s="327">
        <f>VLOOKUP(FY$1,resumen!$A$4:$HF$104,3,FALSE)</f>
        <v>0</v>
      </c>
      <c r="FZ3" s="328"/>
      <c r="GA3" s="329"/>
      <c r="GB3" s="327">
        <f>VLOOKUP(GB$1,resumen!$A$4:$HF$104,3,FALSE)</f>
        <v>0</v>
      </c>
      <c r="GC3" s="328"/>
      <c r="GD3" s="329"/>
      <c r="GE3" s="327">
        <f>VLOOKUP(GE$1,resumen!$A$4:$HF$104,3,FALSE)</f>
        <v>0</v>
      </c>
      <c r="GF3" s="328"/>
      <c r="GG3" s="329"/>
      <c r="GH3" s="327">
        <f>VLOOKUP(GH$1,resumen!$A$4:$HF$104,3,FALSE)</f>
        <v>0</v>
      </c>
      <c r="GI3" s="328"/>
      <c r="GJ3" s="329"/>
      <c r="GK3" s="327">
        <f>VLOOKUP(GK$1,resumen!$A$4:$HF$104,3,FALSE)</f>
        <v>0</v>
      </c>
      <c r="GL3" s="328"/>
      <c r="GM3" s="329"/>
      <c r="GN3" s="327">
        <f>VLOOKUP(GN$1,resumen!$A$4:$HF$104,3,FALSE)</f>
        <v>0</v>
      </c>
      <c r="GO3" s="328"/>
      <c r="GP3" s="329"/>
      <c r="GQ3" s="327">
        <f>VLOOKUP(GQ$1,resumen!$A$4:$HF$104,3,FALSE)</f>
        <v>30081</v>
      </c>
      <c r="GR3" s="328"/>
      <c r="GS3" s="329"/>
      <c r="GT3" s="327">
        <f>VLOOKUP(GT$1,resumen!$A$4:$HF$104,3,FALSE)</f>
        <v>0</v>
      </c>
      <c r="GU3" s="328"/>
      <c r="GV3" s="329"/>
      <c r="GW3" s="327">
        <f>VLOOKUP(GW$1,resumen!$A$4:$HF$104,3,FALSE)</f>
        <v>0</v>
      </c>
      <c r="GX3" s="328"/>
      <c r="GY3" s="329"/>
      <c r="GZ3" s="327">
        <f>VLOOKUP(GZ$1,resumen!$A$4:$HF$104,3,FALSE)</f>
        <v>0</v>
      </c>
      <c r="HA3" s="328"/>
      <c r="HB3" s="329"/>
      <c r="HC3" s="327">
        <f>VLOOKUP(HC$1,resumen!$A$4:$HF$104,3,FALSE)</f>
        <v>0</v>
      </c>
      <c r="HD3" s="328"/>
      <c r="HE3" s="329"/>
      <c r="HF3" s="327">
        <f>VLOOKUP(HF$1,resumen!$A$4:$HF$104,3,FALSE)</f>
        <v>0</v>
      </c>
      <c r="HG3" s="328"/>
      <c r="HH3" s="329"/>
      <c r="HI3" s="327">
        <f>VLOOKUP(HI$1,resumen!$A$4:$HF$104,3,FALSE)</f>
        <v>0</v>
      </c>
      <c r="HJ3" s="328"/>
      <c r="HK3" s="329"/>
      <c r="HL3" s="327">
        <f>VLOOKUP(HL$1,resumen!$A$4:$HF$104,3,FALSE)</f>
        <v>0</v>
      </c>
      <c r="HM3" s="328"/>
      <c r="HN3" s="329"/>
      <c r="HO3" s="327">
        <f>VLOOKUP(HO$1,resumen!$A$4:$HF$104,3,FALSE)</f>
        <v>0</v>
      </c>
      <c r="HP3" s="328"/>
      <c r="HQ3" s="329"/>
      <c r="HR3" s="327">
        <f>VLOOKUP(HR$1,resumen!$A$4:$HF$104,3,FALSE)</f>
        <v>0</v>
      </c>
      <c r="HS3" s="328"/>
      <c r="HT3" s="329"/>
      <c r="HU3" s="327">
        <f>VLOOKUP(HU$1,resumen!$A$4:$HF$104,3,FALSE)</f>
        <v>0</v>
      </c>
      <c r="HV3" s="328"/>
      <c r="HW3" s="329"/>
      <c r="HX3" s="327">
        <f>VLOOKUP(HX$1,resumen!$A$4:$HF$104,3,FALSE)</f>
        <v>0</v>
      </c>
      <c r="HY3" s="328"/>
      <c r="HZ3" s="329"/>
      <c r="IA3" s="327">
        <f>VLOOKUP(IA$1,resumen!$A$4:$HF$104,3,FALSE)</f>
        <v>0</v>
      </c>
      <c r="IB3" s="328"/>
      <c r="IC3" s="329"/>
      <c r="ID3" s="327">
        <f>VLOOKUP(ID$1,resumen!$A$4:$HF$104,3,FALSE)</f>
        <v>0</v>
      </c>
      <c r="IE3" s="328"/>
      <c r="IF3" s="329"/>
      <c r="IG3" s="327">
        <f>VLOOKUP(IG$1,resumen!$A$4:$HF$104,3,FALSE)</f>
        <v>0</v>
      </c>
      <c r="IH3" s="328"/>
      <c r="II3" s="329"/>
      <c r="IJ3" s="327">
        <f>VLOOKUP(IJ$1,resumen!$A$4:$HF$104,3,FALSE)</f>
        <v>0</v>
      </c>
      <c r="IK3" s="328"/>
      <c r="IL3" s="329"/>
      <c r="IM3" s="327">
        <f>VLOOKUP(IM$1,resumen!$A$4:$HF$104,3,FALSE)</f>
        <v>0</v>
      </c>
      <c r="IN3" s="328"/>
      <c r="IO3" s="329"/>
      <c r="IP3" s="327">
        <f>VLOOKUP(IP$1,resumen!$A$4:$HF$104,3,FALSE)</f>
        <v>0</v>
      </c>
      <c r="IQ3" s="328"/>
      <c r="IR3" s="329"/>
      <c r="IS3" s="327">
        <f>VLOOKUP(IS$1,resumen!$A$4:$HF$104,3,FALSE)</f>
        <v>0</v>
      </c>
      <c r="IT3" s="328"/>
      <c r="IU3" s="329"/>
      <c r="IV3" s="327">
        <f>VLOOKUP(IV$1,resumen!$A$4:$HF$104,3,FALSE)</f>
        <v>0</v>
      </c>
      <c r="IW3" s="328"/>
      <c r="IX3" s="329"/>
      <c r="IY3" s="327">
        <f>VLOOKUP(IY$1,resumen!$A$4:$HF$104,3,FALSE)</f>
        <v>0</v>
      </c>
      <c r="IZ3" s="328"/>
      <c r="JA3" s="329"/>
      <c r="JB3" s="327">
        <f>VLOOKUP(JB$1,resumen!$A$4:$HF$104,3,FALSE)</f>
        <v>0</v>
      </c>
      <c r="JC3" s="328"/>
      <c r="JD3" s="329"/>
      <c r="JE3" s="327">
        <f>VLOOKUP(JE$1,resumen!$A$4:$HF$104,3,FALSE)</f>
        <v>0</v>
      </c>
      <c r="JF3" s="328"/>
      <c r="JG3" s="329"/>
      <c r="JH3" s="327">
        <f>VLOOKUP(JH$1,resumen!$A$4:$HF$104,3,FALSE)</f>
        <v>0</v>
      </c>
      <c r="JI3" s="328"/>
      <c r="JJ3" s="329"/>
      <c r="JK3" s="327">
        <f>VLOOKUP(JK$1,resumen!$A$4:$HF$104,3,FALSE)</f>
        <v>0</v>
      </c>
      <c r="JL3" s="328"/>
      <c r="JM3" s="329"/>
      <c r="JN3" s="327">
        <f>VLOOKUP(JN$1,resumen!$A$4:$HF$104,3,FALSE)</f>
        <v>0</v>
      </c>
      <c r="JO3" s="328"/>
      <c r="JP3" s="329"/>
      <c r="JQ3" s="327">
        <f>VLOOKUP(JQ$1,resumen!$A$4:$HF$104,3,FALSE)</f>
        <v>0</v>
      </c>
      <c r="JR3" s="328"/>
      <c r="JS3" s="329"/>
      <c r="JT3" s="327">
        <f>VLOOKUP(JT$1,resumen!$A$4:$HF$104,3,FALSE)</f>
        <v>0</v>
      </c>
      <c r="JU3" s="328"/>
      <c r="JV3" s="329"/>
      <c r="JW3" s="327">
        <f>VLOOKUP(JW$1,resumen!$A$4:$HF$104,3,FALSE)</f>
        <v>0</v>
      </c>
      <c r="JX3" s="328"/>
      <c r="JY3" s="329"/>
      <c r="JZ3" s="327">
        <f>VLOOKUP(JZ$1,resumen!$A$4:$HF$104,3,FALSE)</f>
        <v>0</v>
      </c>
      <c r="KA3" s="328"/>
      <c r="KB3" s="329"/>
      <c r="KC3" s="327">
        <f>VLOOKUP(KC$1,resumen!$A$4:$HF$104,3,FALSE)</f>
        <v>0</v>
      </c>
      <c r="KD3" s="328"/>
      <c r="KE3" s="329"/>
      <c r="KF3" s="327">
        <f>VLOOKUP(KF$1,resumen!$A$4:$HF$104,3,FALSE)</f>
        <v>0</v>
      </c>
      <c r="KG3" s="328"/>
      <c r="KH3" s="329"/>
      <c r="KI3" s="327">
        <f>VLOOKUP(KI$1,resumen!$A$4:$HF$104,3,FALSE)</f>
        <v>0</v>
      </c>
      <c r="KJ3" s="328"/>
      <c r="KK3" s="329"/>
      <c r="KL3" s="327">
        <f>VLOOKUP(KL$1,resumen!$A$4:$HF$104,3,FALSE)</f>
        <v>0</v>
      </c>
      <c r="KM3" s="328"/>
      <c r="KN3" s="329"/>
      <c r="KO3" s="327">
        <f>VLOOKUP(KO$1,resumen!$A$4:$HF$104,3,FALSE)</f>
        <v>0</v>
      </c>
      <c r="KP3" s="328"/>
      <c r="KQ3" s="329"/>
      <c r="KR3" s="333"/>
      <c r="KS3" s="334"/>
      <c r="KT3" s="335"/>
      <c r="KU3" s="138"/>
    </row>
    <row r="4" spans="1:308" ht="39" customHeight="1" x14ac:dyDescent="0.25">
      <c r="A4" s="325"/>
      <c r="B4" s="325"/>
      <c r="C4" s="325"/>
      <c r="D4" s="108" t="s">
        <v>212</v>
      </c>
      <c r="E4" s="108" t="s">
        <v>192</v>
      </c>
      <c r="F4" s="108" t="s">
        <v>14</v>
      </c>
      <c r="G4" s="108" t="s">
        <v>212</v>
      </c>
      <c r="H4" s="108" t="s">
        <v>192</v>
      </c>
      <c r="I4" s="108" t="s">
        <v>14</v>
      </c>
      <c r="J4" s="108" t="s">
        <v>212</v>
      </c>
      <c r="K4" s="108" t="s">
        <v>192</v>
      </c>
      <c r="L4" s="108" t="s">
        <v>14</v>
      </c>
      <c r="M4" s="108" t="s">
        <v>212</v>
      </c>
      <c r="N4" s="108" t="s">
        <v>192</v>
      </c>
      <c r="O4" s="108" t="s">
        <v>14</v>
      </c>
      <c r="P4" s="108" t="s">
        <v>212</v>
      </c>
      <c r="Q4" s="108" t="s">
        <v>192</v>
      </c>
      <c r="R4" s="108" t="s">
        <v>14</v>
      </c>
      <c r="S4" s="108" t="s">
        <v>212</v>
      </c>
      <c r="T4" s="108" t="s">
        <v>192</v>
      </c>
      <c r="U4" s="108" t="s">
        <v>14</v>
      </c>
      <c r="V4" s="108" t="s">
        <v>212</v>
      </c>
      <c r="W4" s="108" t="s">
        <v>192</v>
      </c>
      <c r="X4" s="108" t="s">
        <v>14</v>
      </c>
      <c r="Y4" s="108" t="s">
        <v>212</v>
      </c>
      <c r="Z4" s="108" t="s">
        <v>192</v>
      </c>
      <c r="AA4" s="108" t="s">
        <v>14</v>
      </c>
      <c r="AB4" s="108" t="s">
        <v>212</v>
      </c>
      <c r="AC4" s="108" t="s">
        <v>192</v>
      </c>
      <c r="AD4" s="108" t="s">
        <v>14</v>
      </c>
      <c r="AE4" s="108" t="s">
        <v>212</v>
      </c>
      <c r="AF4" s="108" t="s">
        <v>192</v>
      </c>
      <c r="AG4" s="108" t="s">
        <v>14</v>
      </c>
      <c r="AH4" s="108" t="s">
        <v>212</v>
      </c>
      <c r="AI4" s="108" t="s">
        <v>192</v>
      </c>
      <c r="AJ4" s="108" t="s">
        <v>14</v>
      </c>
      <c r="AK4" s="108" t="s">
        <v>212</v>
      </c>
      <c r="AL4" s="108" t="s">
        <v>192</v>
      </c>
      <c r="AM4" s="108" t="s">
        <v>14</v>
      </c>
      <c r="AN4" s="108" t="s">
        <v>212</v>
      </c>
      <c r="AO4" s="108" t="s">
        <v>192</v>
      </c>
      <c r="AP4" s="108" t="s">
        <v>14</v>
      </c>
      <c r="AQ4" s="108" t="s">
        <v>212</v>
      </c>
      <c r="AR4" s="108" t="s">
        <v>192</v>
      </c>
      <c r="AS4" s="108" t="s">
        <v>14</v>
      </c>
      <c r="AT4" s="108" t="s">
        <v>212</v>
      </c>
      <c r="AU4" s="108" t="s">
        <v>192</v>
      </c>
      <c r="AV4" s="108" t="s">
        <v>14</v>
      </c>
      <c r="AW4" s="108" t="s">
        <v>212</v>
      </c>
      <c r="AX4" s="108" t="s">
        <v>192</v>
      </c>
      <c r="AY4" s="108" t="s">
        <v>14</v>
      </c>
      <c r="AZ4" s="108" t="s">
        <v>212</v>
      </c>
      <c r="BA4" s="108" t="s">
        <v>192</v>
      </c>
      <c r="BB4" s="108" t="s">
        <v>14</v>
      </c>
      <c r="BC4" s="108" t="s">
        <v>212</v>
      </c>
      <c r="BD4" s="108" t="s">
        <v>192</v>
      </c>
      <c r="BE4" s="108" t="s">
        <v>14</v>
      </c>
      <c r="BF4" s="108" t="s">
        <v>212</v>
      </c>
      <c r="BG4" s="108" t="s">
        <v>192</v>
      </c>
      <c r="BH4" s="108" t="s">
        <v>14</v>
      </c>
      <c r="BI4" s="108" t="s">
        <v>212</v>
      </c>
      <c r="BJ4" s="108" t="s">
        <v>192</v>
      </c>
      <c r="BK4" s="108" t="s">
        <v>14</v>
      </c>
      <c r="BL4" s="108" t="s">
        <v>212</v>
      </c>
      <c r="BM4" s="108" t="s">
        <v>192</v>
      </c>
      <c r="BN4" s="108" t="s">
        <v>14</v>
      </c>
      <c r="BO4" s="108" t="s">
        <v>212</v>
      </c>
      <c r="BP4" s="108" t="s">
        <v>192</v>
      </c>
      <c r="BQ4" s="108" t="s">
        <v>14</v>
      </c>
      <c r="BR4" s="108" t="s">
        <v>212</v>
      </c>
      <c r="BS4" s="108" t="s">
        <v>192</v>
      </c>
      <c r="BT4" s="108" t="s">
        <v>14</v>
      </c>
      <c r="BU4" s="108" t="s">
        <v>212</v>
      </c>
      <c r="BV4" s="108" t="s">
        <v>192</v>
      </c>
      <c r="BW4" s="108" t="s">
        <v>14</v>
      </c>
      <c r="BX4" s="108" t="s">
        <v>212</v>
      </c>
      <c r="BY4" s="108" t="s">
        <v>192</v>
      </c>
      <c r="BZ4" s="108" t="s">
        <v>14</v>
      </c>
      <c r="CA4" s="108" t="s">
        <v>212</v>
      </c>
      <c r="CB4" s="108" t="s">
        <v>192</v>
      </c>
      <c r="CC4" s="108" t="s">
        <v>14</v>
      </c>
      <c r="CD4" s="108" t="s">
        <v>212</v>
      </c>
      <c r="CE4" s="108" t="s">
        <v>192</v>
      </c>
      <c r="CF4" s="108" t="s">
        <v>14</v>
      </c>
      <c r="CG4" s="108" t="s">
        <v>212</v>
      </c>
      <c r="CH4" s="108" t="s">
        <v>192</v>
      </c>
      <c r="CI4" s="108" t="s">
        <v>14</v>
      </c>
      <c r="CJ4" s="108" t="s">
        <v>212</v>
      </c>
      <c r="CK4" s="108" t="s">
        <v>192</v>
      </c>
      <c r="CL4" s="108" t="s">
        <v>14</v>
      </c>
      <c r="CM4" s="108" t="s">
        <v>212</v>
      </c>
      <c r="CN4" s="108" t="s">
        <v>192</v>
      </c>
      <c r="CO4" s="108" t="s">
        <v>14</v>
      </c>
      <c r="CP4" s="108" t="s">
        <v>212</v>
      </c>
      <c r="CQ4" s="108" t="s">
        <v>192</v>
      </c>
      <c r="CR4" s="108" t="s">
        <v>14</v>
      </c>
      <c r="CS4" s="108" t="s">
        <v>212</v>
      </c>
      <c r="CT4" s="108" t="s">
        <v>192</v>
      </c>
      <c r="CU4" s="108" t="s">
        <v>14</v>
      </c>
      <c r="CV4" s="108" t="s">
        <v>212</v>
      </c>
      <c r="CW4" s="108" t="s">
        <v>192</v>
      </c>
      <c r="CX4" s="108" t="s">
        <v>14</v>
      </c>
      <c r="CY4" s="108" t="s">
        <v>212</v>
      </c>
      <c r="CZ4" s="108" t="s">
        <v>192</v>
      </c>
      <c r="DA4" s="108" t="s">
        <v>14</v>
      </c>
      <c r="DB4" s="108" t="s">
        <v>212</v>
      </c>
      <c r="DC4" s="108" t="s">
        <v>192</v>
      </c>
      <c r="DD4" s="108" t="s">
        <v>14</v>
      </c>
      <c r="DE4" s="108" t="s">
        <v>212</v>
      </c>
      <c r="DF4" s="108" t="s">
        <v>192</v>
      </c>
      <c r="DG4" s="108" t="s">
        <v>14</v>
      </c>
      <c r="DH4" s="108" t="s">
        <v>212</v>
      </c>
      <c r="DI4" s="108" t="s">
        <v>192</v>
      </c>
      <c r="DJ4" s="108" t="s">
        <v>14</v>
      </c>
      <c r="DK4" s="108" t="s">
        <v>212</v>
      </c>
      <c r="DL4" s="108" t="s">
        <v>192</v>
      </c>
      <c r="DM4" s="108" t="s">
        <v>14</v>
      </c>
      <c r="DN4" s="108" t="s">
        <v>212</v>
      </c>
      <c r="DO4" s="108" t="s">
        <v>192</v>
      </c>
      <c r="DP4" s="108" t="s">
        <v>14</v>
      </c>
      <c r="DQ4" s="108" t="s">
        <v>212</v>
      </c>
      <c r="DR4" s="108" t="s">
        <v>192</v>
      </c>
      <c r="DS4" s="108" t="s">
        <v>14</v>
      </c>
      <c r="DT4" s="108" t="s">
        <v>212</v>
      </c>
      <c r="DU4" s="108" t="s">
        <v>192</v>
      </c>
      <c r="DV4" s="108" t="s">
        <v>14</v>
      </c>
      <c r="DW4" s="108" t="s">
        <v>212</v>
      </c>
      <c r="DX4" s="108" t="s">
        <v>192</v>
      </c>
      <c r="DY4" s="108" t="s">
        <v>14</v>
      </c>
      <c r="DZ4" s="108" t="s">
        <v>212</v>
      </c>
      <c r="EA4" s="108" t="s">
        <v>192</v>
      </c>
      <c r="EB4" s="108" t="s">
        <v>14</v>
      </c>
      <c r="EC4" s="108" t="s">
        <v>212</v>
      </c>
      <c r="ED4" s="108" t="s">
        <v>192</v>
      </c>
      <c r="EE4" s="108" t="s">
        <v>14</v>
      </c>
      <c r="EF4" s="108" t="s">
        <v>212</v>
      </c>
      <c r="EG4" s="108" t="s">
        <v>192</v>
      </c>
      <c r="EH4" s="108" t="s">
        <v>14</v>
      </c>
      <c r="EI4" s="108" t="s">
        <v>212</v>
      </c>
      <c r="EJ4" s="108" t="s">
        <v>192</v>
      </c>
      <c r="EK4" s="108" t="s">
        <v>14</v>
      </c>
      <c r="EL4" s="108" t="s">
        <v>212</v>
      </c>
      <c r="EM4" s="108" t="s">
        <v>192</v>
      </c>
      <c r="EN4" s="108" t="s">
        <v>14</v>
      </c>
      <c r="EO4" s="108" t="s">
        <v>212</v>
      </c>
      <c r="EP4" s="108" t="s">
        <v>192</v>
      </c>
      <c r="EQ4" s="108" t="s">
        <v>14</v>
      </c>
      <c r="ER4" s="108" t="s">
        <v>212</v>
      </c>
      <c r="ES4" s="108" t="s">
        <v>192</v>
      </c>
      <c r="ET4" s="108" t="s">
        <v>14</v>
      </c>
      <c r="EU4" s="108" t="s">
        <v>212</v>
      </c>
      <c r="EV4" s="108" t="s">
        <v>192</v>
      </c>
      <c r="EW4" s="108" t="s">
        <v>14</v>
      </c>
      <c r="EX4" s="108" t="s">
        <v>212</v>
      </c>
      <c r="EY4" s="108" t="s">
        <v>192</v>
      </c>
      <c r="EZ4" s="108" t="s">
        <v>14</v>
      </c>
      <c r="FA4" s="108" t="s">
        <v>212</v>
      </c>
      <c r="FB4" s="108" t="s">
        <v>192</v>
      </c>
      <c r="FC4" s="108" t="s">
        <v>14</v>
      </c>
      <c r="FD4" s="108" t="s">
        <v>212</v>
      </c>
      <c r="FE4" s="108" t="s">
        <v>192</v>
      </c>
      <c r="FF4" s="108" t="s">
        <v>14</v>
      </c>
      <c r="FG4" s="108" t="s">
        <v>212</v>
      </c>
      <c r="FH4" s="108" t="s">
        <v>192</v>
      </c>
      <c r="FI4" s="108" t="s">
        <v>14</v>
      </c>
      <c r="FJ4" s="108" t="s">
        <v>212</v>
      </c>
      <c r="FK4" s="108" t="s">
        <v>192</v>
      </c>
      <c r="FL4" s="108" t="s">
        <v>14</v>
      </c>
      <c r="FM4" s="108" t="s">
        <v>212</v>
      </c>
      <c r="FN4" s="108" t="s">
        <v>192</v>
      </c>
      <c r="FO4" s="108" t="s">
        <v>14</v>
      </c>
      <c r="FP4" s="108" t="s">
        <v>212</v>
      </c>
      <c r="FQ4" s="108" t="s">
        <v>192</v>
      </c>
      <c r="FR4" s="108" t="s">
        <v>14</v>
      </c>
      <c r="FS4" s="108" t="s">
        <v>212</v>
      </c>
      <c r="FT4" s="108" t="s">
        <v>192</v>
      </c>
      <c r="FU4" s="108" t="s">
        <v>14</v>
      </c>
      <c r="FV4" s="108" t="s">
        <v>212</v>
      </c>
      <c r="FW4" s="108" t="s">
        <v>192</v>
      </c>
      <c r="FX4" s="108" t="s">
        <v>14</v>
      </c>
      <c r="FY4" s="108" t="s">
        <v>212</v>
      </c>
      <c r="FZ4" s="108" t="s">
        <v>192</v>
      </c>
      <c r="GA4" s="108" t="s">
        <v>14</v>
      </c>
      <c r="GB4" s="108" t="s">
        <v>212</v>
      </c>
      <c r="GC4" s="108" t="s">
        <v>192</v>
      </c>
      <c r="GD4" s="108" t="s">
        <v>14</v>
      </c>
      <c r="GE4" s="108" t="s">
        <v>212</v>
      </c>
      <c r="GF4" s="108" t="s">
        <v>192</v>
      </c>
      <c r="GG4" s="108" t="s">
        <v>14</v>
      </c>
      <c r="GH4" s="108" t="s">
        <v>212</v>
      </c>
      <c r="GI4" s="108" t="s">
        <v>192</v>
      </c>
      <c r="GJ4" s="108" t="s">
        <v>14</v>
      </c>
      <c r="GK4" s="108" t="s">
        <v>212</v>
      </c>
      <c r="GL4" s="108" t="s">
        <v>192</v>
      </c>
      <c r="GM4" s="108" t="s">
        <v>14</v>
      </c>
      <c r="GN4" s="108" t="s">
        <v>212</v>
      </c>
      <c r="GO4" s="108" t="s">
        <v>192</v>
      </c>
      <c r="GP4" s="108" t="s">
        <v>14</v>
      </c>
      <c r="GQ4" s="108" t="s">
        <v>212</v>
      </c>
      <c r="GR4" s="108" t="s">
        <v>192</v>
      </c>
      <c r="GS4" s="108" t="s">
        <v>14</v>
      </c>
      <c r="GT4" s="108" t="s">
        <v>212</v>
      </c>
      <c r="GU4" s="108" t="s">
        <v>192</v>
      </c>
      <c r="GV4" s="108" t="s">
        <v>14</v>
      </c>
      <c r="GW4" s="108" t="s">
        <v>212</v>
      </c>
      <c r="GX4" s="108" t="s">
        <v>192</v>
      </c>
      <c r="GY4" s="108" t="s">
        <v>14</v>
      </c>
      <c r="GZ4" s="108" t="s">
        <v>212</v>
      </c>
      <c r="HA4" s="108" t="s">
        <v>192</v>
      </c>
      <c r="HB4" s="108" t="s">
        <v>14</v>
      </c>
      <c r="HC4" s="108" t="s">
        <v>212</v>
      </c>
      <c r="HD4" s="108" t="s">
        <v>192</v>
      </c>
      <c r="HE4" s="108" t="s">
        <v>14</v>
      </c>
      <c r="HF4" s="108" t="s">
        <v>212</v>
      </c>
      <c r="HG4" s="108" t="s">
        <v>192</v>
      </c>
      <c r="HH4" s="108" t="s">
        <v>14</v>
      </c>
      <c r="HI4" s="108" t="s">
        <v>212</v>
      </c>
      <c r="HJ4" s="108" t="s">
        <v>192</v>
      </c>
      <c r="HK4" s="108" t="s">
        <v>14</v>
      </c>
      <c r="HL4" s="108" t="s">
        <v>212</v>
      </c>
      <c r="HM4" s="108" t="s">
        <v>192</v>
      </c>
      <c r="HN4" s="108" t="s">
        <v>14</v>
      </c>
      <c r="HO4" s="108" t="s">
        <v>212</v>
      </c>
      <c r="HP4" s="108" t="s">
        <v>192</v>
      </c>
      <c r="HQ4" s="108" t="s">
        <v>14</v>
      </c>
      <c r="HR4" s="108" t="s">
        <v>212</v>
      </c>
      <c r="HS4" s="108" t="s">
        <v>192</v>
      </c>
      <c r="HT4" s="108" t="s">
        <v>14</v>
      </c>
      <c r="HU4" s="108" t="s">
        <v>212</v>
      </c>
      <c r="HV4" s="108" t="s">
        <v>192</v>
      </c>
      <c r="HW4" s="108" t="s">
        <v>14</v>
      </c>
      <c r="HX4" s="108" t="s">
        <v>212</v>
      </c>
      <c r="HY4" s="108" t="s">
        <v>192</v>
      </c>
      <c r="HZ4" s="108" t="s">
        <v>14</v>
      </c>
      <c r="IA4" s="108" t="s">
        <v>212</v>
      </c>
      <c r="IB4" s="108" t="s">
        <v>192</v>
      </c>
      <c r="IC4" s="108" t="s">
        <v>14</v>
      </c>
      <c r="ID4" s="108" t="s">
        <v>212</v>
      </c>
      <c r="IE4" s="108" t="s">
        <v>192</v>
      </c>
      <c r="IF4" s="108" t="s">
        <v>14</v>
      </c>
      <c r="IG4" s="108" t="s">
        <v>212</v>
      </c>
      <c r="IH4" s="108" t="s">
        <v>192</v>
      </c>
      <c r="II4" s="108" t="s">
        <v>14</v>
      </c>
      <c r="IJ4" s="108" t="s">
        <v>212</v>
      </c>
      <c r="IK4" s="108" t="s">
        <v>192</v>
      </c>
      <c r="IL4" s="108" t="s">
        <v>14</v>
      </c>
      <c r="IM4" s="108" t="s">
        <v>212</v>
      </c>
      <c r="IN4" s="108" t="s">
        <v>192</v>
      </c>
      <c r="IO4" s="108" t="s">
        <v>14</v>
      </c>
      <c r="IP4" s="108" t="s">
        <v>212</v>
      </c>
      <c r="IQ4" s="108" t="s">
        <v>192</v>
      </c>
      <c r="IR4" s="108" t="s">
        <v>14</v>
      </c>
      <c r="IS4" s="108" t="s">
        <v>212</v>
      </c>
      <c r="IT4" s="108" t="s">
        <v>192</v>
      </c>
      <c r="IU4" s="108" t="s">
        <v>14</v>
      </c>
      <c r="IV4" s="108" t="s">
        <v>212</v>
      </c>
      <c r="IW4" s="108" t="s">
        <v>192</v>
      </c>
      <c r="IX4" s="108" t="s">
        <v>14</v>
      </c>
      <c r="IY4" s="108" t="s">
        <v>212</v>
      </c>
      <c r="IZ4" s="108" t="s">
        <v>192</v>
      </c>
      <c r="JA4" s="108" t="s">
        <v>14</v>
      </c>
      <c r="JB4" s="108" t="s">
        <v>212</v>
      </c>
      <c r="JC4" s="108" t="s">
        <v>192</v>
      </c>
      <c r="JD4" s="108" t="s">
        <v>14</v>
      </c>
      <c r="JE4" s="108" t="s">
        <v>212</v>
      </c>
      <c r="JF4" s="108" t="s">
        <v>192</v>
      </c>
      <c r="JG4" s="108" t="s">
        <v>14</v>
      </c>
      <c r="JH4" s="108" t="s">
        <v>212</v>
      </c>
      <c r="JI4" s="108" t="s">
        <v>192</v>
      </c>
      <c r="JJ4" s="108" t="s">
        <v>14</v>
      </c>
      <c r="JK4" s="108" t="s">
        <v>212</v>
      </c>
      <c r="JL4" s="108" t="s">
        <v>192</v>
      </c>
      <c r="JM4" s="108" t="s">
        <v>14</v>
      </c>
      <c r="JN4" s="108" t="s">
        <v>212</v>
      </c>
      <c r="JO4" s="108" t="s">
        <v>192</v>
      </c>
      <c r="JP4" s="108" t="s">
        <v>14</v>
      </c>
      <c r="JQ4" s="108" t="s">
        <v>212</v>
      </c>
      <c r="JR4" s="108" t="s">
        <v>192</v>
      </c>
      <c r="JS4" s="108" t="s">
        <v>14</v>
      </c>
      <c r="JT4" s="108" t="s">
        <v>212</v>
      </c>
      <c r="JU4" s="108" t="s">
        <v>192</v>
      </c>
      <c r="JV4" s="108" t="s">
        <v>14</v>
      </c>
      <c r="JW4" s="108" t="s">
        <v>212</v>
      </c>
      <c r="JX4" s="108" t="s">
        <v>192</v>
      </c>
      <c r="JY4" s="108" t="s">
        <v>14</v>
      </c>
      <c r="JZ4" s="108" t="s">
        <v>212</v>
      </c>
      <c r="KA4" s="108" t="s">
        <v>192</v>
      </c>
      <c r="KB4" s="108" t="s">
        <v>14</v>
      </c>
      <c r="KC4" s="108" t="s">
        <v>212</v>
      </c>
      <c r="KD4" s="108" t="s">
        <v>192</v>
      </c>
      <c r="KE4" s="108" t="s">
        <v>14</v>
      </c>
      <c r="KF4" s="108" t="s">
        <v>212</v>
      </c>
      <c r="KG4" s="108" t="s">
        <v>192</v>
      </c>
      <c r="KH4" s="108" t="s">
        <v>14</v>
      </c>
      <c r="KI4" s="108" t="s">
        <v>212</v>
      </c>
      <c r="KJ4" s="108" t="s">
        <v>192</v>
      </c>
      <c r="KK4" s="108" t="s">
        <v>14</v>
      </c>
      <c r="KL4" s="108" t="s">
        <v>212</v>
      </c>
      <c r="KM4" s="108" t="s">
        <v>192</v>
      </c>
      <c r="KN4" s="108" t="s">
        <v>14</v>
      </c>
      <c r="KO4" s="108" t="s">
        <v>212</v>
      </c>
      <c r="KP4" s="108" t="s">
        <v>192</v>
      </c>
      <c r="KQ4" s="108" t="s">
        <v>14</v>
      </c>
      <c r="KR4" s="108" t="s">
        <v>212</v>
      </c>
      <c r="KS4" s="108" t="s">
        <v>192</v>
      </c>
      <c r="KT4" s="108" t="s">
        <v>14</v>
      </c>
      <c r="KU4" s="139"/>
    </row>
    <row r="5" spans="1:308" x14ac:dyDescent="0.25">
      <c r="A5" s="26">
        <v>1000157</v>
      </c>
      <c r="B5" s="24" t="s">
        <v>30</v>
      </c>
      <c r="C5" s="26" t="s">
        <v>26</v>
      </c>
      <c r="D5" s="113">
        <f>IF(VLOOKUP(D$1,resumen!$A$4:$HF$104,12,FALSE)-E5&lt;0,0,VLOOKUP(D$1,resumen!$A$4:$HF$104,12,FALSE)-E5)</f>
        <v>0</v>
      </c>
      <c r="E5" s="113">
        <f>VLOOKUP(D$1,resumen!$A$4:$HF$104,9,FALSE)</f>
        <v>0</v>
      </c>
      <c r="F5" s="113">
        <f>VLOOKUP(D$1,resumen!$A$4:$HF$104,13,FALSE)</f>
        <v>0</v>
      </c>
      <c r="G5" s="113">
        <f>IF(VLOOKUP(G$1,resumen!$A$4:$HF$104,12,FALSE)-H5&lt;0,0,VLOOKUP(G$1,resumen!$A$4:$HF$104,12,FALSE)-H5)</f>
        <v>0</v>
      </c>
      <c r="H5" s="113">
        <f>VLOOKUP(G$1,resumen!$A$4:$HF$104,9,FALSE)</f>
        <v>0</v>
      </c>
      <c r="I5" s="113">
        <f>VLOOKUP(G$1,resumen!$A$4:$HF$104,13,FALSE)</f>
        <v>0</v>
      </c>
      <c r="J5" s="113">
        <f>IF(VLOOKUP(J$1,resumen!$A$4:$HF$104,12,FALSE)-K5&lt;0,0,VLOOKUP(J$1,resumen!$A$4:$HF$104,12,FALSE)-K5)</f>
        <v>0</v>
      </c>
      <c r="K5" s="113">
        <f>VLOOKUP(J$1,resumen!$A$4:$HF$104,9,FALSE)</f>
        <v>0</v>
      </c>
      <c r="L5" s="113">
        <f>VLOOKUP(J$1,resumen!$A$4:$HF$104,13,FALSE)</f>
        <v>0</v>
      </c>
      <c r="M5" s="113">
        <f>IF(VLOOKUP(M$1,resumen!$A$4:$HF$104,12,FALSE)-N5&lt;0,0,VLOOKUP(M$1,resumen!$A$4:$HF$104,12,FALSE)-N5)</f>
        <v>0</v>
      </c>
      <c r="N5" s="113">
        <f>VLOOKUP(M$1,resumen!$A$4:$HF$104,9,FALSE)</f>
        <v>0</v>
      </c>
      <c r="O5" s="113">
        <f>VLOOKUP(M$1,resumen!$A$4:$HF$104,13,FALSE)</f>
        <v>0</v>
      </c>
      <c r="P5" s="113">
        <f>IF(VLOOKUP(P$1,resumen!$A$4:$HF$104,12,FALSE)-Q5&lt;0,0,VLOOKUP(P$1,resumen!$A$4:$HF$104,12,FALSE)-Q5)</f>
        <v>0</v>
      </c>
      <c r="Q5" s="113">
        <f>VLOOKUP(P$1,resumen!$A$4:$HF$104,9,FALSE)</f>
        <v>0</v>
      </c>
      <c r="R5" s="113">
        <f>VLOOKUP(P$1,resumen!$A$4:$HF$104,13,FALSE)</f>
        <v>0</v>
      </c>
      <c r="S5" s="113">
        <f>IF(VLOOKUP(S$1,resumen!$A$4:$HF$104,12,FALSE)-T5&lt;0,0,VLOOKUP(S$1,resumen!$A$4:$HF$104,12,FALSE)-T5)</f>
        <v>0</v>
      </c>
      <c r="T5" s="113">
        <f>VLOOKUP(S$1,resumen!$A$4:$HF$104,9,FALSE)</f>
        <v>0</v>
      </c>
      <c r="U5" s="113">
        <f>VLOOKUP(S$1,resumen!$A$4:$HF$104,13,FALSE)</f>
        <v>0</v>
      </c>
      <c r="V5" s="113">
        <f>IF(VLOOKUP(V$1,resumen!$A$4:$HF$104,12,FALSE)-W5&lt;0,0,VLOOKUP(V$1,resumen!$A$4:$HF$104,12,FALSE)-W5)</f>
        <v>0</v>
      </c>
      <c r="W5" s="113">
        <f>VLOOKUP(V$1,resumen!$A$4:$HF$104,9,FALSE)</f>
        <v>0</v>
      </c>
      <c r="X5" s="113">
        <f>VLOOKUP(V$1,resumen!$A$4:$HF$104,13,FALSE)</f>
        <v>0</v>
      </c>
      <c r="Y5" s="113">
        <f>IF(VLOOKUP(Y$1,resumen!$A$4:$HF$104,12,FALSE)-Z5&lt;0,0,VLOOKUP(Y$1,resumen!$A$4:$HF$104,12,FALSE)-Z5)</f>
        <v>0</v>
      </c>
      <c r="Z5" s="113">
        <f>VLOOKUP(Y$1,resumen!$A$4:$HF$104,9,FALSE)</f>
        <v>0</v>
      </c>
      <c r="AA5" s="113">
        <f>VLOOKUP(Y$1,resumen!$A$4:$HF$104,13,FALSE)</f>
        <v>0</v>
      </c>
      <c r="AB5" s="113">
        <f>IF(VLOOKUP(AB$1,resumen!$A$4:$HF$104,12,FALSE)-AC5&lt;0,0,VLOOKUP(AB$1,resumen!$A$4:$HF$104,12,FALSE)-AC5)</f>
        <v>0</v>
      </c>
      <c r="AC5" s="113">
        <f>VLOOKUP(AB$1,resumen!$A$4:$HF$104,9,FALSE)</f>
        <v>0</v>
      </c>
      <c r="AD5" s="113">
        <f>VLOOKUP(AB$1,resumen!$A$4:$HF$104,13,FALSE)</f>
        <v>0</v>
      </c>
      <c r="AE5" s="113">
        <f>IF(VLOOKUP(AE$1,resumen!$A$4:$HF$104,12,FALSE)-AF5&lt;0,0,VLOOKUP(AE$1,resumen!$A$4:$HF$104,12,FALSE)-AF5)</f>
        <v>0</v>
      </c>
      <c r="AF5" s="113">
        <f>VLOOKUP(AE$1,resumen!$A$4:$HF$104,9,FALSE)</f>
        <v>0</v>
      </c>
      <c r="AG5" s="113">
        <f>VLOOKUP(AE$1,resumen!$A$4:$HF$104,13,FALSE)</f>
        <v>0</v>
      </c>
      <c r="AH5" s="113">
        <f>IF(VLOOKUP(AH$1,resumen!$A$4:$HF$104,12,FALSE)-AI5&lt;0,0,VLOOKUP(AH$1,resumen!$A$4:$HF$104,12,FALSE)-AI5)</f>
        <v>60</v>
      </c>
      <c r="AI5" s="113">
        <f>VLOOKUP(AH$1,resumen!$A$4:$HF$104,9,FALSE)</f>
        <v>-60</v>
      </c>
      <c r="AJ5" s="113">
        <f>VLOOKUP(AH$1,resumen!$A$4:$HF$104,13,FALSE)</f>
        <v>15</v>
      </c>
      <c r="AK5" s="113">
        <f>IF(VLOOKUP(AK$1,resumen!$A$4:$HF$104,12,FALSE)-AL5&lt;0,0,VLOOKUP(AK$1,resumen!$A$4:$HF$104,12,FALSE)-AL5)</f>
        <v>0</v>
      </c>
      <c r="AL5" s="113">
        <f>VLOOKUP(AK$1,resumen!$A$4:$HF$104,9,FALSE)</f>
        <v>0</v>
      </c>
      <c r="AM5" s="113">
        <f>VLOOKUP(AK$1,resumen!$A$4:$HF$104,13,FALSE)</f>
        <v>0</v>
      </c>
      <c r="AN5" s="113">
        <f>IF(VLOOKUP(AN$1,resumen!$A$4:$HF$104,12,FALSE)-AO5&lt;0,0,VLOOKUP(AN$1,resumen!$A$4:$HF$104,12,FALSE)-AO5)</f>
        <v>0</v>
      </c>
      <c r="AO5" s="113">
        <f>VLOOKUP(AN$1,resumen!$A$4:$HF$104,9,FALSE)</f>
        <v>0</v>
      </c>
      <c r="AP5" s="113">
        <f>VLOOKUP(AN$1,resumen!$A$4:$HF$104,13,FALSE)</f>
        <v>0</v>
      </c>
      <c r="AQ5" s="113">
        <f>IF(VLOOKUP(AQ$1,resumen!$A$4:$HF$104,12,FALSE)-AR5&lt;0,0,VLOOKUP(AQ$1,resumen!$A$4:$HF$104,12,FALSE)-AR5)</f>
        <v>0</v>
      </c>
      <c r="AR5" s="113">
        <f>VLOOKUP(AQ$1,resumen!$A$4:$HF$104,9,FALSE)</f>
        <v>0</v>
      </c>
      <c r="AS5" s="113">
        <f>VLOOKUP(AQ$1,resumen!$A$4:$HF$104,13,FALSE)</f>
        <v>0</v>
      </c>
      <c r="AT5" s="113">
        <f>IF(VLOOKUP(AT$1,resumen!$A$4:$HF$104,12,FALSE)-AU5&lt;0,0,VLOOKUP(AT$1,resumen!$A$4:$HF$104,12,FALSE)-AU5)</f>
        <v>0</v>
      </c>
      <c r="AU5" s="113">
        <f>VLOOKUP(AT$1,resumen!$A$4:$HF$104,9,FALSE)</f>
        <v>0</v>
      </c>
      <c r="AV5" s="113">
        <f>VLOOKUP(AT$1,resumen!$A$4:$HF$104,13,FALSE)</f>
        <v>0</v>
      </c>
      <c r="AW5" s="113">
        <f>IF(VLOOKUP(AW$1,resumen!$A$4:$HF$104,12,FALSE)-AX5&lt;0,0,VLOOKUP(AW$1,resumen!$A$4:$HF$104,12,FALSE)-AX5)</f>
        <v>0</v>
      </c>
      <c r="AX5" s="113">
        <f>VLOOKUP(AW$1,resumen!$A$4:$HF$104,9,FALSE)</f>
        <v>0</v>
      </c>
      <c r="AY5" s="113">
        <f>VLOOKUP(AW$1,resumen!$A$4:$HF$104,13,FALSE)</f>
        <v>0</v>
      </c>
      <c r="AZ5" s="113">
        <f>IF(VLOOKUP(AZ$1,resumen!$A$4:$HF$104,12,FALSE)-BA5&lt;0,0,VLOOKUP(AZ$1,resumen!$A$4:$HF$104,12,FALSE)-BA5)</f>
        <v>0</v>
      </c>
      <c r="BA5" s="113">
        <f>VLOOKUP(AZ$1,resumen!$A$4:$HF$104,9,FALSE)</f>
        <v>0</v>
      </c>
      <c r="BB5" s="113">
        <f>VLOOKUP(AZ$1,resumen!$A$4:$HF$104,13,FALSE)</f>
        <v>0</v>
      </c>
      <c r="BC5" s="113">
        <f>IF(VLOOKUP(BC$1,resumen!$A$4:$HF$104,12,FALSE)-BD5&lt;0,0,VLOOKUP(BC$1,resumen!$A$4:$HF$104,12,FALSE)-BD5)</f>
        <v>0</v>
      </c>
      <c r="BD5" s="113">
        <f>VLOOKUP(BC$1,resumen!$A$4:$HF$104,9,FALSE)</f>
        <v>0</v>
      </c>
      <c r="BE5" s="113">
        <f>VLOOKUP(BC$1,resumen!$A$4:$HF$104,13,FALSE)</f>
        <v>0</v>
      </c>
      <c r="BF5" s="113">
        <f>IF(VLOOKUP(BF$1,resumen!$A$4:$HF$104,12,FALSE)-BG5&lt;0,0,VLOOKUP(BF$1,resumen!$A$4:$HF$104,12,FALSE)-BG5)</f>
        <v>0</v>
      </c>
      <c r="BG5" s="113">
        <f>VLOOKUP(BF$1,resumen!$A$4:$HF$104,9,FALSE)</f>
        <v>0</v>
      </c>
      <c r="BH5" s="113">
        <f>VLOOKUP(BF$1,resumen!$A$4:$HF$104,13,FALSE)</f>
        <v>0</v>
      </c>
      <c r="BI5" s="113">
        <f>IF(VLOOKUP(BI$1,resumen!$A$4:$HF$104,12,FALSE)-BJ5&lt;0,0,VLOOKUP(BI$1,resumen!$A$4:$HF$104,12,FALSE)-BJ5)</f>
        <v>0</v>
      </c>
      <c r="BJ5" s="113">
        <f>VLOOKUP(BI$1,resumen!$A$4:$HF$104,9,FALSE)</f>
        <v>0</v>
      </c>
      <c r="BK5" s="113">
        <f>VLOOKUP(BI$1,resumen!$A$4:$HF$104,13,FALSE)</f>
        <v>0</v>
      </c>
      <c r="BL5" s="113">
        <f>IF(VLOOKUP(BL$1,resumen!$A$4:$HF$104,12,FALSE)-BM5&lt;0,0,VLOOKUP(BL$1,resumen!$A$4:$HF$104,12,FALSE)-BM5)</f>
        <v>0</v>
      </c>
      <c r="BM5" s="113">
        <f>VLOOKUP(BL$1,resumen!$A$4:$HF$104,9,FALSE)</f>
        <v>0</v>
      </c>
      <c r="BN5" s="113">
        <f>VLOOKUP(BL$1,resumen!$A$4:$HF$104,13,FALSE)</f>
        <v>0</v>
      </c>
      <c r="BO5" s="113">
        <f>IF(VLOOKUP(BO$1,resumen!$A$4:$HF$104,12,FALSE)-BP5&lt;0,0,VLOOKUP(BO$1,resumen!$A$4:$HF$104,12,FALSE)-BP5)</f>
        <v>0</v>
      </c>
      <c r="BP5" s="113">
        <f>VLOOKUP(BO$1,resumen!$A$4:$HF$104,9,FALSE)</f>
        <v>0</v>
      </c>
      <c r="BQ5" s="113">
        <f>VLOOKUP(BO$1,resumen!$A$4:$HF$104,13,FALSE)</f>
        <v>0</v>
      </c>
      <c r="BR5" s="113">
        <f>IF(VLOOKUP(BR$1,resumen!$A$4:$HF$104,12,FALSE)-BS5&lt;0,0,VLOOKUP(BR$1,resumen!$A$4:$HF$104,12,FALSE)-BS5)</f>
        <v>0</v>
      </c>
      <c r="BS5" s="113">
        <f>VLOOKUP(BR$1,resumen!$A$4:$HF$104,9,FALSE)</f>
        <v>0</v>
      </c>
      <c r="BT5" s="113">
        <f>VLOOKUP(BR$1,resumen!$A$4:$HF$104,13,FALSE)</f>
        <v>0</v>
      </c>
      <c r="BU5" s="113">
        <f>IF(VLOOKUP(BU$1,resumen!$A$4:$HF$104,12,FALSE)-BV5&lt;0,0,VLOOKUP(BU$1,resumen!$A$4:$HF$104,12,FALSE)-BV5)</f>
        <v>0</v>
      </c>
      <c r="BV5" s="113">
        <f>VLOOKUP(BU$1,resumen!$A$4:$HF$104,9,FALSE)</f>
        <v>0</v>
      </c>
      <c r="BW5" s="113">
        <f>VLOOKUP(BU$1,resumen!$A$4:$HF$104,13,FALSE)</f>
        <v>0</v>
      </c>
      <c r="BX5" s="113">
        <f>IF(VLOOKUP(BX$1,resumen!$A$4:$HF$104,12,FALSE)-BY5&lt;0,0,VLOOKUP(BX$1,resumen!$A$4:$HF$104,12,FALSE)-BY5)</f>
        <v>0</v>
      </c>
      <c r="BY5" s="113">
        <f>VLOOKUP(BX$1,resumen!$A$4:$HF$104,9,FALSE)</f>
        <v>0</v>
      </c>
      <c r="BZ5" s="113">
        <f>VLOOKUP(BX$1,resumen!$A$4:$HF$104,13,FALSE)</f>
        <v>0</v>
      </c>
      <c r="CA5" s="113">
        <f>IF(VLOOKUP(CA$1,resumen!$A$4:$HF$104,12,FALSE)-CB5&lt;0,0,VLOOKUP(CA$1,resumen!$A$4:$HF$104,12,FALSE)-CB5)</f>
        <v>0</v>
      </c>
      <c r="CB5" s="113">
        <f>VLOOKUP(CA$1,resumen!$A$4:$HF$104,9,FALSE)</f>
        <v>0</v>
      </c>
      <c r="CC5" s="113">
        <f>VLOOKUP(CA$1,resumen!$A$4:$HF$104,13,FALSE)</f>
        <v>0</v>
      </c>
      <c r="CD5" s="113">
        <f>IF(VLOOKUP(CD$1,resumen!$A$4:$HF$104,12,FALSE)-CE5&lt;0,0,VLOOKUP(CD$1,resumen!$A$4:$HF$104,12,FALSE)-CE5)</f>
        <v>0</v>
      </c>
      <c r="CE5" s="113">
        <f>VLOOKUP(CD$1,resumen!$A$4:$HF$104,9,FALSE)</f>
        <v>0</v>
      </c>
      <c r="CF5" s="113">
        <f>VLOOKUP(CD$1,resumen!$A$4:$HF$104,13,FALSE)</f>
        <v>0</v>
      </c>
      <c r="CG5" s="113">
        <f>IF(VLOOKUP(CG$1,resumen!$A$4:$HF$104,12,FALSE)-CH5&lt;0,0,VLOOKUP(CG$1,resumen!$A$4:$HF$104,12,FALSE)-CH5)</f>
        <v>0</v>
      </c>
      <c r="CH5" s="113">
        <f>VLOOKUP(CG$1,resumen!$A$4:$HF$104,9,FALSE)</f>
        <v>0</v>
      </c>
      <c r="CI5" s="113">
        <f>VLOOKUP(CG$1,resumen!$A$4:$HF$104,13,FALSE)</f>
        <v>0</v>
      </c>
      <c r="CJ5" s="113">
        <f>IF(VLOOKUP(CJ$1,resumen!$A$4:$HF$104,12,FALSE)-CK5&lt;0,0,VLOOKUP(CJ$1,resumen!$A$4:$HF$104,12,FALSE)-CK5)</f>
        <v>0</v>
      </c>
      <c r="CK5" s="113">
        <f>VLOOKUP(CJ$1,resumen!$A$4:$HF$104,9,FALSE)</f>
        <v>0</v>
      </c>
      <c r="CL5" s="113">
        <f>VLOOKUP(CJ$1,resumen!$A$4:$HF$104,13,FALSE)</f>
        <v>0</v>
      </c>
      <c r="CM5" s="113">
        <f>IF(VLOOKUP(CM$1,resumen!$A$4:$HF$104,12,FALSE)-CN5&lt;0,0,VLOOKUP(CM$1,resumen!$A$4:$HF$104,12,FALSE)-CN5)</f>
        <v>0</v>
      </c>
      <c r="CN5" s="113">
        <f>VLOOKUP(CM$1,resumen!$A$4:$HF$104,9,FALSE)</f>
        <v>0</v>
      </c>
      <c r="CO5" s="113">
        <f>VLOOKUP(CM$1,resumen!$A$4:$HF$104,13,FALSE)</f>
        <v>0</v>
      </c>
      <c r="CP5" s="113">
        <f>IF(VLOOKUP(CP$1,resumen!$A$4:$HF$104,12,FALSE)-CQ5&lt;0,0,VLOOKUP(CP$1,resumen!$A$4:$HF$104,12,FALSE)-CQ5)</f>
        <v>0</v>
      </c>
      <c r="CQ5" s="113">
        <f>VLOOKUP(CP$1,resumen!$A$4:$HF$104,9,FALSE)</f>
        <v>0</v>
      </c>
      <c r="CR5" s="113">
        <f>VLOOKUP(CP$1,resumen!$A$4:$HF$104,13,FALSE)</f>
        <v>0</v>
      </c>
      <c r="CS5" s="113">
        <f>IF(VLOOKUP(CS$1,resumen!$A$4:$HF$104,12,FALSE)-CT5&lt;0,0,VLOOKUP(CS$1,resumen!$A$4:$HF$104,12,FALSE)-CT5)</f>
        <v>0</v>
      </c>
      <c r="CT5" s="113">
        <f>VLOOKUP(CS$1,resumen!$A$4:$HF$104,9,FALSE)</f>
        <v>0</v>
      </c>
      <c r="CU5" s="113">
        <f>VLOOKUP(CS$1,resumen!$A$4:$HF$104,13,FALSE)</f>
        <v>0</v>
      </c>
      <c r="CV5" s="113">
        <f>IF(VLOOKUP(CV$1,resumen!$A$4:$HF$104,12,FALSE)-CW5&lt;0,0,VLOOKUP(CV$1,resumen!$A$4:$HF$104,12,FALSE)-CW5)</f>
        <v>0</v>
      </c>
      <c r="CW5" s="113">
        <f>VLOOKUP(CV$1,resumen!$A$4:$HF$104,9,FALSE)</f>
        <v>0</v>
      </c>
      <c r="CX5" s="113">
        <f>VLOOKUP(CV$1,resumen!$A$4:$HF$104,13,FALSE)</f>
        <v>0</v>
      </c>
      <c r="CY5" s="113">
        <f>IF(VLOOKUP(CY$1,resumen!$A$4:$HF$104,12,FALSE)-CZ5&lt;0,0,VLOOKUP(CY$1,resumen!$A$4:$HF$104,12,FALSE)-CZ5)</f>
        <v>0</v>
      </c>
      <c r="CZ5" s="113">
        <f>VLOOKUP(CY$1,resumen!$A$4:$HF$104,9,FALSE)</f>
        <v>0</v>
      </c>
      <c r="DA5" s="113">
        <f>VLOOKUP(CY$1,resumen!$A$4:$HF$104,13,FALSE)</f>
        <v>0</v>
      </c>
      <c r="DB5" s="113">
        <f>IF(VLOOKUP(DB$1,resumen!$A$4:$HF$104,12,FALSE)-DC5&lt;0,0,VLOOKUP(DB$1,resumen!$A$4:$HF$104,12,FALSE)-DC5)</f>
        <v>0</v>
      </c>
      <c r="DC5" s="113">
        <f>VLOOKUP(DB$1,resumen!$A$4:$HF$104,9,FALSE)</f>
        <v>0</v>
      </c>
      <c r="DD5" s="113">
        <f>VLOOKUP(DB$1,resumen!$A$4:$HF$104,13,FALSE)</f>
        <v>0</v>
      </c>
      <c r="DE5" s="113">
        <f>IF(VLOOKUP(DE$1,resumen!$A$4:$HF$104,12,FALSE)-DF5&lt;0,0,VLOOKUP(DE$1,resumen!$A$4:$HF$104,12,FALSE)-DF5)</f>
        <v>0</v>
      </c>
      <c r="DF5" s="113">
        <f>VLOOKUP(DE$1,resumen!$A$4:$HF$104,9,FALSE)</f>
        <v>0</v>
      </c>
      <c r="DG5" s="113">
        <f>VLOOKUP(DE$1,resumen!$A$4:$HF$104,13,FALSE)</f>
        <v>0</v>
      </c>
      <c r="DH5" s="113">
        <f>IF(VLOOKUP(DH$1,resumen!$A$4:$HF$104,12,FALSE)-DI5&lt;0,0,VLOOKUP(DH$1,resumen!$A$4:$HF$104,12,FALSE)-DI5)</f>
        <v>0</v>
      </c>
      <c r="DI5" s="113">
        <f>VLOOKUP(DH$1,resumen!$A$4:$HF$104,9,FALSE)</f>
        <v>0</v>
      </c>
      <c r="DJ5" s="113">
        <f>VLOOKUP(DH$1,resumen!$A$4:$HF$104,13,FALSE)</f>
        <v>0</v>
      </c>
      <c r="DK5" s="113">
        <f>IF(VLOOKUP(DK$1,resumen!$A$4:$HF$104,12,FALSE)-DL5&lt;0,0,VLOOKUP(DK$1,resumen!$A$4:$HF$104,12,FALSE)-DL5)</f>
        <v>0</v>
      </c>
      <c r="DL5" s="113">
        <f>VLOOKUP(DK$1,resumen!$A$4:$HF$104,9,FALSE)</f>
        <v>0</v>
      </c>
      <c r="DM5" s="113">
        <f>VLOOKUP(DK$1,resumen!$A$4:$HF$104,13,FALSE)</f>
        <v>0</v>
      </c>
      <c r="DN5" s="113">
        <f>IF(VLOOKUP(DN$1,resumen!$A$4:$HF$104,12,FALSE)-DO5&lt;0,0,VLOOKUP(DN$1,resumen!$A$4:$HF$104,12,FALSE)-DO5)</f>
        <v>0</v>
      </c>
      <c r="DO5" s="113">
        <f>VLOOKUP(DN$1,resumen!$A$4:$HF$104,9,FALSE)</f>
        <v>0</v>
      </c>
      <c r="DP5" s="113">
        <f>VLOOKUP(DN$1,resumen!$A$4:$HF$104,13,FALSE)</f>
        <v>0</v>
      </c>
      <c r="DQ5" s="113">
        <f>IF(VLOOKUP(DQ$1,resumen!$A$4:$HF$104,12,FALSE)-DR5&lt;0,0,VLOOKUP(DQ$1,resumen!$A$4:$HF$104,12,FALSE)-DR5)</f>
        <v>0</v>
      </c>
      <c r="DR5" s="113">
        <f>VLOOKUP(DQ$1,resumen!$A$4:$HF$104,9,FALSE)</f>
        <v>0</v>
      </c>
      <c r="DS5" s="113">
        <f>VLOOKUP(DQ$1,resumen!$A$4:$HF$104,13,FALSE)</f>
        <v>0</v>
      </c>
      <c r="DT5" s="113">
        <f>IF(VLOOKUP(DT$1,resumen!$A$4:$HF$104,12,FALSE)-DU5&lt;0,0,VLOOKUP(DT$1,resumen!$A$4:$HF$104,12,FALSE)-DU5)</f>
        <v>0</v>
      </c>
      <c r="DU5" s="113">
        <f>VLOOKUP(DT$1,resumen!$A$4:$HF$104,9,FALSE)</f>
        <v>0</v>
      </c>
      <c r="DV5" s="113">
        <f>VLOOKUP(DT$1,resumen!$A$4:$HF$104,13,FALSE)</f>
        <v>0</v>
      </c>
      <c r="DW5" s="113">
        <f>IF(VLOOKUP(DW$1,resumen!$A$4:$HF$104,12,FALSE)-DX5&lt;0,0,VLOOKUP(DW$1,resumen!$A$4:$HF$104,12,FALSE)-DX5)</f>
        <v>0</v>
      </c>
      <c r="DX5" s="113">
        <f>VLOOKUP(DW$1,resumen!$A$4:$HF$104,9,FALSE)</f>
        <v>0</v>
      </c>
      <c r="DY5" s="113">
        <f>VLOOKUP(DW$1,resumen!$A$4:$HF$104,13,FALSE)</f>
        <v>0</v>
      </c>
      <c r="DZ5" s="113">
        <f>IF(VLOOKUP(DZ$1,resumen!$A$4:$HF$104,12,FALSE)-EA5&lt;0,0,VLOOKUP(DZ$1,resumen!$A$4:$HF$104,12,FALSE)-EA5)</f>
        <v>0</v>
      </c>
      <c r="EA5" s="113">
        <f>VLOOKUP(DZ$1,resumen!$A$4:$HF$104,9,FALSE)</f>
        <v>0</v>
      </c>
      <c r="EB5" s="113">
        <f>VLOOKUP(DZ$1,resumen!$A$4:$HF$104,13,FALSE)</f>
        <v>0</v>
      </c>
      <c r="EC5" s="113">
        <f>IF(VLOOKUP(EC$1,resumen!$A$4:$HF$104,12,FALSE)-ED5&lt;0,0,VLOOKUP(EC$1,resumen!$A$4:$HF$104,12,FALSE)-ED5)</f>
        <v>0</v>
      </c>
      <c r="ED5" s="113">
        <f>VLOOKUP(EC$1,resumen!$A$4:$HF$104,9,FALSE)</f>
        <v>0</v>
      </c>
      <c r="EE5" s="113">
        <f>VLOOKUP(EC$1,resumen!$A$4:$HF$104,13,FALSE)</f>
        <v>0</v>
      </c>
      <c r="EF5" s="113">
        <f>IF(VLOOKUP(EF$1,resumen!$A$4:$HF$104,12,FALSE)-EG5&lt;0,0,VLOOKUP(EF$1,resumen!$A$4:$HF$104,12,FALSE)-EG5)</f>
        <v>0</v>
      </c>
      <c r="EG5" s="113">
        <f>VLOOKUP(EF$1,resumen!$A$4:$HF$104,9,FALSE)</f>
        <v>0</v>
      </c>
      <c r="EH5" s="113">
        <f>VLOOKUP(EF$1,resumen!$A$4:$HF$104,13,FALSE)</f>
        <v>0</v>
      </c>
      <c r="EI5" s="113">
        <f>IF(VLOOKUP(EI$1,resumen!$A$4:$HF$104,12,FALSE)-EJ5&lt;0,0,VLOOKUP(EI$1,resumen!$A$4:$HF$104,12,FALSE)-EJ5)</f>
        <v>0</v>
      </c>
      <c r="EJ5" s="113">
        <f>VLOOKUP(EI$1,resumen!$A$4:$HF$104,9,FALSE)</f>
        <v>0</v>
      </c>
      <c r="EK5" s="113">
        <f>VLOOKUP(EI$1,resumen!$A$4:$HF$104,13,FALSE)</f>
        <v>0</v>
      </c>
      <c r="EL5" s="113">
        <f>IF(VLOOKUP(EL$1,resumen!$A$4:$HF$104,12,FALSE)-EM5&lt;0,0,VLOOKUP(EL$1,resumen!$A$4:$HF$104,12,FALSE)-EM5)</f>
        <v>0</v>
      </c>
      <c r="EM5" s="113">
        <f>VLOOKUP(EL$1,resumen!$A$4:$HF$104,9,FALSE)</f>
        <v>0</v>
      </c>
      <c r="EN5" s="113">
        <f>VLOOKUP(EL$1,resumen!$A$4:$HF$104,13,FALSE)</f>
        <v>0</v>
      </c>
      <c r="EO5" s="113">
        <f>IF(VLOOKUP(EO$1,resumen!$A$4:$HF$104,12,FALSE)-EP5&lt;0,0,VLOOKUP(EO$1,resumen!$A$4:$HF$104,12,FALSE)-EP5)</f>
        <v>0</v>
      </c>
      <c r="EP5" s="113">
        <f>VLOOKUP(EO$1,resumen!$A$4:$HF$104,9,FALSE)</f>
        <v>0</v>
      </c>
      <c r="EQ5" s="113">
        <f>VLOOKUP(EO$1,resumen!$A$4:$HF$104,13,FALSE)</f>
        <v>0</v>
      </c>
      <c r="ER5" s="113">
        <f>IF(VLOOKUP(ER$1,resumen!$A$4:$HF$104,12,FALSE)-ES5&lt;0,0,VLOOKUP(ER$1,resumen!$A$4:$HF$104,12,FALSE)-ES5)</f>
        <v>0</v>
      </c>
      <c r="ES5" s="113">
        <f>VLOOKUP(ER$1,resumen!$A$4:$HF$104,9,FALSE)</f>
        <v>0</v>
      </c>
      <c r="ET5" s="113">
        <f>VLOOKUP(ER$1,resumen!$A$4:$HF$104,13,FALSE)</f>
        <v>0</v>
      </c>
      <c r="EU5" s="113">
        <f>IF(VLOOKUP(EU$1,resumen!$A$4:$HF$104,12,FALSE)-EV5&lt;0,0,VLOOKUP(EU$1,resumen!$A$4:$HF$104,12,FALSE)-EV5)</f>
        <v>0</v>
      </c>
      <c r="EV5" s="113">
        <f>VLOOKUP(EU$1,resumen!$A$4:$HF$104,9,FALSE)</f>
        <v>0</v>
      </c>
      <c r="EW5" s="113">
        <f>VLOOKUP(EU$1,resumen!$A$4:$HF$104,13,FALSE)</f>
        <v>0</v>
      </c>
      <c r="EX5" s="113">
        <f>IF(VLOOKUP(EX$1,resumen!$A$4:$HF$104,12,FALSE)-EY5&lt;0,0,VLOOKUP(EX$1,resumen!$A$4:$HF$104,12,FALSE)-EY5)</f>
        <v>0</v>
      </c>
      <c r="EY5" s="113">
        <f>VLOOKUP(EX$1,resumen!$A$4:$HF$104,9,FALSE)</f>
        <v>0</v>
      </c>
      <c r="EZ5" s="113">
        <f>VLOOKUP(EX$1,resumen!$A$4:$HF$104,13,FALSE)</f>
        <v>0</v>
      </c>
      <c r="FA5" s="113">
        <f>IF(VLOOKUP(FA$1,resumen!$A$4:$HF$104,12,FALSE)-FB5&lt;0,0,VLOOKUP(FA$1,resumen!$A$4:$HF$104,12,FALSE)-FB5)</f>
        <v>0</v>
      </c>
      <c r="FB5" s="113">
        <f>VLOOKUP(FA$1,resumen!$A$4:$HF$104,9,FALSE)</f>
        <v>0</v>
      </c>
      <c r="FC5" s="113">
        <f>VLOOKUP(FA$1,resumen!$A$4:$HF$104,13,FALSE)</f>
        <v>0</v>
      </c>
      <c r="FD5" s="113">
        <f>IF(VLOOKUP(FD$1,resumen!$A$4:$HF$104,12,FALSE)-FE5&lt;0,0,VLOOKUP(FD$1,resumen!$A$4:$HF$104,12,FALSE)-FE5)</f>
        <v>0</v>
      </c>
      <c r="FE5" s="113">
        <f>VLOOKUP(FD$1,resumen!$A$4:$HF$104,9,FALSE)</f>
        <v>0</v>
      </c>
      <c r="FF5" s="113">
        <f>VLOOKUP(FD$1,resumen!$A$4:$HF$104,13,FALSE)</f>
        <v>0</v>
      </c>
      <c r="FG5" s="113">
        <f>IF(VLOOKUP(FG$1,resumen!$A$4:$HF$104,12,FALSE)-FH5&lt;0,0,VLOOKUP(FG$1,resumen!$A$4:$HF$104,12,FALSE)-FH5)</f>
        <v>0</v>
      </c>
      <c r="FH5" s="113">
        <f>VLOOKUP(FG$1,resumen!$A$4:$HF$104,9,FALSE)</f>
        <v>0</v>
      </c>
      <c r="FI5" s="113">
        <f>VLOOKUP(FG$1,resumen!$A$4:$HF$104,13,FALSE)</f>
        <v>0</v>
      </c>
      <c r="FJ5" s="113">
        <f>IF(VLOOKUP(FJ$1,resumen!$A$4:$HF$104,12,FALSE)-FK5&lt;0,0,VLOOKUP(FJ$1,resumen!$A$4:$HF$104,12,FALSE)-FK5)</f>
        <v>0</v>
      </c>
      <c r="FK5" s="113">
        <f>VLOOKUP(FJ$1,resumen!$A$4:$HF$104,9,FALSE)</f>
        <v>0</v>
      </c>
      <c r="FL5" s="113">
        <f>VLOOKUP(FJ$1,resumen!$A$4:$HF$104,13,FALSE)</f>
        <v>0</v>
      </c>
      <c r="FM5" s="113">
        <f>IF(VLOOKUP(FM$1,resumen!$A$4:$HF$104,12,FALSE)-FN5&lt;0,0,VLOOKUP(FM$1,resumen!$A$4:$HF$104,12,FALSE)-FN5)</f>
        <v>0</v>
      </c>
      <c r="FN5" s="113">
        <f>VLOOKUP(FM$1,resumen!$A$4:$HF$104,9,FALSE)</f>
        <v>0</v>
      </c>
      <c r="FO5" s="113">
        <f>VLOOKUP(FM$1,resumen!$A$4:$HF$104,13,FALSE)</f>
        <v>0</v>
      </c>
      <c r="FP5" s="113">
        <f>IF(VLOOKUP(FP$1,resumen!$A$4:$HF$104,12,FALSE)-FQ5&lt;0,0,VLOOKUP(FP$1,resumen!$A$4:$HF$104,12,FALSE)-FQ5)</f>
        <v>0</v>
      </c>
      <c r="FQ5" s="113">
        <f>VLOOKUP(FP$1,resumen!$A$4:$HF$104,9,FALSE)</f>
        <v>0</v>
      </c>
      <c r="FR5" s="113">
        <f>VLOOKUP(FP$1,resumen!$A$4:$HF$104,13,FALSE)</f>
        <v>0</v>
      </c>
      <c r="FS5" s="113">
        <f>IF(VLOOKUP(FS$1,resumen!$A$4:$HF$104,12,FALSE)-FT5&lt;0,0,VLOOKUP(FS$1,resumen!$A$4:$HF$104,12,FALSE)-FT5)</f>
        <v>0</v>
      </c>
      <c r="FT5" s="113">
        <f>VLOOKUP(FS$1,resumen!$A$4:$HF$104,9,FALSE)</f>
        <v>0</v>
      </c>
      <c r="FU5" s="113">
        <f>VLOOKUP(FS$1,resumen!$A$4:$HF$104,13,FALSE)</f>
        <v>0</v>
      </c>
      <c r="FV5" s="113">
        <f>IF(VLOOKUP(FV$1,resumen!$A$4:$HF$104,12,FALSE)-FW5&lt;0,0,VLOOKUP(FV$1,resumen!$A$4:$HF$104,12,FALSE)-FW5)</f>
        <v>0</v>
      </c>
      <c r="FW5" s="113">
        <f>VLOOKUP(FV$1,resumen!$A$4:$HF$104,9,FALSE)</f>
        <v>0</v>
      </c>
      <c r="FX5" s="113">
        <f>VLOOKUP(FV$1,resumen!$A$4:$HF$104,13,FALSE)</f>
        <v>0</v>
      </c>
      <c r="FY5" s="113">
        <f>IF(VLOOKUP(FY$1,resumen!$A$4:$HF$104,12,FALSE)-FZ5&lt;0,0,VLOOKUP(FY$1,resumen!$A$4:$HF$104,12,FALSE)-FZ5)</f>
        <v>0</v>
      </c>
      <c r="FZ5" s="113">
        <f>VLOOKUP(FY$1,resumen!$A$4:$HF$104,9,FALSE)</f>
        <v>0</v>
      </c>
      <c r="GA5" s="113">
        <f>VLOOKUP(FY$1,resumen!$A$4:$HF$104,13,FALSE)</f>
        <v>0</v>
      </c>
      <c r="GB5" s="113">
        <f>IF(VLOOKUP(GB$1,resumen!$A$4:$HF$104,12,FALSE)-GC5&lt;0,0,VLOOKUP(GB$1,resumen!$A$4:$HF$104,12,FALSE)-GC5)</f>
        <v>0</v>
      </c>
      <c r="GC5" s="113">
        <f>VLOOKUP(GB$1,resumen!$A$4:$HF$104,9,FALSE)</f>
        <v>0</v>
      </c>
      <c r="GD5" s="113">
        <f>VLOOKUP(GB$1,resumen!$A$4:$HF$104,13,FALSE)</f>
        <v>0</v>
      </c>
      <c r="GE5" s="113">
        <f>IF(VLOOKUP(GE$1,resumen!$A$4:$HF$104,12,FALSE)-GF5&lt;0,0,VLOOKUP(GE$1,resumen!$A$4:$HF$104,12,FALSE)-GF5)</f>
        <v>0</v>
      </c>
      <c r="GF5" s="113">
        <f>VLOOKUP(GE$1,resumen!$A$4:$HF$104,9,FALSE)</f>
        <v>0</v>
      </c>
      <c r="GG5" s="113">
        <f>VLOOKUP(GE$1,resumen!$A$4:$HF$104,13,FALSE)</f>
        <v>0</v>
      </c>
      <c r="GH5" s="113">
        <f>IF(VLOOKUP(GH$1,resumen!$A$4:$HF$104,12,FALSE)-GI5&lt;0,0,VLOOKUP(GH$1,resumen!$A$4:$HF$104,12,FALSE)-GI5)</f>
        <v>0</v>
      </c>
      <c r="GI5" s="113">
        <f>VLOOKUP(GH$1,resumen!$A$4:$HF$104,9,FALSE)</f>
        <v>0</v>
      </c>
      <c r="GJ5" s="113">
        <f>VLOOKUP(GH$1,resumen!$A$4:$HF$104,13,FALSE)</f>
        <v>0</v>
      </c>
      <c r="GK5" s="113">
        <f>IF(VLOOKUP(GK$1,resumen!$A$4:$HF$104,12,FALSE)-GL5&lt;0,0,VLOOKUP(GK$1,resumen!$A$4:$HF$104,12,FALSE)-GL5)</f>
        <v>0</v>
      </c>
      <c r="GL5" s="113">
        <f>VLOOKUP(GK$1,resumen!$A$4:$HF$104,9,FALSE)</f>
        <v>0</v>
      </c>
      <c r="GM5" s="113">
        <f>VLOOKUP(GK$1,resumen!$A$4:$HF$104,13,FALSE)</f>
        <v>0</v>
      </c>
      <c r="GN5" s="113">
        <f>IF(VLOOKUP(GN$1,resumen!$A$4:$HF$104,12,FALSE)-GO5&lt;0,0,VLOOKUP(GN$1,resumen!$A$4:$HF$104,12,FALSE)-GO5)</f>
        <v>0</v>
      </c>
      <c r="GO5" s="113">
        <f>VLOOKUP(GN$1,resumen!$A$4:$HF$104,9,FALSE)</f>
        <v>0</v>
      </c>
      <c r="GP5" s="113">
        <f>VLOOKUP(GN$1,resumen!$A$4:$HF$104,13,FALSE)</f>
        <v>0</v>
      </c>
      <c r="GQ5" s="113">
        <f>IF(VLOOKUP(GQ$1,resumen!$A$4:$HF$104,12,FALSE)-GR5&lt;0,0,VLOOKUP(GQ$1,resumen!$A$4:$HF$104,12,FALSE)-GR5)</f>
        <v>0</v>
      </c>
      <c r="GR5" s="113">
        <f>VLOOKUP(GQ$1,resumen!$A$4:$HF$104,9,FALSE)</f>
        <v>0</v>
      </c>
      <c r="GS5" s="113">
        <f>VLOOKUP(GQ$1,resumen!$A$4:$HF$104,13,FALSE)</f>
        <v>0</v>
      </c>
      <c r="GT5" s="113">
        <f>IF(VLOOKUP(GT$1,resumen!$A$4:$HF$104,12,FALSE)-GU5&lt;0,0,VLOOKUP(GT$1,resumen!$A$4:$HF$104,12,FALSE)-GU5)</f>
        <v>0</v>
      </c>
      <c r="GU5" s="113">
        <f>VLOOKUP(GT$1,resumen!$A$4:$HF$104,9,FALSE)</f>
        <v>0</v>
      </c>
      <c r="GV5" s="113">
        <f>VLOOKUP(GT$1,resumen!$A$4:$HF$104,13,FALSE)</f>
        <v>0</v>
      </c>
      <c r="GW5" s="113">
        <f>IF(VLOOKUP(GW$1,resumen!$A$4:$HF$104,12,FALSE)-GX5&lt;0,0,VLOOKUP(GW$1,resumen!$A$4:$HF$104,12,FALSE)-GX5)</f>
        <v>0</v>
      </c>
      <c r="GX5" s="113">
        <f>VLOOKUP(GW$1,resumen!$A$4:$HF$104,9,FALSE)</f>
        <v>0</v>
      </c>
      <c r="GY5" s="113">
        <f>VLOOKUP(GW$1,resumen!$A$4:$HF$104,13,FALSE)</f>
        <v>0</v>
      </c>
      <c r="GZ5" s="113">
        <f>IF(VLOOKUP(GZ$1,resumen!$A$4:$HF$104,12,FALSE)-HA5&lt;0,0,VLOOKUP(GZ$1,resumen!$A$4:$HF$104,12,FALSE)-HA5)</f>
        <v>0</v>
      </c>
      <c r="HA5" s="113">
        <f>VLOOKUP(GZ$1,resumen!$A$4:$HF$104,9,FALSE)</f>
        <v>0</v>
      </c>
      <c r="HB5" s="113">
        <f>VLOOKUP(GZ$1,resumen!$A$4:$HF$104,13,FALSE)</f>
        <v>0</v>
      </c>
      <c r="HC5" s="113">
        <f>IF(VLOOKUP(HC$1,resumen!$A$4:$HF$104,12,FALSE)-HD5&lt;0,0,VLOOKUP(HC$1,resumen!$A$4:$HF$104,12,FALSE)-HD5)</f>
        <v>0</v>
      </c>
      <c r="HD5" s="113">
        <f>VLOOKUP(HC$1,resumen!$A$4:$HF$104,9,FALSE)</f>
        <v>0</v>
      </c>
      <c r="HE5" s="113">
        <f>VLOOKUP(HC$1,resumen!$A$4:$HF$104,13,FALSE)</f>
        <v>0</v>
      </c>
      <c r="HF5" s="113">
        <f>IF(VLOOKUP(HF$1,resumen!$A$4:$HF$104,12,FALSE)-HG5&lt;0,0,VLOOKUP(HF$1,resumen!$A$4:$HF$104,12,FALSE)-HG5)</f>
        <v>0</v>
      </c>
      <c r="HG5" s="113">
        <f>VLOOKUP(HF$1,resumen!$A$4:$HF$104,9,FALSE)</f>
        <v>0</v>
      </c>
      <c r="HH5" s="113">
        <f>VLOOKUP(HF$1,resumen!$A$4:$HF$104,13,FALSE)</f>
        <v>0</v>
      </c>
      <c r="HI5" s="113">
        <f>IF(VLOOKUP(HI$1,resumen!$A$4:$HF$104,12,FALSE)-HJ5&lt;0,0,VLOOKUP(HI$1,resumen!$A$4:$HF$104,12,FALSE)-HJ5)</f>
        <v>0</v>
      </c>
      <c r="HJ5" s="113">
        <f>VLOOKUP(HI$1,resumen!$A$4:$HF$104,9,FALSE)</f>
        <v>0</v>
      </c>
      <c r="HK5" s="113">
        <f>VLOOKUP(HI$1,resumen!$A$4:$HF$104,13,FALSE)</f>
        <v>0</v>
      </c>
      <c r="HL5" s="113">
        <f>IF(VLOOKUP(HL$1,resumen!$A$4:$HF$104,12,FALSE)-HM5&lt;0,0,VLOOKUP(HL$1,resumen!$A$4:$HF$104,12,FALSE)-HM5)</f>
        <v>0</v>
      </c>
      <c r="HM5" s="113">
        <f>VLOOKUP(HL$1,resumen!$A$4:$HF$104,9,FALSE)</f>
        <v>0</v>
      </c>
      <c r="HN5" s="113">
        <f>VLOOKUP(HL$1,resumen!$A$4:$HF$104,13,FALSE)</f>
        <v>0</v>
      </c>
      <c r="HO5" s="113">
        <f>IF(VLOOKUP(HO$1,resumen!$A$4:$HF$104,12,FALSE)-HP5&lt;0,0,VLOOKUP(HO$1,resumen!$A$4:$HF$104,12,FALSE)-HP5)</f>
        <v>0</v>
      </c>
      <c r="HP5" s="113">
        <f>VLOOKUP(HO$1,resumen!$A$4:$HF$104,9,FALSE)</f>
        <v>0</v>
      </c>
      <c r="HQ5" s="113">
        <f>VLOOKUP(HO$1,resumen!$A$4:$HF$104,13,FALSE)</f>
        <v>0</v>
      </c>
      <c r="HR5" s="113">
        <f>IF(VLOOKUP(HR$1,resumen!$A$4:$HF$104,12,FALSE)-HS5&lt;0,0,VLOOKUP(HR$1,resumen!$A$4:$HF$104,12,FALSE)-HS5)</f>
        <v>0</v>
      </c>
      <c r="HS5" s="113">
        <f>VLOOKUP(HR$1,resumen!$A$4:$HF$104,9,FALSE)</f>
        <v>0</v>
      </c>
      <c r="HT5" s="113">
        <f>VLOOKUP(HR$1,resumen!$A$4:$HF$104,13,FALSE)</f>
        <v>0</v>
      </c>
      <c r="HU5" s="113">
        <f>IF(VLOOKUP(HU$1,resumen!$A$4:$HF$104,12,FALSE)-HV5&lt;0,0,VLOOKUP(HU$1,resumen!$A$4:$HF$104,12,FALSE)-HV5)</f>
        <v>0</v>
      </c>
      <c r="HV5" s="113">
        <f>VLOOKUP(HU$1,resumen!$A$4:$HF$104,9,FALSE)</f>
        <v>0</v>
      </c>
      <c r="HW5" s="113">
        <f>VLOOKUP(HU$1,resumen!$A$4:$HF$104,13,FALSE)</f>
        <v>0</v>
      </c>
      <c r="HX5" s="113">
        <f>IF(VLOOKUP(HX$1,resumen!$A$4:$HF$104,12,FALSE)-HY5&lt;0,0,VLOOKUP(HX$1,resumen!$A$4:$HF$104,12,FALSE)-HY5)</f>
        <v>0</v>
      </c>
      <c r="HY5" s="113">
        <f>VLOOKUP(HX$1,resumen!$A$4:$HF$104,9,FALSE)</f>
        <v>0</v>
      </c>
      <c r="HZ5" s="113">
        <f>VLOOKUP(HX$1,resumen!$A$4:$HF$104,13,FALSE)</f>
        <v>0</v>
      </c>
      <c r="IA5" s="113">
        <f>IF(VLOOKUP(IA$1,resumen!$A$4:$HF$104,12,FALSE)-IB5&lt;0,0,VLOOKUP(IA$1,resumen!$A$4:$HF$104,12,FALSE)-IB5)</f>
        <v>0</v>
      </c>
      <c r="IB5" s="113">
        <f>VLOOKUP(IA$1,resumen!$A$4:$HF$104,9,FALSE)</f>
        <v>0</v>
      </c>
      <c r="IC5" s="113">
        <f>VLOOKUP(IA$1,resumen!$A$4:$HF$104,13,FALSE)</f>
        <v>0</v>
      </c>
      <c r="ID5" s="113">
        <f>IF(VLOOKUP(ID$1,resumen!$A$4:$HF$104,12,FALSE)-IE5&lt;0,0,VLOOKUP(ID$1,resumen!$A$4:$HF$104,12,FALSE)-IE5)</f>
        <v>0</v>
      </c>
      <c r="IE5" s="113">
        <f>VLOOKUP(ID$1,resumen!$A$4:$HF$104,9,FALSE)</f>
        <v>0</v>
      </c>
      <c r="IF5" s="113">
        <f>VLOOKUP(ID$1,resumen!$A$4:$HF$104,13,FALSE)</f>
        <v>0</v>
      </c>
      <c r="IG5" s="113">
        <f>IF(VLOOKUP(IG$1,resumen!$A$4:$HF$104,12,FALSE)-IH5&lt;0,0,VLOOKUP(IG$1,resumen!$A$4:$HF$104,12,FALSE)-IH5)</f>
        <v>0</v>
      </c>
      <c r="IH5" s="113">
        <f>VLOOKUP(IG$1,resumen!$A$4:$HF$104,9,FALSE)</f>
        <v>0</v>
      </c>
      <c r="II5" s="113">
        <f>VLOOKUP(IG$1,resumen!$A$4:$HF$104,13,FALSE)</f>
        <v>0</v>
      </c>
      <c r="IJ5" s="113">
        <f>IF(VLOOKUP(IJ$1,resumen!$A$4:$HF$104,12,FALSE)-IK5&lt;0,0,VLOOKUP(IJ$1,resumen!$A$4:$HF$104,12,FALSE)-IK5)</f>
        <v>0</v>
      </c>
      <c r="IK5" s="113">
        <f>VLOOKUP(IJ$1,resumen!$A$4:$HF$104,9,FALSE)</f>
        <v>0</v>
      </c>
      <c r="IL5" s="113">
        <f>VLOOKUP(IJ$1,resumen!$A$4:$HF$104,13,FALSE)</f>
        <v>0</v>
      </c>
      <c r="IM5" s="113">
        <f>IF(VLOOKUP(IM$1,resumen!$A$4:$HF$104,12,FALSE)-IN5&lt;0,0,VLOOKUP(IM$1,resumen!$A$4:$HF$104,12,FALSE)-IN5)</f>
        <v>0</v>
      </c>
      <c r="IN5" s="113">
        <f>VLOOKUP(IM$1,resumen!$A$4:$HF$104,9,FALSE)</f>
        <v>0</v>
      </c>
      <c r="IO5" s="113">
        <f>VLOOKUP(IM$1,resumen!$A$4:$HF$104,13,FALSE)</f>
        <v>0</v>
      </c>
      <c r="IP5" s="113">
        <f>IF(VLOOKUP(IP$1,resumen!$A$4:$HF$104,12,FALSE)-IQ5&lt;0,0,VLOOKUP(IP$1,resumen!$A$4:$HF$104,12,FALSE)-IQ5)</f>
        <v>0</v>
      </c>
      <c r="IQ5" s="113">
        <f>VLOOKUP(IP$1,resumen!$A$4:$HF$104,9,FALSE)</f>
        <v>0</v>
      </c>
      <c r="IR5" s="113">
        <f>VLOOKUP(IP$1,resumen!$A$4:$HF$104,13,FALSE)</f>
        <v>0</v>
      </c>
      <c r="IS5" s="113">
        <f>IF(VLOOKUP(IS$1,resumen!$A$4:$HF$104,12,FALSE)-IT5&lt;0,0,VLOOKUP(IS$1,resumen!$A$4:$HF$104,12,FALSE)-IT5)</f>
        <v>0</v>
      </c>
      <c r="IT5" s="113">
        <f>VLOOKUP(IS$1,resumen!$A$4:$HF$104,9,FALSE)</f>
        <v>0</v>
      </c>
      <c r="IU5" s="113">
        <f>VLOOKUP(IS$1,resumen!$A$4:$HF$104,13,FALSE)</f>
        <v>0</v>
      </c>
      <c r="IV5" s="113">
        <f>IF(VLOOKUP(IV$1,resumen!$A$4:$HF$104,12,FALSE)-IW5&lt;0,0,VLOOKUP(IV$1,resumen!$A$4:$HF$104,12,FALSE)-IW5)</f>
        <v>0</v>
      </c>
      <c r="IW5" s="113">
        <f>VLOOKUP(IV$1,resumen!$A$4:$HF$104,9,FALSE)</f>
        <v>0</v>
      </c>
      <c r="IX5" s="113">
        <f>VLOOKUP(IV$1,resumen!$A$4:$HF$104,13,FALSE)</f>
        <v>0</v>
      </c>
      <c r="IY5" s="113">
        <f>IF(VLOOKUP(IY$1,resumen!$A$4:$HF$104,12,FALSE)-IZ5&lt;0,0,VLOOKUP(IY$1,resumen!$A$4:$HF$104,12,FALSE)-IZ5)</f>
        <v>0</v>
      </c>
      <c r="IZ5" s="113">
        <f>VLOOKUP(IY$1,resumen!$A$4:$HF$104,9,FALSE)</f>
        <v>0</v>
      </c>
      <c r="JA5" s="113">
        <f>VLOOKUP(IY$1,resumen!$A$4:$HF$104,13,FALSE)</f>
        <v>0</v>
      </c>
      <c r="JB5" s="113">
        <f>IF(VLOOKUP(JB$1,resumen!$A$4:$HF$104,12,FALSE)-JC5&lt;0,0,VLOOKUP(JB$1,resumen!$A$4:$HF$104,12,FALSE)-JC5)</f>
        <v>0</v>
      </c>
      <c r="JC5" s="113">
        <f>VLOOKUP(JB$1,resumen!$A$4:$HF$104,9,FALSE)</f>
        <v>0</v>
      </c>
      <c r="JD5" s="113">
        <f>VLOOKUP(JB$1,resumen!$A$4:$HF$104,13,FALSE)</f>
        <v>0</v>
      </c>
      <c r="JE5" s="113">
        <f>IF(VLOOKUP(JE$1,resumen!$A$4:$HF$104,12,FALSE)-JF5&lt;0,0,VLOOKUP(JE$1,resumen!$A$4:$HF$104,12,FALSE)-JF5)</f>
        <v>0</v>
      </c>
      <c r="JF5" s="113">
        <f>VLOOKUP(JE$1,resumen!$A$4:$HF$104,9,FALSE)</f>
        <v>0</v>
      </c>
      <c r="JG5" s="113">
        <f>VLOOKUP(JE$1,resumen!$A$4:$HF$104,13,FALSE)</f>
        <v>0</v>
      </c>
      <c r="JH5" s="113">
        <f>IF(VLOOKUP(JH$1,resumen!$A$4:$HF$104,12,FALSE)-JI5&lt;0,0,VLOOKUP(JH$1,resumen!$A$4:$HF$104,12,FALSE)-JI5)</f>
        <v>0</v>
      </c>
      <c r="JI5" s="113">
        <f>VLOOKUP(JH$1,resumen!$A$4:$HF$104,9,FALSE)</f>
        <v>0</v>
      </c>
      <c r="JJ5" s="113">
        <f>VLOOKUP(JH$1,resumen!$A$4:$HF$104,13,FALSE)</f>
        <v>0</v>
      </c>
      <c r="JK5" s="113">
        <f>IF(VLOOKUP(JK$1,resumen!$A$4:$HF$104,12,FALSE)-JL5&lt;0,0,VLOOKUP(JK$1,resumen!$A$4:$HF$104,12,FALSE)-JL5)</f>
        <v>0</v>
      </c>
      <c r="JL5" s="113">
        <f>VLOOKUP(JK$1,resumen!$A$4:$HF$104,9,FALSE)</f>
        <v>0</v>
      </c>
      <c r="JM5" s="113">
        <f>VLOOKUP(JK$1,resumen!$A$4:$HF$104,13,FALSE)</f>
        <v>0</v>
      </c>
      <c r="JN5" s="113">
        <f>IF(VLOOKUP(JN$1,resumen!$A$4:$HF$104,12,FALSE)-JO5&lt;0,0,VLOOKUP(JN$1,resumen!$A$4:$HF$104,12,FALSE)-JO5)</f>
        <v>0</v>
      </c>
      <c r="JO5" s="113">
        <f>VLOOKUP(JN$1,resumen!$A$4:$HF$104,9,FALSE)</f>
        <v>0</v>
      </c>
      <c r="JP5" s="113">
        <f>VLOOKUP(JN$1,resumen!$A$4:$HF$104,13,FALSE)</f>
        <v>0</v>
      </c>
      <c r="JQ5" s="113">
        <f>IF(VLOOKUP(JQ$1,resumen!$A$4:$HF$104,12,FALSE)-JR5&lt;0,0,VLOOKUP(JQ$1,resumen!$A$4:$HF$104,12,FALSE)-JR5)</f>
        <v>0</v>
      </c>
      <c r="JR5" s="113">
        <f>VLOOKUP(JQ$1,resumen!$A$4:$HF$104,9,FALSE)</f>
        <v>0</v>
      </c>
      <c r="JS5" s="113">
        <f>VLOOKUP(JQ$1,resumen!$A$4:$HF$104,13,FALSE)</f>
        <v>0</v>
      </c>
      <c r="JT5" s="113">
        <f>IF(VLOOKUP(JT$1,resumen!$A$4:$HF$104,12,FALSE)-JU5&lt;0,0,VLOOKUP(JT$1,resumen!$A$4:$HF$104,12,FALSE)-JU5)</f>
        <v>0</v>
      </c>
      <c r="JU5" s="113">
        <f>VLOOKUP(JT$1,resumen!$A$4:$HF$104,9,FALSE)</f>
        <v>0</v>
      </c>
      <c r="JV5" s="113">
        <f>VLOOKUP(JT$1,resumen!$A$4:$HF$104,13,FALSE)</f>
        <v>0</v>
      </c>
      <c r="JW5" s="113">
        <f>IF(VLOOKUP(JW$1,resumen!$A$4:$HF$104,12,FALSE)-JX5&lt;0,0,VLOOKUP(JW$1,resumen!$A$4:$HF$104,12,FALSE)-JX5)</f>
        <v>0</v>
      </c>
      <c r="JX5" s="113">
        <f>VLOOKUP(JW$1,resumen!$A$4:$HF$104,9,FALSE)</f>
        <v>0</v>
      </c>
      <c r="JY5" s="113">
        <f>VLOOKUP(JW$1,resumen!$A$4:$HF$104,13,FALSE)</f>
        <v>0</v>
      </c>
      <c r="JZ5" s="113">
        <f>IF(VLOOKUP(JZ$1,resumen!$A$4:$HF$104,12,FALSE)-KA5&lt;0,0,VLOOKUP(JZ$1,resumen!$A$4:$HF$104,12,FALSE)-KA5)</f>
        <v>0</v>
      </c>
      <c r="KA5" s="113">
        <f>VLOOKUP(JZ$1,resumen!$A$4:$HF$104,9,FALSE)</f>
        <v>0</v>
      </c>
      <c r="KB5" s="113">
        <f>VLOOKUP(JZ$1,resumen!$A$4:$HF$104,13,FALSE)</f>
        <v>0</v>
      </c>
      <c r="KC5" s="113">
        <f>IF(VLOOKUP(KC$1,resumen!$A$4:$HF$104,12,FALSE)-KD5&lt;0,0,VLOOKUP(KC$1,resumen!$A$4:$HF$104,12,FALSE)-KD5)</f>
        <v>0</v>
      </c>
      <c r="KD5" s="113">
        <f>VLOOKUP(KC$1,resumen!$A$4:$HF$104,9,FALSE)</f>
        <v>0</v>
      </c>
      <c r="KE5" s="113">
        <f>VLOOKUP(KC$1,resumen!$A$4:$HF$104,13,FALSE)</f>
        <v>0</v>
      </c>
      <c r="KF5" s="113">
        <f>IF(VLOOKUP(KF$1,resumen!$A$4:$HF$104,12,FALSE)-KG5&lt;0,0,VLOOKUP(KF$1,resumen!$A$4:$HF$104,12,FALSE)-KG5)</f>
        <v>0</v>
      </c>
      <c r="KG5" s="113">
        <f>VLOOKUP(KF$1,resumen!$A$4:$HF$104,9,FALSE)</f>
        <v>0</v>
      </c>
      <c r="KH5" s="113">
        <f>VLOOKUP(KF$1,resumen!$A$4:$HF$104,13,FALSE)</f>
        <v>0</v>
      </c>
      <c r="KI5" s="113">
        <f>IF(VLOOKUP(KI$1,resumen!$A$4:$HF$104,12,FALSE)-KJ5&lt;0,0,VLOOKUP(KI$1,resumen!$A$4:$HF$104,12,FALSE)-KJ5)</f>
        <v>0</v>
      </c>
      <c r="KJ5" s="113">
        <f>VLOOKUP(KI$1,resumen!$A$4:$HF$104,9,FALSE)</f>
        <v>0</v>
      </c>
      <c r="KK5" s="113">
        <f>VLOOKUP(KI$1,resumen!$A$4:$HF$104,13,FALSE)</f>
        <v>0</v>
      </c>
      <c r="KL5" s="113">
        <f>IF(VLOOKUP(KL$1,resumen!$A$4:$HF$104,12,FALSE)-KM5&lt;0,0,VLOOKUP(KL$1,resumen!$A$4:$HF$104,12,FALSE)-KM5)</f>
        <v>0</v>
      </c>
      <c r="KM5" s="113">
        <f>VLOOKUP(KL$1,resumen!$A$4:$HF$104,9,FALSE)</f>
        <v>0</v>
      </c>
      <c r="KN5" s="113">
        <f>VLOOKUP(KL$1,resumen!$A$4:$HF$104,13,FALSE)</f>
        <v>0</v>
      </c>
      <c r="KO5" s="113">
        <f>IF(VLOOKUP(KO$1,resumen!$A$4:$HF$104,12,FALSE)-KP5&lt;0,0,VLOOKUP(KO$1,resumen!$A$4:$HF$104,12,FALSE)-KP5)</f>
        <v>0</v>
      </c>
      <c r="KP5" s="113">
        <f>VLOOKUP(KO$1,resumen!$A$4:$HF$104,9,FALSE)</f>
        <v>0</v>
      </c>
      <c r="KQ5" s="113">
        <f>VLOOKUP(KO$1,resumen!$A$4:$HF$104,13,FALSE)</f>
        <v>0</v>
      </c>
      <c r="KR5" s="113">
        <f t="shared" ref="KR5:KT31" si="0">SUMIF($D$4:$KQ$4,KR$4,$D5:$KQ5)</f>
        <v>60</v>
      </c>
      <c r="KS5" s="113">
        <f t="shared" si="0"/>
        <v>-60</v>
      </c>
      <c r="KT5" s="113">
        <f t="shared" si="0"/>
        <v>15</v>
      </c>
      <c r="KU5" s="140"/>
      <c r="KV5" s="24" t="str">
        <f>IF(KT5&gt;SUM(KR5:KS5),"devolución contratista",IF(KT5&lt;SUM(KR5:KS5),"Triple A",0))</f>
        <v>devolución contratista</v>
      </c>
    </row>
    <row r="6" spans="1:308" x14ac:dyDescent="0.25">
      <c r="A6" s="26">
        <v>1000156</v>
      </c>
      <c r="B6" s="24" t="s">
        <v>31</v>
      </c>
      <c r="C6" s="26" t="s">
        <v>26</v>
      </c>
      <c r="D6" s="113">
        <f>IF(VLOOKUP(D$1,resumen!$A$4:$HF$104,20,FALSE)-E6&lt;0,0,VLOOKUP(D$1,resumen!$A$4:$HF$104,20,FALSE)-E6)</f>
        <v>0</v>
      </c>
      <c r="E6" s="113">
        <f>VLOOKUP(D$1,resumen!$A$4:$HF$104,17,FALSE)</f>
        <v>0</v>
      </c>
      <c r="F6" s="113">
        <f>VLOOKUP(D$1,resumen!$A$4:$HF$104,21,FALSE)</f>
        <v>0</v>
      </c>
      <c r="G6" s="113">
        <f>IF(VLOOKUP(G$1,resumen!$A$4:$HF$104,20,FALSE)-H6&lt;0,0,VLOOKUP(G$1,resumen!$A$4:$HF$104,20,FALSE)-H6)</f>
        <v>0</v>
      </c>
      <c r="H6" s="113">
        <f>VLOOKUP(G$1,resumen!$A$4:$HF$104,17,FALSE)</f>
        <v>0</v>
      </c>
      <c r="I6" s="113">
        <f>VLOOKUP(G$1,resumen!$A$4:$HF$104,21,FALSE)</f>
        <v>0</v>
      </c>
      <c r="J6" s="113">
        <f>IF(VLOOKUP(J$1,resumen!$A$4:$HF$104,20,FALSE)-K6&lt;0,0,VLOOKUP(J$1,resumen!$A$4:$HF$104,20,FALSE)-K6)</f>
        <v>0</v>
      </c>
      <c r="K6" s="113">
        <f>VLOOKUP(J$1,resumen!$A$4:$HF$104,17,FALSE)</f>
        <v>0</v>
      </c>
      <c r="L6" s="113">
        <f>VLOOKUP(J$1,resumen!$A$4:$HF$104,21,FALSE)</f>
        <v>0</v>
      </c>
      <c r="M6" s="113">
        <f>IF(VLOOKUP(M$1,resumen!$A$4:$HF$104,20,FALSE)-N6&lt;0,0,VLOOKUP(M$1,resumen!$A$4:$HF$104,20,FALSE)-N6)</f>
        <v>0</v>
      </c>
      <c r="N6" s="113">
        <f>VLOOKUP(M$1,resumen!$A$4:$HF$104,17,FALSE)</f>
        <v>0</v>
      </c>
      <c r="O6" s="113">
        <f>VLOOKUP(M$1,resumen!$A$4:$HF$104,21,FALSE)</f>
        <v>0</v>
      </c>
      <c r="P6" s="113">
        <f>IF(VLOOKUP(P$1,resumen!$A$4:$HF$104,20,FALSE)-Q6&lt;0,0,VLOOKUP(P$1,resumen!$A$4:$HF$104,20,FALSE)-Q6)</f>
        <v>0</v>
      </c>
      <c r="Q6" s="113">
        <f>VLOOKUP(P$1,resumen!$A$4:$HF$104,17,FALSE)</f>
        <v>0</v>
      </c>
      <c r="R6" s="113">
        <f>VLOOKUP(P$1,resumen!$A$4:$HF$104,21,FALSE)</f>
        <v>0</v>
      </c>
      <c r="S6" s="113">
        <f>IF(VLOOKUP(S$1,resumen!$A$4:$HF$104,20,FALSE)-T6&lt;0,0,VLOOKUP(S$1,resumen!$A$4:$HF$104,20,FALSE)-T6)</f>
        <v>0</v>
      </c>
      <c r="T6" s="113">
        <f>VLOOKUP(S$1,resumen!$A$4:$HF$104,17,FALSE)</f>
        <v>0</v>
      </c>
      <c r="U6" s="113">
        <f>VLOOKUP(S$1,resumen!$A$4:$HF$104,21,FALSE)</f>
        <v>0</v>
      </c>
      <c r="V6" s="113">
        <f>IF(VLOOKUP(V$1,resumen!$A$4:$HF$104,20,FALSE)-W6&lt;0,0,VLOOKUP(V$1,resumen!$A$4:$HF$104,20,FALSE)-W6)</f>
        <v>0</v>
      </c>
      <c r="W6" s="113">
        <f>VLOOKUP(V$1,resumen!$A$4:$HF$104,17,FALSE)</f>
        <v>0</v>
      </c>
      <c r="X6" s="113">
        <f>VLOOKUP(V$1,resumen!$A$4:$HF$104,21,FALSE)</f>
        <v>0</v>
      </c>
      <c r="Y6" s="113">
        <f>IF(VLOOKUP(Y$1,resumen!$A$4:$HF$104,20,FALSE)-Z6&lt;0,0,VLOOKUP(Y$1,resumen!$A$4:$HF$104,20,FALSE)-Z6)</f>
        <v>0</v>
      </c>
      <c r="Z6" s="113">
        <f>VLOOKUP(Y$1,resumen!$A$4:$HF$104,17,FALSE)</f>
        <v>0</v>
      </c>
      <c r="AA6" s="113">
        <f>VLOOKUP(Y$1,resumen!$A$4:$HF$104,21,FALSE)</f>
        <v>0</v>
      </c>
      <c r="AB6" s="113">
        <f>IF(VLOOKUP(AB$1,resumen!$A$4:$HF$104,20,FALSE)-AC6&lt;0,0,VLOOKUP(AB$1,resumen!$A$4:$HF$104,20,FALSE)-AC6)</f>
        <v>0</v>
      </c>
      <c r="AC6" s="113">
        <f>VLOOKUP(AB$1,resumen!$A$4:$HF$104,17,FALSE)</f>
        <v>0</v>
      </c>
      <c r="AD6" s="113">
        <f>VLOOKUP(AB$1,resumen!$A$4:$HF$104,21,FALSE)</f>
        <v>0</v>
      </c>
      <c r="AE6" s="113">
        <f>IF(VLOOKUP(AE$1,resumen!$A$4:$HF$104,20,FALSE)-AF6&lt;0,0,VLOOKUP(AE$1,resumen!$A$4:$HF$104,20,FALSE)-AF6)</f>
        <v>0</v>
      </c>
      <c r="AF6" s="113">
        <f>VLOOKUP(AE$1,resumen!$A$4:$HF$104,17,FALSE)</f>
        <v>0</v>
      </c>
      <c r="AG6" s="113">
        <f>VLOOKUP(AE$1,resumen!$A$4:$HF$104,21,FALSE)</f>
        <v>0</v>
      </c>
      <c r="AH6" s="113">
        <f>IF(VLOOKUP(AH$1,resumen!$A$4:$HF$104,20,FALSE)-AI6&lt;0,0,VLOOKUP(AH$1,resumen!$A$4:$HF$104,20,FALSE)-AI6)</f>
        <v>18</v>
      </c>
      <c r="AI6" s="113">
        <f>VLOOKUP(AH$1,resumen!$A$4:$HF$104,17,FALSE)</f>
        <v>-18</v>
      </c>
      <c r="AJ6" s="113">
        <f>VLOOKUP(AH$1,resumen!$A$4:$HF$104,21,FALSE)</f>
        <v>0</v>
      </c>
      <c r="AK6" s="113">
        <f>IF(VLOOKUP(AK$1,resumen!$A$4:$HF$104,20,FALSE)-AL6&lt;0,0,VLOOKUP(AK$1,resumen!$A$4:$HF$104,20,FALSE)-AL6)</f>
        <v>0</v>
      </c>
      <c r="AL6" s="113">
        <f>VLOOKUP(AK$1,resumen!$A$4:$HF$104,17,FALSE)</f>
        <v>0</v>
      </c>
      <c r="AM6" s="113">
        <f>VLOOKUP(AK$1,resumen!$A$4:$HF$104,21,FALSE)</f>
        <v>0</v>
      </c>
      <c r="AN6" s="113">
        <f>IF(VLOOKUP(AN$1,resumen!$A$4:$HF$104,20,FALSE)-AO6&lt;0,0,VLOOKUP(AN$1,resumen!$A$4:$HF$104,20,FALSE)-AO6)</f>
        <v>0</v>
      </c>
      <c r="AO6" s="113">
        <f>VLOOKUP(AN$1,resumen!$A$4:$HF$104,17,FALSE)</f>
        <v>0</v>
      </c>
      <c r="AP6" s="113">
        <f>VLOOKUP(AN$1,resumen!$A$4:$HF$104,21,FALSE)</f>
        <v>0</v>
      </c>
      <c r="AQ6" s="113">
        <f>IF(VLOOKUP(AQ$1,resumen!$A$4:$HF$104,20,FALSE)-AR6&lt;0,0,VLOOKUP(AQ$1,resumen!$A$4:$HF$104,20,FALSE)-AR6)</f>
        <v>0</v>
      </c>
      <c r="AR6" s="113">
        <f>VLOOKUP(AQ$1,resumen!$A$4:$HF$104,17,FALSE)</f>
        <v>0</v>
      </c>
      <c r="AS6" s="113">
        <f>VLOOKUP(AQ$1,resumen!$A$4:$HF$104,21,FALSE)</f>
        <v>0</v>
      </c>
      <c r="AT6" s="113">
        <f>IF(VLOOKUP(AT$1,resumen!$A$4:$HF$104,20,FALSE)-AU6&lt;0,0,VLOOKUP(AT$1,resumen!$A$4:$HF$104,20,FALSE)-AU6)</f>
        <v>0</v>
      </c>
      <c r="AU6" s="113">
        <f>VLOOKUP(AT$1,resumen!$A$4:$HF$104,17,FALSE)</f>
        <v>0</v>
      </c>
      <c r="AV6" s="113">
        <f>VLOOKUP(AT$1,resumen!$A$4:$HF$104,21,FALSE)</f>
        <v>0</v>
      </c>
      <c r="AW6" s="113">
        <f>IF(VLOOKUP(AW$1,resumen!$A$4:$HF$104,20,FALSE)-AX6&lt;0,0,VLOOKUP(AW$1,resumen!$A$4:$HF$104,20,FALSE)-AX6)</f>
        <v>0</v>
      </c>
      <c r="AX6" s="113">
        <f>VLOOKUP(AW$1,resumen!$A$4:$HF$104,17,FALSE)</f>
        <v>0</v>
      </c>
      <c r="AY6" s="113">
        <f>VLOOKUP(AW$1,resumen!$A$4:$HF$104,21,FALSE)</f>
        <v>0</v>
      </c>
      <c r="AZ6" s="113">
        <f>IF(VLOOKUP(AZ$1,resumen!$A$4:$HF$104,20,FALSE)-BA6&lt;0,0,VLOOKUP(AZ$1,resumen!$A$4:$HF$104,20,FALSE)-BA6)</f>
        <v>0</v>
      </c>
      <c r="BA6" s="113">
        <f>VLOOKUP(AZ$1,resumen!$A$4:$HF$104,17,FALSE)</f>
        <v>0</v>
      </c>
      <c r="BB6" s="113">
        <f>VLOOKUP(AZ$1,resumen!$A$4:$HF$104,21,FALSE)</f>
        <v>0</v>
      </c>
      <c r="BC6" s="113">
        <f>IF(VLOOKUP(BC$1,resumen!$A$4:$HF$104,20,FALSE)-BD6&lt;0,0,VLOOKUP(BC$1,resumen!$A$4:$HF$104,20,FALSE)-BD6)</f>
        <v>0</v>
      </c>
      <c r="BD6" s="113">
        <f>VLOOKUP(BC$1,resumen!$A$4:$HF$104,17,FALSE)</f>
        <v>0</v>
      </c>
      <c r="BE6" s="113">
        <f>VLOOKUP(BC$1,resumen!$A$4:$HF$104,21,FALSE)</f>
        <v>0</v>
      </c>
      <c r="BF6" s="113">
        <f>IF(VLOOKUP(BF$1,resumen!$A$4:$HF$104,20,FALSE)-BG6&lt;0,0,VLOOKUP(BF$1,resumen!$A$4:$HF$104,20,FALSE)-BG6)</f>
        <v>0</v>
      </c>
      <c r="BG6" s="113">
        <f>VLOOKUP(BF$1,resumen!$A$4:$HF$104,17,FALSE)</f>
        <v>0</v>
      </c>
      <c r="BH6" s="113">
        <f>VLOOKUP(BF$1,resumen!$A$4:$HF$104,21,FALSE)</f>
        <v>0</v>
      </c>
      <c r="BI6" s="113">
        <f>IF(VLOOKUP(BI$1,resumen!$A$4:$HF$104,20,FALSE)-BJ6&lt;0,0,VLOOKUP(BI$1,resumen!$A$4:$HF$104,20,FALSE)-BJ6)</f>
        <v>0</v>
      </c>
      <c r="BJ6" s="113">
        <f>VLOOKUP(BI$1,resumen!$A$4:$HF$104,17,FALSE)</f>
        <v>0</v>
      </c>
      <c r="BK6" s="113">
        <f>VLOOKUP(BI$1,resumen!$A$4:$HF$104,21,FALSE)</f>
        <v>0</v>
      </c>
      <c r="BL6" s="113">
        <f>IF(VLOOKUP(BL$1,resumen!$A$4:$HF$104,20,FALSE)-BM6&lt;0,0,VLOOKUP(BL$1,resumen!$A$4:$HF$104,20,FALSE)-BM6)</f>
        <v>0</v>
      </c>
      <c r="BM6" s="113">
        <f>VLOOKUP(BL$1,resumen!$A$4:$HF$104,17,FALSE)</f>
        <v>0</v>
      </c>
      <c r="BN6" s="113">
        <f>VLOOKUP(BL$1,resumen!$A$4:$HF$104,21,FALSE)</f>
        <v>0</v>
      </c>
      <c r="BO6" s="113">
        <f>IF(VLOOKUP(BO$1,resumen!$A$4:$HF$104,20,FALSE)-BP6&lt;0,0,VLOOKUP(BO$1,resumen!$A$4:$HF$104,20,FALSE)-BP6)</f>
        <v>0</v>
      </c>
      <c r="BP6" s="113">
        <f>VLOOKUP(BO$1,resumen!$A$4:$HF$104,17,FALSE)</f>
        <v>0</v>
      </c>
      <c r="BQ6" s="113">
        <f>VLOOKUP(BO$1,resumen!$A$4:$HF$104,21,FALSE)</f>
        <v>0</v>
      </c>
      <c r="BR6" s="113">
        <f>IF(VLOOKUP(BR$1,resumen!$A$4:$HF$104,20,FALSE)-BS6&lt;0,0,VLOOKUP(BR$1,resumen!$A$4:$HF$104,20,FALSE)-BS6)</f>
        <v>0</v>
      </c>
      <c r="BS6" s="113">
        <f>VLOOKUP(BR$1,resumen!$A$4:$HF$104,17,FALSE)</f>
        <v>0</v>
      </c>
      <c r="BT6" s="113">
        <f>VLOOKUP(BR$1,resumen!$A$4:$HF$104,21,FALSE)</f>
        <v>0</v>
      </c>
      <c r="BU6" s="113">
        <f>IF(VLOOKUP(BU$1,resumen!$A$4:$HF$104,20,FALSE)-BV6&lt;0,0,VLOOKUP(BU$1,resumen!$A$4:$HF$104,20,FALSE)-BV6)</f>
        <v>0</v>
      </c>
      <c r="BV6" s="113">
        <f>VLOOKUP(BU$1,resumen!$A$4:$HF$104,17,FALSE)</f>
        <v>0</v>
      </c>
      <c r="BW6" s="113">
        <f>VLOOKUP(BU$1,resumen!$A$4:$HF$104,21,FALSE)</f>
        <v>0</v>
      </c>
      <c r="BX6" s="113">
        <f>IF(VLOOKUP(BX$1,resumen!$A$4:$HF$104,20,FALSE)-BY6&lt;0,0,VLOOKUP(BX$1,resumen!$A$4:$HF$104,20,FALSE)-BY6)</f>
        <v>0</v>
      </c>
      <c r="BY6" s="113">
        <f>VLOOKUP(BX$1,resumen!$A$4:$HF$104,17,FALSE)</f>
        <v>0</v>
      </c>
      <c r="BZ6" s="113">
        <f>VLOOKUP(BX$1,resumen!$A$4:$HF$104,21,FALSE)</f>
        <v>0</v>
      </c>
      <c r="CA6" s="113">
        <f>IF(VLOOKUP(CA$1,resumen!$A$4:$HF$104,20,FALSE)-CB6&lt;0,0,VLOOKUP(CA$1,resumen!$A$4:$HF$104,20,FALSE)-CB6)</f>
        <v>0</v>
      </c>
      <c r="CB6" s="113">
        <f>VLOOKUP(CA$1,resumen!$A$4:$HF$104,17,FALSE)</f>
        <v>0</v>
      </c>
      <c r="CC6" s="113">
        <f>VLOOKUP(CA$1,resumen!$A$4:$HF$104,21,FALSE)</f>
        <v>0</v>
      </c>
      <c r="CD6" s="113">
        <f>IF(VLOOKUP(CD$1,resumen!$A$4:$HF$104,20,FALSE)-CE6&lt;0,0,VLOOKUP(CD$1,resumen!$A$4:$HF$104,20,FALSE)-CE6)</f>
        <v>0</v>
      </c>
      <c r="CE6" s="113">
        <f>VLOOKUP(CD$1,resumen!$A$4:$HF$104,17,FALSE)</f>
        <v>0</v>
      </c>
      <c r="CF6" s="113">
        <f>VLOOKUP(CD$1,resumen!$A$4:$HF$104,21,FALSE)</f>
        <v>0</v>
      </c>
      <c r="CG6" s="113">
        <f>IF(VLOOKUP(CG$1,resumen!$A$4:$HF$104,20,FALSE)-CH6&lt;0,0,VLOOKUP(CG$1,resumen!$A$4:$HF$104,20,FALSE)-CH6)</f>
        <v>0</v>
      </c>
      <c r="CH6" s="113">
        <f>VLOOKUP(CG$1,resumen!$A$4:$HF$104,17,FALSE)</f>
        <v>0</v>
      </c>
      <c r="CI6" s="113">
        <f>VLOOKUP(CG$1,resumen!$A$4:$HF$104,21,FALSE)</f>
        <v>0</v>
      </c>
      <c r="CJ6" s="113">
        <f>IF(VLOOKUP(CJ$1,resumen!$A$4:$HF$104,20,FALSE)-CK6&lt;0,0,VLOOKUP(CJ$1,resumen!$A$4:$HF$104,20,FALSE)-CK6)</f>
        <v>0</v>
      </c>
      <c r="CK6" s="113">
        <f>VLOOKUP(CJ$1,resumen!$A$4:$HF$104,17,FALSE)</f>
        <v>0</v>
      </c>
      <c r="CL6" s="113">
        <f>VLOOKUP(CJ$1,resumen!$A$4:$HF$104,21,FALSE)</f>
        <v>0</v>
      </c>
      <c r="CM6" s="113">
        <f>IF(VLOOKUP(CM$1,resumen!$A$4:$HF$104,20,FALSE)-CN6&lt;0,0,VLOOKUP(CM$1,resumen!$A$4:$HF$104,20,FALSE)-CN6)</f>
        <v>0</v>
      </c>
      <c r="CN6" s="113">
        <f>VLOOKUP(CM$1,resumen!$A$4:$HF$104,17,FALSE)</f>
        <v>0</v>
      </c>
      <c r="CO6" s="113">
        <f>VLOOKUP(CM$1,resumen!$A$4:$HF$104,21,FALSE)</f>
        <v>0</v>
      </c>
      <c r="CP6" s="113">
        <f>IF(VLOOKUP(CP$1,resumen!$A$4:$HF$104,20,FALSE)-CQ6&lt;0,0,VLOOKUP(CP$1,resumen!$A$4:$HF$104,20,FALSE)-CQ6)</f>
        <v>0</v>
      </c>
      <c r="CQ6" s="113">
        <f>VLOOKUP(CP$1,resumen!$A$4:$HF$104,17,FALSE)</f>
        <v>0</v>
      </c>
      <c r="CR6" s="113">
        <f>VLOOKUP(CP$1,resumen!$A$4:$HF$104,21,FALSE)</f>
        <v>0</v>
      </c>
      <c r="CS6" s="113">
        <f>IF(VLOOKUP(CS$1,resumen!$A$4:$HF$104,20,FALSE)-CT6&lt;0,0,VLOOKUP(CS$1,resumen!$A$4:$HF$104,20,FALSE)-CT6)</f>
        <v>0</v>
      </c>
      <c r="CT6" s="113">
        <f>VLOOKUP(CS$1,resumen!$A$4:$HF$104,17,FALSE)</f>
        <v>0</v>
      </c>
      <c r="CU6" s="113">
        <f>VLOOKUP(CS$1,resumen!$A$4:$HF$104,21,FALSE)</f>
        <v>0</v>
      </c>
      <c r="CV6" s="113">
        <f>IF(VLOOKUP(CV$1,resumen!$A$4:$HF$104,20,FALSE)-CW6&lt;0,0,VLOOKUP(CV$1,resumen!$A$4:$HF$104,20,FALSE)-CW6)</f>
        <v>0</v>
      </c>
      <c r="CW6" s="113">
        <f>VLOOKUP(CV$1,resumen!$A$4:$HF$104,17,FALSE)</f>
        <v>0</v>
      </c>
      <c r="CX6" s="113">
        <f>VLOOKUP(CV$1,resumen!$A$4:$HF$104,21,FALSE)</f>
        <v>0</v>
      </c>
      <c r="CY6" s="113">
        <f>IF(VLOOKUP(CY$1,resumen!$A$4:$HF$104,20,FALSE)-CZ6&lt;0,0,VLOOKUP(CY$1,resumen!$A$4:$HF$104,20,FALSE)-CZ6)</f>
        <v>0</v>
      </c>
      <c r="CZ6" s="113">
        <f>VLOOKUP(CY$1,resumen!$A$4:$HF$104,17,FALSE)</f>
        <v>0</v>
      </c>
      <c r="DA6" s="113">
        <f>VLOOKUP(CY$1,resumen!$A$4:$HF$104,21,FALSE)</f>
        <v>0</v>
      </c>
      <c r="DB6" s="113">
        <f>IF(VLOOKUP(DB$1,resumen!$A$4:$HF$104,20,FALSE)-DC6&lt;0,0,VLOOKUP(DB$1,resumen!$A$4:$HF$104,20,FALSE)-DC6)</f>
        <v>0</v>
      </c>
      <c r="DC6" s="113">
        <f>VLOOKUP(DB$1,resumen!$A$4:$HF$104,17,FALSE)</f>
        <v>0</v>
      </c>
      <c r="DD6" s="113">
        <f>VLOOKUP(DB$1,resumen!$A$4:$HF$104,21,FALSE)</f>
        <v>0</v>
      </c>
      <c r="DE6" s="113">
        <f>IF(VLOOKUP(DE$1,resumen!$A$4:$HF$104,20,FALSE)-DF6&lt;0,0,VLOOKUP(DE$1,resumen!$A$4:$HF$104,20,FALSE)-DF6)</f>
        <v>0</v>
      </c>
      <c r="DF6" s="113">
        <f>VLOOKUP(DE$1,resumen!$A$4:$HF$104,17,FALSE)</f>
        <v>0</v>
      </c>
      <c r="DG6" s="113">
        <f>VLOOKUP(DE$1,resumen!$A$4:$HF$104,21,FALSE)</f>
        <v>0</v>
      </c>
      <c r="DH6" s="113">
        <f>IF(VLOOKUP(DH$1,resumen!$A$4:$HF$104,20,FALSE)-DI6&lt;0,0,VLOOKUP(DH$1,resumen!$A$4:$HF$104,20,FALSE)-DI6)</f>
        <v>0</v>
      </c>
      <c r="DI6" s="113">
        <f>VLOOKUP(DH$1,resumen!$A$4:$HF$104,17,FALSE)</f>
        <v>0</v>
      </c>
      <c r="DJ6" s="113">
        <f>VLOOKUP(DH$1,resumen!$A$4:$HF$104,21,FALSE)</f>
        <v>0</v>
      </c>
      <c r="DK6" s="113">
        <f>IF(VLOOKUP(DK$1,resumen!$A$4:$HF$104,20,FALSE)-DL6&lt;0,0,VLOOKUP(DK$1,resumen!$A$4:$HF$104,20,FALSE)-DL6)</f>
        <v>0</v>
      </c>
      <c r="DL6" s="113">
        <f>VLOOKUP(DK$1,resumen!$A$4:$HF$104,17,FALSE)</f>
        <v>0</v>
      </c>
      <c r="DM6" s="113">
        <f>VLOOKUP(DK$1,resumen!$A$4:$HF$104,21,FALSE)</f>
        <v>0</v>
      </c>
      <c r="DN6" s="113">
        <f>IF(VLOOKUP(DN$1,resumen!$A$4:$HF$104,20,FALSE)-DO6&lt;0,0,VLOOKUP(DN$1,resumen!$A$4:$HF$104,20,FALSE)-DO6)</f>
        <v>0</v>
      </c>
      <c r="DO6" s="113">
        <f>VLOOKUP(DN$1,resumen!$A$4:$HF$104,17,FALSE)</f>
        <v>0</v>
      </c>
      <c r="DP6" s="113">
        <f>VLOOKUP(DN$1,resumen!$A$4:$HF$104,21,FALSE)</f>
        <v>0</v>
      </c>
      <c r="DQ6" s="113">
        <f>IF(VLOOKUP(DQ$1,resumen!$A$4:$HF$104,20,FALSE)-DR6&lt;0,0,VLOOKUP(DQ$1,resumen!$A$4:$HF$104,20,FALSE)-DR6)</f>
        <v>0</v>
      </c>
      <c r="DR6" s="113">
        <f>VLOOKUP(DQ$1,resumen!$A$4:$HF$104,17,FALSE)</f>
        <v>0</v>
      </c>
      <c r="DS6" s="113">
        <f>VLOOKUP(DQ$1,resumen!$A$4:$HF$104,21,FALSE)</f>
        <v>0</v>
      </c>
      <c r="DT6" s="113">
        <f>IF(VLOOKUP(DT$1,resumen!$A$4:$HF$104,20,FALSE)-DU6&lt;0,0,VLOOKUP(DT$1,resumen!$A$4:$HF$104,20,FALSE)-DU6)</f>
        <v>0</v>
      </c>
      <c r="DU6" s="113">
        <f>VLOOKUP(DT$1,resumen!$A$4:$HF$104,17,FALSE)</f>
        <v>0</v>
      </c>
      <c r="DV6" s="113">
        <f>VLOOKUP(DT$1,resumen!$A$4:$HF$104,21,FALSE)</f>
        <v>0</v>
      </c>
      <c r="DW6" s="113">
        <f>IF(VLOOKUP(DW$1,resumen!$A$4:$HF$104,20,FALSE)-DX6&lt;0,0,VLOOKUP(DW$1,resumen!$A$4:$HF$104,20,FALSE)-DX6)</f>
        <v>0</v>
      </c>
      <c r="DX6" s="113">
        <f>VLOOKUP(DW$1,resumen!$A$4:$HF$104,17,FALSE)</f>
        <v>0</v>
      </c>
      <c r="DY6" s="113">
        <f>VLOOKUP(DW$1,resumen!$A$4:$HF$104,21,FALSE)</f>
        <v>0</v>
      </c>
      <c r="DZ6" s="113">
        <f>IF(VLOOKUP(DZ$1,resumen!$A$4:$HF$104,20,FALSE)-EA6&lt;0,0,VLOOKUP(DZ$1,resumen!$A$4:$HF$104,20,FALSE)-EA6)</f>
        <v>0</v>
      </c>
      <c r="EA6" s="113">
        <f>VLOOKUP(DZ$1,resumen!$A$4:$HF$104,17,FALSE)</f>
        <v>0</v>
      </c>
      <c r="EB6" s="113">
        <f>VLOOKUP(DZ$1,resumen!$A$4:$HF$104,21,FALSE)</f>
        <v>0</v>
      </c>
      <c r="EC6" s="113">
        <f>IF(VLOOKUP(EC$1,resumen!$A$4:$HF$104,20,FALSE)-ED6&lt;0,0,VLOOKUP(EC$1,resumen!$A$4:$HF$104,20,FALSE)-ED6)</f>
        <v>0</v>
      </c>
      <c r="ED6" s="113">
        <f>VLOOKUP(EC$1,resumen!$A$4:$HF$104,17,FALSE)</f>
        <v>0</v>
      </c>
      <c r="EE6" s="113">
        <f>VLOOKUP(EC$1,resumen!$A$4:$HF$104,21,FALSE)</f>
        <v>0</v>
      </c>
      <c r="EF6" s="113">
        <f>IF(VLOOKUP(EF$1,resumen!$A$4:$HF$104,20,FALSE)-EG6&lt;0,0,VLOOKUP(EF$1,resumen!$A$4:$HF$104,20,FALSE)-EG6)</f>
        <v>0</v>
      </c>
      <c r="EG6" s="113">
        <f>VLOOKUP(EF$1,resumen!$A$4:$HF$104,17,FALSE)</f>
        <v>0</v>
      </c>
      <c r="EH6" s="113">
        <f>VLOOKUP(EF$1,resumen!$A$4:$HF$104,21,FALSE)</f>
        <v>0</v>
      </c>
      <c r="EI6" s="113">
        <f>IF(VLOOKUP(EI$1,resumen!$A$4:$HF$104,20,FALSE)-EJ6&lt;0,0,VLOOKUP(EI$1,resumen!$A$4:$HF$104,20,FALSE)-EJ6)</f>
        <v>0</v>
      </c>
      <c r="EJ6" s="113">
        <f>VLOOKUP(EI$1,resumen!$A$4:$HF$104,17,FALSE)</f>
        <v>0</v>
      </c>
      <c r="EK6" s="113">
        <f>VLOOKUP(EI$1,resumen!$A$4:$HF$104,21,FALSE)</f>
        <v>0</v>
      </c>
      <c r="EL6" s="113">
        <f>IF(VLOOKUP(EL$1,resumen!$A$4:$HF$104,20,FALSE)-EM6&lt;0,0,VLOOKUP(EL$1,resumen!$A$4:$HF$104,20,FALSE)-EM6)</f>
        <v>0</v>
      </c>
      <c r="EM6" s="113">
        <f>VLOOKUP(EL$1,resumen!$A$4:$HF$104,17,FALSE)</f>
        <v>0</v>
      </c>
      <c r="EN6" s="113">
        <f>VLOOKUP(EL$1,resumen!$A$4:$HF$104,21,FALSE)</f>
        <v>0</v>
      </c>
      <c r="EO6" s="113">
        <f>IF(VLOOKUP(EO$1,resumen!$A$4:$HF$104,20,FALSE)-EP6&lt;0,0,VLOOKUP(EO$1,resumen!$A$4:$HF$104,20,FALSE)-EP6)</f>
        <v>0</v>
      </c>
      <c r="EP6" s="113">
        <f>VLOOKUP(EO$1,resumen!$A$4:$HF$104,17,FALSE)</f>
        <v>0</v>
      </c>
      <c r="EQ6" s="113">
        <f>VLOOKUP(EO$1,resumen!$A$4:$HF$104,21,FALSE)</f>
        <v>0</v>
      </c>
      <c r="ER6" s="113">
        <f>IF(VLOOKUP(ER$1,resumen!$A$4:$HF$104,20,FALSE)-ES6&lt;0,0,VLOOKUP(ER$1,resumen!$A$4:$HF$104,20,FALSE)-ES6)</f>
        <v>0</v>
      </c>
      <c r="ES6" s="113">
        <f>VLOOKUP(ER$1,resumen!$A$4:$HF$104,17,FALSE)</f>
        <v>0</v>
      </c>
      <c r="ET6" s="113">
        <f>VLOOKUP(ER$1,resumen!$A$4:$HF$104,21,FALSE)</f>
        <v>0</v>
      </c>
      <c r="EU6" s="113">
        <f>IF(VLOOKUP(EU$1,resumen!$A$4:$HF$104,20,FALSE)-EV6&lt;0,0,VLOOKUP(EU$1,resumen!$A$4:$HF$104,20,FALSE)-EV6)</f>
        <v>0</v>
      </c>
      <c r="EV6" s="113">
        <f>VLOOKUP(EU$1,resumen!$A$4:$HF$104,17,FALSE)</f>
        <v>0</v>
      </c>
      <c r="EW6" s="113">
        <f>VLOOKUP(EU$1,resumen!$A$4:$HF$104,21,FALSE)</f>
        <v>0</v>
      </c>
      <c r="EX6" s="113">
        <f>IF(VLOOKUP(EX$1,resumen!$A$4:$HF$104,20,FALSE)-EY6&lt;0,0,VLOOKUP(EX$1,resumen!$A$4:$HF$104,20,FALSE)-EY6)</f>
        <v>0</v>
      </c>
      <c r="EY6" s="113">
        <f>VLOOKUP(EX$1,resumen!$A$4:$HF$104,17,FALSE)</f>
        <v>0</v>
      </c>
      <c r="EZ6" s="113">
        <f>VLOOKUP(EX$1,resumen!$A$4:$HF$104,21,FALSE)</f>
        <v>0</v>
      </c>
      <c r="FA6" s="113">
        <f>IF(VLOOKUP(FA$1,resumen!$A$4:$HF$104,20,FALSE)-FB6&lt;0,0,VLOOKUP(FA$1,resumen!$A$4:$HF$104,20,FALSE)-FB6)</f>
        <v>0</v>
      </c>
      <c r="FB6" s="113">
        <f>VLOOKUP(FA$1,resumen!$A$4:$HF$104,17,FALSE)</f>
        <v>0</v>
      </c>
      <c r="FC6" s="113">
        <f>VLOOKUP(FA$1,resumen!$A$4:$HF$104,21,FALSE)</f>
        <v>0</v>
      </c>
      <c r="FD6" s="113">
        <f>IF(VLOOKUP(FD$1,resumen!$A$4:$HF$104,20,FALSE)-FE6&lt;0,0,VLOOKUP(FD$1,resumen!$A$4:$HF$104,20,FALSE)-FE6)</f>
        <v>0</v>
      </c>
      <c r="FE6" s="113">
        <f>VLOOKUP(FD$1,resumen!$A$4:$HF$104,17,FALSE)</f>
        <v>0</v>
      </c>
      <c r="FF6" s="113">
        <f>VLOOKUP(FD$1,resumen!$A$4:$HF$104,21,FALSE)</f>
        <v>0</v>
      </c>
      <c r="FG6" s="113">
        <f>IF(VLOOKUP(FG$1,resumen!$A$4:$HF$104,20,FALSE)-FH6&lt;0,0,VLOOKUP(FG$1,resumen!$A$4:$HF$104,20,FALSE)-FH6)</f>
        <v>0</v>
      </c>
      <c r="FH6" s="113">
        <f>VLOOKUP(FG$1,resumen!$A$4:$HF$104,17,FALSE)</f>
        <v>0</v>
      </c>
      <c r="FI6" s="113">
        <f>VLOOKUP(FG$1,resumen!$A$4:$HF$104,21,FALSE)</f>
        <v>0</v>
      </c>
      <c r="FJ6" s="113">
        <f>IF(VLOOKUP(FJ$1,resumen!$A$4:$HF$104,20,FALSE)-FK6&lt;0,0,VLOOKUP(FJ$1,resumen!$A$4:$HF$104,20,FALSE)-FK6)</f>
        <v>0</v>
      </c>
      <c r="FK6" s="113">
        <f>VLOOKUP(FJ$1,resumen!$A$4:$HF$104,17,FALSE)</f>
        <v>0</v>
      </c>
      <c r="FL6" s="113">
        <f>VLOOKUP(FJ$1,resumen!$A$4:$HF$104,21,FALSE)</f>
        <v>0</v>
      </c>
      <c r="FM6" s="113">
        <f>IF(VLOOKUP(FM$1,resumen!$A$4:$HF$104,20,FALSE)-FN6&lt;0,0,VLOOKUP(FM$1,resumen!$A$4:$HF$104,20,FALSE)-FN6)</f>
        <v>0</v>
      </c>
      <c r="FN6" s="113">
        <f>VLOOKUP(FM$1,resumen!$A$4:$HF$104,17,FALSE)</f>
        <v>0</v>
      </c>
      <c r="FO6" s="113">
        <f>VLOOKUP(FM$1,resumen!$A$4:$HF$104,21,FALSE)</f>
        <v>0</v>
      </c>
      <c r="FP6" s="113">
        <f>IF(VLOOKUP(FP$1,resumen!$A$4:$HF$104,20,FALSE)-FQ6&lt;0,0,VLOOKUP(FP$1,resumen!$A$4:$HF$104,20,FALSE)-FQ6)</f>
        <v>0</v>
      </c>
      <c r="FQ6" s="113">
        <f>VLOOKUP(FP$1,resumen!$A$4:$HF$104,17,FALSE)</f>
        <v>0</v>
      </c>
      <c r="FR6" s="113">
        <f>VLOOKUP(FP$1,resumen!$A$4:$HF$104,21,FALSE)</f>
        <v>0</v>
      </c>
      <c r="FS6" s="113">
        <f>IF(VLOOKUP(FS$1,resumen!$A$4:$HF$104,20,FALSE)-FT6&lt;0,0,VLOOKUP(FS$1,resumen!$A$4:$HF$104,20,FALSE)-FT6)</f>
        <v>0</v>
      </c>
      <c r="FT6" s="113">
        <f>VLOOKUP(FS$1,resumen!$A$4:$HF$104,17,FALSE)</f>
        <v>0</v>
      </c>
      <c r="FU6" s="113">
        <f>VLOOKUP(FS$1,resumen!$A$4:$HF$104,21,FALSE)</f>
        <v>0</v>
      </c>
      <c r="FV6" s="113">
        <f>IF(VLOOKUP(FV$1,resumen!$A$4:$HF$104,20,FALSE)-FW6&lt;0,0,VLOOKUP(FV$1,resumen!$A$4:$HF$104,20,FALSE)-FW6)</f>
        <v>0</v>
      </c>
      <c r="FW6" s="113">
        <f>VLOOKUP(FV$1,resumen!$A$4:$HF$104,17,FALSE)</f>
        <v>0</v>
      </c>
      <c r="FX6" s="113">
        <f>VLOOKUP(FV$1,resumen!$A$4:$HF$104,21,FALSE)</f>
        <v>0</v>
      </c>
      <c r="FY6" s="113">
        <f>IF(VLOOKUP(FY$1,resumen!$A$4:$HF$104,20,FALSE)-FZ6&lt;0,0,VLOOKUP(FY$1,resumen!$A$4:$HF$104,20,FALSE)-FZ6)</f>
        <v>0</v>
      </c>
      <c r="FZ6" s="113">
        <f>VLOOKUP(FY$1,resumen!$A$4:$HF$104,17,FALSE)</f>
        <v>0</v>
      </c>
      <c r="GA6" s="113">
        <f>VLOOKUP(FY$1,resumen!$A$4:$HF$104,21,FALSE)</f>
        <v>0</v>
      </c>
      <c r="GB6" s="113">
        <f>IF(VLOOKUP(GB$1,resumen!$A$4:$HF$104,20,FALSE)-GC6&lt;0,0,VLOOKUP(GB$1,resumen!$A$4:$HF$104,20,FALSE)-GC6)</f>
        <v>0</v>
      </c>
      <c r="GC6" s="113">
        <f>VLOOKUP(GB$1,resumen!$A$4:$HF$104,17,FALSE)</f>
        <v>0</v>
      </c>
      <c r="GD6" s="113">
        <f>VLOOKUP(GB$1,resumen!$A$4:$HF$104,21,FALSE)</f>
        <v>0</v>
      </c>
      <c r="GE6" s="113">
        <f>IF(VLOOKUP(GE$1,resumen!$A$4:$HF$104,20,FALSE)-GF6&lt;0,0,VLOOKUP(GE$1,resumen!$A$4:$HF$104,20,FALSE)-GF6)</f>
        <v>0</v>
      </c>
      <c r="GF6" s="113">
        <f>VLOOKUP(GE$1,resumen!$A$4:$HF$104,17,FALSE)</f>
        <v>0</v>
      </c>
      <c r="GG6" s="113">
        <f>VLOOKUP(GE$1,resumen!$A$4:$HF$104,21,FALSE)</f>
        <v>0</v>
      </c>
      <c r="GH6" s="113">
        <f>IF(VLOOKUP(GH$1,resumen!$A$4:$HF$104,20,FALSE)-GI6&lt;0,0,VLOOKUP(GH$1,resumen!$A$4:$HF$104,20,FALSE)-GI6)</f>
        <v>0</v>
      </c>
      <c r="GI6" s="113">
        <f>VLOOKUP(GH$1,resumen!$A$4:$HF$104,17,FALSE)</f>
        <v>0</v>
      </c>
      <c r="GJ6" s="113">
        <f>VLOOKUP(GH$1,resumen!$A$4:$HF$104,21,FALSE)</f>
        <v>0</v>
      </c>
      <c r="GK6" s="113">
        <f>IF(VLOOKUP(GK$1,resumen!$A$4:$HF$104,20,FALSE)-GL6&lt;0,0,VLOOKUP(GK$1,resumen!$A$4:$HF$104,20,FALSE)-GL6)</f>
        <v>0</v>
      </c>
      <c r="GL6" s="113">
        <f>VLOOKUP(GK$1,resumen!$A$4:$HF$104,17,FALSE)</f>
        <v>0</v>
      </c>
      <c r="GM6" s="113">
        <f>VLOOKUP(GK$1,resumen!$A$4:$HF$104,21,FALSE)</f>
        <v>0</v>
      </c>
      <c r="GN6" s="113">
        <f>IF(VLOOKUP(GN$1,resumen!$A$4:$HF$104,20,FALSE)-GO6&lt;0,0,VLOOKUP(GN$1,resumen!$A$4:$HF$104,20,FALSE)-GO6)</f>
        <v>0</v>
      </c>
      <c r="GO6" s="113">
        <f>VLOOKUP(GN$1,resumen!$A$4:$HF$104,17,FALSE)</f>
        <v>0</v>
      </c>
      <c r="GP6" s="113">
        <f>VLOOKUP(GN$1,resumen!$A$4:$HF$104,21,FALSE)</f>
        <v>0</v>
      </c>
      <c r="GQ6" s="113">
        <f>IF(VLOOKUP(GQ$1,resumen!$A$4:$HF$104,20,FALSE)-GR6&lt;0,0,VLOOKUP(GQ$1,resumen!$A$4:$HF$104,20,FALSE)-GR6)</f>
        <v>0</v>
      </c>
      <c r="GR6" s="113">
        <f>VLOOKUP(GQ$1,resumen!$A$4:$HF$104,17,FALSE)</f>
        <v>0</v>
      </c>
      <c r="GS6" s="113">
        <f>VLOOKUP(GQ$1,resumen!$A$4:$HF$104,21,FALSE)</f>
        <v>0</v>
      </c>
      <c r="GT6" s="113">
        <f>IF(VLOOKUP(GT$1,resumen!$A$4:$HF$104,20,FALSE)-GU6&lt;0,0,VLOOKUP(GT$1,resumen!$A$4:$HF$104,20,FALSE)-GU6)</f>
        <v>0</v>
      </c>
      <c r="GU6" s="113">
        <f>VLOOKUP(GT$1,resumen!$A$4:$HF$104,17,FALSE)</f>
        <v>0</v>
      </c>
      <c r="GV6" s="113">
        <f>VLOOKUP(GT$1,resumen!$A$4:$HF$104,21,FALSE)</f>
        <v>0</v>
      </c>
      <c r="GW6" s="113">
        <f>IF(VLOOKUP(GW$1,resumen!$A$4:$HF$104,20,FALSE)-GX6&lt;0,0,VLOOKUP(GW$1,resumen!$A$4:$HF$104,20,FALSE)-GX6)</f>
        <v>0</v>
      </c>
      <c r="GX6" s="113">
        <f>VLOOKUP(GW$1,resumen!$A$4:$HF$104,17,FALSE)</f>
        <v>0</v>
      </c>
      <c r="GY6" s="113">
        <f>VLOOKUP(GW$1,resumen!$A$4:$HF$104,21,FALSE)</f>
        <v>0</v>
      </c>
      <c r="GZ6" s="113">
        <f>IF(VLOOKUP(GZ$1,resumen!$A$4:$HF$104,20,FALSE)-HA6&lt;0,0,VLOOKUP(GZ$1,resumen!$A$4:$HF$104,20,FALSE)-HA6)</f>
        <v>0</v>
      </c>
      <c r="HA6" s="113">
        <f>VLOOKUP(GZ$1,resumen!$A$4:$HF$104,17,FALSE)</f>
        <v>0</v>
      </c>
      <c r="HB6" s="113">
        <f>VLOOKUP(GZ$1,resumen!$A$4:$HF$104,21,FALSE)</f>
        <v>0</v>
      </c>
      <c r="HC6" s="113">
        <f>IF(VLOOKUP(HC$1,resumen!$A$4:$HF$104,20,FALSE)-HD6&lt;0,0,VLOOKUP(HC$1,resumen!$A$4:$HF$104,20,FALSE)-HD6)</f>
        <v>0</v>
      </c>
      <c r="HD6" s="113">
        <f>VLOOKUP(HC$1,resumen!$A$4:$HF$104,17,FALSE)</f>
        <v>0</v>
      </c>
      <c r="HE6" s="113">
        <f>VLOOKUP(HC$1,resumen!$A$4:$HF$104,21,FALSE)</f>
        <v>0</v>
      </c>
      <c r="HF6" s="113">
        <f>IF(VLOOKUP(HF$1,resumen!$A$4:$HF$104,20,FALSE)-HG6&lt;0,0,VLOOKUP(HF$1,resumen!$A$4:$HF$104,20,FALSE)-HG6)</f>
        <v>0</v>
      </c>
      <c r="HG6" s="113">
        <f>VLOOKUP(HF$1,resumen!$A$4:$HF$104,17,FALSE)</f>
        <v>0</v>
      </c>
      <c r="HH6" s="113">
        <f>VLOOKUP(HF$1,resumen!$A$4:$HF$104,21,FALSE)</f>
        <v>0</v>
      </c>
      <c r="HI6" s="113">
        <f>IF(VLOOKUP(HI$1,resumen!$A$4:$HF$104,20,FALSE)-HJ6&lt;0,0,VLOOKUP(HI$1,resumen!$A$4:$HF$104,20,FALSE)-HJ6)</f>
        <v>0</v>
      </c>
      <c r="HJ6" s="113">
        <f>VLOOKUP(HI$1,resumen!$A$4:$HF$104,17,FALSE)</f>
        <v>0</v>
      </c>
      <c r="HK6" s="113">
        <f>VLOOKUP(HI$1,resumen!$A$4:$HF$104,21,FALSE)</f>
        <v>0</v>
      </c>
      <c r="HL6" s="113">
        <f>IF(VLOOKUP(HL$1,resumen!$A$4:$HF$104,20,FALSE)-HM6&lt;0,0,VLOOKUP(HL$1,resumen!$A$4:$HF$104,20,FALSE)-HM6)</f>
        <v>0</v>
      </c>
      <c r="HM6" s="113">
        <f>VLOOKUP(HL$1,resumen!$A$4:$HF$104,17,FALSE)</f>
        <v>0</v>
      </c>
      <c r="HN6" s="113">
        <f>VLOOKUP(HL$1,resumen!$A$4:$HF$104,21,FALSE)</f>
        <v>0</v>
      </c>
      <c r="HO6" s="113">
        <f>IF(VLOOKUP(HO$1,resumen!$A$4:$HF$104,20,FALSE)-HP6&lt;0,0,VLOOKUP(HO$1,resumen!$A$4:$HF$104,20,FALSE)-HP6)</f>
        <v>0</v>
      </c>
      <c r="HP6" s="113">
        <f>VLOOKUP(HO$1,resumen!$A$4:$HF$104,17,FALSE)</f>
        <v>0</v>
      </c>
      <c r="HQ6" s="113">
        <f>VLOOKUP(HO$1,resumen!$A$4:$HF$104,21,FALSE)</f>
        <v>0</v>
      </c>
      <c r="HR6" s="113">
        <f>IF(VLOOKUP(HR$1,resumen!$A$4:$HF$104,20,FALSE)-HS6&lt;0,0,VLOOKUP(HR$1,resumen!$A$4:$HF$104,20,FALSE)-HS6)</f>
        <v>0</v>
      </c>
      <c r="HS6" s="113">
        <f>VLOOKUP(HR$1,resumen!$A$4:$HF$104,17,FALSE)</f>
        <v>0</v>
      </c>
      <c r="HT6" s="113">
        <f>VLOOKUP(HR$1,resumen!$A$4:$HF$104,21,FALSE)</f>
        <v>0</v>
      </c>
      <c r="HU6" s="113">
        <f>IF(VLOOKUP(HU$1,resumen!$A$4:$HF$104,20,FALSE)-HV6&lt;0,0,VLOOKUP(HU$1,resumen!$A$4:$HF$104,20,FALSE)-HV6)</f>
        <v>0</v>
      </c>
      <c r="HV6" s="113">
        <f>VLOOKUP(HU$1,resumen!$A$4:$HF$104,17,FALSE)</f>
        <v>0</v>
      </c>
      <c r="HW6" s="113">
        <f>VLOOKUP(HU$1,resumen!$A$4:$HF$104,21,FALSE)</f>
        <v>0</v>
      </c>
      <c r="HX6" s="113">
        <f>IF(VLOOKUP(HX$1,resumen!$A$4:$HF$104,20,FALSE)-HY6&lt;0,0,VLOOKUP(HX$1,resumen!$A$4:$HF$104,20,FALSE)-HY6)</f>
        <v>0</v>
      </c>
      <c r="HY6" s="113">
        <f>VLOOKUP(HX$1,resumen!$A$4:$HF$104,17,FALSE)</f>
        <v>0</v>
      </c>
      <c r="HZ6" s="113">
        <f>VLOOKUP(HX$1,resumen!$A$4:$HF$104,21,FALSE)</f>
        <v>0</v>
      </c>
      <c r="IA6" s="113">
        <f>IF(VLOOKUP(IA$1,resumen!$A$4:$HF$104,20,FALSE)-IB6&lt;0,0,VLOOKUP(IA$1,resumen!$A$4:$HF$104,20,FALSE)-IB6)</f>
        <v>0</v>
      </c>
      <c r="IB6" s="113">
        <f>VLOOKUP(IA$1,resumen!$A$4:$HF$104,17,FALSE)</f>
        <v>0</v>
      </c>
      <c r="IC6" s="113">
        <f>VLOOKUP(IA$1,resumen!$A$4:$HF$104,21,FALSE)</f>
        <v>0</v>
      </c>
      <c r="ID6" s="113">
        <f>IF(VLOOKUP(ID$1,resumen!$A$4:$HF$104,20,FALSE)-IE6&lt;0,0,VLOOKUP(ID$1,resumen!$A$4:$HF$104,20,FALSE)-IE6)</f>
        <v>0</v>
      </c>
      <c r="IE6" s="113">
        <f>VLOOKUP(ID$1,resumen!$A$4:$HF$104,17,FALSE)</f>
        <v>0</v>
      </c>
      <c r="IF6" s="113">
        <f>VLOOKUP(ID$1,resumen!$A$4:$HF$104,21,FALSE)</f>
        <v>0</v>
      </c>
      <c r="IG6" s="113">
        <f>IF(VLOOKUP(IG$1,resumen!$A$4:$HF$104,20,FALSE)-IH6&lt;0,0,VLOOKUP(IG$1,resumen!$A$4:$HF$104,20,FALSE)-IH6)</f>
        <v>0</v>
      </c>
      <c r="IH6" s="113">
        <f>VLOOKUP(IG$1,resumen!$A$4:$HF$104,17,FALSE)</f>
        <v>0</v>
      </c>
      <c r="II6" s="113">
        <f>VLOOKUP(IG$1,resumen!$A$4:$HF$104,21,FALSE)</f>
        <v>0</v>
      </c>
      <c r="IJ6" s="113">
        <f>IF(VLOOKUP(IJ$1,resumen!$A$4:$HF$104,20,FALSE)-IK6&lt;0,0,VLOOKUP(IJ$1,resumen!$A$4:$HF$104,20,FALSE)-IK6)</f>
        <v>0</v>
      </c>
      <c r="IK6" s="113">
        <f>VLOOKUP(IJ$1,resumen!$A$4:$HF$104,17,FALSE)</f>
        <v>0</v>
      </c>
      <c r="IL6" s="113">
        <f>VLOOKUP(IJ$1,resumen!$A$4:$HF$104,21,FALSE)</f>
        <v>0</v>
      </c>
      <c r="IM6" s="113">
        <f>IF(VLOOKUP(IM$1,resumen!$A$4:$HF$104,20,FALSE)-IN6&lt;0,0,VLOOKUP(IM$1,resumen!$A$4:$HF$104,20,FALSE)-IN6)</f>
        <v>0</v>
      </c>
      <c r="IN6" s="113">
        <f>VLOOKUP(IM$1,resumen!$A$4:$HF$104,17,FALSE)</f>
        <v>0</v>
      </c>
      <c r="IO6" s="113">
        <f>VLOOKUP(IM$1,resumen!$A$4:$HF$104,21,FALSE)</f>
        <v>0</v>
      </c>
      <c r="IP6" s="113">
        <f>IF(VLOOKUP(IP$1,resumen!$A$4:$HF$104,20,FALSE)-IQ6&lt;0,0,VLOOKUP(IP$1,resumen!$A$4:$HF$104,20,FALSE)-IQ6)</f>
        <v>0</v>
      </c>
      <c r="IQ6" s="113">
        <f>VLOOKUP(IP$1,resumen!$A$4:$HF$104,17,FALSE)</f>
        <v>0</v>
      </c>
      <c r="IR6" s="113">
        <f>VLOOKUP(IP$1,resumen!$A$4:$HF$104,21,FALSE)</f>
        <v>0</v>
      </c>
      <c r="IS6" s="113">
        <f>IF(VLOOKUP(IS$1,resumen!$A$4:$HF$104,20,FALSE)-IT6&lt;0,0,VLOOKUP(IS$1,resumen!$A$4:$HF$104,20,FALSE)-IT6)</f>
        <v>0</v>
      </c>
      <c r="IT6" s="113">
        <f>VLOOKUP(IS$1,resumen!$A$4:$HF$104,17,FALSE)</f>
        <v>0</v>
      </c>
      <c r="IU6" s="113">
        <f>VLOOKUP(IS$1,resumen!$A$4:$HF$104,21,FALSE)</f>
        <v>0</v>
      </c>
      <c r="IV6" s="113">
        <f>IF(VLOOKUP(IV$1,resumen!$A$4:$HF$104,20,FALSE)-IW6&lt;0,0,VLOOKUP(IV$1,resumen!$A$4:$HF$104,20,FALSE)-IW6)</f>
        <v>0</v>
      </c>
      <c r="IW6" s="113">
        <f>VLOOKUP(IV$1,resumen!$A$4:$HF$104,17,FALSE)</f>
        <v>0</v>
      </c>
      <c r="IX6" s="113">
        <f>VLOOKUP(IV$1,resumen!$A$4:$HF$104,21,FALSE)</f>
        <v>0</v>
      </c>
      <c r="IY6" s="113">
        <f>IF(VLOOKUP(IY$1,resumen!$A$4:$HF$104,20,FALSE)-IZ6&lt;0,0,VLOOKUP(IY$1,resumen!$A$4:$HF$104,20,FALSE)-IZ6)</f>
        <v>0</v>
      </c>
      <c r="IZ6" s="113">
        <f>VLOOKUP(IY$1,resumen!$A$4:$HF$104,17,FALSE)</f>
        <v>0</v>
      </c>
      <c r="JA6" s="113">
        <f>VLOOKUP(IY$1,resumen!$A$4:$HF$104,21,FALSE)</f>
        <v>0</v>
      </c>
      <c r="JB6" s="113">
        <f>IF(VLOOKUP(JB$1,resumen!$A$4:$HF$104,20,FALSE)-JC6&lt;0,0,VLOOKUP(JB$1,resumen!$A$4:$HF$104,20,FALSE)-JC6)</f>
        <v>0</v>
      </c>
      <c r="JC6" s="113">
        <f>VLOOKUP(JB$1,resumen!$A$4:$HF$104,17,FALSE)</f>
        <v>0</v>
      </c>
      <c r="JD6" s="113">
        <f>VLOOKUP(JB$1,resumen!$A$4:$HF$104,21,FALSE)</f>
        <v>0</v>
      </c>
      <c r="JE6" s="113">
        <f>IF(VLOOKUP(JE$1,resumen!$A$4:$HF$104,20,FALSE)-JF6&lt;0,0,VLOOKUP(JE$1,resumen!$A$4:$HF$104,20,FALSE)-JF6)</f>
        <v>0</v>
      </c>
      <c r="JF6" s="113">
        <f>VLOOKUP(JE$1,resumen!$A$4:$HF$104,17,FALSE)</f>
        <v>0</v>
      </c>
      <c r="JG6" s="113">
        <f>VLOOKUP(JE$1,resumen!$A$4:$HF$104,21,FALSE)</f>
        <v>0</v>
      </c>
      <c r="JH6" s="113">
        <f>IF(VLOOKUP(JH$1,resumen!$A$4:$HF$104,20,FALSE)-JI6&lt;0,0,VLOOKUP(JH$1,resumen!$A$4:$HF$104,20,FALSE)-JI6)</f>
        <v>0</v>
      </c>
      <c r="JI6" s="113">
        <f>VLOOKUP(JH$1,resumen!$A$4:$HF$104,17,FALSE)</f>
        <v>0</v>
      </c>
      <c r="JJ6" s="113">
        <f>VLOOKUP(JH$1,resumen!$A$4:$HF$104,21,FALSE)</f>
        <v>0</v>
      </c>
      <c r="JK6" s="113">
        <f>IF(VLOOKUP(JK$1,resumen!$A$4:$HF$104,20,FALSE)-JL6&lt;0,0,VLOOKUP(JK$1,resumen!$A$4:$HF$104,20,FALSE)-JL6)</f>
        <v>0</v>
      </c>
      <c r="JL6" s="113">
        <f>VLOOKUP(JK$1,resumen!$A$4:$HF$104,17,FALSE)</f>
        <v>0</v>
      </c>
      <c r="JM6" s="113">
        <f>VLOOKUP(JK$1,resumen!$A$4:$HF$104,21,FALSE)</f>
        <v>0</v>
      </c>
      <c r="JN6" s="113">
        <f>IF(VLOOKUP(JN$1,resumen!$A$4:$HF$104,20,FALSE)-JO6&lt;0,0,VLOOKUP(JN$1,resumen!$A$4:$HF$104,20,FALSE)-JO6)</f>
        <v>0</v>
      </c>
      <c r="JO6" s="113">
        <f>VLOOKUP(JN$1,resumen!$A$4:$HF$104,17,FALSE)</f>
        <v>0</v>
      </c>
      <c r="JP6" s="113">
        <f>VLOOKUP(JN$1,resumen!$A$4:$HF$104,21,FALSE)</f>
        <v>0</v>
      </c>
      <c r="JQ6" s="113">
        <f>IF(VLOOKUP(JQ$1,resumen!$A$4:$HF$104,20,FALSE)-JR6&lt;0,0,VLOOKUP(JQ$1,resumen!$A$4:$HF$104,20,FALSE)-JR6)</f>
        <v>0</v>
      </c>
      <c r="JR6" s="113">
        <f>VLOOKUP(JQ$1,resumen!$A$4:$HF$104,17,FALSE)</f>
        <v>0</v>
      </c>
      <c r="JS6" s="113">
        <f>VLOOKUP(JQ$1,resumen!$A$4:$HF$104,21,FALSE)</f>
        <v>0</v>
      </c>
      <c r="JT6" s="113">
        <f>IF(VLOOKUP(JT$1,resumen!$A$4:$HF$104,20,FALSE)-JU6&lt;0,0,VLOOKUP(JT$1,resumen!$A$4:$HF$104,20,FALSE)-JU6)</f>
        <v>0</v>
      </c>
      <c r="JU6" s="113">
        <f>VLOOKUP(JT$1,resumen!$A$4:$HF$104,17,FALSE)</f>
        <v>0</v>
      </c>
      <c r="JV6" s="113">
        <f>VLOOKUP(JT$1,resumen!$A$4:$HF$104,21,FALSE)</f>
        <v>0</v>
      </c>
      <c r="JW6" s="113">
        <f>IF(VLOOKUP(JW$1,resumen!$A$4:$HF$104,20,FALSE)-JX6&lt;0,0,VLOOKUP(JW$1,resumen!$A$4:$HF$104,20,FALSE)-JX6)</f>
        <v>0</v>
      </c>
      <c r="JX6" s="113">
        <f>VLOOKUP(JW$1,resumen!$A$4:$HF$104,17,FALSE)</f>
        <v>0</v>
      </c>
      <c r="JY6" s="113">
        <f>VLOOKUP(JW$1,resumen!$A$4:$HF$104,21,FALSE)</f>
        <v>0</v>
      </c>
      <c r="JZ6" s="113">
        <f>IF(VLOOKUP(JZ$1,resumen!$A$4:$HF$104,20,FALSE)-KA6&lt;0,0,VLOOKUP(JZ$1,resumen!$A$4:$HF$104,20,FALSE)-KA6)</f>
        <v>0</v>
      </c>
      <c r="KA6" s="113">
        <f>VLOOKUP(JZ$1,resumen!$A$4:$HF$104,17,FALSE)</f>
        <v>0</v>
      </c>
      <c r="KB6" s="113">
        <f>VLOOKUP(JZ$1,resumen!$A$4:$HF$104,21,FALSE)</f>
        <v>0</v>
      </c>
      <c r="KC6" s="113">
        <f>IF(VLOOKUP(KC$1,resumen!$A$4:$HF$104,20,FALSE)-KD6&lt;0,0,VLOOKUP(KC$1,resumen!$A$4:$HF$104,20,FALSE)-KD6)</f>
        <v>0</v>
      </c>
      <c r="KD6" s="113">
        <f>VLOOKUP(KC$1,resumen!$A$4:$HF$104,17,FALSE)</f>
        <v>0</v>
      </c>
      <c r="KE6" s="113">
        <f>VLOOKUP(KC$1,resumen!$A$4:$HF$104,21,FALSE)</f>
        <v>0</v>
      </c>
      <c r="KF6" s="113">
        <f>IF(VLOOKUP(KF$1,resumen!$A$4:$HF$104,20,FALSE)-KG6&lt;0,0,VLOOKUP(KF$1,resumen!$A$4:$HF$104,20,FALSE)-KG6)</f>
        <v>0</v>
      </c>
      <c r="KG6" s="113">
        <f>VLOOKUP(KF$1,resumen!$A$4:$HF$104,17,FALSE)</f>
        <v>0</v>
      </c>
      <c r="KH6" s="113">
        <f>VLOOKUP(KF$1,resumen!$A$4:$HF$104,21,FALSE)</f>
        <v>0</v>
      </c>
      <c r="KI6" s="113">
        <f>IF(VLOOKUP(KI$1,resumen!$A$4:$HF$104,20,FALSE)-KJ6&lt;0,0,VLOOKUP(KI$1,resumen!$A$4:$HF$104,20,FALSE)-KJ6)</f>
        <v>0</v>
      </c>
      <c r="KJ6" s="113">
        <f>VLOOKUP(KI$1,resumen!$A$4:$HF$104,17,FALSE)</f>
        <v>0</v>
      </c>
      <c r="KK6" s="113">
        <f>VLOOKUP(KI$1,resumen!$A$4:$HF$104,21,FALSE)</f>
        <v>0</v>
      </c>
      <c r="KL6" s="113">
        <f>IF(VLOOKUP(KL$1,resumen!$A$4:$HF$104,20,FALSE)-KM6&lt;0,0,VLOOKUP(KL$1,resumen!$A$4:$HF$104,20,FALSE)-KM6)</f>
        <v>0</v>
      </c>
      <c r="KM6" s="113">
        <f>VLOOKUP(KL$1,resumen!$A$4:$HF$104,17,FALSE)</f>
        <v>0</v>
      </c>
      <c r="KN6" s="113">
        <f>VLOOKUP(KL$1,resumen!$A$4:$HF$104,21,FALSE)</f>
        <v>0</v>
      </c>
      <c r="KO6" s="113">
        <f>IF(VLOOKUP(KO$1,resumen!$A$4:$HF$104,20,FALSE)-KP6&lt;0,0,VLOOKUP(KO$1,resumen!$A$4:$HF$104,20,FALSE)-KP6)</f>
        <v>0</v>
      </c>
      <c r="KP6" s="113">
        <f>VLOOKUP(KO$1,resumen!$A$4:$HF$104,17,FALSE)</f>
        <v>0</v>
      </c>
      <c r="KQ6" s="113">
        <f>VLOOKUP(KO$1,resumen!$A$4:$HF$104,21,FALSE)</f>
        <v>0</v>
      </c>
      <c r="KR6" s="113">
        <f t="shared" si="0"/>
        <v>18</v>
      </c>
      <c r="KS6" s="113">
        <f t="shared" si="0"/>
        <v>-18</v>
      </c>
      <c r="KT6" s="113">
        <f t="shared" si="0"/>
        <v>0</v>
      </c>
      <c r="KU6" s="140"/>
      <c r="KV6" s="24">
        <f>IF(KT6&gt;SUM(KR6:KS6),"devolución contratista",IF(KT6&lt;SUM(KR6:KS6),"Triple A",0))</f>
        <v>0</v>
      </c>
    </row>
    <row r="7" spans="1:308" x14ac:dyDescent="0.25">
      <c r="A7" s="26">
        <v>1000181</v>
      </c>
      <c r="B7" s="24" t="s">
        <v>32</v>
      </c>
      <c r="C7" s="26" t="s">
        <v>33</v>
      </c>
      <c r="D7" s="113">
        <f>IF(VLOOKUP(D$1,resumen!$A$4:$HF$104,28,FALSE)-E7&lt;0,0,VLOOKUP(D$1,resumen!$A$4:$HF$104,28,FALSE)-E7)</f>
        <v>0</v>
      </c>
      <c r="E7" s="113">
        <f>VLOOKUP(D$1,resumen!$A$4:$HF$104,25,FALSE)</f>
        <v>0</v>
      </c>
      <c r="F7" s="113">
        <f>VLOOKUP(D$1,resumen!$A$4:$HF$104,29,FALSE)</f>
        <v>0</v>
      </c>
      <c r="G7" s="113">
        <f>IF(VLOOKUP(G$1,resumen!$A$4:$HF$104,28,FALSE)-H7&lt;0,0,VLOOKUP(G$1,resumen!$A$4:$HF$104,28,FALSE)-H7)</f>
        <v>0</v>
      </c>
      <c r="H7" s="113">
        <f>VLOOKUP(G$1,resumen!$A$4:$HF$104,25,FALSE)</f>
        <v>0</v>
      </c>
      <c r="I7" s="113">
        <f>VLOOKUP(G$1,resumen!$A$4:$HF$104,29,FALSE)</f>
        <v>0</v>
      </c>
      <c r="J7" s="113">
        <f>IF(VLOOKUP(J$1,resumen!$A$4:$HF$104,28,FALSE)-K7&lt;0,0,VLOOKUP(J$1,resumen!$A$4:$HF$104,28,FALSE)-K7)</f>
        <v>0</v>
      </c>
      <c r="K7" s="113">
        <f>VLOOKUP(J$1,resumen!$A$4:$HF$104,25,FALSE)</f>
        <v>0</v>
      </c>
      <c r="L7" s="113">
        <f>VLOOKUP(J$1,resumen!$A$4:$HF$104,29,FALSE)</f>
        <v>0</v>
      </c>
      <c r="M7" s="113">
        <f>IF(VLOOKUP(M$1,resumen!$A$4:$HF$104,28,FALSE)-N7&lt;0,0,VLOOKUP(M$1,resumen!$A$4:$HF$104,28,FALSE)-N7)</f>
        <v>0</v>
      </c>
      <c r="N7" s="113">
        <f>VLOOKUP(M$1,resumen!$A$4:$HF$104,25,FALSE)</f>
        <v>0</v>
      </c>
      <c r="O7" s="113">
        <f>VLOOKUP(M$1,resumen!$A$4:$HF$104,29,FALSE)</f>
        <v>0</v>
      </c>
      <c r="P7" s="113">
        <f>IF(VLOOKUP(P$1,resumen!$A$4:$HF$104,28,FALSE)-Q7&lt;0,0,VLOOKUP(P$1,resumen!$A$4:$HF$104,28,FALSE)-Q7)</f>
        <v>0</v>
      </c>
      <c r="Q7" s="113">
        <f>VLOOKUP(P$1,resumen!$A$4:$HF$104,25,FALSE)</f>
        <v>0</v>
      </c>
      <c r="R7" s="113">
        <f>VLOOKUP(P$1,resumen!$A$4:$HF$104,29,FALSE)</f>
        <v>0</v>
      </c>
      <c r="S7" s="113">
        <f>IF(VLOOKUP(S$1,resumen!$A$4:$HF$104,28,FALSE)-T7&lt;0,0,VLOOKUP(S$1,resumen!$A$4:$HF$104,28,FALSE)-T7)</f>
        <v>0</v>
      </c>
      <c r="T7" s="113">
        <f>VLOOKUP(S$1,resumen!$A$4:$HF$104,25,FALSE)</f>
        <v>0</v>
      </c>
      <c r="U7" s="113">
        <f>VLOOKUP(S$1,resumen!$A$4:$HF$104,29,FALSE)</f>
        <v>0</v>
      </c>
      <c r="V7" s="113">
        <f>IF(VLOOKUP(V$1,resumen!$A$4:$HF$104,28,FALSE)-W7&lt;0,0,VLOOKUP(V$1,resumen!$A$4:$HF$104,28,FALSE)-W7)</f>
        <v>0</v>
      </c>
      <c r="W7" s="113">
        <f>VLOOKUP(V$1,resumen!$A$4:$HF$104,25,FALSE)</f>
        <v>0</v>
      </c>
      <c r="X7" s="113">
        <f>VLOOKUP(V$1,resumen!$A$4:$HF$104,29,FALSE)</f>
        <v>0</v>
      </c>
      <c r="Y7" s="113">
        <f>IF(VLOOKUP(Y$1,resumen!$A$4:$HF$104,28,FALSE)-Z7&lt;0,0,VLOOKUP(Y$1,resumen!$A$4:$HF$104,28,FALSE)-Z7)</f>
        <v>0</v>
      </c>
      <c r="Z7" s="113">
        <f>VLOOKUP(Y$1,resumen!$A$4:$HF$104,25,FALSE)</f>
        <v>0</v>
      </c>
      <c r="AA7" s="113">
        <f>VLOOKUP(Y$1,resumen!$A$4:$HF$104,29,FALSE)</f>
        <v>0</v>
      </c>
      <c r="AB7" s="113">
        <f>IF(VLOOKUP(AB$1,resumen!$A$4:$HF$104,28,FALSE)-AC7&lt;0,0,VLOOKUP(AB$1,resumen!$A$4:$HF$104,28,FALSE)-AC7)</f>
        <v>0</v>
      </c>
      <c r="AC7" s="113">
        <f>VLOOKUP(AB$1,resumen!$A$4:$HF$104,25,FALSE)</f>
        <v>0</v>
      </c>
      <c r="AD7" s="113">
        <f>VLOOKUP(AB$1,resumen!$A$4:$HF$104,29,FALSE)</f>
        <v>0</v>
      </c>
      <c r="AE7" s="113">
        <f>IF(VLOOKUP(AE$1,resumen!$A$4:$HF$104,28,FALSE)-AF7&lt;0,0,VLOOKUP(AE$1,resumen!$A$4:$HF$104,28,FALSE)-AF7)</f>
        <v>0</v>
      </c>
      <c r="AF7" s="113">
        <f>VLOOKUP(AE$1,resumen!$A$4:$HF$104,25,FALSE)</f>
        <v>0</v>
      </c>
      <c r="AG7" s="113">
        <f>VLOOKUP(AE$1,resumen!$A$4:$HF$104,29,FALSE)</f>
        <v>0</v>
      </c>
      <c r="AH7" s="113">
        <f>IF(VLOOKUP(AH$1,resumen!$A$4:$HF$104,28,FALSE)-AI7&lt;0,0,VLOOKUP(AH$1,resumen!$A$4:$HF$104,28,FALSE)-AI7)</f>
        <v>10</v>
      </c>
      <c r="AI7" s="113">
        <f>VLOOKUP(AH$1,resumen!$A$4:$HF$104,25,FALSE)</f>
        <v>-10</v>
      </c>
      <c r="AJ7" s="113">
        <f>VLOOKUP(AH$1,resumen!$A$4:$HF$104,29,FALSE)</f>
        <v>0</v>
      </c>
      <c r="AK7" s="113">
        <f>IF(VLOOKUP(AK$1,resumen!$A$4:$HF$104,28,FALSE)-AL7&lt;0,0,VLOOKUP(AK$1,resumen!$A$4:$HF$104,28,FALSE)-AL7)</f>
        <v>0</v>
      </c>
      <c r="AL7" s="113">
        <f>VLOOKUP(AK$1,resumen!$A$4:$HF$104,25,FALSE)</f>
        <v>0</v>
      </c>
      <c r="AM7" s="113">
        <f>VLOOKUP(AK$1,resumen!$A$4:$HF$104,29,FALSE)</f>
        <v>0</v>
      </c>
      <c r="AN7" s="113">
        <f>IF(VLOOKUP(AN$1,resumen!$A$4:$HF$104,28,FALSE)-AO7&lt;0,0,VLOOKUP(AN$1,resumen!$A$4:$HF$104,28,FALSE)-AO7)</f>
        <v>0</v>
      </c>
      <c r="AO7" s="113">
        <f>VLOOKUP(AN$1,resumen!$A$4:$HF$104,25,FALSE)</f>
        <v>0</v>
      </c>
      <c r="AP7" s="113">
        <f>VLOOKUP(AN$1,resumen!$A$4:$HF$104,29,FALSE)</f>
        <v>0</v>
      </c>
      <c r="AQ7" s="113">
        <f>IF(VLOOKUP(AQ$1,resumen!$A$4:$HF$104,28,FALSE)-AR7&lt;0,0,VLOOKUP(AQ$1,resumen!$A$4:$HF$104,28,FALSE)-AR7)</f>
        <v>0</v>
      </c>
      <c r="AR7" s="113">
        <f>VLOOKUP(AQ$1,resumen!$A$4:$HF$104,25,FALSE)</f>
        <v>0</v>
      </c>
      <c r="AS7" s="113">
        <f>VLOOKUP(AQ$1,resumen!$A$4:$HF$104,29,FALSE)</f>
        <v>0</v>
      </c>
      <c r="AT7" s="113">
        <f>IF(VLOOKUP(AT$1,resumen!$A$4:$HF$104,28,FALSE)-AU7&lt;0,0,VLOOKUP(AT$1,resumen!$A$4:$HF$104,28,FALSE)-AU7)</f>
        <v>0</v>
      </c>
      <c r="AU7" s="113">
        <f>VLOOKUP(AT$1,resumen!$A$4:$HF$104,25,FALSE)</f>
        <v>0</v>
      </c>
      <c r="AV7" s="113">
        <f>VLOOKUP(AT$1,resumen!$A$4:$HF$104,29,FALSE)</f>
        <v>0</v>
      </c>
      <c r="AW7" s="113">
        <f>IF(VLOOKUP(AW$1,resumen!$A$4:$HF$104,28,FALSE)-AX7&lt;0,0,VLOOKUP(AW$1,resumen!$A$4:$HF$104,28,FALSE)-AX7)</f>
        <v>0</v>
      </c>
      <c r="AX7" s="113">
        <f>VLOOKUP(AW$1,resumen!$A$4:$HF$104,25,FALSE)</f>
        <v>0</v>
      </c>
      <c r="AY7" s="113">
        <f>VLOOKUP(AW$1,resumen!$A$4:$HF$104,29,FALSE)</f>
        <v>0</v>
      </c>
      <c r="AZ7" s="113">
        <f>IF(VLOOKUP(AZ$1,resumen!$A$4:$HF$104,28,FALSE)-BA7&lt;0,0,VLOOKUP(AZ$1,resumen!$A$4:$HF$104,28,FALSE)-BA7)</f>
        <v>0</v>
      </c>
      <c r="BA7" s="113">
        <f>VLOOKUP(AZ$1,resumen!$A$4:$HF$104,25,FALSE)</f>
        <v>0</v>
      </c>
      <c r="BB7" s="113">
        <f>VLOOKUP(AZ$1,resumen!$A$4:$HF$104,29,FALSE)</f>
        <v>0</v>
      </c>
      <c r="BC7" s="113">
        <f>IF(VLOOKUP(BC$1,resumen!$A$4:$HF$104,28,FALSE)-BD7&lt;0,0,VLOOKUP(BC$1,resumen!$A$4:$HF$104,28,FALSE)-BD7)</f>
        <v>0</v>
      </c>
      <c r="BD7" s="113">
        <f>VLOOKUP(BC$1,resumen!$A$4:$HF$104,25,FALSE)</f>
        <v>0</v>
      </c>
      <c r="BE7" s="113">
        <f>VLOOKUP(BC$1,resumen!$A$4:$HF$104,29,FALSE)</f>
        <v>0</v>
      </c>
      <c r="BF7" s="113">
        <f>IF(VLOOKUP(BF$1,resumen!$A$4:$HF$104,28,FALSE)-BG7&lt;0,0,VLOOKUP(BF$1,resumen!$A$4:$HF$104,28,FALSE)-BG7)</f>
        <v>0</v>
      </c>
      <c r="BG7" s="113">
        <f>VLOOKUP(BF$1,resumen!$A$4:$HF$104,25,FALSE)</f>
        <v>0</v>
      </c>
      <c r="BH7" s="113">
        <f>VLOOKUP(BF$1,resumen!$A$4:$HF$104,29,FALSE)</f>
        <v>0</v>
      </c>
      <c r="BI7" s="113">
        <f>IF(VLOOKUP(BI$1,resumen!$A$4:$HF$104,28,FALSE)-BJ7&lt;0,0,VLOOKUP(BI$1,resumen!$A$4:$HF$104,28,FALSE)-BJ7)</f>
        <v>0</v>
      </c>
      <c r="BJ7" s="113">
        <f>VLOOKUP(BI$1,resumen!$A$4:$HF$104,25,FALSE)</f>
        <v>0</v>
      </c>
      <c r="BK7" s="113">
        <f>VLOOKUP(BI$1,resumen!$A$4:$HF$104,29,FALSE)</f>
        <v>0</v>
      </c>
      <c r="BL7" s="113">
        <f>IF(VLOOKUP(BL$1,resumen!$A$4:$HF$104,28,FALSE)-BM7&lt;0,0,VLOOKUP(BL$1,resumen!$A$4:$HF$104,28,FALSE)-BM7)</f>
        <v>0</v>
      </c>
      <c r="BM7" s="113">
        <f>VLOOKUP(BL$1,resumen!$A$4:$HF$104,25,FALSE)</f>
        <v>0</v>
      </c>
      <c r="BN7" s="113">
        <f>VLOOKUP(BL$1,resumen!$A$4:$HF$104,29,FALSE)</f>
        <v>0</v>
      </c>
      <c r="BO7" s="113">
        <f>IF(VLOOKUP(BO$1,resumen!$A$4:$HF$104,28,FALSE)-BP7&lt;0,0,VLOOKUP(BO$1,resumen!$A$4:$HF$104,28,FALSE)-BP7)</f>
        <v>0</v>
      </c>
      <c r="BP7" s="113">
        <f>VLOOKUP(BO$1,resumen!$A$4:$HF$104,25,FALSE)</f>
        <v>0</v>
      </c>
      <c r="BQ7" s="113">
        <f>VLOOKUP(BO$1,resumen!$A$4:$HF$104,29,FALSE)</f>
        <v>0</v>
      </c>
      <c r="BR7" s="113">
        <f>IF(VLOOKUP(BR$1,resumen!$A$4:$HF$104,28,FALSE)-BS7&lt;0,0,VLOOKUP(BR$1,resumen!$A$4:$HF$104,28,FALSE)-BS7)</f>
        <v>0</v>
      </c>
      <c r="BS7" s="113">
        <f>VLOOKUP(BR$1,resumen!$A$4:$HF$104,25,FALSE)</f>
        <v>0</v>
      </c>
      <c r="BT7" s="113">
        <f>VLOOKUP(BR$1,resumen!$A$4:$HF$104,29,FALSE)</f>
        <v>0</v>
      </c>
      <c r="BU7" s="113">
        <f>IF(VLOOKUP(BU$1,resumen!$A$4:$HF$104,28,FALSE)-BV7&lt;0,0,VLOOKUP(BU$1,resumen!$A$4:$HF$104,28,FALSE)-BV7)</f>
        <v>0</v>
      </c>
      <c r="BV7" s="113">
        <f>VLOOKUP(BU$1,resumen!$A$4:$HF$104,25,FALSE)</f>
        <v>0</v>
      </c>
      <c r="BW7" s="113">
        <f>VLOOKUP(BU$1,resumen!$A$4:$HF$104,29,FALSE)</f>
        <v>0</v>
      </c>
      <c r="BX7" s="113">
        <f>IF(VLOOKUP(BX$1,resumen!$A$4:$HF$104,28,FALSE)-BY7&lt;0,0,VLOOKUP(BX$1,resumen!$A$4:$HF$104,28,FALSE)-BY7)</f>
        <v>0</v>
      </c>
      <c r="BY7" s="113">
        <f>VLOOKUP(BX$1,resumen!$A$4:$HF$104,25,FALSE)</f>
        <v>0</v>
      </c>
      <c r="BZ7" s="113">
        <f>VLOOKUP(BX$1,resumen!$A$4:$HF$104,29,FALSE)</f>
        <v>0</v>
      </c>
      <c r="CA7" s="113">
        <f>IF(VLOOKUP(CA$1,resumen!$A$4:$HF$104,28,FALSE)-CB7&lt;0,0,VLOOKUP(CA$1,resumen!$A$4:$HF$104,28,FALSE)-CB7)</f>
        <v>0</v>
      </c>
      <c r="CB7" s="113">
        <f>VLOOKUP(CA$1,resumen!$A$4:$HF$104,25,FALSE)</f>
        <v>0</v>
      </c>
      <c r="CC7" s="113">
        <f>VLOOKUP(CA$1,resumen!$A$4:$HF$104,29,FALSE)</f>
        <v>0</v>
      </c>
      <c r="CD7" s="113">
        <f>IF(VLOOKUP(CD$1,resumen!$A$4:$HF$104,28,FALSE)-CE7&lt;0,0,VLOOKUP(CD$1,resumen!$A$4:$HF$104,28,FALSE)-CE7)</f>
        <v>0</v>
      </c>
      <c r="CE7" s="113">
        <f>VLOOKUP(CD$1,resumen!$A$4:$HF$104,25,FALSE)</f>
        <v>0</v>
      </c>
      <c r="CF7" s="113">
        <f>VLOOKUP(CD$1,resumen!$A$4:$HF$104,29,FALSE)</f>
        <v>0</v>
      </c>
      <c r="CG7" s="113">
        <f>IF(VLOOKUP(CG$1,resumen!$A$4:$HF$104,28,FALSE)-CH7&lt;0,0,VLOOKUP(CG$1,resumen!$A$4:$HF$104,28,FALSE)-CH7)</f>
        <v>0</v>
      </c>
      <c r="CH7" s="113">
        <f>VLOOKUP(CG$1,resumen!$A$4:$HF$104,25,FALSE)</f>
        <v>0</v>
      </c>
      <c r="CI7" s="113">
        <f>VLOOKUP(CG$1,resumen!$A$4:$HF$104,29,FALSE)</f>
        <v>0</v>
      </c>
      <c r="CJ7" s="113">
        <f>IF(VLOOKUP(CJ$1,resumen!$A$4:$HF$104,28,FALSE)-CK7&lt;0,0,VLOOKUP(CJ$1,resumen!$A$4:$HF$104,28,FALSE)-CK7)</f>
        <v>0</v>
      </c>
      <c r="CK7" s="113">
        <f>VLOOKUP(CJ$1,resumen!$A$4:$HF$104,25,FALSE)</f>
        <v>0</v>
      </c>
      <c r="CL7" s="113">
        <f>VLOOKUP(CJ$1,resumen!$A$4:$HF$104,29,FALSE)</f>
        <v>0</v>
      </c>
      <c r="CM7" s="113">
        <f>IF(VLOOKUP(CM$1,resumen!$A$4:$HF$104,28,FALSE)-CN7&lt;0,0,VLOOKUP(CM$1,resumen!$A$4:$HF$104,28,FALSE)-CN7)</f>
        <v>0</v>
      </c>
      <c r="CN7" s="113">
        <f>VLOOKUP(CM$1,resumen!$A$4:$HF$104,25,FALSE)</f>
        <v>0</v>
      </c>
      <c r="CO7" s="113">
        <f>VLOOKUP(CM$1,resumen!$A$4:$HF$104,29,FALSE)</f>
        <v>0</v>
      </c>
      <c r="CP7" s="113">
        <f>IF(VLOOKUP(CP$1,resumen!$A$4:$HF$104,28,FALSE)-CQ7&lt;0,0,VLOOKUP(CP$1,resumen!$A$4:$HF$104,28,FALSE)-CQ7)</f>
        <v>0</v>
      </c>
      <c r="CQ7" s="113">
        <f>VLOOKUP(CP$1,resumen!$A$4:$HF$104,25,FALSE)</f>
        <v>0</v>
      </c>
      <c r="CR7" s="113">
        <f>VLOOKUP(CP$1,resumen!$A$4:$HF$104,29,FALSE)</f>
        <v>0</v>
      </c>
      <c r="CS7" s="113">
        <f>IF(VLOOKUP(CS$1,resumen!$A$4:$HF$104,28,FALSE)-CT7&lt;0,0,VLOOKUP(CS$1,resumen!$A$4:$HF$104,28,FALSE)-CT7)</f>
        <v>0</v>
      </c>
      <c r="CT7" s="113">
        <f>VLOOKUP(CS$1,resumen!$A$4:$HF$104,25,FALSE)</f>
        <v>0</v>
      </c>
      <c r="CU7" s="113">
        <f>VLOOKUP(CS$1,resumen!$A$4:$HF$104,29,FALSE)</f>
        <v>0</v>
      </c>
      <c r="CV7" s="113">
        <f>IF(VLOOKUP(CV$1,resumen!$A$4:$HF$104,28,FALSE)-CW7&lt;0,0,VLOOKUP(CV$1,resumen!$A$4:$HF$104,28,FALSE)-CW7)</f>
        <v>0</v>
      </c>
      <c r="CW7" s="113">
        <f>VLOOKUP(CV$1,resumen!$A$4:$HF$104,25,FALSE)</f>
        <v>0</v>
      </c>
      <c r="CX7" s="113">
        <f>VLOOKUP(CV$1,resumen!$A$4:$HF$104,29,FALSE)</f>
        <v>0</v>
      </c>
      <c r="CY7" s="113">
        <f>IF(VLOOKUP(CY$1,resumen!$A$4:$HF$104,28,FALSE)-CZ7&lt;0,0,VLOOKUP(CY$1,resumen!$A$4:$HF$104,28,FALSE)-CZ7)</f>
        <v>0</v>
      </c>
      <c r="CZ7" s="113">
        <f>VLOOKUP(CY$1,resumen!$A$4:$HF$104,25,FALSE)</f>
        <v>0</v>
      </c>
      <c r="DA7" s="113">
        <f>VLOOKUP(CY$1,resumen!$A$4:$HF$104,29,FALSE)</f>
        <v>0</v>
      </c>
      <c r="DB7" s="113">
        <f>IF(VLOOKUP(DB$1,resumen!$A$4:$HF$104,28,FALSE)-DC7&lt;0,0,VLOOKUP(DB$1,resumen!$A$4:$HF$104,28,FALSE)-DC7)</f>
        <v>0</v>
      </c>
      <c r="DC7" s="113">
        <f>VLOOKUP(DB$1,resumen!$A$4:$HF$104,25,FALSE)</f>
        <v>0</v>
      </c>
      <c r="DD7" s="113">
        <f>VLOOKUP(DB$1,resumen!$A$4:$HF$104,29,FALSE)</f>
        <v>0</v>
      </c>
      <c r="DE7" s="113">
        <f>IF(VLOOKUP(DE$1,resumen!$A$4:$HF$104,28,FALSE)-DF7&lt;0,0,VLOOKUP(DE$1,resumen!$A$4:$HF$104,28,FALSE)-DF7)</f>
        <v>0</v>
      </c>
      <c r="DF7" s="113">
        <f>VLOOKUP(DE$1,resumen!$A$4:$HF$104,25,FALSE)</f>
        <v>0</v>
      </c>
      <c r="DG7" s="113">
        <f>VLOOKUP(DE$1,resumen!$A$4:$HF$104,29,FALSE)</f>
        <v>0</v>
      </c>
      <c r="DH7" s="113">
        <f>IF(VLOOKUP(DH$1,resumen!$A$4:$HF$104,28,FALSE)-DI7&lt;0,0,VLOOKUP(DH$1,resumen!$A$4:$HF$104,28,FALSE)-DI7)</f>
        <v>0</v>
      </c>
      <c r="DI7" s="113">
        <f>VLOOKUP(DH$1,resumen!$A$4:$HF$104,25,FALSE)</f>
        <v>0</v>
      </c>
      <c r="DJ7" s="113">
        <f>VLOOKUP(DH$1,resumen!$A$4:$HF$104,29,FALSE)</f>
        <v>0</v>
      </c>
      <c r="DK7" s="113">
        <f>IF(VLOOKUP(DK$1,resumen!$A$4:$HF$104,28,FALSE)-DL7&lt;0,0,VLOOKUP(DK$1,resumen!$A$4:$HF$104,28,FALSE)-DL7)</f>
        <v>0</v>
      </c>
      <c r="DL7" s="113">
        <f>VLOOKUP(DK$1,resumen!$A$4:$HF$104,25,FALSE)</f>
        <v>0</v>
      </c>
      <c r="DM7" s="113">
        <f>VLOOKUP(DK$1,resumen!$A$4:$HF$104,29,FALSE)</f>
        <v>0</v>
      </c>
      <c r="DN7" s="113">
        <f>IF(VLOOKUP(DN$1,resumen!$A$4:$HF$104,28,FALSE)-DO7&lt;0,0,VLOOKUP(DN$1,resumen!$A$4:$HF$104,28,FALSE)-DO7)</f>
        <v>0</v>
      </c>
      <c r="DO7" s="113">
        <f>VLOOKUP(DN$1,resumen!$A$4:$HF$104,25,FALSE)</f>
        <v>0</v>
      </c>
      <c r="DP7" s="113">
        <f>VLOOKUP(DN$1,resumen!$A$4:$HF$104,29,FALSE)</f>
        <v>0</v>
      </c>
      <c r="DQ7" s="113">
        <f>IF(VLOOKUP(DQ$1,resumen!$A$4:$HF$104,28,FALSE)-DR7&lt;0,0,VLOOKUP(DQ$1,resumen!$A$4:$HF$104,28,FALSE)-DR7)</f>
        <v>0</v>
      </c>
      <c r="DR7" s="113">
        <f>VLOOKUP(DQ$1,resumen!$A$4:$HF$104,25,FALSE)</f>
        <v>0</v>
      </c>
      <c r="DS7" s="113">
        <f>VLOOKUP(DQ$1,resumen!$A$4:$HF$104,29,FALSE)</f>
        <v>0</v>
      </c>
      <c r="DT7" s="113">
        <f>IF(VLOOKUP(DT$1,resumen!$A$4:$HF$104,28,FALSE)-DU7&lt;0,0,VLOOKUP(DT$1,resumen!$A$4:$HF$104,28,FALSE)-DU7)</f>
        <v>0</v>
      </c>
      <c r="DU7" s="113">
        <f>VLOOKUP(DT$1,resumen!$A$4:$HF$104,25,FALSE)</f>
        <v>0</v>
      </c>
      <c r="DV7" s="113">
        <f>VLOOKUP(DT$1,resumen!$A$4:$HF$104,29,FALSE)</f>
        <v>0</v>
      </c>
      <c r="DW7" s="113">
        <f>IF(VLOOKUP(DW$1,resumen!$A$4:$HF$104,28,FALSE)-DX7&lt;0,0,VLOOKUP(DW$1,resumen!$A$4:$HF$104,28,FALSE)-DX7)</f>
        <v>0</v>
      </c>
      <c r="DX7" s="113">
        <f>VLOOKUP(DW$1,resumen!$A$4:$HF$104,25,FALSE)</f>
        <v>0</v>
      </c>
      <c r="DY7" s="113">
        <f>VLOOKUP(DW$1,resumen!$A$4:$HF$104,29,FALSE)</f>
        <v>0</v>
      </c>
      <c r="DZ7" s="113">
        <f>IF(VLOOKUP(DZ$1,resumen!$A$4:$HF$104,28,FALSE)-EA7&lt;0,0,VLOOKUP(DZ$1,resumen!$A$4:$HF$104,28,FALSE)-EA7)</f>
        <v>0</v>
      </c>
      <c r="EA7" s="113">
        <f>VLOOKUP(DZ$1,resumen!$A$4:$HF$104,25,FALSE)</f>
        <v>0</v>
      </c>
      <c r="EB7" s="113">
        <f>VLOOKUP(DZ$1,resumen!$A$4:$HF$104,29,FALSE)</f>
        <v>0</v>
      </c>
      <c r="EC7" s="113">
        <f>IF(VLOOKUP(EC$1,resumen!$A$4:$HF$104,28,FALSE)-ED7&lt;0,0,VLOOKUP(EC$1,resumen!$A$4:$HF$104,28,FALSE)-ED7)</f>
        <v>0</v>
      </c>
      <c r="ED7" s="113">
        <f>VLOOKUP(EC$1,resumen!$A$4:$HF$104,25,FALSE)</f>
        <v>0</v>
      </c>
      <c r="EE7" s="113">
        <f>VLOOKUP(EC$1,resumen!$A$4:$HF$104,29,FALSE)</f>
        <v>0</v>
      </c>
      <c r="EF7" s="113">
        <f>IF(VLOOKUP(EF$1,resumen!$A$4:$HF$104,28,FALSE)-EG7&lt;0,0,VLOOKUP(EF$1,resumen!$A$4:$HF$104,28,FALSE)-EG7)</f>
        <v>0</v>
      </c>
      <c r="EG7" s="113">
        <f>VLOOKUP(EF$1,resumen!$A$4:$HF$104,25,FALSE)</f>
        <v>0</v>
      </c>
      <c r="EH7" s="113">
        <f>VLOOKUP(EF$1,resumen!$A$4:$HF$104,29,FALSE)</f>
        <v>0</v>
      </c>
      <c r="EI7" s="113">
        <f>IF(VLOOKUP(EI$1,resumen!$A$4:$HF$104,28,FALSE)-EJ7&lt;0,0,VLOOKUP(EI$1,resumen!$A$4:$HF$104,28,FALSE)-EJ7)</f>
        <v>0</v>
      </c>
      <c r="EJ7" s="113">
        <f>VLOOKUP(EI$1,resumen!$A$4:$HF$104,25,FALSE)</f>
        <v>0</v>
      </c>
      <c r="EK7" s="113">
        <f>VLOOKUP(EI$1,resumen!$A$4:$HF$104,29,FALSE)</f>
        <v>0</v>
      </c>
      <c r="EL7" s="113">
        <f>IF(VLOOKUP(EL$1,resumen!$A$4:$HF$104,28,FALSE)-EM7&lt;0,0,VLOOKUP(EL$1,resumen!$A$4:$HF$104,28,FALSE)-EM7)</f>
        <v>0</v>
      </c>
      <c r="EM7" s="113">
        <f>VLOOKUP(EL$1,resumen!$A$4:$HF$104,25,FALSE)</f>
        <v>0</v>
      </c>
      <c r="EN7" s="113">
        <f>VLOOKUP(EL$1,resumen!$A$4:$HF$104,29,FALSE)</f>
        <v>0</v>
      </c>
      <c r="EO7" s="113">
        <f>IF(VLOOKUP(EO$1,resumen!$A$4:$HF$104,28,FALSE)-EP7&lt;0,0,VLOOKUP(EO$1,resumen!$A$4:$HF$104,28,FALSE)-EP7)</f>
        <v>0</v>
      </c>
      <c r="EP7" s="113">
        <f>VLOOKUP(EO$1,resumen!$A$4:$HF$104,25,FALSE)</f>
        <v>0</v>
      </c>
      <c r="EQ7" s="113">
        <f>VLOOKUP(EO$1,resumen!$A$4:$HF$104,29,FALSE)</f>
        <v>0</v>
      </c>
      <c r="ER7" s="113">
        <f>IF(VLOOKUP(ER$1,resumen!$A$4:$HF$104,28,FALSE)-ES7&lt;0,0,VLOOKUP(ER$1,resumen!$A$4:$HF$104,28,FALSE)-ES7)</f>
        <v>0</v>
      </c>
      <c r="ES7" s="113">
        <f>VLOOKUP(ER$1,resumen!$A$4:$HF$104,25,FALSE)</f>
        <v>0</v>
      </c>
      <c r="ET7" s="113">
        <f>VLOOKUP(ER$1,resumen!$A$4:$HF$104,29,FALSE)</f>
        <v>0</v>
      </c>
      <c r="EU7" s="113">
        <f>IF(VLOOKUP(EU$1,resumen!$A$4:$HF$104,28,FALSE)-EV7&lt;0,0,VLOOKUP(EU$1,resumen!$A$4:$HF$104,28,FALSE)-EV7)</f>
        <v>0</v>
      </c>
      <c r="EV7" s="113">
        <f>VLOOKUP(EU$1,resumen!$A$4:$HF$104,25,FALSE)</f>
        <v>0</v>
      </c>
      <c r="EW7" s="113">
        <f>VLOOKUP(EU$1,resumen!$A$4:$HF$104,29,FALSE)</f>
        <v>0</v>
      </c>
      <c r="EX7" s="113">
        <f>IF(VLOOKUP(EX$1,resumen!$A$4:$HF$104,28,FALSE)-EY7&lt;0,0,VLOOKUP(EX$1,resumen!$A$4:$HF$104,28,FALSE)-EY7)</f>
        <v>0</v>
      </c>
      <c r="EY7" s="113">
        <f>VLOOKUP(EX$1,resumen!$A$4:$HF$104,25,FALSE)</f>
        <v>0</v>
      </c>
      <c r="EZ7" s="113">
        <f>VLOOKUP(EX$1,resumen!$A$4:$HF$104,29,FALSE)</f>
        <v>0</v>
      </c>
      <c r="FA7" s="113">
        <f>IF(VLOOKUP(FA$1,resumen!$A$4:$HF$104,28,FALSE)-FB7&lt;0,0,VLOOKUP(FA$1,resumen!$A$4:$HF$104,28,FALSE)-FB7)</f>
        <v>0</v>
      </c>
      <c r="FB7" s="113">
        <f>VLOOKUP(FA$1,resumen!$A$4:$HF$104,25,FALSE)</f>
        <v>0</v>
      </c>
      <c r="FC7" s="113">
        <f>VLOOKUP(FA$1,resumen!$A$4:$HF$104,29,FALSE)</f>
        <v>0</v>
      </c>
      <c r="FD7" s="113">
        <f>IF(VLOOKUP(FD$1,resumen!$A$4:$HF$104,28,FALSE)-FE7&lt;0,0,VLOOKUP(FD$1,resumen!$A$4:$HF$104,28,FALSE)-FE7)</f>
        <v>0</v>
      </c>
      <c r="FE7" s="113">
        <f>VLOOKUP(FD$1,resumen!$A$4:$HF$104,25,FALSE)</f>
        <v>0</v>
      </c>
      <c r="FF7" s="113">
        <f>VLOOKUP(FD$1,resumen!$A$4:$HF$104,29,FALSE)</f>
        <v>0</v>
      </c>
      <c r="FG7" s="113">
        <f>IF(VLOOKUP(FG$1,resumen!$A$4:$HF$104,28,FALSE)-FH7&lt;0,0,VLOOKUP(FG$1,resumen!$A$4:$HF$104,28,FALSE)-FH7)</f>
        <v>0</v>
      </c>
      <c r="FH7" s="113">
        <f>VLOOKUP(FG$1,resumen!$A$4:$HF$104,25,FALSE)</f>
        <v>0</v>
      </c>
      <c r="FI7" s="113">
        <f>VLOOKUP(FG$1,resumen!$A$4:$HF$104,29,FALSE)</f>
        <v>0</v>
      </c>
      <c r="FJ7" s="113">
        <f>IF(VLOOKUP(FJ$1,resumen!$A$4:$HF$104,28,FALSE)-FK7&lt;0,0,VLOOKUP(FJ$1,resumen!$A$4:$HF$104,28,FALSE)-FK7)</f>
        <v>0</v>
      </c>
      <c r="FK7" s="113">
        <f>VLOOKUP(FJ$1,resumen!$A$4:$HF$104,25,FALSE)</f>
        <v>0</v>
      </c>
      <c r="FL7" s="113">
        <f>VLOOKUP(FJ$1,resumen!$A$4:$HF$104,29,FALSE)</f>
        <v>0</v>
      </c>
      <c r="FM7" s="113">
        <f>IF(VLOOKUP(FM$1,resumen!$A$4:$HF$104,28,FALSE)-FN7&lt;0,0,VLOOKUP(FM$1,resumen!$A$4:$HF$104,28,FALSE)-FN7)</f>
        <v>0</v>
      </c>
      <c r="FN7" s="113">
        <f>VLOOKUP(FM$1,resumen!$A$4:$HF$104,25,FALSE)</f>
        <v>0</v>
      </c>
      <c r="FO7" s="113">
        <f>VLOOKUP(FM$1,resumen!$A$4:$HF$104,29,FALSE)</f>
        <v>0</v>
      </c>
      <c r="FP7" s="113">
        <f>IF(VLOOKUP(FP$1,resumen!$A$4:$HF$104,28,FALSE)-FQ7&lt;0,0,VLOOKUP(FP$1,resumen!$A$4:$HF$104,28,FALSE)-FQ7)</f>
        <v>0</v>
      </c>
      <c r="FQ7" s="113">
        <f>VLOOKUP(FP$1,resumen!$A$4:$HF$104,25,FALSE)</f>
        <v>0</v>
      </c>
      <c r="FR7" s="113">
        <f>VLOOKUP(FP$1,resumen!$A$4:$HF$104,29,FALSE)</f>
        <v>0</v>
      </c>
      <c r="FS7" s="113">
        <f>IF(VLOOKUP(FS$1,resumen!$A$4:$HF$104,28,FALSE)-FT7&lt;0,0,VLOOKUP(FS$1,resumen!$A$4:$HF$104,28,FALSE)-FT7)</f>
        <v>0</v>
      </c>
      <c r="FT7" s="113">
        <f>VLOOKUP(FS$1,resumen!$A$4:$HF$104,25,FALSE)</f>
        <v>0</v>
      </c>
      <c r="FU7" s="113">
        <f>VLOOKUP(FS$1,resumen!$A$4:$HF$104,29,FALSE)</f>
        <v>0</v>
      </c>
      <c r="FV7" s="113">
        <f>IF(VLOOKUP(FV$1,resumen!$A$4:$HF$104,28,FALSE)-FW7&lt;0,0,VLOOKUP(FV$1,resumen!$A$4:$HF$104,28,FALSE)-FW7)</f>
        <v>0</v>
      </c>
      <c r="FW7" s="113">
        <f>VLOOKUP(FV$1,resumen!$A$4:$HF$104,25,FALSE)</f>
        <v>0</v>
      </c>
      <c r="FX7" s="113">
        <f>VLOOKUP(FV$1,resumen!$A$4:$HF$104,29,FALSE)</f>
        <v>0</v>
      </c>
      <c r="FY7" s="113">
        <f>IF(VLOOKUP(FY$1,resumen!$A$4:$HF$104,28,FALSE)-FZ7&lt;0,0,VLOOKUP(FY$1,resumen!$A$4:$HF$104,28,FALSE)-FZ7)</f>
        <v>0</v>
      </c>
      <c r="FZ7" s="113">
        <f>VLOOKUP(FY$1,resumen!$A$4:$HF$104,25,FALSE)</f>
        <v>0</v>
      </c>
      <c r="GA7" s="113">
        <f>VLOOKUP(FY$1,resumen!$A$4:$HF$104,29,FALSE)</f>
        <v>0</v>
      </c>
      <c r="GB7" s="113">
        <f>IF(VLOOKUP(GB$1,resumen!$A$4:$HF$104,28,FALSE)-GC7&lt;0,0,VLOOKUP(GB$1,resumen!$A$4:$HF$104,28,FALSE)-GC7)</f>
        <v>0</v>
      </c>
      <c r="GC7" s="113">
        <f>VLOOKUP(GB$1,resumen!$A$4:$HF$104,25,FALSE)</f>
        <v>0</v>
      </c>
      <c r="GD7" s="113">
        <f>VLOOKUP(GB$1,resumen!$A$4:$HF$104,29,FALSE)</f>
        <v>0</v>
      </c>
      <c r="GE7" s="113">
        <f>IF(VLOOKUP(GE$1,resumen!$A$4:$HF$104,28,FALSE)-GF7&lt;0,0,VLOOKUP(GE$1,resumen!$A$4:$HF$104,28,FALSE)-GF7)</f>
        <v>0</v>
      </c>
      <c r="GF7" s="113">
        <f>VLOOKUP(GE$1,resumen!$A$4:$HF$104,25,FALSE)</f>
        <v>0</v>
      </c>
      <c r="GG7" s="113">
        <f>VLOOKUP(GE$1,resumen!$A$4:$HF$104,29,FALSE)</f>
        <v>0</v>
      </c>
      <c r="GH7" s="113">
        <f>IF(VLOOKUP(GH$1,resumen!$A$4:$HF$104,28,FALSE)-GI7&lt;0,0,VLOOKUP(GH$1,resumen!$A$4:$HF$104,28,FALSE)-GI7)</f>
        <v>0</v>
      </c>
      <c r="GI7" s="113">
        <f>VLOOKUP(GH$1,resumen!$A$4:$HF$104,25,FALSE)</f>
        <v>0</v>
      </c>
      <c r="GJ7" s="113">
        <f>VLOOKUP(GH$1,resumen!$A$4:$HF$104,29,FALSE)</f>
        <v>0</v>
      </c>
      <c r="GK7" s="113">
        <f>IF(VLOOKUP(GK$1,resumen!$A$4:$HF$104,28,FALSE)-GL7&lt;0,0,VLOOKUP(GK$1,resumen!$A$4:$HF$104,28,FALSE)-GL7)</f>
        <v>0</v>
      </c>
      <c r="GL7" s="113">
        <f>VLOOKUP(GK$1,resumen!$A$4:$HF$104,25,FALSE)</f>
        <v>0</v>
      </c>
      <c r="GM7" s="113">
        <f>VLOOKUP(GK$1,resumen!$A$4:$HF$104,29,FALSE)</f>
        <v>0</v>
      </c>
      <c r="GN7" s="113">
        <f>IF(VLOOKUP(GN$1,resumen!$A$4:$HF$104,28,FALSE)-GO7&lt;0,0,VLOOKUP(GN$1,resumen!$A$4:$HF$104,28,FALSE)-GO7)</f>
        <v>0</v>
      </c>
      <c r="GO7" s="113">
        <f>VLOOKUP(GN$1,resumen!$A$4:$HF$104,25,FALSE)</f>
        <v>0</v>
      </c>
      <c r="GP7" s="113">
        <f>VLOOKUP(GN$1,resumen!$A$4:$HF$104,29,FALSE)</f>
        <v>0</v>
      </c>
      <c r="GQ7" s="113">
        <f>IF(VLOOKUP(GQ$1,resumen!$A$4:$HF$104,28,FALSE)-GR7&lt;0,0,VLOOKUP(GQ$1,resumen!$A$4:$HF$104,28,FALSE)-GR7)</f>
        <v>0</v>
      </c>
      <c r="GR7" s="113">
        <f>VLOOKUP(GQ$1,resumen!$A$4:$HF$104,25,FALSE)</f>
        <v>0</v>
      </c>
      <c r="GS7" s="113">
        <f>VLOOKUP(GQ$1,resumen!$A$4:$HF$104,29,FALSE)</f>
        <v>0</v>
      </c>
      <c r="GT7" s="113">
        <f>IF(VLOOKUP(GT$1,resumen!$A$4:$HF$104,28,FALSE)-GU7&lt;0,0,VLOOKUP(GT$1,resumen!$A$4:$HF$104,28,FALSE)-GU7)</f>
        <v>0</v>
      </c>
      <c r="GU7" s="113">
        <f>VLOOKUP(GT$1,resumen!$A$4:$HF$104,25,FALSE)</f>
        <v>0</v>
      </c>
      <c r="GV7" s="113">
        <f>VLOOKUP(GT$1,resumen!$A$4:$HF$104,29,FALSE)</f>
        <v>0</v>
      </c>
      <c r="GW7" s="113">
        <f>IF(VLOOKUP(GW$1,resumen!$A$4:$HF$104,28,FALSE)-GX7&lt;0,0,VLOOKUP(GW$1,resumen!$A$4:$HF$104,28,FALSE)-GX7)</f>
        <v>0</v>
      </c>
      <c r="GX7" s="113">
        <f>VLOOKUP(GW$1,resumen!$A$4:$HF$104,25,FALSE)</f>
        <v>0</v>
      </c>
      <c r="GY7" s="113">
        <f>VLOOKUP(GW$1,resumen!$A$4:$HF$104,29,FALSE)</f>
        <v>0</v>
      </c>
      <c r="GZ7" s="113">
        <f>IF(VLOOKUP(GZ$1,resumen!$A$4:$HF$104,28,FALSE)-HA7&lt;0,0,VLOOKUP(GZ$1,resumen!$A$4:$HF$104,28,FALSE)-HA7)</f>
        <v>0</v>
      </c>
      <c r="HA7" s="113">
        <f>VLOOKUP(GZ$1,resumen!$A$4:$HF$104,25,FALSE)</f>
        <v>0</v>
      </c>
      <c r="HB7" s="113">
        <f>VLOOKUP(GZ$1,resumen!$A$4:$HF$104,29,FALSE)</f>
        <v>0</v>
      </c>
      <c r="HC7" s="113">
        <f>IF(VLOOKUP(HC$1,resumen!$A$4:$HF$104,28,FALSE)-HD7&lt;0,0,VLOOKUP(HC$1,resumen!$A$4:$HF$104,28,FALSE)-HD7)</f>
        <v>0</v>
      </c>
      <c r="HD7" s="113">
        <f>VLOOKUP(HC$1,resumen!$A$4:$HF$104,25,FALSE)</f>
        <v>0</v>
      </c>
      <c r="HE7" s="113">
        <f>VLOOKUP(HC$1,resumen!$A$4:$HF$104,29,FALSE)</f>
        <v>0</v>
      </c>
      <c r="HF7" s="113">
        <f>IF(VLOOKUP(HF$1,resumen!$A$4:$HF$104,28,FALSE)-HG7&lt;0,0,VLOOKUP(HF$1,resumen!$A$4:$HF$104,28,FALSE)-HG7)</f>
        <v>0</v>
      </c>
      <c r="HG7" s="113">
        <f>VLOOKUP(HF$1,resumen!$A$4:$HF$104,25,FALSE)</f>
        <v>0</v>
      </c>
      <c r="HH7" s="113">
        <f>VLOOKUP(HF$1,resumen!$A$4:$HF$104,29,FALSE)</f>
        <v>0</v>
      </c>
      <c r="HI7" s="113">
        <f>IF(VLOOKUP(HI$1,resumen!$A$4:$HF$104,28,FALSE)-HJ7&lt;0,0,VLOOKUP(HI$1,resumen!$A$4:$HF$104,28,FALSE)-HJ7)</f>
        <v>0</v>
      </c>
      <c r="HJ7" s="113">
        <f>VLOOKUP(HI$1,resumen!$A$4:$HF$104,25,FALSE)</f>
        <v>0</v>
      </c>
      <c r="HK7" s="113">
        <f>VLOOKUP(HI$1,resumen!$A$4:$HF$104,29,FALSE)</f>
        <v>0</v>
      </c>
      <c r="HL7" s="113">
        <f>IF(VLOOKUP(HL$1,resumen!$A$4:$HF$104,28,FALSE)-HM7&lt;0,0,VLOOKUP(HL$1,resumen!$A$4:$HF$104,28,FALSE)-HM7)</f>
        <v>0</v>
      </c>
      <c r="HM7" s="113">
        <f>VLOOKUP(HL$1,resumen!$A$4:$HF$104,25,FALSE)</f>
        <v>0</v>
      </c>
      <c r="HN7" s="113">
        <f>VLOOKUP(HL$1,resumen!$A$4:$HF$104,29,FALSE)</f>
        <v>0</v>
      </c>
      <c r="HO7" s="113">
        <f>IF(VLOOKUP(HO$1,resumen!$A$4:$HF$104,28,FALSE)-HP7&lt;0,0,VLOOKUP(HO$1,resumen!$A$4:$HF$104,28,FALSE)-HP7)</f>
        <v>0</v>
      </c>
      <c r="HP7" s="113">
        <f>VLOOKUP(HO$1,resumen!$A$4:$HF$104,25,FALSE)</f>
        <v>0</v>
      </c>
      <c r="HQ7" s="113">
        <f>VLOOKUP(HO$1,resumen!$A$4:$HF$104,29,FALSE)</f>
        <v>0</v>
      </c>
      <c r="HR7" s="113">
        <f>IF(VLOOKUP(HR$1,resumen!$A$4:$HF$104,28,FALSE)-HS7&lt;0,0,VLOOKUP(HR$1,resumen!$A$4:$HF$104,28,FALSE)-HS7)</f>
        <v>0</v>
      </c>
      <c r="HS7" s="113">
        <f>VLOOKUP(HR$1,resumen!$A$4:$HF$104,25,FALSE)</f>
        <v>0</v>
      </c>
      <c r="HT7" s="113">
        <f>VLOOKUP(HR$1,resumen!$A$4:$HF$104,29,FALSE)</f>
        <v>0</v>
      </c>
      <c r="HU7" s="113">
        <f>IF(VLOOKUP(HU$1,resumen!$A$4:$HF$104,28,FALSE)-HV7&lt;0,0,VLOOKUP(HU$1,resumen!$A$4:$HF$104,28,FALSE)-HV7)</f>
        <v>0</v>
      </c>
      <c r="HV7" s="113">
        <f>VLOOKUP(HU$1,resumen!$A$4:$HF$104,25,FALSE)</f>
        <v>0</v>
      </c>
      <c r="HW7" s="113">
        <f>VLOOKUP(HU$1,resumen!$A$4:$HF$104,29,FALSE)</f>
        <v>0</v>
      </c>
      <c r="HX7" s="113">
        <f>IF(VLOOKUP(HX$1,resumen!$A$4:$HF$104,28,FALSE)-HY7&lt;0,0,VLOOKUP(HX$1,resumen!$A$4:$HF$104,28,FALSE)-HY7)</f>
        <v>0</v>
      </c>
      <c r="HY7" s="113">
        <f>VLOOKUP(HX$1,resumen!$A$4:$HF$104,25,FALSE)</f>
        <v>0</v>
      </c>
      <c r="HZ7" s="113">
        <f>VLOOKUP(HX$1,resumen!$A$4:$HF$104,29,FALSE)</f>
        <v>0</v>
      </c>
      <c r="IA7" s="113">
        <f>IF(VLOOKUP(IA$1,resumen!$A$4:$HF$104,28,FALSE)-IB7&lt;0,0,VLOOKUP(IA$1,resumen!$A$4:$HF$104,28,FALSE)-IB7)</f>
        <v>0</v>
      </c>
      <c r="IB7" s="113">
        <f>VLOOKUP(IA$1,resumen!$A$4:$HF$104,25,FALSE)</f>
        <v>0</v>
      </c>
      <c r="IC7" s="113">
        <f>VLOOKUP(IA$1,resumen!$A$4:$HF$104,29,FALSE)</f>
        <v>0</v>
      </c>
      <c r="ID7" s="113">
        <f>IF(VLOOKUP(ID$1,resumen!$A$4:$HF$104,28,FALSE)-IE7&lt;0,0,VLOOKUP(ID$1,resumen!$A$4:$HF$104,28,FALSE)-IE7)</f>
        <v>0</v>
      </c>
      <c r="IE7" s="113">
        <f>VLOOKUP(ID$1,resumen!$A$4:$HF$104,25,FALSE)</f>
        <v>0</v>
      </c>
      <c r="IF7" s="113">
        <f>VLOOKUP(ID$1,resumen!$A$4:$HF$104,29,FALSE)</f>
        <v>0</v>
      </c>
      <c r="IG7" s="113">
        <f>IF(VLOOKUP(IG$1,resumen!$A$4:$HF$104,28,FALSE)-IH7&lt;0,0,VLOOKUP(IG$1,resumen!$A$4:$HF$104,28,FALSE)-IH7)</f>
        <v>0</v>
      </c>
      <c r="IH7" s="113">
        <f>VLOOKUP(IG$1,resumen!$A$4:$HF$104,25,FALSE)</f>
        <v>0</v>
      </c>
      <c r="II7" s="113">
        <f>VLOOKUP(IG$1,resumen!$A$4:$HF$104,29,FALSE)</f>
        <v>0</v>
      </c>
      <c r="IJ7" s="113">
        <f>IF(VLOOKUP(IJ$1,resumen!$A$4:$HF$104,28,FALSE)-IK7&lt;0,0,VLOOKUP(IJ$1,resumen!$A$4:$HF$104,28,FALSE)-IK7)</f>
        <v>0</v>
      </c>
      <c r="IK7" s="113">
        <f>VLOOKUP(IJ$1,resumen!$A$4:$HF$104,25,FALSE)</f>
        <v>0</v>
      </c>
      <c r="IL7" s="113">
        <f>VLOOKUP(IJ$1,resumen!$A$4:$HF$104,29,FALSE)</f>
        <v>0</v>
      </c>
      <c r="IM7" s="113">
        <f>IF(VLOOKUP(IM$1,resumen!$A$4:$HF$104,28,FALSE)-IN7&lt;0,0,VLOOKUP(IM$1,resumen!$A$4:$HF$104,28,FALSE)-IN7)</f>
        <v>0</v>
      </c>
      <c r="IN7" s="113">
        <f>VLOOKUP(IM$1,resumen!$A$4:$HF$104,25,FALSE)</f>
        <v>0</v>
      </c>
      <c r="IO7" s="113">
        <f>VLOOKUP(IM$1,resumen!$A$4:$HF$104,29,FALSE)</f>
        <v>0</v>
      </c>
      <c r="IP7" s="113">
        <f>IF(VLOOKUP(IP$1,resumen!$A$4:$HF$104,28,FALSE)-IQ7&lt;0,0,VLOOKUP(IP$1,resumen!$A$4:$HF$104,28,FALSE)-IQ7)</f>
        <v>0</v>
      </c>
      <c r="IQ7" s="113">
        <f>VLOOKUP(IP$1,resumen!$A$4:$HF$104,25,FALSE)</f>
        <v>0</v>
      </c>
      <c r="IR7" s="113">
        <f>VLOOKUP(IP$1,resumen!$A$4:$HF$104,29,FALSE)</f>
        <v>0</v>
      </c>
      <c r="IS7" s="113">
        <f>IF(VLOOKUP(IS$1,resumen!$A$4:$HF$104,28,FALSE)-IT7&lt;0,0,VLOOKUP(IS$1,resumen!$A$4:$HF$104,28,FALSE)-IT7)</f>
        <v>0</v>
      </c>
      <c r="IT7" s="113">
        <f>VLOOKUP(IS$1,resumen!$A$4:$HF$104,25,FALSE)</f>
        <v>0</v>
      </c>
      <c r="IU7" s="113">
        <f>VLOOKUP(IS$1,resumen!$A$4:$HF$104,29,FALSE)</f>
        <v>0</v>
      </c>
      <c r="IV7" s="113">
        <f>IF(VLOOKUP(IV$1,resumen!$A$4:$HF$104,28,FALSE)-IW7&lt;0,0,VLOOKUP(IV$1,resumen!$A$4:$HF$104,28,FALSE)-IW7)</f>
        <v>0</v>
      </c>
      <c r="IW7" s="113">
        <f>VLOOKUP(IV$1,resumen!$A$4:$HF$104,25,FALSE)</f>
        <v>0</v>
      </c>
      <c r="IX7" s="113">
        <f>VLOOKUP(IV$1,resumen!$A$4:$HF$104,29,FALSE)</f>
        <v>0</v>
      </c>
      <c r="IY7" s="113">
        <f>IF(VLOOKUP(IY$1,resumen!$A$4:$HF$104,28,FALSE)-IZ7&lt;0,0,VLOOKUP(IY$1,resumen!$A$4:$HF$104,28,FALSE)-IZ7)</f>
        <v>0</v>
      </c>
      <c r="IZ7" s="113">
        <f>VLOOKUP(IY$1,resumen!$A$4:$HF$104,25,FALSE)</f>
        <v>0</v>
      </c>
      <c r="JA7" s="113">
        <f>VLOOKUP(IY$1,resumen!$A$4:$HF$104,29,FALSE)</f>
        <v>0</v>
      </c>
      <c r="JB7" s="113">
        <f>IF(VLOOKUP(JB$1,resumen!$A$4:$HF$104,28,FALSE)-JC7&lt;0,0,VLOOKUP(JB$1,resumen!$A$4:$HF$104,28,FALSE)-JC7)</f>
        <v>0</v>
      </c>
      <c r="JC7" s="113">
        <f>VLOOKUP(JB$1,resumen!$A$4:$HF$104,25,FALSE)</f>
        <v>0</v>
      </c>
      <c r="JD7" s="113">
        <f>VLOOKUP(JB$1,resumen!$A$4:$HF$104,29,FALSE)</f>
        <v>0</v>
      </c>
      <c r="JE7" s="113">
        <f>IF(VLOOKUP(JE$1,resumen!$A$4:$HF$104,28,FALSE)-JF7&lt;0,0,VLOOKUP(JE$1,resumen!$A$4:$HF$104,28,FALSE)-JF7)</f>
        <v>0</v>
      </c>
      <c r="JF7" s="113">
        <f>VLOOKUP(JE$1,resumen!$A$4:$HF$104,25,FALSE)</f>
        <v>0</v>
      </c>
      <c r="JG7" s="113">
        <f>VLOOKUP(JE$1,resumen!$A$4:$HF$104,29,FALSE)</f>
        <v>0</v>
      </c>
      <c r="JH7" s="113">
        <f>IF(VLOOKUP(JH$1,resumen!$A$4:$HF$104,28,FALSE)-JI7&lt;0,0,VLOOKUP(JH$1,resumen!$A$4:$HF$104,28,FALSE)-JI7)</f>
        <v>0</v>
      </c>
      <c r="JI7" s="113">
        <f>VLOOKUP(JH$1,resumen!$A$4:$HF$104,25,FALSE)</f>
        <v>0</v>
      </c>
      <c r="JJ7" s="113">
        <f>VLOOKUP(JH$1,resumen!$A$4:$HF$104,29,FALSE)</f>
        <v>0</v>
      </c>
      <c r="JK7" s="113">
        <f>IF(VLOOKUP(JK$1,resumen!$A$4:$HF$104,28,FALSE)-JL7&lt;0,0,VLOOKUP(JK$1,resumen!$A$4:$HF$104,28,FALSE)-JL7)</f>
        <v>0</v>
      </c>
      <c r="JL7" s="113">
        <f>VLOOKUP(JK$1,resumen!$A$4:$HF$104,25,FALSE)</f>
        <v>0</v>
      </c>
      <c r="JM7" s="113">
        <f>VLOOKUP(JK$1,resumen!$A$4:$HF$104,29,FALSE)</f>
        <v>0</v>
      </c>
      <c r="JN7" s="113">
        <f>IF(VLOOKUP(JN$1,resumen!$A$4:$HF$104,28,FALSE)-JO7&lt;0,0,VLOOKUP(JN$1,resumen!$A$4:$HF$104,28,FALSE)-JO7)</f>
        <v>0</v>
      </c>
      <c r="JO7" s="113">
        <f>VLOOKUP(JN$1,resumen!$A$4:$HF$104,25,FALSE)</f>
        <v>0</v>
      </c>
      <c r="JP7" s="113">
        <f>VLOOKUP(JN$1,resumen!$A$4:$HF$104,29,FALSE)</f>
        <v>0</v>
      </c>
      <c r="JQ7" s="113">
        <f>IF(VLOOKUP(JQ$1,resumen!$A$4:$HF$104,28,FALSE)-JR7&lt;0,0,VLOOKUP(JQ$1,resumen!$A$4:$HF$104,28,FALSE)-JR7)</f>
        <v>0</v>
      </c>
      <c r="JR7" s="113">
        <f>VLOOKUP(JQ$1,resumen!$A$4:$HF$104,25,FALSE)</f>
        <v>0</v>
      </c>
      <c r="JS7" s="113">
        <f>VLOOKUP(JQ$1,resumen!$A$4:$HF$104,29,FALSE)</f>
        <v>0</v>
      </c>
      <c r="JT7" s="113">
        <f>IF(VLOOKUP(JT$1,resumen!$A$4:$HF$104,28,FALSE)-JU7&lt;0,0,VLOOKUP(JT$1,resumen!$A$4:$HF$104,28,FALSE)-JU7)</f>
        <v>0</v>
      </c>
      <c r="JU7" s="113">
        <f>VLOOKUP(JT$1,resumen!$A$4:$HF$104,25,FALSE)</f>
        <v>0</v>
      </c>
      <c r="JV7" s="113">
        <f>VLOOKUP(JT$1,resumen!$A$4:$HF$104,29,FALSE)</f>
        <v>0</v>
      </c>
      <c r="JW7" s="113">
        <f>IF(VLOOKUP(JW$1,resumen!$A$4:$HF$104,28,FALSE)-JX7&lt;0,0,VLOOKUP(JW$1,resumen!$A$4:$HF$104,28,FALSE)-JX7)</f>
        <v>0</v>
      </c>
      <c r="JX7" s="113">
        <f>VLOOKUP(JW$1,resumen!$A$4:$HF$104,25,FALSE)</f>
        <v>0</v>
      </c>
      <c r="JY7" s="113">
        <f>VLOOKUP(JW$1,resumen!$A$4:$HF$104,29,FALSE)</f>
        <v>0</v>
      </c>
      <c r="JZ7" s="113">
        <f>IF(VLOOKUP(JZ$1,resumen!$A$4:$HF$104,28,FALSE)-KA7&lt;0,0,VLOOKUP(JZ$1,resumen!$A$4:$HF$104,28,FALSE)-KA7)</f>
        <v>0</v>
      </c>
      <c r="KA7" s="113">
        <f>VLOOKUP(JZ$1,resumen!$A$4:$HF$104,25,FALSE)</f>
        <v>0</v>
      </c>
      <c r="KB7" s="113">
        <f>VLOOKUP(JZ$1,resumen!$A$4:$HF$104,29,FALSE)</f>
        <v>0</v>
      </c>
      <c r="KC7" s="113">
        <f>IF(VLOOKUP(KC$1,resumen!$A$4:$HF$104,28,FALSE)-KD7&lt;0,0,VLOOKUP(KC$1,resumen!$A$4:$HF$104,28,FALSE)-KD7)</f>
        <v>0</v>
      </c>
      <c r="KD7" s="113">
        <f>VLOOKUP(KC$1,resumen!$A$4:$HF$104,25,FALSE)</f>
        <v>0</v>
      </c>
      <c r="KE7" s="113">
        <f>VLOOKUP(KC$1,resumen!$A$4:$HF$104,29,FALSE)</f>
        <v>0</v>
      </c>
      <c r="KF7" s="113">
        <f>IF(VLOOKUP(KF$1,resumen!$A$4:$HF$104,28,FALSE)-KG7&lt;0,0,VLOOKUP(KF$1,resumen!$A$4:$HF$104,28,FALSE)-KG7)</f>
        <v>0</v>
      </c>
      <c r="KG7" s="113">
        <f>VLOOKUP(KF$1,resumen!$A$4:$HF$104,25,FALSE)</f>
        <v>0</v>
      </c>
      <c r="KH7" s="113">
        <f>VLOOKUP(KF$1,resumen!$A$4:$HF$104,29,FALSE)</f>
        <v>0</v>
      </c>
      <c r="KI7" s="113">
        <f>IF(VLOOKUP(KI$1,resumen!$A$4:$HF$104,28,FALSE)-KJ7&lt;0,0,VLOOKUP(KI$1,resumen!$A$4:$HF$104,28,FALSE)-KJ7)</f>
        <v>0</v>
      </c>
      <c r="KJ7" s="113">
        <f>VLOOKUP(KI$1,resumen!$A$4:$HF$104,25,FALSE)</f>
        <v>0</v>
      </c>
      <c r="KK7" s="113">
        <f>VLOOKUP(KI$1,resumen!$A$4:$HF$104,29,FALSE)</f>
        <v>0</v>
      </c>
      <c r="KL7" s="113">
        <f>IF(VLOOKUP(KL$1,resumen!$A$4:$HF$104,28,FALSE)-KM7&lt;0,0,VLOOKUP(KL$1,resumen!$A$4:$HF$104,28,FALSE)-KM7)</f>
        <v>0</v>
      </c>
      <c r="KM7" s="113">
        <f>VLOOKUP(KL$1,resumen!$A$4:$HF$104,25,FALSE)</f>
        <v>0</v>
      </c>
      <c r="KN7" s="113">
        <f>VLOOKUP(KL$1,resumen!$A$4:$HF$104,29,FALSE)</f>
        <v>0</v>
      </c>
      <c r="KO7" s="113">
        <f>IF(VLOOKUP(KO$1,resumen!$A$4:$HF$104,28,FALSE)-KP7&lt;0,0,VLOOKUP(KO$1,resumen!$A$4:$HF$104,28,FALSE)-KP7)</f>
        <v>0</v>
      </c>
      <c r="KP7" s="113">
        <f>VLOOKUP(KO$1,resumen!$A$4:$HF$104,25,FALSE)</f>
        <v>0</v>
      </c>
      <c r="KQ7" s="113">
        <f>VLOOKUP(KO$1,resumen!$A$4:$HF$104,29,FALSE)</f>
        <v>0</v>
      </c>
      <c r="KR7" s="113">
        <f t="shared" si="0"/>
        <v>10</v>
      </c>
      <c r="KS7" s="113">
        <f t="shared" si="0"/>
        <v>-10</v>
      </c>
      <c r="KT7" s="113">
        <f t="shared" si="0"/>
        <v>0</v>
      </c>
      <c r="KU7" s="140"/>
      <c r="KV7" s="24">
        <f t="shared" ref="KV7:KV31" si="1">IF(KT7&gt;SUM(KR7:KS7),"devolución contratista",IF(KT7&lt;SUM(KR7:KS7),"Triple A",0))</f>
        <v>0</v>
      </c>
    </row>
    <row r="8" spans="1:308" x14ac:dyDescent="0.25">
      <c r="A8" s="26">
        <v>1000185</v>
      </c>
      <c r="B8" s="24" t="s">
        <v>38</v>
      </c>
      <c r="C8" s="26" t="s">
        <v>33</v>
      </c>
      <c r="D8" s="113">
        <f>IF(VLOOKUP(D$1,resumen!$A$4:$HF$104,36,FALSE)-E8&lt;0,0,VLOOKUP(D$1,resumen!$A$4:$HF$104,36,FALSE)-E8)</f>
        <v>0</v>
      </c>
      <c r="E8" s="113">
        <f>VLOOKUP(D$1,resumen!$A$4:$HF$104,33,FALSE)</f>
        <v>0</v>
      </c>
      <c r="F8" s="113">
        <f>VLOOKUP(D$1,resumen!$A$4:$HF$104,37,FALSE)</f>
        <v>0</v>
      </c>
      <c r="G8" s="113">
        <f>IF(VLOOKUP(G$1,resumen!$A$4:$HF$104,36,FALSE)-H8&lt;0,0,VLOOKUP(G$1,resumen!$A$4:$HF$104,36,FALSE)-H8)</f>
        <v>0</v>
      </c>
      <c r="H8" s="113">
        <f>VLOOKUP(G$1,resumen!$A$4:$HF$104,33,FALSE)</f>
        <v>0</v>
      </c>
      <c r="I8" s="113">
        <f>VLOOKUP(G$1,resumen!$A$4:$HF$104,37,FALSE)</f>
        <v>0</v>
      </c>
      <c r="J8" s="113">
        <f>IF(VLOOKUP(J$1,resumen!$A$4:$HF$104,36,FALSE)-K8&lt;0,0,VLOOKUP(J$1,resumen!$A$4:$HF$104,36,FALSE)-K8)</f>
        <v>0</v>
      </c>
      <c r="K8" s="113">
        <f>VLOOKUP(J$1,resumen!$A$4:$HF$104,33,FALSE)</f>
        <v>0</v>
      </c>
      <c r="L8" s="113">
        <f>VLOOKUP(J$1,resumen!$A$4:$HF$104,37,FALSE)</f>
        <v>0</v>
      </c>
      <c r="M8" s="113">
        <f>IF(VLOOKUP(M$1,resumen!$A$4:$HF$104,36,FALSE)-N8&lt;0,0,VLOOKUP(M$1,resumen!$A$4:$HF$104,36,FALSE)-N8)</f>
        <v>0</v>
      </c>
      <c r="N8" s="113">
        <f>VLOOKUP(M$1,resumen!$A$4:$HF$104,33,FALSE)</f>
        <v>0</v>
      </c>
      <c r="O8" s="113">
        <f>VLOOKUP(M$1,resumen!$A$4:$HF$104,37,FALSE)</f>
        <v>0</v>
      </c>
      <c r="P8" s="113">
        <f>IF(VLOOKUP(P$1,resumen!$A$4:$HF$104,36,FALSE)-Q8&lt;0,0,VLOOKUP(P$1,resumen!$A$4:$HF$104,36,FALSE)-Q8)</f>
        <v>0</v>
      </c>
      <c r="Q8" s="113">
        <f>VLOOKUP(P$1,resumen!$A$4:$HF$104,33,FALSE)</f>
        <v>0</v>
      </c>
      <c r="R8" s="113">
        <f>VLOOKUP(P$1,resumen!$A$4:$HF$104,37,FALSE)</f>
        <v>0</v>
      </c>
      <c r="S8" s="113">
        <f>IF(VLOOKUP(S$1,resumen!$A$4:$HF$104,36,FALSE)-T8&lt;0,0,VLOOKUP(S$1,resumen!$A$4:$HF$104,36,FALSE)-T8)</f>
        <v>0</v>
      </c>
      <c r="T8" s="113">
        <f>VLOOKUP(S$1,resumen!$A$4:$HF$104,33,FALSE)</f>
        <v>0</v>
      </c>
      <c r="U8" s="113">
        <f>VLOOKUP(S$1,resumen!$A$4:$HF$104,37,FALSE)</f>
        <v>0</v>
      </c>
      <c r="V8" s="113">
        <f>IF(VLOOKUP(V$1,resumen!$A$4:$HF$104,36,FALSE)-W8&lt;0,0,VLOOKUP(V$1,resumen!$A$4:$HF$104,36,FALSE)-W8)</f>
        <v>0</v>
      </c>
      <c r="W8" s="113">
        <f>VLOOKUP(V$1,resumen!$A$4:$HF$104,33,FALSE)</f>
        <v>0</v>
      </c>
      <c r="X8" s="113">
        <f>VLOOKUP(V$1,resumen!$A$4:$HF$104,37,FALSE)</f>
        <v>0</v>
      </c>
      <c r="Y8" s="113">
        <f>IF(VLOOKUP(Y$1,resumen!$A$4:$HF$104,36,FALSE)-Z8&lt;0,0,VLOOKUP(Y$1,resumen!$A$4:$HF$104,36,FALSE)-Z8)</f>
        <v>0</v>
      </c>
      <c r="Z8" s="113">
        <f>VLOOKUP(Y$1,resumen!$A$4:$HF$104,33,FALSE)</f>
        <v>0</v>
      </c>
      <c r="AA8" s="113">
        <f>VLOOKUP(Y$1,resumen!$A$4:$HF$104,37,FALSE)</f>
        <v>0</v>
      </c>
      <c r="AB8" s="113">
        <f>IF(VLOOKUP(AB$1,resumen!$A$4:$HF$104,36,FALSE)-AC8&lt;0,0,VLOOKUP(AB$1,resumen!$A$4:$HF$104,36,FALSE)-AC8)</f>
        <v>0</v>
      </c>
      <c r="AC8" s="113">
        <f>VLOOKUP(AB$1,resumen!$A$4:$HF$104,33,FALSE)</f>
        <v>0</v>
      </c>
      <c r="AD8" s="113">
        <f>VLOOKUP(AB$1,resumen!$A$4:$HF$104,37,FALSE)</f>
        <v>0</v>
      </c>
      <c r="AE8" s="113">
        <f>IF(VLOOKUP(AE$1,resumen!$A$4:$HF$104,36,FALSE)-AF8&lt;0,0,VLOOKUP(AE$1,resumen!$A$4:$HF$104,36,FALSE)-AF8)</f>
        <v>0</v>
      </c>
      <c r="AF8" s="113">
        <f>VLOOKUP(AE$1,resumen!$A$4:$HF$104,33,FALSE)</f>
        <v>0</v>
      </c>
      <c r="AG8" s="113">
        <f>VLOOKUP(AE$1,resumen!$A$4:$HF$104,37,FALSE)</f>
        <v>0</v>
      </c>
      <c r="AH8" s="113">
        <f>IF(VLOOKUP(AH$1,resumen!$A$4:$HF$104,36,FALSE)-AI8&lt;0,0,VLOOKUP(AH$1,resumen!$A$4:$HF$104,36,FALSE)-AI8)</f>
        <v>20</v>
      </c>
      <c r="AI8" s="113">
        <f>VLOOKUP(AH$1,resumen!$A$4:$HF$104,33,FALSE)</f>
        <v>-20</v>
      </c>
      <c r="AJ8" s="113">
        <f>VLOOKUP(AH$1,resumen!$A$4:$HF$104,37,FALSE)</f>
        <v>0</v>
      </c>
      <c r="AK8" s="113">
        <f>IF(VLOOKUP(AK$1,resumen!$A$4:$HF$104,36,FALSE)-AL8&lt;0,0,VLOOKUP(AK$1,resumen!$A$4:$HF$104,36,FALSE)-AL8)</f>
        <v>0</v>
      </c>
      <c r="AL8" s="113">
        <f>VLOOKUP(AK$1,resumen!$A$4:$HF$104,33,FALSE)</f>
        <v>0</v>
      </c>
      <c r="AM8" s="113">
        <f>VLOOKUP(AK$1,resumen!$A$4:$HF$104,37,FALSE)</f>
        <v>0</v>
      </c>
      <c r="AN8" s="113">
        <f>IF(VLOOKUP(AN$1,resumen!$A$4:$HF$104,36,FALSE)-AO8&lt;0,0,VLOOKUP(AN$1,resumen!$A$4:$HF$104,36,FALSE)-AO8)</f>
        <v>0</v>
      </c>
      <c r="AO8" s="113">
        <f>VLOOKUP(AN$1,resumen!$A$4:$HF$104,33,FALSE)</f>
        <v>0</v>
      </c>
      <c r="AP8" s="113">
        <f>VLOOKUP(AN$1,resumen!$A$4:$HF$104,37,FALSE)</f>
        <v>0</v>
      </c>
      <c r="AQ8" s="113">
        <f>IF(VLOOKUP(AQ$1,resumen!$A$4:$HF$104,36,FALSE)-AR8&lt;0,0,VLOOKUP(AQ$1,resumen!$A$4:$HF$104,36,FALSE)-AR8)</f>
        <v>0</v>
      </c>
      <c r="AR8" s="113">
        <f>VLOOKUP(AQ$1,resumen!$A$4:$HF$104,33,FALSE)</f>
        <v>0</v>
      </c>
      <c r="AS8" s="113">
        <f>VLOOKUP(AQ$1,resumen!$A$4:$HF$104,37,FALSE)</f>
        <v>0</v>
      </c>
      <c r="AT8" s="113">
        <f>IF(VLOOKUP(AT$1,resumen!$A$4:$HF$104,36,FALSE)-AU8&lt;0,0,VLOOKUP(AT$1,resumen!$A$4:$HF$104,36,FALSE)-AU8)</f>
        <v>0</v>
      </c>
      <c r="AU8" s="113">
        <f>VLOOKUP(AT$1,resumen!$A$4:$HF$104,33,FALSE)</f>
        <v>0</v>
      </c>
      <c r="AV8" s="113">
        <f>VLOOKUP(AT$1,resumen!$A$4:$HF$104,37,FALSE)</f>
        <v>0</v>
      </c>
      <c r="AW8" s="113">
        <f>IF(VLOOKUP(AW$1,resumen!$A$4:$HF$104,36,FALSE)-AX8&lt;0,0,VLOOKUP(AW$1,resumen!$A$4:$HF$104,36,FALSE)-AX8)</f>
        <v>0</v>
      </c>
      <c r="AX8" s="113">
        <f>VLOOKUP(AW$1,resumen!$A$4:$HF$104,33,FALSE)</f>
        <v>0</v>
      </c>
      <c r="AY8" s="113">
        <f>VLOOKUP(AW$1,resumen!$A$4:$HF$104,37,FALSE)</f>
        <v>0</v>
      </c>
      <c r="AZ8" s="113">
        <f>IF(VLOOKUP(AZ$1,resumen!$A$4:$HF$104,36,FALSE)-BA8&lt;0,0,VLOOKUP(AZ$1,resumen!$A$4:$HF$104,36,FALSE)-BA8)</f>
        <v>0</v>
      </c>
      <c r="BA8" s="113">
        <f>VLOOKUP(AZ$1,resumen!$A$4:$HF$104,33,FALSE)</f>
        <v>0</v>
      </c>
      <c r="BB8" s="113">
        <f>VLOOKUP(AZ$1,resumen!$A$4:$HF$104,37,FALSE)</f>
        <v>0</v>
      </c>
      <c r="BC8" s="113">
        <f>IF(VLOOKUP(BC$1,resumen!$A$4:$HF$104,36,FALSE)-BD8&lt;0,0,VLOOKUP(BC$1,resumen!$A$4:$HF$104,36,FALSE)-BD8)</f>
        <v>0</v>
      </c>
      <c r="BD8" s="113">
        <f>VLOOKUP(BC$1,resumen!$A$4:$HF$104,33,FALSE)</f>
        <v>0</v>
      </c>
      <c r="BE8" s="113">
        <f>VLOOKUP(BC$1,resumen!$A$4:$HF$104,37,FALSE)</f>
        <v>0</v>
      </c>
      <c r="BF8" s="113">
        <f>IF(VLOOKUP(BF$1,resumen!$A$4:$HF$104,36,FALSE)-BG8&lt;0,0,VLOOKUP(BF$1,resumen!$A$4:$HF$104,36,FALSE)-BG8)</f>
        <v>0</v>
      </c>
      <c r="BG8" s="113">
        <f>VLOOKUP(BF$1,resumen!$A$4:$HF$104,33,FALSE)</f>
        <v>0</v>
      </c>
      <c r="BH8" s="113">
        <f>VLOOKUP(BF$1,resumen!$A$4:$HF$104,37,FALSE)</f>
        <v>0</v>
      </c>
      <c r="BI8" s="113">
        <f>IF(VLOOKUP(BI$1,resumen!$A$4:$HF$104,36,FALSE)-BJ8&lt;0,0,VLOOKUP(BI$1,resumen!$A$4:$HF$104,36,FALSE)-BJ8)</f>
        <v>0</v>
      </c>
      <c r="BJ8" s="113">
        <f>VLOOKUP(BI$1,resumen!$A$4:$HF$104,33,FALSE)</f>
        <v>0</v>
      </c>
      <c r="BK8" s="113">
        <f>VLOOKUP(BI$1,resumen!$A$4:$HF$104,37,FALSE)</f>
        <v>0</v>
      </c>
      <c r="BL8" s="113">
        <f>IF(VLOOKUP(BL$1,resumen!$A$4:$HF$104,36,FALSE)-BM8&lt;0,0,VLOOKUP(BL$1,resumen!$A$4:$HF$104,36,FALSE)-BM8)</f>
        <v>0</v>
      </c>
      <c r="BM8" s="113">
        <f>VLOOKUP(BL$1,resumen!$A$4:$HF$104,33,FALSE)</f>
        <v>0</v>
      </c>
      <c r="BN8" s="113">
        <f>VLOOKUP(BL$1,resumen!$A$4:$HF$104,37,FALSE)</f>
        <v>0</v>
      </c>
      <c r="BO8" s="113">
        <f>IF(VLOOKUP(BO$1,resumen!$A$4:$HF$104,36,FALSE)-BP8&lt;0,0,VLOOKUP(BO$1,resumen!$A$4:$HF$104,36,FALSE)-BP8)</f>
        <v>0</v>
      </c>
      <c r="BP8" s="113">
        <f>VLOOKUP(BO$1,resumen!$A$4:$HF$104,33,FALSE)</f>
        <v>0</v>
      </c>
      <c r="BQ8" s="113">
        <f>VLOOKUP(BO$1,resumen!$A$4:$HF$104,37,FALSE)</f>
        <v>0</v>
      </c>
      <c r="BR8" s="113">
        <f>IF(VLOOKUP(BR$1,resumen!$A$4:$HF$104,36,FALSE)-BS8&lt;0,0,VLOOKUP(BR$1,resumen!$A$4:$HF$104,36,FALSE)-BS8)</f>
        <v>0</v>
      </c>
      <c r="BS8" s="113">
        <f>VLOOKUP(BR$1,resumen!$A$4:$HF$104,33,FALSE)</f>
        <v>0</v>
      </c>
      <c r="BT8" s="113">
        <f>VLOOKUP(BR$1,resumen!$A$4:$HF$104,37,FALSE)</f>
        <v>0</v>
      </c>
      <c r="BU8" s="113">
        <f>IF(VLOOKUP(BU$1,resumen!$A$4:$HF$104,36,FALSE)-BV8&lt;0,0,VLOOKUP(BU$1,resumen!$A$4:$HF$104,36,FALSE)-BV8)</f>
        <v>0</v>
      </c>
      <c r="BV8" s="113">
        <f>VLOOKUP(BU$1,resumen!$A$4:$HF$104,33,FALSE)</f>
        <v>0</v>
      </c>
      <c r="BW8" s="113">
        <f>VLOOKUP(BU$1,resumen!$A$4:$HF$104,37,FALSE)</f>
        <v>0</v>
      </c>
      <c r="BX8" s="113">
        <f>IF(VLOOKUP(BX$1,resumen!$A$4:$HF$104,36,FALSE)-BY8&lt;0,0,VLOOKUP(BX$1,resumen!$A$4:$HF$104,36,FALSE)-BY8)</f>
        <v>0</v>
      </c>
      <c r="BY8" s="113">
        <f>VLOOKUP(BX$1,resumen!$A$4:$HF$104,33,FALSE)</f>
        <v>0</v>
      </c>
      <c r="BZ8" s="113">
        <f>VLOOKUP(BX$1,resumen!$A$4:$HF$104,37,FALSE)</f>
        <v>0</v>
      </c>
      <c r="CA8" s="113">
        <f>IF(VLOOKUP(CA$1,resumen!$A$4:$HF$104,36,FALSE)-CB8&lt;0,0,VLOOKUP(CA$1,resumen!$A$4:$HF$104,36,FALSE)-CB8)</f>
        <v>0</v>
      </c>
      <c r="CB8" s="113">
        <f>VLOOKUP(CA$1,resumen!$A$4:$HF$104,33,FALSE)</f>
        <v>0</v>
      </c>
      <c r="CC8" s="113">
        <f>VLOOKUP(CA$1,resumen!$A$4:$HF$104,37,FALSE)</f>
        <v>0</v>
      </c>
      <c r="CD8" s="113">
        <f>IF(VLOOKUP(CD$1,resumen!$A$4:$HF$104,36,FALSE)-CE8&lt;0,0,VLOOKUP(CD$1,resumen!$A$4:$HF$104,36,FALSE)-CE8)</f>
        <v>0</v>
      </c>
      <c r="CE8" s="113">
        <f>VLOOKUP(CD$1,resumen!$A$4:$HF$104,33,FALSE)</f>
        <v>0</v>
      </c>
      <c r="CF8" s="113">
        <f>VLOOKUP(CD$1,resumen!$A$4:$HF$104,37,FALSE)</f>
        <v>0</v>
      </c>
      <c r="CG8" s="113">
        <f>IF(VLOOKUP(CG$1,resumen!$A$4:$HF$104,36,FALSE)-CH8&lt;0,0,VLOOKUP(CG$1,resumen!$A$4:$HF$104,36,FALSE)-CH8)</f>
        <v>0</v>
      </c>
      <c r="CH8" s="113">
        <f>VLOOKUP(CG$1,resumen!$A$4:$HF$104,33,FALSE)</f>
        <v>0</v>
      </c>
      <c r="CI8" s="113">
        <f>VLOOKUP(CG$1,resumen!$A$4:$HF$104,37,FALSE)</f>
        <v>0</v>
      </c>
      <c r="CJ8" s="113">
        <f>IF(VLOOKUP(CJ$1,resumen!$A$4:$HF$104,36,FALSE)-CK8&lt;0,0,VLOOKUP(CJ$1,resumen!$A$4:$HF$104,36,FALSE)-CK8)</f>
        <v>0</v>
      </c>
      <c r="CK8" s="113">
        <f>VLOOKUP(CJ$1,resumen!$A$4:$HF$104,33,FALSE)</f>
        <v>0</v>
      </c>
      <c r="CL8" s="113">
        <f>VLOOKUP(CJ$1,resumen!$A$4:$HF$104,37,FALSE)</f>
        <v>0</v>
      </c>
      <c r="CM8" s="113">
        <f>IF(VLOOKUP(CM$1,resumen!$A$4:$HF$104,36,FALSE)-CN8&lt;0,0,VLOOKUP(CM$1,resumen!$A$4:$HF$104,36,FALSE)-CN8)</f>
        <v>0</v>
      </c>
      <c r="CN8" s="113">
        <f>VLOOKUP(CM$1,resumen!$A$4:$HF$104,33,FALSE)</f>
        <v>0</v>
      </c>
      <c r="CO8" s="113">
        <f>VLOOKUP(CM$1,resumen!$A$4:$HF$104,37,FALSE)</f>
        <v>0</v>
      </c>
      <c r="CP8" s="113">
        <f>IF(VLOOKUP(CP$1,resumen!$A$4:$HF$104,36,FALSE)-CQ8&lt;0,0,VLOOKUP(CP$1,resumen!$A$4:$HF$104,36,FALSE)-CQ8)</f>
        <v>0</v>
      </c>
      <c r="CQ8" s="113">
        <f>VLOOKUP(CP$1,resumen!$A$4:$HF$104,33,FALSE)</f>
        <v>0</v>
      </c>
      <c r="CR8" s="113">
        <f>VLOOKUP(CP$1,resumen!$A$4:$HF$104,37,FALSE)</f>
        <v>0</v>
      </c>
      <c r="CS8" s="113">
        <f>IF(VLOOKUP(CS$1,resumen!$A$4:$HF$104,36,FALSE)-CT8&lt;0,0,VLOOKUP(CS$1,resumen!$A$4:$HF$104,36,FALSE)-CT8)</f>
        <v>0</v>
      </c>
      <c r="CT8" s="113">
        <f>VLOOKUP(CS$1,resumen!$A$4:$HF$104,33,FALSE)</f>
        <v>0</v>
      </c>
      <c r="CU8" s="113">
        <f>VLOOKUP(CS$1,resumen!$A$4:$HF$104,37,FALSE)</f>
        <v>0</v>
      </c>
      <c r="CV8" s="113">
        <f>IF(VLOOKUP(CV$1,resumen!$A$4:$HF$104,36,FALSE)-CW8&lt;0,0,VLOOKUP(CV$1,resumen!$A$4:$HF$104,36,FALSE)-CW8)</f>
        <v>0</v>
      </c>
      <c r="CW8" s="113">
        <f>VLOOKUP(CV$1,resumen!$A$4:$HF$104,33,FALSE)</f>
        <v>0</v>
      </c>
      <c r="CX8" s="113">
        <f>VLOOKUP(CV$1,resumen!$A$4:$HF$104,37,FALSE)</f>
        <v>0</v>
      </c>
      <c r="CY8" s="113">
        <f>IF(VLOOKUP(CY$1,resumen!$A$4:$HF$104,36,FALSE)-CZ8&lt;0,0,VLOOKUP(CY$1,resumen!$A$4:$HF$104,36,FALSE)-CZ8)</f>
        <v>0</v>
      </c>
      <c r="CZ8" s="113">
        <f>VLOOKUP(CY$1,resumen!$A$4:$HF$104,33,FALSE)</f>
        <v>0</v>
      </c>
      <c r="DA8" s="113">
        <f>VLOOKUP(CY$1,resumen!$A$4:$HF$104,37,FALSE)</f>
        <v>0</v>
      </c>
      <c r="DB8" s="113">
        <f>IF(VLOOKUP(DB$1,resumen!$A$4:$HF$104,36,FALSE)-DC8&lt;0,0,VLOOKUP(DB$1,resumen!$A$4:$HF$104,36,FALSE)-DC8)</f>
        <v>0</v>
      </c>
      <c r="DC8" s="113">
        <f>VLOOKUP(DB$1,resumen!$A$4:$HF$104,33,FALSE)</f>
        <v>0</v>
      </c>
      <c r="DD8" s="113">
        <f>VLOOKUP(DB$1,resumen!$A$4:$HF$104,37,FALSE)</f>
        <v>0</v>
      </c>
      <c r="DE8" s="113">
        <f>IF(VLOOKUP(DE$1,resumen!$A$4:$HF$104,36,FALSE)-DF8&lt;0,0,VLOOKUP(DE$1,resumen!$A$4:$HF$104,36,FALSE)-DF8)</f>
        <v>0</v>
      </c>
      <c r="DF8" s="113">
        <f>VLOOKUP(DE$1,resumen!$A$4:$HF$104,33,FALSE)</f>
        <v>0</v>
      </c>
      <c r="DG8" s="113">
        <f>VLOOKUP(DE$1,resumen!$A$4:$HF$104,37,FALSE)</f>
        <v>0</v>
      </c>
      <c r="DH8" s="113">
        <f>IF(VLOOKUP(DH$1,resumen!$A$4:$HF$104,36,FALSE)-DI8&lt;0,0,VLOOKUP(DH$1,resumen!$A$4:$HF$104,36,FALSE)-DI8)</f>
        <v>0</v>
      </c>
      <c r="DI8" s="113">
        <f>VLOOKUP(DH$1,resumen!$A$4:$HF$104,33,FALSE)</f>
        <v>0</v>
      </c>
      <c r="DJ8" s="113">
        <f>VLOOKUP(DH$1,resumen!$A$4:$HF$104,37,FALSE)</f>
        <v>0</v>
      </c>
      <c r="DK8" s="113">
        <f>IF(VLOOKUP(DK$1,resumen!$A$4:$HF$104,36,FALSE)-DL8&lt;0,0,VLOOKUP(DK$1,resumen!$A$4:$HF$104,36,FALSE)-DL8)</f>
        <v>0</v>
      </c>
      <c r="DL8" s="113">
        <f>VLOOKUP(DK$1,resumen!$A$4:$HF$104,33,FALSE)</f>
        <v>0</v>
      </c>
      <c r="DM8" s="113">
        <f>VLOOKUP(DK$1,resumen!$A$4:$HF$104,37,FALSE)</f>
        <v>0</v>
      </c>
      <c r="DN8" s="113">
        <f>IF(VLOOKUP(DN$1,resumen!$A$4:$HF$104,36,FALSE)-DO8&lt;0,0,VLOOKUP(DN$1,resumen!$A$4:$HF$104,36,FALSE)-DO8)</f>
        <v>0</v>
      </c>
      <c r="DO8" s="113">
        <f>VLOOKUP(DN$1,resumen!$A$4:$HF$104,33,FALSE)</f>
        <v>0</v>
      </c>
      <c r="DP8" s="113">
        <f>VLOOKUP(DN$1,resumen!$A$4:$HF$104,37,FALSE)</f>
        <v>0</v>
      </c>
      <c r="DQ8" s="113">
        <f>IF(VLOOKUP(DQ$1,resumen!$A$4:$HF$104,36,FALSE)-DR8&lt;0,0,VLOOKUP(DQ$1,resumen!$A$4:$HF$104,36,FALSE)-DR8)</f>
        <v>0</v>
      </c>
      <c r="DR8" s="113">
        <f>VLOOKUP(DQ$1,resumen!$A$4:$HF$104,33,FALSE)</f>
        <v>0</v>
      </c>
      <c r="DS8" s="113">
        <f>VLOOKUP(DQ$1,resumen!$A$4:$HF$104,37,FALSE)</f>
        <v>0</v>
      </c>
      <c r="DT8" s="113">
        <f>IF(VLOOKUP(DT$1,resumen!$A$4:$HF$104,36,FALSE)-DU8&lt;0,0,VLOOKUP(DT$1,resumen!$A$4:$HF$104,36,FALSE)-DU8)</f>
        <v>0</v>
      </c>
      <c r="DU8" s="113">
        <f>VLOOKUP(DT$1,resumen!$A$4:$HF$104,33,FALSE)</f>
        <v>0</v>
      </c>
      <c r="DV8" s="113">
        <f>VLOOKUP(DT$1,resumen!$A$4:$HF$104,37,FALSE)</f>
        <v>0</v>
      </c>
      <c r="DW8" s="113">
        <f>IF(VLOOKUP(DW$1,resumen!$A$4:$HF$104,36,FALSE)-DX8&lt;0,0,VLOOKUP(DW$1,resumen!$A$4:$HF$104,36,FALSE)-DX8)</f>
        <v>0</v>
      </c>
      <c r="DX8" s="113">
        <f>VLOOKUP(DW$1,resumen!$A$4:$HF$104,33,FALSE)</f>
        <v>0</v>
      </c>
      <c r="DY8" s="113">
        <f>VLOOKUP(DW$1,resumen!$A$4:$HF$104,37,FALSE)</f>
        <v>0</v>
      </c>
      <c r="DZ8" s="113">
        <f>IF(VLOOKUP(DZ$1,resumen!$A$4:$HF$104,36,FALSE)-EA8&lt;0,0,VLOOKUP(DZ$1,resumen!$A$4:$HF$104,36,FALSE)-EA8)</f>
        <v>0</v>
      </c>
      <c r="EA8" s="113">
        <f>VLOOKUP(DZ$1,resumen!$A$4:$HF$104,33,FALSE)</f>
        <v>0</v>
      </c>
      <c r="EB8" s="113">
        <f>VLOOKUP(DZ$1,resumen!$A$4:$HF$104,37,FALSE)</f>
        <v>0</v>
      </c>
      <c r="EC8" s="113">
        <f>IF(VLOOKUP(EC$1,resumen!$A$4:$HF$104,36,FALSE)-ED8&lt;0,0,VLOOKUP(EC$1,resumen!$A$4:$HF$104,36,FALSE)-ED8)</f>
        <v>0</v>
      </c>
      <c r="ED8" s="113">
        <f>VLOOKUP(EC$1,resumen!$A$4:$HF$104,33,FALSE)</f>
        <v>0</v>
      </c>
      <c r="EE8" s="113">
        <f>VLOOKUP(EC$1,resumen!$A$4:$HF$104,37,FALSE)</f>
        <v>0</v>
      </c>
      <c r="EF8" s="113">
        <f>IF(VLOOKUP(EF$1,resumen!$A$4:$HF$104,36,FALSE)-EG8&lt;0,0,VLOOKUP(EF$1,resumen!$A$4:$HF$104,36,FALSE)-EG8)</f>
        <v>0</v>
      </c>
      <c r="EG8" s="113">
        <f>VLOOKUP(EF$1,resumen!$A$4:$HF$104,33,FALSE)</f>
        <v>0</v>
      </c>
      <c r="EH8" s="113">
        <f>VLOOKUP(EF$1,resumen!$A$4:$HF$104,37,FALSE)</f>
        <v>0</v>
      </c>
      <c r="EI8" s="113">
        <f>IF(VLOOKUP(EI$1,resumen!$A$4:$HF$104,36,FALSE)-EJ8&lt;0,0,VLOOKUP(EI$1,resumen!$A$4:$HF$104,36,FALSE)-EJ8)</f>
        <v>0</v>
      </c>
      <c r="EJ8" s="113">
        <f>VLOOKUP(EI$1,resumen!$A$4:$HF$104,33,FALSE)</f>
        <v>0</v>
      </c>
      <c r="EK8" s="113">
        <f>VLOOKUP(EI$1,resumen!$A$4:$HF$104,37,FALSE)</f>
        <v>0</v>
      </c>
      <c r="EL8" s="113">
        <f>IF(VLOOKUP(EL$1,resumen!$A$4:$HF$104,36,FALSE)-EM8&lt;0,0,VLOOKUP(EL$1,resumen!$A$4:$HF$104,36,FALSE)-EM8)</f>
        <v>0</v>
      </c>
      <c r="EM8" s="113">
        <f>VLOOKUP(EL$1,resumen!$A$4:$HF$104,33,FALSE)</f>
        <v>0</v>
      </c>
      <c r="EN8" s="113">
        <f>VLOOKUP(EL$1,resumen!$A$4:$HF$104,37,FALSE)</f>
        <v>0</v>
      </c>
      <c r="EO8" s="113">
        <f>IF(VLOOKUP(EO$1,resumen!$A$4:$HF$104,36,FALSE)-EP8&lt;0,0,VLOOKUP(EO$1,resumen!$A$4:$HF$104,36,FALSE)-EP8)</f>
        <v>0</v>
      </c>
      <c r="EP8" s="113">
        <f>VLOOKUP(EO$1,resumen!$A$4:$HF$104,33,FALSE)</f>
        <v>0</v>
      </c>
      <c r="EQ8" s="113">
        <f>VLOOKUP(EO$1,resumen!$A$4:$HF$104,37,FALSE)</f>
        <v>0</v>
      </c>
      <c r="ER8" s="113">
        <f>IF(VLOOKUP(ER$1,resumen!$A$4:$HF$104,36,FALSE)-ES8&lt;0,0,VLOOKUP(ER$1,resumen!$A$4:$HF$104,36,FALSE)-ES8)</f>
        <v>0</v>
      </c>
      <c r="ES8" s="113">
        <f>VLOOKUP(ER$1,resumen!$A$4:$HF$104,33,FALSE)</f>
        <v>0</v>
      </c>
      <c r="ET8" s="113">
        <f>VLOOKUP(ER$1,resumen!$A$4:$HF$104,37,FALSE)</f>
        <v>0</v>
      </c>
      <c r="EU8" s="113">
        <f>IF(VLOOKUP(EU$1,resumen!$A$4:$HF$104,36,FALSE)-EV8&lt;0,0,VLOOKUP(EU$1,resumen!$A$4:$HF$104,36,FALSE)-EV8)</f>
        <v>0</v>
      </c>
      <c r="EV8" s="113">
        <f>VLOOKUP(EU$1,resumen!$A$4:$HF$104,33,FALSE)</f>
        <v>0</v>
      </c>
      <c r="EW8" s="113">
        <f>VLOOKUP(EU$1,resumen!$A$4:$HF$104,37,FALSE)</f>
        <v>0</v>
      </c>
      <c r="EX8" s="113">
        <f>IF(VLOOKUP(EX$1,resumen!$A$4:$HF$104,36,FALSE)-EY8&lt;0,0,VLOOKUP(EX$1,resumen!$A$4:$HF$104,36,FALSE)-EY8)</f>
        <v>0</v>
      </c>
      <c r="EY8" s="113">
        <f>VLOOKUP(EX$1,resumen!$A$4:$HF$104,33,FALSE)</f>
        <v>0</v>
      </c>
      <c r="EZ8" s="113">
        <f>VLOOKUP(EX$1,resumen!$A$4:$HF$104,37,FALSE)</f>
        <v>0</v>
      </c>
      <c r="FA8" s="113">
        <f>IF(VLOOKUP(FA$1,resumen!$A$4:$HF$104,36,FALSE)-FB8&lt;0,0,VLOOKUP(FA$1,resumen!$A$4:$HF$104,36,FALSE)-FB8)</f>
        <v>0</v>
      </c>
      <c r="FB8" s="113">
        <f>VLOOKUP(FA$1,resumen!$A$4:$HF$104,33,FALSE)</f>
        <v>0</v>
      </c>
      <c r="FC8" s="113">
        <f>VLOOKUP(FA$1,resumen!$A$4:$HF$104,37,FALSE)</f>
        <v>0</v>
      </c>
      <c r="FD8" s="113">
        <f>IF(VLOOKUP(FD$1,resumen!$A$4:$HF$104,36,FALSE)-FE8&lt;0,0,VLOOKUP(FD$1,resumen!$A$4:$HF$104,36,FALSE)-FE8)</f>
        <v>0</v>
      </c>
      <c r="FE8" s="113">
        <f>VLOOKUP(FD$1,resumen!$A$4:$HF$104,33,FALSE)</f>
        <v>0</v>
      </c>
      <c r="FF8" s="113">
        <f>VLOOKUP(FD$1,resumen!$A$4:$HF$104,37,FALSE)</f>
        <v>0</v>
      </c>
      <c r="FG8" s="113">
        <f>IF(VLOOKUP(FG$1,resumen!$A$4:$HF$104,36,FALSE)-FH8&lt;0,0,VLOOKUP(FG$1,resumen!$A$4:$HF$104,36,FALSE)-FH8)</f>
        <v>0</v>
      </c>
      <c r="FH8" s="113">
        <f>VLOOKUP(FG$1,resumen!$A$4:$HF$104,33,FALSE)</f>
        <v>0</v>
      </c>
      <c r="FI8" s="113">
        <f>VLOOKUP(FG$1,resumen!$A$4:$HF$104,37,FALSE)</f>
        <v>0</v>
      </c>
      <c r="FJ8" s="113">
        <f>IF(VLOOKUP(FJ$1,resumen!$A$4:$HF$104,36,FALSE)-FK8&lt;0,0,VLOOKUP(FJ$1,resumen!$A$4:$HF$104,36,FALSE)-FK8)</f>
        <v>0</v>
      </c>
      <c r="FK8" s="113">
        <f>VLOOKUP(FJ$1,resumen!$A$4:$HF$104,33,FALSE)</f>
        <v>0</v>
      </c>
      <c r="FL8" s="113">
        <f>VLOOKUP(FJ$1,resumen!$A$4:$HF$104,37,FALSE)</f>
        <v>0</v>
      </c>
      <c r="FM8" s="113">
        <f>IF(VLOOKUP(FM$1,resumen!$A$4:$HF$104,36,FALSE)-FN8&lt;0,0,VLOOKUP(FM$1,resumen!$A$4:$HF$104,36,FALSE)-FN8)</f>
        <v>0</v>
      </c>
      <c r="FN8" s="113">
        <f>VLOOKUP(FM$1,resumen!$A$4:$HF$104,33,FALSE)</f>
        <v>0</v>
      </c>
      <c r="FO8" s="113">
        <f>VLOOKUP(FM$1,resumen!$A$4:$HF$104,37,FALSE)</f>
        <v>0</v>
      </c>
      <c r="FP8" s="113">
        <f>IF(VLOOKUP(FP$1,resumen!$A$4:$HF$104,36,FALSE)-FQ8&lt;0,0,VLOOKUP(FP$1,resumen!$A$4:$HF$104,36,FALSE)-FQ8)</f>
        <v>0</v>
      </c>
      <c r="FQ8" s="113">
        <f>VLOOKUP(FP$1,resumen!$A$4:$HF$104,33,FALSE)</f>
        <v>0</v>
      </c>
      <c r="FR8" s="113">
        <f>VLOOKUP(FP$1,resumen!$A$4:$HF$104,37,FALSE)</f>
        <v>0</v>
      </c>
      <c r="FS8" s="113">
        <f>IF(VLOOKUP(FS$1,resumen!$A$4:$HF$104,36,FALSE)-FT8&lt;0,0,VLOOKUP(FS$1,resumen!$A$4:$HF$104,36,FALSE)-FT8)</f>
        <v>0</v>
      </c>
      <c r="FT8" s="113">
        <f>VLOOKUP(FS$1,resumen!$A$4:$HF$104,33,FALSE)</f>
        <v>0</v>
      </c>
      <c r="FU8" s="113">
        <f>VLOOKUP(FS$1,resumen!$A$4:$HF$104,37,FALSE)</f>
        <v>0</v>
      </c>
      <c r="FV8" s="113">
        <f>IF(VLOOKUP(FV$1,resumen!$A$4:$HF$104,36,FALSE)-FW8&lt;0,0,VLOOKUP(FV$1,resumen!$A$4:$HF$104,36,FALSE)-FW8)</f>
        <v>0</v>
      </c>
      <c r="FW8" s="113">
        <f>VLOOKUP(FV$1,resumen!$A$4:$HF$104,33,FALSE)</f>
        <v>0</v>
      </c>
      <c r="FX8" s="113">
        <f>VLOOKUP(FV$1,resumen!$A$4:$HF$104,37,FALSE)</f>
        <v>0</v>
      </c>
      <c r="FY8" s="113">
        <f>IF(VLOOKUP(FY$1,resumen!$A$4:$HF$104,36,FALSE)-FZ8&lt;0,0,VLOOKUP(FY$1,resumen!$A$4:$HF$104,36,FALSE)-FZ8)</f>
        <v>0</v>
      </c>
      <c r="FZ8" s="113">
        <f>VLOOKUP(FY$1,resumen!$A$4:$HF$104,33,FALSE)</f>
        <v>0</v>
      </c>
      <c r="GA8" s="113">
        <f>VLOOKUP(FY$1,resumen!$A$4:$HF$104,37,FALSE)</f>
        <v>0</v>
      </c>
      <c r="GB8" s="113">
        <f>IF(VLOOKUP(GB$1,resumen!$A$4:$HF$104,36,FALSE)-GC8&lt;0,0,VLOOKUP(GB$1,resumen!$A$4:$HF$104,36,FALSE)-GC8)</f>
        <v>0</v>
      </c>
      <c r="GC8" s="113">
        <f>VLOOKUP(GB$1,resumen!$A$4:$HF$104,33,FALSE)</f>
        <v>0</v>
      </c>
      <c r="GD8" s="113">
        <f>VLOOKUP(GB$1,resumen!$A$4:$HF$104,37,FALSE)</f>
        <v>0</v>
      </c>
      <c r="GE8" s="113">
        <f>IF(VLOOKUP(GE$1,resumen!$A$4:$HF$104,36,FALSE)-GF8&lt;0,0,VLOOKUP(GE$1,resumen!$A$4:$HF$104,36,FALSE)-GF8)</f>
        <v>0</v>
      </c>
      <c r="GF8" s="113">
        <f>VLOOKUP(GE$1,resumen!$A$4:$HF$104,33,FALSE)</f>
        <v>0</v>
      </c>
      <c r="GG8" s="113">
        <f>VLOOKUP(GE$1,resumen!$A$4:$HF$104,37,FALSE)</f>
        <v>0</v>
      </c>
      <c r="GH8" s="113">
        <f>IF(VLOOKUP(GH$1,resumen!$A$4:$HF$104,36,FALSE)-GI8&lt;0,0,VLOOKUP(GH$1,resumen!$A$4:$HF$104,36,FALSE)-GI8)</f>
        <v>0</v>
      </c>
      <c r="GI8" s="113">
        <f>VLOOKUP(GH$1,resumen!$A$4:$HF$104,33,FALSE)</f>
        <v>0</v>
      </c>
      <c r="GJ8" s="113">
        <f>VLOOKUP(GH$1,resumen!$A$4:$HF$104,37,FALSE)</f>
        <v>0</v>
      </c>
      <c r="GK8" s="113">
        <f>IF(VLOOKUP(GK$1,resumen!$A$4:$HF$104,36,FALSE)-GL8&lt;0,0,VLOOKUP(GK$1,resumen!$A$4:$HF$104,36,FALSE)-GL8)</f>
        <v>0</v>
      </c>
      <c r="GL8" s="113">
        <f>VLOOKUP(GK$1,resumen!$A$4:$HF$104,33,FALSE)</f>
        <v>0</v>
      </c>
      <c r="GM8" s="113">
        <f>VLOOKUP(GK$1,resumen!$A$4:$HF$104,37,FALSE)</f>
        <v>0</v>
      </c>
      <c r="GN8" s="113">
        <f>IF(VLOOKUP(GN$1,resumen!$A$4:$HF$104,36,FALSE)-GO8&lt;0,0,VLOOKUP(GN$1,resumen!$A$4:$HF$104,36,FALSE)-GO8)</f>
        <v>0</v>
      </c>
      <c r="GO8" s="113">
        <f>VLOOKUP(GN$1,resumen!$A$4:$HF$104,33,FALSE)</f>
        <v>0</v>
      </c>
      <c r="GP8" s="113">
        <f>VLOOKUP(GN$1,resumen!$A$4:$HF$104,37,FALSE)</f>
        <v>0</v>
      </c>
      <c r="GQ8" s="113">
        <f>IF(VLOOKUP(GQ$1,resumen!$A$4:$HF$104,36,FALSE)-GR8&lt;0,0,VLOOKUP(GQ$1,resumen!$A$4:$HF$104,36,FALSE)-GR8)</f>
        <v>0</v>
      </c>
      <c r="GR8" s="113">
        <f>VLOOKUP(GQ$1,resumen!$A$4:$HF$104,33,FALSE)</f>
        <v>0</v>
      </c>
      <c r="GS8" s="113">
        <f>VLOOKUP(GQ$1,resumen!$A$4:$HF$104,37,FALSE)</f>
        <v>0</v>
      </c>
      <c r="GT8" s="113">
        <f>IF(VLOOKUP(GT$1,resumen!$A$4:$HF$104,36,FALSE)-GU8&lt;0,0,VLOOKUP(GT$1,resumen!$A$4:$HF$104,36,FALSE)-GU8)</f>
        <v>0</v>
      </c>
      <c r="GU8" s="113">
        <f>VLOOKUP(GT$1,resumen!$A$4:$HF$104,33,FALSE)</f>
        <v>0</v>
      </c>
      <c r="GV8" s="113">
        <f>VLOOKUP(GT$1,resumen!$A$4:$HF$104,37,FALSE)</f>
        <v>0</v>
      </c>
      <c r="GW8" s="113">
        <f>IF(VLOOKUP(GW$1,resumen!$A$4:$HF$104,36,FALSE)-GX8&lt;0,0,VLOOKUP(GW$1,resumen!$A$4:$HF$104,36,FALSE)-GX8)</f>
        <v>0</v>
      </c>
      <c r="GX8" s="113">
        <f>VLOOKUP(GW$1,resumen!$A$4:$HF$104,33,FALSE)</f>
        <v>0</v>
      </c>
      <c r="GY8" s="113">
        <f>VLOOKUP(GW$1,resumen!$A$4:$HF$104,37,FALSE)</f>
        <v>0</v>
      </c>
      <c r="GZ8" s="113">
        <f>IF(VLOOKUP(GZ$1,resumen!$A$4:$HF$104,36,FALSE)-HA8&lt;0,0,VLOOKUP(GZ$1,resumen!$A$4:$HF$104,36,FALSE)-HA8)</f>
        <v>0</v>
      </c>
      <c r="HA8" s="113">
        <f>VLOOKUP(GZ$1,resumen!$A$4:$HF$104,33,FALSE)</f>
        <v>0</v>
      </c>
      <c r="HB8" s="113">
        <f>VLOOKUP(GZ$1,resumen!$A$4:$HF$104,37,FALSE)</f>
        <v>0</v>
      </c>
      <c r="HC8" s="113">
        <f>IF(VLOOKUP(HC$1,resumen!$A$4:$HF$104,36,FALSE)-HD8&lt;0,0,VLOOKUP(HC$1,resumen!$A$4:$HF$104,36,FALSE)-HD8)</f>
        <v>0</v>
      </c>
      <c r="HD8" s="113">
        <f>VLOOKUP(HC$1,resumen!$A$4:$HF$104,33,FALSE)</f>
        <v>0</v>
      </c>
      <c r="HE8" s="113">
        <f>VLOOKUP(HC$1,resumen!$A$4:$HF$104,37,FALSE)</f>
        <v>0</v>
      </c>
      <c r="HF8" s="113">
        <f>IF(VLOOKUP(HF$1,resumen!$A$4:$HF$104,36,FALSE)-HG8&lt;0,0,VLOOKUP(HF$1,resumen!$A$4:$HF$104,36,FALSE)-HG8)</f>
        <v>0</v>
      </c>
      <c r="HG8" s="113">
        <f>VLOOKUP(HF$1,resumen!$A$4:$HF$104,33,FALSE)</f>
        <v>0</v>
      </c>
      <c r="HH8" s="113">
        <f>VLOOKUP(HF$1,resumen!$A$4:$HF$104,37,FALSE)</f>
        <v>0</v>
      </c>
      <c r="HI8" s="113">
        <f>IF(VLOOKUP(HI$1,resumen!$A$4:$HF$104,36,FALSE)-HJ8&lt;0,0,VLOOKUP(HI$1,resumen!$A$4:$HF$104,36,FALSE)-HJ8)</f>
        <v>0</v>
      </c>
      <c r="HJ8" s="113">
        <f>VLOOKUP(HI$1,resumen!$A$4:$HF$104,33,FALSE)</f>
        <v>0</v>
      </c>
      <c r="HK8" s="113">
        <f>VLOOKUP(HI$1,resumen!$A$4:$HF$104,37,FALSE)</f>
        <v>0</v>
      </c>
      <c r="HL8" s="113">
        <f>IF(VLOOKUP(HL$1,resumen!$A$4:$HF$104,36,FALSE)-HM8&lt;0,0,VLOOKUP(HL$1,resumen!$A$4:$HF$104,36,FALSE)-HM8)</f>
        <v>0</v>
      </c>
      <c r="HM8" s="113">
        <f>VLOOKUP(HL$1,resumen!$A$4:$HF$104,33,FALSE)</f>
        <v>0</v>
      </c>
      <c r="HN8" s="113">
        <f>VLOOKUP(HL$1,resumen!$A$4:$HF$104,37,FALSE)</f>
        <v>0</v>
      </c>
      <c r="HO8" s="113">
        <f>IF(VLOOKUP(HO$1,resumen!$A$4:$HF$104,36,FALSE)-HP8&lt;0,0,VLOOKUP(HO$1,resumen!$A$4:$HF$104,36,FALSE)-HP8)</f>
        <v>0</v>
      </c>
      <c r="HP8" s="113">
        <f>VLOOKUP(HO$1,resumen!$A$4:$HF$104,33,FALSE)</f>
        <v>0</v>
      </c>
      <c r="HQ8" s="113">
        <f>VLOOKUP(HO$1,resumen!$A$4:$HF$104,37,FALSE)</f>
        <v>0</v>
      </c>
      <c r="HR8" s="113">
        <f>IF(VLOOKUP(HR$1,resumen!$A$4:$HF$104,36,FALSE)-HS8&lt;0,0,VLOOKUP(HR$1,resumen!$A$4:$HF$104,36,FALSE)-HS8)</f>
        <v>0</v>
      </c>
      <c r="HS8" s="113">
        <f>VLOOKUP(HR$1,resumen!$A$4:$HF$104,33,FALSE)</f>
        <v>0</v>
      </c>
      <c r="HT8" s="113">
        <f>VLOOKUP(HR$1,resumen!$A$4:$HF$104,37,FALSE)</f>
        <v>0</v>
      </c>
      <c r="HU8" s="113">
        <f>IF(VLOOKUP(HU$1,resumen!$A$4:$HF$104,36,FALSE)-HV8&lt;0,0,VLOOKUP(HU$1,resumen!$A$4:$HF$104,36,FALSE)-HV8)</f>
        <v>0</v>
      </c>
      <c r="HV8" s="113">
        <f>VLOOKUP(HU$1,resumen!$A$4:$HF$104,33,FALSE)</f>
        <v>0</v>
      </c>
      <c r="HW8" s="113">
        <f>VLOOKUP(HU$1,resumen!$A$4:$HF$104,37,FALSE)</f>
        <v>0</v>
      </c>
      <c r="HX8" s="113">
        <f>IF(VLOOKUP(HX$1,resumen!$A$4:$HF$104,36,FALSE)-HY8&lt;0,0,VLOOKUP(HX$1,resumen!$A$4:$HF$104,36,FALSE)-HY8)</f>
        <v>0</v>
      </c>
      <c r="HY8" s="113">
        <f>VLOOKUP(HX$1,resumen!$A$4:$HF$104,33,FALSE)</f>
        <v>0</v>
      </c>
      <c r="HZ8" s="113">
        <f>VLOOKUP(HX$1,resumen!$A$4:$HF$104,37,FALSE)</f>
        <v>0</v>
      </c>
      <c r="IA8" s="113">
        <f>IF(VLOOKUP(IA$1,resumen!$A$4:$HF$104,36,FALSE)-IB8&lt;0,0,VLOOKUP(IA$1,resumen!$A$4:$HF$104,36,FALSE)-IB8)</f>
        <v>0</v>
      </c>
      <c r="IB8" s="113">
        <f>VLOOKUP(IA$1,resumen!$A$4:$HF$104,33,FALSE)</f>
        <v>0</v>
      </c>
      <c r="IC8" s="113">
        <f>VLOOKUP(IA$1,resumen!$A$4:$HF$104,37,FALSE)</f>
        <v>0</v>
      </c>
      <c r="ID8" s="113">
        <f>IF(VLOOKUP(ID$1,resumen!$A$4:$HF$104,36,FALSE)-IE8&lt;0,0,VLOOKUP(ID$1,resumen!$A$4:$HF$104,36,FALSE)-IE8)</f>
        <v>0</v>
      </c>
      <c r="IE8" s="113">
        <f>VLOOKUP(ID$1,resumen!$A$4:$HF$104,33,FALSE)</f>
        <v>0</v>
      </c>
      <c r="IF8" s="113">
        <f>VLOOKUP(ID$1,resumen!$A$4:$HF$104,37,FALSE)</f>
        <v>0</v>
      </c>
      <c r="IG8" s="113">
        <f>IF(VLOOKUP(IG$1,resumen!$A$4:$HF$104,36,FALSE)-IH8&lt;0,0,VLOOKUP(IG$1,resumen!$A$4:$HF$104,36,FALSE)-IH8)</f>
        <v>0</v>
      </c>
      <c r="IH8" s="113">
        <f>VLOOKUP(IG$1,resumen!$A$4:$HF$104,33,FALSE)</f>
        <v>0</v>
      </c>
      <c r="II8" s="113">
        <f>VLOOKUP(IG$1,resumen!$A$4:$HF$104,37,FALSE)</f>
        <v>0</v>
      </c>
      <c r="IJ8" s="113">
        <f>IF(VLOOKUP(IJ$1,resumen!$A$4:$HF$104,36,FALSE)-IK8&lt;0,0,VLOOKUP(IJ$1,resumen!$A$4:$HF$104,36,FALSE)-IK8)</f>
        <v>0</v>
      </c>
      <c r="IK8" s="113">
        <f>VLOOKUP(IJ$1,resumen!$A$4:$HF$104,33,FALSE)</f>
        <v>0</v>
      </c>
      <c r="IL8" s="113">
        <f>VLOOKUP(IJ$1,resumen!$A$4:$HF$104,37,FALSE)</f>
        <v>0</v>
      </c>
      <c r="IM8" s="113">
        <f>IF(VLOOKUP(IM$1,resumen!$A$4:$HF$104,36,FALSE)-IN8&lt;0,0,VLOOKUP(IM$1,resumen!$A$4:$HF$104,36,FALSE)-IN8)</f>
        <v>0</v>
      </c>
      <c r="IN8" s="113">
        <f>VLOOKUP(IM$1,resumen!$A$4:$HF$104,33,FALSE)</f>
        <v>0</v>
      </c>
      <c r="IO8" s="113">
        <f>VLOOKUP(IM$1,resumen!$A$4:$HF$104,37,FALSE)</f>
        <v>0</v>
      </c>
      <c r="IP8" s="113">
        <f>IF(VLOOKUP(IP$1,resumen!$A$4:$HF$104,36,FALSE)-IQ8&lt;0,0,VLOOKUP(IP$1,resumen!$A$4:$HF$104,36,FALSE)-IQ8)</f>
        <v>0</v>
      </c>
      <c r="IQ8" s="113">
        <f>VLOOKUP(IP$1,resumen!$A$4:$HF$104,33,FALSE)</f>
        <v>0</v>
      </c>
      <c r="IR8" s="113">
        <f>VLOOKUP(IP$1,resumen!$A$4:$HF$104,37,FALSE)</f>
        <v>0</v>
      </c>
      <c r="IS8" s="113">
        <f>IF(VLOOKUP(IS$1,resumen!$A$4:$HF$104,36,FALSE)-IT8&lt;0,0,VLOOKUP(IS$1,resumen!$A$4:$HF$104,36,FALSE)-IT8)</f>
        <v>0</v>
      </c>
      <c r="IT8" s="113">
        <f>VLOOKUP(IS$1,resumen!$A$4:$HF$104,33,FALSE)</f>
        <v>0</v>
      </c>
      <c r="IU8" s="113">
        <f>VLOOKUP(IS$1,resumen!$A$4:$HF$104,37,FALSE)</f>
        <v>0</v>
      </c>
      <c r="IV8" s="113">
        <f>IF(VLOOKUP(IV$1,resumen!$A$4:$HF$104,36,FALSE)-IW8&lt;0,0,VLOOKUP(IV$1,resumen!$A$4:$HF$104,36,FALSE)-IW8)</f>
        <v>0</v>
      </c>
      <c r="IW8" s="113">
        <f>VLOOKUP(IV$1,resumen!$A$4:$HF$104,33,FALSE)</f>
        <v>0</v>
      </c>
      <c r="IX8" s="113">
        <f>VLOOKUP(IV$1,resumen!$A$4:$HF$104,37,FALSE)</f>
        <v>0</v>
      </c>
      <c r="IY8" s="113">
        <f>IF(VLOOKUP(IY$1,resumen!$A$4:$HF$104,36,FALSE)-IZ8&lt;0,0,VLOOKUP(IY$1,resumen!$A$4:$HF$104,36,FALSE)-IZ8)</f>
        <v>0</v>
      </c>
      <c r="IZ8" s="113">
        <f>VLOOKUP(IY$1,resumen!$A$4:$HF$104,33,FALSE)</f>
        <v>0</v>
      </c>
      <c r="JA8" s="113">
        <f>VLOOKUP(IY$1,resumen!$A$4:$HF$104,37,FALSE)</f>
        <v>0</v>
      </c>
      <c r="JB8" s="113">
        <f>IF(VLOOKUP(JB$1,resumen!$A$4:$HF$104,36,FALSE)-JC8&lt;0,0,VLOOKUP(JB$1,resumen!$A$4:$HF$104,36,FALSE)-JC8)</f>
        <v>0</v>
      </c>
      <c r="JC8" s="113">
        <f>VLOOKUP(JB$1,resumen!$A$4:$HF$104,33,FALSE)</f>
        <v>0</v>
      </c>
      <c r="JD8" s="113">
        <f>VLOOKUP(JB$1,resumen!$A$4:$HF$104,37,FALSE)</f>
        <v>0</v>
      </c>
      <c r="JE8" s="113">
        <f>IF(VLOOKUP(JE$1,resumen!$A$4:$HF$104,36,FALSE)-JF8&lt;0,0,VLOOKUP(JE$1,resumen!$A$4:$HF$104,36,FALSE)-JF8)</f>
        <v>0</v>
      </c>
      <c r="JF8" s="113">
        <f>VLOOKUP(JE$1,resumen!$A$4:$HF$104,33,FALSE)</f>
        <v>0</v>
      </c>
      <c r="JG8" s="113">
        <f>VLOOKUP(JE$1,resumen!$A$4:$HF$104,37,FALSE)</f>
        <v>0</v>
      </c>
      <c r="JH8" s="113">
        <f>IF(VLOOKUP(JH$1,resumen!$A$4:$HF$104,36,FALSE)-JI8&lt;0,0,VLOOKUP(JH$1,resumen!$A$4:$HF$104,36,FALSE)-JI8)</f>
        <v>0</v>
      </c>
      <c r="JI8" s="113">
        <f>VLOOKUP(JH$1,resumen!$A$4:$HF$104,33,FALSE)</f>
        <v>0</v>
      </c>
      <c r="JJ8" s="113">
        <f>VLOOKUP(JH$1,resumen!$A$4:$HF$104,37,FALSE)</f>
        <v>0</v>
      </c>
      <c r="JK8" s="113">
        <f>IF(VLOOKUP(JK$1,resumen!$A$4:$HF$104,36,FALSE)-JL8&lt;0,0,VLOOKUP(JK$1,resumen!$A$4:$HF$104,36,FALSE)-JL8)</f>
        <v>0</v>
      </c>
      <c r="JL8" s="113">
        <f>VLOOKUP(JK$1,resumen!$A$4:$HF$104,33,FALSE)</f>
        <v>0</v>
      </c>
      <c r="JM8" s="113">
        <f>VLOOKUP(JK$1,resumen!$A$4:$HF$104,37,FALSE)</f>
        <v>0</v>
      </c>
      <c r="JN8" s="113">
        <f>IF(VLOOKUP(JN$1,resumen!$A$4:$HF$104,36,FALSE)-JO8&lt;0,0,VLOOKUP(JN$1,resumen!$A$4:$HF$104,36,FALSE)-JO8)</f>
        <v>0</v>
      </c>
      <c r="JO8" s="113">
        <f>VLOOKUP(JN$1,resumen!$A$4:$HF$104,33,FALSE)</f>
        <v>0</v>
      </c>
      <c r="JP8" s="113">
        <f>VLOOKUP(JN$1,resumen!$A$4:$HF$104,37,FALSE)</f>
        <v>0</v>
      </c>
      <c r="JQ8" s="113">
        <f>IF(VLOOKUP(JQ$1,resumen!$A$4:$HF$104,36,FALSE)-JR8&lt;0,0,VLOOKUP(JQ$1,resumen!$A$4:$HF$104,36,FALSE)-JR8)</f>
        <v>0</v>
      </c>
      <c r="JR8" s="113">
        <f>VLOOKUP(JQ$1,resumen!$A$4:$HF$104,33,FALSE)</f>
        <v>0</v>
      </c>
      <c r="JS8" s="113">
        <f>VLOOKUP(JQ$1,resumen!$A$4:$HF$104,37,FALSE)</f>
        <v>0</v>
      </c>
      <c r="JT8" s="113">
        <f>IF(VLOOKUP(JT$1,resumen!$A$4:$HF$104,36,FALSE)-JU8&lt;0,0,VLOOKUP(JT$1,resumen!$A$4:$HF$104,36,FALSE)-JU8)</f>
        <v>0</v>
      </c>
      <c r="JU8" s="113">
        <f>VLOOKUP(JT$1,resumen!$A$4:$HF$104,33,FALSE)</f>
        <v>0</v>
      </c>
      <c r="JV8" s="113">
        <f>VLOOKUP(JT$1,resumen!$A$4:$HF$104,37,FALSE)</f>
        <v>0</v>
      </c>
      <c r="JW8" s="113">
        <f>IF(VLOOKUP(JW$1,resumen!$A$4:$HF$104,36,FALSE)-JX8&lt;0,0,VLOOKUP(JW$1,resumen!$A$4:$HF$104,36,FALSE)-JX8)</f>
        <v>0</v>
      </c>
      <c r="JX8" s="113">
        <f>VLOOKUP(JW$1,resumen!$A$4:$HF$104,33,FALSE)</f>
        <v>0</v>
      </c>
      <c r="JY8" s="113">
        <f>VLOOKUP(JW$1,resumen!$A$4:$HF$104,37,FALSE)</f>
        <v>0</v>
      </c>
      <c r="JZ8" s="113">
        <f>IF(VLOOKUP(JZ$1,resumen!$A$4:$HF$104,36,FALSE)-KA8&lt;0,0,VLOOKUP(JZ$1,resumen!$A$4:$HF$104,36,FALSE)-KA8)</f>
        <v>0</v>
      </c>
      <c r="KA8" s="113">
        <f>VLOOKUP(JZ$1,resumen!$A$4:$HF$104,33,FALSE)</f>
        <v>0</v>
      </c>
      <c r="KB8" s="113">
        <f>VLOOKUP(JZ$1,resumen!$A$4:$HF$104,37,FALSE)</f>
        <v>0</v>
      </c>
      <c r="KC8" s="113">
        <f>IF(VLOOKUP(KC$1,resumen!$A$4:$HF$104,36,FALSE)-KD8&lt;0,0,VLOOKUP(KC$1,resumen!$A$4:$HF$104,36,FALSE)-KD8)</f>
        <v>0</v>
      </c>
      <c r="KD8" s="113">
        <f>VLOOKUP(KC$1,resumen!$A$4:$HF$104,33,FALSE)</f>
        <v>0</v>
      </c>
      <c r="KE8" s="113">
        <f>VLOOKUP(KC$1,resumen!$A$4:$HF$104,37,FALSE)</f>
        <v>0</v>
      </c>
      <c r="KF8" s="113">
        <f>IF(VLOOKUP(KF$1,resumen!$A$4:$HF$104,36,FALSE)-KG8&lt;0,0,VLOOKUP(KF$1,resumen!$A$4:$HF$104,36,FALSE)-KG8)</f>
        <v>0</v>
      </c>
      <c r="KG8" s="113">
        <f>VLOOKUP(KF$1,resumen!$A$4:$HF$104,33,FALSE)</f>
        <v>0</v>
      </c>
      <c r="KH8" s="113">
        <f>VLOOKUP(KF$1,resumen!$A$4:$HF$104,37,FALSE)</f>
        <v>0</v>
      </c>
      <c r="KI8" s="113">
        <f>IF(VLOOKUP(KI$1,resumen!$A$4:$HF$104,36,FALSE)-KJ8&lt;0,0,VLOOKUP(KI$1,resumen!$A$4:$HF$104,36,FALSE)-KJ8)</f>
        <v>0</v>
      </c>
      <c r="KJ8" s="113">
        <f>VLOOKUP(KI$1,resumen!$A$4:$HF$104,33,FALSE)</f>
        <v>0</v>
      </c>
      <c r="KK8" s="113">
        <f>VLOOKUP(KI$1,resumen!$A$4:$HF$104,37,FALSE)</f>
        <v>0</v>
      </c>
      <c r="KL8" s="113">
        <f>IF(VLOOKUP(KL$1,resumen!$A$4:$HF$104,36,FALSE)-KM8&lt;0,0,VLOOKUP(KL$1,resumen!$A$4:$HF$104,36,FALSE)-KM8)</f>
        <v>0</v>
      </c>
      <c r="KM8" s="113">
        <f>VLOOKUP(KL$1,resumen!$A$4:$HF$104,33,FALSE)</f>
        <v>0</v>
      </c>
      <c r="KN8" s="113">
        <f>VLOOKUP(KL$1,resumen!$A$4:$HF$104,37,FALSE)</f>
        <v>0</v>
      </c>
      <c r="KO8" s="113">
        <f>IF(VLOOKUP(KO$1,resumen!$A$4:$HF$104,36,FALSE)-KP8&lt;0,0,VLOOKUP(KO$1,resumen!$A$4:$HF$104,36,FALSE)-KP8)</f>
        <v>0</v>
      </c>
      <c r="KP8" s="113">
        <f>VLOOKUP(KO$1,resumen!$A$4:$HF$104,33,FALSE)</f>
        <v>0</v>
      </c>
      <c r="KQ8" s="113">
        <f>VLOOKUP(KO$1,resumen!$A$4:$HF$104,37,FALSE)</f>
        <v>0</v>
      </c>
      <c r="KR8" s="113">
        <f t="shared" si="0"/>
        <v>20</v>
      </c>
      <c r="KS8" s="113">
        <f t="shared" si="0"/>
        <v>-20</v>
      </c>
      <c r="KT8" s="113">
        <f t="shared" si="0"/>
        <v>0</v>
      </c>
      <c r="KU8" s="140"/>
      <c r="KV8" s="24">
        <f t="shared" si="1"/>
        <v>0</v>
      </c>
    </row>
    <row r="9" spans="1:308" x14ac:dyDescent="0.25">
      <c r="A9" s="26">
        <v>1000184</v>
      </c>
      <c r="B9" s="24" t="s">
        <v>39</v>
      </c>
      <c r="C9" s="26" t="s">
        <v>33</v>
      </c>
      <c r="D9" s="113">
        <f>IF(VLOOKUP(D$1,resumen!$A$4:$HF$104,44,FALSE)-E9&lt;0,0,VLOOKUP(D$1,resumen!$A$4:$HF$104,44,FALSE)-E9)</f>
        <v>0</v>
      </c>
      <c r="E9" s="113">
        <f>VLOOKUP(D$1,resumen!$A$4:$HF$104,41,FALSE)</f>
        <v>0</v>
      </c>
      <c r="F9" s="113">
        <f>VLOOKUP(D$1,resumen!$A$4:$HF$104,45,FALSE)</f>
        <v>0</v>
      </c>
      <c r="G9" s="113">
        <f>IF(VLOOKUP(G$1,resumen!$A$4:$HF$104,44,FALSE)-H9&lt;0,0,VLOOKUP(G$1,resumen!$A$4:$HF$104,44,FALSE)-H9)</f>
        <v>0</v>
      </c>
      <c r="H9" s="113">
        <f>VLOOKUP(G$1,resumen!$A$4:$HF$104,41,FALSE)</f>
        <v>0</v>
      </c>
      <c r="I9" s="113">
        <f>VLOOKUP(G$1,resumen!$A$4:$HF$104,45,FALSE)</f>
        <v>0</v>
      </c>
      <c r="J9" s="113">
        <f>IF(VLOOKUP(J$1,resumen!$A$4:$HF$104,44,FALSE)-K9&lt;0,0,VLOOKUP(J$1,resumen!$A$4:$HF$104,44,FALSE)-K9)</f>
        <v>0</v>
      </c>
      <c r="K9" s="113">
        <f>VLOOKUP(J$1,resumen!$A$4:$HF$104,41,FALSE)</f>
        <v>0</v>
      </c>
      <c r="L9" s="113">
        <f>VLOOKUP(J$1,resumen!$A$4:$HF$104,45,FALSE)</f>
        <v>0</v>
      </c>
      <c r="M9" s="113">
        <f>IF(VLOOKUP(M$1,resumen!$A$4:$HF$104,44,FALSE)-N9&lt;0,0,VLOOKUP(M$1,resumen!$A$4:$HF$104,44,FALSE)-N9)</f>
        <v>0</v>
      </c>
      <c r="N9" s="113">
        <f>VLOOKUP(M$1,resumen!$A$4:$HF$104,41,FALSE)</f>
        <v>0</v>
      </c>
      <c r="O9" s="113">
        <f>VLOOKUP(M$1,resumen!$A$4:$HF$104,45,FALSE)</f>
        <v>0</v>
      </c>
      <c r="P9" s="113">
        <f>IF(VLOOKUP(P$1,resumen!$A$4:$HF$104,44,FALSE)-Q9&lt;0,0,VLOOKUP(P$1,resumen!$A$4:$HF$104,44,FALSE)-Q9)</f>
        <v>0</v>
      </c>
      <c r="Q9" s="113">
        <f>VLOOKUP(P$1,resumen!$A$4:$HF$104,41,FALSE)</f>
        <v>0</v>
      </c>
      <c r="R9" s="113">
        <f>VLOOKUP(P$1,resumen!$A$4:$HF$104,45,FALSE)</f>
        <v>0</v>
      </c>
      <c r="S9" s="113">
        <f>IF(VLOOKUP(S$1,resumen!$A$4:$HF$104,44,FALSE)-T9&lt;0,0,VLOOKUP(S$1,resumen!$A$4:$HF$104,44,FALSE)-T9)</f>
        <v>0</v>
      </c>
      <c r="T9" s="113">
        <f>VLOOKUP(S$1,resumen!$A$4:$HF$104,41,FALSE)</f>
        <v>0</v>
      </c>
      <c r="U9" s="113">
        <f>VLOOKUP(S$1,resumen!$A$4:$HF$104,45,FALSE)</f>
        <v>0</v>
      </c>
      <c r="V9" s="113">
        <f>IF(VLOOKUP(V$1,resumen!$A$4:$HF$104,44,FALSE)-W9&lt;0,0,VLOOKUP(V$1,resumen!$A$4:$HF$104,44,FALSE)-W9)</f>
        <v>0</v>
      </c>
      <c r="W9" s="113">
        <f>VLOOKUP(V$1,resumen!$A$4:$HF$104,41,FALSE)</f>
        <v>0</v>
      </c>
      <c r="X9" s="113">
        <f>VLOOKUP(V$1,resumen!$A$4:$HF$104,45,FALSE)</f>
        <v>0</v>
      </c>
      <c r="Y9" s="113">
        <f>IF(VLOOKUP(Y$1,resumen!$A$4:$HF$104,44,FALSE)-Z9&lt;0,0,VLOOKUP(Y$1,resumen!$A$4:$HF$104,44,FALSE)-Z9)</f>
        <v>0</v>
      </c>
      <c r="Z9" s="113">
        <f>VLOOKUP(Y$1,resumen!$A$4:$HF$104,41,FALSE)</f>
        <v>0</v>
      </c>
      <c r="AA9" s="113">
        <f>VLOOKUP(Y$1,resumen!$A$4:$HF$104,45,FALSE)</f>
        <v>0</v>
      </c>
      <c r="AB9" s="113">
        <f>IF(VLOOKUP(AB$1,resumen!$A$4:$HF$104,44,FALSE)-AC9&lt;0,0,VLOOKUP(AB$1,resumen!$A$4:$HF$104,44,FALSE)-AC9)</f>
        <v>0</v>
      </c>
      <c r="AC9" s="113">
        <f>VLOOKUP(AB$1,resumen!$A$4:$HF$104,41,FALSE)</f>
        <v>0</v>
      </c>
      <c r="AD9" s="113">
        <f>VLOOKUP(AB$1,resumen!$A$4:$HF$104,45,FALSE)</f>
        <v>0</v>
      </c>
      <c r="AE9" s="113">
        <f>IF(VLOOKUP(AE$1,resumen!$A$4:$HF$104,44,FALSE)-AF9&lt;0,0,VLOOKUP(AE$1,resumen!$A$4:$HF$104,44,FALSE)-AF9)</f>
        <v>0</v>
      </c>
      <c r="AF9" s="113">
        <f>VLOOKUP(AE$1,resumen!$A$4:$HF$104,41,FALSE)</f>
        <v>0</v>
      </c>
      <c r="AG9" s="113">
        <f>VLOOKUP(AE$1,resumen!$A$4:$HF$104,45,FALSE)</f>
        <v>0</v>
      </c>
      <c r="AH9" s="113">
        <f>IF(VLOOKUP(AH$1,resumen!$A$4:$HF$104,44,FALSE)-AI9&lt;0,0,VLOOKUP(AH$1,resumen!$A$4:$HF$104,44,FALSE)-AI9)</f>
        <v>10</v>
      </c>
      <c r="AI9" s="113">
        <f>VLOOKUP(AH$1,resumen!$A$4:$HF$104,41,FALSE)</f>
        <v>-10</v>
      </c>
      <c r="AJ9" s="113">
        <f>VLOOKUP(AH$1,resumen!$A$4:$HF$104,45,FALSE)</f>
        <v>0</v>
      </c>
      <c r="AK9" s="113">
        <f>IF(VLOOKUP(AK$1,resumen!$A$4:$HF$104,44,FALSE)-AL9&lt;0,0,VLOOKUP(AK$1,resumen!$A$4:$HF$104,44,FALSE)-AL9)</f>
        <v>0</v>
      </c>
      <c r="AL9" s="113">
        <f>VLOOKUP(AK$1,resumen!$A$4:$HF$104,41,FALSE)</f>
        <v>0</v>
      </c>
      <c r="AM9" s="113">
        <f>VLOOKUP(AK$1,resumen!$A$4:$HF$104,45,FALSE)</f>
        <v>0</v>
      </c>
      <c r="AN9" s="113">
        <f>IF(VLOOKUP(AN$1,resumen!$A$4:$HF$104,44,FALSE)-AO9&lt;0,0,VLOOKUP(AN$1,resumen!$A$4:$HF$104,44,FALSE)-AO9)</f>
        <v>0</v>
      </c>
      <c r="AO9" s="113">
        <f>VLOOKUP(AN$1,resumen!$A$4:$HF$104,41,FALSE)</f>
        <v>0</v>
      </c>
      <c r="AP9" s="113">
        <f>VLOOKUP(AN$1,resumen!$A$4:$HF$104,45,FALSE)</f>
        <v>0</v>
      </c>
      <c r="AQ9" s="113">
        <f>IF(VLOOKUP(AQ$1,resumen!$A$4:$HF$104,44,FALSE)-AR9&lt;0,0,VLOOKUP(AQ$1,resumen!$A$4:$HF$104,44,FALSE)-AR9)</f>
        <v>0</v>
      </c>
      <c r="AR9" s="113">
        <f>VLOOKUP(AQ$1,resumen!$A$4:$HF$104,41,FALSE)</f>
        <v>0</v>
      </c>
      <c r="AS9" s="113">
        <f>VLOOKUP(AQ$1,resumen!$A$4:$HF$104,45,FALSE)</f>
        <v>0</v>
      </c>
      <c r="AT9" s="113">
        <f>IF(VLOOKUP(AT$1,resumen!$A$4:$HF$104,44,FALSE)-AU9&lt;0,0,VLOOKUP(AT$1,resumen!$A$4:$HF$104,44,FALSE)-AU9)</f>
        <v>0</v>
      </c>
      <c r="AU9" s="113">
        <f>VLOOKUP(AT$1,resumen!$A$4:$HF$104,41,FALSE)</f>
        <v>0</v>
      </c>
      <c r="AV9" s="113">
        <f>VLOOKUP(AT$1,resumen!$A$4:$HF$104,45,FALSE)</f>
        <v>0</v>
      </c>
      <c r="AW9" s="113">
        <f>IF(VLOOKUP(AW$1,resumen!$A$4:$HF$104,44,FALSE)-AX9&lt;0,0,VLOOKUP(AW$1,resumen!$A$4:$HF$104,44,FALSE)-AX9)</f>
        <v>0</v>
      </c>
      <c r="AX9" s="113">
        <f>VLOOKUP(AW$1,resumen!$A$4:$HF$104,41,FALSE)</f>
        <v>0</v>
      </c>
      <c r="AY9" s="113">
        <f>VLOOKUP(AW$1,resumen!$A$4:$HF$104,45,FALSE)</f>
        <v>0</v>
      </c>
      <c r="AZ9" s="113">
        <f>IF(VLOOKUP(AZ$1,resumen!$A$4:$HF$104,44,FALSE)-BA9&lt;0,0,VLOOKUP(AZ$1,resumen!$A$4:$HF$104,44,FALSE)-BA9)</f>
        <v>0</v>
      </c>
      <c r="BA9" s="113">
        <f>VLOOKUP(AZ$1,resumen!$A$4:$HF$104,41,FALSE)</f>
        <v>0</v>
      </c>
      <c r="BB9" s="113">
        <f>VLOOKUP(AZ$1,resumen!$A$4:$HF$104,45,FALSE)</f>
        <v>0</v>
      </c>
      <c r="BC9" s="113">
        <f>IF(VLOOKUP(BC$1,resumen!$A$4:$HF$104,44,FALSE)-BD9&lt;0,0,VLOOKUP(BC$1,resumen!$A$4:$HF$104,44,FALSE)-BD9)</f>
        <v>0</v>
      </c>
      <c r="BD9" s="113">
        <f>VLOOKUP(BC$1,resumen!$A$4:$HF$104,41,FALSE)</f>
        <v>0</v>
      </c>
      <c r="BE9" s="113">
        <f>VLOOKUP(BC$1,resumen!$A$4:$HF$104,45,FALSE)</f>
        <v>0</v>
      </c>
      <c r="BF9" s="113">
        <f>IF(VLOOKUP(BF$1,resumen!$A$4:$HF$104,44,FALSE)-BG9&lt;0,0,VLOOKUP(BF$1,resumen!$A$4:$HF$104,44,FALSE)-BG9)</f>
        <v>0</v>
      </c>
      <c r="BG9" s="113">
        <f>VLOOKUP(BF$1,resumen!$A$4:$HF$104,41,FALSE)</f>
        <v>0</v>
      </c>
      <c r="BH9" s="113">
        <f>VLOOKUP(BF$1,resumen!$A$4:$HF$104,45,FALSE)</f>
        <v>0</v>
      </c>
      <c r="BI9" s="113">
        <f>IF(VLOOKUP(BI$1,resumen!$A$4:$HF$104,44,FALSE)-BJ9&lt;0,0,VLOOKUP(BI$1,resumen!$A$4:$HF$104,44,FALSE)-BJ9)</f>
        <v>0</v>
      </c>
      <c r="BJ9" s="113">
        <f>VLOOKUP(BI$1,resumen!$A$4:$HF$104,41,FALSE)</f>
        <v>0</v>
      </c>
      <c r="BK9" s="113">
        <f>VLOOKUP(BI$1,resumen!$A$4:$HF$104,45,FALSE)</f>
        <v>0</v>
      </c>
      <c r="BL9" s="113">
        <f>IF(VLOOKUP(BL$1,resumen!$A$4:$HF$104,44,FALSE)-BM9&lt;0,0,VLOOKUP(BL$1,resumen!$A$4:$HF$104,44,FALSE)-BM9)</f>
        <v>0</v>
      </c>
      <c r="BM9" s="113">
        <f>VLOOKUP(BL$1,resumen!$A$4:$HF$104,41,FALSE)</f>
        <v>0</v>
      </c>
      <c r="BN9" s="113">
        <f>VLOOKUP(BL$1,resumen!$A$4:$HF$104,45,FALSE)</f>
        <v>0</v>
      </c>
      <c r="BO9" s="113">
        <f>IF(VLOOKUP(BO$1,resumen!$A$4:$HF$104,44,FALSE)-BP9&lt;0,0,VLOOKUP(BO$1,resumen!$A$4:$HF$104,44,FALSE)-BP9)</f>
        <v>0</v>
      </c>
      <c r="BP9" s="113">
        <f>VLOOKUP(BO$1,resumen!$A$4:$HF$104,41,FALSE)</f>
        <v>0</v>
      </c>
      <c r="BQ9" s="113">
        <f>VLOOKUP(BO$1,resumen!$A$4:$HF$104,45,FALSE)</f>
        <v>0</v>
      </c>
      <c r="BR9" s="113">
        <f>IF(VLOOKUP(BR$1,resumen!$A$4:$HF$104,44,FALSE)-BS9&lt;0,0,VLOOKUP(BR$1,resumen!$A$4:$HF$104,44,FALSE)-BS9)</f>
        <v>0</v>
      </c>
      <c r="BS9" s="113">
        <f>VLOOKUP(BR$1,resumen!$A$4:$HF$104,41,FALSE)</f>
        <v>0</v>
      </c>
      <c r="BT9" s="113">
        <f>VLOOKUP(BR$1,resumen!$A$4:$HF$104,45,FALSE)</f>
        <v>0</v>
      </c>
      <c r="BU9" s="113">
        <f>IF(VLOOKUP(BU$1,resumen!$A$4:$HF$104,44,FALSE)-BV9&lt;0,0,VLOOKUP(BU$1,resumen!$A$4:$HF$104,44,FALSE)-BV9)</f>
        <v>0</v>
      </c>
      <c r="BV9" s="113">
        <f>VLOOKUP(BU$1,resumen!$A$4:$HF$104,41,FALSE)</f>
        <v>0</v>
      </c>
      <c r="BW9" s="113">
        <f>VLOOKUP(BU$1,resumen!$A$4:$HF$104,45,FALSE)</f>
        <v>0</v>
      </c>
      <c r="BX9" s="113">
        <f>IF(VLOOKUP(BX$1,resumen!$A$4:$HF$104,44,FALSE)-BY9&lt;0,0,VLOOKUP(BX$1,resumen!$A$4:$HF$104,44,FALSE)-BY9)</f>
        <v>0</v>
      </c>
      <c r="BY9" s="113">
        <f>VLOOKUP(BX$1,resumen!$A$4:$HF$104,41,FALSE)</f>
        <v>0</v>
      </c>
      <c r="BZ9" s="113">
        <f>VLOOKUP(BX$1,resumen!$A$4:$HF$104,45,FALSE)</f>
        <v>0</v>
      </c>
      <c r="CA9" s="113">
        <f>IF(VLOOKUP(CA$1,resumen!$A$4:$HF$104,44,FALSE)-CB9&lt;0,0,VLOOKUP(CA$1,resumen!$A$4:$HF$104,44,FALSE)-CB9)</f>
        <v>0</v>
      </c>
      <c r="CB9" s="113">
        <f>VLOOKUP(CA$1,resumen!$A$4:$HF$104,41,FALSE)</f>
        <v>0</v>
      </c>
      <c r="CC9" s="113">
        <f>VLOOKUP(CA$1,resumen!$A$4:$HF$104,45,FALSE)</f>
        <v>0</v>
      </c>
      <c r="CD9" s="113">
        <f>IF(VLOOKUP(CD$1,resumen!$A$4:$HF$104,44,FALSE)-CE9&lt;0,0,VLOOKUP(CD$1,resumen!$A$4:$HF$104,44,FALSE)-CE9)</f>
        <v>0</v>
      </c>
      <c r="CE9" s="113">
        <f>VLOOKUP(CD$1,resumen!$A$4:$HF$104,41,FALSE)</f>
        <v>0</v>
      </c>
      <c r="CF9" s="113">
        <f>VLOOKUP(CD$1,resumen!$A$4:$HF$104,45,FALSE)</f>
        <v>0</v>
      </c>
      <c r="CG9" s="113">
        <f>IF(VLOOKUP(CG$1,resumen!$A$4:$HF$104,44,FALSE)-CH9&lt;0,0,VLOOKUP(CG$1,resumen!$A$4:$HF$104,44,FALSE)-CH9)</f>
        <v>0</v>
      </c>
      <c r="CH9" s="113">
        <f>VLOOKUP(CG$1,resumen!$A$4:$HF$104,41,FALSE)</f>
        <v>0</v>
      </c>
      <c r="CI9" s="113">
        <f>VLOOKUP(CG$1,resumen!$A$4:$HF$104,45,FALSE)</f>
        <v>0</v>
      </c>
      <c r="CJ9" s="113">
        <f>IF(VLOOKUP(CJ$1,resumen!$A$4:$HF$104,44,FALSE)-CK9&lt;0,0,VLOOKUP(CJ$1,resumen!$A$4:$HF$104,44,FALSE)-CK9)</f>
        <v>0</v>
      </c>
      <c r="CK9" s="113">
        <f>VLOOKUP(CJ$1,resumen!$A$4:$HF$104,41,FALSE)</f>
        <v>0</v>
      </c>
      <c r="CL9" s="113">
        <f>VLOOKUP(CJ$1,resumen!$A$4:$HF$104,45,FALSE)</f>
        <v>0</v>
      </c>
      <c r="CM9" s="113">
        <f>IF(VLOOKUP(CM$1,resumen!$A$4:$HF$104,44,FALSE)-CN9&lt;0,0,VLOOKUP(CM$1,resumen!$A$4:$HF$104,44,FALSE)-CN9)</f>
        <v>0</v>
      </c>
      <c r="CN9" s="113">
        <f>VLOOKUP(CM$1,resumen!$A$4:$HF$104,41,FALSE)</f>
        <v>0</v>
      </c>
      <c r="CO9" s="113">
        <f>VLOOKUP(CM$1,resumen!$A$4:$HF$104,45,FALSE)</f>
        <v>0</v>
      </c>
      <c r="CP9" s="113">
        <f>IF(VLOOKUP(CP$1,resumen!$A$4:$HF$104,44,FALSE)-CQ9&lt;0,0,VLOOKUP(CP$1,resumen!$A$4:$HF$104,44,FALSE)-CQ9)</f>
        <v>0</v>
      </c>
      <c r="CQ9" s="113">
        <f>VLOOKUP(CP$1,resumen!$A$4:$HF$104,41,FALSE)</f>
        <v>0</v>
      </c>
      <c r="CR9" s="113">
        <f>VLOOKUP(CP$1,resumen!$A$4:$HF$104,45,FALSE)</f>
        <v>0</v>
      </c>
      <c r="CS9" s="113">
        <f>IF(VLOOKUP(CS$1,resumen!$A$4:$HF$104,44,FALSE)-CT9&lt;0,0,VLOOKUP(CS$1,resumen!$A$4:$HF$104,44,FALSE)-CT9)</f>
        <v>0</v>
      </c>
      <c r="CT9" s="113">
        <f>VLOOKUP(CS$1,resumen!$A$4:$HF$104,41,FALSE)</f>
        <v>0</v>
      </c>
      <c r="CU9" s="113">
        <f>VLOOKUP(CS$1,resumen!$A$4:$HF$104,45,FALSE)</f>
        <v>0</v>
      </c>
      <c r="CV9" s="113">
        <f>IF(VLOOKUP(CV$1,resumen!$A$4:$HF$104,44,FALSE)-CW9&lt;0,0,VLOOKUP(CV$1,resumen!$A$4:$HF$104,44,FALSE)-CW9)</f>
        <v>0</v>
      </c>
      <c r="CW9" s="113">
        <f>VLOOKUP(CV$1,resumen!$A$4:$HF$104,41,FALSE)</f>
        <v>0</v>
      </c>
      <c r="CX9" s="113">
        <f>VLOOKUP(CV$1,resumen!$A$4:$HF$104,45,FALSE)</f>
        <v>0</v>
      </c>
      <c r="CY9" s="113">
        <f>IF(VLOOKUP(CY$1,resumen!$A$4:$HF$104,44,FALSE)-CZ9&lt;0,0,VLOOKUP(CY$1,resumen!$A$4:$HF$104,44,FALSE)-CZ9)</f>
        <v>0</v>
      </c>
      <c r="CZ9" s="113">
        <f>VLOOKUP(CY$1,resumen!$A$4:$HF$104,41,FALSE)</f>
        <v>0</v>
      </c>
      <c r="DA9" s="113">
        <f>VLOOKUP(CY$1,resumen!$A$4:$HF$104,45,FALSE)</f>
        <v>0</v>
      </c>
      <c r="DB9" s="113">
        <f>IF(VLOOKUP(DB$1,resumen!$A$4:$HF$104,44,FALSE)-DC9&lt;0,0,VLOOKUP(DB$1,resumen!$A$4:$HF$104,44,FALSE)-DC9)</f>
        <v>0</v>
      </c>
      <c r="DC9" s="113">
        <f>VLOOKUP(DB$1,resumen!$A$4:$HF$104,41,FALSE)</f>
        <v>0</v>
      </c>
      <c r="DD9" s="113">
        <f>VLOOKUP(DB$1,resumen!$A$4:$HF$104,45,FALSE)</f>
        <v>0</v>
      </c>
      <c r="DE9" s="113">
        <f>IF(VLOOKUP(DE$1,resumen!$A$4:$HF$104,44,FALSE)-DF9&lt;0,0,VLOOKUP(DE$1,resumen!$A$4:$HF$104,44,FALSE)-DF9)</f>
        <v>0</v>
      </c>
      <c r="DF9" s="113">
        <f>VLOOKUP(DE$1,resumen!$A$4:$HF$104,41,FALSE)</f>
        <v>0</v>
      </c>
      <c r="DG9" s="113">
        <f>VLOOKUP(DE$1,resumen!$A$4:$HF$104,45,FALSE)</f>
        <v>0</v>
      </c>
      <c r="DH9" s="113">
        <f>IF(VLOOKUP(DH$1,resumen!$A$4:$HF$104,44,FALSE)-DI9&lt;0,0,VLOOKUP(DH$1,resumen!$A$4:$HF$104,44,FALSE)-DI9)</f>
        <v>0</v>
      </c>
      <c r="DI9" s="113">
        <f>VLOOKUP(DH$1,resumen!$A$4:$HF$104,41,FALSE)</f>
        <v>0</v>
      </c>
      <c r="DJ9" s="113">
        <f>VLOOKUP(DH$1,resumen!$A$4:$HF$104,45,FALSE)</f>
        <v>0</v>
      </c>
      <c r="DK9" s="113">
        <f>IF(VLOOKUP(DK$1,resumen!$A$4:$HF$104,44,FALSE)-DL9&lt;0,0,VLOOKUP(DK$1,resumen!$A$4:$HF$104,44,FALSE)-DL9)</f>
        <v>0</v>
      </c>
      <c r="DL9" s="113">
        <f>VLOOKUP(DK$1,resumen!$A$4:$HF$104,41,FALSE)</f>
        <v>0</v>
      </c>
      <c r="DM9" s="113">
        <f>VLOOKUP(DK$1,resumen!$A$4:$HF$104,45,FALSE)</f>
        <v>0</v>
      </c>
      <c r="DN9" s="113">
        <f>IF(VLOOKUP(DN$1,resumen!$A$4:$HF$104,44,FALSE)-DO9&lt;0,0,VLOOKUP(DN$1,resumen!$A$4:$HF$104,44,FALSE)-DO9)</f>
        <v>0</v>
      </c>
      <c r="DO9" s="113">
        <f>VLOOKUP(DN$1,resumen!$A$4:$HF$104,41,FALSE)</f>
        <v>0</v>
      </c>
      <c r="DP9" s="113">
        <f>VLOOKUP(DN$1,resumen!$A$4:$HF$104,45,FALSE)</f>
        <v>0</v>
      </c>
      <c r="DQ9" s="113">
        <f>IF(VLOOKUP(DQ$1,resumen!$A$4:$HF$104,44,FALSE)-DR9&lt;0,0,VLOOKUP(DQ$1,resumen!$A$4:$HF$104,44,FALSE)-DR9)</f>
        <v>0</v>
      </c>
      <c r="DR9" s="113">
        <f>VLOOKUP(DQ$1,resumen!$A$4:$HF$104,41,FALSE)</f>
        <v>0</v>
      </c>
      <c r="DS9" s="113">
        <f>VLOOKUP(DQ$1,resumen!$A$4:$HF$104,45,FALSE)</f>
        <v>0</v>
      </c>
      <c r="DT9" s="113">
        <f>IF(VLOOKUP(DT$1,resumen!$A$4:$HF$104,44,FALSE)-DU9&lt;0,0,VLOOKUP(DT$1,resumen!$A$4:$HF$104,44,FALSE)-DU9)</f>
        <v>0</v>
      </c>
      <c r="DU9" s="113">
        <f>VLOOKUP(DT$1,resumen!$A$4:$HF$104,41,FALSE)</f>
        <v>0</v>
      </c>
      <c r="DV9" s="113">
        <f>VLOOKUP(DT$1,resumen!$A$4:$HF$104,45,FALSE)</f>
        <v>0</v>
      </c>
      <c r="DW9" s="113">
        <f>IF(VLOOKUP(DW$1,resumen!$A$4:$HF$104,44,FALSE)-DX9&lt;0,0,VLOOKUP(DW$1,resumen!$A$4:$HF$104,44,FALSE)-DX9)</f>
        <v>0</v>
      </c>
      <c r="DX9" s="113">
        <f>VLOOKUP(DW$1,resumen!$A$4:$HF$104,41,FALSE)</f>
        <v>0</v>
      </c>
      <c r="DY9" s="113">
        <f>VLOOKUP(DW$1,resumen!$A$4:$HF$104,45,FALSE)</f>
        <v>0</v>
      </c>
      <c r="DZ9" s="113">
        <f>IF(VLOOKUP(DZ$1,resumen!$A$4:$HF$104,44,FALSE)-EA9&lt;0,0,VLOOKUP(DZ$1,resumen!$A$4:$HF$104,44,FALSE)-EA9)</f>
        <v>0</v>
      </c>
      <c r="EA9" s="113">
        <f>VLOOKUP(DZ$1,resumen!$A$4:$HF$104,41,FALSE)</f>
        <v>0</v>
      </c>
      <c r="EB9" s="113">
        <f>VLOOKUP(DZ$1,resumen!$A$4:$HF$104,45,FALSE)</f>
        <v>0</v>
      </c>
      <c r="EC9" s="113">
        <f>IF(VLOOKUP(EC$1,resumen!$A$4:$HF$104,44,FALSE)-ED9&lt;0,0,VLOOKUP(EC$1,resumen!$A$4:$HF$104,44,FALSE)-ED9)</f>
        <v>0</v>
      </c>
      <c r="ED9" s="113">
        <f>VLOOKUP(EC$1,resumen!$A$4:$HF$104,41,FALSE)</f>
        <v>0</v>
      </c>
      <c r="EE9" s="113">
        <f>VLOOKUP(EC$1,resumen!$A$4:$HF$104,45,FALSE)</f>
        <v>0</v>
      </c>
      <c r="EF9" s="113">
        <f>IF(VLOOKUP(EF$1,resumen!$A$4:$HF$104,44,FALSE)-EG9&lt;0,0,VLOOKUP(EF$1,resumen!$A$4:$HF$104,44,FALSE)-EG9)</f>
        <v>0</v>
      </c>
      <c r="EG9" s="113">
        <f>VLOOKUP(EF$1,resumen!$A$4:$HF$104,41,FALSE)</f>
        <v>0</v>
      </c>
      <c r="EH9" s="113">
        <f>VLOOKUP(EF$1,resumen!$A$4:$HF$104,45,FALSE)</f>
        <v>0</v>
      </c>
      <c r="EI9" s="113">
        <f>IF(VLOOKUP(EI$1,resumen!$A$4:$HF$104,44,FALSE)-EJ9&lt;0,0,VLOOKUP(EI$1,resumen!$A$4:$HF$104,44,FALSE)-EJ9)</f>
        <v>0</v>
      </c>
      <c r="EJ9" s="113">
        <f>VLOOKUP(EI$1,resumen!$A$4:$HF$104,41,FALSE)</f>
        <v>0</v>
      </c>
      <c r="EK9" s="113">
        <f>VLOOKUP(EI$1,resumen!$A$4:$HF$104,45,FALSE)</f>
        <v>0</v>
      </c>
      <c r="EL9" s="113">
        <f>IF(VLOOKUP(EL$1,resumen!$A$4:$HF$104,44,FALSE)-EM9&lt;0,0,VLOOKUP(EL$1,resumen!$A$4:$HF$104,44,FALSE)-EM9)</f>
        <v>0</v>
      </c>
      <c r="EM9" s="113">
        <f>VLOOKUP(EL$1,resumen!$A$4:$HF$104,41,FALSE)</f>
        <v>0</v>
      </c>
      <c r="EN9" s="113">
        <f>VLOOKUP(EL$1,resumen!$A$4:$HF$104,45,FALSE)</f>
        <v>0</v>
      </c>
      <c r="EO9" s="113">
        <f>IF(VLOOKUP(EO$1,resumen!$A$4:$HF$104,44,FALSE)-EP9&lt;0,0,VLOOKUP(EO$1,resumen!$A$4:$HF$104,44,FALSE)-EP9)</f>
        <v>0</v>
      </c>
      <c r="EP9" s="113">
        <f>VLOOKUP(EO$1,resumen!$A$4:$HF$104,41,FALSE)</f>
        <v>0</v>
      </c>
      <c r="EQ9" s="113">
        <f>VLOOKUP(EO$1,resumen!$A$4:$HF$104,45,FALSE)</f>
        <v>0</v>
      </c>
      <c r="ER9" s="113">
        <f>IF(VLOOKUP(ER$1,resumen!$A$4:$HF$104,44,FALSE)-ES9&lt;0,0,VLOOKUP(ER$1,resumen!$A$4:$HF$104,44,FALSE)-ES9)</f>
        <v>0</v>
      </c>
      <c r="ES9" s="113">
        <f>VLOOKUP(ER$1,resumen!$A$4:$HF$104,41,FALSE)</f>
        <v>0</v>
      </c>
      <c r="ET9" s="113">
        <f>VLOOKUP(ER$1,resumen!$A$4:$HF$104,45,FALSE)</f>
        <v>0</v>
      </c>
      <c r="EU9" s="113">
        <f>IF(VLOOKUP(EU$1,resumen!$A$4:$HF$104,44,FALSE)-EV9&lt;0,0,VLOOKUP(EU$1,resumen!$A$4:$HF$104,44,FALSE)-EV9)</f>
        <v>0</v>
      </c>
      <c r="EV9" s="113">
        <f>VLOOKUP(EU$1,resumen!$A$4:$HF$104,41,FALSE)</f>
        <v>0</v>
      </c>
      <c r="EW9" s="113">
        <f>VLOOKUP(EU$1,resumen!$A$4:$HF$104,45,FALSE)</f>
        <v>0</v>
      </c>
      <c r="EX9" s="113">
        <f>IF(VLOOKUP(EX$1,resumen!$A$4:$HF$104,44,FALSE)-EY9&lt;0,0,VLOOKUP(EX$1,resumen!$A$4:$HF$104,44,FALSE)-EY9)</f>
        <v>0</v>
      </c>
      <c r="EY9" s="113">
        <f>VLOOKUP(EX$1,resumen!$A$4:$HF$104,41,FALSE)</f>
        <v>0</v>
      </c>
      <c r="EZ9" s="113">
        <f>VLOOKUP(EX$1,resumen!$A$4:$HF$104,45,FALSE)</f>
        <v>0</v>
      </c>
      <c r="FA9" s="113">
        <f>IF(VLOOKUP(FA$1,resumen!$A$4:$HF$104,44,FALSE)-FB9&lt;0,0,VLOOKUP(FA$1,resumen!$A$4:$HF$104,44,FALSE)-FB9)</f>
        <v>0</v>
      </c>
      <c r="FB9" s="113">
        <f>VLOOKUP(FA$1,resumen!$A$4:$HF$104,41,FALSE)</f>
        <v>0</v>
      </c>
      <c r="FC9" s="113">
        <f>VLOOKUP(FA$1,resumen!$A$4:$HF$104,45,FALSE)</f>
        <v>0</v>
      </c>
      <c r="FD9" s="113">
        <f>IF(VLOOKUP(FD$1,resumen!$A$4:$HF$104,44,FALSE)-FE9&lt;0,0,VLOOKUP(FD$1,resumen!$A$4:$HF$104,44,FALSE)-FE9)</f>
        <v>0</v>
      </c>
      <c r="FE9" s="113">
        <f>VLOOKUP(FD$1,resumen!$A$4:$HF$104,41,FALSE)</f>
        <v>0</v>
      </c>
      <c r="FF9" s="113">
        <f>VLOOKUP(FD$1,resumen!$A$4:$HF$104,45,FALSE)</f>
        <v>0</v>
      </c>
      <c r="FG9" s="113">
        <f>IF(VLOOKUP(FG$1,resumen!$A$4:$HF$104,44,FALSE)-FH9&lt;0,0,VLOOKUP(FG$1,resumen!$A$4:$HF$104,44,FALSE)-FH9)</f>
        <v>0</v>
      </c>
      <c r="FH9" s="113">
        <f>VLOOKUP(FG$1,resumen!$A$4:$HF$104,41,FALSE)</f>
        <v>0</v>
      </c>
      <c r="FI9" s="113">
        <f>VLOOKUP(FG$1,resumen!$A$4:$HF$104,45,FALSE)</f>
        <v>0</v>
      </c>
      <c r="FJ9" s="113">
        <f>IF(VLOOKUP(FJ$1,resumen!$A$4:$HF$104,44,FALSE)-FK9&lt;0,0,VLOOKUP(FJ$1,resumen!$A$4:$HF$104,44,FALSE)-FK9)</f>
        <v>0</v>
      </c>
      <c r="FK9" s="113">
        <f>VLOOKUP(FJ$1,resumen!$A$4:$HF$104,41,FALSE)</f>
        <v>0</v>
      </c>
      <c r="FL9" s="113">
        <f>VLOOKUP(FJ$1,resumen!$A$4:$HF$104,45,FALSE)</f>
        <v>0</v>
      </c>
      <c r="FM9" s="113">
        <f>IF(VLOOKUP(FM$1,resumen!$A$4:$HF$104,44,FALSE)-FN9&lt;0,0,VLOOKUP(FM$1,resumen!$A$4:$HF$104,44,FALSE)-FN9)</f>
        <v>0</v>
      </c>
      <c r="FN9" s="113">
        <f>VLOOKUP(FM$1,resumen!$A$4:$HF$104,41,FALSE)</f>
        <v>0</v>
      </c>
      <c r="FO9" s="113">
        <f>VLOOKUP(FM$1,resumen!$A$4:$HF$104,45,FALSE)</f>
        <v>0</v>
      </c>
      <c r="FP9" s="113">
        <f>IF(VLOOKUP(FP$1,resumen!$A$4:$HF$104,44,FALSE)-FQ9&lt;0,0,VLOOKUP(FP$1,resumen!$A$4:$HF$104,44,FALSE)-FQ9)</f>
        <v>0</v>
      </c>
      <c r="FQ9" s="113">
        <f>VLOOKUP(FP$1,resumen!$A$4:$HF$104,41,FALSE)</f>
        <v>0</v>
      </c>
      <c r="FR9" s="113">
        <f>VLOOKUP(FP$1,resumen!$A$4:$HF$104,45,FALSE)</f>
        <v>0</v>
      </c>
      <c r="FS9" s="113">
        <f>IF(VLOOKUP(FS$1,resumen!$A$4:$HF$104,44,FALSE)-FT9&lt;0,0,VLOOKUP(FS$1,resumen!$A$4:$HF$104,44,FALSE)-FT9)</f>
        <v>0</v>
      </c>
      <c r="FT9" s="113">
        <f>VLOOKUP(FS$1,resumen!$A$4:$HF$104,41,FALSE)</f>
        <v>0</v>
      </c>
      <c r="FU9" s="113">
        <f>VLOOKUP(FS$1,resumen!$A$4:$HF$104,45,FALSE)</f>
        <v>0</v>
      </c>
      <c r="FV9" s="113">
        <f>IF(VLOOKUP(FV$1,resumen!$A$4:$HF$104,44,FALSE)-FW9&lt;0,0,VLOOKUP(FV$1,resumen!$A$4:$HF$104,44,FALSE)-FW9)</f>
        <v>0</v>
      </c>
      <c r="FW9" s="113">
        <f>VLOOKUP(FV$1,resumen!$A$4:$HF$104,41,FALSE)</f>
        <v>0</v>
      </c>
      <c r="FX9" s="113">
        <f>VLOOKUP(FV$1,resumen!$A$4:$HF$104,45,FALSE)</f>
        <v>0</v>
      </c>
      <c r="FY9" s="113">
        <f>IF(VLOOKUP(FY$1,resumen!$A$4:$HF$104,44,FALSE)-FZ9&lt;0,0,VLOOKUP(FY$1,resumen!$A$4:$HF$104,44,FALSE)-FZ9)</f>
        <v>0</v>
      </c>
      <c r="FZ9" s="113">
        <f>VLOOKUP(FY$1,resumen!$A$4:$HF$104,41,FALSE)</f>
        <v>0</v>
      </c>
      <c r="GA9" s="113">
        <f>VLOOKUP(FY$1,resumen!$A$4:$HF$104,45,FALSE)</f>
        <v>0</v>
      </c>
      <c r="GB9" s="113">
        <f>IF(VLOOKUP(GB$1,resumen!$A$4:$HF$104,44,FALSE)-GC9&lt;0,0,VLOOKUP(GB$1,resumen!$A$4:$HF$104,44,FALSE)-GC9)</f>
        <v>0</v>
      </c>
      <c r="GC9" s="113">
        <f>VLOOKUP(GB$1,resumen!$A$4:$HF$104,41,FALSE)</f>
        <v>0</v>
      </c>
      <c r="GD9" s="113">
        <f>VLOOKUP(GB$1,resumen!$A$4:$HF$104,45,FALSE)</f>
        <v>0</v>
      </c>
      <c r="GE9" s="113">
        <f>IF(VLOOKUP(GE$1,resumen!$A$4:$HF$104,44,FALSE)-GF9&lt;0,0,VLOOKUP(GE$1,resumen!$A$4:$HF$104,44,FALSE)-GF9)</f>
        <v>0</v>
      </c>
      <c r="GF9" s="113">
        <f>VLOOKUP(GE$1,resumen!$A$4:$HF$104,41,FALSE)</f>
        <v>0</v>
      </c>
      <c r="GG9" s="113">
        <f>VLOOKUP(GE$1,resumen!$A$4:$HF$104,45,FALSE)</f>
        <v>0</v>
      </c>
      <c r="GH9" s="113">
        <f>IF(VLOOKUP(GH$1,resumen!$A$4:$HF$104,44,FALSE)-GI9&lt;0,0,VLOOKUP(GH$1,resumen!$A$4:$HF$104,44,FALSE)-GI9)</f>
        <v>0</v>
      </c>
      <c r="GI9" s="113">
        <f>VLOOKUP(GH$1,resumen!$A$4:$HF$104,41,FALSE)</f>
        <v>0</v>
      </c>
      <c r="GJ9" s="113">
        <f>VLOOKUP(GH$1,resumen!$A$4:$HF$104,45,FALSE)</f>
        <v>0</v>
      </c>
      <c r="GK9" s="113">
        <f>IF(VLOOKUP(GK$1,resumen!$A$4:$HF$104,44,FALSE)-GL9&lt;0,0,VLOOKUP(GK$1,resumen!$A$4:$HF$104,44,FALSE)-GL9)</f>
        <v>0</v>
      </c>
      <c r="GL9" s="113">
        <f>VLOOKUP(GK$1,resumen!$A$4:$HF$104,41,FALSE)</f>
        <v>0</v>
      </c>
      <c r="GM9" s="113">
        <f>VLOOKUP(GK$1,resumen!$A$4:$HF$104,45,FALSE)</f>
        <v>0</v>
      </c>
      <c r="GN9" s="113">
        <f>IF(VLOOKUP(GN$1,resumen!$A$4:$HF$104,44,FALSE)-GO9&lt;0,0,VLOOKUP(GN$1,resumen!$A$4:$HF$104,44,FALSE)-GO9)</f>
        <v>0</v>
      </c>
      <c r="GO9" s="113">
        <f>VLOOKUP(GN$1,resumen!$A$4:$HF$104,41,FALSE)</f>
        <v>0</v>
      </c>
      <c r="GP9" s="113">
        <f>VLOOKUP(GN$1,resumen!$A$4:$HF$104,45,FALSE)</f>
        <v>0</v>
      </c>
      <c r="GQ9" s="113">
        <f>IF(VLOOKUP(GQ$1,resumen!$A$4:$HF$104,44,FALSE)-GR9&lt;0,0,VLOOKUP(GQ$1,resumen!$A$4:$HF$104,44,FALSE)-GR9)</f>
        <v>0</v>
      </c>
      <c r="GR9" s="113">
        <f>VLOOKUP(GQ$1,resumen!$A$4:$HF$104,41,FALSE)</f>
        <v>0</v>
      </c>
      <c r="GS9" s="113">
        <f>VLOOKUP(GQ$1,resumen!$A$4:$HF$104,45,FALSE)</f>
        <v>0</v>
      </c>
      <c r="GT9" s="113">
        <f>IF(VLOOKUP(GT$1,resumen!$A$4:$HF$104,44,FALSE)-GU9&lt;0,0,VLOOKUP(GT$1,resumen!$A$4:$HF$104,44,FALSE)-GU9)</f>
        <v>0</v>
      </c>
      <c r="GU9" s="113">
        <f>VLOOKUP(GT$1,resumen!$A$4:$HF$104,41,FALSE)</f>
        <v>0</v>
      </c>
      <c r="GV9" s="113">
        <f>VLOOKUP(GT$1,resumen!$A$4:$HF$104,45,FALSE)</f>
        <v>0</v>
      </c>
      <c r="GW9" s="113">
        <f>IF(VLOOKUP(GW$1,resumen!$A$4:$HF$104,44,FALSE)-GX9&lt;0,0,VLOOKUP(GW$1,resumen!$A$4:$HF$104,44,FALSE)-GX9)</f>
        <v>0</v>
      </c>
      <c r="GX9" s="113">
        <f>VLOOKUP(GW$1,resumen!$A$4:$HF$104,41,FALSE)</f>
        <v>0</v>
      </c>
      <c r="GY9" s="113">
        <f>VLOOKUP(GW$1,resumen!$A$4:$HF$104,45,FALSE)</f>
        <v>0</v>
      </c>
      <c r="GZ9" s="113">
        <f>IF(VLOOKUP(GZ$1,resumen!$A$4:$HF$104,44,FALSE)-HA9&lt;0,0,VLOOKUP(GZ$1,resumen!$A$4:$HF$104,44,FALSE)-HA9)</f>
        <v>0</v>
      </c>
      <c r="HA9" s="113">
        <f>VLOOKUP(GZ$1,resumen!$A$4:$HF$104,41,FALSE)</f>
        <v>0</v>
      </c>
      <c r="HB9" s="113">
        <f>VLOOKUP(GZ$1,resumen!$A$4:$HF$104,45,FALSE)</f>
        <v>0</v>
      </c>
      <c r="HC9" s="113">
        <f>IF(VLOOKUP(HC$1,resumen!$A$4:$HF$104,44,FALSE)-HD9&lt;0,0,VLOOKUP(HC$1,resumen!$A$4:$HF$104,44,FALSE)-HD9)</f>
        <v>0</v>
      </c>
      <c r="HD9" s="113">
        <f>VLOOKUP(HC$1,resumen!$A$4:$HF$104,41,FALSE)</f>
        <v>0</v>
      </c>
      <c r="HE9" s="113">
        <f>VLOOKUP(HC$1,resumen!$A$4:$HF$104,45,FALSE)</f>
        <v>0</v>
      </c>
      <c r="HF9" s="113">
        <f>IF(VLOOKUP(HF$1,resumen!$A$4:$HF$104,44,FALSE)-HG9&lt;0,0,VLOOKUP(HF$1,resumen!$A$4:$HF$104,44,FALSE)-HG9)</f>
        <v>0</v>
      </c>
      <c r="HG9" s="113">
        <f>VLOOKUP(HF$1,resumen!$A$4:$HF$104,41,FALSE)</f>
        <v>0</v>
      </c>
      <c r="HH9" s="113">
        <f>VLOOKUP(HF$1,resumen!$A$4:$HF$104,45,FALSE)</f>
        <v>0</v>
      </c>
      <c r="HI9" s="113">
        <f>IF(VLOOKUP(HI$1,resumen!$A$4:$HF$104,44,FALSE)-HJ9&lt;0,0,VLOOKUP(HI$1,resumen!$A$4:$HF$104,44,FALSE)-HJ9)</f>
        <v>0</v>
      </c>
      <c r="HJ9" s="113">
        <f>VLOOKUP(HI$1,resumen!$A$4:$HF$104,41,FALSE)</f>
        <v>0</v>
      </c>
      <c r="HK9" s="113">
        <f>VLOOKUP(HI$1,resumen!$A$4:$HF$104,45,FALSE)</f>
        <v>0</v>
      </c>
      <c r="HL9" s="113">
        <f>IF(VLOOKUP(HL$1,resumen!$A$4:$HF$104,44,FALSE)-HM9&lt;0,0,VLOOKUP(HL$1,resumen!$A$4:$HF$104,44,FALSE)-HM9)</f>
        <v>0</v>
      </c>
      <c r="HM9" s="113">
        <f>VLOOKUP(HL$1,resumen!$A$4:$HF$104,41,FALSE)</f>
        <v>0</v>
      </c>
      <c r="HN9" s="113">
        <f>VLOOKUP(HL$1,resumen!$A$4:$HF$104,45,FALSE)</f>
        <v>0</v>
      </c>
      <c r="HO9" s="113">
        <f>IF(VLOOKUP(HO$1,resumen!$A$4:$HF$104,44,FALSE)-HP9&lt;0,0,VLOOKUP(HO$1,resumen!$A$4:$HF$104,44,FALSE)-HP9)</f>
        <v>0</v>
      </c>
      <c r="HP9" s="113">
        <f>VLOOKUP(HO$1,resumen!$A$4:$HF$104,41,FALSE)</f>
        <v>0</v>
      </c>
      <c r="HQ9" s="113">
        <f>VLOOKUP(HO$1,resumen!$A$4:$HF$104,45,FALSE)</f>
        <v>0</v>
      </c>
      <c r="HR9" s="113">
        <f>IF(VLOOKUP(HR$1,resumen!$A$4:$HF$104,44,FALSE)-HS9&lt;0,0,VLOOKUP(HR$1,resumen!$A$4:$HF$104,44,FALSE)-HS9)</f>
        <v>0</v>
      </c>
      <c r="HS9" s="113">
        <f>VLOOKUP(HR$1,resumen!$A$4:$HF$104,41,FALSE)</f>
        <v>0</v>
      </c>
      <c r="HT9" s="113">
        <f>VLOOKUP(HR$1,resumen!$A$4:$HF$104,45,FALSE)</f>
        <v>0</v>
      </c>
      <c r="HU9" s="113">
        <f>IF(VLOOKUP(HU$1,resumen!$A$4:$HF$104,44,FALSE)-HV9&lt;0,0,VLOOKUP(HU$1,resumen!$A$4:$HF$104,44,FALSE)-HV9)</f>
        <v>0</v>
      </c>
      <c r="HV9" s="113">
        <f>VLOOKUP(HU$1,resumen!$A$4:$HF$104,41,FALSE)</f>
        <v>0</v>
      </c>
      <c r="HW9" s="113">
        <f>VLOOKUP(HU$1,resumen!$A$4:$HF$104,45,FALSE)</f>
        <v>0</v>
      </c>
      <c r="HX9" s="113">
        <f>IF(VLOOKUP(HX$1,resumen!$A$4:$HF$104,44,FALSE)-HY9&lt;0,0,VLOOKUP(HX$1,resumen!$A$4:$HF$104,44,FALSE)-HY9)</f>
        <v>0</v>
      </c>
      <c r="HY9" s="113">
        <f>VLOOKUP(HX$1,resumen!$A$4:$HF$104,41,FALSE)</f>
        <v>0</v>
      </c>
      <c r="HZ9" s="113">
        <f>VLOOKUP(HX$1,resumen!$A$4:$HF$104,45,FALSE)</f>
        <v>0</v>
      </c>
      <c r="IA9" s="113">
        <f>IF(VLOOKUP(IA$1,resumen!$A$4:$HF$104,44,FALSE)-IB9&lt;0,0,VLOOKUP(IA$1,resumen!$A$4:$HF$104,44,FALSE)-IB9)</f>
        <v>0</v>
      </c>
      <c r="IB9" s="113">
        <f>VLOOKUP(IA$1,resumen!$A$4:$HF$104,41,FALSE)</f>
        <v>0</v>
      </c>
      <c r="IC9" s="113">
        <f>VLOOKUP(IA$1,resumen!$A$4:$HF$104,45,FALSE)</f>
        <v>0</v>
      </c>
      <c r="ID9" s="113">
        <f>IF(VLOOKUP(ID$1,resumen!$A$4:$HF$104,44,FALSE)-IE9&lt;0,0,VLOOKUP(ID$1,resumen!$A$4:$HF$104,44,FALSE)-IE9)</f>
        <v>0</v>
      </c>
      <c r="IE9" s="113">
        <f>VLOOKUP(ID$1,resumen!$A$4:$HF$104,41,FALSE)</f>
        <v>0</v>
      </c>
      <c r="IF9" s="113">
        <f>VLOOKUP(ID$1,resumen!$A$4:$HF$104,45,FALSE)</f>
        <v>0</v>
      </c>
      <c r="IG9" s="113">
        <f>IF(VLOOKUP(IG$1,resumen!$A$4:$HF$104,44,FALSE)-IH9&lt;0,0,VLOOKUP(IG$1,resumen!$A$4:$HF$104,44,FALSE)-IH9)</f>
        <v>0</v>
      </c>
      <c r="IH9" s="113">
        <f>VLOOKUP(IG$1,resumen!$A$4:$HF$104,41,FALSE)</f>
        <v>0</v>
      </c>
      <c r="II9" s="113">
        <f>VLOOKUP(IG$1,resumen!$A$4:$HF$104,45,FALSE)</f>
        <v>0</v>
      </c>
      <c r="IJ9" s="113">
        <f>IF(VLOOKUP(IJ$1,resumen!$A$4:$HF$104,44,FALSE)-IK9&lt;0,0,VLOOKUP(IJ$1,resumen!$A$4:$HF$104,44,FALSE)-IK9)</f>
        <v>0</v>
      </c>
      <c r="IK9" s="113">
        <f>VLOOKUP(IJ$1,resumen!$A$4:$HF$104,41,FALSE)</f>
        <v>0</v>
      </c>
      <c r="IL9" s="113">
        <f>VLOOKUP(IJ$1,resumen!$A$4:$HF$104,45,FALSE)</f>
        <v>0</v>
      </c>
      <c r="IM9" s="113">
        <f>IF(VLOOKUP(IM$1,resumen!$A$4:$HF$104,44,FALSE)-IN9&lt;0,0,VLOOKUP(IM$1,resumen!$A$4:$HF$104,44,FALSE)-IN9)</f>
        <v>0</v>
      </c>
      <c r="IN9" s="113">
        <f>VLOOKUP(IM$1,resumen!$A$4:$HF$104,41,FALSE)</f>
        <v>0</v>
      </c>
      <c r="IO9" s="113">
        <f>VLOOKUP(IM$1,resumen!$A$4:$HF$104,45,FALSE)</f>
        <v>0</v>
      </c>
      <c r="IP9" s="113">
        <f>IF(VLOOKUP(IP$1,resumen!$A$4:$HF$104,44,FALSE)-IQ9&lt;0,0,VLOOKUP(IP$1,resumen!$A$4:$HF$104,44,FALSE)-IQ9)</f>
        <v>0</v>
      </c>
      <c r="IQ9" s="113">
        <f>VLOOKUP(IP$1,resumen!$A$4:$HF$104,41,FALSE)</f>
        <v>0</v>
      </c>
      <c r="IR9" s="113">
        <f>VLOOKUP(IP$1,resumen!$A$4:$HF$104,45,FALSE)</f>
        <v>0</v>
      </c>
      <c r="IS9" s="113">
        <f>IF(VLOOKUP(IS$1,resumen!$A$4:$HF$104,44,FALSE)-IT9&lt;0,0,VLOOKUP(IS$1,resumen!$A$4:$HF$104,44,FALSE)-IT9)</f>
        <v>0</v>
      </c>
      <c r="IT9" s="113">
        <f>VLOOKUP(IS$1,resumen!$A$4:$HF$104,41,FALSE)</f>
        <v>0</v>
      </c>
      <c r="IU9" s="113">
        <f>VLOOKUP(IS$1,resumen!$A$4:$HF$104,45,FALSE)</f>
        <v>0</v>
      </c>
      <c r="IV9" s="113">
        <f>IF(VLOOKUP(IV$1,resumen!$A$4:$HF$104,44,FALSE)-IW9&lt;0,0,VLOOKUP(IV$1,resumen!$A$4:$HF$104,44,FALSE)-IW9)</f>
        <v>0</v>
      </c>
      <c r="IW9" s="113">
        <f>VLOOKUP(IV$1,resumen!$A$4:$HF$104,41,FALSE)</f>
        <v>0</v>
      </c>
      <c r="IX9" s="113">
        <f>VLOOKUP(IV$1,resumen!$A$4:$HF$104,45,FALSE)</f>
        <v>0</v>
      </c>
      <c r="IY9" s="113">
        <f>IF(VLOOKUP(IY$1,resumen!$A$4:$HF$104,44,FALSE)-IZ9&lt;0,0,VLOOKUP(IY$1,resumen!$A$4:$HF$104,44,FALSE)-IZ9)</f>
        <v>0</v>
      </c>
      <c r="IZ9" s="113">
        <f>VLOOKUP(IY$1,resumen!$A$4:$HF$104,41,FALSE)</f>
        <v>0</v>
      </c>
      <c r="JA9" s="113">
        <f>VLOOKUP(IY$1,resumen!$A$4:$HF$104,45,FALSE)</f>
        <v>0</v>
      </c>
      <c r="JB9" s="113">
        <f>IF(VLOOKUP(JB$1,resumen!$A$4:$HF$104,44,FALSE)-JC9&lt;0,0,VLOOKUP(JB$1,resumen!$A$4:$HF$104,44,FALSE)-JC9)</f>
        <v>0</v>
      </c>
      <c r="JC9" s="113">
        <f>VLOOKUP(JB$1,resumen!$A$4:$HF$104,41,FALSE)</f>
        <v>0</v>
      </c>
      <c r="JD9" s="113">
        <f>VLOOKUP(JB$1,resumen!$A$4:$HF$104,45,FALSE)</f>
        <v>0</v>
      </c>
      <c r="JE9" s="113">
        <f>IF(VLOOKUP(JE$1,resumen!$A$4:$HF$104,44,FALSE)-JF9&lt;0,0,VLOOKUP(JE$1,resumen!$A$4:$HF$104,44,FALSE)-JF9)</f>
        <v>0</v>
      </c>
      <c r="JF9" s="113">
        <f>VLOOKUP(JE$1,resumen!$A$4:$HF$104,41,FALSE)</f>
        <v>0</v>
      </c>
      <c r="JG9" s="113">
        <f>VLOOKUP(JE$1,resumen!$A$4:$HF$104,45,FALSE)</f>
        <v>0</v>
      </c>
      <c r="JH9" s="113">
        <f>IF(VLOOKUP(JH$1,resumen!$A$4:$HF$104,44,FALSE)-JI9&lt;0,0,VLOOKUP(JH$1,resumen!$A$4:$HF$104,44,FALSE)-JI9)</f>
        <v>0</v>
      </c>
      <c r="JI9" s="113">
        <f>VLOOKUP(JH$1,resumen!$A$4:$HF$104,41,FALSE)</f>
        <v>0</v>
      </c>
      <c r="JJ9" s="113">
        <f>VLOOKUP(JH$1,resumen!$A$4:$HF$104,45,FALSE)</f>
        <v>0</v>
      </c>
      <c r="JK9" s="113">
        <f>IF(VLOOKUP(JK$1,resumen!$A$4:$HF$104,44,FALSE)-JL9&lt;0,0,VLOOKUP(JK$1,resumen!$A$4:$HF$104,44,FALSE)-JL9)</f>
        <v>0</v>
      </c>
      <c r="JL9" s="113">
        <f>VLOOKUP(JK$1,resumen!$A$4:$HF$104,41,FALSE)</f>
        <v>0</v>
      </c>
      <c r="JM9" s="113">
        <f>VLOOKUP(JK$1,resumen!$A$4:$HF$104,45,FALSE)</f>
        <v>0</v>
      </c>
      <c r="JN9" s="113">
        <f>IF(VLOOKUP(JN$1,resumen!$A$4:$HF$104,44,FALSE)-JO9&lt;0,0,VLOOKUP(JN$1,resumen!$A$4:$HF$104,44,FALSE)-JO9)</f>
        <v>0</v>
      </c>
      <c r="JO9" s="113">
        <f>VLOOKUP(JN$1,resumen!$A$4:$HF$104,41,FALSE)</f>
        <v>0</v>
      </c>
      <c r="JP9" s="113">
        <f>VLOOKUP(JN$1,resumen!$A$4:$HF$104,45,FALSE)</f>
        <v>0</v>
      </c>
      <c r="JQ9" s="113">
        <f>IF(VLOOKUP(JQ$1,resumen!$A$4:$HF$104,44,FALSE)-JR9&lt;0,0,VLOOKUP(JQ$1,resumen!$A$4:$HF$104,44,FALSE)-JR9)</f>
        <v>0</v>
      </c>
      <c r="JR9" s="113">
        <f>VLOOKUP(JQ$1,resumen!$A$4:$HF$104,41,FALSE)</f>
        <v>0</v>
      </c>
      <c r="JS9" s="113">
        <f>VLOOKUP(JQ$1,resumen!$A$4:$HF$104,45,FALSE)</f>
        <v>0</v>
      </c>
      <c r="JT9" s="113">
        <f>IF(VLOOKUP(JT$1,resumen!$A$4:$HF$104,44,FALSE)-JU9&lt;0,0,VLOOKUP(JT$1,resumen!$A$4:$HF$104,44,FALSE)-JU9)</f>
        <v>0</v>
      </c>
      <c r="JU9" s="113">
        <f>VLOOKUP(JT$1,resumen!$A$4:$HF$104,41,FALSE)</f>
        <v>0</v>
      </c>
      <c r="JV9" s="113">
        <f>VLOOKUP(JT$1,resumen!$A$4:$HF$104,45,FALSE)</f>
        <v>0</v>
      </c>
      <c r="JW9" s="113">
        <f>IF(VLOOKUP(JW$1,resumen!$A$4:$HF$104,44,FALSE)-JX9&lt;0,0,VLOOKUP(JW$1,resumen!$A$4:$HF$104,44,FALSE)-JX9)</f>
        <v>0</v>
      </c>
      <c r="JX9" s="113">
        <f>VLOOKUP(JW$1,resumen!$A$4:$HF$104,41,FALSE)</f>
        <v>0</v>
      </c>
      <c r="JY9" s="113">
        <f>VLOOKUP(JW$1,resumen!$A$4:$HF$104,45,FALSE)</f>
        <v>0</v>
      </c>
      <c r="JZ9" s="113">
        <f>IF(VLOOKUP(JZ$1,resumen!$A$4:$HF$104,44,FALSE)-KA9&lt;0,0,VLOOKUP(JZ$1,resumen!$A$4:$HF$104,44,FALSE)-KA9)</f>
        <v>0</v>
      </c>
      <c r="KA9" s="113">
        <f>VLOOKUP(JZ$1,resumen!$A$4:$HF$104,41,FALSE)</f>
        <v>0</v>
      </c>
      <c r="KB9" s="113">
        <f>VLOOKUP(JZ$1,resumen!$A$4:$HF$104,45,FALSE)</f>
        <v>0</v>
      </c>
      <c r="KC9" s="113">
        <f>IF(VLOOKUP(KC$1,resumen!$A$4:$HF$104,44,FALSE)-KD9&lt;0,0,VLOOKUP(KC$1,resumen!$A$4:$HF$104,44,FALSE)-KD9)</f>
        <v>0</v>
      </c>
      <c r="KD9" s="113">
        <f>VLOOKUP(KC$1,resumen!$A$4:$HF$104,41,FALSE)</f>
        <v>0</v>
      </c>
      <c r="KE9" s="113">
        <f>VLOOKUP(KC$1,resumen!$A$4:$HF$104,45,FALSE)</f>
        <v>0</v>
      </c>
      <c r="KF9" s="113">
        <f>IF(VLOOKUP(KF$1,resumen!$A$4:$HF$104,44,FALSE)-KG9&lt;0,0,VLOOKUP(KF$1,resumen!$A$4:$HF$104,44,FALSE)-KG9)</f>
        <v>0</v>
      </c>
      <c r="KG9" s="113">
        <f>VLOOKUP(KF$1,resumen!$A$4:$HF$104,41,FALSE)</f>
        <v>0</v>
      </c>
      <c r="KH9" s="113">
        <f>VLOOKUP(KF$1,resumen!$A$4:$HF$104,45,FALSE)</f>
        <v>0</v>
      </c>
      <c r="KI9" s="113">
        <f>IF(VLOOKUP(KI$1,resumen!$A$4:$HF$104,44,FALSE)-KJ9&lt;0,0,VLOOKUP(KI$1,resumen!$A$4:$HF$104,44,FALSE)-KJ9)</f>
        <v>0</v>
      </c>
      <c r="KJ9" s="113">
        <f>VLOOKUP(KI$1,resumen!$A$4:$HF$104,41,FALSE)</f>
        <v>0</v>
      </c>
      <c r="KK9" s="113">
        <f>VLOOKUP(KI$1,resumen!$A$4:$HF$104,45,FALSE)</f>
        <v>0</v>
      </c>
      <c r="KL9" s="113">
        <f>IF(VLOOKUP(KL$1,resumen!$A$4:$HF$104,44,FALSE)-KM9&lt;0,0,VLOOKUP(KL$1,resumen!$A$4:$HF$104,44,FALSE)-KM9)</f>
        <v>0</v>
      </c>
      <c r="KM9" s="113">
        <f>VLOOKUP(KL$1,resumen!$A$4:$HF$104,41,FALSE)</f>
        <v>0</v>
      </c>
      <c r="KN9" s="113">
        <f>VLOOKUP(KL$1,resumen!$A$4:$HF$104,45,FALSE)</f>
        <v>0</v>
      </c>
      <c r="KO9" s="113">
        <f>IF(VLOOKUP(KO$1,resumen!$A$4:$HF$104,44,FALSE)-KP9&lt;0,0,VLOOKUP(KO$1,resumen!$A$4:$HF$104,44,FALSE)-KP9)</f>
        <v>0</v>
      </c>
      <c r="KP9" s="113">
        <f>VLOOKUP(KO$1,resumen!$A$4:$HF$104,41,FALSE)</f>
        <v>0</v>
      </c>
      <c r="KQ9" s="113">
        <f>VLOOKUP(KO$1,resumen!$A$4:$HF$104,45,FALSE)</f>
        <v>0</v>
      </c>
      <c r="KR9" s="113">
        <f t="shared" si="0"/>
        <v>10</v>
      </c>
      <c r="KS9" s="113">
        <f t="shared" si="0"/>
        <v>-10</v>
      </c>
      <c r="KT9" s="113">
        <f t="shared" si="0"/>
        <v>0</v>
      </c>
      <c r="KU9" s="140"/>
      <c r="KV9" s="24">
        <f t="shared" si="1"/>
        <v>0</v>
      </c>
    </row>
    <row r="10" spans="1:308" x14ac:dyDescent="0.25">
      <c r="A10" s="26">
        <v>1000870</v>
      </c>
      <c r="B10" s="24" t="s">
        <v>36</v>
      </c>
      <c r="C10" s="26" t="s">
        <v>33</v>
      </c>
      <c r="D10" s="113">
        <f>IF(VLOOKUP(D$1,resumen!$A$4:$HF$104,52,FALSE)-E10&lt;0,0,VLOOKUP(D$1,resumen!$A$4:$HF$104,52,FALSE)-E10)</f>
        <v>0</v>
      </c>
      <c r="E10" s="113">
        <f>VLOOKUP(D$1,resumen!$A$4:$HF$104,49,FALSE)</f>
        <v>0</v>
      </c>
      <c r="F10" s="113">
        <f>VLOOKUP(D$1,resumen!$A$4:$HF$104,53,FALSE)</f>
        <v>0</v>
      </c>
      <c r="G10" s="113">
        <f>IF(VLOOKUP(G$1,resumen!$A$4:$HF$104,52,FALSE)-H10&lt;0,0,VLOOKUP(G$1,resumen!$A$4:$HF$104,52,FALSE)-H10)</f>
        <v>0</v>
      </c>
      <c r="H10" s="113">
        <f>VLOOKUP(G$1,resumen!$A$4:$HF$104,49,FALSE)</f>
        <v>0</v>
      </c>
      <c r="I10" s="113">
        <f>VLOOKUP(G$1,resumen!$A$4:$HF$104,53,FALSE)</f>
        <v>0</v>
      </c>
      <c r="J10" s="113">
        <f>IF(VLOOKUP(J$1,resumen!$A$4:$HF$104,52,FALSE)-K10&lt;0,0,VLOOKUP(J$1,resumen!$A$4:$HF$104,52,FALSE)-K10)</f>
        <v>0</v>
      </c>
      <c r="K10" s="113">
        <f>VLOOKUP(J$1,resumen!$A$4:$HF$104,49,FALSE)</f>
        <v>0</v>
      </c>
      <c r="L10" s="113">
        <f>VLOOKUP(J$1,resumen!$A$4:$HF$104,53,FALSE)</f>
        <v>0</v>
      </c>
      <c r="M10" s="113">
        <f>IF(VLOOKUP(M$1,resumen!$A$4:$HF$104,52,FALSE)-N10&lt;0,0,VLOOKUP(M$1,resumen!$A$4:$HF$104,52,FALSE)-N10)</f>
        <v>0</v>
      </c>
      <c r="N10" s="113">
        <f>VLOOKUP(M$1,resumen!$A$4:$HF$104,49,FALSE)</f>
        <v>0</v>
      </c>
      <c r="O10" s="113">
        <f>VLOOKUP(M$1,resumen!$A$4:$HF$104,53,FALSE)</f>
        <v>0</v>
      </c>
      <c r="P10" s="113">
        <f>IF(VLOOKUP(P$1,resumen!$A$4:$HF$104,52,FALSE)-Q10&lt;0,0,VLOOKUP(P$1,resumen!$A$4:$HF$104,52,FALSE)-Q10)</f>
        <v>0</v>
      </c>
      <c r="Q10" s="113">
        <f>VLOOKUP(P$1,resumen!$A$4:$HF$104,49,FALSE)</f>
        <v>0</v>
      </c>
      <c r="R10" s="113">
        <f>VLOOKUP(P$1,resumen!$A$4:$HF$104,53,FALSE)</f>
        <v>0</v>
      </c>
      <c r="S10" s="113">
        <f>IF(VLOOKUP(S$1,resumen!$A$4:$HF$104,52,FALSE)-T10&lt;0,0,VLOOKUP(S$1,resumen!$A$4:$HF$104,52,FALSE)-T10)</f>
        <v>0</v>
      </c>
      <c r="T10" s="113">
        <f>VLOOKUP(S$1,resumen!$A$4:$HF$104,49,FALSE)</f>
        <v>0</v>
      </c>
      <c r="U10" s="113">
        <f>VLOOKUP(S$1,resumen!$A$4:$HF$104,53,FALSE)</f>
        <v>0</v>
      </c>
      <c r="V10" s="113">
        <f>IF(VLOOKUP(V$1,resumen!$A$4:$HF$104,52,FALSE)-W10&lt;0,0,VLOOKUP(V$1,resumen!$A$4:$HF$104,52,FALSE)-W10)</f>
        <v>0</v>
      </c>
      <c r="W10" s="113">
        <f>VLOOKUP(V$1,resumen!$A$4:$HF$104,49,FALSE)</f>
        <v>0</v>
      </c>
      <c r="X10" s="113">
        <f>VLOOKUP(V$1,resumen!$A$4:$HF$104,53,FALSE)</f>
        <v>0</v>
      </c>
      <c r="Y10" s="113">
        <f>IF(VLOOKUP(Y$1,resumen!$A$4:$HF$104,52,FALSE)-Z10&lt;0,0,VLOOKUP(Y$1,resumen!$A$4:$HF$104,52,FALSE)-Z10)</f>
        <v>0</v>
      </c>
      <c r="Z10" s="113">
        <f>VLOOKUP(Y$1,resumen!$A$4:$HF$104,49,FALSE)</f>
        <v>0</v>
      </c>
      <c r="AA10" s="113">
        <f>VLOOKUP(Y$1,resumen!$A$4:$HF$104,53,FALSE)</f>
        <v>0</v>
      </c>
      <c r="AB10" s="113">
        <f>IF(VLOOKUP(AB$1,resumen!$A$4:$HF$104,52,FALSE)-AC10&lt;0,0,VLOOKUP(AB$1,resumen!$A$4:$HF$104,52,FALSE)-AC10)</f>
        <v>0</v>
      </c>
      <c r="AC10" s="113">
        <f>VLOOKUP(AB$1,resumen!$A$4:$HF$104,49,FALSE)</f>
        <v>0</v>
      </c>
      <c r="AD10" s="113">
        <f>VLOOKUP(AB$1,resumen!$A$4:$HF$104,53,FALSE)</f>
        <v>0</v>
      </c>
      <c r="AE10" s="113">
        <f>IF(VLOOKUP(AE$1,resumen!$A$4:$HF$104,52,FALSE)-AF10&lt;0,0,VLOOKUP(AE$1,resumen!$A$4:$HF$104,52,FALSE)-AF10)</f>
        <v>0</v>
      </c>
      <c r="AF10" s="113">
        <f>VLOOKUP(AE$1,resumen!$A$4:$HF$104,49,FALSE)</f>
        <v>0</v>
      </c>
      <c r="AG10" s="113">
        <f>VLOOKUP(AE$1,resumen!$A$4:$HF$104,53,FALSE)</f>
        <v>0</v>
      </c>
      <c r="AH10" s="113">
        <f>IF(VLOOKUP(AH$1,resumen!$A$4:$HF$104,52,FALSE)-AI10&lt;0,0,VLOOKUP(AH$1,resumen!$A$4:$HF$104,52,FALSE)-AI10)</f>
        <v>0</v>
      </c>
      <c r="AI10" s="113">
        <f>VLOOKUP(AH$1,resumen!$A$4:$HF$104,49,FALSE)</f>
        <v>0</v>
      </c>
      <c r="AJ10" s="113">
        <f>VLOOKUP(AH$1,resumen!$A$4:$HF$104,53,FALSE)</f>
        <v>0</v>
      </c>
      <c r="AK10" s="113">
        <f>IF(VLOOKUP(AK$1,resumen!$A$4:$HF$104,52,FALSE)-AL10&lt;0,0,VLOOKUP(AK$1,resumen!$A$4:$HF$104,52,FALSE)-AL10)</f>
        <v>0</v>
      </c>
      <c r="AL10" s="113">
        <f>VLOOKUP(AK$1,resumen!$A$4:$HF$104,49,FALSE)</f>
        <v>0</v>
      </c>
      <c r="AM10" s="113">
        <f>VLOOKUP(AK$1,resumen!$A$4:$HF$104,53,FALSE)</f>
        <v>0</v>
      </c>
      <c r="AN10" s="113">
        <f>IF(VLOOKUP(AN$1,resumen!$A$4:$HF$104,52,FALSE)-AO10&lt;0,0,VLOOKUP(AN$1,resumen!$A$4:$HF$104,52,FALSE)-AO10)</f>
        <v>0</v>
      </c>
      <c r="AO10" s="113">
        <f>VLOOKUP(AN$1,resumen!$A$4:$HF$104,49,FALSE)</f>
        <v>0</v>
      </c>
      <c r="AP10" s="113">
        <f>VLOOKUP(AN$1,resumen!$A$4:$HF$104,53,FALSE)</f>
        <v>0</v>
      </c>
      <c r="AQ10" s="113">
        <f>IF(VLOOKUP(AQ$1,resumen!$A$4:$HF$104,52,FALSE)-AR10&lt;0,0,VLOOKUP(AQ$1,resumen!$A$4:$HF$104,52,FALSE)-AR10)</f>
        <v>0</v>
      </c>
      <c r="AR10" s="113">
        <f>VLOOKUP(AQ$1,resumen!$A$4:$HF$104,49,FALSE)</f>
        <v>0</v>
      </c>
      <c r="AS10" s="113">
        <f>VLOOKUP(AQ$1,resumen!$A$4:$HF$104,53,FALSE)</f>
        <v>0</v>
      </c>
      <c r="AT10" s="113">
        <f>IF(VLOOKUP(AT$1,resumen!$A$4:$HF$104,52,FALSE)-AU10&lt;0,0,VLOOKUP(AT$1,resumen!$A$4:$HF$104,52,FALSE)-AU10)</f>
        <v>0</v>
      </c>
      <c r="AU10" s="113">
        <f>VLOOKUP(AT$1,resumen!$A$4:$HF$104,49,FALSE)</f>
        <v>0</v>
      </c>
      <c r="AV10" s="113">
        <f>VLOOKUP(AT$1,resumen!$A$4:$HF$104,53,FALSE)</f>
        <v>0</v>
      </c>
      <c r="AW10" s="113">
        <f>IF(VLOOKUP(AW$1,resumen!$A$4:$HF$104,52,FALSE)-AX10&lt;0,0,VLOOKUP(AW$1,resumen!$A$4:$HF$104,52,FALSE)-AX10)</f>
        <v>0</v>
      </c>
      <c r="AX10" s="113">
        <f>VLOOKUP(AW$1,resumen!$A$4:$HF$104,49,FALSE)</f>
        <v>0</v>
      </c>
      <c r="AY10" s="113">
        <f>VLOOKUP(AW$1,resumen!$A$4:$HF$104,53,FALSE)</f>
        <v>0</v>
      </c>
      <c r="AZ10" s="113">
        <f>IF(VLOOKUP(AZ$1,resumen!$A$4:$HF$104,52,FALSE)-BA10&lt;0,0,VLOOKUP(AZ$1,resumen!$A$4:$HF$104,52,FALSE)-BA10)</f>
        <v>0</v>
      </c>
      <c r="BA10" s="113">
        <f>VLOOKUP(AZ$1,resumen!$A$4:$HF$104,49,FALSE)</f>
        <v>0</v>
      </c>
      <c r="BB10" s="113">
        <f>VLOOKUP(AZ$1,resumen!$A$4:$HF$104,53,FALSE)</f>
        <v>0</v>
      </c>
      <c r="BC10" s="113">
        <f>IF(VLOOKUP(BC$1,resumen!$A$4:$HF$104,52,FALSE)-BD10&lt;0,0,VLOOKUP(BC$1,resumen!$A$4:$HF$104,52,FALSE)-BD10)</f>
        <v>0</v>
      </c>
      <c r="BD10" s="113">
        <f>VLOOKUP(BC$1,resumen!$A$4:$HF$104,49,FALSE)</f>
        <v>0</v>
      </c>
      <c r="BE10" s="113">
        <f>VLOOKUP(BC$1,resumen!$A$4:$HF$104,53,FALSE)</f>
        <v>0</v>
      </c>
      <c r="BF10" s="113">
        <f>IF(VLOOKUP(BF$1,resumen!$A$4:$HF$104,52,FALSE)-BG10&lt;0,0,VLOOKUP(BF$1,resumen!$A$4:$HF$104,52,FALSE)-BG10)</f>
        <v>0</v>
      </c>
      <c r="BG10" s="113">
        <f>VLOOKUP(BF$1,resumen!$A$4:$HF$104,49,FALSE)</f>
        <v>0</v>
      </c>
      <c r="BH10" s="113">
        <f>VLOOKUP(BF$1,resumen!$A$4:$HF$104,53,FALSE)</f>
        <v>0</v>
      </c>
      <c r="BI10" s="113">
        <f>IF(VLOOKUP(BI$1,resumen!$A$4:$HF$104,52,FALSE)-BJ10&lt;0,0,VLOOKUP(BI$1,resumen!$A$4:$HF$104,52,FALSE)-BJ10)</f>
        <v>0</v>
      </c>
      <c r="BJ10" s="113">
        <f>VLOOKUP(BI$1,resumen!$A$4:$HF$104,49,FALSE)</f>
        <v>0</v>
      </c>
      <c r="BK10" s="113">
        <f>VLOOKUP(BI$1,resumen!$A$4:$HF$104,53,FALSE)</f>
        <v>0</v>
      </c>
      <c r="BL10" s="113">
        <f>IF(VLOOKUP(BL$1,resumen!$A$4:$HF$104,52,FALSE)-BM10&lt;0,0,VLOOKUP(BL$1,resumen!$A$4:$HF$104,52,FALSE)-BM10)</f>
        <v>0</v>
      </c>
      <c r="BM10" s="113">
        <f>VLOOKUP(BL$1,resumen!$A$4:$HF$104,49,FALSE)</f>
        <v>0</v>
      </c>
      <c r="BN10" s="113">
        <f>VLOOKUP(BL$1,resumen!$A$4:$HF$104,53,FALSE)</f>
        <v>0</v>
      </c>
      <c r="BO10" s="113">
        <f>IF(VLOOKUP(BO$1,resumen!$A$4:$HF$104,52,FALSE)-BP10&lt;0,0,VLOOKUP(BO$1,resumen!$A$4:$HF$104,52,FALSE)-BP10)</f>
        <v>0</v>
      </c>
      <c r="BP10" s="113">
        <f>VLOOKUP(BO$1,resumen!$A$4:$HF$104,49,FALSE)</f>
        <v>0</v>
      </c>
      <c r="BQ10" s="113">
        <f>VLOOKUP(BO$1,resumen!$A$4:$HF$104,53,FALSE)</f>
        <v>0</v>
      </c>
      <c r="BR10" s="113">
        <f>IF(VLOOKUP(BR$1,resumen!$A$4:$HF$104,52,FALSE)-BS10&lt;0,0,VLOOKUP(BR$1,resumen!$A$4:$HF$104,52,FALSE)-BS10)</f>
        <v>0</v>
      </c>
      <c r="BS10" s="113">
        <f>VLOOKUP(BR$1,resumen!$A$4:$HF$104,49,FALSE)</f>
        <v>0</v>
      </c>
      <c r="BT10" s="113">
        <f>VLOOKUP(BR$1,resumen!$A$4:$HF$104,53,FALSE)</f>
        <v>0</v>
      </c>
      <c r="BU10" s="113">
        <f>IF(VLOOKUP(BU$1,resumen!$A$4:$HF$104,52,FALSE)-BV10&lt;0,0,VLOOKUP(BU$1,resumen!$A$4:$HF$104,52,FALSE)-BV10)</f>
        <v>0</v>
      </c>
      <c r="BV10" s="113">
        <f>VLOOKUP(BU$1,resumen!$A$4:$HF$104,49,FALSE)</f>
        <v>0</v>
      </c>
      <c r="BW10" s="113">
        <f>VLOOKUP(BU$1,resumen!$A$4:$HF$104,53,FALSE)</f>
        <v>0</v>
      </c>
      <c r="BX10" s="113">
        <f>IF(VLOOKUP(BX$1,resumen!$A$4:$HF$104,52,FALSE)-BY10&lt;0,0,VLOOKUP(BX$1,resumen!$A$4:$HF$104,52,FALSE)-BY10)</f>
        <v>0</v>
      </c>
      <c r="BY10" s="113">
        <f>VLOOKUP(BX$1,resumen!$A$4:$HF$104,49,FALSE)</f>
        <v>0</v>
      </c>
      <c r="BZ10" s="113">
        <f>VLOOKUP(BX$1,resumen!$A$4:$HF$104,53,FALSE)</f>
        <v>0</v>
      </c>
      <c r="CA10" s="113">
        <f>IF(VLOOKUP(CA$1,resumen!$A$4:$HF$104,52,FALSE)-CB10&lt;0,0,VLOOKUP(CA$1,resumen!$A$4:$HF$104,52,FALSE)-CB10)</f>
        <v>0</v>
      </c>
      <c r="CB10" s="113">
        <f>VLOOKUP(CA$1,resumen!$A$4:$HF$104,49,FALSE)</f>
        <v>0</v>
      </c>
      <c r="CC10" s="113">
        <f>VLOOKUP(CA$1,resumen!$A$4:$HF$104,53,FALSE)</f>
        <v>0</v>
      </c>
      <c r="CD10" s="113">
        <f>IF(VLOOKUP(CD$1,resumen!$A$4:$HF$104,52,FALSE)-CE10&lt;0,0,VLOOKUP(CD$1,resumen!$A$4:$HF$104,52,FALSE)-CE10)</f>
        <v>0</v>
      </c>
      <c r="CE10" s="113">
        <f>VLOOKUP(CD$1,resumen!$A$4:$HF$104,49,FALSE)</f>
        <v>0</v>
      </c>
      <c r="CF10" s="113">
        <f>VLOOKUP(CD$1,resumen!$A$4:$HF$104,53,FALSE)</f>
        <v>0</v>
      </c>
      <c r="CG10" s="113">
        <f>IF(VLOOKUP(CG$1,resumen!$A$4:$HF$104,52,FALSE)-CH10&lt;0,0,VLOOKUP(CG$1,resumen!$A$4:$HF$104,52,FALSE)-CH10)</f>
        <v>0</v>
      </c>
      <c r="CH10" s="113">
        <f>VLOOKUP(CG$1,resumen!$A$4:$HF$104,49,FALSE)</f>
        <v>0</v>
      </c>
      <c r="CI10" s="113">
        <f>VLOOKUP(CG$1,resumen!$A$4:$HF$104,53,FALSE)</f>
        <v>0</v>
      </c>
      <c r="CJ10" s="113">
        <f>IF(VLOOKUP(CJ$1,resumen!$A$4:$HF$104,52,FALSE)-CK10&lt;0,0,VLOOKUP(CJ$1,resumen!$A$4:$HF$104,52,FALSE)-CK10)</f>
        <v>0</v>
      </c>
      <c r="CK10" s="113">
        <f>VLOOKUP(CJ$1,resumen!$A$4:$HF$104,49,FALSE)</f>
        <v>0</v>
      </c>
      <c r="CL10" s="113">
        <f>VLOOKUP(CJ$1,resumen!$A$4:$HF$104,53,FALSE)</f>
        <v>0</v>
      </c>
      <c r="CM10" s="113">
        <f>IF(VLOOKUP(CM$1,resumen!$A$4:$HF$104,52,FALSE)-CN10&lt;0,0,VLOOKUP(CM$1,resumen!$A$4:$HF$104,52,FALSE)-CN10)</f>
        <v>0</v>
      </c>
      <c r="CN10" s="113">
        <f>VLOOKUP(CM$1,resumen!$A$4:$HF$104,49,FALSE)</f>
        <v>0</v>
      </c>
      <c r="CO10" s="113">
        <f>VLOOKUP(CM$1,resumen!$A$4:$HF$104,53,FALSE)</f>
        <v>0</v>
      </c>
      <c r="CP10" s="113">
        <f>IF(VLOOKUP(CP$1,resumen!$A$4:$HF$104,52,FALSE)-CQ10&lt;0,0,VLOOKUP(CP$1,resumen!$A$4:$HF$104,52,FALSE)-CQ10)</f>
        <v>0</v>
      </c>
      <c r="CQ10" s="113">
        <f>VLOOKUP(CP$1,resumen!$A$4:$HF$104,49,FALSE)</f>
        <v>0</v>
      </c>
      <c r="CR10" s="113">
        <f>VLOOKUP(CP$1,resumen!$A$4:$HF$104,53,FALSE)</f>
        <v>0</v>
      </c>
      <c r="CS10" s="113">
        <f>IF(VLOOKUP(CS$1,resumen!$A$4:$HF$104,52,FALSE)-CT10&lt;0,0,VLOOKUP(CS$1,resumen!$A$4:$HF$104,52,FALSE)-CT10)</f>
        <v>0</v>
      </c>
      <c r="CT10" s="113">
        <f>VLOOKUP(CS$1,resumen!$A$4:$HF$104,49,FALSE)</f>
        <v>0</v>
      </c>
      <c r="CU10" s="113">
        <f>VLOOKUP(CS$1,resumen!$A$4:$HF$104,53,FALSE)</f>
        <v>0</v>
      </c>
      <c r="CV10" s="113">
        <f>IF(VLOOKUP(CV$1,resumen!$A$4:$HF$104,52,FALSE)-CW10&lt;0,0,VLOOKUP(CV$1,resumen!$A$4:$HF$104,52,FALSE)-CW10)</f>
        <v>0</v>
      </c>
      <c r="CW10" s="113">
        <f>VLOOKUP(CV$1,resumen!$A$4:$HF$104,49,FALSE)</f>
        <v>0</v>
      </c>
      <c r="CX10" s="113">
        <f>VLOOKUP(CV$1,resumen!$A$4:$HF$104,53,FALSE)</f>
        <v>0</v>
      </c>
      <c r="CY10" s="113">
        <f>IF(VLOOKUP(CY$1,resumen!$A$4:$HF$104,52,FALSE)-CZ10&lt;0,0,VLOOKUP(CY$1,resumen!$A$4:$HF$104,52,FALSE)-CZ10)</f>
        <v>0</v>
      </c>
      <c r="CZ10" s="113">
        <f>VLOOKUP(CY$1,resumen!$A$4:$HF$104,49,FALSE)</f>
        <v>0</v>
      </c>
      <c r="DA10" s="113">
        <f>VLOOKUP(CY$1,resumen!$A$4:$HF$104,53,FALSE)</f>
        <v>0</v>
      </c>
      <c r="DB10" s="113">
        <f>IF(VLOOKUP(DB$1,resumen!$A$4:$HF$104,52,FALSE)-DC10&lt;0,0,VLOOKUP(DB$1,resumen!$A$4:$HF$104,52,FALSE)-DC10)</f>
        <v>0</v>
      </c>
      <c r="DC10" s="113">
        <f>VLOOKUP(DB$1,resumen!$A$4:$HF$104,49,FALSE)</f>
        <v>0</v>
      </c>
      <c r="DD10" s="113">
        <f>VLOOKUP(DB$1,resumen!$A$4:$HF$104,53,FALSE)</f>
        <v>0</v>
      </c>
      <c r="DE10" s="113">
        <f>IF(VLOOKUP(DE$1,resumen!$A$4:$HF$104,52,FALSE)-DF10&lt;0,0,VLOOKUP(DE$1,resumen!$A$4:$HF$104,52,FALSE)-DF10)</f>
        <v>0</v>
      </c>
      <c r="DF10" s="113">
        <f>VLOOKUP(DE$1,resumen!$A$4:$HF$104,49,FALSE)</f>
        <v>0</v>
      </c>
      <c r="DG10" s="113">
        <f>VLOOKUP(DE$1,resumen!$A$4:$HF$104,53,FALSE)</f>
        <v>0</v>
      </c>
      <c r="DH10" s="113">
        <f>IF(VLOOKUP(DH$1,resumen!$A$4:$HF$104,52,FALSE)-DI10&lt;0,0,VLOOKUP(DH$1,resumen!$A$4:$HF$104,52,FALSE)-DI10)</f>
        <v>0</v>
      </c>
      <c r="DI10" s="113">
        <f>VLOOKUP(DH$1,resumen!$A$4:$HF$104,49,FALSE)</f>
        <v>0</v>
      </c>
      <c r="DJ10" s="113">
        <f>VLOOKUP(DH$1,resumen!$A$4:$HF$104,53,FALSE)</f>
        <v>0</v>
      </c>
      <c r="DK10" s="113">
        <f>IF(VLOOKUP(DK$1,resumen!$A$4:$HF$104,52,FALSE)-DL10&lt;0,0,VLOOKUP(DK$1,resumen!$A$4:$HF$104,52,FALSE)-DL10)</f>
        <v>0</v>
      </c>
      <c r="DL10" s="113">
        <f>VLOOKUP(DK$1,resumen!$A$4:$HF$104,49,FALSE)</f>
        <v>0</v>
      </c>
      <c r="DM10" s="113">
        <f>VLOOKUP(DK$1,resumen!$A$4:$HF$104,53,FALSE)</f>
        <v>0</v>
      </c>
      <c r="DN10" s="113">
        <f>IF(VLOOKUP(DN$1,resumen!$A$4:$HF$104,52,FALSE)-DO10&lt;0,0,VLOOKUP(DN$1,resumen!$A$4:$HF$104,52,FALSE)-DO10)</f>
        <v>0</v>
      </c>
      <c r="DO10" s="113">
        <f>VLOOKUP(DN$1,resumen!$A$4:$HF$104,49,FALSE)</f>
        <v>0</v>
      </c>
      <c r="DP10" s="113">
        <f>VLOOKUP(DN$1,resumen!$A$4:$HF$104,53,FALSE)</f>
        <v>0</v>
      </c>
      <c r="DQ10" s="113">
        <f>IF(VLOOKUP(DQ$1,resumen!$A$4:$HF$104,52,FALSE)-DR10&lt;0,0,VLOOKUP(DQ$1,resumen!$A$4:$HF$104,52,FALSE)-DR10)</f>
        <v>0</v>
      </c>
      <c r="DR10" s="113">
        <f>VLOOKUP(DQ$1,resumen!$A$4:$HF$104,49,FALSE)</f>
        <v>0</v>
      </c>
      <c r="DS10" s="113">
        <f>VLOOKUP(DQ$1,resumen!$A$4:$HF$104,53,FALSE)</f>
        <v>0</v>
      </c>
      <c r="DT10" s="113">
        <f>IF(VLOOKUP(DT$1,resumen!$A$4:$HF$104,52,FALSE)-DU10&lt;0,0,VLOOKUP(DT$1,resumen!$A$4:$HF$104,52,FALSE)-DU10)</f>
        <v>0</v>
      </c>
      <c r="DU10" s="113">
        <f>VLOOKUP(DT$1,resumen!$A$4:$HF$104,49,FALSE)</f>
        <v>0</v>
      </c>
      <c r="DV10" s="113">
        <f>VLOOKUP(DT$1,resumen!$A$4:$HF$104,53,FALSE)</f>
        <v>0</v>
      </c>
      <c r="DW10" s="113">
        <f>IF(VLOOKUP(DW$1,resumen!$A$4:$HF$104,52,FALSE)-DX10&lt;0,0,VLOOKUP(DW$1,resumen!$A$4:$HF$104,52,FALSE)-DX10)</f>
        <v>0</v>
      </c>
      <c r="DX10" s="113">
        <f>VLOOKUP(DW$1,resumen!$A$4:$HF$104,49,FALSE)</f>
        <v>0</v>
      </c>
      <c r="DY10" s="113">
        <f>VLOOKUP(DW$1,resumen!$A$4:$HF$104,53,FALSE)</f>
        <v>0</v>
      </c>
      <c r="DZ10" s="113">
        <f>IF(VLOOKUP(DZ$1,resumen!$A$4:$HF$104,52,FALSE)-EA10&lt;0,0,VLOOKUP(DZ$1,resumen!$A$4:$HF$104,52,FALSE)-EA10)</f>
        <v>0</v>
      </c>
      <c r="EA10" s="113">
        <f>VLOOKUP(DZ$1,resumen!$A$4:$HF$104,49,FALSE)</f>
        <v>0</v>
      </c>
      <c r="EB10" s="113">
        <f>VLOOKUP(DZ$1,resumen!$A$4:$HF$104,53,FALSE)</f>
        <v>0</v>
      </c>
      <c r="EC10" s="113">
        <f>IF(VLOOKUP(EC$1,resumen!$A$4:$HF$104,52,FALSE)-ED10&lt;0,0,VLOOKUP(EC$1,resumen!$A$4:$HF$104,52,FALSE)-ED10)</f>
        <v>0</v>
      </c>
      <c r="ED10" s="113">
        <f>VLOOKUP(EC$1,resumen!$A$4:$HF$104,49,FALSE)</f>
        <v>0</v>
      </c>
      <c r="EE10" s="113">
        <f>VLOOKUP(EC$1,resumen!$A$4:$HF$104,53,FALSE)</f>
        <v>0</v>
      </c>
      <c r="EF10" s="113">
        <f>IF(VLOOKUP(EF$1,resumen!$A$4:$HF$104,52,FALSE)-EG10&lt;0,0,VLOOKUP(EF$1,resumen!$A$4:$HF$104,52,FALSE)-EG10)</f>
        <v>0</v>
      </c>
      <c r="EG10" s="113">
        <f>VLOOKUP(EF$1,resumen!$A$4:$HF$104,49,FALSE)</f>
        <v>0</v>
      </c>
      <c r="EH10" s="113">
        <f>VLOOKUP(EF$1,resumen!$A$4:$HF$104,53,FALSE)</f>
        <v>0</v>
      </c>
      <c r="EI10" s="113">
        <f>IF(VLOOKUP(EI$1,resumen!$A$4:$HF$104,52,FALSE)-EJ10&lt;0,0,VLOOKUP(EI$1,resumen!$A$4:$HF$104,52,FALSE)-EJ10)</f>
        <v>0</v>
      </c>
      <c r="EJ10" s="113">
        <f>VLOOKUP(EI$1,resumen!$A$4:$HF$104,49,FALSE)</f>
        <v>0</v>
      </c>
      <c r="EK10" s="113">
        <f>VLOOKUP(EI$1,resumen!$A$4:$HF$104,53,FALSE)</f>
        <v>0</v>
      </c>
      <c r="EL10" s="113">
        <f>IF(VLOOKUP(EL$1,resumen!$A$4:$HF$104,52,FALSE)-EM10&lt;0,0,VLOOKUP(EL$1,resumen!$A$4:$HF$104,52,FALSE)-EM10)</f>
        <v>0</v>
      </c>
      <c r="EM10" s="113">
        <f>VLOOKUP(EL$1,resumen!$A$4:$HF$104,49,FALSE)</f>
        <v>0</v>
      </c>
      <c r="EN10" s="113">
        <f>VLOOKUP(EL$1,resumen!$A$4:$HF$104,53,FALSE)</f>
        <v>0</v>
      </c>
      <c r="EO10" s="113">
        <f>IF(VLOOKUP(EO$1,resumen!$A$4:$HF$104,52,FALSE)-EP10&lt;0,0,VLOOKUP(EO$1,resumen!$A$4:$HF$104,52,FALSE)-EP10)</f>
        <v>0</v>
      </c>
      <c r="EP10" s="113">
        <f>VLOOKUP(EO$1,resumen!$A$4:$HF$104,49,FALSE)</f>
        <v>0</v>
      </c>
      <c r="EQ10" s="113">
        <f>VLOOKUP(EO$1,resumen!$A$4:$HF$104,53,FALSE)</f>
        <v>0</v>
      </c>
      <c r="ER10" s="113">
        <f>IF(VLOOKUP(ER$1,resumen!$A$4:$HF$104,52,FALSE)-ES10&lt;0,0,VLOOKUP(ER$1,resumen!$A$4:$HF$104,52,FALSE)-ES10)</f>
        <v>0</v>
      </c>
      <c r="ES10" s="113">
        <f>VLOOKUP(ER$1,resumen!$A$4:$HF$104,49,FALSE)</f>
        <v>0</v>
      </c>
      <c r="ET10" s="113">
        <f>VLOOKUP(ER$1,resumen!$A$4:$HF$104,53,FALSE)</f>
        <v>0</v>
      </c>
      <c r="EU10" s="113">
        <f>IF(VLOOKUP(EU$1,resumen!$A$4:$HF$104,52,FALSE)-EV10&lt;0,0,VLOOKUP(EU$1,resumen!$A$4:$HF$104,52,FALSE)-EV10)</f>
        <v>0</v>
      </c>
      <c r="EV10" s="113">
        <f>VLOOKUP(EU$1,resumen!$A$4:$HF$104,49,FALSE)</f>
        <v>0</v>
      </c>
      <c r="EW10" s="113">
        <f>VLOOKUP(EU$1,resumen!$A$4:$HF$104,53,FALSE)</f>
        <v>0</v>
      </c>
      <c r="EX10" s="113">
        <f>IF(VLOOKUP(EX$1,resumen!$A$4:$HF$104,52,FALSE)-EY10&lt;0,0,VLOOKUP(EX$1,resumen!$A$4:$HF$104,52,FALSE)-EY10)</f>
        <v>0</v>
      </c>
      <c r="EY10" s="113">
        <f>VLOOKUP(EX$1,resumen!$A$4:$HF$104,49,FALSE)</f>
        <v>0</v>
      </c>
      <c r="EZ10" s="113">
        <f>VLOOKUP(EX$1,resumen!$A$4:$HF$104,53,FALSE)</f>
        <v>0</v>
      </c>
      <c r="FA10" s="113">
        <f>IF(VLOOKUP(FA$1,resumen!$A$4:$HF$104,52,FALSE)-FB10&lt;0,0,VLOOKUP(FA$1,resumen!$A$4:$HF$104,52,FALSE)-FB10)</f>
        <v>0</v>
      </c>
      <c r="FB10" s="113">
        <f>VLOOKUP(FA$1,resumen!$A$4:$HF$104,49,FALSE)</f>
        <v>0</v>
      </c>
      <c r="FC10" s="113">
        <f>VLOOKUP(FA$1,resumen!$A$4:$HF$104,53,FALSE)</f>
        <v>0</v>
      </c>
      <c r="FD10" s="113">
        <f>IF(VLOOKUP(FD$1,resumen!$A$4:$HF$104,52,FALSE)-FE10&lt;0,0,VLOOKUP(FD$1,resumen!$A$4:$HF$104,52,FALSE)-FE10)</f>
        <v>0</v>
      </c>
      <c r="FE10" s="113">
        <f>VLOOKUP(FD$1,resumen!$A$4:$HF$104,49,FALSE)</f>
        <v>0</v>
      </c>
      <c r="FF10" s="113">
        <f>VLOOKUP(FD$1,resumen!$A$4:$HF$104,53,FALSE)</f>
        <v>0</v>
      </c>
      <c r="FG10" s="113">
        <f>IF(VLOOKUP(FG$1,resumen!$A$4:$HF$104,52,FALSE)-FH10&lt;0,0,VLOOKUP(FG$1,resumen!$A$4:$HF$104,52,FALSE)-FH10)</f>
        <v>0</v>
      </c>
      <c r="FH10" s="113">
        <f>VLOOKUP(FG$1,resumen!$A$4:$HF$104,49,FALSE)</f>
        <v>0</v>
      </c>
      <c r="FI10" s="113">
        <f>VLOOKUP(FG$1,resumen!$A$4:$HF$104,53,FALSE)</f>
        <v>0</v>
      </c>
      <c r="FJ10" s="113">
        <f>IF(VLOOKUP(FJ$1,resumen!$A$4:$HF$104,52,FALSE)-FK10&lt;0,0,VLOOKUP(FJ$1,resumen!$A$4:$HF$104,52,FALSE)-FK10)</f>
        <v>0</v>
      </c>
      <c r="FK10" s="113">
        <f>VLOOKUP(FJ$1,resumen!$A$4:$HF$104,49,FALSE)</f>
        <v>0</v>
      </c>
      <c r="FL10" s="113">
        <f>VLOOKUP(FJ$1,resumen!$A$4:$HF$104,53,FALSE)</f>
        <v>0</v>
      </c>
      <c r="FM10" s="113">
        <f>IF(VLOOKUP(FM$1,resumen!$A$4:$HF$104,52,FALSE)-FN10&lt;0,0,VLOOKUP(FM$1,resumen!$A$4:$HF$104,52,FALSE)-FN10)</f>
        <v>0</v>
      </c>
      <c r="FN10" s="113">
        <f>VLOOKUP(FM$1,resumen!$A$4:$HF$104,49,FALSE)</f>
        <v>0</v>
      </c>
      <c r="FO10" s="113">
        <f>VLOOKUP(FM$1,resumen!$A$4:$HF$104,53,FALSE)</f>
        <v>0</v>
      </c>
      <c r="FP10" s="113">
        <f>IF(VLOOKUP(FP$1,resumen!$A$4:$HF$104,52,FALSE)-FQ10&lt;0,0,VLOOKUP(FP$1,resumen!$A$4:$HF$104,52,FALSE)-FQ10)</f>
        <v>0</v>
      </c>
      <c r="FQ10" s="113">
        <f>VLOOKUP(FP$1,resumen!$A$4:$HF$104,49,FALSE)</f>
        <v>0</v>
      </c>
      <c r="FR10" s="113">
        <f>VLOOKUP(FP$1,resumen!$A$4:$HF$104,53,FALSE)</f>
        <v>0</v>
      </c>
      <c r="FS10" s="113">
        <f>IF(VLOOKUP(FS$1,resumen!$A$4:$HF$104,52,FALSE)-FT10&lt;0,0,VLOOKUP(FS$1,resumen!$A$4:$HF$104,52,FALSE)-FT10)</f>
        <v>0</v>
      </c>
      <c r="FT10" s="113">
        <f>VLOOKUP(FS$1,resumen!$A$4:$HF$104,49,FALSE)</f>
        <v>0</v>
      </c>
      <c r="FU10" s="113">
        <f>VLOOKUP(FS$1,resumen!$A$4:$HF$104,53,FALSE)</f>
        <v>0</v>
      </c>
      <c r="FV10" s="113">
        <f>IF(VLOOKUP(FV$1,resumen!$A$4:$HF$104,52,FALSE)-FW10&lt;0,0,VLOOKUP(FV$1,resumen!$A$4:$HF$104,52,FALSE)-FW10)</f>
        <v>0</v>
      </c>
      <c r="FW10" s="113">
        <f>VLOOKUP(FV$1,resumen!$A$4:$HF$104,49,FALSE)</f>
        <v>0</v>
      </c>
      <c r="FX10" s="113">
        <f>VLOOKUP(FV$1,resumen!$A$4:$HF$104,53,FALSE)</f>
        <v>0</v>
      </c>
      <c r="FY10" s="113">
        <f>IF(VLOOKUP(FY$1,resumen!$A$4:$HF$104,52,FALSE)-FZ10&lt;0,0,VLOOKUP(FY$1,resumen!$A$4:$HF$104,52,FALSE)-FZ10)</f>
        <v>0</v>
      </c>
      <c r="FZ10" s="113">
        <f>VLOOKUP(FY$1,resumen!$A$4:$HF$104,49,FALSE)</f>
        <v>0</v>
      </c>
      <c r="GA10" s="113">
        <f>VLOOKUP(FY$1,resumen!$A$4:$HF$104,53,FALSE)</f>
        <v>0</v>
      </c>
      <c r="GB10" s="113">
        <f>IF(VLOOKUP(GB$1,resumen!$A$4:$HF$104,52,FALSE)-GC10&lt;0,0,VLOOKUP(GB$1,resumen!$A$4:$HF$104,52,FALSE)-GC10)</f>
        <v>0</v>
      </c>
      <c r="GC10" s="113">
        <f>VLOOKUP(GB$1,resumen!$A$4:$HF$104,49,FALSE)</f>
        <v>0</v>
      </c>
      <c r="GD10" s="113">
        <f>VLOOKUP(GB$1,resumen!$A$4:$HF$104,53,FALSE)</f>
        <v>0</v>
      </c>
      <c r="GE10" s="113">
        <f>IF(VLOOKUP(GE$1,resumen!$A$4:$HF$104,52,FALSE)-GF10&lt;0,0,VLOOKUP(GE$1,resumen!$A$4:$HF$104,52,FALSE)-GF10)</f>
        <v>0</v>
      </c>
      <c r="GF10" s="113">
        <f>VLOOKUP(GE$1,resumen!$A$4:$HF$104,49,FALSE)</f>
        <v>0</v>
      </c>
      <c r="GG10" s="113">
        <f>VLOOKUP(GE$1,resumen!$A$4:$HF$104,53,FALSE)</f>
        <v>0</v>
      </c>
      <c r="GH10" s="113">
        <f>IF(VLOOKUP(GH$1,resumen!$A$4:$HF$104,52,FALSE)-GI10&lt;0,0,VLOOKUP(GH$1,resumen!$A$4:$HF$104,52,FALSE)-GI10)</f>
        <v>0</v>
      </c>
      <c r="GI10" s="113">
        <f>VLOOKUP(GH$1,resumen!$A$4:$HF$104,49,FALSE)</f>
        <v>0</v>
      </c>
      <c r="GJ10" s="113">
        <f>VLOOKUP(GH$1,resumen!$A$4:$HF$104,53,FALSE)</f>
        <v>0</v>
      </c>
      <c r="GK10" s="113">
        <f>IF(VLOOKUP(GK$1,resumen!$A$4:$HF$104,52,FALSE)-GL10&lt;0,0,VLOOKUP(GK$1,resumen!$A$4:$HF$104,52,FALSE)-GL10)</f>
        <v>0</v>
      </c>
      <c r="GL10" s="113">
        <f>VLOOKUP(GK$1,resumen!$A$4:$HF$104,49,FALSE)</f>
        <v>0</v>
      </c>
      <c r="GM10" s="113">
        <f>VLOOKUP(GK$1,resumen!$A$4:$HF$104,53,FALSE)</f>
        <v>0</v>
      </c>
      <c r="GN10" s="113">
        <f>IF(VLOOKUP(GN$1,resumen!$A$4:$HF$104,52,FALSE)-GO10&lt;0,0,VLOOKUP(GN$1,resumen!$A$4:$HF$104,52,FALSE)-GO10)</f>
        <v>0</v>
      </c>
      <c r="GO10" s="113">
        <f>VLOOKUP(GN$1,resumen!$A$4:$HF$104,49,FALSE)</f>
        <v>0</v>
      </c>
      <c r="GP10" s="113">
        <f>VLOOKUP(GN$1,resumen!$A$4:$HF$104,53,FALSE)</f>
        <v>0</v>
      </c>
      <c r="GQ10" s="113">
        <f>IF(VLOOKUP(GQ$1,resumen!$A$4:$HF$104,52,FALSE)-GR10&lt;0,0,VLOOKUP(GQ$1,resumen!$A$4:$HF$104,52,FALSE)-GR10)</f>
        <v>0</v>
      </c>
      <c r="GR10" s="113">
        <f>VLOOKUP(GQ$1,resumen!$A$4:$HF$104,49,FALSE)</f>
        <v>0</v>
      </c>
      <c r="GS10" s="113">
        <f>VLOOKUP(GQ$1,resumen!$A$4:$HF$104,53,FALSE)</f>
        <v>0</v>
      </c>
      <c r="GT10" s="113">
        <f>IF(VLOOKUP(GT$1,resumen!$A$4:$HF$104,52,FALSE)-GU10&lt;0,0,VLOOKUP(GT$1,resumen!$A$4:$HF$104,52,FALSE)-GU10)</f>
        <v>0</v>
      </c>
      <c r="GU10" s="113">
        <f>VLOOKUP(GT$1,resumen!$A$4:$HF$104,49,FALSE)</f>
        <v>0</v>
      </c>
      <c r="GV10" s="113">
        <f>VLOOKUP(GT$1,resumen!$A$4:$HF$104,53,FALSE)</f>
        <v>0</v>
      </c>
      <c r="GW10" s="113">
        <f>IF(VLOOKUP(GW$1,resumen!$A$4:$HF$104,52,FALSE)-GX10&lt;0,0,VLOOKUP(GW$1,resumen!$A$4:$HF$104,52,FALSE)-GX10)</f>
        <v>0</v>
      </c>
      <c r="GX10" s="113">
        <f>VLOOKUP(GW$1,resumen!$A$4:$HF$104,49,FALSE)</f>
        <v>0</v>
      </c>
      <c r="GY10" s="113">
        <f>VLOOKUP(GW$1,resumen!$A$4:$HF$104,53,FALSE)</f>
        <v>0</v>
      </c>
      <c r="GZ10" s="113">
        <f>IF(VLOOKUP(GZ$1,resumen!$A$4:$HF$104,52,FALSE)-HA10&lt;0,0,VLOOKUP(GZ$1,resumen!$A$4:$HF$104,52,FALSE)-HA10)</f>
        <v>0</v>
      </c>
      <c r="HA10" s="113">
        <f>VLOOKUP(GZ$1,resumen!$A$4:$HF$104,49,FALSE)</f>
        <v>0</v>
      </c>
      <c r="HB10" s="113">
        <f>VLOOKUP(GZ$1,resumen!$A$4:$HF$104,53,FALSE)</f>
        <v>0</v>
      </c>
      <c r="HC10" s="113">
        <f>IF(VLOOKUP(HC$1,resumen!$A$4:$HF$104,52,FALSE)-HD10&lt;0,0,VLOOKUP(HC$1,resumen!$A$4:$HF$104,52,FALSE)-HD10)</f>
        <v>0</v>
      </c>
      <c r="HD10" s="113">
        <f>VLOOKUP(HC$1,resumen!$A$4:$HF$104,49,FALSE)</f>
        <v>0</v>
      </c>
      <c r="HE10" s="113">
        <f>VLOOKUP(HC$1,resumen!$A$4:$HF$104,53,FALSE)</f>
        <v>0</v>
      </c>
      <c r="HF10" s="113">
        <f>IF(VLOOKUP(HF$1,resumen!$A$4:$HF$104,52,FALSE)-HG10&lt;0,0,VLOOKUP(HF$1,resumen!$A$4:$HF$104,52,FALSE)-HG10)</f>
        <v>0</v>
      </c>
      <c r="HG10" s="113">
        <f>VLOOKUP(HF$1,resumen!$A$4:$HF$104,49,FALSE)</f>
        <v>0</v>
      </c>
      <c r="HH10" s="113">
        <f>VLOOKUP(HF$1,resumen!$A$4:$HF$104,53,FALSE)</f>
        <v>0</v>
      </c>
      <c r="HI10" s="113">
        <f>IF(VLOOKUP(HI$1,resumen!$A$4:$HF$104,52,FALSE)-HJ10&lt;0,0,VLOOKUP(HI$1,resumen!$A$4:$HF$104,52,FALSE)-HJ10)</f>
        <v>0</v>
      </c>
      <c r="HJ10" s="113">
        <f>VLOOKUP(HI$1,resumen!$A$4:$HF$104,49,FALSE)</f>
        <v>0</v>
      </c>
      <c r="HK10" s="113">
        <f>VLOOKUP(HI$1,resumen!$A$4:$HF$104,53,FALSE)</f>
        <v>0</v>
      </c>
      <c r="HL10" s="113">
        <f>IF(VLOOKUP(HL$1,resumen!$A$4:$HF$104,52,FALSE)-HM10&lt;0,0,VLOOKUP(HL$1,resumen!$A$4:$HF$104,52,FALSE)-HM10)</f>
        <v>0</v>
      </c>
      <c r="HM10" s="113">
        <f>VLOOKUP(HL$1,resumen!$A$4:$HF$104,49,FALSE)</f>
        <v>0</v>
      </c>
      <c r="HN10" s="113">
        <f>VLOOKUP(HL$1,resumen!$A$4:$HF$104,53,FALSE)</f>
        <v>0</v>
      </c>
      <c r="HO10" s="113">
        <f>IF(VLOOKUP(HO$1,resumen!$A$4:$HF$104,52,FALSE)-HP10&lt;0,0,VLOOKUP(HO$1,resumen!$A$4:$HF$104,52,FALSE)-HP10)</f>
        <v>0</v>
      </c>
      <c r="HP10" s="113">
        <f>VLOOKUP(HO$1,resumen!$A$4:$HF$104,49,FALSE)</f>
        <v>0</v>
      </c>
      <c r="HQ10" s="113">
        <f>VLOOKUP(HO$1,resumen!$A$4:$HF$104,53,FALSE)</f>
        <v>0</v>
      </c>
      <c r="HR10" s="113">
        <f>IF(VLOOKUP(HR$1,resumen!$A$4:$HF$104,52,FALSE)-HS10&lt;0,0,VLOOKUP(HR$1,resumen!$A$4:$HF$104,52,FALSE)-HS10)</f>
        <v>0</v>
      </c>
      <c r="HS10" s="113">
        <f>VLOOKUP(HR$1,resumen!$A$4:$HF$104,49,FALSE)</f>
        <v>0</v>
      </c>
      <c r="HT10" s="113">
        <f>VLOOKUP(HR$1,resumen!$A$4:$HF$104,53,FALSE)</f>
        <v>0</v>
      </c>
      <c r="HU10" s="113">
        <f>IF(VLOOKUP(HU$1,resumen!$A$4:$HF$104,52,FALSE)-HV10&lt;0,0,VLOOKUP(HU$1,resumen!$A$4:$HF$104,52,FALSE)-HV10)</f>
        <v>0</v>
      </c>
      <c r="HV10" s="113">
        <f>VLOOKUP(HU$1,resumen!$A$4:$HF$104,49,FALSE)</f>
        <v>0</v>
      </c>
      <c r="HW10" s="113">
        <f>VLOOKUP(HU$1,resumen!$A$4:$HF$104,53,FALSE)</f>
        <v>0</v>
      </c>
      <c r="HX10" s="113">
        <f>IF(VLOOKUP(HX$1,resumen!$A$4:$HF$104,52,FALSE)-HY10&lt;0,0,VLOOKUP(HX$1,resumen!$A$4:$HF$104,52,FALSE)-HY10)</f>
        <v>0</v>
      </c>
      <c r="HY10" s="113">
        <f>VLOOKUP(HX$1,resumen!$A$4:$HF$104,49,FALSE)</f>
        <v>0</v>
      </c>
      <c r="HZ10" s="113">
        <f>VLOOKUP(HX$1,resumen!$A$4:$HF$104,53,FALSE)</f>
        <v>0</v>
      </c>
      <c r="IA10" s="113">
        <f>IF(VLOOKUP(IA$1,resumen!$A$4:$HF$104,52,FALSE)-IB10&lt;0,0,VLOOKUP(IA$1,resumen!$A$4:$HF$104,52,FALSE)-IB10)</f>
        <v>0</v>
      </c>
      <c r="IB10" s="113">
        <f>VLOOKUP(IA$1,resumen!$A$4:$HF$104,49,FALSE)</f>
        <v>0</v>
      </c>
      <c r="IC10" s="113">
        <f>VLOOKUP(IA$1,resumen!$A$4:$HF$104,53,FALSE)</f>
        <v>0</v>
      </c>
      <c r="ID10" s="113">
        <f>IF(VLOOKUP(ID$1,resumen!$A$4:$HF$104,52,FALSE)-IE10&lt;0,0,VLOOKUP(ID$1,resumen!$A$4:$HF$104,52,FALSE)-IE10)</f>
        <v>0</v>
      </c>
      <c r="IE10" s="113">
        <f>VLOOKUP(ID$1,resumen!$A$4:$HF$104,49,FALSE)</f>
        <v>0</v>
      </c>
      <c r="IF10" s="113">
        <f>VLOOKUP(ID$1,resumen!$A$4:$HF$104,53,FALSE)</f>
        <v>0</v>
      </c>
      <c r="IG10" s="113">
        <f>IF(VLOOKUP(IG$1,resumen!$A$4:$HF$104,52,FALSE)-IH10&lt;0,0,VLOOKUP(IG$1,resumen!$A$4:$HF$104,52,FALSE)-IH10)</f>
        <v>0</v>
      </c>
      <c r="IH10" s="113">
        <f>VLOOKUP(IG$1,resumen!$A$4:$HF$104,49,FALSE)</f>
        <v>0</v>
      </c>
      <c r="II10" s="113">
        <f>VLOOKUP(IG$1,resumen!$A$4:$HF$104,53,FALSE)</f>
        <v>0</v>
      </c>
      <c r="IJ10" s="113">
        <f>IF(VLOOKUP(IJ$1,resumen!$A$4:$HF$104,52,FALSE)-IK10&lt;0,0,VLOOKUP(IJ$1,resumen!$A$4:$HF$104,52,FALSE)-IK10)</f>
        <v>0</v>
      </c>
      <c r="IK10" s="113">
        <f>VLOOKUP(IJ$1,resumen!$A$4:$HF$104,49,FALSE)</f>
        <v>0</v>
      </c>
      <c r="IL10" s="113">
        <f>VLOOKUP(IJ$1,resumen!$A$4:$HF$104,53,FALSE)</f>
        <v>0</v>
      </c>
      <c r="IM10" s="113">
        <f>IF(VLOOKUP(IM$1,resumen!$A$4:$HF$104,52,FALSE)-IN10&lt;0,0,VLOOKUP(IM$1,resumen!$A$4:$HF$104,52,FALSE)-IN10)</f>
        <v>0</v>
      </c>
      <c r="IN10" s="113">
        <f>VLOOKUP(IM$1,resumen!$A$4:$HF$104,49,FALSE)</f>
        <v>0</v>
      </c>
      <c r="IO10" s="113">
        <f>VLOOKUP(IM$1,resumen!$A$4:$HF$104,53,FALSE)</f>
        <v>0</v>
      </c>
      <c r="IP10" s="113">
        <f>IF(VLOOKUP(IP$1,resumen!$A$4:$HF$104,52,FALSE)-IQ10&lt;0,0,VLOOKUP(IP$1,resumen!$A$4:$HF$104,52,FALSE)-IQ10)</f>
        <v>0</v>
      </c>
      <c r="IQ10" s="113">
        <f>VLOOKUP(IP$1,resumen!$A$4:$HF$104,49,FALSE)</f>
        <v>0</v>
      </c>
      <c r="IR10" s="113">
        <f>VLOOKUP(IP$1,resumen!$A$4:$HF$104,53,FALSE)</f>
        <v>0</v>
      </c>
      <c r="IS10" s="113">
        <f>IF(VLOOKUP(IS$1,resumen!$A$4:$HF$104,52,FALSE)-IT10&lt;0,0,VLOOKUP(IS$1,resumen!$A$4:$HF$104,52,FALSE)-IT10)</f>
        <v>0</v>
      </c>
      <c r="IT10" s="113">
        <f>VLOOKUP(IS$1,resumen!$A$4:$HF$104,49,FALSE)</f>
        <v>0</v>
      </c>
      <c r="IU10" s="113">
        <f>VLOOKUP(IS$1,resumen!$A$4:$HF$104,53,FALSE)</f>
        <v>0</v>
      </c>
      <c r="IV10" s="113">
        <f>IF(VLOOKUP(IV$1,resumen!$A$4:$HF$104,52,FALSE)-IW10&lt;0,0,VLOOKUP(IV$1,resumen!$A$4:$HF$104,52,FALSE)-IW10)</f>
        <v>0</v>
      </c>
      <c r="IW10" s="113">
        <f>VLOOKUP(IV$1,resumen!$A$4:$HF$104,49,FALSE)</f>
        <v>0</v>
      </c>
      <c r="IX10" s="113">
        <f>VLOOKUP(IV$1,resumen!$A$4:$HF$104,53,FALSE)</f>
        <v>0</v>
      </c>
      <c r="IY10" s="113">
        <f>IF(VLOOKUP(IY$1,resumen!$A$4:$HF$104,52,FALSE)-IZ10&lt;0,0,VLOOKUP(IY$1,resumen!$A$4:$HF$104,52,FALSE)-IZ10)</f>
        <v>0</v>
      </c>
      <c r="IZ10" s="113">
        <f>VLOOKUP(IY$1,resumen!$A$4:$HF$104,49,FALSE)</f>
        <v>0</v>
      </c>
      <c r="JA10" s="113">
        <f>VLOOKUP(IY$1,resumen!$A$4:$HF$104,53,FALSE)</f>
        <v>0</v>
      </c>
      <c r="JB10" s="113">
        <f>IF(VLOOKUP(JB$1,resumen!$A$4:$HF$104,52,FALSE)-JC10&lt;0,0,VLOOKUP(JB$1,resumen!$A$4:$HF$104,52,FALSE)-JC10)</f>
        <v>0</v>
      </c>
      <c r="JC10" s="113">
        <f>VLOOKUP(JB$1,resumen!$A$4:$HF$104,49,FALSE)</f>
        <v>0</v>
      </c>
      <c r="JD10" s="113">
        <f>VLOOKUP(JB$1,resumen!$A$4:$HF$104,53,FALSE)</f>
        <v>0</v>
      </c>
      <c r="JE10" s="113">
        <f>IF(VLOOKUP(JE$1,resumen!$A$4:$HF$104,52,FALSE)-JF10&lt;0,0,VLOOKUP(JE$1,resumen!$A$4:$HF$104,52,FALSE)-JF10)</f>
        <v>0</v>
      </c>
      <c r="JF10" s="113">
        <f>VLOOKUP(JE$1,resumen!$A$4:$HF$104,49,FALSE)</f>
        <v>0</v>
      </c>
      <c r="JG10" s="113">
        <f>VLOOKUP(JE$1,resumen!$A$4:$HF$104,53,FALSE)</f>
        <v>0</v>
      </c>
      <c r="JH10" s="113">
        <f>IF(VLOOKUP(JH$1,resumen!$A$4:$HF$104,52,FALSE)-JI10&lt;0,0,VLOOKUP(JH$1,resumen!$A$4:$HF$104,52,FALSE)-JI10)</f>
        <v>0</v>
      </c>
      <c r="JI10" s="113">
        <f>VLOOKUP(JH$1,resumen!$A$4:$HF$104,49,FALSE)</f>
        <v>0</v>
      </c>
      <c r="JJ10" s="113">
        <f>VLOOKUP(JH$1,resumen!$A$4:$HF$104,53,FALSE)</f>
        <v>0</v>
      </c>
      <c r="JK10" s="113">
        <f>IF(VLOOKUP(JK$1,resumen!$A$4:$HF$104,52,FALSE)-JL10&lt;0,0,VLOOKUP(JK$1,resumen!$A$4:$HF$104,52,FALSE)-JL10)</f>
        <v>0</v>
      </c>
      <c r="JL10" s="113">
        <f>VLOOKUP(JK$1,resumen!$A$4:$HF$104,49,FALSE)</f>
        <v>0</v>
      </c>
      <c r="JM10" s="113">
        <f>VLOOKUP(JK$1,resumen!$A$4:$HF$104,53,FALSE)</f>
        <v>0</v>
      </c>
      <c r="JN10" s="113">
        <f>IF(VLOOKUP(JN$1,resumen!$A$4:$HF$104,52,FALSE)-JO10&lt;0,0,VLOOKUP(JN$1,resumen!$A$4:$HF$104,52,FALSE)-JO10)</f>
        <v>0</v>
      </c>
      <c r="JO10" s="113">
        <f>VLOOKUP(JN$1,resumen!$A$4:$HF$104,49,FALSE)</f>
        <v>0</v>
      </c>
      <c r="JP10" s="113">
        <f>VLOOKUP(JN$1,resumen!$A$4:$HF$104,53,FALSE)</f>
        <v>0</v>
      </c>
      <c r="JQ10" s="113">
        <f>IF(VLOOKUP(JQ$1,resumen!$A$4:$HF$104,52,FALSE)-JR10&lt;0,0,VLOOKUP(JQ$1,resumen!$A$4:$HF$104,52,FALSE)-JR10)</f>
        <v>0</v>
      </c>
      <c r="JR10" s="113">
        <f>VLOOKUP(JQ$1,resumen!$A$4:$HF$104,49,FALSE)</f>
        <v>0</v>
      </c>
      <c r="JS10" s="113">
        <f>VLOOKUP(JQ$1,resumen!$A$4:$HF$104,53,FALSE)</f>
        <v>0</v>
      </c>
      <c r="JT10" s="113">
        <f>IF(VLOOKUP(JT$1,resumen!$A$4:$HF$104,52,FALSE)-JU10&lt;0,0,VLOOKUP(JT$1,resumen!$A$4:$HF$104,52,FALSE)-JU10)</f>
        <v>0</v>
      </c>
      <c r="JU10" s="113">
        <f>VLOOKUP(JT$1,resumen!$A$4:$HF$104,49,FALSE)</f>
        <v>0</v>
      </c>
      <c r="JV10" s="113">
        <f>VLOOKUP(JT$1,resumen!$A$4:$HF$104,53,FALSE)</f>
        <v>0</v>
      </c>
      <c r="JW10" s="113">
        <f>IF(VLOOKUP(JW$1,resumen!$A$4:$HF$104,52,FALSE)-JX10&lt;0,0,VLOOKUP(JW$1,resumen!$A$4:$HF$104,52,FALSE)-JX10)</f>
        <v>0</v>
      </c>
      <c r="JX10" s="113">
        <f>VLOOKUP(JW$1,resumen!$A$4:$HF$104,49,FALSE)</f>
        <v>0</v>
      </c>
      <c r="JY10" s="113">
        <f>VLOOKUP(JW$1,resumen!$A$4:$HF$104,53,FALSE)</f>
        <v>0</v>
      </c>
      <c r="JZ10" s="113">
        <f>IF(VLOOKUP(JZ$1,resumen!$A$4:$HF$104,52,FALSE)-KA10&lt;0,0,VLOOKUP(JZ$1,resumen!$A$4:$HF$104,52,FALSE)-KA10)</f>
        <v>0</v>
      </c>
      <c r="KA10" s="113">
        <f>VLOOKUP(JZ$1,resumen!$A$4:$HF$104,49,FALSE)</f>
        <v>0</v>
      </c>
      <c r="KB10" s="113">
        <f>VLOOKUP(JZ$1,resumen!$A$4:$HF$104,53,FALSE)</f>
        <v>0</v>
      </c>
      <c r="KC10" s="113">
        <f>IF(VLOOKUP(KC$1,resumen!$A$4:$HF$104,52,FALSE)-KD10&lt;0,0,VLOOKUP(KC$1,resumen!$A$4:$HF$104,52,FALSE)-KD10)</f>
        <v>0</v>
      </c>
      <c r="KD10" s="113">
        <f>VLOOKUP(KC$1,resumen!$A$4:$HF$104,49,FALSE)</f>
        <v>0</v>
      </c>
      <c r="KE10" s="113">
        <f>VLOOKUP(KC$1,resumen!$A$4:$HF$104,53,FALSE)</f>
        <v>0</v>
      </c>
      <c r="KF10" s="113">
        <f>IF(VLOOKUP(KF$1,resumen!$A$4:$HF$104,52,FALSE)-KG10&lt;0,0,VLOOKUP(KF$1,resumen!$A$4:$HF$104,52,FALSE)-KG10)</f>
        <v>0</v>
      </c>
      <c r="KG10" s="113">
        <f>VLOOKUP(KF$1,resumen!$A$4:$HF$104,49,FALSE)</f>
        <v>0</v>
      </c>
      <c r="KH10" s="113">
        <f>VLOOKUP(KF$1,resumen!$A$4:$HF$104,53,FALSE)</f>
        <v>0</v>
      </c>
      <c r="KI10" s="113">
        <f>IF(VLOOKUP(KI$1,resumen!$A$4:$HF$104,52,FALSE)-KJ10&lt;0,0,VLOOKUP(KI$1,resumen!$A$4:$HF$104,52,FALSE)-KJ10)</f>
        <v>0</v>
      </c>
      <c r="KJ10" s="113">
        <f>VLOOKUP(KI$1,resumen!$A$4:$HF$104,49,FALSE)</f>
        <v>0</v>
      </c>
      <c r="KK10" s="113">
        <f>VLOOKUP(KI$1,resumen!$A$4:$HF$104,53,FALSE)</f>
        <v>0</v>
      </c>
      <c r="KL10" s="113">
        <f>IF(VLOOKUP(KL$1,resumen!$A$4:$HF$104,52,FALSE)-KM10&lt;0,0,VLOOKUP(KL$1,resumen!$A$4:$HF$104,52,FALSE)-KM10)</f>
        <v>0</v>
      </c>
      <c r="KM10" s="113">
        <f>VLOOKUP(KL$1,resumen!$A$4:$HF$104,49,FALSE)</f>
        <v>0</v>
      </c>
      <c r="KN10" s="113">
        <f>VLOOKUP(KL$1,resumen!$A$4:$HF$104,53,FALSE)</f>
        <v>0</v>
      </c>
      <c r="KO10" s="113">
        <f>IF(VLOOKUP(KO$1,resumen!$A$4:$HF$104,52,FALSE)-KP10&lt;0,0,VLOOKUP(KO$1,resumen!$A$4:$HF$104,52,FALSE)-KP10)</f>
        <v>0</v>
      </c>
      <c r="KP10" s="113">
        <f>VLOOKUP(KO$1,resumen!$A$4:$HF$104,49,FALSE)</f>
        <v>0</v>
      </c>
      <c r="KQ10" s="113">
        <f>VLOOKUP(KO$1,resumen!$A$4:$HF$104,53,FALSE)</f>
        <v>0</v>
      </c>
      <c r="KR10" s="113">
        <f t="shared" si="0"/>
        <v>0</v>
      </c>
      <c r="KS10" s="113">
        <f t="shared" si="0"/>
        <v>0</v>
      </c>
      <c r="KT10" s="113">
        <f t="shared" si="0"/>
        <v>0</v>
      </c>
      <c r="KU10" s="140"/>
      <c r="KV10" s="24">
        <f t="shared" si="1"/>
        <v>0</v>
      </c>
    </row>
    <row r="11" spans="1:308" x14ac:dyDescent="0.25">
      <c r="A11" s="26">
        <v>1000747</v>
      </c>
      <c r="B11" s="24" t="s">
        <v>37</v>
      </c>
      <c r="C11" s="26" t="s">
        <v>33</v>
      </c>
      <c r="D11" s="113">
        <f>IF(VLOOKUP(D$1,resumen!$A$4:$HF$104,60,FALSE)-E11&lt;0,0,VLOOKUP(D$1,resumen!$A$4:$HF$104,60,FALSE)-E11)</f>
        <v>0</v>
      </c>
      <c r="E11" s="113">
        <f>VLOOKUP(D$1,resumen!$A$4:$HF$104,57,FALSE)</f>
        <v>0</v>
      </c>
      <c r="F11" s="113">
        <f>VLOOKUP(D$1,resumen!$A$4:$HF$104,61,FALSE)</f>
        <v>0</v>
      </c>
      <c r="G11" s="113">
        <f>IF(VLOOKUP(G$1,resumen!$A$4:$HF$104,60,FALSE)-H11&lt;0,0,VLOOKUP(G$1,resumen!$A$4:$HF$104,60,FALSE)-H11)</f>
        <v>0</v>
      </c>
      <c r="H11" s="113">
        <f>VLOOKUP(G$1,resumen!$A$4:$HF$104,57,FALSE)</f>
        <v>0</v>
      </c>
      <c r="I11" s="113">
        <f>VLOOKUP(G$1,resumen!$A$4:$HF$104,61,FALSE)</f>
        <v>0</v>
      </c>
      <c r="J11" s="113">
        <f>IF(VLOOKUP(J$1,resumen!$A$4:$HF$104,60,FALSE)-K11&lt;0,0,VLOOKUP(J$1,resumen!$A$4:$HF$104,60,FALSE)-K11)</f>
        <v>0</v>
      </c>
      <c r="K11" s="113">
        <f>VLOOKUP(J$1,resumen!$A$4:$HF$104,57,FALSE)</f>
        <v>0</v>
      </c>
      <c r="L11" s="113">
        <f>VLOOKUP(J$1,resumen!$A$4:$HF$104,61,FALSE)</f>
        <v>0</v>
      </c>
      <c r="M11" s="113">
        <f>IF(VLOOKUP(M$1,resumen!$A$4:$HF$104,60,FALSE)-N11&lt;0,0,VLOOKUP(M$1,resumen!$A$4:$HF$104,60,FALSE)-N11)</f>
        <v>0</v>
      </c>
      <c r="N11" s="113">
        <f>VLOOKUP(M$1,resumen!$A$4:$HF$104,57,FALSE)</f>
        <v>0</v>
      </c>
      <c r="O11" s="113">
        <f>VLOOKUP(M$1,resumen!$A$4:$HF$104,61,FALSE)</f>
        <v>0</v>
      </c>
      <c r="P11" s="113">
        <f>IF(VLOOKUP(P$1,resumen!$A$4:$HF$104,60,FALSE)-Q11&lt;0,0,VLOOKUP(P$1,resumen!$A$4:$HF$104,60,FALSE)-Q11)</f>
        <v>0</v>
      </c>
      <c r="Q11" s="113">
        <f>VLOOKUP(P$1,resumen!$A$4:$HF$104,57,FALSE)</f>
        <v>0</v>
      </c>
      <c r="R11" s="113">
        <f>VLOOKUP(P$1,resumen!$A$4:$HF$104,61,FALSE)</f>
        <v>0</v>
      </c>
      <c r="S11" s="113">
        <f>IF(VLOOKUP(S$1,resumen!$A$4:$HF$104,60,FALSE)-T11&lt;0,0,VLOOKUP(S$1,resumen!$A$4:$HF$104,60,FALSE)-T11)</f>
        <v>0</v>
      </c>
      <c r="T11" s="113">
        <f>VLOOKUP(S$1,resumen!$A$4:$HF$104,57,FALSE)</f>
        <v>0</v>
      </c>
      <c r="U11" s="113">
        <f>VLOOKUP(S$1,resumen!$A$4:$HF$104,61,FALSE)</f>
        <v>0</v>
      </c>
      <c r="V11" s="113">
        <f>IF(VLOOKUP(V$1,resumen!$A$4:$HF$104,60,FALSE)-W11&lt;0,0,VLOOKUP(V$1,resumen!$A$4:$HF$104,60,FALSE)-W11)</f>
        <v>0</v>
      </c>
      <c r="W11" s="113">
        <f>VLOOKUP(V$1,resumen!$A$4:$HF$104,57,FALSE)</f>
        <v>0</v>
      </c>
      <c r="X11" s="113">
        <f>VLOOKUP(V$1,resumen!$A$4:$HF$104,61,FALSE)</f>
        <v>0</v>
      </c>
      <c r="Y11" s="113">
        <f>IF(VLOOKUP(Y$1,resumen!$A$4:$HF$104,60,FALSE)-Z11&lt;0,0,VLOOKUP(Y$1,resumen!$A$4:$HF$104,60,FALSE)-Z11)</f>
        <v>0</v>
      </c>
      <c r="Z11" s="113">
        <f>VLOOKUP(Y$1,resumen!$A$4:$HF$104,57,FALSE)</f>
        <v>0</v>
      </c>
      <c r="AA11" s="113">
        <f>VLOOKUP(Y$1,resumen!$A$4:$HF$104,61,FALSE)</f>
        <v>0</v>
      </c>
      <c r="AB11" s="113">
        <f>IF(VLOOKUP(AB$1,resumen!$A$4:$HF$104,60,FALSE)-AC11&lt;0,0,VLOOKUP(AB$1,resumen!$A$4:$HF$104,60,FALSE)-AC11)</f>
        <v>0</v>
      </c>
      <c r="AC11" s="113">
        <f>VLOOKUP(AB$1,resumen!$A$4:$HF$104,57,FALSE)</f>
        <v>0</v>
      </c>
      <c r="AD11" s="113">
        <f>VLOOKUP(AB$1,resumen!$A$4:$HF$104,61,FALSE)</f>
        <v>0</v>
      </c>
      <c r="AE11" s="113">
        <f>IF(VLOOKUP(AE$1,resumen!$A$4:$HF$104,60,FALSE)-AF11&lt;0,0,VLOOKUP(AE$1,resumen!$A$4:$HF$104,60,FALSE)-AF11)</f>
        <v>0</v>
      </c>
      <c r="AF11" s="113">
        <f>VLOOKUP(AE$1,resumen!$A$4:$HF$104,57,FALSE)</f>
        <v>0</v>
      </c>
      <c r="AG11" s="113">
        <f>VLOOKUP(AE$1,resumen!$A$4:$HF$104,61,FALSE)</f>
        <v>0</v>
      </c>
      <c r="AH11" s="113">
        <f>IF(VLOOKUP(AH$1,resumen!$A$4:$HF$104,60,FALSE)-AI11&lt;0,0,VLOOKUP(AH$1,resumen!$A$4:$HF$104,60,FALSE)-AI11)</f>
        <v>0</v>
      </c>
      <c r="AI11" s="113">
        <f>VLOOKUP(AH$1,resumen!$A$4:$HF$104,57,FALSE)</f>
        <v>0</v>
      </c>
      <c r="AJ11" s="113">
        <f>VLOOKUP(AH$1,resumen!$A$4:$HF$104,61,FALSE)</f>
        <v>0</v>
      </c>
      <c r="AK11" s="113">
        <f>IF(VLOOKUP(AK$1,resumen!$A$4:$HF$104,60,FALSE)-AL11&lt;0,0,VLOOKUP(AK$1,resumen!$A$4:$HF$104,60,FALSE)-AL11)</f>
        <v>0</v>
      </c>
      <c r="AL11" s="113">
        <f>VLOOKUP(AK$1,resumen!$A$4:$HF$104,57,FALSE)</f>
        <v>0</v>
      </c>
      <c r="AM11" s="113">
        <f>VLOOKUP(AK$1,resumen!$A$4:$HF$104,61,FALSE)</f>
        <v>0</v>
      </c>
      <c r="AN11" s="113">
        <f>IF(VLOOKUP(AN$1,resumen!$A$4:$HF$104,60,FALSE)-AO11&lt;0,0,VLOOKUP(AN$1,resumen!$A$4:$HF$104,60,FALSE)-AO11)</f>
        <v>0</v>
      </c>
      <c r="AO11" s="113">
        <f>VLOOKUP(AN$1,resumen!$A$4:$HF$104,57,FALSE)</f>
        <v>0</v>
      </c>
      <c r="AP11" s="113">
        <f>VLOOKUP(AN$1,resumen!$A$4:$HF$104,61,FALSE)</f>
        <v>0</v>
      </c>
      <c r="AQ11" s="113">
        <f>IF(VLOOKUP(AQ$1,resumen!$A$4:$HF$104,60,FALSE)-AR11&lt;0,0,VLOOKUP(AQ$1,resumen!$A$4:$HF$104,60,FALSE)-AR11)</f>
        <v>0</v>
      </c>
      <c r="AR11" s="113">
        <f>VLOOKUP(AQ$1,resumen!$A$4:$HF$104,57,FALSE)</f>
        <v>0</v>
      </c>
      <c r="AS11" s="113">
        <f>VLOOKUP(AQ$1,resumen!$A$4:$HF$104,61,FALSE)</f>
        <v>0</v>
      </c>
      <c r="AT11" s="113">
        <f>IF(VLOOKUP(AT$1,resumen!$A$4:$HF$104,60,FALSE)-AU11&lt;0,0,VLOOKUP(AT$1,resumen!$A$4:$HF$104,60,FALSE)-AU11)</f>
        <v>0</v>
      </c>
      <c r="AU11" s="113">
        <f>VLOOKUP(AT$1,resumen!$A$4:$HF$104,57,FALSE)</f>
        <v>0</v>
      </c>
      <c r="AV11" s="113">
        <f>VLOOKUP(AT$1,resumen!$A$4:$HF$104,61,FALSE)</f>
        <v>0</v>
      </c>
      <c r="AW11" s="113">
        <f>IF(VLOOKUP(AW$1,resumen!$A$4:$HF$104,60,FALSE)-AX11&lt;0,0,VLOOKUP(AW$1,resumen!$A$4:$HF$104,60,FALSE)-AX11)</f>
        <v>0</v>
      </c>
      <c r="AX11" s="113">
        <f>VLOOKUP(AW$1,resumen!$A$4:$HF$104,57,FALSE)</f>
        <v>0</v>
      </c>
      <c r="AY11" s="113">
        <f>VLOOKUP(AW$1,resumen!$A$4:$HF$104,61,FALSE)</f>
        <v>0</v>
      </c>
      <c r="AZ11" s="113">
        <f>IF(VLOOKUP(AZ$1,resumen!$A$4:$HF$104,60,FALSE)-BA11&lt;0,0,VLOOKUP(AZ$1,resumen!$A$4:$HF$104,60,FALSE)-BA11)</f>
        <v>0</v>
      </c>
      <c r="BA11" s="113">
        <f>VLOOKUP(AZ$1,resumen!$A$4:$HF$104,57,FALSE)</f>
        <v>0</v>
      </c>
      <c r="BB11" s="113">
        <f>VLOOKUP(AZ$1,resumen!$A$4:$HF$104,61,FALSE)</f>
        <v>0</v>
      </c>
      <c r="BC11" s="113">
        <f>IF(VLOOKUP(BC$1,resumen!$A$4:$HF$104,60,FALSE)-BD11&lt;0,0,VLOOKUP(BC$1,resumen!$A$4:$HF$104,60,FALSE)-BD11)</f>
        <v>0</v>
      </c>
      <c r="BD11" s="113">
        <f>VLOOKUP(BC$1,resumen!$A$4:$HF$104,57,FALSE)</f>
        <v>0</v>
      </c>
      <c r="BE11" s="113">
        <f>VLOOKUP(BC$1,resumen!$A$4:$HF$104,61,FALSE)</f>
        <v>0</v>
      </c>
      <c r="BF11" s="113">
        <f>IF(VLOOKUP(BF$1,resumen!$A$4:$HF$104,60,FALSE)-BG11&lt;0,0,VLOOKUP(BF$1,resumen!$A$4:$HF$104,60,FALSE)-BG11)</f>
        <v>0</v>
      </c>
      <c r="BG11" s="113">
        <f>VLOOKUP(BF$1,resumen!$A$4:$HF$104,57,FALSE)</f>
        <v>0</v>
      </c>
      <c r="BH11" s="113">
        <f>VLOOKUP(BF$1,resumen!$A$4:$HF$104,61,FALSE)</f>
        <v>0</v>
      </c>
      <c r="BI11" s="113">
        <f>IF(VLOOKUP(BI$1,resumen!$A$4:$HF$104,60,FALSE)-BJ11&lt;0,0,VLOOKUP(BI$1,resumen!$A$4:$HF$104,60,FALSE)-BJ11)</f>
        <v>0</v>
      </c>
      <c r="BJ11" s="113">
        <f>VLOOKUP(BI$1,resumen!$A$4:$HF$104,57,FALSE)</f>
        <v>0</v>
      </c>
      <c r="BK11" s="113">
        <f>VLOOKUP(BI$1,resumen!$A$4:$HF$104,61,FALSE)</f>
        <v>0</v>
      </c>
      <c r="BL11" s="113">
        <f>IF(VLOOKUP(BL$1,resumen!$A$4:$HF$104,60,FALSE)-BM11&lt;0,0,VLOOKUP(BL$1,resumen!$A$4:$HF$104,60,FALSE)-BM11)</f>
        <v>0</v>
      </c>
      <c r="BM11" s="113">
        <f>VLOOKUP(BL$1,resumen!$A$4:$HF$104,57,FALSE)</f>
        <v>0</v>
      </c>
      <c r="BN11" s="113">
        <f>VLOOKUP(BL$1,resumen!$A$4:$HF$104,61,FALSE)</f>
        <v>0</v>
      </c>
      <c r="BO11" s="113">
        <f>IF(VLOOKUP(BO$1,resumen!$A$4:$HF$104,60,FALSE)-BP11&lt;0,0,VLOOKUP(BO$1,resumen!$A$4:$HF$104,60,FALSE)-BP11)</f>
        <v>0</v>
      </c>
      <c r="BP11" s="113">
        <f>VLOOKUP(BO$1,resumen!$A$4:$HF$104,57,FALSE)</f>
        <v>0</v>
      </c>
      <c r="BQ11" s="113">
        <f>VLOOKUP(BO$1,resumen!$A$4:$HF$104,61,FALSE)</f>
        <v>0</v>
      </c>
      <c r="BR11" s="113">
        <f>IF(VLOOKUP(BR$1,resumen!$A$4:$HF$104,60,FALSE)-BS11&lt;0,0,VLOOKUP(BR$1,resumen!$A$4:$HF$104,60,FALSE)-BS11)</f>
        <v>0</v>
      </c>
      <c r="BS11" s="113">
        <f>VLOOKUP(BR$1,resumen!$A$4:$HF$104,57,FALSE)</f>
        <v>0</v>
      </c>
      <c r="BT11" s="113">
        <f>VLOOKUP(BR$1,resumen!$A$4:$HF$104,61,FALSE)</f>
        <v>0</v>
      </c>
      <c r="BU11" s="113">
        <f>IF(VLOOKUP(BU$1,resumen!$A$4:$HF$104,60,FALSE)-BV11&lt;0,0,VLOOKUP(BU$1,resumen!$A$4:$HF$104,60,FALSE)-BV11)</f>
        <v>0</v>
      </c>
      <c r="BV11" s="113">
        <f>VLOOKUP(BU$1,resumen!$A$4:$HF$104,57,FALSE)</f>
        <v>0</v>
      </c>
      <c r="BW11" s="113">
        <f>VLOOKUP(BU$1,resumen!$A$4:$HF$104,61,FALSE)</f>
        <v>0</v>
      </c>
      <c r="BX11" s="113">
        <f>IF(VLOOKUP(BX$1,resumen!$A$4:$HF$104,60,FALSE)-BY11&lt;0,0,VLOOKUP(BX$1,resumen!$A$4:$HF$104,60,FALSE)-BY11)</f>
        <v>0</v>
      </c>
      <c r="BY11" s="113">
        <f>VLOOKUP(BX$1,resumen!$A$4:$HF$104,57,FALSE)</f>
        <v>0</v>
      </c>
      <c r="BZ11" s="113">
        <f>VLOOKUP(BX$1,resumen!$A$4:$HF$104,61,FALSE)</f>
        <v>0</v>
      </c>
      <c r="CA11" s="113">
        <f>IF(VLOOKUP(CA$1,resumen!$A$4:$HF$104,60,FALSE)-CB11&lt;0,0,VLOOKUP(CA$1,resumen!$A$4:$HF$104,60,FALSE)-CB11)</f>
        <v>0</v>
      </c>
      <c r="CB11" s="113">
        <f>VLOOKUP(CA$1,resumen!$A$4:$HF$104,57,FALSE)</f>
        <v>0</v>
      </c>
      <c r="CC11" s="113">
        <f>VLOOKUP(CA$1,resumen!$A$4:$HF$104,61,FALSE)</f>
        <v>0</v>
      </c>
      <c r="CD11" s="113">
        <f>IF(VLOOKUP(CD$1,resumen!$A$4:$HF$104,60,FALSE)-CE11&lt;0,0,VLOOKUP(CD$1,resumen!$A$4:$HF$104,60,FALSE)-CE11)</f>
        <v>0</v>
      </c>
      <c r="CE11" s="113">
        <f>VLOOKUP(CD$1,resumen!$A$4:$HF$104,57,FALSE)</f>
        <v>0</v>
      </c>
      <c r="CF11" s="113">
        <f>VLOOKUP(CD$1,resumen!$A$4:$HF$104,61,FALSE)</f>
        <v>0</v>
      </c>
      <c r="CG11" s="113">
        <f>IF(VLOOKUP(CG$1,resumen!$A$4:$HF$104,60,FALSE)-CH11&lt;0,0,VLOOKUP(CG$1,resumen!$A$4:$HF$104,60,FALSE)-CH11)</f>
        <v>0</v>
      </c>
      <c r="CH11" s="113">
        <f>VLOOKUP(CG$1,resumen!$A$4:$HF$104,57,FALSE)</f>
        <v>0</v>
      </c>
      <c r="CI11" s="113">
        <f>VLOOKUP(CG$1,resumen!$A$4:$HF$104,61,FALSE)</f>
        <v>0</v>
      </c>
      <c r="CJ11" s="113">
        <f>IF(VLOOKUP(CJ$1,resumen!$A$4:$HF$104,60,FALSE)-CK11&lt;0,0,VLOOKUP(CJ$1,resumen!$A$4:$HF$104,60,FALSE)-CK11)</f>
        <v>0</v>
      </c>
      <c r="CK11" s="113">
        <f>VLOOKUP(CJ$1,resumen!$A$4:$HF$104,57,FALSE)</f>
        <v>0</v>
      </c>
      <c r="CL11" s="113">
        <f>VLOOKUP(CJ$1,resumen!$A$4:$HF$104,61,FALSE)</f>
        <v>0</v>
      </c>
      <c r="CM11" s="113">
        <f>IF(VLOOKUP(CM$1,resumen!$A$4:$HF$104,60,FALSE)-CN11&lt;0,0,VLOOKUP(CM$1,resumen!$A$4:$HF$104,60,FALSE)-CN11)</f>
        <v>0</v>
      </c>
      <c r="CN11" s="113">
        <f>VLOOKUP(CM$1,resumen!$A$4:$HF$104,57,FALSE)</f>
        <v>0</v>
      </c>
      <c r="CO11" s="113">
        <f>VLOOKUP(CM$1,resumen!$A$4:$HF$104,61,FALSE)</f>
        <v>0</v>
      </c>
      <c r="CP11" s="113">
        <f>IF(VLOOKUP(CP$1,resumen!$A$4:$HF$104,60,FALSE)-CQ11&lt;0,0,VLOOKUP(CP$1,resumen!$A$4:$HF$104,60,FALSE)-CQ11)</f>
        <v>0</v>
      </c>
      <c r="CQ11" s="113">
        <f>VLOOKUP(CP$1,resumen!$A$4:$HF$104,57,FALSE)</f>
        <v>0</v>
      </c>
      <c r="CR11" s="113">
        <f>VLOOKUP(CP$1,resumen!$A$4:$HF$104,61,FALSE)</f>
        <v>0</v>
      </c>
      <c r="CS11" s="113">
        <f>IF(VLOOKUP(CS$1,resumen!$A$4:$HF$104,60,FALSE)-CT11&lt;0,0,VLOOKUP(CS$1,resumen!$A$4:$HF$104,60,FALSE)-CT11)</f>
        <v>0</v>
      </c>
      <c r="CT11" s="113">
        <f>VLOOKUP(CS$1,resumen!$A$4:$HF$104,57,FALSE)</f>
        <v>0</v>
      </c>
      <c r="CU11" s="113">
        <f>VLOOKUP(CS$1,resumen!$A$4:$HF$104,61,FALSE)</f>
        <v>0</v>
      </c>
      <c r="CV11" s="113">
        <f>IF(VLOOKUP(CV$1,resumen!$A$4:$HF$104,60,FALSE)-CW11&lt;0,0,VLOOKUP(CV$1,resumen!$A$4:$HF$104,60,FALSE)-CW11)</f>
        <v>0</v>
      </c>
      <c r="CW11" s="113">
        <f>VLOOKUP(CV$1,resumen!$A$4:$HF$104,57,FALSE)</f>
        <v>0</v>
      </c>
      <c r="CX11" s="113">
        <f>VLOOKUP(CV$1,resumen!$A$4:$HF$104,61,FALSE)</f>
        <v>0</v>
      </c>
      <c r="CY11" s="113">
        <f>IF(VLOOKUP(CY$1,resumen!$A$4:$HF$104,60,FALSE)-CZ11&lt;0,0,VLOOKUP(CY$1,resumen!$A$4:$HF$104,60,FALSE)-CZ11)</f>
        <v>0</v>
      </c>
      <c r="CZ11" s="113">
        <f>VLOOKUP(CY$1,resumen!$A$4:$HF$104,57,FALSE)</f>
        <v>0</v>
      </c>
      <c r="DA11" s="113">
        <f>VLOOKUP(CY$1,resumen!$A$4:$HF$104,61,FALSE)</f>
        <v>0</v>
      </c>
      <c r="DB11" s="113">
        <f>IF(VLOOKUP(DB$1,resumen!$A$4:$HF$104,60,FALSE)-DC11&lt;0,0,VLOOKUP(DB$1,resumen!$A$4:$HF$104,60,FALSE)-DC11)</f>
        <v>0</v>
      </c>
      <c r="DC11" s="113">
        <f>VLOOKUP(DB$1,resumen!$A$4:$HF$104,57,FALSE)</f>
        <v>0</v>
      </c>
      <c r="DD11" s="113">
        <f>VLOOKUP(DB$1,resumen!$A$4:$HF$104,61,FALSE)</f>
        <v>0</v>
      </c>
      <c r="DE11" s="113">
        <f>IF(VLOOKUP(DE$1,resumen!$A$4:$HF$104,60,FALSE)-DF11&lt;0,0,VLOOKUP(DE$1,resumen!$A$4:$HF$104,60,FALSE)-DF11)</f>
        <v>0</v>
      </c>
      <c r="DF11" s="113">
        <f>VLOOKUP(DE$1,resumen!$A$4:$HF$104,57,FALSE)</f>
        <v>0</v>
      </c>
      <c r="DG11" s="113">
        <f>VLOOKUP(DE$1,resumen!$A$4:$HF$104,61,FALSE)</f>
        <v>0</v>
      </c>
      <c r="DH11" s="113">
        <f>IF(VLOOKUP(DH$1,resumen!$A$4:$HF$104,60,FALSE)-DI11&lt;0,0,VLOOKUP(DH$1,resumen!$A$4:$HF$104,60,FALSE)-DI11)</f>
        <v>0</v>
      </c>
      <c r="DI11" s="113">
        <f>VLOOKUP(DH$1,resumen!$A$4:$HF$104,57,FALSE)</f>
        <v>0</v>
      </c>
      <c r="DJ11" s="113">
        <f>VLOOKUP(DH$1,resumen!$A$4:$HF$104,61,FALSE)</f>
        <v>0</v>
      </c>
      <c r="DK11" s="113">
        <f>IF(VLOOKUP(DK$1,resumen!$A$4:$HF$104,60,FALSE)-DL11&lt;0,0,VLOOKUP(DK$1,resumen!$A$4:$HF$104,60,FALSE)-DL11)</f>
        <v>0</v>
      </c>
      <c r="DL11" s="113">
        <f>VLOOKUP(DK$1,resumen!$A$4:$HF$104,57,FALSE)</f>
        <v>0</v>
      </c>
      <c r="DM11" s="113">
        <f>VLOOKUP(DK$1,resumen!$A$4:$HF$104,61,FALSE)</f>
        <v>0</v>
      </c>
      <c r="DN11" s="113">
        <f>IF(VLOOKUP(DN$1,resumen!$A$4:$HF$104,60,FALSE)-DO11&lt;0,0,VLOOKUP(DN$1,resumen!$A$4:$HF$104,60,FALSE)-DO11)</f>
        <v>0</v>
      </c>
      <c r="DO11" s="113">
        <f>VLOOKUP(DN$1,resumen!$A$4:$HF$104,57,FALSE)</f>
        <v>0</v>
      </c>
      <c r="DP11" s="113">
        <f>VLOOKUP(DN$1,resumen!$A$4:$HF$104,61,FALSE)</f>
        <v>0</v>
      </c>
      <c r="DQ11" s="113">
        <f>IF(VLOOKUP(DQ$1,resumen!$A$4:$HF$104,60,FALSE)-DR11&lt;0,0,VLOOKUP(DQ$1,resumen!$A$4:$HF$104,60,FALSE)-DR11)</f>
        <v>0</v>
      </c>
      <c r="DR11" s="113">
        <f>VLOOKUP(DQ$1,resumen!$A$4:$HF$104,57,FALSE)</f>
        <v>0</v>
      </c>
      <c r="DS11" s="113">
        <f>VLOOKUP(DQ$1,resumen!$A$4:$HF$104,61,FALSE)</f>
        <v>0</v>
      </c>
      <c r="DT11" s="113">
        <f>IF(VLOOKUP(DT$1,resumen!$A$4:$HF$104,60,FALSE)-DU11&lt;0,0,VLOOKUP(DT$1,resumen!$A$4:$HF$104,60,FALSE)-DU11)</f>
        <v>0</v>
      </c>
      <c r="DU11" s="113">
        <f>VLOOKUP(DT$1,resumen!$A$4:$HF$104,57,FALSE)</f>
        <v>0</v>
      </c>
      <c r="DV11" s="113">
        <f>VLOOKUP(DT$1,resumen!$A$4:$HF$104,61,FALSE)</f>
        <v>0</v>
      </c>
      <c r="DW11" s="113">
        <f>IF(VLOOKUP(DW$1,resumen!$A$4:$HF$104,60,FALSE)-DX11&lt;0,0,VLOOKUP(DW$1,resumen!$A$4:$HF$104,60,FALSE)-DX11)</f>
        <v>0</v>
      </c>
      <c r="DX11" s="113">
        <f>VLOOKUP(DW$1,resumen!$A$4:$HF$104,57,FALSE)</f>
        <v>0</v>
      </c>
      <c r="DY11" s="113">
        <f>VLOOKUP(DW$1,resumen!$A$4:$HF$104,61,FALSE)</f>
        <v>0</v>
      </c>
      <c r="DZ11" s="113">
        <f>IF(VLOOKUP(DZ$1,resumen!$A$4:$HF$104,60,FALSE)-EA11&lt;0,0,VLOOKUP(DZ$1,resumen!$A$4:$HF$104,60,FALSE)-EA11)</f>
        <v>0</v>
      </c>
      <c r="EA11" s="113">
        <f>VLOOKUP(DZ$1,resumen!$A$4:$HF$104,57,FALSE)</f>
        <v>0</v>
      </c>
      <c r="EB11" s="113">
        <f>VLOOKUP(DZ$1,resumen!$A$4:$HF$104,61,FALSE)</f>
        <v>0</v>
      </c>
      <c r="EC11" s="113">
        <f>IF(VLOOKUP(EC$1,resumen!$A$4:$HF$104,60,FALSE)-ED11&lt;0,0,VLOOKUP(EC$1,resumen!$A$4:$HF$104,60,FALSE)-ED11)</f>
        <v>0</v>
      </c>
      <c r="ED11" s="113">
        <f>VLOOKUP(EC$1,resumen!$A$4:$HF$104,57,FALSE)</f>
        <v>0</v>
      </c>
      <c r="EE11" s="113">
        <f>VLOOKUP(EC$1,resumen!$A$4:$HF$104,61,FALSE)</f>
        <v>0</v>
      </c>
      <c r="EF11" s="113">
        <f>IF(VLOOKUP(EF$1,resumen!$A$4:$HF$104,60,FALSE)-EG11&lt;0,0,VLOOKUP(EF$1,resumen!$A$4:$HF$104,60,FALSE)-EG11)</f>
        <v>0</v>
      </c>
      <c r="EG11" s="113">
        <f>VLOOKUP(EF$1,resumen!$A$4:$HF$104,57,FALSE)</f>
        <v>0</v>
      </c>
      <c r="EH11" s="113">
        <f>VLOOKUP(EF$1,resumen!$A$4:$HF$104,61,FALSE)</f>
        <v>0</v>
      </c>
      <c r="EI11" s="113">
        <f>IF(VLOOKUP(EI$1,resumen!$A$4:$HF$104,60,FALSE)-EJ11&lt;0,0,VLOOKUP(EI$1,resumen!$A$4:$HF$104,60,FALSE)-EJ11)</f>
        <v>0</v>
      </c>
      <c r="EJ11" s="113">
        <f>VLOOKUP(EI$1,resumen!$A$4:$HF$104,57,FALSE)</f>
        <v>0</v>
      </c>
      <c r="EK11" s="113">
        <f>VLOOKUP(EI$1,resumen!$A$4:$HF$104,61,FALSE)</f>
        <v>0</v>
      </c>
      <c r="EL11" s="113">
        <f>IF(VLOOKUP(EL$1,resumen!$A$4:$HF$104,60,FALSE)-EM11&lt;0,0,VLOOKUP(EL$1,resumen!$A$4:$HF$104,60,FALSE)-EM11)</f>
        <v>0</v>
      </c>
      <c r="EM11" s="113">
        <f>VLOOKUP(EL$1,resumen!$A$4:$HF$104,57,FALSE)</f>
        <v>0</v>
      </c>
      <c r="EN11" s="113">
        <f>VLOOKUP(EL$1,resumen!$A$4:$HF$104,61,FALSE)</f>
        <v>0</v>
      </c>
      <c r="EO11" s="113">
        <f>IF(VLOOKUP(EO$1,resumen!$A$4:$HF$104,60,FALSE)-EP11&lt;0,0,VLOOKUP(EO$1,resumen!$A$4:$HF$104,60,FALSE)-EP11)</f>
        <v>0</v>
      </c>
      <c r="EP11" s="113">
        <f>VLOOKUP(EO$1,resumen!$A$4:$HF$104,57,FALSE)</f>
        <v>0</v>
      </c>
      <c r="EQ11" s="113">
        <f>VLOOKUP(EO$1,resumen!$A$4:$HF$104,61,FALSE)</f>
        <v>0</v>
      </c>
      <c r="ER11" s="113">
        <f>IF(VLOOKUP(ER$1,resumen!$A$4:$HF$104,60,FALSE)-ES11&lt;0,0,VLOOKUP(ER$1,resumen!$A$4:$HF$104,60,FALSE)-ES11)</f>
        <v>0</v>
      </c>
      <c r="ES11" s="113">
        <f>VLOOKUP(ER$1,resumen!$A$4:$HF$104,57,FALSE)</f>
        <v>0</v>
      </c>
      <c r="ET11" s="113">
        <f>VLOOKUP(ER$1,resumen!$A$4:$HF$104,61,FALSE)</f>
        <v>0</v>
      </c>
      <c r="EU11" s="113">
        <f>IF(VLOOKUP(EU$1,resumen!$A$4:$HF$104,60,FALSE)-EV11&lt;0,0,VLOOKUP(EU$1,resumen!$A$4:$HF$104,60,FALSE)-EV11)</f>
        <v>0</v>
      </c>
      <c r="EV11" s="113">
        <f>VLOOKUP(EU$1,resumen!$A$4:$HF$104,57,FALSE)</f>
        <v>0</v>
      </c>
      <c r="EW11" s="113">
        <f>VLOOKUP(EU$1,resumen!$A$4:$HF$104,61,FALSE)</f>
        <v>0</v>
      </c>
      <c r="EX11" s="113">
        <f>IF(VLOOKUP(EX$1,resumen!$A$4:$HF$104,60,FALSE)-EY11&lt;0,0,VLOOKUP(EX$1,resumen!$A$4:$HF$104,60,FALSE)-EY11)</f>
        <v>0</v>
      </c>
      <c r="EY11" s="113">
        <f>VLOOKUP(EX$1,resumen!$A$4:$HF$104,57,FALSE)</f>
        <v>0</v>
      </c>
      <c r="EZ11" s="113">
        <f>VLOOKUP(EX$1,resumen!$A$4:$HF$104,61,FALSE)</f>
        <v>0</v>
      </c>
      <c r="FA11" s="113">
        <f>IF(VLOOKUP(FA$1,resumen!$A$4:$HF$104,60,FALSE)-FB11&lt;0,0,VLOOKUP(FA$1,resumen!$A$4:$HF$104,60,FALSE)-FB11)</f>
        <v>0</v>
      </c>
      <c r="FB11" s="113">
        <f>VLOOKUP(FA$1,resumen!$A$4:$HF$104,57,FALSE)</f>
        <v>0</v>
      </c>
      <c r="FC11" s="113">
        <f>VLOOKUP(FA$1,resumen!$A$4:$HF$104,61,FALSE)</f>
        <v>0</v>
      </c>
      <c r="FD11" s="113">
        <f>IF(VLOOKUP(FD$1,resumen!$A$4:$HF$104,60,FALSE)-FE11&lt;0,0,VLOOKUP(FD$1,resumen!$A$4:$HF$104,60,FALSE)-FE11)</f>
        <v>0</v>
      </c>
      <c r="FE11" s="113">
        <f>VLOOKUP(FD$1,resumen!$A$4:$HF$104,57,FALSE)</f>
        <v>0</v>
      </c>
      <c r="FF11" s="113">
        <f>VLOOKUP(FD$1,resumen!$A$4:$HF$104,61,FALSE)</f>
        <v>0</v>
      </c>
      <c r="FG11" s="113">
        <f>IF(VLOOKUP(FG$1,resumen!$A$4:$HF$104,60,FALSE)-FH11&lt;0,0,VLOOKUP(FG$1,resumen!$A$4:$HF$104,60,FALSE)-FH11)</f>
        <v>0</v>
      </c>
      <c r="FH11" s="113">
        <f>VLOOKUP(FG$1,resumen!$A$4:$HF$104,57,FALSE)</f>
        <v>0</v>
      </c>
      <c r="FI11" s="113">
        <f>VLOOKUP(FG$1,resumen!$A$4:$HF$104,61,FALSE)</f>
        <v>0</v>
      </c>
      <c r="FJ11" s="113">
        <f>IF(VLOOKUP(FJ$1,resumen!$A$4:$HF$104,60,FALSE)-FK11&lt;0,0,VLOOKUP(FJ$1,resumen!$A$4:$HF$104,60,FALSE)-FK11)</f>
        <v>0</v>
      </c>
      <c r="FK11" s="113">
        <f>VLOOKUP(FJ$1,resumen!$A$4:$HF$104,57,FALSE)</f>
        <v>0</v>
      </c>
      <c r="FL11" s="113">
        <f>VLOOKUP(FJ$1,resumen!$A$4:$HF$104,61,FALSE)</f>
        <v>0</v>
      </c>
      <c r="FM11" s="113">
        <f>IF(VLOOKUP(FM$1,resumen!$A$4:$HF$104,60,FALSE)-FN11&lt;0,0,VLOOKUP(FM$1,resumen!$A$4:$HF$104,60,FALSE)-FN11)</f>
        <v>0</v>
      </c>
      <c r="FN11" s="113">
        <f>VLOOKUP(FM$1,resumen!$A$4:$HF$104,57,FALSE)</f>
        <v>0</v>
      </c>
      <c r="FO11" s="113">
        <f>VLOOKUP(FM$1,resumen!$A$4:$HF$104,61,FALSE)</f>
        <v>0</v>
      </c>
      <c r="FP11" s="113">
        <f>IF(VLOOKUP(FP$1,resumen!$A$4:$HF$104,60,FALSE)-FQ11&lt;0,0,VLOOKUP(FP$1,resumen!$A$4:$HF$104,60,FALSE)-FQ11)</f>
        <v>0</v>
      </c>
      <c r="FQ11" s="113">
        <f>VLOOKUP(FP$1,resumen!$A$4:$HF$104,57,FALSE)</f>
        <v>0</v>
      </c>
      <c r="FR11" s="113">
        <f>VLOOKUP(FP$1,resumen!$A$4:$HF$104,61,FALSE)</f>
        <v>0</v>
      </c>
      <c r="FS11" s="113">
        <f>IF(VLOOKUP(FS$1,resumen!$A$4:$HF$104,60,FALSE)-FT11&lt;0,0,VLOOKUP(FS$1,resumen!$A$4:$HF$104,60,FALSE)-FT11)</f>
        <v>0</v>
      </c>
      <c r="FT11" s="113">
        <f>VLOOKUP(FS$1,resumen!$A$4:$HF$104,57,FALSE)</f>
        <v>0</v>
      </c>
      <c r="FU11" s="113">
        <f>VLOOKUP(FS$1,resumen!$A$4:$HF$104,61,FALSE)</f>
        <v>0</v>
      </c>
      <c r="FV11" s="113">
        <f>IF(VLOOKUP(FV$1,resumen!$A$4:$HF$104,60,FALSE)-FW11&lt;0,0,VLOOKUP(FV$1,resumen!$A$4:$HF$104,60,FALSE)-FW11)</f>
        <v>0</v>
      </c>
      <c r="FW11" s="113">
        <f>VLOOKUP(FV$1,resumen!$A$4:$HF$104,57,FALSE)</f>
        <v>0</v>
      </c>
      <c r="FX11" s="113">
        <f>VLOOKUP(FV$1,resumen!$A$4:$HF$104,61,FALSE)</f>
        <v>0</v>
      </c>
      <c r="FY11" s="113">
        <f>IF(VLOOKUP(FY$1,resumen!$A$4:$HF$104,60,FALSE)-FZ11&lt;0,0,VLOOKUP(FY$1,resumen!$A$4:$HF$104,60,FALSE)-FZ11)</f>
        <v>0</v>
      </c>
      <c r="FZ11" s="113">
        <f>VLOOKUP(FY$1,resumen!$A$4:$HF$104,57,FALSE)</f>
        <v>0</v>
      </c>
      <c r="GA11" s="113">
        <f>VLOOKUP(FY$1,resumen!$A$4:$HF$104,61,FALSE)</f>
        <v>0</v>
      </c>
      <c r="GB11" s="113">
        <f>IF(VLOOKUP(GB$1,resumen!$A$4:$HF$104,60,FALSE)-GC11&lt;0,0,VLOOKUP(GB$1,resumen!$A$4:$HF$104,60,FALSE)-GC11)</f>
        <v>0</v>
      </c>
      <c r="GC11" s="113">
        <f>VLOOKUP(GB$1,resumen!$A$4:$HF$104,57,FALSE)</f>
        <v>0</v>
      </c>
      <c r="GD11" s="113">
        <f>VLOOKUP(GB$1,resumen!$A$4:$HF$104,61,FALSE)</f>
        <v>0</v>
      </c>
      <c r="GE11" s="113">
        <f>IF(VLOOKUP(GE$1,resumen!$A$4:$HF$104,60,FALSE)-GF11&lt;0,0,VLOOKUP(GE$1,resumen!$A$4:$HF$104,60,FALSE)-GF11)</f>
        <v>0</v>
      </c>
      <c r="GF11" s="113">
        <f>VLOOKUP(GE$1,resumen!$A$4:$HF$104,57,FALSE)</f>
        <v>0</v>
      </c>
      <c r="GG11" s="113">
        <f>VLOOKUP(GE$1,resumen!$A$4:$HF$104,61,FALSE)</f>
        <v>0</v>
      </c>
      <c r="GH11" s="113">
        <f>IF(VLOOKUP(GH$1,resumen!$A$4:$HF$104,60,FALSE)-GI11&lt;0,0,VLOOKUP(GH$1,resumen!$A$4:$HF$104,60,FALSE)-GI11)</f>
        <v>0</v>
      </c>
      <c r="GI11" s="113">
        <f>VLOOKUP(GH$1,resumen!$A$4:$HF$104,57,FALSE)</f>
        <v>0</v>
      </c>
      <c r="GJ11" s="113">
        <f>VLOOKUP(GH$1,resumen!$A$4:$HF$104,61,FALSE)</f>
        <v>0</v>
      </c>
      <c r="GK11" s="113">
        <f>IF(VLOOKUP(GK$1,resumen!$A$4:$HF$104,60,FALSE)-GL11&lt;0,0,VLOOKUP(GK$1,resumen!$A$4:$HF$104,60,FALSE)-GL11)</f>
        <v>0</v>
      </c>
      <c r="GL11" s="113">
        <f>VLOOKUP(GK$1,resumen!$A$4:$HF$104,57,FALSE)</f>
        <v>0</v>
      </c>
      <c r="GM11" s="113">
        <f>VLOOKUP(GK$1,resumen!$A$4:$HF$104,61,FALSE)</f>
        <v>0</v>
      </c>
      <c r="GN11" s="113">
        <f>IF(VLOOKUP(GN$1,resumen!$A$4:$HF$104,60,FALSE)-GO11&lt;0,0,VLOOKUP(GN$1,resumen!$A$4:$HF$104,60,FALSE)-GO11)</f>
        <v>0</v>
      </c>
      <c r="GO11" s="113">
        <f>VLOOKUP(GN$1,resumen!$A$4:$HF$104,57,FALSE)</f>
        <v>0</v>
      </c>
      <c r="GP11" s="113">
        <f>VLOOKUP(GN$1,resumen!$A$4:$HF$104,61,FALSE)</f>
        <v>0</v>
      </c>
      <c r="GQ11" s="113">
        <f>IF(VLOOKUP(GQ$1,resumen!$A$4:$HF$104,60,FALSE)-GR11&lt;0,0,VLOOKUP(GQ$1,resumen!$A$4:$HF$104,60,FALSE)-GR11)</f>
        <v>0</v>
      </c>
      <c r="GR11" s="113">
        <f>VLOOKUP(GQ$1,resumen!$A$4:$HF$104,57,FALSE)</f>
        <v>0</v>
      </c>
      <c r="GS11" s="113">
        <f>VLOOKUP(GQ$1,resumen!$A$4:$HF$104,61,FALSE)</f>
        <v>0</v>
      </c>
      <c r="GT11" s="113">
        <f>IF(VLOOKUP(GT$1,resumen!$A$4:$HF$104,60,FALSE)-GU11&lt;0,0,VLOOKUP(GT$1,resumen!$A$4:$HF$104,60,FALSE)-GU11)</f>
        <v>0</v>
      </c>
      <c r="GU11" s="113">
        <f>VLOOKUP(GT$1,resumen!$A$4:$HF$104,57,FALSE)</f>
        <v>0</v>
      </c>
      <c r="GV11" s="113">
        <f>VLOOKUP(GT$1,resumen!$A$4:$HF$104,61,FALSE)</f>
        <v>0</v>
      </c>
      <c r="GW11" s="113">
        <f>IF(VLOOKUP(GW$1,resumen!$A$4:$HF$104,60,FALSE)-GX11&lt;0,0,VLOOKUP(GW$1,resumen!$A$4:$HF$104,60,FALSE)-GX11)</f>
        <v>0</v>
      </c>
      <c r="GX11" s="113">
        <f>VLOOKUP(GW$1,resumen!$A$4:$HF$104,57,FALSE)</f>
        <v>0</v>
      </c>
      <c r="GY11" s="113">
        <f>VLOOKUP(GW$1,resumen!$A$4:$HF$104,61,FALSE)</f>
        <v>0</v>
      </c>
      <c r="GZ11" s="113">
        <f>IF(VLOOKUP(GZ$1,resumen!$A$4:$HF$104,60,FALSE)-HA11&lt;0,0,VLOOKUP(GZ$1,resumen!$A$4:$HF$104,60,FALSE)-HA11)</f>
        <v>0</v>
      </c>
      <c r="HA11" s="113">
        <f>VLOOKUP(GZ$1,resumen!$A$4:$HF$104,57,FALSE)</f>
        <v>0</v>
      </c>
      <c r="HB11" s="113">
        <f>VLOOKUP(GZ$1,resumen!$A$4:$HF$104,61,FALSE)</f>
        <v>0</v>
      </c>
      <c r="HC11" s="113">
        <f>IF(VLOOKUP(HC$1,resumen!$A$4:$HF$104,60,FALSE)-HD11&lt;0,0,VLOOKUP(HC$1,resumen!$A$4:$HF$104,60,FALSE)-HD11)</f>
        <v>0</v>
      </c>
      <c r="HD11" s="113">
        <f>VLOOKUP(HC$1,resumen!$A$4:$HF$104,57,FALSE)</f>
        <v>0</v>
      </c>
      <c r="HE11" s="113">
        <f>VLOOKUP(HC$1,resumen!$A$4:$HF$104,61,FALSE)</f>
        <v>0</v>
      </c>
      <c r="HF11" s="113">
        <f>IF(VLOOKUP(HF$1,resumen!$A$4:$HF$104,60,FALSE)-HG11&lt;0,0,VLOOKUP(HF$1,resumen!$A$4:$HF$104,60,FALSE)-HG11)</f>
        <v>0</v>
      </c>
      <c r="HG11" s="113">
        <f>VLOOKUP(HF$1,resumen!$A$4:$HF$104,57,FALSE)</f>
        <v>0</v>
      </c>
      <c r="HH11" s="113">
        <f>VLOOKUP(HF$1,resumen!$A$4:$HF$104,61,FALSE)</f>
        <v>0</v>
      </c>
      <c r="HI11" s="113">
        <f>IF(VLOOKUP(HI$1,resumen!$A$4:$HF$104,60,FALSE)-HJ11&lt;0,0,VLOOKUP(HI$1,resumen!$A$4:$HF$104,60,FALSE)-HJ11)</f>
        <v>0</v>
      </c>
      <c r="HJ11" s="113">
        <f>VLOOKUP(HI$1,resumen!$A$4:$HF$104,57,FALSE)</f>
        <v>0</v>
      </c>
      <c r="HK11" s="113">
        <f>VLOOKUP(HI$1,resumen!$A$4:$HF$104,61,FALSE)</f>
        <v>0</v>
      </c>
      <c r="HL11" s="113">
        <f>IF(VLOOKUP(HL$1,resumen!$A$4:$HF$104,60,FALSE)-HM11&lt;0,0,VLOOKUP(HL$1,resumen!$A$4:$HF$104,60,FALSE)-HM11)</f>
        <v>0</v>
      </c>
      <c r="HM11" s="113">
        <f>VLOOKUP(HL$1,resumen!$A$4:$HF$104,57,FALSE)</f>
        <v>0</v>
      </c>
      <c r="HN11" s="113">
        <f>VLOOKUP(HL$1,resumen!$A$4:$HF$104,61,FALSE)</f>
        <v>0</v>
      </c>
      <c r="HO11" s="113">
        <f>IF(VLOOKUP(HO$1,resumen!$A$4:$HF$104,60,FALSE)-HP11&lt;0,0,VLOOKUP(HO$1,resumen!$A$4:$HF$104,60,FALSE)-HP11)</f>
        <v>0</v>
      </c>
      <c r="HP11" s="113">
        <f>VLOOKUP(HO$1,resumen!$A$4:$HF$104,57,FALSE)</f>
        <v>0</v>
      </c>
      <c r="HQ11" s="113">
        <f>VLOOKUP(HO$1,resumen!$A$4:$HF$104,61,FALSE)</f>
        <v>0</v>
      </c>
      <c r="HR11" s="113">
        <f>IF(VLOOKUP(HR$1,resumen!$A$4:$HF$104,60,FALSE)-HS11&lt;0,0,VLOOKUP(HR$1,resumen!$A$4:$HF$104,60,FALSE)-HS11)</f>
        <v>0</v>
      </c>
      <c r="HS11" s="113">
        <f>VLOOKUP(HR$1,resumen!$A$4:$HF$104,57,FALSE)</f>
        <v>0</v>
      </c>
      <c r="HT11" s="113">
        <f>VLOOKUP(HR$1,resumen!$A$4:$HF$104,61,FALSE)</f>
        <v>0</v>
      </c>
      <c r="HU11" s="113">
        <f>IF(VLOOKUP(HU$1,resumen!$A$4:$HF$104,60,FALSE)-HV11&lt;0,0,VLOOKUP(HU$1,resumen!$A$4:$HF$104,60,FALSE)-HV11)</f>
        <v>0</v>
      </c>
      <c r="HV11" s="113">
        <f>VLOOKUP(HU$1,resumen!$A$4:$HF$104,57,FALSE)</f>
        <v>0</v>
      </c>
      <c r="HW11" s="113">
        <f>VLOOKUP(HU$1,resumen!$A$4:$HF$104,61,FALSE)</f>
        <v>0</v>
      </c>
      <c r="HX11" s="113">
        <f>IF(VLOOKUP(HX$1,resumen!$A$4:$HF$104,60,FALSE)-HY11&lt;0,0,VLOOKUP(HX$1,resumen!$A$4:$HF$104,60,FALSE)-HY11)</f>
        <v>0</v>
      </c>
      <c r="HY11" s="113">
        <f>VLOOKUP(HX$1,resumen!$A$4:$HF$104,57,FALSE)</f>
        <v>0</v>
      </c>
      <c r="HZ11" s="113">
        <f>VLOOKUP(HX$1,resumen!$A$4:$HF$104,61,FALSE)</f>
        <v>0</v>
      </c>
      <c r="IA11" s="113">
        <f>IF(VLOOKUP(IA$1,resumen!$A$4:$HF$104,60,FALSE)-IB11&lt;0,0,VLOOKUP(IA$1,resumen!$A$4:$HF$104,60,FALSE)-IB11)</f>
        <v>0</v>
      </c>
      <c r="IB11" s="113">
        <f>VLOOKUP(IA$1,resumen!$A$4:$HF$104,57,FALSE)</f>
        <v>0</v>
      </c>
      <c r="IC11" s="113">
        <f>VLOOKUP(IA$1,resumen!$A$4:$HF$104,61,FALSE)</f>
        <v>0</v>
      </c>
      <c r="ID11" s="113">
        <f>IF(VLOOKUP(ID$1,resumen!$A$4:$HF$104,60,FALSE)-IE11&lt;0,0,VLOOKUP(ID$1,resumen!$A$4:$HF$104,60,FALSE)-IE11)</f>
        <v>0</v>
      </c>
      <c r="IE11" s="113">
        <f>VLOOKUP(ID$1,resumen!$A$4:$HF$104,57,FALSE)</f>
        <v>0</v>
      </c>
      <c r="IF11" s="113">
        <f>VLOOKUP(ID$1,resumen!$A$4:$HF$104,61,FALSE)</f>
        <v>0</v>
      </c>
      <c r="IG11" s="113">
        <f>IF(VLOOKUP(IG$1,resumen!$A$4:$HF$104,60,FALSE)-IH11&lt;0,0,VLOOKUP(IG$1,resumen!$A$4:$HF$104,60,FALSE)-IH11)</f>
        <v>0</v>
      </c>
      <c r="IH11" s="113">
        <f>VLOOKUP(IG$1,resumen!$A$4:$HF$104,57,FALSE)</f>
        <v>0</v>
      </c>
      <c r="II11" s="113">
        <f>VLOOKUP(IG$1,resumen!$A$4:$HF$104,61,FALSE)</f>
        <v>0</v>
      </c>
      <c r="IJ11" s="113">
        <f>IF(VLOOKUP(IJ$1,resumen!$A$4:$HF$104,60,FALSE)-IK11&lt;0,0,VLOOKUP(IJ$1,resumen!$A$4:$HF$104,60,FALSE)-IK11)</f>
        <v>0</v>
      </c>
      <c r="IK11" s="113">
        <f>VLOOKUP(IJ$1,resumen!$A$4:$HF$104,57,FALSE)</f>
        <v>0</v>
      </c>
      <c r="IL11" s="113">
        <f>VLOOKUP(IJ$1,resumen!$A$4:$HF$104,61,FALSE)</f>
        <v>0</v>
      </c>
      <c r="IM11" s="113">
        <f>IF(VLOOKUP(IM$1,resumen!$A$4:$HF$104,60,FALSE)-IN11&lt;0,0,VLOOKUP(IM$1,resumen!$A$4:$HF$104,60,FALSE)-IN11)</f>
        <v>0</v>
      </c>
      <c r="IN11" s="113">
        <f>VLOOKUP(IM$1,resumen!$A$4:$HF$104,57,FALSE)</f>
        <v>0</v>
      </c>
      <c r="IO11" s="113">
        <f>VLOOKUP(IM$1,resumen!$A$4:$HF$104,61,FALSE)</f>
        <v>0</v>
      </c>
      <c r="IP11" s="113">
        <f>IF(VLOOKUP(IP$1,resumen!$A$4:$HF$104,60,FALSE)-IQ11&lt;0,0,VLOOKUP(IP$1,resumen!$A$4:$HF$104,60,FALSE)-IQ11)</f>
        <v>0</v>
      </c>
      <c r="IQ11" s="113">
        <f>VLOOKUP(IP$1,resumen!$A$4:$HF$104,57,FALSE)</f>
        <v>0</v>
      </c>
      <c r="IR11" s="113">
        <f>VLOOKUP(IP$1,resumen!$A$4:$HF$104,61,FALSE)</f>
        <v>0</v>
      </c>
      <c r="IS11" s="113">
        <f>IF(VLOOKUP(IS$1,resumen!$A$4:$HF$104,60,FALSE)-IT11&lt;0,0,VLOOKUP(IS$1,resumen!$A$4:$HF$104,60,FALSE)-IT11)</f>
        <v>0</v>
      </c>
      <c r="IT11" s="113">
        <f>VLOOKUP(IS$1,resumen!$A$4:$HF$104,57,FALSE)</f>
        <v>0</v>
      </c>
      <c r="IU11" s="113">
        <f>VLOOKUP(IS$1,resumen!$A$4:$HF$104,61,FALSE)</f>
        <v>0</v>
      </c>
      <c r="IV11" s="113">
        <f>IF(VLOOKUP(IV$1,resumen!$A$4:$HF$104,60,FALSE)-IW11&lt;0,0,VLOOKUP(IV$1,resumen!$A$4:$HF$104,60,FALSE)-IW11)</f>
        <v>0</v>
      </c>
      <c r="IW11" s="113">
        <f>VLOOKUP(IV$1,resumen!$A$4:$HF$104,57,FALSE)</f>
        <v>0</v>
      </c>
      <c r="IX11" s="113">
        <f>VLOOKUP(IV$1,resumen!$A$4:$HF$104,61,FALSE)</f>
        <v>0</v>
      </c>
      <c r="IY11" s="113">
        <f>IF(VLOOKUP(IY$1,resumen!$A$4:$HF$104,60,FALSE)-IZ11&lt;0,0,VLOOKUP(IY$1,resumen!$A$4:$HF$104,60,FALSE)-IZ11)</f>
        <v>0</v>
      </c>
      <c r="IZ11" s="113">
        <f>VLOOKUP(IY$1,resumen!$A$4:$HF$104,57,FALSE)</f>
        <v>0</v>
      </c>
      <c r="JA11" s="113">
        <f>VLOOKUP(IY$1,resumen!$A$4:$HF$104,61,FALSE)</f>
        <v>0</v>
      </c>
      <c r="JB11" s="113">
        <f>IF(VLOOKUP(JB$1,resumen!$A$4:$HF$104,60,FALSE)-JC11&lt;0,0,VLOOKUP(JB$1,resumen!$A$4:$HF$104,60,FALSE)-JC11)</f>
        <v>0</v>
      </c>
      <c r="JC11" s="113">
        <f>VLOOKUP(JB$1,resumen!$A$4:$HF$104,57,FALSE)</f>
        <v>0</v>
      </c>
      <c r="JD11" s="113">
        <f>VLOOKUP(JB$1,resumen!$A$4:$HF$104,61,FALSE)</f>
        <v>0</v>
      </c>
      <c r="JE11" s="113">
        <f>IF(VLOOKUP(JE$1,resumen!$A$4:$HF$104,60,FALSE)-JF11&lt;0,0,VLOOKUP(JE$1,resumen!$A$4:$HF$104,60,FALSE)-JF11)</f>
        <v>0</v>
      </c>
      <c r="JF11" s="113">
        <f>VLOOKUP(JE$1,resumen!$A$4:$HF$104,57,FALSE)</f>
        <v>0</v>
      </c>
      <c r="JG11" s="113">
        <f>VLOOKUP(JE$1,resumen!$A$4:$HF$104,61,FALSE)</f>
        <v>0</v>
      </c>
      <c r="JH11" s="113">
        <f>IF(VLOOKUP(JH$1,resumen!$A$4:$HF$104,60,FALSE)-JI11&lt;0,0,VLOOKUP(JH$1,resumen!$A$4:$HF$104,60,FALSE)-JI11)</f>
        <v>0</v>
      </c>
      <c r="JI11" s="113">
        <f>VLOOKUP(JH$1,resumen!$A$4:$HF$104,57,FALSE)</f>
        <v>0</v>
      </c>
      <c r="JJ11" s="113">
        <f>VLOOKUP(JH$1,resumen!$A$4:$HF$104,61,FALSE)</f>
        <v>0</v>
      </c>
      <c r="JK11" s="113">
        <f>IF(VLOOKUP(JK$1,resumen!$A$4:$HF$104,60,FALSE)-JL11&lt;0,0,VLOOKUP(JK$1,resumen!$A$4:$HF$104,60,FALSE)-JL11)</f>
        <v>0</v>
      </c>
      <c r="JL11" s="113">
        <f>VLOOKUP(JK$1,resumen!$A$4:$HF$104,57,FALSE)</f>
        <v>0</v>
      </c>
      <c r="JM11" s="113">
        <f>VLOOKUP(JK$1,resumen!$A$4:$HF$104,61,FALSE)</f>
        <v>0</v>
      </c>
      <c r="JN11" s="113">
        <f>IF(VLOOKUP(JN$1,resumen!$A$4:$HF$104,60,FALSE)-JO11&lt;0,0,VLOOKUP(JN$1,resumen!$A$4:$HF$104,60,FALSE)-JO11)</f>
        <v>0</v>
      </c>
      <c r="JO11" s="113">
        <f>VLOOKUP(JN$1,resumen!$A$4:$HF$104,57,FALSE)</f>
        <v>0</v>
      </c>
      <c r="JP11" s="113">
        <f>VLOOKUP(JN$1,resumen!$A$4:$HF$104,61,FALSE)</f>
        <v>0</v>
      </c>
      <c r="JQ11" s="113">
        <f>IF(VLOOKUP(JQ$1,resumen!$A$4:$HF$104,60,FALSE)-JR11&lt;0,0,VLOOKUP(JQ$1,resumen!$A$4:$HF$104,60,FALSE)-JR11)</f>
        <v>0</v>
      </c>
      <c r="JR11" s="113">
        <f>VLOOKUP(JQ$1,resumen!$A$4:$HF$104,57,FALSE)</f>
        <v>0</v>
      </c>
      <c r="JS11" s="113">
        <f>VLOOKUP(JQ$1,resumen!$A$4:$HF$104,61,FALSE)</f>
        <v>0</v>
      </c>
      <c r="JT11" s="113">
        <f>IF(VLOOKUP(JT$1,resumen!$A$4:$HF$104,60,FALSE)-JU11&lt;0,0,VLOOKUP(JT$1,resumen!$A$4:$HF$104,60,FALSE)-JU11)</f>
        <v>0</v>
      </c>
      <c r="JU11" s="113">
        <f>VLOOKUP(JT$1,resumen!$A$4:$HF$104,57,FALSE)</f>
        <v>0</v>
      </c>
      <c r="JV11" s="113">
        <f>VLOOKUP(JT$1,resumen!$A$4:$HF$104,61,FALSE)</f>
        <v>0</v>
      </c>
      <c r="JW11" s="113">
        <f>IF(VLOOKUP(JW$1,resumen!$A$4:$HF$104,60,FALSE)-JX11&lt;0,0,VLOOKUP(JW$1,resumen!$A$4:$HF$104,60,FALSE)-JX11)</f>
        <v>0</v>
      </c>
      <c r="JX11" s="113">
        <f>VLOOKUP(JW$1,resumen!$A$4:$HF$104,57,FALSE)</f>
        <v>0</v>
      </c>
      <c r="JY11" s="113">
        <f>VLOOKUP(JW$1,resumen!$A$4:$HF$104,61,FALSE)</f>
        <v>0</v>
      </c>
      <c r="JZ11" s="113">
        <f>IF(VLOOKUP(JZ$1,resumen!$A$4:$HF$104,60,FALSE)-KA11&lt;0,0,VLOOKUP(JZ$1,resumen!$A$4:$HF$104,60,FALSE)-KA11)</f>
        <v>0</v>
      </c>
      <c r="KA11" s="113">
        <f>VLOOKUP(JZ$1,resumen!$A$4:$HF$104,57,FALSE)</f>
        <v>0</v>
      </c>
      <c r="KB11" s="113">
        <f>VLOOKUP(JZ$1,resumen!$A$4:$HF$104,61,FALSE)</f>
        <v>0</v>
      </c>
      <c r="KC11" s="113">
        <f>IF(VLOOKUP(KC$1,resumen!$A$4:$HF$104,60,FALSE)-KD11&lt;0,0,VLOOKUP(KC$1,resumen!$A$4:$HF$104,60,FALSE)-KD11)</f>
        <v>0</v>
      </c>
      <c r="KD11" s="113">
        <f>VLOOKUP(KC$1,resumen!$A$4:$HF$104,57,FALSE)</f>
        <v>0</v>
      </c>
      <c r="KE11" s="113">
        <f>VLOOKUP(KC$1,resumen!$A$4:$HF$104,61,FALSE)</f>
        <v>0</v>
      </c>
      <c r="KF11" s="113">
        <f>IF(VLOOKUP(KF$1,resumen!$A$4:$HF$104,60,FALSE)-KG11&lt;0,0,VLOOKUP(KF$1,resumen!$A$4:$HF$104,60,FALSE)-KG11)</f>
        <v>0</v>
      </c>
      <c r="KG11" s="113">
        <f>VLOOKUP(KF$1,resumen!$A$4:$HF$104,57,FALSE)</f>
        <v>0</v>
      </c>
      <c r="KH11" s="113">
        <f>VLOOKUP(KF$1,resumen!$A$4:$HF$104,61,FALSE)</f>
        <v>0</v>
      </c>
      <c r="KI11" s="113">
        <f>IF(VLOOKUP(KI$1,resumen!$A$4:$HF$104,60,FALSE)-KJ11&lt;0,0,VLOOKUP(KI$1,resumen!$A$4:$HF$104,60,FALSE)-KJ11)</f>
        <v>0</v>
      </c>
      <c r="KJ11" s="113">
        <f>VLOOKUP(KI$1,resumen!$A$4:$HF$104,57,FALSE)</f>
        <v>0</v>
      </c>
      <c r="KK11" s="113">
        <f>VLOOKUP(KI$1,resumen!$A$4:$HF$104,61,FALSE)</f>
        <v>0</v>
      </c>
      <c r="KL11" s="113">
        <f>IF(VLOOKUP(KL$1,resumen!$A$4:$HF$104,60,FALSE)-KM11&lt;0,0,VLOOKUP(KL$1,resumen!$A$4:$HF$104,60,FALSE)-KM11)</f>
        <v>0</v>
      </c>
      <c r="KM11" s="113">
        <f>VLOOKUP(KL$1,resumen!$A$4:$HF$104,57,FALSE)</f>
        <v>0</v>
      </c>
      <c r="KN11" s="113">
        <f>VLOOKUP(KL$1,resumen!$A$4:$HF$104,61,FALSE)</f>
        <v>0</v>
      </c>
      <c r="KO11" s="113">
        <f>IF(VLOOKUP(KO$1,resumen!$A$4:$HF$104,60,FALSE)-KP11&lt;0,0,VLOOKUP(KO$1,resumen!$A$4:$HF$104,60,FALSE)-KP11)</f>
        <v>0</v>
      </c>
      <c r="KP11" s="113">
        <f>VLOOKUP(KO$1,resumen!$A$4:$HF$104,57,FALSE)</f>
        <v>0</v>
      </c>
      <c r="KQ11" s="113">
        <f>VLOOKUP(KO$1,resumen!$A$4:$HF$104,61,FALSE)</f>
        <v>0</v>
      </c>
      <c r="KR11" s="113">
        <f t="shared" si="0"/>
        <v>0</v>
      </c>
      <c r="KS11" s="113">
        <f t="shared" si="0"/>
        <v>0</v>
      </c>
      <c r="KT11" s="113">
        <f t="shared" si="0"/>
        <v>0</v>
      </c>
      <c r="KU11" s="140"/>
      <c r="KV11" s="24">
        <f t="shared" si="1"/>
        <v>0</v>
      </c>
    </row>
    <row r="12" spans="1:308" x14ac:dyDescent="0.25">
      <c r="A12" s="26">
        <v>1000179</v>
      </c>
      <c r="B12" s="24" t="s">
        <v>40</v>
      </c>
      <c r="C12" s="26" t="s">
        <v>33</v>
      </c>
      <c r="D12" s="113">
        <f>IF(VLOOKUP(D$1,resumen!$A$4:$HF$104,68,FALSE)-E12&lt;0,0,VLOOKUP(D$1,resumen!$A$4:$HF$104,68,FALSE)-E12)</f>
        <v>0</v>
      </c>
      <c r="E12" s="113">
        <f>VLOOKUP(D$1,resumen!$A$4:$HF$104,65,FALSE)</f>
        <v>0</v>
      </c>
      <c r="F12" s="113">
        <f>VLOOKUP(D$1,resumen!$A$4:$HF$104,69,FALSE)</f>
        <v>0</v>
      </c>
      <c r="G12" s="113">
        <f>IF(VLOOKUP(G$1,resumen!$A$4:$HF$104,68,FALSE)-H12&lt;0,0,VLOOKUP(G$1,resumen!$A$4:$HF$104,68,FALSE)-H12)</f>
        <v>0</v>
      </c>
      <c r="H12" s="113">
        <f>VLOOKUP(G$1,resumen!$A$4:$HF$104,65,FALSE)</f>
        <v>0</v>
      </c>
      <c r="I12" s="113">
        <f>VLOOKUP(G$1,resumen!$A$4:$HF$104,69,FALSE)</f>
        <v>0</v>
      </c>
      <c r="J12" s="113">
        <f>IF(VLOOKUP(J$1,resumen!$A$4:$HF$104,68,FALSE)-K12&lt;0,0,VLOOKUP(J$1,resumen!$A$4:$HF$104,68,FALSE)-K12)</f>
        <v>0</v>
      </c>
      <c r="K12" s="113">
        <f>VLOOKUP(J$1,resumen!$A$4:$HF$104,65,FALSE)</f>
        <v>0</v>
      </c>
      <c r="L12" s="113">
        <f>VLOOKUP(J$1,resumen!$A$4:$HF$104,69,FALSE)</f>
        <v>0</v>
      </c>
      <c r="M12" s="113">
        <f>IF(VLOOKUP(M$1,resumen!$A$4:$HF$104,68,FALSE)-N12&lt;0,0,VLOOKUP(M$1,resumen!$A$4:$HF$104,68,FALSE)-N12)</f>
        <v>0</v>
      </c>
      <c r="N12" s="113">
        <f>VLOOKUP(M$1,resumen!$A$4:$HF$104,65,FALSE)</f>
        <v>0</v>
      </c>
      <c r="O12" s="113">
        <f>VLOOKUP(M$1,resumen!$A$4:$HF$104,69,FALSE)</f>
        <v>0</v>
      </c>
      <c r="P12" s="113">
        <f>IF(VLOOKUP(P$1,resumen!$A$4:$HF$104,68,FALSE)-Q12&lt;0,0,VLOOKUP(P$1,resumen!$A$4:$HF$104,68,FALSE)-Q12)</f>
        <v>0</v>
      </c>
      <c r="Q12" s="113">
        <f>VLOOKUP(P$1,resumen!$A$4:$HF$104,65,FALSE)</f>
        <v>0</v>
      </c>
      <c r="R12" s="113">
        <f>VLOOKUP(P$1,resumen!$A$4:$HF$104,69,FALSE)</f>
        <v>0</v>
      </c>
      <c r="S12" s="113">
        <f>IF(VLOOKUP(S$1,resumen!$A$4:$HF$104,68,FALSE)-T12&lt;0,0,VLOOKUP(S$1,resumen!$A$4:$HF$104,68,FALSE)-T12)</f>
        <v>0</v>
      </c>
      <c r="T12" s="113">
        <f>VLOOKUP(S$1,resumen!$A$4:$HF$104,65,FALSE)</f>
        <v>0</v>
      </c>
      <c r="U12" s="113">
        <f>VLOOKUP(S$1,resumen!$A$4:$HF$104,69,FALSE)</f>
        <v>0</v>
      </c>
      <c r="V12" s="113">
        <f>IF(VLOOKUP(V$1,resumen!$A$4:$HF$104,68,FALSE)-W12&lt;0,0,VLOOKUP(V$1,resumen!$A$4:$HF$104,68,FALSE)-W12)</f>
        <v>0</v>
      </c>
      <c r="W12" s="113">
        <f>VLOOKUP(V$1,resumen!$A$4:$HF$104,65,FALSE)</f>
        <v>0</v>
      </c>
      <c r="X12" s="113">
        <f>VLOOKUP(V$1,resumen!$A$4:$HF$104,69,FALSE)</f>
        <v>0</v>
      </c>
      <c r="Y12" s="113">
        <f>IF(VLOOKUP(Y$1,resumen!$A$4:$HF$104,68,FALSE)-Z12&lt;0,0,VLOOKUP(Y$1,resumen!$A$4:$HF$104,68,FALSE)-Z12)</f>
        <v>0</v>
      </c>
      <c r="Z12" s="113">
        <f>VLOOKUP(Y$1,resumen!$A$4:$HF$104,65,FALSE)</f>
        <v>0</v>
      </c>
      <c r="AA12" s="113">
        <f>VLOOKUP(Y$1,resumen!$A$4:$HF$104,69,FALSE)</f>
        <v>0</v>
      </c>
      <c r="AB12" s="113">
        <f>IF(VLOOKUP(AB$1,resumen!$A$4:$HF$104,68,FALSE)-AC12&lt;0,0,VLOOKUP(AB$1,resumen!$A$4:$HF$104,68,FALSE)-AC12)</f>
        <v>0</v>
      </c>
      <c r="AC12" s="113">
        <f>VLOOKUP(AB$1,resumen!$A$4:$HF$104,65,FALSE)</f>
        <v>0</v>
      </c>
      <c r="AD12" s="113">
        <f>VLOOKUP(AB$1,resumen!$A$4:$HF$104,69,FALSE)</f>
        <v>0</v>
      </c>
      <c r="AE12" s="113">
        <f>IF(VLOOKUP(AE$1,resumen!$A$4:$HF$104,68,FALSE)-AF12&lt;0,0,VLOOKUP(AE$1,resumen!$A$4:$HF$104,68,FALSE)-AF12)</f>
        <v>0</v>
      </c>
      <c r="AF12" s="113">
        <f>VLOOKUP(AE$1,resumen!$A$4:$HF$104,65,FALSE)</f>
        <v>0</v>
      </c>
      <c r="AG12" s="113">
        <f>VLOOKUP(AE$1,resumen!$A$4:$HF$104,69,FALSE)</f>
        <v>0</v>
      </c>
      <c r="AH12" s="113">
        <f>IF(VLOOKUP(AH$1,resumen!$A$4:$HF$104,68,FALSE)-AI12&lt;0,0,VLOOKUP(AH$1,resumen!$A$4:$HF$104,68,FALSE)-AI12)</f>
        <v>0</v>
      </c>
      <c r="AI12" s="113">
        <f>VLOOKUP(AH$1,resumen!$A$4:$HF$104,65,FALSE)</f>
        <v>0</v>
      </c>
      <c r="AJ12" s="113">
        <f>VLOOKUP(AH$1,resumen!$A$4:$HF$104,69,FALSE)</f>
        <v>0</v>
      </c>
      <c r="AK12" s="113">
        <f>IF(VLOOKUP(AK$1,resumen!$A$4:$HF$104,68,FALSE)-AL12&lt;0,0,VLOOKUP(AK$1,resumen!$A$4:$HF$104,68,FALSE)-AL12)</f>
        <v>0</v>
      </c>
      <c r="AL12" s="113">
        <f>VLOOKUP(AK$1,resumen!$A$4:$HF$104,65,FALSE)</f>
        <v>0</v>
      </c>
      <c r="AM12" s="113">
        <f>VLOOKUP(AK$1,resumen!$A$4:$HF$104,69,FALSE)</f>
        <v>0</v>
      </c>
      <c r="AN12" s="113">
        <f>IF(VLOOKUP(AN$1,resumen!$A$4:$HF$104,68,FALSE)-AO12&lt;0,0,VLOOKUP(AN$1,resumen!$A$4:$HF$104,68,FALSE)-AO12)</f>
        <v>0</v>
      </c>
      <c r="AO12" s="113">
        <f>VLOOKUP(AN$1,resumen!$A$4:$HF$104,65,FALSE)</f>
        <v>0</v>
      </c>
      <c r="AP12" s="113">
        <f>VLOOKUP(AN$1,resumen!$A$4:$HF$104,69,FALSE)</f>
        <v>0</v>
      </c>
      <c r="AQ12" s="113">
        <f>IF(VLOOKUP(AQ$1,resumen!$A$4:$HF$104,68,FALSE)-AR12&lt;0,0,VLOOKUP(AQ$1,resumen!$A$4:$HF$104,68,FALSE)-AR12)</f>
        <v>0</v>
      </c>
      <c r="AR12" s="113">
        <f>VLOOKUP(AQ$1,resumen!$A$4:$HF$104,65,FALSE)</f>
        <v>0</v>
      </c>
      <c r="AS12" s="113">
        <f>VLOOKUP(AQ$1,resumen!$A$4:$HF$104,69,FALSE)</f>
        <v>0</v>
      </c>
      <c r="AT12" s="113">
        <f>IF(VLOOKUP(AT$1,resumen!$A$4:$HF$104,68,FALSE)-AU12&lt;0,0,VLOOKUP(AT$1,resumen!$A$4:$HF$104,68,FALSE)-AU12)</f>
        <v>0</v>
      </c>
      <c r="AU12" s="113">
        <f>VLOOKUP(AT$1,resumen!$A$4:$HF$104,65,FALSE)</f>
        <v>0</v>
      </c>
      <c r="AV12" s="113">
        <f>VLOOKUP(AT$1,resumen!$A$4:$HF$104,69,FALSE)</f>
        <v>0</v>
      </c>
      <c r="AW12" s="113">
        <f>IF(VLOOKUP(AW$1,resumen!$A$4:$HF$104,68,FALSE)-AX12&lt;0,0,VLOOKUP(AW$1,resumen!$A$4:$HF$104,68,FALSE)-AX12)</f>
        <v>0</v>
      </c>
      <c r="AX12" s="113">
        <f>VLOOKUP(AW$1,resumen!$A$4:$HF$104,65,FALSE)</f>
        <v>0</v>
      </c>
      <c r="AY12" s="113">
        <f>VLOOKUP(AW$1,resumen!$A$4:$HF$104,69,FALSE)</f>
        <v>0</v>
      </c>
      <c r="AZ12" s="113">
        <f>IF(VLOOKUP(AZ$1,resumen!$A$4:$HF$104,68,FALSE)-BA12&lt;0,0,VLOOKUP(AZ$1,resumen!$A$4:$HF$104,68,FALSE)-BA12)</f>
        <v>0</v>
      </c>
      <c r="BA12" s="113">
        <f>VLOOKUP(AZ$1,resumen!$A$4:$HF$104,65,FALSE)</f>
        <v>0</v>
      </c>
      <c r="BB12" s="113">
        <f>VLOOKUP(AZ$1,resumen!$A$4:$HF$104,69,FALSE)</f>
        <v>0</v>
      </c>
      <c r="BC12" s="113">
        <f>IF(VLOOKUP(BC$1,resumen!$A$4:$HF$104,68,FALSE)-BD12&lt;0,0,VLOOKUP(BC$1,resumen!$A$4:$HF$104,68,FALSE)-BD12)</f>
        <v>0</v>
      </c>
      <c r="BD12" s="113">
        <f>VLOOKUP(BC$1,resumen!$A$4:$HF$104,65,FALSE)</f>
        <v>0</v>
      </c>
      <c r="BE12" s="113">
        <f>VLOOKUP(BC$1,resumen!$A$4:$HF$104,69,FALSE)</f>
        <v>0</v>
      </c>
      <c r="BF12" s="113">
        <f>IF(VLOOKUP(BF$1,resumen!$A$4:$HF$104,68,FALSE)-BG12&lt;0,0,VLOOKUP(BF$1,resumen!$A$4:$HF$104,68,FALSE)-BG12)</f>
        <v>0</v>
      </c>
      <c r="BG12" s="113">
        <f>VLOOKUP(BF$1,resumen!$A$4:$HF$104,65,FALSE)</f>
        <v>0</v>
      </c>
      <c r="BH12" s="113">
        <f>VLOOKUP(BF$1,resumen!$A$4:$HF$104,69,FALSE)</f>
        <v>0</v>
      </c>
      <c r="BI12" s="113">
        <f>IF(VLOOKUP(BI$1,resumen!$A$4:$HF$104,68,FALSE)-BJ12&lt;0,0,VLOOKUP(BI$1,resumen!$A$4:$HF$104,68,FALSE)-BJ12)</f>
        <v>0</v>
      </c>
      <c r="BJ12" s="113">
        <f>VLOOKUP(BI$1,resumen!$A$4:$HF$104,65,FALSE)</f>
        <v>0</v>
      </c>
      <c r="BK12" s="113">
        <f>VLOOKUP(BI$1,resumen!$A$4:$HF$104,69,FALSE)</f>
        <v>0</v>
      </c>
      <c r="BL12" s="113">
        <f>IF(VLOOKUP(BL$1,resumen!$A$4:$HF$104,68,FALSE)-BM12&lt;0,0,VLOOKUP(BL$1,resumen!$A$4:$HF$104,68,FALSE)-BM12)</f>
        <v>0</v>
      </c>
      <c r="BM12" s="113">
        <f>VLOOKUP(BL$1,resumen!$A$4:$HF$104,65,FALSE)</f>
        <v>0</v>
      </c>
      <c r="BN12" s="113">
        <f>VLOOKUP(BL$1,resumen!$A$4:$HF$104,69,FALSE)</f>
        <v>0</v>
      </c>
      <c r="BO12" s="113">
        <f>IF(VLOOKUP(BO$1,resumen!$A$4:$HF$104,68,FALSE)-BP12&lt;0,0,VLOOKUP(BO$1,resumen!$A$4:$HF$104,68,FALSE)-BP12)</f>
        <v>0</v>
      </c>
      <c r="BP12" s="113">
        <f>VLOOKUP(BO$1,resumen!$A$4:$HF$104,65,FALSE)</f>
        <v>0</v>
      </c>
      <c r="BQ12" s="113">
        <f>VLOOKUP(BO$1,resumen!$A$4:$HF$104,69,FALSE)</f>
        <v>0</v>
      </c>
      <c r="BR12" s="113">
        <f>IF(VLOOKUP(BR$1,resumen!$A$4:$HF$104,68,FALSE)-BS12&lt;0,0,VLOOKUP(BR$1,resumen!$A$4:$HF$104,68,FALSE)-BS12)</f>
        <v>0</v>
      </c>
      <c r="BS12" s="113">
        <f>VLOOKUP(BR$1,resumen!$A$4:$HF$104,65,FALSE)</f>
        <v>0</v>
      </c>
      <c r="BT12" s="113">
        <f>VLOOKUP(BR$1,resumen!$A$4:$HF$104,69,FALSE)</f>
        <v>0</v>
      </c>
      <c r="BU12" s="113">
        <f>IF(VLOOKUP(BU$1,resumen!$A$4:$HF$104,68,FALSE)-BV12&lt;0,0,VLOOKUP(BU$1,resumen!$A$4:$HF$104,68,FALSE)-BV12)</f>
        <v>0</v>
      </c>
      <c r="BV12" s="113">
        <f>VLOOKUP(BU$1,resumen!$A$4:$HF$104,65,FALSE)</f>
        <v>0</v>
      </c>
      <c r="BW12" s="113">
        <f>VLOOKUP(BU$1,resumen!$A$4:$HF$104,69,FALSE)</f>
        <v>0</v>
      </c>
      <c r="BX12" s="113">
        <f>IF(VLOOKUP(BX$1,resumen!$A$4:$HF$104,68,FALSE)-BY12&lt;0,0,VLOOKUP(BX$1,resumen!$A$4:$HF$104,68,FALSE)-BY12)</f>
        <v>0</v>
      </c>
      <c r="BY12" s="113">
        <f>VLOOKUP(BX$1,resumen!$A$4:$HF$104,65,FALSE)</f>
        <v>0</v>
      </c>
      <c r="BZ12" s="113">
        <f>VLOOKUP(BX$1,resumen!$A$4:$HF$104,69,FALSE)</f>
        <v>0</v>
      </c>
      <c r="CA12" s="113">
        <f>IF(VLOOKUP(CA$1,resumen!$A$4:$HF$104,68,FALSE)-CB12&lt;0,0,VLOOKUP(CA$1,resumen!$A$4:$HF$104,68,FALSE)-CB12)</f>
        <v>0</v>
      </c>
      <c r="CB12" s="113">
        <f>VLOOKUP(CA$1,resumen!$A$4:$HF$104,65,FALSE)</f>
        <v>0</v>
      </c>
      <c r="CC12" s="113">
        <f>VLOOKUP(CA$1,resumen!$A$4:$HF$104,69,FALSE)</f>
        <v>0</v>
      </c>
      <c r="CD12" s="113">
        <f>IF(VLOOKUP(CD$1,resumen!$A$4:$HF$104,68,FALSE)-CE12&lt;0,0,VLOOKUP(CD$1,resumen!$A$4:$HF$104,68,FALSE)-CE12)</f>
        <v>0</v>
      </c>
      <c r="CE12" s="113">
        <f>VLOOKUP(CD$1,resumen!$A$4:$HF$104,65,FALSE)</f>
        <v>0</v>
      </c>
      <c r="CF12" s="113">
        <f>VLOOKUP(CD$1,resumen!$A$4:$HF$104,69,FALSE)</f>
        <v>0</v>
      </c>
      <c r="CG12" s="113">
        <f>IF(VLOOKUP(CG$1,resumen!$A$4:$HF$104,68,FALSE)-CH12&lt;0,0,VLOOKUP(CG$1,resumen!$A$4:$HF$104,68,FALSE)-CH12)</f>
        <v>0</v>
      </c>
      <c r="CH12" s="113">
        <f>VLOOKUP(CG$1,resumen!$A$4:$HF$104,65,FALSE)</f>
        <v>0</v>
      </c>
      <c r="CI12" s="113">
        <f>VLOOKUP(CG$1,resumen!$A$4:$HF$104,69,FALSE)</f>
        <v>0</v>
      </c>
      <c r="CJ12" s="113">
        <f>IF(VLOOKUP(CJ$1,resumen!$A$4:$HF$104,68,FALSE)-CK12&lt;0,0,VLOOKUP(CJ$1,resumen!$A$4:$HF$104,68,FALSE)-CK12)</f>
        <v>0</v>
      </c>
      <c r="CK12" s="113">
        <f>VLOOKUP(CJ$1,resumen!$A$4:$HF$104,65,FALSE)</f>
        <v>0</v>
      </c>
      <c r="CL12" s="113">
        <f>VLOOKUP(CJ$1,resumen!$A$4:$HF$104,69,FALSE)</f>
        <v>0</v>
      </c>
      <c r="CM12" s="113">
        <f>IF(VLOOKUP(CM$1,resumen!$A$4:$HF$104,68,FALSE)-CN12&lt;0,0,VLOOKUP(CM$1,resumen!$A$4:$HF$104,68,FALSE)-CN12)</f>
        <v>0</v>
      </c>
      <c r="CN12" s="113">
        <f>VLOOKUP(CM$1,resumen!$A$4:$HF$104,65,FALSE)</f>
        <v>0</v>
      </c>
      <c r="CO12" s="113">
        <f>VLOOKUP(CM$1,resumen!$A$4:$HF$104,69,FALSE)</f>
        <v>0</v>
      </c>
      <c r="CP12" s="113">
        <f>IF(VLOOKUP(CP$1,resumen!$A$4:$HF$104,68,FALSE)-CQ12&lt;0,0,VLOOKUP(CP$1,resumen!$A$4:$HF$104,68,FALSE)-CQ12)</f>
        <v>0</v>
      </c>
      <c r="CQ12" s="113">
        <f>VLOOKUP(CP$1,resumen!$A$4:$HF$104,65,FALSE)</f>
        <v>0</v>
      </c>
      <c r="CR12" s="113">
        <f>VLOOKUP(CP$1,resumen!$A$4:$HF$104,69,FALSE)</f>
        <v>0</v>
      </c>
      <c r="CS12" s="113">
        <f>IF(VLOOKUP(CS$1,resumen!$A$4:$HF$104,68,FALSE)-CT12&lt;0,0,VLOOKUP(CS$1,resumen!$A$4:$HF$104,68,FALSE)-CT12)</f>
        <v>0</v>
      </c>
      <c r="CT12" s="113">
        <f>VLOOKUP(CS$1,resumen!$A$4:$HF$104,65,FALSE)</f>
        <v>0</v>
      </c>
      <c r="CU12" s="113">
        <f>VLOOKUP(CS$1,resumen!$A$4:$HF$104,69,FALSE)</f>
        <v>0</v>
      </c>
      <c r="CV12" s="113">
        <f>IF(VLOOKUP(CV$1,resumen!$A$4:$HF$104,68,FALSE)-CW12&lt;0,0,VLOOKUP(CV$1,resumen!$A$4:$HF$104,68,FALSE)-CW12)</f>
        <v>0</v>
      </c>
      <c r="CW12" s="113">
        <f>VLOOKUP(CV$1,resumen!$A$4:$HF$104,65,FALSE)</f>
        <v>0</v>
      </c>
      <c r="CX12" s="113">
        <f>VLOOKUP(CV$1,resumen!$A$4:$HF$104,69,FALSE)</f>
        <v>0</v>
      </c>
      <c r="CY12" s="113">
        <f>IF(VLOOKUP(CY$1,resumen!$A$4:$HF$104,68,FALSE)-CZ12&lt;0,0,VLOOKUP(CY$1,resumen!$A$4:$HF$104,68,FALSE)-CZ12)</f>
        <v>0</v>
      </c>
      <c r="CZ12" s="113">
        <f>VLOOKUP(CY$1,resumen!$A$4:$HF$104,65,FALSE)</f>
        <v>0</v>
      </c>
      <c r="DA12" s="113">
        <f>VLOOKUP(CY$1,resumen!$A$4:$HF$104,69,FALSE)</f>
        <v>0</v>
      </c>
      <c r="DB12" s="113">
        <f>IF(VLOOKUP(DB$1,resumen!$A$4:$HF$104,68,FALSE)-DC12&lt;0,0,VLOOKUP(DB$1,resumen!$A$4:$HF$104,68,FALSE)-DC12)</f>
        <v>0</v>
      </c>
      <c r="DC12" s="113">
        <f>VLOOKUP(DB$1,resumen!$A$4:$HF$104,65,FALSE)</f>
        <v>0</v>
      </c>
      <c r="DD12" s="113">
        <f>VLOOKUP(DB$1,resumen!$A$4:$HF$104,69,FALSE)</f>
        <v>0</v>
      </c>
      <c r="DE12" s="113">
        <f>IF(VLOOKUP(DE$1,resumen!$A$4:$HF$104,68,FALSE)-DF12&lt;0,0,VLOOKUP(DE$1,resumen!$A$4:$HF$104,68,FALSE)-DF12)</f>
        <v>0</v>
      </c>
      <c r="DF12" s="113">
        <f>VLOOKUP(DE$1,resumen!$A$4:$HF$104,65,FALSE)</f>
        <v>0</v>
      </c>
      <c r="DG12" s="113">
        <f>VLOOKUP(DE$1,resumen!$A$4:$HF$104,69,FALSE)</f>
        <v>0</v>
      </c>
      <c r="DH12" s="113">
        <f>IF(VLOOKUP(DH$1,resumen!$A$4:$HF$104,68,FALSE)-DI12&lt;0,0,VLOOKUP(DH$1,resumen!$A$4:$HF$104,68,FALSE)-DI12)</f>
        <v>0</v>
      </c>
      <c r="DI12" s="113">
        <f>VLOOKUP(DH$1,resumen!$A$4:$HF$104,65,FALSE)</f>
        <v>0</v>
      </c>
      <c r="DJ12" s="113">
        <f>VLOOKUP(DH$1,resumen!$A$4:$HF$104,69,FALSE)</f>
        <v>0</v>
      </c>
      <c r="DK12" s="113">
        <f>IF(VLOOKUP(DK$1,resumen!$A$4:$HF$104,68,FALSE)-DL12&lt;0,0,VLOOKUP(DK$1,resumen!$A$4:$HF$104,68,FALSE)-DL12)</f>
        <v>0</v>
      </c>
      <c r="DL12" s="113">
        <f>VLOOKUP(DK$1,resumen!$A$4:$HF$104,65,FALSE)</f>
        <v>0</v>
      </c>
      <c r="DM12" s="113">
        <f>VLOOKUP(DK$1,resumen!$A$4:$HF$104,69,FALSE)</f>
        <v>0</v>
      </c>
      <c r="DN12" s="113">
        <f>IF(VLOOKUP(DN$1,resumen!$A$4:$HF$104,68,FALSE)-DO12&lt;0,0,VLOOKUP(DN$1,resumen!$A$4:$HF$104,68,FALSE)-DO12)</f>
        <v>0</v>
      </c>
      <c r="DO12" s="113">
        <f>VLOOKUP(DN$1,resumen!$A$4:$HF$104,65,FALSE)</f>
        <v>0</v>
      </c>
      <c r="DP12" s="113">
        <f>VLOOKUP(DN$1,resumen!$A$4:$HF$104,69,FALSE)</f>
        <v>0</v>
      </c>
      <c r="DQ12" s="113">
        <f>IF(VLOOKUP(DQ$1,resumen!$A$4:$HF$104,68,FALSE)-DR12&lt;0,0,VLOOKUP(DQ$1,resumen!$A$4:$HF$104,68,FALSE)-DR12)</f>
        <v>0</v>
      </c>
      <c r="DR12" s="113">
        <f>VLOOKUP(DQ$1,resumen!$A$4:$HF$104,65,FALSE)</f>
        <v>0</v>
      </c>
      <c r="DS12" s="113">
        <f>VLOOKUP(DQ$1,resumen!$A$4:$HF$104,69,FALSE)</f>
        <v>0</v>
      </c>
      <c r="DT12" s="113">
        <f>IF(VLOOKUP(DT$1,resumen!$A$4:$HF$104,68,FALSE)-DU12&lt;0,0,VLOOKUP(DT$1,resumen!$A$4:$HF$104,68,FALSE)-DU12)</f>
        <v>0</v>
      </c>
      <c r="DU12" s="113">
        <f>VLOOKUP(DT$1,resumen!$A$4:$HF$104,65,FALSE)</f>
        <v>0</v>
      </c>
      <c r="DV12" s="113">
        <f>VLOOKUP(DT$1,resumen!$A$4:$HF$104,69,FALSE)</f>
        <v>0</v>
      </c>
      <c r="DW12" s="113">
        <f>IF(VLOOKUP(DW$1,resumen!$A$4:$HF$104,68,FALSE)-DX12&lt;0,0,VLOOKUP(DW$1,resumen!$A$4:$HF$104,68,FALSE)-DX12)</f>
        <v>0</v>
      </c>
      <c r="DX12" s="113">
        <f>VLOOKUP(DW$1,resumen!$A$4:$HF$104,65,FALSE)</f>
        <v>0</v>
      </c>
      <c r="DY12" s="113">
        <f>VLOOKUP(DW$1,resumen!$A$4:$HF$104,69,FALSE)</f>
        <v>0</v>
      </c>
      <c r="DZ12" s="113">
        <f>IF(VLOOKUP(DZ$1,resumen!$A$4:$HF$104,68,FALSE)-EA12&lt;0,0,VLOOKUP(DZ$1,resumen!$A$4:$HF$104,68,FALSE)-EA12)</f>
        <v>0</v>
      </c>
      <c r="EA12" s="113">
        <f>VLOOKUP(DZ$1,resumen!$A$4:$HF$104,65,FALSE)</f>
        <v>0</v>
      </c>
      <c r="EB12" s="113">
        <f>VLOOKUP(DZ$1,resumen!$A$4:$HF$104,69,FALSE)</f>
        <v>0</v>
      </c>
      <c r="EC12" s="113">
        <f>IF(VLOOKUP(EC$1,resumen!$A$4:$HF$104,68,FALSE)-ED12&lt;0,0,VLOOKUP(EC$1,resumen!$A$4:$HF$104,68,FALSE)-ED12)</f>
        <v>0</v>
      </c>
      <c r="ED12" s="113">
        <f>VLOOKUP(EC$1,resumen!$A$4:$HF$104,65,FALSE)</f>
        <v>0</v>
      </c>
      <c r="EE12" s="113">
        <f>VLOOKUP(EC$1,resumen!$A$4:$HF$104,69,FALSE)</f>
        <v>0</v>
      </c>
      <c r="EF12" s="113">
        <f>IF(VLOOKUP(EF$1,resumen!$A$4:$HF$104,68,FALSE)-EG12&lt;0,0,VLOOKUP(EF$1,resumen!$A$4:$HF$104,68,FALSE)-EG12)</f>
        <v>0</v>
      </c>
      <c r="EG12" s="113">
        <f>VLOOKUP(EF$1,resumen!$A$4:$HF$104,65,FALSE)</f>
        <v>0</v>
      </c>
      <c r="EH12" s="113">
        <f>VLOOKUP(EF$1,resumen!$A$4:$HF$104,69,FALSE)</f>
        <v>0</v>
      </c>
      <c r="EI12" s="113">
        <f>IF(VLOOKUP(EI$1,resumen!$A$4:$HF$104,68,FALSE)-EJ12&lt;0,0,VLOOKUP(EI$1,resumen!$A$4:$HF$104,68,FALSE)-EJ12)</f>
        <v>0</v>
      </c>
      <c r="EJ12" s="113">
        <f>VLOOKUP(EI$1,resumen!$A$4:$HF$104,65,FALSE)</f>
        <v>0</v>
      </c>
      <c r="EK12" s="113">
        <f>VLOOKUP(EI$1,resumen!$A$4:$HF$104,69,FALSE)</f>
        <v>0</v>
      </c>
      <c r="EL12" s="113">
        <f>IF(VLOOKUP(EL$1,resumen!$A$4:$HF$104,68,FALSE)-EM12&lt;0,0,VLOOKUP(EL$1,resumen!$A$4:$HF$104,68,FALSE)-EM12)</f>
        <v>0</v>
      </c>
      <c r="EM12" s="113">
        <f>VLOOKUP(EL$1,resumen!$A$4:$HF$104,65,FALSE)</f>
        <v>0</v>
      </c>
      <c r="EN12" s="113">
        <f>VLOOKUP(EL$1,resumen!$A$4:$HF$104,69,FALSE)</f>
        <v>0</v>
      </c>
      <c r="EO12" s="113">
        <f>IF(VLOOKUP(EO$1,resumen!$A$4:$HF$104,68,FALSE)-EP12&lt;0,0,VLOOKUP(EO$1,resumen!$A$4:$HF$104,68,FALSE)-EP12)</f>
        <v>0</v>
      </c>
      <c r="EP12" s="113">
        <f>VLOOKUP(EO$1,resumen!$A$4:$HF$104,65,FALSE)</f>
        <v>0</v>
      </c>
      <c r="EQ12" s="113">
        <f>VLOOKUP(EO$1,resumen!$A$4:$HF$104,69,FALSE)</f>
        <v>0</v>
      </c>
      <c r="ER12" s="113">
        <f>IF(VLOOKUP(ER$1,resumen!$A$4:$HF$104,68,FALSE)-ES12&lt;0,0,VLOOKUP(ER$1,resumen!$A$4:$HF$104,68,FALSE)-ES12)</f>
        <v>0</v>
      </c>
      <c r="ES12" s="113">
        <f>VLOOKUP(ER$1,resumen!$A$4:$HF$104,65,FALSE)</f>
        <v>0</v>
      </c>
      <c r="ET12" s="113">
        <f>VLOOKUP(ER$1,resumen!$A$4:$HF$104,69,FALSE)</f>
        <v>0</v>
      </c>
      <c r="EU12" s="113">
        <f>IF(VLOOKUP(EU$1,resumen!$A$4:$HF$104,68,FALSE)-EV12&lt;0,0,VLOOKUP(EU$1,resumen!$A$4:$HF$104,68,FALSE)-EV12)</f>
        <v>0</v>
      </c>
      <c r="EV12" s="113">
        <f>VLOOKUP(EU$1,resumen!$A$4:$HF$104,65,FALSE)</f>
        <v>0</v>
      </c>
      <c r="EW12" s="113">
        <f>VLOOKUP(EU$1,resumen!$A$4:$HF$104,69,FALSE)</f>
        <v>0</v>
      </c>
      <c r="EX12" s="113">
        <f>IF(VLOOKUP(EX$1,resumen!$A$4:$HF$104,68,FALSE)-EY12&lt;0,0,VLOOKUP(EX$1,resumen!$A$4:$HF$104,68,FALSE)-EY12)</f>
        <v>0</v>
      </c>
      <c r="EY12" s="113">
        <f>VLOOKUP(EX$1,resumen!$A$4:$HF$104,65,FALSE)</f>
        <v>0</v>
      </c>
      <c r="EZ12" s="113">
        <f>VLOOKUP(EX$1,resumen!$A$4:$HF$104,69,FALSE)</f>
        <v>0</v>
      </c>
      <c r="FA12" s="113">
        <f>IF(VLOOKUP(FA$1,resumen!$A$4:$HF$104,68,FALSE)-FB12&lt;0,0,VLOOKUP(FA$1,resumen!$A$4:$HF$104,68,FALSE)-FB12)</f>
        <v>0</v>
      </c>
      <c r="FB12" s="113">
        <f>VLOOKUP(FA$1,resumen!$A$4:$HF$104,65,FALSE)</f>
        <v>0</v>
      </c>
      <c r="FC12" s="113">
        <f>VLOOKUP(FA$1,resumen!$A$4:$HF$104,69,FALSE)</f>
        <v>0</v>
      </c>
      <c r="FD12" s="113">
        <f>IF(VLOOKUP(FD$1,resumen!$A$4:$HF$104,68,FALSE)-FE12&lt;0,0,VLOOKUP(FD$1,resumen!$A$4:$HF$104,68,FALSE)-FE12)</f>
        <v>0</v>
      </c>
      <c r="FE12" s="113">
        <f>VLOOKUP(FD$1,resumen!$A$4:$HF$104,65,FALSE)</f>
        <v>0</v>
      </c>
      <c r="FF12" s="113">
        <f>VLOOKUP(FD$1,resumen!$A$4:$HF$104,69,FALSE)</f>
        <v>0</v>
      </c>
      <c r="FG12" s="113">
        <f>IF(VLOOKUP(FG$1,resumen!$A$4:$HF$104,68,FALSE)-FH12&lt;0,0,VLOOKUP(FG$1,resumen!$A$4:$HF$104,68,FALSE)-FH12)</f>
        <v>0</v>
      </c>
      <c r="FH12" s="113">
        <f>VLOOKUP(FG$1,resumen!$A$4:$HF$104,65,FALSE)</f>
        <v>0</v>
      </c>
      <c r="FI12" s="113">
        <f>VLOOKUP(FG$1,resumen!$A$4:$HF$104,69,FALSE)</f>
        <v>0</v>
      </c>
      <c r="FJ12" s="113">
        <f>IF(VLOOKUP(FJ$1,resumen!$A$4:$HF$104,68,FALSE)-FK12&lt;0,0,VLOOKUP(FJ$1,resumen!$A$4:$HF$104,68,FALSE)-FK12)</f>
        <v>0</v>
      </c>
      <c r="FK12" s="113">
        <f>VLOOKUP(FJ$1,resumen!$A$4:$HF$104,65,FALSE)</f>
        <v>0</v>
      </c>
      <c r="FL12" s="113">
        <f>VLOOKUP(FJ$1,resumen!$A$4:$HF$104,69,FALSE)</f>
        <v>0</v>
      </c>
      <c r="FM12" s="113">
        <f>IF(VLOOKUP(FM$1,resumen!$A$4:$HF$104,68,FALSE)-FN12&lt;0,0,VLOOKUP(FM$1,resumen!$A$4:$HF$104,68,FALSE)-FN12)</f>
        <v>0</v>
      </c>
      <c r="FN12" s="113">
        <f>VLOOKUP(FM$1,resumen!$A$4:$HF$104,65,FALSE)</f>
        <v>0</v>
      </c>
      <c r="FO12" s="113">
        <f>VLOOKUP(FM$1,resumen!$A$4:$HF$104,69,FALSE)</f>
        <v>0</v>
      </c>
      <c r="FP12" s="113">
        <f>IF(VLOOKUP(FP$1,resumen!$A$4:$HF$104,68,FALSE)-FQ12&lt;0,0,VLOOKUP(FP$1,resumen!$A$4:$HF$104,68,FALSE)-FQ12)</f>
        <v>0</v>
      </c>
      <c r="FQ12" s="113">
        <f>VLOOKUP(FP$1,resumen!$A$4:$HF$104,65,FALSE)</f>
        <v>0</v>
      </c>
      <c r="FR12" s="113">
        <f>VLOOKUP(FP$1,resumen!$A$4:$HF$104,69,FALSE)</f>
        <v>0</v>
      </c>
      <c r="FS12" s="113">
        <f>IF(VLOOKUP(FS$1,resumen!$A$4:$HF$104,68,FALSE)-FT12&lt;0,0,VLOOKUP(FS$1,resumen!$A$4:$HF$104,68,FALSE)-FT12)</f>
        <v>0</v>
      </c>
      <c r="FT12" s="113">
        <f>VLOOKUP(FS$1,resumen!$A$4:$HF$104,65,FALSE)</f>
        <v>0</v>
      </c>
      <c r="FU12" s="113">
        <f>VLOOKUP(FS$1,resumen!$A$4:$HF$104,69,FALSE)</f>
        <v>0</v>
      </c>
      <c r="FV12" s="113">
        <f>IF(VLOOKUP(FV$1,resumen!$A$4:$HF$104,68,FALSE)-FW12&lt;0,0,VLOOKUP(FV$1,resumen!$A$4:$HF$104,68,FALSE)-FW12)</f>
        <v>0</v>
      </c>
      <c r="FW12" s="113">
        <f>VLOOKUP(FV$1,resumen!$A$4:$HF$104,65,FALSE)</f>
        <v>0</v>
      </c>
      <c r="FX12" s="113">
        <f>VLOOKUP(FV$1,resumen!$A$4:$HF$104,69,FALSE)</f>
        <v>0</v>
      </c>
      <c r="FY12" s="113">
        <f>IF(VLOOKUP(FY$1,resumen!$A$4:$HF$104,68,FALSE)-FZ12&lt;0,0,VLOOKUP(FY$1,resumen!$A$4:$HF$104,68,FALSE)-FZ12)</f>
        <v>0</v>
      </c>
      <c r="FZ12" s="113">
        <f>VLOOKUP(FY$1,resumen!$A$4:$HF$104,65,FALSE)</f>
        <v>0</v>
      </c>
      <c r="GA12" s="113">
        <f>VLOOKUP(FY$1,resumen!$A$4:$HF$104,69,FALSE)</f>
        <v>0</v>
      </c>
      <c r="GB12" s="113">
        <f>IF(VLOOKUP(GB$1,resumen!$A$4:$HF$104,68,FALSE)-GC12&lt;0,0,VLOOKUP(GB$1,resumen!$A$4:$HF$104,68,FALSE)-GC12)</f>
        <v>0</v>
      </c>
      <c r="GC12" s="113">
        <f>VLOOKUP(GB$1,resumen!$A$4:$HF$104,65,FALSE)</f>
        <v>0</v>
      </c>
      <c r="GD12" s="113">
        <f>VLOOKUP(GB$1,resumen!$A$4:$HF$104,69,FALSE)</f>
        <v>0</v>
      </c>
      <c r="GE12" s="113">
        <f>IF(VLOOKUP(GE$1,resumen!$A$4:$HF$104,68,FALSE)-GF12&lt;0,0,VLOOKUP(GE$1,resumen!$A$4:$HF$104,68,FALSE)-GF12)</f>
        <v>0</v>
      </c>
      <c r="GF12" s="113">
        <f>VLOOKUP(GE$1,resumen!$A$4:$HF$104,65,FALSE)</f>
        <v>0</v>
      </c>
      <c r="GG12" s="113">
        <f>VLOOKUP(GE$1,resumen!$A$4:$HF$104,69,FALSE)</f>
        <v>0</v>
      </c>
      <c r="GH12" s="113">
        <f>IF(VLOOKUP(GH$1,resumen!$A$4:$HF$104,68,FALSE)-GI12&lt;0,0,VLOOKUP(GH$1,resumen!$A$4:$HF$104,68,FALSE)-GI12)</f>
        <v>0</v>
      </c>
      <c r="GI12" s="113">
        <f>VLOOKUP(GH$1,resumen!$A$4:$HF$104,65,FALSE)</f>
        <v>0</v>
      </c>
      <c r="GJ12" s="113">
        <f>VLOOKUP(GH$1,resumen!$A$4:$HF$104,69,FALSE)</f>
        <v>0</v>
      </c>
      <c r="GK12" s="113">
        <f>IF(VLOOKUP(GK$1,resumen!$A$4:$HF$104,68,FALSE)-GL12&lt;0,0,VLOOKUP(GK$1,resumen!$A$4:$HF$104,68,FALSE)-GL12)</f>
        <v>0</v>
      </c>
      <c r="GL12" s="113">
        <f>VLOOKUP(GK$1,resumen!$A$4:$HF$104,65,FALSE)</f>
        <v>0</v>
      </c>
      <c r="GM12" s="113">
        <f>VLOOKUP(GK$1,resumen!$A$4:$HF$104,69,FALSE)</f>
        <v>0</v>
      </c>
      <c r="GN12" s="113">
        <f>IF(VLOOKUP(GN$1,resumen!$A$4:$HF$104,68,FALSE)-GO12&lt;0,0,VLOOKUP(GN$1,resumen!$A$4:$HF$104,68,FALSE)-GO12)</f>
        <v>0</v>
      </c>
      <c r="GO12" s="113">
        <f>VLOOKUP(GN$1,resumen!$A$4:$HF$104,65,FALSE)</f>
        <v>0</v>
      </c>
      <c r="GP12" s="113">
        <f>VLOOKUP(GN$1,resumen!$A$4:$HF$104,69,FALSE)</f>
        <v>0</v>
      </c>
      <c r="GQ12" s="113">
        <f>IF(VLOOKUP(GQ$1,resumen!$A$4:$HF$104,68,FALSE)-GR12&lt;0,0,VLOOKUP(GQ$1,resumen!$A$4:$HF$104,68,FALSE)-GR12)</f>
        <v>0</v>
      </c>
      <c r="GR12" s="113">
        <f>VLOOKUP(GQ$1,resumen!$A$4:$HF$104,65,FALSE)</f>
        <v>0</v>
      </c>
      <c r="GS12" s="113">
        <f>VLOOKUP(GQ$1,resumen!$A$4:$HF$104,69,FALSE)</f>
        <v>0</v>
      </c>
      <c r="GT12" s="113">
        <f>IF(VLOOKUP(GT$1,resumen!$A$4:$HF$104,68,FALSE)-GU12&lt;0,0,VLOOKUP(GT$1,resumen!$A$4:$HF$104,68,FALSE)-GU12)</f>
        <v>0</v>
      </c>
      <c r="GU12" s="113">
        <f>VLOOKUP(GT$1,resumen!$A$4:$HF$104,65,FALSE)</f>
        <v>0</v>
      </c>
      <c r="GV12" s="113">
        <f>VLOOKUP(GT$1,resumen!$A$4:$HF$104,69,FALSE)</f>
        <v>0</v>
      </c>
      <c r="GW12" s="113">
        <f>IF(VLOOKUP(GW$1,resumen!$A$4:$HF$104,68,FALSE)-GX12&lt;0,0,VLOOKUP(GW$1,resumen!$A$4:$HF$104,68,FALSE)-GX12)</f>
        <v>0</v>
      </c>
      <c r="GX12" s="113">
        <f>VLOOKUP(GW$1,resumen!$A$4:$HF$104,65,FALSE)</f>
        <v>0</v>
      </c>
      <c r="GY12" s="113">
        <f>VLOOKUP(GW$1,resumen!$A$4:$HF$104,69,FALSE)</f>
        <v>0</v>
      </c>
      <c r="GZ12" s="113">
        <f>IF(VLOOKUP(GZ$1,resumen!$A$4:$HF$104,68,FALSE)-HA12&lt;0,0,VLOOKUP(GZ$1,resumen!$A$4:$HF$104,68,FALSE)-HA12)</f>
        <v>0</v>
      </c>
      <c r="HA12" s="113">
        <f>VLOOKUP(GZ$1,resumen!$A$4:$HF$104,65,FALSE)</f>
        <v>0</v>
      </c>
      <c r="HB12" s="113">
        <f>VLOOKUP(GZ$1,resumen!$A$4:$HF$104,69,FALSE)</f>
        <v>0</v>
      </c>
      <c r="HC12" s="113">
        <f>IF(VLOOKUP(HC$1,resumen!$A$4:$HF$104,68,FALSE)-HD12&lt;0,0,VLOOKUP(HC$1,resumen!$A$4:$HF$104,68,FALSE)-HD12)</f>
        <v>0</v>
      </c>
      <c r="HD12" s="113">
        <f>VLOOKUP(HC$1,resumen!$A$4:$HF$104,65,FALSE)</f>
        <v>0</v>
      </c>
      <c r="HE12" s="113">
        <f>VLOOKUP(HC$1,resumen!$A$4:$HF$104,69,FALSE)</f>
        <v>0</v>
      </c>
      <c r="HF12" s="113">
        <f>IF(VLOOKUP(HF$1,resumen!$A$4:$HF$104,68,FALSE)-HG12&lt;0,0,VLOOKUP(HF$1,resumen!$A$4:$HF$104,68,FALSE)-HG12)</f>
        <v>0</v>
      </c>
      <c r="HG12" s="113">
        <f>VLOOKUP(HF$1,resumen!$A$4:$HF$104,65,FALSE)</f>
        <v>0</v>
      </c>
      <c r="HH12" s="113">
        <f>VLOOKUP(HF$1,resumen!$A$4:$HF$104,69,FALSE)</f>
        <v>0</v>
      </c>
      <c r="HI12" s="113">
        <f>IF(VLOOKUP(HI$1,resumen!$A$4:$HF$104,68,FALSE)-HJ12&lt;0,0,VLOOKUP(HI$1,resumen!$A$4:$HF$104,68,FALSE)-HJ12)</f>
        <v>0</v>
      </c>
      <c r="HJ12" s="113">
        <f>VLOOKUP(HI$1,resumen!$A$4:$HF$104,65,FALSE)</f>
        <v>0</v>
      </c>
      <c r="HK12" s="113">
        <f>VLOOKUP(HI$1,resumen!$A$4:$HF$104,69,FALSE)</f>
        <v>0</v>
      </c>
      <c r="HL12" s="113">
        <f>IF(VLOOKUP(HL$1,resumen!$A$4:$HF$104,68,FALSE)-HM12&lt;0,0,VLOOKUP(HL$1,resumen!$A$4:$HF$104,68,FALSE)-HM12)</f>
        <v>0</v>
      </c>
      <c r="HM12" s="113">
        <f>VLOOKUP(HL$1,resumen!$A$4:$HF$104,65,FALSE)</f>
        <v>0</v>
      </c>
      <c r="HN12" s="113">
        <f>VLOOKUP(HL$1,resumen!$A$4:$HF$104,69,FALSE)</f>
        <v>0</v>
      </c>
      <c r="HO12" s="113">
        <f>IF(VLOOKUP(HO$1,resumen!$A$4:$HF$104,68,FALSE)-HP12&lt;0,0,VLOOKUP(HO$1,resumen!$A$4:$HF$104,68,FALSE)-HP12)</f>
        <v>0</v>
      </c>
      <c r="HP12" s="113">
        <f>VLOOKUP(HO$1,resumen!$A$4:$HF$104,65,FALSE)</f>
        <v>0</v>
      </c>
      <c r="HQ12" s="113">
        <f>VLOOKUP(HO$1,resumen!$A$4:$HF$104,69,FALSE)</f>
        <v>0</v>
      </c>
      <c r="HR12" s="113">
        <f>IF(VLOOKUP(HR$1,resumen!$A$4:$HF$104,68,FALSE)-HS12&lt;0,0,VLOOKUP(HR$1,resumen!$A$4:$HF$104,68,FALSE)-HS12)</f>
        <v>0</v>
      </c>
      <c r="HS12" s="113">
        <f>VLOOKUP(HR$1,resumen!$A$4:$HF$104,65,FALSE)</f>
        <v>0</v>
      </c>
      <c r="HT12" s="113">
        <f>VLOOKUP(HR$1,resumen!$A$4:$HF$104,69,FALSE)</f>
        <v>0</v>
      </c>
      <c r="HU12" s="113">
        <f>IF(VLOOKUP(HU$1,resumen!$A$4:$HF$104,68,FALSE)-HV12&lt;0,0,VLOOKUP(HU$1,resumen!$A$4:$HF$104,68,FALSE)-HV12)</f>
        <v>0</v>
      </c>
      <c r="HV12" s="113">
        <f>VLOOKUP(HU$1,resumen!$A$4:$HF$104,65,FALSE)</f>
        <v>0</v>
      </c>
      <c r="HW12" s="113">
        <f>VLOOKUP(HU$1,resumen!$A$4:$HF$104,69,FALSE)</f>
        <v>0</v>
      </c>
      <c r="HX12" s="113">
        <f>IF(VLOOKUP(HX$1,resumen!$A$4:$HF$104,68,FALSE)-HY12&lt;0,0,VLOOKUP(HX$1,resumen!$A$4:$HF$104,68,FALSE)-HY12)</f>
        <v>0</v>
      </c>
      <c r="HY12" s="113">
        <f>VLOOKUP(HX$1,resumen!$A$4:$HF$104,65,FALSE)</f>
        <v>0</v>
      </c>
      <c r="HZ12" s="113">
        <f>VLOOKUP(HX$1,resumen!$A$4:$HF$104,69,FALSE)</f>
        <v>0</v>
      </c>
      <c r="IA12" s="113">
        <f>IF(VLOOKUP(IA$1,resumen!$A$4:$HF$104,68,FALSE)-IB12&lt;0,0,VLOOKUP(IA$1,resumen!$A$4:$HF$104,68,FALSE)-IB12)</f>
        <v>0</v>
      </c>
      <c r="IB12" s="113">
        <f>VLOOKUP(IA$1,resumen!$A$4:$HF$104,65,FALSE)</f>
        <v>0</v>
      </c>
      <c r="IC12" s="113">
        <f>VLOOKUP(IA$1,resumen!$A$4:$HF$104,69,FALSE)</f>
        <v>0</v>
      </c>
      <c r="ID12" s="113">
        <f>IF(VLOOKUP(ID$1,resumen!$A$4:$HF$104,68,FALSE)-IE12&lt;0,0,VLOOKUP(ID$1,resumen!$A$4:$HF$104,68,FALSE)-IE12)</f>
        <v>0</v>
      </c>
      <c r="IE12" s="113">
        <f>VLOOKUP(ID$1,resumen!$A$4:$HF$104,65,FALSE)</f>
        <v>0</v>
      </c>
      <c r="IF12" s="113">
        <f>VLOOKUP(ID$1,resumen!$A$4:$HF$104,69,FALSE)</f>
        <v>0</v>
      </c>
      <c r="IG12" s="113">
        <f>IF(VLOOKUP(IG$1,resumen!$A$4:$HF$104,68,FALSE)-IH12&lt;0,0,VLOOKUP(IG$1,resumen!$A$4:$HF$104,68,FALSE)-IH12)</f>
        <v>0</v>
      </c>
      <c r="IH12" s="113">
        <f>VLOOKUP(IG$1,resumen!$A$4:$HF$104,65,FALSE)</f>
        <v>0</v>
      </c>
      <c r="II12" s="113">
        <f>VLOOKUP(IG$1,resumen!$A$4:$HF$104,69,FALSE)</f>
        <v>0</v>
      </c>
      <c r="IJ12" s="113">
        <f>IF(VLOOKUP(IJ$1,resumen!$A$4:$HF$104,68,FALSE)-IK12&lt;0,0,VLOOKUP(IJ$1,resumen!$A$4:$HF$104,68,FALSE)-IK12)</f>
        <v>0</v>
      </c>
      <c r="IK12" s="113">
        <f>VLOOKUP(IJ$1,resumen!$A$4:$HF$104,65,FALSE)</f>
        <v>0</v>
      </c>
      <c r="IL12" s="113">
        <f>VLOOKUP(IJ$1,resumen!$A$4:$HF$104,69,FALSE)</f>
        <v>0</v>
      </c>
      <c r="IM12" s="113">
        <f>IF(VLOOKUP(IM$1,resumen!$A$4:$HF$104,68,FALSE)-IN12&lt;0,0,VLOOKUP(IM$1,resumen!$A$4:$HF$104,68,FALSE)-IN12)</f>
        <v>0</v>
      </c>
      <c r="IN12" s="113">
        <f>VLOOKUP(IM$1,resumen!$A$4:$HF$104,65,FALSE)</f>
        <v>0</v>
      </c>
      <c r="IO12" s="113">
        <f>VLOOKUP(IM$1,resumen!$A$4:$HF$104,69,FALSE)</f>
        <v>0</v>
      </c>
      <c r="IP12" s="113">
        <f>IF(VLOOKUP(IP$1,resumen!$A$4:$HF$104,68,FALSE)-IQ12&lt;0,0,VLOOKUP(IP$1,resumen!$A$4:$HF$104,68,FALSE)-IQ12)</f>
        <v>0</v>
      </c>
      <c r="IQ12" s="113">
        <f>VLOOKUP(IP$1,resumen!$A$4:$HF$104,65,FALSE)</f>
        <v>0</v>
      </c>
      <c r="IR12" s="113">
        <f>VLOOKUP(IP$1,resumen!$A$4:$HF$104,69,FALSE)</f>
        <v>0</v>
      </c>
      <c r="IS12" s="113">
        <f>IF(VLOOKUP(IS$1,resumen!$A$4:$HF$104,68,FALSE)-IT12&lt;0,0,VLOOKUP(IS$1,resumen!$A$4:$HF$104,68,FALSE)-IT12)</f>
        <v>0</v>
      </c>
      <c r="IT12" s="113">
        <f>VLOOKUP(IS$1,resumen!$A$4:$HF$104,65,FALSE)</f>
        <v>0</v>
      </c>
      <c r="IU12" s="113">
        <f>VLOOKUP(IS$1,resumen!$A$4:$HF$104,69,FALSE)</f>
        <v>0</v>
      </c>
      <c r="IV12" s="113">
        <f>IF(VLOOKUP(IV$1,resumen!$A$4:$HF$104,68,FALSE)-IW12&lt;0,0,VLOOKUP(IV$1,resumen!$A$4:$HF$104,68,FALSE)-IW12)</f>
        <v>0</v>
      </c>
      <c r="IW12" s="113">
        <f>VLOOKUP(IV$1,resumen!$A$4:$HF$104,65,FALSE)</f>
        <v>0</v>
      </c>
      <c r="IX12" s="113">
        <f>VLOOKUP(IV$1,resumen!$A$4:$HF$104,69,FALSE)</f>
        <v>0</v>
      </c>
      <c r="IY12" s="113">
        <f>IF(VLOOKUP(IY$1,resumen!$A$4:$HF$104,68,FALSE)-IZ12&lt;0,0,VLOOKUP(IY$1,resumen!$A$4:$HF$104,68,FALSE)-IZ12)</f>
        <v>0</v>
      </c>
      <c r="IZ12" s="113">
        <f>VLOOKUP(IY$1,resumen!$A$4:$HF$104,65,FALSE)</f>
        <v>0</v>
      </c>
      <c r="JA12" s="113">
        <f>VLOOKUP(IY$1,resumen!$A$4:$HF$104,69,FALSE)</f>
        <v>0</v>
      </c>
      <c r="JB12" s="113">
        <f>IF(VLOOKUP(JB$1,resumen!$A$4:$HF$104,68,FALSE)-JC12&lt;0,0,VLOOKUP(JB$1,resumen!$A$4:$HF$104,68,FALSE)-JC12)</f>
        <v>0</v>
      </c>
      <c r="JC12" s="113">
        <f>VLOOKUP(JB$1,resumen!$A$4:$HF$104,65,FALSE)</f>
        <v>0</v>
      </c>
      <c r="JD12" s="113">
        <f>VLOOKUP(JB$1,resumen!$A$4:$HF$104,69,FALSE)</f>
        <v>0</v>
      </c>
      <c r="JE12" s="113">
        <f>IF(VLOOKUP(JE$1,resumen!$A$4:$HF$104,68,FALSE)-JF12&lt;0,0,VLOOKUP(JE$1,resumen!$A$4:$HF$104,68,FALSE)-JF12)</f>
        <v>0</v>
      </c>
      <c r="JF12" s="113">
        <f>VLOOKUP(JE$1,resumen!$A$4:$HF$104,65,FALSE)</f>
        <v>0</v>
      </c>
      <c r="JG12" s="113">
        <f>VLOOKUP(JE$1,resumen!$A$4:$HF$104,69,FALSE)</f>
        <v>0</v>
      </c>
      <c r="JH12" s="113">
        <f>IF(VLOOKUP(JH$1,resumen!$A$4:$HF$104,68,FALSE)-JI12&lt;0,0,VLOOKUP(JH$1,resumen!$A$4:$HF$104,68,FALSE)-JI12)</f>
        <v>0</v>
      </c>
      <c r="JI12" s="113">
        <f>VLOOKUP(JH$1,resumen!$A$4:$HF$104,65,FALSE)</f>
        <v>0</v>
      </c>
      <c r="JJ12" s="113">
        <f>VLOOKUP(JH$1,resumen!$A$4:$HF$104,69,FALSE)</f>
        <v>0</v>
      </c>
      <c r="JK12" s="113">
        <f>IF(VLOOKUP(JK$1,resumen!$A$4:$HF$104,68,FALSE)-JL12&lt;0,0,VLOOKUP(JK$1,resumen!$A$4:$HF$104,68,FALSE)-JL12)</f>
        <v>0</v>
      </c>
      <c r="JL12" s="113">
        <f>VLOOKUP(JK$1,resumen!$A$4:$HF$104,65,FALSE)</f>
        <v>0</v>
      </c>
      <c r="JM12" s="113">
        <f>VLOOKUP(JK$1,resumen!$A$4:$HF$104,69,FALSE)</f>
        <v>0</v>
      </c>
      <c r="JN12" s="113">
        <f>IF(VLOOKUP(JN$1,resumen!$A$4:$HF$104,68,FALSE)-JO12&lt;0,0,VLOOKUP(JN$1,resumen!$A$4:$HF$104,68,FALSE)-JO12)</f>
        <v>0</v>
      </c>
      <c r="JO12" s="113">
        <f>VLOOKUP(JN$1,resumen!$A$4:$HF$104,65,FALSE)</f>
        <v>0</v>
      </c>
      <c r="JP12" s="113">
        <f>VLOOKUP(JN$1,resumen!$A$4:$HF$104,69,FALSE)</f>
        <v>0</v>
      </c>
      <c r="JQ12" s="113">
        <f>IF(VLOOKUP(JQ$1,resumen!$A$4:$HF$104,68,FALSE)-JR12&lt;0,0,VLOOKUP(JQ$1,resumen!$A$4:$HF$104,68,FALSE)-JR12)</f>
        <v>0</v>
      </c>
      <c r="JR12" s="113">
        <f>VLOOKUP(JQ$1,resumen!$A$4:$HF$104,65,FALSE)</f>
        <v>0</v>
      </c>
      <c r="JS12" s="113">
        <f>VLOOKUP(JQ$1,resumen!$A$4:$HF$104,69,FALSE)</f>
        <v>0</v>
      </c>
      <c r="JT12" s="113">
        <f>IF(VLOOKUP(JT$1,resumen!$A$4:$HF$104,68,FALSE)-JU12&lt;0,0,VLOOKUP(JT$1,resumen!$A$4:$HF$104,68,FALSE)-JU12)</f>
        <v>0</v>
      </c>
      <c r="JU12" s="113">
        <f>VLOOKUP(JT$1,resumen!$A$4:$HF$104,65,FALSE)</f>
        <v>0</v>
      </c>
      <c r="JV12" s="113">
        <f>VLOOKUP(JT$1,resumen!$A$4:$HF$104,69,FALSE)</f>
        <v>0</v>
      </c>
      <c r="JW12" s="113">
        <f>IF(VLOOKUP(JW$1,resumen!$A$4:$HF$104,68,FALSE)-JX12&lt;0,0,VLOOKUP(JW$1,resumen!$A$4:$HF$104,68,FALSE)-JX12)</f>
        <v>0</v>
      </c>
      <c r="JX12" s="113">
        <f>VLOOKUP(JW$1,resumen!$A$4:$HF$104,65,FALSE)</f>
        <v>0</v>
      </c>
      <c r="JY12" s="113">
        <f>VLOOKUP(JW$1,resumen!$A$4:$HF$104,69,FALSE)</f>
        <v>0</v>
      </c>
      <c r="JZ12" s="113">
        <f>IF(VLOOKUP(JZ$1,resumen!$A$4:$HF$104,68,FALSE)-KA12&lt;0,0,VLOOKUP(JZ$1,resumen!$A$4:$HF$104,68,FALSE)-KA12)</f>
        <v>0</v>
      </c>
      <c r="KA12" s="113">
        <f>VLOOKUP(JZ$1,resumen!$A$4:$HF$104,65,FALSE)</f>
        <v>0</v>
      </c>
      <c r="KB12" s="113">
        <f>VLOOKUP(JZ$1,resumen!$A$4:$HF$104,69,FALSE)</f>
        <v>0</v>
      </c>
      <c r="KC12" s="113">
        <f>IF(VLOOKUP(KC$1,resumen!$A$4:$HF$104,68,FALSE)-KD12&lt;0,0,VLOOKUP(KC$1,resumen!$A$4:$HF$104,68,FALSE)-KD12)</f>
        <v>0</v>
      </c>
      <c r="KD12" s="113">
        <f>VLOOKUP(KC$1,resumen!$A$4:$HF$104,65,FALSE)</f>
        <v>0</v>
      </c>
      <c r="KE12" s="113">
        <f>VLOOKUP(KC$1,resumen!$A$4:$HF$104,69,FALSE)</f>
        <v>0</v>
      </c>
      <c r="KF12" s="113">
        <f>IF(VLOOKUP(KF$1,resumen!$A$4:$HF$104,68,FALSE)-KG12&lt;0,0,VLOOKUP(KF$1,resumen!$A$4:$HF$104,68,FALSE)-KG12)</f>
        <v>0</v>
      </c>
      <c r="KG12" s="113">
        <f>VLOOKUP(KF$1,resumen!$A$4:$HF$104,65,FALSE)</f>
        <v>0</v>
      </c>
      <c r="KH12" s="113">
        <f>VLOOKUP(KF$1,resumen!$A$4:$HF$104,69,FALSE)</f>
        <v>0</v>
      </c>
      <c r="KI12" s="113">
        <f>IF(VLOOKUP(KI$1,resumen!$A$4:$HF$104,68,FALSE)-KJ12&lt;0,0,VLOOKUP(KI$1,resumen!$A$4:$HF$104,68,FALSE)-KJ12)</f>
        <v>0</v>
      </c>
      <c r="KJ12" s="113">
        <f>VLOOKUP(KI$1,resumen!$A$4:$HF$104,65,FALSE)</f>
        <v>0</v>
      </c>
      <c r="KK12" s="113">
        <f>VLOOKUP(KI$1,resumen!$A$4:$HF$104,69,FALSE)</f>
        <v>0</v>
      </c>
      <c r="KL12" s="113">
        <f>IF(VLOOKUP(KL$1,resumen!$A$4:$HF$104,68,FALSE)-KM12&lt;0,0,VLOOKUP(KL$1,resumen!$A$4:$HF$104,68,FALSE)-KM12)</f>
        <v>0</v>
      </c>
      <c r="KM12" s="113">
        <f>VLOOKUP(KL$1,resumen!$A$4:$HF$104,65,FALSE)</f>
        <v>0</v>
      </c>
      <c r="KN12" s="113">
        <f>VLOOKUP(KL$1,resumen!$A$4:$HF$104,69,FALSE)</f>
        <v>0</v>
      </c>
      <c r="KO12" s="113">
        <f>IF(VLOOKUP(KO$1,resumen!$A$4:$HF$104,68,FALSE)-KP12&lt;0,0,VLOOKUP(KO$1,resumen!$A$4:$HF$104,68,FALSE)-KP12)</f>
        <v>0</v>
      </c>
      <c r="KP12" s="113">
        <f>VLOOKUP(KO$1,resumen!$A$4:$HF$104,65,FALSE)</f>
        <v>0</v>
      </c>
      <c r="KQ12" s="113">
        <f>VLOOKUP(KO$1,resumen!$A$4:$HF$104,69,FALSE)</f>
        <v>0</v>
      </c>
      <c r="KR12" s="113">
        <f t="shared" si="0"/>
        <v>0</v>
      </c>
      <c r="KS12" s="113">
        <f t="shared" si="0"/>
        <v>0</v>
      </c>
      <c r="KT12" s="113">
        <f t="shared" si="0"/>
        <v>0</v>
      </c>
      <c r="KU12" s="140"/>
      <c r="KV12" s="24">
        <f t="shared" si="1"/>
        <v>0</v>
      </c>
    </row>
    <row r="13" spans="1:308" x14ac:dyDescent="0.25">
      <c r="A13" s="26">
        <v>1000170</v>
      </c>
      <c r="B13" s="24" t="s">
        <v>41</v>
      </c>
      <c r="C13" s="26" t="s">
        <v>33</v>
      </c>
      <c r="D13" s="113">
        <f>IF(VLOOKUP(D$1,resumen!$A$4:$HF$104,76,FALSE)-E13&lt;0,0,VLOOKUP(D$1,resumen!$A$4:$HF$104,76,FALSE)-E13)</f>
        <v>0</v>
      </c>
      <c r="E13" s="113">
        <f>VLOOKUP(D$1,resumen!$A$4:$HF$104,73,FALSE)</f>
        <v>0</v>
      </c>
      <c r="F13" s="113">
        <f>VLOOKUP(D$1,resumen!$A$4:$HF$104,77,FALSE)</f>
        <v>0</v>
      </c>
      <c r="G13" s="113">
        <f>IF(VLOOKUP(G$1,resumen!$A$4:$HF$104,76,FALSE)-H13&lt;0,0,VLOOKUP(G$1,resumen!$A$4:$HF$104,76,FALSE)-H13)</f>
        <v>0</v>
      </c>
      <c r="H13" s="113">
        <f>VLOOKUP(G$1,resumen!$A$4:$HF$104,73,FALSE)</f>
        <v>0</v>
      </c>
      <c r="I13" s="113">
        <f>VLOOKUP(G$1,resumen!$A$4:$HF$104,77,FALSE)</f>
        <v>0</v>
      </c>
      <c r="J13" s="113">
        <f>IF(VLOOKUP(J$1,resumen!$A$4:$HF$104,76,FALSE)-K13&lt;0,0,VLOOKUP(J$1,resumen!$A$4:$HF$104,76,FALSE)-K13)</f>
        <v>0</v>
      </c>
      <c r="K13" s="113">
        <f>VLOOKUP(J$1,resumen!$A$4:$HF$104,73,FALSE)</f>
        <v>0</v>
      </c>
      <c r="L13" s="113">
        <f>VLOOKUP(J$1,resumen!$A$4:$HF$104,77,FALSE)</f>
        <v>0</v>
      </c>
      <c r="M13" s="113">
        <f>IF(VLOOKUP(M$1,resumen!$A$4:$HF$104,76,FALSE)-N13&lt;0,0,VLOOKUP(M$1,resumen!$A$4:$HF$104,76,FALSE)-N13)</f>
        <v>0</v>
      </c>
      <c r="N13" s="113">
        <f>VLOOKUP(M$1,resumen!$A$4:$HF$104,73,FALSE)</f>
        <v>0</v>
      </c>
      <c r="O13" s="113">
        <f>VLOOKUP(M$1,resumen!$A$4:$HF$104,77,FALSE)</f>
        <v>0</v>
      </c>
      <c r="P13" s="113">
        <f>IF(VLOOKUP(P$1,resumen!$A$4:$HF$104,76,FALSE)-Q13&lt;0,0,VLOOKUP(P$1,resumen!$A$4:$HF$104,76,FALSE)-Q13)</f>
        <v>0</v>
      </c>
      <c r="Q13" s="113">
        <f>VLOOKUP(P$1,resumen!$A$4:$HF$104,73,FALSE)</f>
        <v>0</v>
      </c>
      <c r="R13" s="113">
        <f>VLOOKUP(P$1,resumen!$A$4:$HF$104,77,FALSE)</f>
        <v>0</v>
      </c>
      <c r="S13" s="113">
        <f>IF(VLOOKUP(S$1,resumen!$A$4:$HF$104,76,FALSE)-T13&lt;0,0,VLOOKUP(S$1,resumen!$A$4:$HF$104,76,FALSE)-T13)</f>
        <v>0</v>
      </c>
      <c r="T13" s="113">
        <f>VLOOKUP(S$1,resumen!$A$4:$HF$104,73,FALSE)</f>
        <v>0</v>
      </c>
      <c r="U13" s="113">
        <f>VLOOKUP(S$1,resumen!$A$4:$HF$104,77,FALSE)</f>
        <v>0</v>
      </c>
      <c r="V13" s="113">
        <f>IF(VLOOKUP(V$1,resumen!$A$4:$HF$104,76,FALSE)-W13&lt;0,0,VLOOKUP(V$1,resumen!$A$4:$HF$104,76,FALSE)-W13)</f>
        <v>0</v>
      </c>
      <c r="W13" s="113">
        <f>VLOOKUP(V$1,resumen!$A$4:$HF$104,73,FALSE)</f>
        <v>0</v>
      </c>
      <c r="X13" s="113">
        <f>VLOOKUP(V$1,resumen!$A$4:$HF$104,77,FALSE)</f>
        <v>0</v>
      </c>
      <c r="Y13" s="113">
        <f>IF(VLOOKUP(Y$1,resumen!$A$4:$HF$104,76,FALSE)-Z13&lt;0,0,VLOOKUP(Y$1,resumen!$A$4:$HF$104,76,FALSE)-Z13)</f>
        <v>0</v>
      </c>
      <c r="Z13" s="113">
        <f>VLOOKUP(Y$1,resumen!$A$4:$HF$104,73,FALSE)</f>
        <v>0</v>
      </c>
      <c r="AA13" s="113">
        <f>VLOOKUP(Y$1,resumen!$A$4:$HF$104,77,FALSE)</f>
        <v>0</v>
      </c>
      <c r="AB13" s="113">
        <f>IF(VLOOKUP(AB$1,resumen!$A$4:$HF$104,76,FALSE)-AC13&lt;0,0,VLOOKUP(AB$1,resumen!$A$4:$HF$104,76,FALSE)-AC13)</f>
        <v>0</v>
      </c>
      <c r="AC13" s="113">
        <f>VLOOKUP(AB$1,resumen!$A$4:$HF$104,73,FALSE)</f>
        <v>0</v>
      </c>
      <c r="AD13" s="113">
        <f>VLOOKUP(AB$1,resumen!$A$4:$HF$104,77,FALSE)</f>
        <v>0</v>
      </c>
      <c r="AE13" s="113">
        <f>IF(VLOOKUP(AE$1,resumen!$A$4:$HF$104,76,FALSE)-AF13&lt;0,0,VLOOKUP(AE$1,resumen!$A$4:$HF$104,76,FALSE)-AF13)</f>
        <v>0</v>
      </c>
      <c r="AF13" s="113">
        <f>VLOOKUP(AE$1,resumen!$A$4:$HF$104,73,FALSE)</f>
        <v>0</v>
      </c>
      <c r="AG13" s="113">
        <f>VLOOKUP(AE$1,resumen!$A$4:$HF$104,77,FALSE)</f>
        <v>0</v>
      </c>
      <c r="AH13" s="113">
        <f>IF(VLOOKUP(AH$1,resumen!$A$4:$HF$104,76,FALSE)-AI13&lt;0,0,VLOOKUP(AH$1,resumen!$A$4:$HF$104,76,FALSE)-AI13)</f>
        <v>0</v>
      </c>
      <c r="AI13" s="113">
        <f>VLOOKUP(AH$1,resumen!$A$4:$HF$104,73,FALSE)</f>
        <v>0</v>
      </c>
      <c r="AJ13" s="113">
        <f>VLOOKUP(AH$1,resumen!$A$4:$HF$104,77,FALSE)</f>
        <v>0</v>
      </c>
      <c r="AK13" s="113">
        <f>IF(VLOOKUP(AK$1,resumen!$A$4:$HF$104,76,FALSE)-AL13&lt;0,0,VLOOKUP(AK$1,resumen!$A$4:$HF$104,76,FALSE)-AL13)</f>
        <v>0</v>
      </c>
      <c r="AL13" s="113">
        <f>VLOOKUP(AK$1,resumen!$A$4:$HF$104,73,FALSE)</f>
        <v>0</v>
      </c>
      <c r="AM13" s="113">
        <f>VLOOKUP(AK$1,resumen!$A$4:$HF$104,77,FALSE)</f>
        <v>0</v>
      </c>
      <c r="AN13" s="113">
        <f>IF(VLOOKUP(AN$1,resumen!$A$4:$HF$104,76,FALSE)-AO13&lt;0,0,VLOOKUP(AN$1,resumen!$A$4:$HF$104,76,FALSE)-AO13)</f>
        <v>0</v>
      </c>
      <c r="AO13" s="113">
        <f>VLOOKUP(AN$1,resumen!$A$4:$HF$104,73,FALSE)</f>
        <v>0</v>
      </c>
      <c r="AP13" s="113">
        <f>VLOOKUP(AN$1,resumen!$A$4:$HF$104,77,FALSE)</f>
        <v>0</v>
      </c>
      <c r="AQ13" s="113">
        <f>IF(VLOOKUP(AQ$1,resumen!$A$4:$HF$104,76,FALSE)-AR13&lt;0,0,VLOOKUP(AQ$1,resumen!$A$4:$HF$104,76,FALSE)-AR13)</f>
        <v>0</v>
      </c>
      <c r="AR13" s="113">
        <f>VLOOKUP(AQ$1,resumen!$A$4:$HF$104,73,FALSE)</f>
        <v>0</v>
      </c>
      <c r="AS13" s="113">
        <f>VLOOKUP(AQ$1,resumen!$A$4:$HF$104,77,FALSE)</f>
        <v>0</v>
      </c>
      <c r="AT13" s="113">
        <f>IF(VLOOKUP(AT$1,resumen!$A$4:$HF$104,76,FALSE)-AU13&lt;0,0,VLOOKUP(AT$1,resumen!$A$4:$HF$104,76,FALSE)-AU13)</f>
        <v>0</v>
      </c>
      <c r="AU13" s="113">
        <f>VLOOKUP(AT$1,resumen!$A$4:$HF$104,73,FALSE)</f>
        <v>0</v>
      </c>
      <c r="AV13" s="113">
        <f>VLOOKUP(AT$1,resumen!$A$4:$HF$104,77,FALSE)</f>
        <v>0</v>
      </c>
      <c r="AW13" s="113">
        <f>IF(VLOOKUP(AW$1,resumen!$A$4:$HF$104,76,FALSE)-AX13&lt;0,0,VLOOKUP(AW$1,resumen!$A$4:$HF$104,76,FALSE)-AX13)</f>
        <v>0</v>
      </c>
      <c r="AX13" s="113">
        <f>VLOOKUP(AW$1,resumen!$A$4:$HF$104,73,FALSE)</f>
        <v>0</v>
      </c>
      <c r="AY13" s="113">
        <f>VLOOKUP(AW$1,resumen!$A$4:$HF$104,77,FALSE)</f>
        <v>0</v>
      </c>
      <c r="AZ13" s="113">
        <f>IF(VLOOKUP(AZ$1,resumen!$A$4:$HF$104,76,FALSE)-BA13&lt;0,0,VLOOKUP(AZ$1,resumen!$A$4:$HF$104,76,FALSE)-BA13)</f>
        <v>0</v>
      </c>
      <c r="BA13" s="113">
        <f>VLOOKUP(AZ$1,resumen!$A$4:$HF$104,73,FALSE)</f>
        <v>0</v>
      </c>
      <c r="BB13" s="113">
        <f>VLOOKUP(AZ$1,resumen!$A$4:$HF$104,77,FALSE)</f>
        <v>0</v>
      </c>
      <c r="BC13" s="113">
        <f>IF(VLOOKUP(BC$1,resumen!$A$4:$HF$104,76,FALSE)-BD13&lt;0,0,VLOOKUP(BC$1,resumen!$A$4:$HF$104,76,FALSE)-BD13)</f>
        <v>0</v>
      </c>
      <c r="BD13" s="113">
        <f>VLOOKUP(BC$1,resumen!$A$4:$HF$104,73,FALSE)</f>
        <v>0</v>
      </c>
      <c r="BE13" s="113">
        <f>VLOOKUP(BC$1,resumen!$A$4:$HF$104,77,FALSE)</f>
        <v>0</v>
      </c>
      <c r="BF13" s="113">
        <f>IF(VLOOKUP(BF$1,resumen!$A$4:$HF$104,76,FALSE)-BG13&lt;0,0,VLOOKUP(BF$1,resumen!$A$4:$HF$104,76,FALSE)-BG13)</f>
        <v>0</v>
      </c>
      <c r="BG13" s="113">
        <f>VLOOKUP(BF$1,resumen!$A$4:$HF$104,73,FALSE)</f>
        <v>0</v>
      </c>
      <c r="BH13" s="113">
        <f>VLOOKUP(BF$1,resumen!$A$4:$HF$104,77,FALSE)</f>
        <v>0</v>
      </c>
      <c r="BI13" s="113">
        <f>IF(VLOOKUP(BI$1,resumen!$A$4:$HF$104,76,FALSE)-BJ13&lt;0,0,VLOOKUP(BI$1,resumen!$A$4:$HF$104,76,FALSE)-BJ13)</f>
        <v>0</v>
      </c>
      <c r="BJ13" s="113">
        <f>VLOOKUP(BI$1,resumen!$A$4:$HF$104,73,FALSE)</f>
        <v>0</v>
      </c>
      <c r="BK13" s="113">
        <f>VLOOKUP(BI$1,resumen!$A$4:$HF$104,77,FALSE)</f>
        <v>0</v>
      </c>
      <c r="BL13" s="113">
        <f>IF(VLOOKUP(BL$1,resumen!$A$4:$HF$104,76,FALSE)-BM13&lt;0,0,VLOOKUP(BL$1,resumen!$A$4:$HF$104,76,FALSE)-BM13)</f>
        <v>0</v>
      </c>
      <c r="BM13" s="113">
        <f>VLOOKUP(BL$1,resumen!$A$4:$HF$104,73,FALSE)</f>
        <v>0</v>
      </c>
      <c r="BN13" s="113">
        <f>VLOOKUP(BL$1,resumen!$A$4:$HF$104,77,FALSE)</f>
        <v>0</v>
      </c>
      <c r="BO13" s="113">
        <f>IF(VLOOKUP(BO$1,resumen!$A$4:$HF$104,76,FALSE)-BP13&lt;0,0,VLOOKUP(BO$1,resumen!$A$4:$HF$104,76,FALSE)-BP13)</f>
        <v>0</v>
      </c>
      <c r="BP13" s="113">
        <f>VLOOKUP(BO$1,resumen!$A$4:$HF$104,73,FALSE)</f>
        <v>0</v>
      </c>
      <c r="BQ13" s="113">
        <f>VLOOKUP(BO$1,resumen!$A$4:$HF$104,77,FALSE)</f>
        <v>0</v>
      </c>
      <c r="BR13" s="113">
        <f>IF(VLOOKUP(BR$1,resumen!$A$4:$HF$104,76,FALSE)-BS13&lt;0,0,VLOOKUP(BR$1,resumen!$A$4:$HF$104,76,FALSE)-BS13)</f>
        <v>0</v>
      </c>
      <c r="BS13" s="113">
        <f>VLOOKUP(BR$1,resumen!$A$4:$HF$104,73,FALSE)</f>
        <v>0</v>
      </c>
      <c r="BT13" s="113">
        <f>VLOOKUP(BR$1,resumen!$A$4:$HF$104,77,FALSE)</f>
        <v>0</v>
      </c>
      <c r="BU13" s="113">
        <f>IF(VLOOKUP(BU$1,resumen!$A$4:$HF$104,76,FALSE)-BV13&lt;0,0,VLOOKUP(BU$1,resumen!$A$4:$HF$104,76,FALSE)-BV13)</f>
        <v>0</v>
      </c>
      <c r="BV13" s="113">
        <f>VLOOKUP(BU$1,resumen!$A$4:$HF$104,73,FALSE)</f>
        <v>0</v>
      </c>
      <c r="BW13" s="113">
        <f>VLOOKUP(BU$1,resumen!$A$4:$HF$104,77,FALSE)</f>
        <v>0</v>
      </c>
      <c r="BX13" s="113">
        <f>IF(VLOOKUP(BX$1,resumen!$A$4:$HF$104,76,FALSE)-BY13&lt;0,0,VLOOKUP(BX$1,resumen!$A$4:$HF$104,76,FALSE)-BY13)</f>
        <v>0</v>
      </c>
      <c r="BY13" s="113">
        <f>VLOOKUP(BX$1,resumen!$A$4:$HF$104,73,FALSE)</f>
        <v>0</v>
      </c>
      <c r="BZ13" s="113">
        <f>VLOOKUP(BX$1,resumen!$A$4:$HF$104,77,FALSE)</f>
        <v>0</v>
      </c>
      <c r="CA13" s="113">
        <f>IF(VLOOKUP(CA$1,resumen!$A$4:$HF$104,76,FALSE)-CB13&lt;0,0,VLOOKUP(CA$1,resumen!$A$4:$HF$104,76,FALSE)-CB13)</f>
        <v>0</v>
      </c>
      <c r="CB13" s="113">
        <f>VLOOKUP(CA$1,resumen!$A$4:$HF$104,73,FALSE)</f>
        <v>0</v>
      </c>
      <c r="CC13" s="113">
        <f>VLOOKUP(CA$1,resumen!$A$4:$HF$104,77,FALSE)</f>
        <v>0</v>
      </c>
      <c r="CD13" s="113">
        <f>IF(VLOOKUP(CD$1,resumen!$A$4:$HF$104,76,FALSE)-CE13&lt;0,0,VLOOKUP(CD$1,resumen!$A$4:$HF$104,76,FALSE)-CE13)</f>
        <v>0</v>
      </c>
      <c r="CE13" s="113">
        <f>VLOOKUP(CD$1,resumen!$A$4:$HF$104,73,FALSE)</f>
        <v>0</v>
      </c>
      <c r="CF13" s="113">
        <f>VLOOKUP(CD$1,resumen!$A$4:$HF$104,77,FALSE)</f>
        <v>0</v>
      </c>
      <c r="CG13" s="113">
        <f>IF(VLOOKUP(CG$1,resumen!$A$4:$HF$104,76,FALSE)-CH13&lt;0,0,VLOOKUP(CG$1,resumen!$A$4:$HF$104,76,FALSE)-CH13)</f>
        <v>0</v>
      </c>
      <c r="CH13" s="113">
        <f>VLOOKUP(CG$1,resumen!$A$4:$HF$104,73,FALSE)</f>
        <v>0</v>
      </c>
      <c r="CI13" s="113">
        <f>VLOOKUP(CG$1,resumen!$A$4:$HF$104,77,FALSE)</f>
        <v>0</v>
      </c>
      <c r="CJ13" s="113">
        <f>IF(VLOOKUP(CJ$1,resumen!$A$4:$HF$104,76,FALSE)-CK13&lt;0,0,VLOOKUP(CJ$1,resumen!$A$4:$HF$104,76,FALSE)-CK13)</f>
        <v>0</v>
      </c>
      <c r="CK13" s="113">
        <f>VLOOKUP(CJ$1,resumen!$A$4:$HF$104,73,FALSE)</f>
        <v>0</v>
      </c>
      <c r="CL13" s="113">
        <f>VLOOKUP(CJ$1,resumen!$A$4:$HF$104,77,FALSE)</f>
        <v>0</v>
      </c>
      <c r="CM13" s="113">
        <f>IF(VLOOKUP(CM$1,resumen!$A$4:$HF$104,76,FALSE)-CN13&lt;0,0,VLOOKUP(CM$1,resumen!$A$4:$HF$104,76,FALSE)-CN13)</f>
        <v>0</v>
      </c>
      <c r="CN13" s="113">
        <f>VLOOKUP(CM$1,resumen!$A$4:$HF$104,73,FALSE)</f>
        <v>0</v>
      </c>
      <c r="CO13" s="113">
        <f>VLOOKUP(CM$1,resumen!$A$4:$HF$104,77,FALSE)</f>
        <v>0</v>
      </c>
      <c r="CP13" s="113">
        <f>IF(VLOOKUP(CP$1,resumen!$A$4:$HF$104,76,FALSE)-CQ13&lt;0,0,VLOOKUP(CP$1,resumen!$A$4:$HF$104,76,FALSE)-CQ13)</f>
        <v>0</v>
      </c>
      <c r="CQ13" s="113">
        <f>VLOOKUP(CP$1,resumen!$A$4:$HF$104,73,FALSE)</f>
        <v>0</v>
      </c>
      <c r="CR13" s="113">
        <f>VLOOKUP(CP$1,resumen!$A$4:$HF$104,77,FALSE)</f>
        <v>0</v>
      </c>
      <c r="CS13" s="113">
        <f>IF(VLOOKUP(CS$1,resumen!$A$4:$HF$104,76,FALSE)-CT13&lt;0,0,VLOOKUP(CS$1,resumen!$A$4:$HF$104,76,FALSE)-CT13)</f>
        <v>0</v>
      </c>
      <c r="CT13" s="113">
        <f>VLOOKUP(CS$1,resumen!$A$4:$HF$104,73,FALSE)</f>
        <v>0</v>
      </c>
      <c r="CU13" s="113">
        <f>VLOOKUP(CS$1,resumen!$A$4:$HF$104,77,FALSE)</f>
        <v>0</v>
      </c>
      <c r="CV13" s="113">
        <f>IF(VLOOKUP(CV$1,resumen!$A$4:$HF$104,76,FALSE)-CW13&lt;0,0,VLOOKUP(CV$1,resumen!$A$4:$HF$104,76,FALSE)-CW13)</f>
        <v>0</v>
      </c>
      <c r="CW13" s="113">
        <f>VLOOKUP(CV$1,resumen!$A$4:$HF$104,73,FALSE)</f>
        <v>0</v>
      </c>
      <c r="CX13" s="113">
        <f>VLOOKUP(CV$1,resumen!$A$4:$HF$104,77,FALSE)</f>
        <v>0</v>
      </c>
      <c r="CY13" s="113">
        <f>IF(VLOOKUP(CY$1,resumen!$A$4:$HF$104,76,FALSE)-CZ13&lt;0,0,VLOOKUP(CY$1,resumen!$A$4:$HF$104,76,FALSE)-CZ13)</f>
        <v>0</v>
      </c>
      <c r="CZ13" s="113">
        <f>VLOOKUP(CY$1,resumen!$A$4:$HF$104,73,FALSE)</f>
        <v>0</v>
      </c>
      <c r="DA13" s="113">
        <f>VLOOKUP(CY$1,resumen!$A$4:$HF$104,77,FALSE)</f>
        <v>0</v>
      </c>
      <c r="DB13" s="113">
        <f>IF(VLOOKUP(DB$1,resumen!$A$4:$HF$104,76,FALSE)-DC13&lt;0,0,VLOOKUP(DB$1,resumen!$A$4:$HF$104,76,FALSE)-DC13)</f>
        <v>0</v>
      </c>
      <c r="DC13" s="113">
        <f>VLOOKUP(DB$1,resumen!$A$4:$HF$104,73,FALSE)</f>
        <v>0</v>
      </c>
      <c r="DD13" s="113">
        <f>VLOOKUP(DB$1,resumen!$A$4:$HF$104,77,FALSE)</f>
        <v>0</v>
      </c>
      <c r="DE13" s="113">
        <f>IF(VLOOKUP(DE$1,resumen!$A$4:$HF$104,76,FALSE)-DF13&lt;0,0,VLOOKUP(DE$1,resumen!$A$4:$HF$104,76,FALSE)-DF13)</f>
        <v>0</v>
      </c>
      <c r="DF13" s="113">
        <f>VLOOKUP(DE$1,resumen!$A$4:$HF$104,73,FALSE)</f>
        <v>0</v>
      </c>
      <c r="DG13" s="113">
        <f>VLOOKUP(DE$1,resumen!$A$4:$HF$104,77,FALSE)</f>
        <v>0</v>
      </c>
      <c r="DH13" s="113">
        <f>IF(VLOOKUP(DH$1,resumen!$A$4:$HF$104,76,FALSE)-DI13&lt;0,0,VLOOKUP(DH$1,resumen!$A$4:$HF$104,76,FALSE)-DI13)</f>
        <v>0</v>
      </c>
      <c r="DI13" s="113">
        <f>VLOOKUP(DH$1,resumen!$A$4:$HF$104,73,FALSE)</f>
        <v>0</v>
      </c>
      <c r="DJ13" s="113">
        <f>VLOOKUP(DH$1,resumen!$A$4:$HF$104,77,FALSE)</f>
        <v>0</v>
      </c>
      <c r="DK13" s="113">
        <f>IF(VLOOKUP(DK$1,resumen!$A$4:$HF$104,76,FALSE)-DL13&lt;0,0,VLOOKUP(DK$1,resumen!$A$4:$HF$104,76,FALSE)-DL13)</f>
        <v>0</v>
      </c>
      <c r="DL13" s="113">
        <f>VLOOKUP(DK$1,resumen!$A$4:$HF$104,73,FALSE)</f>
        <v>0</v>
      </c>
      <c r="DM13" s="113">
        <f>VLOOKUP(DK$1,resumen!$A$4:$HF$104,77,FALSE)</f>
        <v>0</v>
      </c>
      <c r="DN13" s="113">
        <f>IF(VLOOKUP(DN$1,resumen!$A$4:$HF$104,76,FALSE)-DO13&lt;0,0,VLOOKUP(DN$1,resumen!$A$4:$HF$104,76,FALSE)-DO13)</f>
        <v>0</v>
      </c>
      <c r="DO13" s="113">
        <f>VLOOKUP(DN$1,resumen!$A$4:$HF$104,73,FALSE)</f>
        <v>0</v>
      </c>
      <c r="DP13" s="113">
        <f>VLOOKUP(DN$1,resumen!$A$4:$HF$104,77,FALSE)</f>
        <v>0</v>
      </c>
      <c r="DQ13" s="113">
        <f>IF(VLOOKUP(DQ$1,resumen!$A$4:$HF$104,76,FALSE)-DR13&lt;0,0,VLOOKUP(DQ$1,resumen!$A$4:$HF$104,76,FALSE)-DR13)</f>
        <v>0</v>
      </c>
      <c r="DR13" s="113">
        <f>VLOOKUP(DQ$1,resumen!$A$4:$HF$104,73,FALSE)</f>
        <v>0</v>
      </c>
      <c r="DS13" s="113">
        <f>VLOOKUP(DQ$1,resumen!$A$4:$HF$104,77,FALSE)</f>
        <v>0</v>
      </c>
      <c r="DT13" s="113">
        <f>IF(VLOOKUP(DT$1,resumen!$A$4:$HF$104,76,FALSE)-DU13&lt;0,0,VLOOKUP(DT$1,resumen!$A$4:$HF$104,76,FALSE)-DU13)</f>
        <v>0</v>
      </c>
      <c r="DU13" s="113">
        <f>VLOOKUP(DT$1,resumen!$A$4:$HF$104,73,FALSE)</f>
        <v>0</v>
      </c>
      <c r="DV13" s="113">
        <f>VLOOKUP(DT$1,resumen!$A$4:$HF$104,77,FALSE)</f>
        <v>0</v>
      </c>
      <c r="DW13" s="113">
        <f>IF(VLOOKUP(DW$1,resumen!$A$4:$HF$104,76,FALSE)-DX13&lt;0,0,VLOOKUP(DW$1,resumen!$A$4:$HF$104,76,FALSE)-DX13)</f>
        <v>0</v>
      </c>
      <c r="DX13" s="113">
        <f>VLOOKUP(DW$1,resumen!$A$4:$HF$104,73,FALSE)</f>
        <v>0</v>
      </c>
      <c r="DY13" s="113">
        <f>VLOOKUP(DW$1,resumen!$A$4:$HF$104,77,FALSE)</f>
        <v>0</v>
      </c>
      <c r="DZ13" s="113">
        <f>IF(VLOOKUP(DZ$1,resumen!$A$4:$HF$104,76,FALSE)-EA13&lt;0,0,VLOOKUP(DZ$1,resumen!$A$4:$HF$104,76,FALSE)-EA13)</f>
        <v>0</v>
      </c>
      <c r="EA13" s="113">
        <f>VLOOKUP(DZ$1,resumen!$A$4:$HF$104,73,FALSE)</f>
        <v>0</v>
      </c>
      <c r="EB13" s="113">
        <f>VLOOKUP(DZ$1,resumen!$A$4:$HF$104,77,FALSE)</f>
        <v>0</v>
      </c>
      <c r="EC13" s="113">
        <f>IF(VLOOKUP(EC$1,resumen!$A$4:$HF$104,76,FALSE)-ED13&lt;0,0,VLOOKUP(EC$1,resumen!$A$4:$HF$104,76,FALSE)-ED13)</f>
        <v>0</v>
      </c>
      <c r="ED13" s="113">
        <f>VLOOKUP(EC$1,resumen!$A$4:$HF$104,73,FALSE)</f>
        <v>0</v>
      </c>
      <c r="EE13" s="113">
        <f>VLOOKUP(EC$1,resumen!$A$4:$HF$104,77,FALSE)</f>
        <v>0</v>
      </c>
      <c r="EF13" s="113">
        <f>IF(VLOOKUP(EF$1,resumen!$A$4:$HF$104,76,FALSE)-EG13&lt;0,0,VLOOKUP(EF$1,resumen!$A$4:$HF$104,76,FALSE)-EG13)</f>
        <v>0</v>
      </c>
      <c r="EG13" s="113">
        <f>VLOOKUP(EF$1,resumen!$A$4:$HF$104,73,FALSE)</f>
        <v>0</v>
      </c>
      <c r="EH13" s="113">
        <f>VLOOKUP(EF$1,resumen!$A$4:$HF$104,77,FALSE)</f>
        <v>0</v>
      </c>
      <c r="EI13" s="113">
        <f>IF(VLOOKUP(EI$1,resumen!$A$4:$HF$104,76,FALSE)-EJ13&lt;0,0,VLOOKUP(EI$1,resumen!$A$4:$HF$104,76,FALSE)-EJ13)</f>
        <v>0</v>
      </c>
      <c r="EJ13" s="113">
        <f>VLOOKUP(EI$1,resumen!$A$4:$HF$104,73,FALSE)</f>
        <v>0</v>
      </c>
      <c r="EK13" s="113">
        <f>VLOOKUP(EI$1,resumen!$A$4:$HF$104,77,FALSE)</f>
        <v>0</v>
      </c>
      <c r="EL13" s="113">
        <f>IF(VLOOKUP(EL$1,resumen!$A$4:$HF$104,76,FALSE)-EM13&lt;0,0,VLOOKUP(EL$1,resumen!$A$4:$HF$104,76,FALSE)-EM13)</f>
        <v>0</v>
      </c>
      <c r="EM13" s="113">
        <f>VLOOKUP(EL$1,resumen!$A$4:$HF$104,73,FALSE)</f>
        <v>0</v>
      </c>
      <c r="EN13" s="113">
        <f>VLOOKUP(EL$1,resumen!$A$4:$HF$104,77,FALSE)</f>
        <v>0</v>
      </c>
      <c r="EO13" s="113">
        <f>IF(VLOOKUP(EO$1,resumen!$A$4:$HF$104,76,FALSE)-EP13&lt;0,0,VLOOKUP(EO$1,resumen!$A$4:$HF$104,76,FALSE)-EP13)</f>
        <v>0</v>
      </c>
      <c r="EP13" s="113">
        <f>VLOOKUP(EO$1,resumen!$A$4:$HF$104,73,FALSE)</f>
        <v>0</v>
      </c>
      <c r="EQ13" s="113">
        <f>VLOOKUP(EO$1,resumen!$A$4:$HF$104,77,FALSE)</f>
        <v>0</v>
      </c>
      <c r="ER13" s="113">
        <f>IF(VLOOKUP(ER$1,resumen!$A$4:$HF$104,76,FALSE)-ES13&lt;0,0,VLOOKUP(ER$1,resumen!$A$4:$HF$104,76,FALSE)-ES13)</f>
        <v>0</v>
      </c>
      <c r="ES13" s="113">
        <f>VLOOKUP(ER$1,resumen!$A$4:$HF$104,73,FALSE)</f>
        <v>0</v>
      </c>
      <c r="ET13" s="113">
        <f>VLOOKUP(ER$1,resumen!$A$4:$HF$104,77,FALSE)</f>
        <v>0</v>
      </c>
      <c r="EU13" s="113">
        <f>IF(VLOOKUP(EU$1,resumen!$A$4:$HF$104,76,FALSE)-EV13&lt;0,0,VLOOKUP(EU$1,resumen!$A$4:$HF$104,76,FALSE)-EV13)</f>
        <v>0</v>
      </c>
      <c r="EV13" s="113">
        <f>VLOOKUP(EU$1,resumen!$A$4:$HF$104,73,FALSE)</f>
        <v>0</v>
      </c>
      <c r="EW13" s="113">
        <f>VLOOKUP(EU$1,resumen!$A$4:$HF$104,77,FALSE)</f>
        <v>0</v>
      </c>
      <c r="EX13" s="113">
        <f>IF(VLOOKUP(EX$1,resumen!$A$4:$HF$104,76,FALSE)-EY13&lt;0,0,VLOOKUP(EX$1,resumen!$A$4:$HF$104,76,FALSE)-EY13)</f>
        <v>0</v>
      </c>
      <c r="EY13" s="113">
        <f>VLOOKUP(EX$1,resumen!$A$4:$HF$104,73,FALSE)</f>
        <v>0</v>
      </c>
      <c r="EZ13" s="113">
        <f>VLOOKUP(EX$1,resumen!$A$4:$HF$104,77,FALSE)</f>
        <v>0</v>
      </c>
      <c r="FA13" s="113">
        <f>IF(VLOOKUP(FA$1,resumen!$A$4:$HF$104,76,FALSE)-FB13&lt;0,0,VLOOKUP(FA$1,resumen!$A$4:$HF$104,76,FALSE)-FB13)</f>
        <v>0</v>
      </c>
      <c r="FB13" s="113">
        <f>VLOOKUP(FA$1,resumen!$A$4:$HF$104,73,FALSE)</f>
        <v>0</v>
      </c>
      <c r="FC13" s="113">
        <f>VLOOKUP(FA$1,resumen!$A$4:$HF$104,77,FALSE)</f>
        <v>0</v>
      </c>
      <c r="FD13" s="113">
        <f>IF(VLOOKUP(FD$1,resumen!$A$4:$HF$104,76,FALSE)-FE13&lt;0,0,VLOOKUP(FD$1,resumen!$A$4:$HF$104,76,FALSE)-FE13)</f>
        <v>0</v>
      </c>
      <c r="FE13" s="113">
        <f>VLOOKUP(FD$1,resumen!$A$4:$HF$104,73,FALSE)</f>
        <v>0</v>
      </c>
      <c r="FF13" s="113">
        <f>VLOOKUP(FD$1,resumen!$A$4:$HF$104,77,FALSE)</f>
        <v>0</v>
      </c>
      <c r="FG13" s="113">
        <f>IF(VLOOKUP(FG$1,resumen!$A$4:$HF$104,76,FALSE)-FH13&lt;0,0,VLOOKUP(FG$1,resumen!$A$4:$HF$104,76,FALSE)-FH13)</f>
        <v>0</v>
      </c>
      <c r="FH13" s="113">
        <f>VLOOKUP(FG$1,resumen!$A$4:$HF$104,73,FALSE)</f>
        <v>0</v>
      </c>
      <c r="FI13" s="113">
        <f>VLOOKUP(FG$1,resumen!$A$4:$HF$104,77,FALSE)</f>
        <v>0</v>
      </c>
      <c r="FJ13" s="113">
        <f>IF(VLOOKUP(FJ$1,resumen!$A$4:$HF$104,76,FALSE)-FK13&lt;0,0,VLOOKUP(FJ$1,resumen!$A$4:$HF$104,76,FALSE)-FK13)</f>
        <v>0</v>
      </c>
      <c r="FK13" s="113">
        <f>VLOOKUP(FJ$1,resumen!$A$4:$HF$104,73,FALSE)</f>
        <v>0</v>
      </c>
      <c r="FL13" s="113">
        <f>VLOOKUP(FJ$1,resumen!$A$4:$HF$104,77,FALSE)</f>
        <v>0</v>
      </c>
      <c r="FM13" s="113">
        <f>IF(VLOOKUP(FM$1,resumen!$A$4:$HF$104,76,FALSE)-FN13&lt;0,0,VLOOKUP(FM$1,resumen!$A$4:$HF$104,76,FALSE)-FN13)</f>
        <v>0</v>
      </c>
      <c r="FN13" s="113">
        <f>VLOOKUP(FM$1,resumen!$A$4:$HF$104,73,FALSE)</f>
        <v>0</v>
      </c>
      <c r="FO13" s="113">
        <f>VLOOKUP(FM$1,resumen!$A$4:$HF$104,77,FALSE)</f>
        <v>0</v>
      </c>
      <c r="FP13" s="113">
        <f>IF(VLOOKUP(FP$1,resumen!$A$4:$HF$104,76,FALSE)-FQ13&lt;0,0,VLOOKUP(FP$1,resumen!$A$4:$HF$104,76,FALSE)-FQ13)</f>
        <v>0</v>
      </c>
      <c r="FQ13" s="113">
        <f>VLOOKUP(FP$1,resumen!$A$4:$HF$104,73,FALSE)</f>
        <v>0</v>
      </c>
      <c r="FR13" s="113">
        <f>VLOOKUP(FP$1,resumen!$A$4:$HF$104,77,FALSE)</f>
        <v>0</v>
      </c>
      <c r="FS13" s="113">
        <f>IF(VLOOKUP(FS$1,resumen!$A$4:$HF$104,76,FALSE)-FT13&lt;0,0,VLOOKUP(FS$1,resumen!$A$4:$HF$104,76,FALSE)-FT13)</f>
        <v>0</v>
      </c>
      <c r="FT13" s="113">
        <f>VLOOKUP(FS$1,resumen!$A$4:$HF$104,73,FALSE)</f>
        <v>0</v>
      </c>
      <c r="FU13" s="113">
        <f>VLOOKUP(FS$1,resumen!$A$4:$HF$104,77,FALSE)</f>
        <v>0</v>
      </c>
      <c r="FV13" s="113">
        <f>IF(VLOOKUP(FV$1,resumen!$A$4:$HF$104,76,FALSE)-FW13&lt;0,0,VLOOKUP(FV$1,resumen!$A$4:$HF$104,76,FALSE)-FW13)</f>
        <v>0</v>
      </c>
      <c r="FW13" s="113">
        <f>VLOOKUP(FV$1,resumen!$A$4:$HF$104,73,FALSE)</f>
        <v>0</v>
      </c>
      <c r="FX13" s="113">
        <f>VLOOKUP(FV$1,resumen!$A$4:$HF$104,77,FALSE)</f>
        <v>0</v>
      </c>
      <c r="FY13" s="113">
        <f>IF(VLOOKUP(FY$1,resumen!$A$4:$HF$104,76,FALSE)-FZ13&lt;0,0,VLOOKUP(FY$1,resumen!$A$4:$HF$104,76,FALSE)-FZ13)</f>
        <v>0</v>
      </c>
      <c r="FZ13" s="113">
        <f>VLOOKUP(FY$1,resumen!$A$4:$HF$104,73,FALSE)</f>
        <v>0</v>
      </c>
      <c r="GA13" s="113">
        <f>VLOOKUP(FY$1,resumen!$A$4:$HF$104,77,FALSE)</f>
        <v>0</v>
      </c>
      <c r="GB13" s="113">
        <f>IF(VLOOKUP(GB$1,resumen!$A$4:$HF$104,76,FALSE)-GC13&lt;0,0,VLOOKUP(GB$1,resumen!$A$4:$HF$104,76,FALSE)-GC13)</f>
        <v>0</v>
      </c>
      <c r="GC13" s="113">
        <f>VLOOKUP(GB$1,resumen!$A$4:$HF$104,73,FALSE)</f>
        <v>0</v>
      </c>
      <c r="GD13" s="113">
        <f>VLOOKUP(GB$1,resumen!$A$4:$HF$104,77,FALSE)</f>
        <v>0</v>
      </c>
      <c r="GE13" s="113">
        <f>IF(VLOOKUP(GE$1,resumen!$A$4:$HF$104,76,FALSE)-GF13&lt;0,0,VLOOKUP(GE$1,resumen!$A$4:$HF$104,76,FALSE)-GF13)</f>
        <v>0</v>
      </c>
      <c r="GF13" s="113">
        <f>VLOOKUP(GE$1,resumen!$A$4:$HF$104,73,FALSE)</f>
        <v>0</v>
      </c>
      <c r="GG13" s="113">
        <f>VLOOKUP(GE$1,resumen!$A$4:$HF$104,77,FALSE)</f>
        <v>0</v>
      </c>
      <c r="GH13" s="113">
        <f>IF(VLOOKUP(GH$1,resumen!$A$4:$HF$104,76,FALSE)-GI13&lt;0,0,VLOOKUP(GH$1,resumen!$A$4:$HF$104,76,FALSE)-GI13)</f>
        <v>0</v>
      </c>
      <c r="GI13" s="113">
        <f>VLOOKUP(GH$1,resumen!$A$4:$HF$104,73,FALSE)</f>
        <v>0</v>
      </c>
      <c r="GJ13" s="113">
        <f>VLOOKUP(GH$1,resumen!$A$4:$HF$104,77,FALSE)</f>
        <v>0</v>
      </c>
      <c r="GK13" s="113">
        <f>IF(VLOOKUP(GK$1,resumen!$A$4:$HF$104,76,FALSE)-GL13&lt;0,0,VLOOKUP(GK$1,resumen!$A$4:$HF$104,76,FALSE)-GL13)</f>
        <v>0</v>
      </c>
      <c r="GL13" s="113">
        <f>VLOOKUP(GK$1,resumen!$A$4:$HF$104,73,FALSE)</f>
        <v>0</v>
      </c>
      <c r="GM13" s="113">
        <f>VLOOKUP(GK$1,resumen!$A$4:$HF$104,77,FALSE)</f>
        <v>0</v>
      </c>
      <c r="GN13" s="113">
        <f>IF(VLOOKUP(GN$1,resumen!$A$4:$HF$104,76,FALSE)-GO13&lt;0,0,VLOOKUP(GN$1,resumen!$A$4:$HF$104,76,FALSE)-GO13)</f>
        <v>0</v>
      </c>
      <c r="GO13" s="113">
        <f>VLOOKUP(GN$1,resumen!$A$4:$HF$104,73,FALSE)</f>
        <v>0</v>
      </c>
      <c r="GP13" s="113">
        <f>VLOOKUP(GN$1,resumen!$A$4:$HF$104,77,FALSE)</f>
        <v>0</v>
      </c>
      <c r="GQ13" s="113">
        <f>IF(VLOOKUP(GQ$1,resumen!$A$4:$HF$104,76,FALSE)-GR13&lt;0,0,VLOOKUP(GQ$1,resumen!$A$4:$HF$104,76,FALSE)-GR13)</f>
        <v>0</v>
      </c>
      <c r="GR13" s="113">
        <f>VLOOKUP(GQ$1,resumen!$A$4:$HF$104,73,FALSE)</f>
        <v>0</v>
      </c>
      <c r="GS13" s="113">
        <f>VLOOKUP(GQ$1,resumen!$A$4:$HF$104,77,FALSE)</f>
        <v>0</v>
      </c>
      <c r="GT13" s="113">
        <f>IF(VLOOKUP(GT$1,resumen!$A$4:$HF$104,76,FALSE)-GU13&lt;0,0,VLOOKUP(GT$1,resumen!$A$4:$HF$104,76,FALSE)-GU13)</f>
        <v>0</v>
      </c>
      <c r="GU13" s="113">
        <f>VLOOKUP(GT$1,resumen!$A$4:$HF$104,73,FALSE)</f>
        <v>0</v>
      </c>
      <c r="GV13" s="113">
        <f>VLOOKUP(GT$1,resumen!$A$4:$HF$104,77,FALSE)</f>
        <v>0</v>
      </c>
      <c r="GW13" s="113">
        <f>IF(VLOOKUP(GW$1,resumen!$A$4:$HF$104,76,FALSE)-GX13&lt;0,0,VLOOKUP(GW$1,resumen!$A$4:$HF$104,76,FALSE)-GX13)</f>
        <v>0</v>
      </c>
      <c r="GX13" s="113">
        <f>VLOOKUP(GW$1,resumen!$A$4:$HF$104,73,FALSE)</f>
        <v>0</v>
      </c>
      <c r="GY13" s="113">
        <f>VLOOKUP(GW$1,resumen!$A$4:$HF$104,77,FALSE)</f>
        <v>0</v>
      </c>
      <c r="GZ13" s="113">
        <f>IF(VLOOKUP(GZ$1,resumen!$A$4:$HF$104,76,FALSE)-HA13&lt;0,0,VLOOKUP(GZ$1,resumen!$A$4:$HF$104,76,FALSE)-HA13)</f>
        <v>0</v>
      </c>
      <c r="HA13" s="113">
        <f>VLOOKUP(GZ$1,resumen!$A$4:$HF$104,73,FALSE)</f>
        <v>0</v>
      </c>
      <c r="HB13" s="113">
        <f>VLOOKUP(GZ$1,resumen!$A$4:$HF$104,77,FALSE)</f>
        <v>0</v>
      </c>
      <c r="HC13" s="113">
        <f>IF(VLOOKUP(HC$1,resumen!$A$4:$HF$104,76,FALSE)-HD13&lt;0,0,VLOOKUP(HC$1,resumen!$A$4:$HF$104,76,FALSE)-HD13)</f>
        <v>0</v>
      </c>
      <c r="HD13" s="113">
        <f>VLOOKUP(HC$1,resumen!$A$4:$HF$104,73,FALSE)</f>
        <v>0</v>
      </c>
      <c r="HE13" s="113">
        <f>VLOOKUP(HC$1,resumen!$A$4:$HF$104,77,FALSE)</f>
        <v>0</v>
      </c>
      <c r="HF13" s="113">
        <f>IF(VLOOKUP(HF$1,resumen!$A$4:$HF$104,76,FALSE)-HG13&lt;0,0,VLOOKUP(HF$1,resumen!$A$4:$HF$104,76,FALSE)-HG13)</f>
        <v>0</v>
      </c>
      <c r="HG13" s="113">
        <f>VLOOKUP(HF$1,resumen!$A$4:$HF$104,73,FALSE)</f>
        <v>0</v>
      </c>
      <c r="HH13" s="113">
        <f>VLOOKUP(HF$1,resumen!$A$4:$HF$104,77,FALSE)</f>
        <v>0</v>
      </c>
      <c r="HI13" s="113">
        <f>IF(VLOOKUP(HI$1,resumen!$A$4:$HF$104,76,FALSE)-HJ13&lt;0,0,VLOOKUP(HI$1,resumen!$A$4:$HF$104,76,FALSE)-HJ13)</f>
        <v>0</v>
      </c>
      <c r="HJ13" s="113">
        <f>VLOOKUP(HI$1,resumen!$A$4:$HF$104,73,FALSE)</f>
        <v>0</v>
      </c>
      <c r="HK13" s="113">
        <f>VLOOKUP(HI$1,resumen!$A$4:$HF$104,77,FALSE)</f>
        <v>0</v>
      </c>
      <c r="HL13" s="113">
        <f>IF(VLOOKUP(HL$1,resumen!$A$4:$HF$104,76,FALSE)-HM13&lt;0,0,VLOOKUP(HL$1,resumen!$A$4:$HF$104,76,FALSE)-HM13)</f>
        <v>0</v>
      </c>
      <c r="HM13" s="113">
        <f>VLOOKUP(HL$1,resumen!$A$4:$HF$104,73,FALSE)</f>
        <v>0</v>
      </c>
      <c r="HN13" s="113">
        <f>VLOOKUP(HL$1,resumen!$A$4:$HF$104,77,FALSE)</f>
        <v>0</v>
      </c>
      <c r="HO13" s="113">
        <f>IF(VLOOKUP(HO$1,resumen!$A$4:$HF$104,76,FALSE)-HP13&lt;0,0,VLOOKUP(HO$1,resumen!$A$4:$HF$104,76,FALSE)-HP13)</f>
        <v>0</v>
      </c>
      <c r="HP13" s="113">
        <f>VLOOKUP(HO$1,resumen!$A$4:$HF$104,73,FALSE)</f>
        <v>0</v>
      </c>
      <c r="HQ13" s="113">
        <f>VLOOKUP(HO$1,resumen!$A$4:$HF$104,77,FALSE)</f>
        <v>0</v>
      </c>
      <c r="HR13" s="113">
        <f>IF(VLOOKUP(HR$1,resumen!$A$4:$HF$104,76,FALSE)-HS13&lt;0,0,VLOOKUP(HR$1,resumen!$A$4:$HF$104,76,FALSE)-HS13)</f>
        <v>0</v>
      </c>
      <c r="HS13" s="113">
        <f>VLOOKUP(HR$1,resumen!$A$4:$HF$104,73,FALSE)</f>
        <v>0</v>
      </c>
      <c r="HT13" s="113">
        <f>VLOOKUP(HR$1,resumen!$A$4:$HF$104,77,FALSE)</f>
        <v>0</v>
      </c>
      <c r="HU13" s="113">
        <f>IF(VLOOKUP(HU$1,resumen!$A$4:$HF$104,76,FALSE)-HV13&lt;0,0,VLOOKUP(HU$1,resumen!$A$4:$HF$104,76,FALSE)-HV13)</f>
        <v>0</v>
      </c>
      <c r="HV13" s="113">
        <f>VLOOKUP(HU$1,resumen!$A$4:$HF$104,73,FALSE)</f>
        <v>0</v>
      </c>
      <c r="HW13" s="113">
        <f>VLOOKUP(HU$1,resumen!$A$4:$HF$104,77,FALSE)</f>
        <v>0</v>
      </c>
      <c r="HX13" s="113">
        <f>IF(VLOOKUP(HX$1,resumen!$A$4:$HF$104,76,FALSE)-HY13&lt;0,0,VLOOKUP(HX$1,resumen!$A$4:$HF$104,76,FALSE)-HY13)</f>
        <v>0</v>
      </c>
      <c r="HY13" s="113">
        <f>VLOOKUP(HX$1,resumen!$A$4:$HF$104,73,FALSE)</f>
        <v>0</v>
      </c>
      <c r="HZ13" s="113">
        <f>VLOOKUP(HX$1,resumen!$A$4:$HF$104,77,FALSE)</f>
        <v>0</v>
      </c>
      <c r="IA13" s="113">
        <f>IF(VLOOKUP(IA$1,resumen!$A$4:$HF$104,76,FALSE)-IB13&lt;0,0,VLOOKUP(IA$1,resumen!$A$4:$HF$104,76,FALSE)-IB13)</f>
        <v>0</v>
      </c>
      <c r="IB13" s="113">
        <f>VLOOKUP(IA$1,resumen!$A$4:$HF$104,73,FALSE)</f>
        <v>0</v>
      </c>
      <c r="IC13" s="113">
        <f>VLOOKUP(IA$1,resumen!$A$4:$HF$104,77,FALSE)</f>
        <v>0</v>
      </c>
      <c r="ID13" s="113">
        <f>IF(VLOOKUP(ID$1,resumen!$A$4:$HF$104,76,FALSE)-IE13&lt;0,0,VLOOKUP(ID$1,resumen!$A$4:$HF$104,76,FALSE)-IE13)</f>
        <v>0</v>
      </c>
      <c r="IE13" s="113">
        <f>VLOOKUP(ID$1,resumen!$A$4:$HF$104,73,FALSE)</f>
        <v>0</v>
      </c>
      <c r="IF13" s="113">
        <f>VLOOKUP(ID$1,resumen!$A$4:$HF$104,77,FALSE)</f>
        <v>0</v>
      </c>
      <c r="IG13" s="113">
        <f>IF(VLOOKUP(IG$1,resumen!$A$4:$HF$104,76,FALSE)-IH13&lt;0,0,VLOOKUP(IG$1,resumen!$A$4:$HF$104,76,FALSE)-IH13)</f>
        <v>0</v>
      </c>
      <c r="IH13" s="113">
        <f>VLOOKUP(IG$1,resumen!$A$4:$HF$104,73,FALSE)</f>
        <v>0</v>
      </c>
      <c r="II13" s="113">
        <f>VLOOKUP(IG$1,resumen!$A$4:$HF$104,77,FALSE)</f>
        <v>0</v>
      </c>
      <c r="IJ13" s="113">
        <f>IF(VLOOKUP(IJ$1,resumen!$A$4:$HF$104,76,FALSE)-IK13&lt;0,0,VLOOKUP(IJ$1,resumen!$A$4:$HF$104,76,FALSE)-IK13)</f>
        <v>0</v>
      </c>
      <c r="IK13" s="113">
        <f>VLOOKUP(IJ$1,resumen!$A$4:$HF$104,73,FALSE)</f>
        <v>0</v>
      </c>
      <c r="IL13" s="113">
        <f>VLOOKUP(IJ$1,resumen!$A$4:$HF$104,77,FALSE)</f>
        <v>0</v>
      </c>
      <c r="IM13" s="113">
        <f>IF(VLOOKUP(IM$1,resumen!$A$4:$HF$104,76,FALSE)-IN13&lt;0,0,VLOOKUP(IM$1,resumen!$A$4:$HF$104,76,FALSE)-IN13)</f>
        <v>0</v>
      </c>
      <c r="IN13" s="113">
        <f>VLOOKUP(IM$1,resumen!$A$4:$HF$104,73,FALSE)</f>
        <v>0</v>
      </c>
      <c r="IO13" s="113">
        <f>VLOOKUP(IM$1,resumen!$A$4:$HF$104,77,FALSE)</f>
        <v>0</v>
      </c>
      <c r="IP13" s="113">
        <f>IF(VLOOKUP(IP$1,resumen!$A$4:$HF$104,76,FALSE)-IQ13&lt;0,0,VLOOKUP(IP$1,resumen!$A$4:$HF$104,76,FALSE)-IQ13)</f>
        <v>0</v>
      </c>
      <c r="IQ13" s="113">
        <f>VLOOKUP(IP$1,resumen!$A$4:$HF$104,73,FALSE)</f>
        <v>0</v>
      </c>
      <c r="IR13" s="113">
        <f>VLOOKUP(IP$1,resumen!$A$4:$HF$104,77,FALSE)</f>
        <v>0</v>
      </c>
      <c r="IS13" s="113">
        <f>IF(VLOOKUP(IS$1,resumen!$A$4:$HF$104,76,FALSE)-IT13&lt;0,0,VLOOKUP(IS$1,resumen!$A$4:$HF$104,76,FALSE)-IT13)</f>
        <v>0</v>
      </c>
      <c r="IT13" s="113">
        <f>VLOOKUP(IS$1,resumen!$A$4:$HF$104,73,FALSE)</f>
        <v>0</v>
      </c>
      <c r="IU13" s="113">
        <f>VLOOKUP(IS$1,resumen!$A$4:$HF$104,77,FALSE)</f>
        <v>0</v>
      </c>
      <c r="IV13" s="113">
        <f>IF(VLOOKUP(IV$1,resumen!$A$4:$HF$104,76,FALSE)-IW13&lt;0,0,VLOOKUP(IV$1,resumen!$A$4:$HF$104,76,FALSE)-IW13)</f>
        <v>0</v>
      </c>
      <c r="IW13" s="113">
        <f>VLOOKUP(IV$1,resumen!$A$4:$HF$104,73,FALSE)</f>
        <v>0</v>
      </c>
      <c r="IX13" s="113">
        <f>VLOOKUP(IV$1,resumen!$A$4:$HF$104,77,FALSE)</f>
        <v>0</v>
      </c>
      <c r="IY13" s="113">
        <f>IF(VLOOKUP(IY$1,resumen!$A$4:$HF$104,76,FALSE)-IZ13&lt;0,0,VLOOKUP(IY$1,resumen!$A$4:$HF$104,76,FALSE)-IZ13)</f>
        <v>0</v>
      </c>
      <c r="IZ13" s="113">
        <f>VLOOKUP(IY$1,resumen!$A$4:$HF$104,73,FALSE)</f>
        <v>0</v>
      </c>
      <c r="JA13" s="113">
        <f>VLOOKUP(IY$1,resumen!$A$4:$HF$104,77,FALSE)</f>
        <v>0</v>
      </c>
      <c r="JB13" s="113">
        <f>IF(VLOOKUP(JB$1,resumen!$A$4:$HF$104,76,FALSE)-JC13&lt;0,0,VLOOKUP(JB$1,resumen!$A$4:$HF$104,76,FALSE)-JC13)</f>
        <v>0</v>
      </c>
      <c r="JC13" s="113">
        <f>VLOOKUP(JB$1,resumen!$A$4:$HF$104,73,FALSE)</f>
        <v>0</v>
      </c>
      <c r="JD13" s="113">
        <f>VLOOKUP(JB$1,resumen!$A$4:$HF$104,77,FALSE)</f>
        <v>0</v>
      </c>
      <c r="JE13" s="113">
        <f>IF(VLOOKUP(JE$1,resumen!$A$4:$HF$104,76,FALSE)-JF13&lt;0,0,VLOOKUP(JE$1,resumen!$A$4:$HF$104,76,FALSE)-JF13)</f>
        <v>0</v>
      </c>
      <c r="JF13" s="113">
        <f>VLOOKUP(JE$1,resumen!$A$4:$HF$104,73,FALSE)</f>
        <v>0</v>
      </c>
      <c r="JG13" s="113">
        <f>VLOOKUP(JE$1,resumen!$A$4:$HF$104,77,FALSE)</f>
        <v>0</v>
      </c>
      <c r="JH13" s="113">
        <f>IF(VLOOKUP(JH$1,resumen!$A$4:$HF$104,76,FALSE)-JI13&lt;0,0,VLOOKUP(JH$1,resumen!$A$4:$HF$104,76,FALSE)-JI13)</f>
        <v>0</v>
      </c>
      <c r="JI13" s="113">
        <f>VLOOKUP(JH$1,resumen!$A$4:$HF$104,73,FALSE)</f>
        <v>0</v>
      </c>
      <c r="JJ13" s="113">
        <f>VLOOKUP(JH$1,resumen!$A$4:$HF$104,77,FALSE)</f>
        <v>0</v>
      </c>
      <c r="JK13" s="113">
        <f>IF(VLOOKUP(JK$1,resumen!$A$4:$HF$104,76,FALSE)-JL13&lt;0,0,VLOOKUP(JK$1,resumen!$A$4:$HF$104,76,FALSE)-JL13)</f>
        <v>0</v>
      </c>
      <c r="JL13" s="113">
        <f>VLOOKUP(JK$1,resumen!$A$4:$HF$104,73,FALSE)</f>
        <v>0</v>
      </c>
      <c r="JM13" s="113">
        <f>VLOOKUP(JK$1,resumen!$A$4:$HF$104,77,FALSE)</f>
        <v>0</v>
      </c>
      <c r="JN13" s="113">
        <f>IF(VLOOKUP(JN$1,resumen!$A$4:$HF$104,76,FALSE)-JO13&lt;0,0,VLOOKUP(JN$1,resumen!$A$4:$HF$104,76,FALSE)-JO13)</f>
        <v>0</v>
      </c>
      <c r="JO13" s="113">
        <f>VLOOKUP(JN$1,resumen!$A$4:$HF$104,73,FALSE)</f>
        <v>0</v>
      </c>
      <c r="JP13" s="113">
        <f>VLOOKUP(JN$1,resumen!$A$4:$HF$104,77,FALSE)</f>
        <v>0</v>
      </c>
      <c r="JQ13" s="113">
        <f>IF(VLOOKUP(JQ$1,resumen!$A$4:$HF$104,76,FALSE)-JR13&lt;0,0,VLOOKUP(JQ$1,resumen!$A$4:$HF$104,76,FALSE)-JR13)</f>
        <v>0</v>
      </c>
      <c r="JR13" s="113">
        <f>VLOOKUP(JQ$1,resumen!$A$4:$HF$104,73,FALSE)</f>
        <v>0</v>
      </c>
      <c r="JS13" s="113">
        <f>VLOOKUP(JQ$1,resumen!$A$4:$HF$104,77,FALSE)</f>
        <v>0</v>
      </c>
      <c r="JT13" s="113">
        <f>IF(VLOOKUP(JT$1,resumen!$A$4:$HF$104,76,FALSE)-JU13&lt;0,0,VLOOKUP(JT$1,resumen!$A$4:$HF$104,76,FALSE)-JU13)</f>
        <v>0</v>
      </c>
      <c r="JU13" s="113">
        <f>VLOOKUP(JT$1,resumen!$A$4:$HF$104,73,FALSE)</f>
        <v>0</v>
      </c>
      <c r="JV13" s="113">
        <f>VLOOKUP(JT$1,resumen!$A$4:$HF$104,77,FALSE)</f>
        <v>0</v>
      </c>
      <c r="JW13" s="113">
        <f>IF(VLOOKUP(JW$1,resumen!$A$4:$HF$104,76,FALSE)-JX13&lt;0,0,VLOOKUP(JW$1,resumen!$A$4:$HF$104,76,FALSE)-JX13)</f>
        <v>0</v>
      </c>
      <c r="JX13" s="113">
        <f>VLOOKUP(JW$1,resumen!$A$4:$HF$104,73,FALSE)</f>
        <v>0</v>
      </c>
      <c r="JY13" s="113">
        <f>VLOOKUP(JW$1,resumen!$A$4:$HF$104,77,FALSE)</f>
        <v>0</v>
      </c>
      <c r="JZ13" s="113">
        <f>IF(VLOOKUP(JZ$1,resumen!$A$4:$HF$104,76,FALSE)-KA13&lt;0,0,VLOOKUP(JZ$1,resumen!$A$4:$HF$104,76,FALSE)-KA13)</f>
        <v>0</v>
      </c>
      <c r="KA13" s="113">
        <f>VLOOKUP(JZ$1,resumen!$A$4:$HF$104,73,FALSE)</f>
        <v>0</v>
      </c>
      <c r="KB13" s="113">
        <f>VLOOKUP(JZ$1,resumen!$A$4:$HF$104,77,FALSE)</f>
        <v>0</v>
      </c>
      <c r="KC13" s="113">
        <f>IF(VLOOKUP(KC$1,resumen!$A$4:$HF$104,76,FALSE)-KD13&lt;0,0,VLOOKUP(KC$1,resumen!$A$4:$HF$104,76,FALSE)-KD13)</f>
        <v>0</v>
      </c>
      <c r="KD13" s="113">
        <f>VLOOKUP(KC$1,resumen!$A$4:$HF$104,73,FALSE)</f>
        <v>0</v>
      </c>
      <c r="KE13" s="113">
        <f>VLOOKUP(KC$1,resumen!$A$4:$HF$104,77,FALSE)</f>
        <v>0</v>
      </c>
      <c r="KF13" s="113">
        <f>IF(VLOOKUP(KF$1,resumen!$A$4:$HF$104,76,FALSE)-KG13&lt;0,0,VLOOKUP(KF$1,resumen!$A$4:$HF$104,76,FALSE)-KG13)</f>
        <v>0</v>
      </c>
      <c r="KG13" s="113">
        <f>VLOOKUP(KF$1,resumen!$A$4:$HF$104,73,FALSE)</f>
        <v>0</v>
      </c>
      <c r="KH13" s="113">
        <f>VLOOKUP(KF$1,resumen!$A$4:$HF$104,77,FALSE)</f>
        <v>0</v>
      </c>
      <c r="KI13" s="113">
        <f>IF(VLOOKUP(KI$1,resumen!$A$4:$HF$104,76,FALSE)-KJ13&lt;0,0,VLOOKUP(KI$1,resumen!$A$4:$HF$104,76,FALSE)-KJ13)</f>
        <v>0</v>
      </c>
      <c r="KJ13" s="113">
        <f>VLOOKUP(KI$1,resumen!$A$4:$HF$104,73,FALSE)</f>
        <v>0</v>
      </c>
      <c r="KK13" s="113">
        <f>VLOOKUP(KI$1,resumen!$A$4:$HF$104,77,FALSE)</f>
        <v>0</v>
      </c>
      <c r="KL13" s="113">
        <f>IF(VLOOKUP(KL$1,resumen!$A$4:$HF$104,76,FALSE)-KM13&lt;0,0,VLOOKUP(KL$1,resumen!$A$4:$HF$104,76,FALSE)-KM13)</f>
        <v>0</v>
      </c>
      <c r="KM13" s="113">
        <f>VLOOKUP(KL$1,resumen!$A$4:$HF$104,73,FALSE)</f>
        <v>0</v>
      </c>
      <c r="KN13" s="113">
        <f>VLOOKUP(KL$1,resumen!$A$4:$HF$104,77,FALSE)</f>
        <v>0</v>
      </c>
      <c r="KO13" s="113">
        <f>IF(VLOOKUP(KO$1,resumen!$A$4:$HF$104,76,FALSE)-KP13&lt;0,0,VLOOKUP(KO$1,resumen!$A$4:$HF$104,76,FALSE)-KP13)</f>
        <v>0</v>
      </c>
      <c r="KP13" s="113">
        <f>VLOOKUP(KO$1,resumen!$A$4:$HF$104,73,FALSE)</f>
        <v>0</v>
      </c>
      <c r="KQ13" s="113">
        <f>VLOOKUP(KO$1,resumen!$A$4:$HF$104,77,FALSE)</f>
        <v>0</v>
      </c>
      <c r="KR13" s="113">
        <f t="shared" si="0"/>
        <v>0</v>
      </c>
      <c r="KS13" s="113">
        <f t="shared" si="0"/>
        <v>0</v>
      </c>
      <c r="KT13" s="113">
        <f t="shared" si="0"/>
        <v>0</v>
      </c>
      <c r="KU13" s="140"/>
      <c r="KV13" s="24">
        <f t="shared" si="1"/>
        <v>0</v>
      </c>
    </row>
    <row r="14" spans="1:308" x14ac:dyDescent="0.25">
      <c r="A14" s="26">
        <v>1000158</v>
      </c>
      <c r="B14" s="24" t="s">
        <v>49</v>
      </c>
      <c r="C14" s="26" t="s">
        <v>26</v>
      </c>
      <c r="D14" s="113">
        <f>IF(VLOOKUP(D$1,resumen!$A$4:$HF$104,84,FALSE)-E14&lt;0,0,VLOOKUP(D$1,resumen!$A$4:$HF$104,84,FALSE)-E14)</f>
        <v>0</v>
      </c>
      <c r="E14" s="113">
        <f>VLOOKUP(D$1,resumen!$A$4:$HF$104,81,FALSE)</f>
        <v>0</v>
      </c>
      <c r="F14" s="113">
        <f>VLOOKUP(D$1,resumen!$A$4:$HF$104,85,FALSE)</f>
        <v>0</v>
      </c>
      <c r="G14" s="113">
        <f>IF(VLOOKUP(G$1,resumen!$A$4:$HF$104,84,FALSE)-H14&lt;0,0,VLOOKUP(G$1,resumen!$A$4:$HF$104,84,FALSE)-H14)</f>
        <v>0</v>
      </c>
      <c r="H14" s="113">
        <f>VLOOKUP(G$1,resumen!$A$4:$HF$104,81,FALSE)</f>
        <v>0</v>
      </c>
      <c r="I14" s="113">
        <f>VLOOKUP(G$1,resumen!$A$4:$HF$104,85,FALSE)</f>
        <v>0</v>
      </c>
      <c r="J14" s="113">
        <f>IF(VLOOKUP(J$1,resumen!$A$4:$HF$104,84,FALSE)-K14&lt;0,0,VLOOKUP(J$1,resumen!$A$4:$HF$104,84,FALSE)-K14)</f>
        <v>0</v>
      </c>
      <c r="K14" s="113">
        <f>VLOOKUP(J$1,resumen!$A$4:$HF$104,81,FALSE)</f>
        <v>0</v>
      </c>
      <c r="L14" s="113">
        <f>VLOOKUP(J$1,resumen!$A$4:$HF$104,85,FALSE)</f>
        <v>0</v>
      </c>
      <c r="M14" s="113">
        <f>IF(VLOOKUP(M$1,resumen!$A$4:$HF$104,84,FALSE)-N14&lt;0,0,VLOOKUP(M$1,resumen!$A$4:$HF$104,84,FALSE)-N14)</f>
        <v>0</v>
      </c>
      <c r="N14" s="113">
        <f>VLOOKUP(M$1,resumen!$A$4:$HF$104,81,FALSE)</f>
        <v>0</v>
      </c>
      <c r="O14" s="113">
        <f>VLOOKUP(M$1,resumen!$A$4:$HF$104,85,FALSE)</f>
        <v>0</v>
      </c>
      <c r="P14" s="113">
        <f>IF(VLOOKUP(P$1,resumen!$A$4:$HF$104,84,FALSE)-Q14&lt;0,0,VLOOKUP(P$1,resumen!$A$4:$HF$104,84,FALSE)-Q14)</f>
        <v>0</v>
      </c>
      <c r="Q14" s="113">
        <f>VLOOKUP(P$1,resumen!$A$4:$HF$104,81,FALSE)</f>
        <v>0</v>
      </c>
      <c r="R14" s="113">
        <f>VLOOKUP(P$1,resumen!$A$4:$HF$104,85,FALSE)</f>
        <v>0</v>
      </c>
      <c r="S14" s="113">
        <f>IF(VLOOKUP(S$1,resumen!$A$4:$HF$104,84,FALSE)-T14&lt;0,0,VLOOKUP(S$1,resumen!$A$4:$HF$104,84,FALSE)-T14)</f>
        <v>0</v>
      </c>
      <c r="T14" s="113">
        <f>VLOOKUP(S$1,resumen!$A$4:$HF$104,81,FALSE)</f>
        <v>0</v>
      </c>
      <c r="U14" s="113">
        <f>VLOOKUP(S$1,resumen!$A$4:$HF$104,85,FALSE)</f>
        <v>0</v>
      </c>
      <c r="V14" s="113">
        <f>IF(VLOOKUP(V$1,resumen!$A$4:$HF$104,84,FALSE)-W14&lt;0,0,VLOOKUP(V$1,resumen!$A$4:$HF$104,84,FALSE)-W14)</f>
        <v>0</v>
      </c>
      <c r="W14" s="113">
        <f>VLOOKUP(V$1,resumen!$A$4:$HF$104,81,FALSE)</f>
        <v>0</v>
      </c>
      <c r="X14" s="113">
        <f>VLOOKUP(V$1,resumen!$A$4:$HF$104,85,FALSE)</f>
        <v>0</v>
      </c>
      <c r="Y14" s="113">
        <f>IF(VLOOKUP(Y$1,resumen!$A$4:$HF$104,84,FALSE)-Z14&lt;0,0,VLOOKUP(Y$1,resumen!$A$4:$HF$104,84,FALSE)-Z14)</f>
        <v>0</v>
      </c>
      <c r="Z14" s="113">
        <f>VLOOKUP(Y$1,resumen!$A$4:$HF$104,81,FALSE)</f>
        <v>0</v>
      </c>
      <c r="AA14" s="113">
        <f>VLOOKUP(Y$1,resumen!$A$4:$HF$104,85,FALSE)</f>
        <v>0</v>
      </c>
      <c r="AB14" s="113">
        <f>IF(VLOOKUP(AB$1,resumen!$A$4:$HF$104,84,FALSE)-AC14&lt;0,0,VLOOKUP(AB$1,resumen!$A$4:$HF$104,84,FALSE)-AC14)</f>
        <v>0</v>
      </c>
      <c r="AC14" s="113">
        <f>VLOOKUP(AB$1,resumen!$A$4:$HF$104,81,FALSE)</f>
        <v>0</v>
      </c>
      <c r="AD14" s="113">
        <f>VLOOKUP(AB$1,resumen!$A$4:$HF$104,85,FALSE)</f>
        <v>0</v>
      </c>
      <c r="AE14" s="113">
        <f>IF(VLOOKUP(AE$1,resumen!$A$4:$HF$104,84,FALSE)-AF14&lt;0,0,VLOOKUP(AE$1,resumen!$A$4:$HF$104,84,FALSE)-AF14)</f>
        <v>0</v>
      </c>
      <c r="AF14" s="113">
        <f>VLOOKUP(AE$1,resumen!$A$4:$HF$104,81,FALSE)</f>
        <v>0</v>
      </c>
      <c r="AG14" s="113">
        <f>VLOOKUP(AE$1,resumen!$A$4:$HF$104,85,FALSE)</f>
        <v>0</v>
      </c>
      <c r="AH14" s="113">
        <f>IF(VLOOKUP(AH$1,resumen!$A$4:$HF$104,84,FALSE)-AI14&lt;0,0,VLOOKUP(AH$1,resumen!$A$4:$HF$104,84,FALSE)-AI14)</f>
        <v>0</v>
      </c>
      <c r="AI14" s="113">
        <f>VLOOKUP(AH$1,resumen!$A$4:$HF$104,81,FALSE)</f>
        <v>0</v>
      </c>
      <c r="AJ14" s="113">
        <f>VLOOKUP(AH$1,resumen!$A$4:$HF$104,85,FALSE)</f>
        <v>0</v>
      </c>
      <c r="AK14" s="113">
        <f>IF(VLOOKUP(AK$1,resumen!$A$4:$HF$104,84,FALSE)-AL14&lt;0,0,VLOOKUP(AK$1,resumen!$A$4:$HF$104,84,FALSE)-AL14)</f>
        <v>0</v>
      </c>
      <c r="AL14" s="113">
        <f>VLOOKUP(AK$1,resumen!$A$4:$HF$104,81,FALSE)</f>
        <v>0</v>
      </c>
      <c r="AM14" s="113">
        <f>VLOOKUP(AK$1,resumen!$A$4:$HF$104,85,FALSE)</f>
        <v>0</v>
      </c>
      <c r="AN14" s="113">
        <f>IF(VLOOKUP(AN$1,resumen!$A$4:$HF$104,84,FALSE)-AO14&lt;0,0,VLOOKUP(AN$1,resumen!$A$4:$HF$104,84,FALSE)-AO14)</f>
        <v>0</v>
      </c>
      <c r="AO14" s="113">
        <f>VLOOKUP(AN$1,resumen!$A$4:$HF$104,81,FALSE)</f>
        <v>0</v>
      </c>
      <c r="AP14" s="113">
        <f>VLOOKUP(AN$1,resumen!$A$4:$HF$104,85,FALSE)</f>
        <v>0</v>
      </c>
      <c r="AQ14" s="113">
        <f>IF(VLOOKUP(AQ$1,resumen!$A$4:$HF$104,84,FALSE)-AR14&lt;0,0,VLOOKUP(AQ$1,resumen!$A$4:$HF$104,84,FALSE)-AR14)</f>
        <v>0</v>
      </c>
      <c r="AR14" s="113">
        <f>VLOOKUP(AQ$1,resumen!$A$4:$HF$104,81,FALSE)</f>
        <v>0</v>
      </c>
      <c r="AS14" s="113">
        <f>VLOOKUP(AQ$1,resumen!$A$4:$HF$104,85,FALSE)</f>
        <v>0</v>
      </c>
      <c r="AT14" s="113">
        <f>IF(VLOOKUP(AT$1,resumen!$A$4:$HF$104,84,FALSE)-AU14&lt;0,0,VLOOKUP(AT$1,resumen!$A$4:$HF$104,84,FALSE)-AU14)</f>
        <v>0</v>
      </c>
      <c r="AU14" s="113">
        <f>VLOOKUP(AT$1,resumen!$A$4:$HF$104,81,FALSE)</f>
        <v>0</v>
      </c>
      <c r="AV14" s="113">
        <f>VLOOKUP(AT$1,resumen!$A$4:$HF$104,85,FALSE)</f>
        <v>0</v>
      </c>
      <c r="AW14" s="113">
        <f>IF(VLOOKUP(AW$1,resumen!$A$4:$HF$104,84,FALSE)-AX14&lt;0,0,VLOOKUP(AW$1,resumen!$A$4:$HF$104,84,FALSE)-AX14)</f>
        <v>0</v>
      </c>
      <c r="AX14" s="113">
        <f>VLOOKUP(AW$1,resumen!$A$4:$HF$104,81,FALSE)</f>
        <v>0</v>
      </c>
      <c r="AY14" s="113">
        <f>VLOOKUP(AW$1,resumen!$A$4:$HF$104,85,FALSE)</f>
        <v>0</v>
      </c>
      <c r="AZ14" s="113">
        <f>IF(VLOOKUP(AZ$1,resumen!$A$4:$HF$104,84,FALSE)-BA14&lt;0,0,VLOOKUP(AZ$1,resumen!$A$4:$HF$104,84,FALSE)-BA14)</f>
        <v>0</v>
      </c>
      <c r="BA14" s="113">
        <f>VLOOKUP(AZ$1,resumen!$A$4:$HF$104,81,FALSE)</f>
        <v>0</v>
      </c>
      <c r="BB14" s="113">
        <f>VLOOKUP(AZ$1,resumen!$A$4:$HF$104,85,FALSE)</f>
        <v>0</v>
      </c>
      <c r="BC14" s="113">
        <f>IF(VLOOKUP(BC$1,resumen!$A$4:$HF$104,84,FALSE)-BD14&lt;0,0,VLOOKUP(BC$1,resumen!$A$4:$HF$104,84,FALSE)-BD14)</f>
        <v>0</v>
      </c>
      <c r="BD14" s="113">
        <f>VLOOKUP(BC$1,resumen!$A$4:$HF$104,81,FALSE)</f>
        <v>0</v>
      </c>
      <c r="BE14" s="113">
        <f>VLOOKUP(BC$1,resumen!$A$4:$HF$104,85,FALSE)</f>
        <v>0</v>
      </c>
      <c r="BF14" s="113">
        <f>IF(VLOOKUP(BF$1,resumen!$A$4:$HF$104,84,FALSE)-BG14&lt;0,0,VLOOKUP(BF$1,resumen!$A$4:$HF$104,84,FALSE)-BG14)</f>
        <v>0</v>
      </c>
      <c r="BG14" s="113">
        <f>VLOOKUP(BF$1,resumen!$A$4:$HF$104,81,FALSE)</f>
        <v>0</v>
      </c>
      <c r="BH14" s="113">
        <f>VLOOKUP(BF$1,resumen!$A$4:$HF$104,85,FALSE)</f>
        <v>0</v>
      </c>
      <c r="BI14" s="113">
        <f>IF(VLOOKUP(BI$1,resumen!$A$4:$HF$104,84,FALSE)-BJ14&lt;0,0,VLOOKUP(BI$1,resumen!$A$4:$HF$104,84,FALSE)-BJ14)</f>
        <v>0</v>
      </c>
      <c r="BJ14" s="113">
        <f>VLOOKUP(BI$1,resumen!$A$4:$HF$104,81,FALSE)</f>
        <v>0</v>
      </c>
      <c r="BK14" s="113">
        <f>VLOOKUP(BI$1,resumen!$A$4:$HF$104,85,FALSE)</f>
        <v>0</v>
      </c>
      <c r="BL14" s="113">
        <f>IF(VLOOKUP(BL$1,resumen!$A$4:$HF$104,84,FALSE)-BM14&lt;0,0,VLOOKUP(BL$1,resumen!$A$4:$HF$104,84,FALSE)-BM14)</f>
        <v>0</v>
      </c>
      <c r="BM14" s="113">
        <f>VLOOKUP(BL$1,resumen!$A$4:$HF$104,81,FALSE)</f>
        <v>0</v>
      </c>
      <c r="BN14" s="113">
        <f>VLOOKUP(BL$1,resumen!$A$4:$HF$104,85,FALSE)</f>
        <v>0</v>
      </c>
      <c r="BO14" s="113">
        <f>IF(VLOOKUP(BO$1,resumen!$A$4:$HF$104,84,FALSE)-BP14&lt;0,0,VLOOKUP(BO$1,resumen!$A$4:$HF$104,84,FALSE)-BP14)</f>
        <v>0</v>
      </c>
      <c r="BP14" s="113">
        <f>VLOOKUP(BO$1,resumen!$A$4:$HF$104,81,FALSE)</f>
        <v>0</v>
      </c>
      <c r="BQ14" s="113">
        <f>VLOOKUP(BO$1,resumen!$A$4:$HF$104,85,FALSE)</f>
        <v>0</v>
      </c>
      <c r="BR14" s="113">
        <f>IF(VLOOKUP(BR$1,resumen!$A$4:$HF$104,84,FALSE)-BS14&lt;0,0,VLOOKUP(BR$1,resumen!$A$4:$HF$104,84,FALSE)-BS14)</f>
        <v>0</v>
      </c>
      <c r="BS14" s="113">
        <f>VLOOKUP(BR$1,resumen!$A$4:$HF$104,81,FALSE)</f>
        <v>0</v>
      </c>
      <c r="BT14" s="113">
        <f>VLOOKUP(BR$1,resumen!$A$4:$HF$104,85,FALSE)</f>
        <v>0</v>
      </c>
      <c r="BU14" s="113">
        <f>IF(VLOOKUP(BU$1,resumen!$A$4:$HF$104,84,FALSE)-BV14&lt;0,0,VLOOKUP(BU$1,resumen!$A$4:$HF$104,84,FALSE)-BV14)</f>
        <v>0</v>
      </c>
      <c r="BV14" s="113">
        <f>VLOOKUP(BU$1,resumen!$A$4:$HF$104,81,FALSE)</f>
        <v>0</v>
      </c>
      <c r="BW14" s="113">
        <f>VLOOKUP(BU$1,resumen!$A$4:$HF$104,85,FALSE)</f>
        <v>0</v>
      </c>
      <c r="BX14" s="113">
        <f>IF(VLOOKUP(BX$1,resumen!$A$4:$HF$104,84,FALSE)-BY14&lt;0,0,VLOOKUP(BX$1,resumen!$A$4:$HF$104,84,FALSE)-BY14)</f>
        <v>0</v>
      </c>
      <c r="BY14" s="113">
        <f>VLOOKUP(BX$1,resumen!$A$4:$HF$104,81,FALSE)</f>
        <v>0</v>
      </c>
      <c r="BZ14" s="113">
        <f>VLOOKUP(BX$1,resumen!$A$4:$HF$104,85,FALSE)</f>
        <v>0</v>
      </c>
      <c r="CA14" s="113">
        <f>IF(VLOOKUP(CA$1,resumen!$A$4:$HF$104,84,FALSE)-CB14&lt;0,0,VLOOKUP(CA$1,resumen!$A$4:$HF$104,84,FALSE)-CB14)</f>
        <v>0</v>
      </c>
      <c r="CB14" s="113">
        <f>VLOOKUP(CA$1,resumen!$A$4:$HF$104,81,FALSE)</f>
        <v>0</v>
      </c>
      <c r="CC14" s="113">
        <f>VLOOKUP(CA$1,resumen!$A$4:$HF$104,85,FALSE)</f>
        <v>0</v>
      </c>
      <c r="CD14" s="113">
        <f>IF(VLOOKUP(CD$1,resumen!$A$4:$HF$104,84,FALSE)-CE14&lt;0,0,VLOOKUP(CD$1,resumen!$A$4:$HF$104,84,FALSE)-CE14)</f>
        <v>0</v>
      </c>
      <c r="CE14" s="113">
        <f>VLOOKUP(CD$1,resumen!$A$4:$HF$104,81,FALSE)</f>
        <v>0</v>
      </c>
      <c r="CF14" s="113">
        <f>VLOOKUP(CD$1,resumen!$A$4:$HF$104,85,FALSE)</f>
        <v>0</v>
      </c>
      <c r="CG14" s="113">
        <f>IF(VLOOKUP(CG$1,resumen!$A$4:$HF$104,84,FALSE)-CH14&lt;0,0,VLOOKUP(CG$1,resumen!$A$4:$HF$104,84,FALSE)-CH14)</f>
        <v>0</v>
      </c>
      <c r="CH14" s="113">
        <f>VLOOKUP(CG$1,resumen!$A$4:$HF$104,81,FALSE)</f>
        <v>0</v>
      </c>
      <c r="CI14" s="113">
        <f>VLOOKUP(CG$1,resumen!$A$4:$HF$104,85,FALSE)</f>
        <v>0</v>
      </c>
      <c r="CJ14" s="113">
        <f>IF(VLOOKUP(CJ$1,resumen!$A$4:$HF$104,84,FALSE)-CK14&lt;0,0,VLOOKUP(CJ$1,resumen!$A$4:$HF$104,84,FALSE)-CK14)</f>
        <v>0</v>
      </c>
      <c r="CK14" s="113">
        <f>VLOOKUP(CJ$1,resumen!$A$4:$HF$104,81,FALSE)</f>
        <v>0</v>
      </c>
      <c r="CL14" s="113">
        <f>VLOOKUP(CJ$1,resumen!$A$4:$HF$104,85,FALSE)</f>
        <v>0</v>
      </c>
      <c r="CM14" s="113">
        <f>IF(VLOOKUP(CM$1,resumen!$A$4:$HF$104,84,FALSE)-CN14&lt;0,0,VLOOKUP(CM$1,resumen!$A$4:$HF$104,84,FALSE)-CN14)</f>
        <v>0</v>
      </c>
      <c r="CN14" s="113">
        <f>VLOOKUP(CM$1,resumen!$A$4:$HF$104,81,FALSE)</f>
        <v>0</v>
      </c>
      <c r="CO14" s="113">
        <f>VLOOKUP(CM$1,resumen!$A$4:$HF$104,85,FALSE)</f>
        <v>0</v>
      </c>
      <c r="CP14" s="113">
        <f>IF(VLOOKUP(CP$1,resumen!$A$4:$HF$104,84,FALSE)-CQ14&lt;0,0,VLOOKUP(CP$1,resumen!$A$4:$HF$104,84,FALSE)-CQ14)</f>
        <v>0</v>
      </c>
      <c r="CQ14" s="113">
        <f>VLOOKUP(CP$1,resumen!$A$4:$HF$104,81,FALSE)</f>
        <v>0</v>
      </c>
      <c r="CR14" s="113">
        <f>VLOOKUP(CP$1,resumen!$A$4:$HF$104,85,FALSE)</f>
        <v>0</v>
      </c>
      <c r="CS14" s="113">
        <f>IF(VLOOKUP(CS$1,resumen!$A$4:$HF$104,84,FALSE)-CT14&lt;0,0,VLOOKUP(CS$1,resumen!$A$4:$HF$104,84,FALSE)-CT14)</f>
        <v>0</v>
      </c>
      <c r="CT14" s="113">
        <f>VLOOKUP(CS$1,resumen!$A$4:$HF$104,81,FALSE)</f>
        <v>0</v>
      </c>
      <c r="CU14" s="113">
        <f>VLOOKUP(CS$1,resumen!$A$4:$HF$104,85,FALSE)</f>
        <v>0</v>
      </c>
      <c r="CV14" s="113">
        <f>IF(VLOOKUP(CV$1,resumen!$A$4:$HF$104,84,FALSE)-CW14&lt;0,0,VLOOKUP(CV$1,resumen!$A$4:$HF$104,84,FALSE)-CW14)</f>
        <v>0</v>
      </c>
      <c r="CW14" s="113">
        <f>VLOOKUP(CV$1,resumen!$A$4:$HF$104,81,FALSE)</f>
        <v>0</v>
      </c>
      <c r="CX14" s="113">
        <f>VLOOKUP(CV$1,resumen!$A$4:$HF$104,85,FALSE)</f>
        <v>0</v>
      </c>
      <c r="CY14" s="113">
        <f>IF(VLOOKUP(CY$1,resumen!$A$4:$HF$104,84,FALSE)-CZ14&lt;0,0,VLOOKUP(CY$1,resumen!$A$4:$HF$104,84,FALSE)-CZ14)</f>
        <v>0</v>
      </c>
      <c r="CZ14" s="113">
        <f>VLOOKUP(CY$1,resumen!$A$4:$HF$104,81,FALSE)</f>
        <v>0</v>
      </c>
      <c r="DA14" s="113">
        <f>VLOOKUP(CY$1,resumen!$A$4:$HF$104,85,FALSE)</f>
        <v>0</v>
      </c>
      <c r="DB14" s="113">
        <f>IF(VLOOKUP(DB$1,resumen!$A$4:$HF$104,84,FALSE)-DC14&lt;0,0,VLOOKUP(DB$1,resumen!$A$4:$HF$104,84,FALSE)-DC14)</f>
        <v>0</v>
      </c>
      <c r="DC14" s="113">
        <f>VLOOKUP(DB$1,resumen!$A$4:$HF$104,81,FALSE)</f>
        <v>0</v>
      </c>
      <c r="DD14" s="113">
        <f>VLOOKUP(DB$1,resumen!$A$4:$HF$104,85,FALSE)</f>
        <v>0</v>
      </c>
      <c r="DE14" s="113">
        <f>IF(VLOOKUP(DE$1,resumen!$A$4:$HF$104,84,FALSE)-DF14&lt;0,0,VLOOKUP(DE$1,resumen!$A$4:$HF$104,84,FALSE)-DF14)</f>
        <v>0</v>
      </c>
      <c r="DF14" s="113">
        <f>VLOOKUP(DE$1,resumen!$A$4:$HF$104,81,FALSE)</f>
        <v>0</v>
      </c>
      <c r="DG14" s="113">
        <f>VLOOKUP(DE$1,resumen!$A$4:$HF$104,85,FALSE)</f>
        <v>0</v>
      </c>
      <c r="DH14" s="113">
        <f>IF(VLOOKUP(DH$1,resumen!$A$4:$HF$104,84,FALSE)-DI14&lt;0,0,VLOOKUP(DH$1,resumen!$A$4:$HF$104,84,FALSE)-DI14)</f>
        <v>0</v>
      </c>
      <c r="DI14" s="113">
        <f>VLOOKUP(DH$1,resumen!$A$4:$HF$104,81,FALSE)</f>
        <v>0</v>
      </c>
      <c r="DJ14" s="113">
        <f>VLOOKUP(DH$1,resumen!$A$4:$HF$104,85,FALSE)</f>
        <v>0</v>
      </c>
      <c r="DK14" s="113">
        <f>IF(VLOOKUP(DK$1,resumen!$A$4:$HF$104,84,FALSE)-DL14&lt;0,0,VLOOKUP(DK$1,resumen!$A$4:$HF$104,84,FALSE)-DL14)</f>
        <v>0</v>
      </c>
      <c r="DL14" s="113">
        <f>VLOOKUP(DK$1,resumen!$A$4:$HF$104,81,FALSE)</f>
        <v>0</v>
      </c>
      <c r="DM14" s="113">
        <f>VLOOKUP(DK$1,resumen!$A$4:$HF$104,85,FALSE)</f>
        <v>0</v>
      </c>
      <c r="DN14" s="113">
        <f>IF(VLOOKUP(DN$1,resumen!$A$4:$HF$104,84,FALSE)-DO14&lt;0,0,VLOOKUP(DN$1,resumen!$A$4:$HF$104,84,FALSE)-DO14)</f>
        <v>0</v>
      </c>
      <c r="DO14" s="113">
        <f>VLOOKUP(DN$1,resumen!$A$4:$HF$104,81,FALSE)</f>
        <v>0</v>
      </c>
      <c r="DP14" s="113">
        <f>VLOOKUP(DN$1,resumen!$A$4:$HF$104,85,FALSE)</f>
        <v>0</v>
      </c>
      <c r="DQ14" s="113">
        <f>IF(VLOOKUP(DQ$1,resumen!$A$4:$HF$104,84,FALSE)-DR14&lt;0,0,VLOOKUP(DQ$1,resumen!$A$4:$HF$104,84,FALSE)-DR14)</f>
        <v>0</v>
      </c>
      <c r="DR14" s="113">
        <f>VLOOKUP(DQ$1,resumen!$A$4:$HF$104,81,FALSE)</f>
        <v>0</v>
      </c>
      <c r="DS14" s="113">
        <f>VLOOKUP(DQ$1,resumen!$A$4:$HF$104,85,FALSE)</f>
        <v>0</v>
      </c>
      <c r="DT14" s="113">
        <f>IF(VLOOKUP(DT$1,resumen!$A$4:$HF$104,84,FALSE)-DU14&lt;0,0,VLOOKUP(DT$1,resumen!$A$4:$HF$104,84,FALSE)-DU14)</f>
        <v>0</v>
      </c>
      <c r="DU14" s="113">
        <f>VLOOKUP(DT$1,resumen!$A$4:$HF$104,81,FALSE)</f>
        <v>0</v>
      </c>
      <c r="DV14" s="113">
        <f>VLOOKUP(DT$1,resumen!$A$4:$HF$104,85,FALSE)</f>
        <v>0</v>
      </c>
      <c r="DW14" s="113">
        <f>IF(VLOOKUP(DW$1,resumen!$A$4:$HF$104,84,FALSE)-DX14&lt;0,0,VLOOKUP(DW$1,resumen!$A$4:$HF$104,84,FALSE)-DX14)</f>
        <v>0</v>
      </c>
      <c r="DX14" s="113">
        <f>VLOOKUP(DW$1,resumen!$A$4:$HF$104,81,FALSE)</f>
        <v>0</v>
      </c>
      <c r="DY14" s="113">
        <f>VLOOKUP(DW$1,resumen!$A$4:$HF$104,85,FALSE)</f>
        <v>0</v>
      </c>
      <c r="DZ14" s="113">
        <f>IF(VLOOKUP(DZ$1,resumen!$A$4:$HF$104,84,FALSE)-EA14&lt;0,0,VLOOKUP(DZ$1,resumen!$A$4:$HF$104,84,FALSE)-EA14)</f>
        <v>0</v>
      </c>
      <c r="EA14" s="113">
        <f>VLOOKUP(DZ$1,resumen!$A$4:$HF$104,81,FALSE)</f>
        <v>0</v>
      </c>
      <c r="EB14" s="113">
        <f>VLOOKUP(DZ$1,resumen!$A$4:$HF$104,85,FALSE)</f>
        <v>0</v>
      </c>
      <c r="EC14" s="113">
        <f>IF(VLOOKUP(EC$1,resumen!$A$4:$HF$104,84,FALSE)-ED14&lt;0,0,VLOOKUP(EC$1,resumen!$A$4:$HF$104,84,FALSE)-ED14)</f>
        <v>0</v>
      </c>
      <c r="ED14" s="113">
        <f>VLOOKUP(EC$1,resumen!$A$4:$HF$104,81,FALSE)</f>
        <v>0</v>
      </c>
      <c r="EE14" s="113">
        <f>VLOOKUP(EC$1,resumen!$A$4:$HF$104,85,FALSE)</f>
        <v>0</v>
      </c>
      <c r="EF14" s="113">
        <f>IF(VLOOKUP(EF$1,resumen!$A$4:$HF$104,84,FALSE)-EG14&lt;0,0,VLOOKUP(EF$1,resumen!$A$4:$HF$104,84,FALSE)-EG14)</f>
        <v>0</v>
      </c>
      <c r="EG14" s="113">
        <f>VLOOKUP(EF$1,resumen!$A$4:$HF$104,81,FALSE)</f>
        <v>0</v>
      </c>
      <c r="EH14" s="113">
        <f>VLOOKUP(EF$1,resumen!$A$4:$HF$104,85,FALSE)</f>
        <v>0</v>
      </c>
      <c r="EI14" s="113">
        <f>IF(VLOOKUP(EI$1,resumen!$A$4:$HF$104,84,FALSE)-EJ14&lt;0,0,VLOOKUP(EI$1,resumen!$A$4:$HF$104,84,FALSE)-EJ14)</f>
        <v>0</v>
      </c>
      <c r="EJ14" s="113">
        <f>VLOOKUP(EI$1,resumen!$A$4:$HF$104,81,FALSE)</f>
        <v>0</v>
      </c>
      <c r="EK14" s="113">
        <f>VLOOKUP(EI$1,resumen!$A$4:$HF$104,85,FALSE)</f>
        <v>0</v>
      </c>
      <c r="EL14" s="113">
        <f>IF(VLOOKUP(EL$1,resumen!$A$4:$HF$104,84,FALSE)-EM14&lt;0,0,VLOOKUP(EL$1,resumen!$A$4:$HF$104,84,FALSE)-EM14)</f>
        <v>0</v>
      </c>
      <c r="EM14" s="113">
        <f>VLOOKUP(EL$1,resumen!$A$4:$HF$104,81,FALSE)</f>
        <v>0</v>
      </c>
      <c r="EN14" s="113">
        <f>VLOOKUP(EL$1,resumen!$A$4:$HF$104,85,FALSE)</f>
        <v>0</v>
      </c>
      <c r="EO14" s="113">
        <f>IF(VLOOKUP(EO$1,resumen!$A$4:$HF$104,84,FALSE)-EP14&lt;0,0,VLOOKUP(EO$1,resumen!$A$4:$HF$104,84,FALSE)-EP14)</f>
        <v>0</v>
      </c>
      <c r="EP14" s="113">
        <f>VLOOKUP(EO$1,resumen!$A$4:$HF$104,81,FALSE)</f>
        <v>0</v>
      </c>
      <c r="EQ14" s="113">
        <f>VLOOKUP(EO$1,resumen!$A$4:$HF$104,85,FALSE)</f>
        <v>0</v>
      </c>
      <c r="ER14" s="113">
        <f>IF(VLOOKUP(ER$1,resumen!$A$4:$HF$104,84,FALSE)-ES14&lt;0,0,VLOOKUP(ER$1,resumen!$A$4:$HF$104,84,FALSE)-ES14)</f>
        <v>0</v>
      </c>
      <c r="ES14" s="113">
        <f>VLOOKUP(ER$1,resumen!$A$4:$HF$104,81,FALSE)</f>
        <v>0</v>
      </c>
      <c r="ET14" s="113">
        <f>VLOOKUP(ER$1,resumen!$A$4:$HF$104,85,FALSE)</f>
        <v>0</v>
      </c>
      <c r="EU14" s="113">
        <f>IF(VLOOKUP(EU$1,resumen!$A$4:$HF$104,84,FALSE)-EV14&lt;0,0,VLOOKUP(EU$1,resumen!$A$4:$HF$104,84,FALSE)-EV14)</f>
        <v>0</v>
      </c>
      <c r="EV14" s="113">
        <f>VLOOKUP(EU$1,resumen!$A$4:$HF$104,81,FALSE)</f>
        <v>0</v>
      </c>
      <c r="EW14" s="113">
        <f>VLOOKUP(EU$1,resumen!$A$4:$HF$104,85,FALSE)</f>
        <v>0</v>
      </c>
      <c r="EX14" s="113">
        <f>IF(VLOOKUP(EX$1,resumen!$A$4:$HF$104,84,FALSE)-EY14&lt;0,0,VLOOKUP(EX$1,resumen!$A$4:$HF$104,84,FALSE)-EY14)</f>
        <v>0</v>
      </c>
      <c r="EY14" s="113">
        <f>VLOOKUP(EX$1,resumen!$A$4:$HF$104,81,FALSE)</f>
        <v>0</v>
      </c>
      <c r="EZ14" s="113">
        <f>VLOOKUP(EX$1,resumen!$A$4:$HF$104,85,FALSE)</f>
        <v>0</v>
      </c>
      <c r="FA14" s="113">
        <f>IF(VLOOKUP(FA$1,resumen!$A$4:$HF$104,84,FALSE)-FB14&lt;0,0,VLOOKUP(FA$1,resumen!$A$4:$HF$104,84,FALSE)-FB14)</f>
        <v>0</v>
      </c>
      <c r="FB14" s="113">
        <f>VLOOKUP(FA$1,resumen!$A$4:$HF$104,81,FALSE)</f>
        <v>0</v>
      </c>
      <c r="FC14" s="113">
        <f>VLOOKUP(FA$1,resumen!$A$4:$HF$104,85,FALSE)</f>
        <v>0</v>
      </c>
      <c r="FD14" s="113">
        <f>IF(VLOOKUP(FD$1,resumen!$A$4:$HF$104,84,FALSE)-FE14&lt;0,0,VLOOKUP(FD$1,resumen!$A$4:$HF$104,84,FALSE)-FE14)</f>
        <v>0</v>
      </c>
      <c r="FE14" s="113">
        <f>VLOOKUP(FD$1,resumen!$A$4:$HF$104,81,FALSE)</f>
        <v>0</v>
      </c>
      <c r="FF14" s="113">
        <f>VLOOKUP(FD$1,resumen!$A$4:$HF$104,85,FALSE)</f>
        <v>0</v>
      </c>
      <c r="FG14" s="113">
        <f>IF(VLOOKUP(FG$1,resumen!$A$4:$HF$104,84,FALSE)-FH14&lt;0,0,VLOOKUP(FG$1,resumen!$A$4:$HF$104,84,FALSE)-FH14)</f>
        <v>0</v>
      </c>
      <c r="FH14" s="113">
        <f>VLOOKUP(FG$1,resumen!$A$4:$HF$104,81,FALSE)</f>
        <v>0</v>
      </c>
      <c r="FI14" s="113">
        <f>VLOOKUP(FG$1,resumen!$A$4:$HF$104,85,FALSE)</f>
        <v>0</v>
      </c>
      <c r="FJ14" s="113">
        <f>IF(VLOOKUP(FJ$1,resumen!$A$4:$HF$104,84,FALSE)-FK14&lt;0,0,VLOOKUP(FJ$1,resumen!$A$4:$HF$104,84,FALSE)-FK14)</f>
        <v>0</v>
      </c>
      <c r="FK14" s="113">
        <f>VLOOKUP(FJ$1,resumen!$A$4:$HF$104,81,FALSE)</f>
        <v>0</v>
      </c>
      <c r="FL14" s="113">
        <f>VLOOKUP(FJ$1,resumen!$A$4:$HF$104,85,FALSE)</f>
        <v>0</v>
      </c>
      <c r="FM14" s="113">
        <f>IF(VLOOKUP(FM$1,resumen!$A$4:$HF$104,84,FALSE)-FN14&lt;0,0,VLOOKUP(FM$1,resumen!$A$4:$HF$104,84,FALSE)-FN14)</f>
        <v>0</v>
      </c>
      <c r="FN14" s="113">
        <f>VLOOKUP(FM$1,resumen!$A$4:$HF$104,81,FALSE)</f>
        <v>0</v>
      </c>
      <c r="FO14" s="113">
        <f>VLOOKUP(FM$1,resumen!$A$4:$HF$104,85,FALSE)</f>
        <v>0</v>
      </c>
      <c r="FP14" s="113">
        <f>IF(VLOOKUP(FP$1,resumen!$A$4:$HF$104,84,FALSE)-FQ14&lt;0,0,VLOOKUP(FP$1,resumen!$A$4:$HF$104,84,FALSE)-FQ14)</f>
        <v>0</v>
      </c>
      <c r="FQ14" s="113">
        <f>VLOOKUP(FP$1,resumen!$A$4:$HF$104,81,FALSE)</f>
        <v>0</v>
      </c>
      <c r="FR14" s="113">
        <f>VLOOKUP(FP$1,resumen!$A$4:$HF$104,85,FALSE)</f>
        <v>0</v>
      </c>
      <c r="FS14" s="113">
        <f>IF(VLOOKUP(FS$1,resumen!$A$4:$HF$104,84,FALSE)-FT14&lt;0,0,VLOOKUP(FS$1,resumen!$A$4:$HF$104,84,FALSE)-FT14)</f>
        <v>0</v>
      </c>
      <c r="FT14" s="113">
        <f>VLOOKUP(FS$1,resumen!$A$4:$HF$104,81,FALSE)</f>
        <v>0</v>
      </c>
      <c r="FU14" s="113">
        <f>VLOOKUP(FS$1,resumen!$A$4:$HF$104,85,FALSE)</f>
        <v>0</v>
      </c>
      <c r="FV14" s="113">
        <f>IF(VLOOKUP(FV$1,resumen!$A$4:$HF$104,84,FALSE)-FW14&lt;0,0,VLOOKUP(FV$1,resumen!$A$4:$HF$104,84,FALSE)-FW14)</f>
        <v>0</v>
      </c>
      <c r="FW14" s="113">
        <f>VLOOKUP(FV$1,resumen!$A$4:$HF$104,81,FALSE)</f>
        <v>0</v>
      </c>
      <c r="FX14" s="113">
        <f>VLOOKUP(FV$1,resumen!$A$4:$HF$104,85,FALSE)</f>
        <v>0</v>
      </c>
      <c r="FY14" s="113">
        <f>IF(VLOOKUP(FY$1,resumen!$A$4:$HF$104,84,FALSE)-FZ14&lt;0,0,VLOOKUP(FY$1,resumen!$A$4:$HF$104,84,FALSE)-FZ14)</f>
        <v>0</v>
      </c>
      <c r="FZ14" s="113">
        <f>VLOOKUP(FY$1,resumen!$A$4:$HF$104,81,FALSE)</f>
        <v>0</v>
      </c>
      <c r="GA14" s="113">
        <f>VLOOKUP(FY$1,resumen!$A$4:$HF$104,85,FALSE)</f>
        <v>0</v>
      </c>
      <c r="GB14" s="113">
        <f>IF(VLOOKUP(GB$1,resumen!$A$4:$HF$104,84,FALSE)-GC14&lt;0,0,VLOOKUP(GB$1,resumen!$A$4:$HF$104,84,FALSE)-GC14)</f>
        <v>0</v>
      </c>
      <c r="GC14" s="113">
        <f>VLOOKUP(GB$1,resumen!$A$4:$HF$104,81,FALSE)</f>
        <v>0</v>
      </c>
      <c r="GD14" s="113">
        <f>VLOOKUP(GB$1,resumen!$A$4:$HF$104,85,FALSE)</f>
        <v>0</v>
      </c>
      <c r="GE14" s="113">
        <f>IF(VLOOKUP(GE$1,resumen!$A$4:$HF$104,84,FALSE)-GF14&lt;0,0,VLOOKUP(GE$1,resumen!$A$4:$HF$104,84,FALSE)-GF14)</f>
        <v>0</v>
      </c>
      <c r="GF14" s="113">
        <f>VLOOKUP(GE$1,resumen!$A$4:$HF$104,81,FALSE)</f>
        <v>0</v>
      </c>
      <c r="GG14" s="113">
        <f>VLOOKUP(GE$1,resumen!$A$4:$HF$104,85,FALSE)</f>
        <v>0</v>
      </c>
      <c r="GH14" s="113">
        <f>IF(VLOOKUP(GH$1,resumen!$A$4:$HF$104,84,FALSE)-GI14&lt;0,0,VLOOKUP(GH$1,resumen!$A$4:$HF$104,84,FALSE)-GI14)</f>
        <v>0</v>
      </c>
      <c r="GI14" s="113">
        <f>VLOOKUP(GH$1,resumen!$A$4:$HF$104,81,FALSE)</f>
        <v>0</v>
      </c>
      <c r="GJ14" s="113">
        <f>VLOOKUP(GH$1,resumen!$A$4:$HF$104,85,FALSE)</f>
        <v>0</v>
      </c>
      <c r="GK14" s="113">
        <f>IF(VLOOKUP(GK$1,resumen!$A$4:$HF$104,84,FALSE)-GL14&lt;0,0,VLOOKUP(GK$1,resumen!$A$4:$HF$104,84,FALSE)-GL14)</f>
        <v>0</v>
      </c>
      <c r="GL14" s="113">
        <f>VLOOKUP(GK$1,resumen!$A$4:$HF$104,81,FALSE)</f>
        <v>0</v>
      </c>
      <c r="GM14" s="113">
        <f>VLOOKUP(GK$1,resumen!$A$4:$HF$104,85,FALSE)</f>
        <v>0</v>
      </c>
      <c r="GN14" s="113">
        <f>IF(VLOOKUP(GN$1,resumen!$A$4:$HF$104,84,FALSE)-GO14&lt;0,0,VLOOKUP(GN$1,resumen!$A$4:$HF$104,84,FALSE)-GO14)</f>
        <v>0</v>
      </c>
      <c r="GO14" s="113">
        <f>VLOOKUP(GN$1,resumen!$A$4:$HF$104,81,FALSE)</f>
        <v>0</v>
      </c>
      <c r="GP14" s="113">
        <f>VLOOKUP(GN$1,resumen!$A$4:$HF$104,85,FALSE)</f>
        <v>0</v>
      </c>
      <c r="GQ14" s="113">
        <f>IF(VLOOKUP(GQ$1,resumen!$A$4:$HF$104,84,FALSE)-GR14&lt;0,0,VLOOKUP(GQ$1,resumen!$A$4:$HF$104,84,FALSE)-GR14)</f>
        <v>0</v>
      </c>
      <c r="GR14" s="113">
        <f>VLOOKUP(GQ$1,resumen!$A$4:$HF$104,81,FALSE)</f>
        <v>0</v>
      </c>
      <c r="GS14" s="113">
        <f>VLOOKUP(GQ$1,resumen!$A$4:$HF$104,85,FALSE)</f>
        <v>0</v>
      </c>
      <c r="GT14" s="113">
        <f>IF(VLOOKUP(GT$1,resumen!$A$4:$HF$104,84,FALSE)-GU14&lt;0,0,VLOOKUP(GT$1,resumen!$A$4:$HF$104,84,FALSE)-GU14)</f>
        <v>0</v>
      </c>
      <c r="GU14" s="113">
        <f>VLOOKUP(GT$1,resumen!$A$4:$HF$104,81,FALSE)</f>
        <v>0</v>
      </c>
      <c r="GV14" s="113">
        <f>VLOOKUP(GT$1,resumen!$A$4:$HF$104,85,FALSE)</f>
        <v>0</v>
      </c>
      <c r="GW14" s="113">
        <f>IF(VLOOKUP(GW$1,resumen!$A$4:$HF$104,84,FALSE)-GX14&lt;0,0,VLOOKUP(GW$1,resumen!$A$4:$HF$104,84,FALSE)-GX14)</f>
        <v>0</v>
      </c>
      <c r="GX14" s="113">
        <f>VLOOKUP(GW$1,resumen!$A$4:$HF$104,81,FALSE)</f>
        <v>0</v>
      </c>
      <c r="GY14" s="113">
        <f>VLOOKUP(GW$1,resumen!$A$4:$HF$104,85,FALSE)</f>
        <v>0</v>
      </c>
      <c r="GZ14" s="113">
        <f>IF(VLOOKUP(GZ$1,resumen!$A$4:$HF$104,84,FALSE)-HA14&lt;0,0,VLOOKUP(GZ$1,resumen!$A$4:$HF$104,84,FALSE)-HA14)</f>
        <v>0</v>
      </c>
      <c r="HA14" s="113">
        <f>VLOOKUP(GZ$1,resumen!$A$4:$HF$104,81,FALSE)</f>
        <v>0</v>
      </c>
      <c r="HB14" s="113">
        <f>VLOOKUP(GZ$1,resumen!$A$4:$HF$104,85,FALSE)</f>
        <v>0</v>
      </c>
      <c r="HC14" s="113">
        <f>IF(VLOOKUP(HC$1,resumen!$A$4:$HF$104,84,FALSE)-HD14&lt;0,0,VLOOKUP(HC$1,resumen!$A$4:$HF$104,84,FALSE)-HD14)</f>
        <v>0</v>
      </c>
      <c r="HD14" s="113">
        <f>VLOOKUP(HC$1,resumen!$A$4:$HF$104,81,FALSE)</f>
        <v>0</v>
      </c>
      <c r="HE14" s="113">
        <f>VLOOKUP(HC$1,resumen!$A$4:$HF$104,85,FALSE)</f>
        <v>0</v>
      </c>
      <c r="HF14" s="113">
        <f>IF(VLOOKUP(HF$1,resumen!$A$4:$HF$104,84,FALSE)-HG14&lt;0,0,VLOOKUP(HF$1,resumen!$A$4:$HF$104,84,FALSE)-HG14)</f>
        <v>0</v>
      </c>
      <c r="HG14" s="113">
        <f>VLOOKUP(HF$1,resumen!$A$4:$HF$104,81,FALSE)</f>
        <v>0</v>
      </c>
      <c r="HH14" s="113">
        <f>VLOOKUP(HF$1,resumen!$A$4:$HF$104,85,FALSE)</f>
        <v>0</v>
      </c>
      <c r="HI14" s="113">
        <f>IF(VLOOKUP(HI$1,resumen!$A$4:$HF$104,84,FALSE)-HJ14&lt;0,0,VLOOKUP(HI$1,resumen!$A$4:$HF$104,84,FALSE)-HJ14)</f>
        <v>0</v>
      </c>
      <c r="HJ14" s="113">
        <f>VLOOKUP(HI$1,resumen!$A$4:$HF$104,81,FALSE)</f>
        <v>0</v>
      </c>
      <c r="HK14" s="113">
        <f>VLOOKUP(HI$1,resumen!$A$4:$HF$104,85,FALSE)</f>
        <v>0</v>
      </c>
      <c r="HL14" s="113">
        <f>IF(VLOOKUP(HL$1,resumen!$A$4:$HF$104,84,FALSE)-HM14&lt;0,0,VLOOKUP(HL$1,resumen!$A$4:$HF$104,84,FALSE)-HM14)</f>
        <v>0</v>
      </c>
      <c r="HM14" s="113">
        <f>VLOOKUP(HL$1,resumen!$A$4:$HF$104,81,FALSE)</f>
        <v>0</v>
      </c>
      <c r="HN14" s="113">
        <f>VLOOKUP(HL$1,resumen!$A$4:$HF$104,85,FALSE)</f>
        <v>0</v>
      </c>
      <c r="HO14" s="113">
        <f>IF(VLOOKUP(HO$1,resumen!$A$4:$HF$104,84,FALSE)-HP14&lt;0,0,VLOOKUP(HO$1,resumen!$A$4:$HF$104,84,FALSE)-HP14)</f>
        <v>0</v>
      </c>
      <c r="HP14" s="113">
        <f>VLOOKUP(HO$1,resumen!$A$4:$HF$104,81,FALSE)</f>
        <v>0</v>
      </c>
      <c r="HQ14" s="113">
        <f>VLOOKUP(HO$1,resumen!$A$4:$HF$104,85,FALSE)</f>
        <v>0</v>
      </c>
      <c r="HR14" s="113">
        <f>IF(VLOOKUP(HR$1,resumen!$A$4:$HF$104,84,FALSE)-HS14&lt;0,0,VLOOKUP(HR$1,resumen!$A$4:$HF$104,84,FALSE)-HS14)</f>
        <v>0</v>
      </c>
      <c r="HS14" s="113">
        <f>VLOOKUP(HR$1,resumen!$A$4:$HF$104,81,FALSE)</f>
        <v>0</v>
      </c>
      <c r="HT14" s="113">
        <f>VLOOKUP(HR$1,resumen!$A$4:$HF$104,85,FALSE)</f>
        <v>0</v>
      </c>
      <c r="HU14" s="113">
        <f>IF(VLOOKUP(HU$1,resumen!$A$4:$HF$104,84,FALSE)-HV14&lt;0,0,VLOOKUP(HU$1,resumen!$A$4:$HF$104,84,FALSE)-HV14)</f>
        <v>0</v>
      </c>
      <c r="HV14" s="113">
        <f>VLOOKUP(HU$1,resumen!$A$4:$HF$104,81,FALSE)</f>
        <v>0</v>
      </c>
      <c r="HW14" s="113">
        <f>VLOOKUP(HU$1,resumen!$A$4:$HF$104,85,FALSE)</f>
        <v>0</v>
      </c>
      <c r="HX14" s="113">
        <f>IF(VLOOKUP(HX$1,resumen!$A$4:$HF$104,84,FALSE)-HY14&lt;0,0,VLOOKUP(HX$1,resumen!$A$4:$HF$104,84,FALSE)-HY14)</f>
        <v>0</v>
      </c>
      <c r="HY14" s="113">
        <f>VLOOKUP(HX$1,resumen!$A$4:$HF$104,81,FALSE)</f>
        <v>0</v>
      </c>
      <c r="HZ14" s="113">
        <f>VLOOKUP(HX$1,resumen!$A$4:$HF$104,85,FALSE)</f>
        <v>0</v>
      </c>
      <c r="IA14" s="113">
        <f>IF(VLOOKUP(IA$1,resumen!$A$4:$HF$104,84,FALSE)-IB14&lt;0,0,VLOOKUP(IA$1,resumen!$A$4:$HF$104,84,FALSE)-IB14)</f>
        <v>0</v>
      </c>
      <c r="IB14" s="113">
        <f>VLOOKUP(IA$1,resumen!$A$4:$HF$104,81,FALSE)</f>
        <v>0</v>
      </c>
      <c r="IC14" s="113">
        <f>VLOOKUP(IA$1,resumen!$A$4:$HF$104,85,FALSE)</f>
        <v>0</v>
      </c>
      <c r="ID14" s="113">
        <f>IF(VLOOKUP(ID$1,resumen!$A$4:$HF$104,84,FALSE)-IE14&lt;0,0,VLOOKUP(ID$1,resumen!$A$4:$HF$104,84,FALSE)-IE14)</f>
        <v>0</v>
      </c>
      <c r="IE14" s="113">
        <f>VLOOKUP(ID$1,resumen!$A$4:$HF$104,81,FALSE)</f>
        <v>0</v>
      </c>
      <c r="IF14" s="113">
        <f>VLOOKUP(ID$1,resumen!$A$4:$HF$104,85,FALSE)</f>
        <v>0</v>
      </c>
      <c r="IG14" s="113">
        <f>IF(VLOOKUP(IG$1,resumen!$A$4:$HF$104,84,FALSE)-IH14&lt;0,0,VLOOKUP(IG$1,resumen!$A$4:$HF$104,84,FALSE)-IH14)</f>
        <v>0</v>
      </c>
      <c r="IH14" s="113">
        <f>VLOOKUP(IG$1,resumen!$A$4:$HF$104,81,FALSE)</f>
        <v>0</v>
      </c>
      <c r="II14" s="113">
        <f>VLOOKUP(IG$1,resumen!$A$4:$HF$104,85,FALSE)</f>
        <v>0</v>
      </c>
      <c r="IJ14" s="113">
        <f>IF(VLOOKUP(IJ$1,resumen!$A$4:$HF$104,84,FALSE)-IK14&lt;0,0,VLOOKUP(IJ$1,resumen!$A$4:$HF$104,84,FALSE)-IK14)</f>
        <v>0</v>
      </c>
      <c r="IK14" s="113">
        <f>VLOOKUP(IJ$1,resumen!$A$4:$HF$104,81,FALSE)</f>
        <v>0</v>
      </c>
      <c r="IL14" s="113">
        <f>VLOOKUP(IJ$1,resumen!$A$4:$HF$104,85,FALSE)</f>
        <v>0</v>
      </c>
      <c r="IM14" s="113">
        <f>IF(VLOOKUP(IM$1,resumen!$A$4:$HF$104,84,FALSE)-IN14&lt;0,0,VLOOKUP(IM$1,resumen!$A$4:$HF$104,84,FALSE)-IN14)</f>
        <v>0</v>
      </c>
      <c r="IN14" s="113">
        <f>VLOOKUP(IM$1,resumen!$A$4:$HF$104,81,FALSE)</f>
        <v>0</v>
      </c>
      <c r="IO14" s="113">
        <f>VLOOKUP(IM$1,resumen!$A$4:$HF$104,85,FALSE)</f>
        <v>0</v>
      </c>
      <c r="IP14" s="113">
        <f>IF(VLOOKUP(IP$1,resumen!$A$4:$HF$104,84,FALSE)-IQ14&lt;0,0,VLOOKUP(IP$1,resumen!$A$4:$HF$104,84,FALSE)-IQ14)</f>
        <v>0</v>
      </c>
      <c r="IQ14" s="113">
        <f>VLOOKUP(IP$1,resumen!$A$4:$HF$104,81,FALSE)</f>
        <v>0</v>
      </c>
      <c r="IR14" s="113">
        <f>VLOOKUP(IP$1,resumen!$A$4:$HF$104,85,FALSE)</f>
        <v>0</v>
      </c>
      <c r="IS14" s="113">
        <f>IF(VLOOKUP(IS$1,resumen!$A$4:$HF$104,84,FALSE)-IT14&lt;0,0,VLOOKUP(IS$1,resumen!$A$4:$HF$104,84,FALSE)-IT14)</f>
        <v>0</v>
      </c>
      <c r="IT14" s="113">
        <f>VLOOKUP(IS$1,resumen!$A$4:$HF$104,81,FALSE)</f>
        <v>0</v>
      </c>
      <c r="IU14" s="113">
        <f>VLOOKUP(IS$1,resumen!$A$4:$HF$104,85,FALSE)</f>
        <v>0</v>
      </c>
      <c r="IV14" s="113">
        <f>IF(VLOOKUP(IV$1,resumen!$A$4:$HF$104,84,FALSE)-IW14&lt;0,0,VLOOKUP(IV$1,resumen!$A$4:$HF$104,84,FALSE)-IW14)</f>
        <v>0</v>
      </c>
      <c r="IW14" s="113">
        <f>VLOOKUP(IV$1,resumen!$A$4:$HF$104,81,FALSE)</f>
        <v>0</v>
      </c>
      <c r="IX14" s="113">
        <f>VLOOKUP(IV$1,resumen!$A$4:$HF$104,85,FALSE)</f>
        <v>0</v>
      </c>
      <c r="IY14" s="113">
        <f>IF(VLOOKUP(IY$1,resumen!$A$4:$HF$104,84,FALSE)-IZ14&lt;0,0,VLOOKUP(IY$1,resumen!$A$4:$HF$104,84,FALSE)-IZ14)</f>
        <v>0</v>
      </c>
      <c r="IZ14" s="113">
        <f>VLOOKUP(IY$1,resumen!$A$4:$HF$104,81,FALSE)</f>
        <v>0</v>
      </c>
      <c r="JA14" s="113">
        <f>VLOOKUP(IY$1,resumen!$A$4:$HF$104,85,FALSE)</f>
        <v>0</v>
      </c>
      <c r="JB14" s="113">
        <f>IF(VLOOKUP(JB$1,resumen!$A$4:$HF$104,84,FALSE)-JC14&lt;0,0,VLOOKUP(JB$1,resumen!$A$4:$HF$104,84,FALSE)-JC14)</f>
        <v>0</v>
      </c>
      <c r="JC14" s="113">
        <f>VLOOKUP(JB$1,resumen!$A$4:$HF$104,81,FALSE)</f>
        <v>0</v>
      </c>
      <c r="JD14" s="113">
        <f>VLOOKUP(JB$1,resumen!$A$4:$HF$104,85,FALSE)</f>
        <v>0</v>
      </c>
      <c r="JE14" s="113">
        <f>IF(VLOOKUP(JE$1,resumen!$A$4:$HF$104,84,FALSE)-JF14&lt;0,0,VLOOKUP(JE$1,resumen!$A$4:$HF$104,84,FALSE)-JF14)</f>
        <v>0</v>
      </c>
      <c r="JF14" s="113">
        <f>VLOOKUP(JE$1,resumen!$A$4:$HF$104,81,FALSE)</f>
        <v>0</v>
      </c>
      <c r="JG14" s="113">
        <f>VLOOKUP(JE$1,resumen!$A$4:$HF$104,85,FALSE)</f>
        <v>0</v>
      </c>
      <c r="JH14" s="113">
        <f>IF(VLOOKUP(JH$1,resumen!$A$4:$HF$104,84,FALSE)-JI14&lt;0,0,VLOOKUP(JH$1,resumen!$A$4:$HF$104,84,FALSE)-JI14)</f>
        <v>0</v>
      </c>
      <c r="JI14" s="113">
        <f>VLOOKUP(JH$1,resumen!$A$4:$HF$104,81,FALSE)</f>
        <v>0</v>
      </c>
      <c r="JJ14" s="113">
        <f>VLOOKUP(JH$1,resumen!$A$4:$HF$104,85,FALSE)</f>
        <v>0</v>
      </c>
      <c r="JK14" s="113">
        <f>IF(VLOOKUP(JK$1,resumen!$A$4:$HF$104,84,FALSE)-JL14&lt;0,0,VLOOKUP(JK$1,resumen!$A$4:$HF$104,84,FALSE)-JL14)</f>
        <v>0</v>
      </c>
      <c r="JL14" s="113">
        <f>VLOOKUP(JK$1,resumen!$A$4:$HF$104,81,FALSE)</f>
        <v>0</v>
      </c>
      <c r="JM14" s="113">
        <f>VLOOKUP(JK$1,resumen!$A$4:$HF$104,85,FALSE)</f>
        <v>0</v>
      </c>
      <c r="JN14" s="113">
        <f>IF(VLOOKUP(JN$1,resumen!$A$4:$HF$104,84,FALSE)-JO14&lt;0,0,VLOOKUP(JN$1,resumen!$A$4:$HF$104,84,FALSE)-JO14)</f>
        <v>0</v>
      </c>
      <c r="JO14" s="113">
        <f>VLOOKUP(JN$1,resumen!$A$4:$HF$104,81,FALSE)</f>
        <v>0</v>
      </c>
      <c r="JP14" s="113">
        <f>VLOOKUP(JN$1,resumen!$A$4:$HF$104,85,FALSE)</f>
        <v>0</v>
      </c>
      <c r="JQ14" s="113">
        <f>IF(VLOOKUP(JQ$1,resumen!$A$4:$HF$104,84,FALSE)-JR14&lt;0,0,VLOOKUP(JQ$1,resumen!$A$4:$HF$104,84,FALSE)-JR14)</f>
        <v>0</v>
      </c>
      <c r="JR14" s="113">
        <f>VLOOKUP(JQ$1,resumen!$A$4:$HF$104,81,FALSE)</f>
        <v>0</v>
      </c>
      <c r="JS14" s="113">
        <f>VLOOKUP(JQ$1,resumen!$A$4:$HF$104,85,FALSE)</f>
        <v>0</v>
      </c>
      <c r="JT14" s="113">
        <f>IF(VLOOKUP(JT$1,resumen!$A$4:$HF$104,84,FALSE)-JU14&lt;0,0,VLOOKUP(JT$1,resumen!$A$4:$HF$104,84,FALSE)-JU14)</f>
        <v>0</v>
      </c>
      <c r="JU14" s="113">
        <f>VLOOKUP(JT$1,resumen!$A$4:$HF$104,81,FALSE)</f>
        <v>0</v>
      </c>
      <c r="JV14" s="113">
        <f>VLOOKUP(JT$1,resumen!$A$4:$HF$104,85,FALSE)</f>
        <v>0</v>
      </c>
      <c r="JW14" s="113">
        <f>IF(VLOOKUP(JW$1,resumen!$A$4:$HF$104,84,FALSE)-JX14&lt;0,0,VLOOKUP(JW$1,resumen!$A$4:$HF$104,84,FALSE)-JX14)</f>
        <v>0</v>
      </c>
      <c r="JX14" s="113">
        <f>VLOOKUP(JW$1,resumen!$A$4:$HF$104,81,FALSE)</f>
        <v>0</v>
      </c>
      <c r="JY14" s="113">
        <f>VLOOKUP(JW$1,resumen!$A$4:$HF$104,85,FALSE)</f>
        <v>0</v>
      </c>
      <c r="JZ14" s="113">
        <f>IF(VLOOKUP(JZ$1,resumen!$A$4:$HF$104,84,FALSE)-KA14&lt;0,0,VLOOKUP(JZ$1,resumen!$A$4:$HF$104,84,FALSE)-KA14)</f>
        <v>0</v>
      </c>
      <c r="KA14" s="113">
        <f>VLOOKUP(JZ$1,resumen!$A$4:$HF$104,81,FALSE)</f>
        <v>0</v>
      </c>
      <c r="KB14" s="113">
        <f>VLOOKUP(JZ$1,resumen!$A$4:$HF$104,85,FALSE)</f>
        <v>0</v>
      </c>
      <c r="KC14" s="113">
        <f>IF(VLOOKUP(KC$1,resumen!$A$4:$HF$104,84,FALSE)-KD14&lt;0,0,VLOOKUP(KC$1,resumen!$A$4:$HF$104,84,FALSE)-KD14)</f>
        <v>0</v>
      </c>
      <c r="KD14" s="113">
        <f>VLOOKUP(KC$1,resumen!$A$4:$HF$104,81,FALSE)</f>
        <v>0</v>
      </c>
      <c r="KE14" s="113">
        <f>VLOOKUP(KC$1,resumen!$A$4:$HF$104,85,FALSE)</f>
        <v>0</v>
      </c>
      <c r="KF14" s="113">
        <f>IF(VLOOKUP(KF$1,resumen!$A$4:$HF$104,84,FALSE)-KG14&lt;0,0,VLOOKUP(KF$1,resumen!$A$4:$HF$104,84,FALSE)-KG14)</f>
        <v>0</v>
      </c>
      <c r="KG14" s="113">
        <f>VLOOKUP(KF$1,resumen!$A$4:$HF$104,81,FALSE)</f>
        <v>0</v>
      </c>
      <c r="KH14" s="113">
        <f>VLOOKUP(KF$1,resumen!$A$4:$HF$104,85,FALSE)</f>
        <v>0</v>
      </c>
      <c r="KI14" s="113">
        <f>IF(VLOOKUP(KI$1,resumen!$A$4:$HF$104,84,FALSE)-KJ14&lt;0,0,VLOOKUP(KI$1,resumen!$A$4:$HF$104,84,FALSE)-KJ14)</f>
        <v>0</v>
      </c>
      <c r="KJ14" s="113">
        <f>VLOOKUP(KI$1,resumen!$A$4:$HF$104,81,FALSE)</f>
        <v>0</v>
      </c>
      <c r="KK14" s="113">
        <f>VLOOKUP(KI$1,resumen!$A$4:$HF$104,85,FALSE)</f>
        <v>0</v>
      </c>
      <c r="KL14" s="113">
        <f>IF(VLOOKUP(KL$1,resumen!$A$4:$HF$104,84,FALSE)-KM14&lt;0,0,VLOOKUP(KL$1,resumen!$A$4:$HF$104,84,FALSE)-KM14)</f>
        <v>0</v>
      </c>
      <c r="KM14" s="113">
        <f>VLOOKUP(KL$1,resumen!$A$4:$HF$104,81,FALSE)</f>
        <v>0</v>
      </c>
      <c r="KN14" s="113">
        <f>VLOOKUP(KL$1,resumen!$A$4:$HF$104,85,FALSE)</f>
        <v>0</v>
      </c>
      <c r="KO14" s="113">
        <f>IF(VLOOKUP(KO$1,resumen!$A$4:$HF$104,84,FALSE)-KP14&lt;0,0,VLOOKUP(KO$1,resumen!$A$4:$HF$104,84,FALSE)-KP14)</f>
        <v>0</v>
      </c>
      <c r="KP14" s="113">
        <f>VLOOKUP(KO$1,resumen!$A$4:$HF$104,81,FALSE)</f>
        <v>0</v>
      </c>
      <c r="KQ14" s="113">
        <f>VLOOKUP(KO$1,resumen!$A$4:$HF$104,85,FALSE)</f>
        <v>0</v>
      </c>
      <c r="KR14" s="113">
        <f t="shared" si="0"/>
        <v>0</v>
      </c>
      <c r="KS14" s="113">
        <f t="shared" si="0"/>
        <v>0</v>
      </c>
      <c r="KT14" s="113">
        <f t="shared" si="0"/>
        <v>0</v>
      </c>
      <c r="KU14" s="140"/>
      <c r="KV14" s="24">
        <f t="shared" si="1"/>
        <v>0</v>
      </c>
    </row>
    <row r="15" spans="1:308" x14ac:dyDescent="0.25">
      <c r="A15" s="26">
        <v>1000186</v>
      </c>
      <c r="B15" s="24" t="s">
        <v>42</v>
      </c>
      <c r="C15" s="26" t="s">
        <v>9</v>
      </c>
      <c r="D15" s="113">
        <f>IF(VLOOKUP(D$1,resumen!$A$4:$HF$104,92,FALSE)-E15&lt;0,0,VLOOKUP(D$1,resumen!$A$4:$HF$104,92,FALSE)-E15)</f>
        <v>0</v>
      </c>
      <c r="E15" s="113">
        <f>VLOOKUP(D$1,resumen!$A$4:$HF$104,89,FALSE)</f>
        <v>0</v>
      </c>
      <c r="F15" s="113">
        <f>VLOOKUP(D$1,resumen!$A$4:$HF$104,93,FALSE)</f>
        <v>0</v>
      </c>
      <c r="G15" s="113">
        <f>IF(VLOOKUP(G$1,resumen!$A$4:$HF$104,92,FALSE)-H15&lt;0,0,VLOOKUP(G$1,resumen!$A$4:$HF$104,92,FALSE)-H15)</f>
        <v>0</v>
      </c>
      <c r="H15" s="113">
        <f>VLOOKUP(G$1,resumen!$A$4:$HF$104,89,FALSE)</f>
        <v>0</v>
      </c>
      <c r="I15" s="113">
        <f>VLOOKUP(G$1,resumen!$A$4:$HF$104,93,FALSE)</f>
        <v>0</v>
      </c>
      <c r="J15" s="113">
        <f>IF(VLOOKUP(J$1,resumen!$A$4:$HF$104,92,FALSE)-K15&lt;0,0,VLOOKUP(J$1,resumen!$A$4:$HF$104,92,FALSE)-K15)</f>
        <v>0</v>
      </c>
      <c r="K15" s="113">
        <f>VLOOKUP(J$1,resumen!$A$4:$HF$104,89,FALSE)</f>
        <v>0</v>
      </c>
      <c r="L15" s="113">
        <f>VLOOKUP(J$1,resumen!$A$4:$HF$104,93,FALSE)</f>
        <v>0</v>
      </c>
      <c r="M15" s="113">
        <f>IF(VLOOKUP(M$1,resumen!$A$4:$HF$104,92,FALSE)-N15&lt;0,0,VLOOKUP(M$1,resumen!$A$4:$HF$104,92,FALSE)-N15)</f>
        <v>0</v>
      </c>
      <c r="N15" s="113">
        <f>VLOOKUP(M$1,resumen!$A$4:$HF$104,89,FALSE)</f>
        <v>0</v>
      </c>
      <c r="O15" s="113">
        <f>VLOOKUP(M$1,resumen!$A$4:$HF$104,93,FALSE)</f>
        <v>0</v>
      </c>
      <c r="P15" s="113">
        <f>IF(VLOOKUP(P$1,resumen!$A$4:$HF$104,92,FALSE)-Q15&lt;0,0,VLOOKUP(P$1,resumen!$A$4:$HF$104,92,FALSE)-Q15)</f>
        <v>0</v>
      </c>
      <c r="Q15" s="113">
        <f>VLOOKUP(P$1,resumen!$A$4:$HF$104,89,FALSE)</f>
        <v>0</v>
      </c>
      <c r="R15" s="113">
        <f>VLOOKUP(P$1,resumen!$A$4:$HF$104,93,FALSE)</f>
        <v>0</v>
      </c>
      <c r="S15" s="113">
        <f>IF(VLOOKUP(S$1,resumen!$A$4:$HF$104,92,FALSE)-T15&lt;0,0,VLOOKUP(S$1,resumen!$A$4:$HF$104,92,FALSE)-T15)</f>
        <v>0</v>
      </c>
      <c r="T15" s="113">
        <f>VLOOKUP(S$1,resumen!$A$4:$HF$104,89,FALSE)</f>
        <v>0</v>
      </c>
      <c r="U15" s="113">
        <f>VLOOKUP(S$1,resumen!$A$4:$HF$104,93,FALSE)</f>
        <v>0</v>
      </c>
      <c r="V15" s="113">
        <f>IF(VLOOKUP(V$1,resumen!$A$4:$HF$104,92,FALSE)-W15&lt;0,0,VLOOKUP(V$1,resumen!$A$4:$HF$104,92,FALSE)-W15)</f>
        <v>0</v>
      </c>
      <c r="W15" s="113">
        <f>VLOOKUP(V$1,resumen!$A$4:$HF$104,89,FALSE)</f>
        <v>0</v>
      </c>
      <c r="X15" s="113">
        <f>VLOOKUP(V$1,resumen!$A$4:$HF$104,93,FALSE)</f>
        <v>0</v>
      </c>
      <c r="Y15" s="113">
        <f>IF(VLOOKUP(Y$1,resumen!$A$4:$HF$104,92,FALSE)-Z15&lt;0,0,VLOOKUP(Y$1,resumen!$A$4:$HF$104,92,FALSE)-Z15)</f>
        <v>0</v>
      </c>
      <c r="Z15" s="113">
        <f>VLOOKUP(Y$1,resumen!$A$4:$HF$104,89,FALSE)</f>
        <v>0</v>
      </c>
      <c r="AA15" s="113">
        <f>VLOOKUP(Y$1,resumen!$A$4:$HF$104,93,FALSE)</f>
        <v>0</v>
      </c>
      <c r="AB15" s="113">
        <f>IF(VLOOKUP(AB$1,resumen!$A$4:$HF$104,92,FALSE)-AC15&lt;0,0,VLOOKUP(AB$1,resumen!$A$4:$HF$104,92,FALSE)-AC15)</f>
        <v>0</v>
      </c>
      <c r="AC15" s="113">
        <f>VLOOKUP(AB$1,resumen!$A$4:$HF$104,89,FALSE)</f>
        <v>0</v>
      </c>
      <c r="AD15" s="113">
        <f>VLOOKUP(AB$1,resumen!$A$4:$HF$104,93,FALSE)</f>
        <v>0</v>
      </c>
      <c r="AE15" s="113">
        <f>IF(VLOOKUP(AE$1,resumen!$A$4:$HF$104,92,FALSE)-AF15&lt;0,0,VLOOKUP(AE$1,resumen!$A$4:$HF$104,92,FALSE)-AF15)</f>
        <v>0</v>
      </c>
      <c r="AF15" s="113">
        <f>VLOOKUP(AE$1,resumen!$A$4:$HF$104,89,FALSE)</f>
        <v>0</v>
      </c>
      <c r="AG15" s="113">
        <f>VLOOKUP(AE$1,resumen!$A$4:$HF$104,93,FALSE)</f>
        <v>0</v>
      </c>
      <c r="AH15" s="113">
        <f>IF(VLOOKUP(AH$1,resumen!$A$4:$HF$104,92,FALSE)-AI15&lt;0,0,VLOOKUP(AH$1,resumen!$A$4:$HF$104,92,FALSE)-AI15)</f>
        <v>0</v>
      </c>
      <c r="AI15" s="113">
        <f>VLOOKUP(AH$1,resumen!$A$4:$HF$104,89,FALSE)</f>
        <v>0</v>
      </c>
      <c r="AJ15" s="113">
        <f>VLOOKUP(AH$1,resumen!$A$4:$HF$104,93,FALSE)</f>
        <v>0</v>
      </c>
      <c r="AK15" s="113">
        <f>IF(VLOOKUP(AK$1,resumen!$A$4:$HF$104,92,FALSE)-AL15&lt;0,0,VLOOKUP(AK$1,resumen!$A$4:$HF$104,92,FALSE)-AL15)</f>
        <v>0</v>
      </c>
      <c r="AL15" s="113">
        <f>VLOOKUP(AK$1,resumen!$A$4:$HF$104,89,FALSE)</f>
        <v>0</v>
      </c>
      <c r="AM15" s="113">
        <f>VLOOKUP(AK$1,resumen!$A$4:$HF$104,93,FALSE)</f>
        <v>0</v>
      </c>
      <c r="AN15" s="113">
        <f>IF(VLOOKUP(AN$1,resumen!$A$4:$HF$104,92,FALSE)-AO15&lt;0,0,VLOOKUP(AN$1,resumen!$A$4:$HF$104,92,FALSE)-AO15)</f>
        <v>0</v>
      </c>
      <c r="AO15" s="113">
        <f>VLOOKUP(AN$1,resumen!$A$4:$HF$104,89,FALSE)</f>
        <v>0</v>
      </c>
      <c r="AP15" s="113">
        <f>VLOOKUP(AN$1,resumen!$A$4:$HF$104,93,FALSE)</f>
        <v>0</v>
      </c>
      <c r="AQ15" s="113">
        <f>IF(VLOOKUP(AQ$1,resumen!$A$4:$HF$104,92,FALSE)-AR15&lt;0,0,VLOOKUP(AQ$1,resumen!$A$4:$HF$104,92,FALSE)-AR15)</f>
        <v>0</v>
      </c>
      <c r="AR15" s="113">
        <f>VLOOKUP(AQ$1,resumen!$A$4:$HF$104,89,FALSE)</f>
        <v>0</v>
      </c>
      <c r="AS15" s="113">
        <f>VLOOKUP(AQ$1,resumen!$A$4:$HF$104,93,FALSE)</f>
        <v>0</v>
      </c>
      <c r="AT15" s="113">
        <f>IF(VLOOKUP(AT$1,resumen!$A$4:$HF$104,92,FALSE)-AU15&lt;0,0,VLOOKUP(AT$1,resumen!$A$4:$HF$104,92,FALSE)-AU15)</f>
        <v>0</v>
      </c>
      <c r="AU15" s="113">
        <f>VLOOKUP(AT$1,resumen!$A$4:$HF$104,89,FALSE)</f>
        <v>0</v>
      </c>
      <c r="AV15" s="113">
        <f>VLOOKUP(AT$1,resumen!$A$4:$HF$104,93,FALSE)</f>
        <v>0</v>
      </c>
      <c r="AW15" s="113">
        <f>IF(VLOOKUP(AW$1,resumen!$A$4:$HF$104,92,FALSE)-AX15&lt;0,0,VLOOKUP(AW$1,resumen!$A$4:$HF$104,92,FALSE)-AX15)</f>
        <v>0</v>
      </c>
      <c r="AX15" s="113">
        <f>VLOOKUP(AW$1,resumen!$A$4:$HF$104,89,FALSE)</f>
        <v>0</v>
      </c>
      <c r="AY15" s="113">
        <f>VLOOKUP(AW$1,resumen!$A$4:$HF$104,93,FALSE)</f>
        <v>0</v>
      </c>
      <c r="AZ15" s="113">
        <f>IF(VLOOKUP(AZ$1,resumen!$A$4:$HF$104,92,FALSE)-BA15&lt;0,0,VLOOKUP(AZ$1,resumen!$A$4:$HF$104,92,FALSE)-BA15)</f>
        <v>0</v>
      </c>
      <c r="BA15" s="113">
        <f>VLOOKUP(AZ$1,resumen!$A$4:$HF$104,89,FALSE)</f>
        <v>0</v>
      </c>
      <c r="BB15" s="113">
        <f>VLOOKUP(AZ$1,resumen!$A$4:$HF$104,93,FALSE)</f>
        <v>0</v>
      </c>
      <c r="BC15" s="113">
        <f>IF(VLOOKUP(BC$1,resumen!$A$4:$HF$104,92,FALSE)-BD15&lt;0,0,VLOOKUP(BC$1,resumen!$A$4:$HF$104,92,FALSE)-BD15)</f>
        <v>0</v>
      </c>
      <c r="BD15" s="113">
        <f>VLOOKUP(BC$1,resumen!$A$4:$HF$104,89,FALSE)</f>
        <v>0</v>
      </c>
      <c r="BE15" s="113">
        <f>VLOOKUP(BC$1,resumen!$A$4:$HF$104,93,FALSE)</f>
        <v>0</v>
      </c>
      <c r="BF15" s="113">
        <f>IF(VLOOKUP(BF$1,resumen!$A$4:$HF$104,92,FALSE)-BG15&lt;0,0,VLOOKUP(BF$1,resumen!$A$4:$HF$104,92,FALSE)-BG15)</f>
        <v>0</v>
      </c>
      <c r="BG15" s="113">
        <f>VLOOKUP(BF$1,resumen!$A$4:$HF$104,89,FALSE)</f>
        <v>0</v>
      </c>
      <c r="BH15" s="113">
        <f>VLOOKUP(BF$1,resumen!$A$4:$HF$104,93,FALSE)</f>
        <v>0</v>
      </c>
      <c r="BI15" s="113">
        <f>IF(VLOOKUP(BI$1,resumen!$A$4:$HF$104,92,FALSE)-BJ15&lt;0,0,VLOOKUP(BI$1,resumen!$A$4:$HF$104,92,FALSE)-BJ15)</f>
        <v>0</v>
      </c>
      <c r="BJ15" s="113">
        <f>VLOOKUP(BI$1,resumen!$A$4:$HF$104,89,FALSE)</f>
        <v>0</v>
      </c>
      <c r="BK15" s="113">
        <f>VLOOKUP(BI$1,resumen!$A$4:$HF$104,93,FALSE)</f>
        <v>0</v>
      </c>
      <c r="BL15" s="113">
        <f>IF(VLOOKUP(BL$1,resumen!$A$4:$HF$104,92,FALSE)-BM15&lt;0,0,VLOOKUP(BL$1,resumen!$A$4:$HF$104,92,FALSE)-BM15)</f>
        <v>0</v>
      </c>
      <c r="BM15" s="113">
        <f>VLOOKUP(BL$1,resumen!$A$4:$HF$104,89,FALSE)</f>
        <v>0</v>
      </c>
      <c r="BN15" s="113">
        <f>VLOOKUP(BL$1,resumen!$A$4:$HF$104,93,FALSE)</f>
        <v>0</v>
      </c>
      <c r="BO15" s="113">
        <f>IF(VLOOKUP(BO$1,resumen!$A$4:$HF$104,92,FALSE)-BP15&lt;0,0,VLOOKUP(BO$1,resumen!$A$4:$HF$104,92,FALSE)-BP15)</f>
        <v>0</v>
      </c>
      <c r="BP15" s="113">
        <f>VLOOKUP(BO$1,resumen!$A$4:$HF$104,89,FALSE)</f>
        <v>0</v>
      </c>
      <c r="BQ15" s="113">
        <f>VLOOKUP(BO$1,resumen!$A$4:$HF$104,93,FALSE)</f>
        <v>0</v>
      </c>
      <c r="BR15" s="113">
        <f>IF(VLOOKUP(BR$1,resumen!$A$4:$HF$104,92,FALSE)-BS15&lt;0,0,VLOOKUP(BR$1,resumen!$A$4:$HF$104,92,FALSE)-BS15)</f>
        <v>0</v>
      </c>
      <c r="BS15" s="113">
        <f>VLOOKUP(BR$1,resumen!$A$4:$HF$104,89,FALSE)</f>
        <v>0</v>
      </c>
      <c r="BT15" s="113">
        <f>VLOOKUP(BR$1,resumen!$A$4:$HF$104,93,FALSE)</f>
        <v>0</v>
      </c>
      <c r="BU15" s="113">
        <f>IF(VLOOKUP(BU$1,resumen!$A$4:$HF$104,92,FALSE)-BV15&lt;0,0,VLOOKUP(BU$1,resumen!$A$4:$HF$104,92,FALSE)-BV15)</f>
        <v>0</v>
      </c>
      <c r="BV15" s="113">
        <f>VLOOKUP(BU$1,resumen!$A$4:$HF$104,89,FALSE)</f>
        <v>0</v>
      </c>
      <c r="BW15" s="113">
        <f>VLOOKUP(BU$1,resumen!$A$4:$HF$104,93,FALSE)</f>
        <v>0</v>
      </c>
      <c r="BX15" s="113">
        <f>IF(VLOOKUP(BX$1,resumen!$A$4:$HF$104,92,FALSE)-BY15&lt;0,0,VLOOKUP(BX$1,resumen!$A$4:$HF$104,92,FALSE)-BY15)</f>
        <v>0</v>
      </c>
      <c r="BY15" s="113">
        <f>VLOOKUP(BX$1,resumen!$A$4:$HF$104,89,FALSE)</f>
        <v>0</v>
      </c>
      <c r="BZ15" s="113">
        <f>VLOOKUP(BX$1,resumen!$A$4:$HF$104,93,FALSE)</f>
        <v>0</v>
      </c>
      <c r="CA15" s="113">
        <f>IF(VLOOKUP(CA$1,resumen!$A$4:$HF$104,92,FALSE)-CB15&lt;0,0,VLOOKUP(CA$1,resumen!$A$4:$HF$104,92,FALSE)-CB15)</f>
        <v>0</v>
      </c>
      <c r="CB15" s="113">
        <f>VLOOKUP(CA$1,resumen!$A$4:$HF$104,89,FALSE)</f>
        <v>0</v>
      </c>
      <c r="CC15" s="113">
        <f>VLOOKUP(CA$1,resumen!$A$4:$HF$104,93,FALSE)</f>
        <v>0</v>
      </c>
      <c r="CD15" s="113">
        <f>IF(VLOOKUP(CD$1,resumen!$A$4:$HF$104,92,FALSE)-CE15&lt;0,0,VLOOKUP(CD$1,resumen!$A$4:$HF$104,92,FALSE)-CE15)</f>
        <v>0</v>
      </c>
      <c r="CE15" s="113">
        <f>VLOOKUP(CD$1,resumen!$A$4:$HF$104,89,FALSE)</f>
        <v>0</v>
      </c>
      <c r="CF15" s="113">
        <f>VLOOKUP(CD$1,resumen!$A$4:$HF$104,93,FALSE)</f>
        <v>0</v>
      </c>
      <c r="CG15" s="113">
        <f>IF(VLOOKUP(CG$1,resumen!$A$4:$HF$104,92,FALSE)-CH15&lt;0,0,VLOOKUP(CG$1,resumen!$A$4:$HF$104,92,FALSE)-CH15)</f>
        <v>0</v>
      </c>
      <c r="CH15" s="113">
        <f>VLOOKUP(CG$1,resumen!$A$4:$HF$104,89,FALSE)</f>
        <v>0</v>
      </c>
      <c r="CI15" s="113">
        <f>VLOOKUP(CG$1,resumen!$A$4:$HF$104,93,FALSE)</f>
        <v>0</v>
      </c>
      <c r="CJ15" s="113">
        <f>IF(VLOOKUP(CJ$1,resumen!$A$4:$HF$104,92,FALSE)-CK15&lt;0,0,VLOOKUP(CJ$1,resumen!$A$4:$HF$104,92,FALSE)-CK15)</f>
        <v>0</v>
      </c>
      <c r="CK15" s="113">
        <f>VLOOKUP(CJ$1,resumen!$A$4:$HF$104,89,FALSE)</f>
        <v>0</v>
      </c>
      <c r="CL15" s="113">
        <f>VLOOKUP(CJ$1,resumen!$A$4:$HF$104,93,FALSE)</f>
        <v>0</v>
      </c>
      <c r="CM15" s="113">
        <f>IF(VLOOKUP(CM$1,resumen!$A$4:$HF$104,92,FALSE)-CN15&lt;0,0,VLOOKUP(CM$1,resumen!$A$4:$HF$104,92,FALSE)-CN15)</f>
        <v>0</v>
      </c>
      <c r="CN15" s="113">
        <f>VLOOKUP(CM$1,resumen!$A$4:$HF$104,89,FALSE)</f>
        <v>0</v>
      </c>
      <c r="CO15" s="113">
        <f>VLOOKUP(CM$1,resumen!$A$4:$HF$104,93,FALSE)</f>
        <v>0</v>
      </c>
      <c r="CP15" s="113">
        <f>IF(VLOOKUP(CP$1,resumen!$A$4:$HF$104,92,FALSE)-CQ15&lt;0,0,VLOOKUP(CP$1,resumen!$A$4:$HF$104,92,FALSE)-CQ15)</f>
        <v>0</v>
      </c>
      <c r="CQ15" s="113">
        <f>VLOOKUP(CP$1,resumen!$A$4:$HF$104,89,FALSE)</f>
        <v>0</v>
      </c>
      <c r="CR15" s="113">
        <f>VLOOKUP(CP$1,resumen!$A$4:$HF$104,93,FALSE)</f>
        <v>0</v>
      </c>
      <c r="CS15" s="113">
        <f>IF(VLOOKUP(CS$1,resumen!$A$4:$HF$104,92,FALSE)-CT15&lt;0,0,VLOOKUP(CS$1,resumen!$A$4:$HF$104,92,FALSE)-CT15)</f>
        <v>0</v>
      </c>
      <c r="CT15" s="113">
        <f>VLOOKUP(CS$1,resumen!$A$4:$HF$104,89,FALSE)</f>
        <v>0</v>
      </c>
      <c r="CU15" s="113">
        <f>VLOOKUP(CS$1,resumen!$A$4:$HF$104,93,FALSE)</f>
        <v>0</v>
      </c>
      <c r="CV15" s="113">
        <f>IF(VLOOKUP(CV$1,resumen!$A$4:$HF$104,92,FALSE)-CW15&lt;0,0,VLOOKUP(CV$1,resumen!$A$4:$HF$104,92,FALSE)-CW15)</f>
        <v>0</v>
      </c>
      <c r="CW15" s="113">
        <f>VLOOKUP(CV$1,resumen!$A$4:$HF$104,89,FALSE)</f>
        <v>0</v>
      </c>
      <c r="CX15" s="113">
        <f>VLOOKUP(CV$1,resumen!$A$4:$HF$104,93,FALSE)</f>
        <v>0</v>
      </c>
      <c r="CY15" s="113">
        <f>IF(VLOOKUP(CY$1,resumen!$A$4:$HF$104,92,FALSE)-CZ15&lt;0,0,VLOOKUP(CY$1,resumen!$A$4:$HF$104,92,FALSE)-CZ15)</f>
        <v>0</v>
      </c>
      <c r="CZ15" s="113">
        <f>VLOOKUP(CY$1,resumen!$A$4:$HF$104,89,FALSE)</f>
        <v>0</v>
      </c>
      <c r="DA15" s="113">
        <f>VLOOKUP(CY$1,resumen!$A$4:$HF$104,93,FALSE)</f>
        <v>0</v>
      </c>
      <c r="DB15" s="113">
        <f>IF(VLOOKUP(DB$1,resumen!$A$4:$HF$104,92,FALSE)-DC15&lt;0,0,VLOOKUP(DB$1,resumen!$A$4:$HF$104,92,FALSE)-DC15)</f>
        <v>0</v>
      </c>
      <c r="DC15" s="113">
        <f>VLOOKUP(DB$1,resumen!$A$4:$HF$104,89,FALSE)</f>
        <v>0</v>
      </c>
      <c r="DD15" s="113">
        <f>VLOOKUP(DB$1,resumen!$A$4:$HF$104,93,FALSE)</f>
        <v>0</v>
      </c>
      <c r="DE15" s="113">
        <f>IF(VLOOKUP(DE$1,resumen!$A$4:$HF$104,92,FALSE)-DF15&lt;0,0,VLOOKUP(DE$1,resumen!$A$4:$HF$104,92,FALSE)-DF15)</f>
        <v>0</v>
      </c>
      <c r="DF15" s="113">
        <f>VLOOKUP(DE$1,resumen!$A$4:$HF$104,89,FALSE)</f>
        <v>0</v>
      </c>
      <c r="DG15" s="113">
        <f>VLOOKUP(DE$1,resumen!$A$4:$HF$104,93,FALSE)</f>
        <v>0</v>
      </c>
      <c r="DH15" s="113">
        <f>IF(VLOOKUP(DH$1,resumen!$A$4:$HF$104,92,FALSE)-DI15&lt;0,0,VLOOKUP(DH$1,resumen!$A$4:$HF$104,92,FALSE)-DI15)</f>
        <v>0</v>
      </c>
      <c r="DI15" s="113">
        <f>VLOOKUP(DH$1,resumen!$A$4:$HF$104,89,FALSE)</f>
        <v>0</v>
      </c>
      <c r="DJ15" s="113">
        <f>VLOOKUP(DH$1,resumen!$A$4:$HF$104,93,FALSE)</f>
        <v>0</v>
      </c>
      <c r="DK15" s="113">
        <f>IF(VLOOKUP(DK$1,resumen!$A$4:$HF$104,92,FALSE)-DL15&lt;0,0,VLOOKUP(DK$1,resumen!$A$4:$HF$104,92,FALSE)-DL15)</f>
        <v>0</v>
      </c>
      <c r="DL15" s="113">
        <f>VLOOKUP(DK$1,resumen!$A$4:$HF$104,89,FALSE)</f>
        <v>0</v>
      </c>
      <c r="DM15" s="113">
        <f>VLOOKUP(DK$1,resumen!$A$4:$HF$104,93,FALSE)</f>
        <v>0</v>
      </c>
      <c r="DN15" s="113">
        <f>IF(VLOOKUP(DN$1,resumen!$A$4:$HF$104,92,FALSE)-DO15&lt;0,0,VLOOKUP(DN$1,resumen!$A$4:$HF$104,92,FALSE)-DO15)</f>
        <v>0</v>
      </c>
      <c r="DO15" s="113">
        <f>VLOOKUP(DN$1,resumen!$A$4:$HF$104,89,FALSE)</f>
        <v>0</v>
      </c>
      <c r="DP15" s="113">
        <f>VLOOKUP(DN$1,resumen!$A$4:$HF$104,93,FALSE)</f>
        <v>0</v>
      </c>
      <c r="DQ15" s="113">
        <f>IF(VLOOKUP(DQ$1,resumen!$A$4:$HF$104,92,FALSE)-DR15&lt;0,0,VLOOKUP(DQ$1,resumen!$A$4:$HF$104,92,FALSE)-DR15)</f>
        <v>0</v>
      </c>
      <c r="DR15" s="113">
        <f>VLOOKUP(DQ$1,resumen!$A$4:$HF$104,89,FALSE)</f>
        <v>0</v>
      </c>
      <c r="DS15" s="113">
        <f>VLOOKUP(DQ$1,resumen!$A$4:$HF$104,93,FALSE)</f>
        <v>0</v>
      </c>
      <c r="DT15" s="113">
        <f>IF(VLOOKUP(DT$1,resumen!$A$4:$HF$104,92,FALSE)-DU15&lt;0,0,VLOOKUP(DT$1,resumen!$A$4:$HF$104,92,FALSE)-DU15)</f>
        <v>0</v>
      </c>
      <c r="DU15" s="113">
        <f>VLOOKUP(DT$1,resumen!$A$4:$HF$104,89,FALSE)</f>
        <v>0</v>
      </c>
      <c r="DV15" s="113">
        <f>VLOOKUP(DT$1,resumen!$A$4:$HF$104,93,FALSE)</f>
        <v>0</v>
      </c>
      <c r="DW15" s="113">
        <f>IF(VLOOKUP(DW$1,resumen!$A$4:$HF$104,92,FALSE)-DX15&lt;0,0,VLOOKUP(DW$1,resumen!$A$4:$HF$104,92,FALSE)-DX15)</f>
        <v>0</v>
      </c>
      <c r="DX15" s="113">
        <f>VLOOKUP(DW$1,resumen!$A$4:$HF$104,89,FALSE)</f>
        <v>0</v>
      </c>
      <c r="DY15" s="113">
        <f>VLOOKUP(DW$1,resumen!$A$4:$HF$104,93,FALSE)</f>
        <v>0</v>
      </c>
      <c r="DZ15" s="113">
        <f>IF(VLOOKUP(DZ$1,resumen!$A$4:$HF$104,92,FALSE)-EA15&lt;0,0,VLOOKUP(DZ$1,resumen!$A$4:$HF$104,92,FALSE)-EA15)</f>
        <v>0</v>
      </c>
      <c r="EA15" s="113">
        <f>VLOOKUP(DZ$1,resumen!$A$4:$HF$104,89,FALSE)</f>
        <v>0</v>
      </c>
      <c r="EB15" s="113">
        <f>VLOOKUP(DZ$1,resumen!$A$4:$HF$104,93,FALSE)</f>
        <v>0</v>
      </c>
      <c r="EC15" s="113">
        <f>IF(VLOOKUP(EC$1,resumen!$A$4:$HF$104,92,FALSE)-ED15&lt;0,0,VLOOKUP(EC$1,resumen!$A$4:$HF$104,92,FALSE)-ED15)</f>
        <v>0</v>
      </c>
      <c r="ED15" s="113">
        <f>VLOOKUP(EC$1,resumen!$A$4:$HF$104,89,FALSE)</f>
        <v>0</v>
      </c>
      <c r="EE15" s="113">
        <f>VLOOKUP(EC$1,resumen!$A$4:$HF$104,93,FALSE)</f>
        <v>0</v>
      </c>
      <c r="EF15" s="113">
        <f>IF(VLOOKUP(EF$1,resumen!$A$4:$HF$104,92,FALSE)-EG15&lt;0,0,VLOOKUP(EF$1,resumen!$A$4:$HF$104,92,FALSE)-EG15)</f>
        <v>0</v>
      </c>
      <c r="EG15" s="113">
        <f>VLOOKUP(EF$1,resumen!$A$4:$HF$104,89,FALSE)</f>
        <v>0</v>
      </c>
      <c r="EH15" s="113">
        <f>VLOOKUP(EF$1,resumen!$A$4:$HF$104,93,FALSE)</f>
        <v>0</v>
      </c>
      <c r="EI15" s="113">
        <f>IF(VLOOKUP(EI$1,resumen!$A$4:$HF$104,92,FALSE)-EJ15&lt;0,0,VLOOKUP(EI$1,resumen!$A$4:$HF$104,92,FALSE)-EJ15)</f>
        <v>0</v>
      </c>
      <c r="EJ15" s="113">
        <f>VLOOKUP(EI$1,resumen!$A$4:$HF$104,89,FALSE)</f>
        <v>0</v>
      </c>
      <c r="EK15" s="113">
        <f>VLOOKUP(EI$1,resumen!$A$4:$HF$104,93,FALSE)</f>
        <v>0</v>
      </c>
      <c r="EL15" s="113">
        <f>IF(VLOOKUP(EL$1,resumen!$A$4:$HF$104,92,FALSE)-EM15&lt;0,0,VLOOKUP(EL$1,resumen!$A$4:$HF$104,92,FALSE)-EM15)</f>
        <v>0</v>
      </c>
      <c r="EM15" s="113">
        <f>VLOOKUP(EL$1,resumen!$A$4:$HF$104,89,FALSE)</f>
        <v>0</v>
      </c>
      <c r="EN15" s="113">
        <f>VLOOKUP(EL$1,resumen!$A$4:$HF$104,93,FALSE)</f>
        <v>0</v>
      </c>
      <c r="EO15" s="113">
        <f>IF(VLOOKUP(EO$1,resumen!$A$4:$HF$104,92,FALSE)-EP15&lt;0,0,VLOOKUP(EO$1,resumen!$A$4:$HF$104,92,FALSE)-EP15)</f>
        <v>0</v>
      </c>
      <c r="EP15" s="113">
        <f>VLOOKUP(EO$1,resumen!$A$4:$HF$104,89,FALSE)</f>
        <v>0</v>
      </c>
      <c r="EQ15" s="113">
        <f>VLOOKUP(EO$1,resumen!$A$4:$HF$104,93,FALSE)</f>
        <v>0</v>
      </c>
      <c r="ER15" s="113">
        <f>IF(VLOOKUP(ER$1,resumen!$A$4:$HF$104,92,FALSE)-ES15&lt;0,0,VLOOKUP(ER$1,resumen!$A$4:$HF$104,92,FALSE)-ES15)</f>
        <v>0</v>
      </c>
      <c r="ES15" s="113">
        <f>VLOOKUP(ER$1,resumen!$A$4:$HF$104,89,FALSE)</f>
        <v>0</v>
      </c>
      <c r="ET15" s="113">
        <f>VLOOKUP(ER$1,resumen!$A$4:$HF$104,93,FALSE)</f>
        <v>0</v>
      </c>
      <c r="EU15" s="113">
        <f>IF(VLOOKUP(EU$1,resumen!$A$4:$HF$104,92,FALSE)-EV15&lt;0,0,VLOOKUP(EU$1,resumen!$A$4:$HF$104,92,FALSE)-EV15)</f>
        <v>0</v>
      </c>
      <c r="EV15" s="113">
        <f>VLOOKUP(EU$1,resumen!$A$4:$HF$104,89,FALSE)</f>
        <v>0</v>
      </c>
      <c r="EW15" s="113">
        <f>VLOOKUP(EU$1,resumen!$A$4:$HF$104,93,FALSE)</f>
        <v>0</v>
      </c>
      <c r="EX15" s="113">
        <f>IF(VLOOKUP(EX$1,resumen!$A$4:$HF$104,92,FALSE)-EY15&lt;0,0,VLOOKUP(EX$1,resumen!$A$4:$HF$104,92,FALSE)-EY15)</f>
        <v>0</v>
      </c>
      <c r="EY15" s="113">
        <f>VLOOKUP(EX$1,resumen!$A$4:$HF$104,89,FALSE)</f>
        <v>0</v>
      </c>
      <c r="EZ15" s="113">
        <f>VLOOKUP(EX$1,resumen!$A$4:$HF$104,93,FALSE)</f>
        <v>0</v>
      </c>
      <c r="FA15" s="113">
        <f>IF(VLOOKUP(FA$1,resumen!$A$4:$HF$104,92,FALSE)-FB15&lt;0,0,VLOOKUP(FA$1,resumen!$A$4:$HF$104,92,FALSE)-FB15)</f>
        <v>0</v>
      </c>
      <c r="FB15" s="113">
        <f>VLOOKUP(FA$1,resumen!$A$4:$HF$104,89,FALSE)</f>
        <v>0</v>
      </c>
      <c r="FC15" s="113">
        <f>VLOOKUP(FA$1,resumen!$A$4:$HF$104,93,FALSE)</f>
        <v>0</v>
      </c>
      <c r="FD15" s="113">
        <f>IF(VLOOKUP(FD$1,resumen!$A$4:$HF$104,92,FALSE)-FE15&lt;0,0,VLOOKUP(FD$1,resumen!$A$4:$HF$104,92,FALSE)-FE15)</f>
        <v>0</v>
      </c>
      <c r="FE15" s="113">
        <f>VLOOKUP(FD$1,resumen!$A$4:$HF$104,89,FALSE)</f>
        <v>0</v>
      </c>
      <c r="FF15" s="113">
        <f>VLOOKUP(FD$1,resumen!$A$4:$HF$104,93,FALSE)</f>
        <v>0</v>
      </c>
      <c r="FG15" s="113">
        <f>IF(VLOOKUP(FG$1,resumen!$A$4:$HF$104,92,FALSE)-FH15&lt;0,0,VLOOKUP(FG$1,resumen!$A$4:$HF$104,92,FALSE)-FH15)</f>
        <v>0</v>
      </c>
      <c r="FH15" s="113">
        <f>VLOOKUP(FG$1,resumen!$A$4:$HF$104,89,FALSE)</f>
        <v>0</v>
      </c>
      <c r="FI15" s="113">
        <f>VLOOKUP(FG$1,resumen!$A$4:$HF$104,93,FALSE)</f>
        <v>0</v>
      </c>
      <c r="FJ15" s="113">
        <f>IF(VLOOKUP(FJ$1,resumen!$A$4:$HF$104,92,FALSE)-FK15&lt;0,0,VLOOKUP(FJ$1,resumen!$A$4:$HF$104,92,FALSE)-FK15)</f>
        <v>0</v>
      </c>
      <c r="FK15" s="113">
        <f>VLOOKUP(FJ$1,resumen!$A$4:$HF$104,89,FALSE)</f>
        <v>0</v>
      </c>
      <c r="FL15" s="113">
        <f>VLOOKUP(FJ$1,resumen!$A$4:$HF$104,93,FALSE)</f>
        <v>0</v>
      </c>
      <c r="FM15" s="113">
        <f>IF(VLOOKUP(FM$1,resumen!$A$4:$HF$104,92,FALSE)-FN15&lt;0,0,VLOOKUP(FM$1,resumen!$A$4:$HF$104,92,FALSE)-FN15)</f>
        <v>0</v>
      </c>
      <c r="FN15" s="113">
        <f>VLOOKUP(FM$1,resumen!$A$4:$HF$104,89,FALSE)</f>
        <v>0</v>
      </c>
      <c r="FO15" s="113">
        <f>VLOOKUP(FM$1,resumen!$A$4:$HF$104,93,FALSE)</f>
        <v>0</v>
      </c>
      <c r="FP15" s="113">
        <f>IF(VLOOKUP(FP$1,resumen!$A$4:$HF$104,92,FALSE)-FQ15&lt;0,0,VLOOKUP(FP$1,resumen!$A$4:$HF$104,92,FALSE)-FQ15)</f>
        <v>0</v>
      </c>
      <c r="FQ15" s="113">
        <f>VLOOKUP(FP$1,resumen!$A$4:$HF$104,89,FALSE)</f>
        <v>0</v>
      </c>
      <c r="FR15" s="113">
        <f>VLOOKUP(FP$1,resumen!$A$4:$HF$104,93,FALSE)</f>
        <v>0</v>
      </c>
      <c r="FS15" s="113">
        <f>IF(VLOOKUP(FS$1,resumen!$A$4:$HF$104,92,FALSE)-FT15&lt;0,0,VLOOKUP(FS$1,resumen!$A$4:$HF$104,92,FALSE)-FT15)</f>
        <v>0</v>
      </c>
      <c r="FT15" s="113">
        <f>VLOOKUP(FS$1,resumen!$A$4:$HF$104,89,FALSE)</f>
        <v>0</v>
      </c>
      <c r="FU15" s="113">
        <f>VLOOKUP(FS$1,resumen!$A$4:$HF$104,93,FALSE)</f>
        <v>0</v>
      </c>
      <c r="FV15" s="113">
        <f>IF(VLOOKUP(FV$1,resumen!$A$4:$HF$104,92,FALSE)-FW15&lt;0,0,VLOOKUP(FV$1,resumen!$A$4:$HF$104,92,FALSE)-FW15)</f>
        <v>0</v>
      </c>
      <c r="FW15" s="113">
        <f>VLOOKUP(FV$1,resumen!$A$4:$HF$104,89,FALSE)</f>
        <v>0</v>
      </c>
      <c r="FX15" s="113">
        <f>VLOOKUP(FV$1,resumen!$A$4:$HF$104,93,FALSE)</f>
        <v>0</v>
      </c>
      <c r="FY15" s="113">
        <f>IF(VLOOKUP(FY$1,resumen!$A$4:$HF$104,92,FALSE)-FZ15&lt;0,0,VLOOKUP(FY$1,resumen!$A$4:$HF$104,92,FALSE)-FZ15)</f>
        <v>0</v>
      </c>
      <c r="FZ15" s="113">
        <f>VLOOKUP(FY$1,resumen!$A$4:$HF$104,89,FALSE)</f>
        <v>0</v>
      </c>
      <c r="GA15" s="113">
        <f>VLOOKUP(FY$1,resumen!$A$4:$HF$104,93,FALSE)</f>
        <v>0</v>
      </c>
      <c r="GB15" s="113">
        <f>IF(VLOOKUP(GB$1,resumen!$A$4:$HF$104,92,FALSE)-GC15&lt;0,0,VLOOKUP(GB$1,resumen!$A$4:$HF$104,92,FALSE)-GC15)</f>
        <v>0</v>
      </c>
      <c r="GC15" s="113">
        <f>VLOOKUP(GB$1,resumen!$A$4:$HF$104,89,FALSE)</f>
        <v>0</v>
      </c>
      <c r="GD15" s="113">
        <f>VLOOKUP(GB$1,resumen!$A$4:$HF$104,93,FALSE)</f>
        <v>0</v>
      </c>
      <c r="GE15" s="113">
        <f>IF(VLOOKUP(GE$1,resumen!$A$4:$HF$104,92,FALSE)-GF15&lt;0,0,VLOOKUP(GE$1,resumen!$A$4:$HF$104,92,FALSE)-GF15)</f>
        <v>0</v>
      </c>
      <c r="GF15" s="113">
        <f>VLOOKUP(GE$1,resumen!$A$4:$HF$104,89,FALSE)</f>
        <v>0</v>
      </c>
      <c r="GG15" s="113">
        <f>VLOOKUP(GE$1,resumen!$A$4:$HF$104,93,FALSE)</f>
        <v>0</v>
      </c>
      <c r="GH15" s="113">
        <f>IF(VLOOKUP(GH$1,resumen!$A$4:$HF$104,92,FALSE)-GI15&lt;0,0,VLOOKUP(GH$1,resumen!$A$4:$HF$104,92,FALSE)-GI15)</f>
        <v>0</v>
      </c>
      <c r="GI15" s="113">
        <f>VLOOKUP(GH$1,resumen!$A$4:$HF$104,89,FALSE)</f>
        <v>0</v>
      </c>
      <c r="GJ15" s="113">
        <f>VLOOKUP(GH$1,resumen!$A$4:$HF$104,93,FALSE)</f>
        <v>0</v>
      </c>
      <c r="GK15" s="113">
        <f>IF(VLOOKUP(GK$1,resumen!$A$4:$HF$104,92,FALSE)-GL15&lt;0,0,VLOOKUP(GK$1,resumen!$A$4:$HF$104,92,FALSE)-GL15)</f>
        <v>0</v>
      </c>
      <c r="GL15" s="113">
        <f>VLOOKUP(GK$1,resumen!$A$4:$HF$104,89,FALSE)</f>
        <v>0</v>
      </c>
      <c r="GM15" s="113">
        <f>VLOOKUP(GK$1,resumen!$A$4:$HF$104,93,FALSE)</f>
        <v>0</v>
      </c>
      <c r="GN15" s="113">
        <f>IF(VLOOKUP(GN$1,resumen!$A$4:$HF$104,92,FALSE)-GO15&lt;0,0,VLOOKUP(GN$1,resumen!$A$4:$HF$104,92,FALSE)-GO15)</f>
        <v>0</v>
      </c>
      <c r="GO15" s="113">
        <f>VLOOKUP(GN$1,resumen!$A$4:$HF$104,89,FALSE)</f>
        <v>0</v>
      </c>
      <c r="GP15" s="113">
        <f>VLOOKUP(GN$1,resumen!$A$4:$HF$104,93,FALSE)</f>
        <v>0</v>
      </c>
      <c r="GQ15" s="113">
        <f>IF(VLOOKUP(GQ$1,resumen!$A$4:$HF$104,92,FALSE)-GR15&lt;0,0,VLOOKUP(GQ$1,resumen!$A$4:$HF$104,92,FALSE)-GR15)</f>
        <v>0</v>
      </c>
      <c r="GR15" s="113">
        <f>VLOOKUP(GQ$1,resumen!$A$4:$HF$104,89,FALSE)</f>
        <v>0</v>
      </c>
      <c r="GS15" s="113">
        <f>VLOOKUP(GQ$1,resumen!$A$4:$HF$104,93,FALSE)</f>
        <v>0</v>
      </c>
      <c r="GT15" s="113">
        <f>IF(VLOOKUP(GT$1,resumen!$A$4:$HF$104,92,FALSE)-GU15&lt;0,0,VLOOKUP(GT$1,resumen!$A$4:$HF$104,92,FALSE)-GU15)</f>
        <v>0</v>
      </c>
      <c r="GU15" s="113">
        <f>VLOOKUP(GT$1,resumen!$A$4:$HF$104,89,FALSE)</f>
        <v>0</v>
      </c>
      <c r="GV15" s="113">
        <f>VLOOKUP(GT$1,resumen!$A$4:$HF$104,93,FALSE)</f>
        <v>0</v>
      </c>
      <c r="GW15" s="113">
        <f>IF(VLOOKUP(GW$1,resumen!$A$4:$HF$104,92,FALSE)-GX15&lt;0,0,VLOOKUP(GW$1,resumen!$A$4:$HF$104,92,FALSE)-GX15)</f>
        <v>0</v>
      </c>
      <c r="GX15" s="113">
        <f>VLOOKUP(GW$1,resumen!$A$4:$HF$104,89,FALSE)</f>
        <v>0</v>
      </c>
      <c r="GY15" s="113">
        <f>VLOOKUP(GW$1,resumen!$A$4:$HF$104,93,FALSE)</f>
        <v>0</v>
      </c>
      <c r="GZ15" s="113">
        <f>IF(VLOOKUP(GZ$1,resumen!$A$4:$HF$104,92,FALSE)-HA15&lt;0,0,VLOOKUP(GZ$1,resumen!$A$4:$HF$104,92,FALSE)-HA15)</f>
        <v>0</v>
      </c>
      <c r="HA15" s="113">
        <f>VLOOKUP(GZ$1,resumen!$A$4:$HF$104,89,FALSE)</f>
        <v>0</v>
      </c>
      <c r="HB15" s="113">
        <f>VLOOKUP(GZ$1,resumen!$A$4:$HF$104,93,FALSE)</f>
        <v>0</v>
      </c>
      <c r="HC15" s="113">
        <f>IF(VLOOKUP(HC$1,resumen!$A$4:$HF$104,92,FALSE)-HD15&lt;0,0,VLOOKUP(HC$1,resumen!$A$4:$HF$104,92,FALSE)-HD15)</f>
        <v>0</v>
      </c>
      <c r="HD15" s="113">
        <f>VLOOKUP(HC$1,resumen!$A$4:$HF$104,89,FALSE)</f>
        <v>0</v>
      </c>
      <c r="HE15" s="113">
        <f>VLOOKUP(HC$1,resumen!$A$4:$HF$104,93,FALSE)</f>
        <v>0</v>
      </c>
      <c r="HF15" s="113">
        <f>IF(VLOOKUP(HF$1,resumen!$A$4:$HF$104,92,FALSE)-HG15&lt;0,0,VLOOKUP(HF$1,resumen!$A$4:$HF$104,92,FALSE)-HG15)</f>
        <v>0</v>
      </c>
      <c r="HG15" s="113">
        <f>VLOOKUP(HF$1,resumen!$A$4:$HF$104,89,FALSE)</f>
        <v>0</v>
      </c>
      <c r="HH15" s="113">
        <f>VLOOKUP(HF$1,resumen!$A$4:$HF$104,93,FALSE)</f>
        <v>0</v>
      </c>
      <c r="HI15" s="113">
        <f>IF(VLOOKUP(HI$1,resumen!$A$4:$HF$104,92,FALSE)-HJ15&lt;0,0,VLOOKUP(HI$1,resumen!$A$4:$HF$104,92,FALSE)-HJ15)</f>
        <v>0</v>
      </c>
      <c r="HJ15" s="113">
        <f>VLOOKUP(HI$1,resumen!$A$4:$HF$104,89,FALSE)</f>
        <v>0</v>
      </c>
      <c r="HK15" s="113">
        <f>VLOOKUP(HI$1,resumen!$A$4:$HF$104,93,FALSE)</f>
        <v>0</v>
      </c>
      <c r="HL15" s="113">
        <f>IF(VLOOKUP(HL$1,resumen!$A$4:$HF$104,92,FALSE)-HM15&lt;0,0,VLOOKUP(HL$1,resumen!$A$4:$HF$104,92,FALSE)-HM15)</f>
        <v>0</v>
      </c>
      <c r="HM15" s="113">
        <f>VLOOKUP(HL$1,resumen!$A$4:$HF$104,89,FALSE)</f>
        <v>0</v>
      </c>
      <c r="HN15" s="113">
        <f>VLOOKUP(HL$1,resumen!$A$4:$HF$104,93,FALSE)</f>
        <v>0</v>
      </c>
      <c r="HO15" s="113">
        <f>IF(VLOOKUP(HO$1,resumen!$A$4:$HF$104,92,FALSE)-HP15&lt;0,0,VLOOKUP(HO$1,resumen!$A$4:$HF$104,92,FALSE)-HP15)</f>
        <v>0</v>
      </c>
      <c r="HP15" s="113">
        <f>VLOOKUP(HO$1,resumen!$A$4:$HF$104,89,FALSE)</f>
        <v>0</v>
      </c>
      <c r="HQ15" s="113">
        <f>VLOOKUP(HO$1,resumen!$A$4:$HF$104,93,FALSE)</f>
        <v>0</v>
      </c>
      <c r="HR15" s="113">
        <f>IF(VLOOKUP(HR$1,resumen!$A$4:$HF$104,92,FALSE)-HS15&lt;0,0,VLOOKUP(HR$1,resumen!$A$4:$HF$104,92,FALSE)-HS15)</f>
        <v>0</v>
      </c>
      <c r="HS15" s="113">
        <f>VLOOKUP(HR$1,resumen!$A$4:$HF$104,89,FALSE)</f>
        <v>0</v>
      </c>
      <c r="HT15" s="113">
        <f>VLOOKUP(HR$1,resumen!$A$4:$HF$104,93,FALSE)</f>
        <v>0</v>
      </c>
      <c r="HU15" s="113">
        <f>IF(VLOOKUP(HU$1,resumen!$A$4:$HF$104,92,FALSE)-HV15&lt;0,0,VLOOKUP(HU$1,resumen!$A$4:$HF$104,92,FALSE)-HV15)</f>
        <v>0</v>
      </c>
      <c r="HV15" s="113">
        <f>VLOOKUP(HU$1,resumen!$A$4:$HF$104,89,FALSE)</f>
        <v>0</v>
      </c>
      <c r="HW15" s="113">
        <f>VLOOKUP(HU$1,resumen!$A$4:$HF$104,93,FALSE)</f>
        <v>0</v>
      </c>
      <c r="HX15" s="113">
        <f>IF(VLOOKUP(HX$1,resumen!$A$4:$HF$104,92,FALSE)-HY15&lt;0,0,VLOOKUP(HX$1,resumen!$A$4:$HF$104,92,FALSE)-HY15)</f>
        <v>0</v>
      </c>
      <c r="HY15" s="113">
        <f>VLOOKUP(HX$1,resumen!$A$4:$HF$104,89,FALSE)</f>
        <v>0</v>
      </c>
      <c r="HZ15" s="113">
        <f>VLOOKUP(HX$1,resumen!$A$4:$HF$104,93,FALSE)</f>
        <v>0</v>
      </c>
      <c r="IA15" s="113">
        <f>IF(VLOOKUP(IA$1,resumen!$A$4:$HF$104,92,FALSE)-IB15&lt;0,0,VLOOKUP(IA$1,resumen!$A$4:$HF$104,92,FALSE)-IB15)</f>
        <v>0</v>
      </c>
      <c r="IB15" s="113">
        <f>VLOOKUP(IA$1,resumen!$A$4:$HF$104,89,FALSE)</f>
        <v>0</v>
      </c>
      <c r="IC15" s="113">
        <f>VLOOKUP(IA$1,resumen!$A$4:$HF$104,93,FALSE)</f>
        <v>0</v>
      </c>
      <c r="ID15" s="113">
        <f>IF(VLOOKUP(ID$1,resumen!$A$4:$HF$104,92,FALSE)-IE15&lt;0,0,VLOOKUP(ID$1,resumen!$A$4:$HF$104,92,FALSE)-IE15)</f>
        <v>0</v>
      </c>
      <c r="IE15" s="113">
        <f>VLOOKUP(ID$1,resumen!$A$4:$HF$104,89,FALSE)</f>
        <v>0</v>
      </c>
      <c r="IF15" s="113">
        <f>VLOOKUP(ID$1,resumen!$A$4:$HF$104,93,FALSE)</f>
        <v>0</v>
      </c>
      <c r="IG15" s="113">
        <f>IF(VLOOKUP(IG$1,resumen!$A$4:$HF$104,92,FALSE)-IH15&lt;0,0,VLOOKUP(IG$1,resumen!$A$4:$HF$104,92,FALSE)-IH15)</f>
        <v>0</v>
      </c>
      <c r="IH15" s="113">
        <f>VLOOKUP(IG$1,resumen!$A$4:$HF$104,89,FALSE)</f>
        <v>0</v>
      </c>
      <c r="II15" s="113">
        <f>VLOOKUP(IG$1,resumen!$A$4:$HF$104,93,FALSE)</f>
        <v>0</v>
      </c>
      <c r="IJ15" s="113">
        <f>IF(VLOOKUP(IJ$1,resumen!$A$4:$HF$104,92,FALSE)-IK15&lt;0,0,VLOOKUP(IJ$1,resumen!$A$4:$HF$104,92,FALSE)-IK15)</f>
        <v>0</v>
      </c>
      <c r="IK15" s="113">
        <f>VLOOKUP(IJ$1,resumen!$A$4:$HF$104,89,FALSE)</f>
        <v>0</v>
      </c>
      <c r="IL15" s="113">
        <f>VLOOKUP(IJ$1,resumen!$A$4:$HF$104,93,FALSE)</f>
        <v>0</v>
      </c>
      <c r="IM15" s="113">
        <f>IF(VLOOKUP(IM$1,resumen!$A$4:$HF$104,92,FALSE)-IN15&lt;0,0,VLOOKUP(IM$1,resumen!$A$4:$HF$104,92,FALSE)-IN15)</f>
        <v>0</v>
      </c>
      <c r="IN15" s="113">
        <f>VLOOKUP(IM$1,resumen!$A$4:$HF$104,89,FALSE)</f>
        <v>0</v>
      </c>
      <c r="IO15" s="113">
        <f>VLOOKUP(IM$1,resumen!$A$4:$HF$104,93,FALSE)</f>
        <v>0</v>
      </c>
      <c r="IP15" s="113">
        <f>IF(VLOOKUP(IP$1,resumen!$A$4:$HF$104,92,FALSE)-IQ15&lt;0,0,VLOOKUP(IP$1,resumen!$A$4:$HF$104,92,FALSE)-IQ15)</f>
        <v>0</v>
      </c>
      <c r="IQ15" s="113">
        <f>VLOOKUP(IP$1,resumen!$A$4:$HF$104,89,FALSE)</f>
        <v>0</v>
      </c>
      <c r="IR15" s="113">
        <f>VLOOKUP(IP$1,resumen!$A$4:$HF$104,93,FALSE)</f>
        <v>0</v>
      </c>
      <c r="IS15" s="113">
        <f>IF(VLOOKUP(IS$1,resumen!$A$4:$HF$104,92,FALSE)-IT15&lt;0,0,VLOOKUP(IS$1,resumen!$A$4:$HF$104,92,FALSE)-IT15)</f>
        <v>0</v>
      </c>
      <c r="IT15" s="113">
        <f>VLOOKUP(IS$1,resumen!$A$4:$HF$104,89,FALSE)</f>
        <v>0</v>
      </c>
      <c r="IU15" s="113">
        <f>VLOOKUP(IS$1,resumen!$A$4:$HF$104,93,FALSE)</f>
        <v>0</v>
      </c>
      <c r="IV15" s="113">
        <f>IF(VLOOKUP(IV$1,resumen!$A$4:$HF$104,92,FALSE)-IW15&lt;0,0,VLOOKUP(IV$1,resumen!$A$4:$HF$104,92,FALSE)-IW15)</f>
        <v>0</v>
      </c>
      <c r="IW15" s="113">
        <f>VLOOKUP(IV$1,resumen!$A$4:$HF$104,89,FALSE)</f>
        <v>0</v>
      </c>
      <c r="IX15" s="113">
        <f>VLOOKUP(IV$1,resumen!$A$4:$HF$104,93,FALSE)</f>
        <v>0</v>
      </c>
      <c r="IY15" s="113">
        <f>IF(VLOOKUP(IY$1,resumen!$A$4:$HF$104,92,FALSE)-IZ15&lt;0,0,VLOOKUP(IY$1,resumen!$A$4:$HF$104,92,FALSE)-IZ15)</f>
        <v>0</v>
      </c>
      <c r="IZ15" s="113">
        <f>VLOOKUP(IY$1,resumen!$A$4:$HF$104,89,FALSE)</f>
        <v>0</v>
      </c>
      <c r="JA15" s="113">
        <f>VLOOKUP(IY$1,resumen!$A$4:$HF$104,93,FALSE)</f>
        <v>0</v>
      </c>
      <c r="JB15" s="113">
        <f>IF(VLOOKUP(JB$1,resumen!$A$4:$HF$104,92,FALSE)-JC15&lt;0,0,VLOOKUP(JB$1,resumen!$A$4:$HF$104,92,FALSE)-JC15)</f>
        <v>0</v>
      </c>
      <c r="JC15" s="113">
        <f>VLOOKUP(JB$1,resumen!$A$4:$HF$104,89,FALSE)</f>
        <v>0</v>
      </c>
      <c r="JD15" s="113">
        <f>VLOOKUP(JB$1,resumen!$A$4:$HF$104,93,FALSE)</f>
        <v>0</v>
      </c>
      <c r="JE15" s="113">
        <f>IF(VLOOKUP(JE$1,resumen!$A$4:$HF$104,92,FALSE)-JF15&lt;0,0,VLOOKUP(JE$1,resumen!$A$4:$HF$104,92,FALSE)-JF15)</f>
        <v>0</v>
      </c>
      <c r="JF15" s="113">
        <f>VLOOKUP(JE$1,resumen!$A$4:$HF$104,89,FALSE)</f>
        <v>0</v>
      </c>
      <c r="JG15" s="113">
        <f>VLOOKUP(JE$1,resumen!$A$4:$HF$104,93,FALSE)</f>
        <v>0</v>
      </c>
      <c r="JH15" s="113">
        <f>IF(VLOOKUP(JH$1,resumen!$A$4:$HF$104,92,FALSE)-JI15&lt;0,0,VLOOKUP(JH$1,resumen!$A$4:$HF$104,92,FALSE)-JI15)</f>
        <v>0</v>
      </c>
      <c r="JI15" s="113">
        <f>VLOOKUP(JH$1,resumen!$A$4:$HF$104,89,FALSE)</f>
        <v>0</v>
      </c>
      <c r="JJ15" s="113">
        <f>VLOOKUP(JH$1,resumen!$A$4:$HF$104,93,FALSE)</f>
        <v>0</v>
      </c>
      <c r="JK15" s="113">
        <f>IF(VLOOKUP(JK$1,resumen!$A$4:$HF$104,92,FALSE)-JL15&lt;0,0,VLOOKUP(JK$1,resumen!$A$4:$HF$104,92,FALSE)-JL15)</f>
        <v>0</v>
      </c>
      <c r="JL15" s="113">
        <f>VLOOKUP(JK$1,resumen!$A$4:$HF$104,89,FALSE)</f>
        <v>0</v>
      </c>
      <c r="JM15" s="113">
        <f>VLOOKUP(JK$1,resumen!$A$4:$HF$104,93,FALSE)</f>
        <v>0</v>
      </c>
      <c r="JN15" s="113">
        <f>IF(VLOOKUP(JN$1,resumen!$A$4:$HF$104,92,FALSE)-JO15&lt;0,0,VLOOKUP(JN$1,resumen!$A$4:$HF$104,92,FALSE)-JO15)</f>
        <v>0</v>
      </c>
      <c r="JO15" s="113">
        <f>VLOOKUP(JN$1,resumen!$A$4:$HF$104,89,FALSE)</f>
        <v>0</v>
      </c>
      <c r="JP15" s="113">
        <f>VLOOKUP(JN$1,resumen!$A$4:$HF$104,93,FALSE)</f>
        <v>0</v>
      </c>
      <c r="JQ15" s="113">
        <f>IF(VLOOKUP(JQ$1,resumen!$A$4:$HF$104,92,FALSE)-JR15&lt;0,0,VLOOKUP(JQ$1,resumen!$A$4:$HF$104,92,FALSE)-JR15)</f>
        <v>0</v>
      </c>
      <c r="JR15" s="113">
        <f>VLOOKUP(JQ$1,resumen!$A$4:$HF$104,89,FALSE)</f>
        <v>0</v>
      </c>
      <c r="JS15" s="113">
        <f>VLOOKUP(JQ$1,resumen!$A$4:$HF$104,93,FALSE)</f>
        <v>0</v>
      </c>
      <c r="JT15" s="113">
        <f>IF(VLOOKUP(JT$1,resumen!$A$4:$HF$104,92,FALSE)-JU15&lt;0,0,VLOOKUP(JT$1,resumen!$A$4:$HF$104,92,FALSE)-JU15)</f>
        <v>0</v>
      </c>
      <c r="JU15" s="113">
        <f>VLOOKUP(JT$1,resumen!$A$4:$HF$104,89,FALSE)</f>
        <v>0</v>
      </c>
      <c r="JV15" s="113">
        <f>VLOOKUP(JT$1,resumen!$A$4:$HF$104,93,FALSE)</f>
        <v>0</v>
      </c>
      <c r="JW15" s="113">
        <f>IF(VLOOKUP(JW$1,resumen!$A$4:$HF$104,92,FALSE)-JX15&lt;0,0,VLOOKUP(JW$1,resumen!$A$4:$HF$104,92,FALSE)-JX15)</f>
        <v>0</v>
      </c>
      <c r="JX15" s="113">
        <f>VLOOKUP(JW$1,resumen!$A$4:$HF$104,89,FALSE)</f>
        <v>0</v>
      </c>
      <c r="JY15" s="113">
        <f>VLOOKUP(JW$1,resumen!$A$4:$HF$104,93,FALSE)</f>
        <v>0</v>
      </c>
      <c r="JZ15" s="113">
        <f>IF(VLOOKUP(JZ$1,resumen!$A$4:$HF$104,92,FALSE)-KA15&lt;0,0,VLOOKUP(JZ$1,resumen!$A$4:$HF$104,92,FALSE)-KA15)</f>
        <v>0</v>
      </c>
      <c r="KA15" s="113">
        <f>VLOOKUP(JZ$1,resumen!$A$4:$HF$104,89,FALSE)</f>
        <v>0</v>
      </c>
      <c r="KB15" s="113">
        <f>VLOOKUP(JZ$1,resumen!$A$4:$HF$104,93,FALSE)</f>
        <v>0</v>
      </c>
      <c r="KC15" s="113">
        <f>IF(VLOOKUP(KC$1,resumen!$A$4:$HF$104,92,FALSE)-KD15&lt;0,0,VLOOKUP(KC$1,resumen!$A$4:$HF$104,92,FALSE)-KD15)</f>
        <v>0</v>
      </c>
      <c r="KD15" s="113">
        <f>VLOOKUP(KC$1,resumen!$A$4:$HF$104,89,FALSE)</f>
        <v>0</v>
      </c>
      <c r="KE15" s="113">
        <f>VLOOKUP(KC$1,resumen!$A$4:$HF$104,93,FALSE)</f>
        <v>0</v>
      </c>
      <c r="KF15" s="113">
        <f>IF(VLOOKUP(KF$1,resumen!$A$4:$HF$104,92,FALSE)-KG15&lt;0,0,VLOOKUP(KF$1,resumen!$A$4:$HF$104,92,FALSE)-KG15)</f>
        <v>0</v>
      </c>
      <c r="KG15" s="113">
        <f>VLOOKUP(KF$1,resumen!$A$4:$HF$104,89,FALSE)</f>
        <v>0</v>
      </c>
      <c r="KH15" s="113">
        <f>VLOOKUP(KF$1,resumen!$A$4:$HF$104,93,FALSE)</f>
        <v>0</v>
      </c>
      <c r="KI15" s="113">
        <f>IF(VLOOKUP(KI$1,resumen!$A$4:$HF$104,92,FALSE)-KJ15&lt;0,0,VLOOKUP(KI$1,resumen!$A$4:$HF$104,92,FALSE)-KJ15)</f>
        <v>0</v>
      </c>
      <c r="KJ15" s="113">
        <f>VLOOKUP(KI$1,resumen!$A$4:$HF$104,89,FALSE)</f>
        <v>0</v>
      </c>
      <c r="KK15" s="113">
        <f>VLOOKUP(KI$1,resumen!$A$4:$HF$104,93,FALSE)</f>
        <v>0</v>
      </c>
      <c r="KL15" s="113">
        <f>IF(VLOOKUP(KL$1,resumen!$A$4:$HF$104,92,FALSE)-KM15&lt;0,0,VLOOKUP(KL$1,resumen!$A$4:$HF$104,92,FALSE)-KM15)</f>
        <v>0</v>
      </c>
      <c r="KM15" s="113">
        <f>VLOOKUP(KL$1,resumen!$A$4:$HF$104,89,FALSE)</f>
        <v>0</v>
      </c>
      <c r="KN15" s="113">
        <f>VLOOKUP(KL$1,resumen!$A$4:$HF$104,93,FALSE)</f>
        <v>0</v>
      </c>
      <c r="KO15" s="113">
        <f>IF(VLOOKUP(KO$1,resumen!$A$4:$HF$104,92,FALSE)-KP15&lt;0,0,VLOOKUP(KO$1,resumen!$A$4:$HF$104,92,FALSE)-KP15)</f>
        <v>0</v>
      </c>
      <c r="KP15" s="113">
        <f>VLOOKUP(KO$1,resumen!$A$4:$HF$104,89,FALSE)</f>
        <v>0</v>
      </c>
      <c r="KQ15" s="113">
        <f>VLOOKUP(KO$1,resumen!$A$4:$HF$104,93,FALSE)</f>
        <v>0</v>
      </c>
      <c r="KR15" s="113">
        <f t="shared" si="0"/>
        <v>0</v>
      </c>
      <c r="KS15" s="113">
        <f t="shared" si="0"/>
        <v>0</v>
      </c>
      <c r="KT15" s="113">
        <f t="shared" si="0"/>
        <v>0</v>
      </c>
      <c r="KU15" s="140"/>
      <c r="KV15" s="24">
        <f t="shared" si="1"/>
        <v>0</v>
      </c>
    </row>
    <row r="16" spans="1:308" x14ac:dyDescent="0.25">
      <c r="A16" s="26">
        <v>1000182</v>
      </c>
      <c r="B16" s="24" t="s">
        <v>43</v>
      </c>
      <c r="C16" s="26" t="s">
        <v>9</v>
      </c>
      <c r="D16" s="113">
        <f>IF(VLOOKUP(D$1,resumen!$A$4:$HF$104,100,FALSE)-E16&lt;0,0,VLOOKUP(D$1,resumen!$A$4:$HF$104,100,FALSE)-E16)</f>
        <v>0</v>
      </c>
      <c r="E16" s="113">
        <f>VLOOKUP(D$1,resumen!$A$4:$HF$104,97,FALSE)</f>
        <v>0</v>
      </c>
      <c r="F16" s="113">
        <f>VLOOKUP(D$1,resumen!$A$4:$HF$104,101,FALSE)</f>
        <v>0</v>
      </c>
      <c r="G16" s="113">
        <f>IF(VLOOKUP(G$1,resumen!$A$4:$HF$104,100,FALSE)-H16&lt;0,0,VLOOKUP(G$1,resumen!$A$4:$HF$104,100,FALSE)-H16)</f>
        <v>0</v>
      </c>
      <c r="H16" s="113">
        <f>VLOOKUP(G$1,resumen!$A$4:$HF$104,97,FALSE)</f>
        <v>0</v>
      </c>
      <c r="I16" s="113">
        <f>VLOOKUP(G$1,resumen!$A$4:$HF$104,101,FALSE)</f>
        <v>0</v>
      </c>
      <c r="J16" s="113">
        <f>IF(VLOOKUP(J$1,resumen!$A$4:$HF$104,100,FALSE)-K16&lt;0,0,VLOOKUP(J$1,resumen!$A$4:$HF$104,100,FALSE)-K16)</f>
        <v>0</v>
      </c>
      <c r="K16" s="113">
        <f>VLOOKUP(J$1,resumen!$A$4:$HF$104,97,FALSE)</f>
        <v>0</v>
      </c>
      <c r="L16" s="113">
        <f>VLOOKUP(J$1,resumen!$A$4:$HF$104,101,FALSE)</f>
        <v>0</v>
      </c>
      <c r="M16" s="113">
        <f>IF(VLOOKUP(M$1,resumen!$A$4:$HF$104,100,FALSE)-N16&lt;0,0,VLOOKUP(M$1,resumen!$A$4:$HF$104,100,FALSE)-N16)</f>
        <v>0</v>
      </c>
      <c r="N16" s="113">
        <f>VLOOKUP(M$1,resumen!$A$4:$HF$104,97,FALSE)</f>
        <v>0</v>
      </c>
      <c r="O16" s="113">
        <f>VLOOKUP(M$1,resumen!$A$4:$HF$104,101,FALSE)</f>
        <v>0</v>
      </c>
      <c r="P16" s="113">
        <f>IF(VLOOKUP(P$1,resumen!$A$4:$HF$104,100,FALSE)-Q16&lt;0,0,VLOOKUP(P$1,resumen!$A$4:$HF$104,100,FALSE)-Q16)</f>
        <v>0</v>
      </c>
      <c r="Q16" s="113">
        <f>VLOOKUP(P$1,resumen!$A$4:$HF$104,97,FALSE)</f>
        <v>0</v>
      </c>
      <c r="R16" s="113">
        <f>VLOOKUP(P$1,resumen!$A$4:$HF$104,101,FALSE)</f>
        <v>0</v>
      </c>
      <c r="S16" s="113">
        <f>IF(VLOOKUP(S$1,resumen!$A$4:$HF$104,100,FALSE)-T16&lt;0,0,VLOOKUP(S$1,resumen!$A$4:$HF$104,100,FALSE)-T16)</f>
        <v>0</v>
      </c>
      <c r="T16" s="113">
        <f>VLOOKUP(S$1,resumen!$A$4:$HF$104,97,FALSE)</f>
        <v>0</v>
      </c>
      <c r="U16" s="113">
        <f>VLOOKUP(S$1,resumen!$A$4:$HF$104,101,FALSE)</f>
        <v>0</v>
      </c>
      <c r="V16" s="113">
        <f>IF(VLOOKUP(V$1,resumen!$A$4:$HF$104,100,FALSE)-W16&lt;0,0,VLOOKUP(V$1,resumen!$A$4:$HF$104,100,FALSE)-W16)</f>
        <v>0</v>
      </c>
      <c r="W16" s="113">
        <f>VLOOKUP(V$1,resumen!$A$4:$HF$104,97,FALSE)</f>
        <v>0</v>
      </c>
      <c r="X16" s="113">
        <f>VLOOKUP(V$1,resumen!$A$4:$HF$104,101,FALSE)</f>
        <v>0</v>
      </c>
      <c r="Y16" s="113">
        <f>IF(VLOOKUP(Y$1,resumen!$A$4:$HF$104,100,FALSE)-Z16&lt;0,0,VLOOKUP(Y$1,resumen!$A$4:$HF$104,100,FALSE)-Z16)</f>
        <v>0</v>
      </c>
      <c r="Z16" s="113">
        <f>VLOOKUP(Y$1,resumen!$A$4:$HF$104,97,FALSE)</f>
        <v>0</v>
      </c>
      <c r="AA16" s="113">
        <f>VLOOKUP(Y$1,resumen!$A$4:$HF$104,101,FALSE)</f>
        <v>0</v>
      </c>
      <c r="AB16" s="113">
        <f>IF(VLOOKUP(AB$1,resumen!$A$4:$HF$104,100,FALSE)-AC16&lt;0,0,VLOOKUP(AB$1,resumen!$A$4:$HF$104,100,FALSE)-AC16)</f>
        <v>0</v>
      </c>
      <c r="AC16" s="113">
        <f>VLOOKUP(AB$1,resumen!$A$4:$HF$104,97,FALSE)</f>
        <v>0</v>
      </c>
      <c r="AD16" s="113">
        <f>VLOOKUP(AB$1,resumen!$A$4:$HF$104,101,FALSE)</f>
        <v>0</v>
      </c>
      <c r="AE16" s="113">
        <f>IF(VLOOKUP(AE$1,resumen!$A$4:$HF$104,100,FALSE)-AF16&lt;0,0,VLOOKUP(AE$1,resumen!$A$4:$HF$104,100,FALSE)-AF16)</f>
        <v>0</v>
      </c>
      <c r="AF16" s="113">
        <f>VLOOKUP(AE$1,resumen!$A$4:$HF$104,97,FALSE)</f>
        <v>0</v>
      </c>
      <c r="AG16" s="113">
        <f>VLOOKUP(AE$1,resumen!$A$4:$HF$104,101,FALSE)</f>
        <v>0</v>
      </c>
      <c r="AH16" s="113">
        <f>IF(VLOOKUP(AH$1,resumen!$A$4:$HF$104,100,FALSE)-AI16&lt;0,0,VLOOKUP(AH$1,resumen!$A$4:$HF$104,100,FALSE)-AI16)</f>
        <v>0</v>
      </c>
      <c r="AI16" s="113">
        <f>VLOOKUP(AH$1,resumen!$A$4:$HF$104,97,FALSE)</f>
        <v>0</v>
      </c>
      <c r="AJ16" s="113">
        <f>VLOOKUP(AH$1,resumen!$A$4:$HF$104,101,FALSE)</f>
        <v>0</v>
      </c>
      <c r="AK16" s="113">
        <f>IF(VLOOKUP(AK$1,resumen!$A$4:$HF$104,100,FALSE)-AL16&lt;0,0,VLOOKUP(AK$1,resumen!$A$4:$HF$104,100,FALSE)-AL16)</f>
        <v>0</v>
      </c>
      <c r="AL16" s="113">
        <f>VLOOKUP(AK$1,resumen!$A$4:$HF$104,97,FALSE)</f>
        <v>0</v>
      </c>
      <c r="AM16" s="113">
        <f>VLOOKUP(AK$1,resumen!$A$4:$HF$104,101,FALSE)</f>
        <v>0</v>
      </c>
      <c r="AN16" s="113">
        <f>IF(VLOOKUP(AN$1,resumen!$A$4:$HF$104,100,FALSE)-AO16&lt;0,0,VLOOKUP(AN$1,resumen!$A$4:$HF$104,100,FALSE)-AO16)</f>
        <v>0</v>
      </c>
      <c r="AO16" s="113">
        <f>VLOOKUP(AN$1,resumen!$A$4:$HF$104,97,FALSE)</f>
        <v>0</v>
      </c>
      <c r="AP16" s="113">
        <f>VLOOKUP(AN$1,resumen!$A$4:$HF$104,101,FALSE)</f>
        <v>0</v>
      </c>
      <c r="AQ16" s="113">
        <f>IF(VLOOKUP(AQ$1,resumen!$A$4:$HF$104,100,FALSE)-AR16&lt;0,0,VLOOKUP(AQ$1,resumen!$A$4:$HF$104,100,FALSE)-AR16)</f>
        <v>0</v>
      </c>
      <c r="AR16" s="113">
        <f>VLOOKUP(AQ$1,resumen!$A$4:$HF$104,97,FALSE)</f>
        <v>0</v>
      </c>
      <c r="AS16" s="113">
        <f>VLOOKUP(AQ$1,resumen!$A$4:$HF$104,101,FALSE)</f>
        <v>0</v>
      </c>
      <c r="AT16" s="113">
        <f>IF(VLOOKUP(AT$1,resumen!$A$4:$HF$104,100,FALSE)-AU16&lt;0,0,VLOOKUP(AT$1,resumen!$A$4:$HF$104,100,FALSE)-AU16)</f>
        <v>0</v>
      </c>
      <c r="AU16" s="113">
        <f>VLOOKUP(AT$1,resumen!$A$4:$HF$104,97,FALSE)</f>
        <v>0</v>
      </c>
      <c r="AV16" s="113">
        <f>VLOOKUP(AT$1,resumen!$A$4:$HF$104,101,FALSE)</f>
        <v>0</v>
      </c>
      <c r="AW16" s="113">
        <f>IF(VLOOKUP(AW$1,resumen!$A$4:$HF$104,100,FALSE)-AX16&lt;0,0,VLOOKUP(AW$1,resumen!$A$4:$HF$104,100,FALSE)-AX16)</f>
        <v>0</v>
      </c>
      <c r="AX16" s="113">
        <f>VLOOKUP(AW$1,resumen!$A$4:$HF$104,97,FALSE)</f>
        <v>0</v>
      </c>
      <c r="AY16" s="113">
        <f>VLOOKUP(AW$1,resumen!$A$4:$HF$104,101,FALSE)</f>
        <v>0</v>
      </c>
      <c r="AZ16" s="113">
        <f>IF(VLOOKUP(AZ$1,resumen!$A$4:$HF$104,100,FALSE)-BA16&lt;0,0,VLOOKUP(AZ$1,resumen!$A$4:$HF$104,100,FALSE)-BA16)</f>
        <v>0</v>
      </c>
      <c r="BA16" s="113">
        <f>VLOOKUP(AZ$1,resumen!$A$4:$HF$104,97,FALSE)</f>
        <v>0</v>
      </c>
      <c r="BB16" s="113">
        <f>VLOOKUP(AZ$1,resumen!$A$4:$HF$104,101,FALSE)</f>
        <v>0</v>
      </c>
      <c r="BC16" s="113">
        <f>IF(VLOOKUP(BC$1,resumen!$A$4:$HF$104,100,FALSE)-BD16&lt;0,0,VLOOKUP(BC$1,resumen!$A$4:$HF$104,100,FALSE)-BD16)</f>
        <v>0</v>
      </c>
      <c r="BD16" s="113">
        <f>VLOOKUP(BC$1,resumen!$A$4:$HF$104,97,FALSE)</f>
        <v>0</v>
      </c>
      <c r="BE16" s="113">
        <f>VLOOKUP(BC$1,resumen!$A$4:$HF$104,101,FALSE)</f>
        <v>0</v>
      </c>
      <c r="BF16" s="113">
        <f>IF(VLOOKUP(BF$1,resumen!$A$4:$HF$104,100,FALSE)-BG16&lt;0,0,VLOOKUP(BF$1,resumen!$A$4:$HF$104,100,FALSE)-BG16)</f>
        <v>0</v>
      </c>
      <c r="BG16" s="113">
        <f>VLOOKUP(BF$1,resumen!$A$4:$HF$104,97,FALSE)</f>
        <v>0</v>
      </c>
      <c r="BH16" s="113">
        <f>VLOOKUP(BF$1,resumen!$A$4:$HF$104,101,FALSE)</f>
        <v>0</v>
      </c>
      <c r="BI16" s="113">
        <f>IF(VLOOKUP(BI$1,resumen!$A$4:$HF$104,100,FALSE)-BJ16&lt;0,0,VLOOKUP(BI$1,resumen!$A$4:$HF$104,100,FALSE)-BJ16)</f>
        <v>0</v>
      </c>
      <c r="BJ16" s="113">
        <f>VLOOKUP(BI$1,resumen!$A$4:$HF$104,97,FALSE)</f>
        <v>0</v>
      </c>
      <c r="BK16" s="113">
        <f>VLOOKUP(BI$1,resumen!$A$4:$HF$104,101,FALSE)</f>
        <v>0</v>
      </c>
      <c r="BL16" s="113">
        <f>IF(VLOOKUP(BL$1,resumen!$A$4:$HF$104,100,FALSE)-BM16&lt;0,0,VLOOKUP(BL$1,resumen!$A$4:$HF$104,100,FALSE)-BM16)</f>
        <v>0</v>
      </c>
      <c r="BM16" s="113">
        <f>VLOOKUP(BL$1,resumen!$A$4:$HF$104,97,FALSE)</f>
        <v>0</v>
      </c>
      <c r="BN16" s="113">
        <f>VLOOKUP(BL$1,resumen!$A$4:$HF$104,101,FALSE)</f>
        <v>0</v>
      </c>
      <c r="BO16" s="113">
        <f>IF(VLOOKUP(BO$1,resumen!$A$4:$HF$104,100,FALSE)-BP16&lt;0,0,VLOOKUP(BO$1,resumen!$A$4:$HF$104,100,FALSE)-BP16)</f>
        <v>0</v>
      </c>
      <c r="BP16" s="113">
        <f>VLOOKUP(BO$1,resumen!$A$4:$HF$104,97,FALSE)</f>
        <v>0</v>
      </c>
      <c r="BQ16" s="113">
        <f>VLOOKUP(BO$1,resumen!$A$4:$HF$104,101,FALSE)</f>
        <v>0</v>
      </c>
      <c r="BR16" s="113">
        <f>IF(VLOOKUP(BR$1,resumen!$A$4:$HF$104,100,FALSE)-BS16&lt;0,0,VLOOKUP(BR$1,resumen!$A$4:$HF$104,100,FALSE)-BS16)</f>
        <v>0</v>
      </c>
      <c r="BS16" s="113">
        <f>VLOOKUP(BR$1,resumen!$A$4:$HF$104,97,FALSE)</f>
        <v>0</v>
      </c>
      <c r="BT16" s="113">
        <f>VLOOKUP(BR$1,resumen!$A$4:$HF$104,101,FALSE)</f>
        <v>0</v>
      </c>
      <c r="BU16" s="113">
        <f>IF(VLOOKUP(BU$1,resumen!$A$4:$HF$104,100,FALSE)-BV16&lt;0,0,VLOOKUP(BU$1,resumen!$A$4:$HF$104,100,FALSE)-BV16)</f>
        <v>0</v>
      </c>
      <c r="BV16" s="113">
        <f>VLOOKUP(BU$1,resumen!$A$4:$HF$104,97,FALSE)</f>
        <v>0</v>
      </c>
      <c r="BW16" s="113">
        <f>VLOOKUP(BU$1,resumen!$A$4:$HF$104,101,FALSE)</f>
        <v>0</v>
      </c>
      <c r="BX16" s="113">
        <f>IF(VLOOKUP(BX$1,resumen!$A$4:$HF$104,100,FALSE)-BY16&lt;0,0,VLOOKUP(BX$1,resumen!$A$4:$HF$104,100,FALSE)-BY16)</f>
        <v>0</v>
      </c>
      <c r="BY16" s="113">
        <f>VLOOKUP(BX$1,resumen!$A$4:$HF$104,97,FALSE)</f>
        <v>0</v>
      </c>
      <c r="BZ16" s="113">
        <f>VLOOKUP(BX$1,resumen!$A$4:$HF$104,101,FALSE)</f>
        <v>0</v>
      </c>
      <c r="CA16" s="113">
        <f>IF(VLOOKUP(CA$1,resumen!$A$4:$HF$104,100,FALSE)-CB16&lt;0,0,VLOOKUP(CA$1,resumen!$A$4:$HF$104,100,FALSE)-CB16)</f>
        <v>0</v>
      </c>
      <c r="CB16" s="113">
        <f>VLOOKUP(CA$1,resumen!$A$4:$HF$104,97,FALSE)</f>
        <v>0</v>
      </c>
      <c r="CC16" s="113">
        <f>VLOOKUP(CA$1,resumen!$A$4:$HF$104,101,FALSE)</f>
        <v>0</v>
      </c>
      <c r="CD16" s="113">
        <f>IF(VLOOKUP(CD$1,resumen!$A$4:$HF$104,100,FALSE)-CE16&lt;0,0,VLOOKUP(CD$1,resumen!$A$4:$HF$104,100,FALSE)-CE16)</f>
        <v>0</v>
      </c>
      <c r="CE16" s="113">
        <f>VLOOKUP(CD$1,resumen!$A$4:$HF$104,97,FALSE)</f>
        <v>0</v>
      </c>
      <c r="CF16" s="113">
        <f>VLOOKUP(CD$1,resumen!$A$4:$HF$104,101,FALSE)</f>
        <v>0</v>
      </c>
      <c r="CG16" s="113">
        <f>IF(VLOOKUP(CG$1,resumen!$A$4:$HF$104,100,FALSE)-CH16&lt;0,0,VLOOKUP(CG$1,resumen!$A$4:$HF$104,100,FALSE)-CH16)</f>
        <v>0</v>
      </c>
      <c r="CH16" s="113">
        <f>VLOOKUP(CG$1,resumen!$A$4:$HF$104,97,FALSE)</f>
        <v>0</v>
      </c>
      <c r="CI16" s="113">
        <f>VLOOKUP(CG$1,resumen!$A$4:$HF$104,101,FALSE)</f>
        <v>0</v>
      </c>
      <c r="CJ16" s="113">
        <f>IF(VLOOKUP(CJ$1,resumen!$A$4:$HF$104,100,FALSE)-CK16&lt;0,0,VLOOKUP(CJ$1,resumen!$A$4:$HF$104,100,FALSE)-CK16)</f>
        <v>0</v>
      </c>
      <c r="CK16" s="113">
        <f>VLOOKUP(CJ$1,resumen!$A$4:$HF$104,97,FALSE)</f>
        <v>0</v>
      </c>
      <c r="CL16" s="113">
        <f>VLOOKUP(CJ$1,resumen!$A$4:$HF$104,101,FALSE)</f>
        <v>0</v>
      </c>
      <c r="CM16" s="113">
        <f>IF(VLOOKUP(CM$1,resumen!$A$4:$HF$104,100,FALSE)-CN16&lt;0,0,VLOOKUP(CM$1,resumen!$A$4:$HF$104,100,FALSE)-CN16)</f>
        <v>0</v>
      </c>
      <c r="CN16" s="113">
        <f>VLOOKUP(CM$1,resumen!$A$4:$HF$104,97,FALSE)</f>
        <v>0</v>
      </c>
      <c r="CO16" s="113">
        <f>VLOOKUP(CM$1,resumen!$A$4:$HF$104,101,FALSE)</f>
        <v>0</v>
      </c>
      <c r="CP16" s="113">
        <f>IF(VLOOKUP(CP$1,resumen!$A$4:$HF$104,100,FALSE)-CQ16&lt;0,0,VLOOKUP(CP$1,resumen!$A$4:$HF$104,100,FALSE)-CQ16)</f>
        <v>0</v>
      </c>
      <c r="CQ16" s="113">
        <f>VLOOKUP(CP$1,resumen!$A$4:$HF$104,97,FALSE)</f>
        <v>0</v>
      </c>
      <c r="CR16" s="113">
        <f>VLOOKUP(CP$1,resumen!$A$4:$HF$104,101,FALSE)</f>
        <v>0</v>
      </c>
      <c r="CS16" s="113">
        <f>IF(VLOOKUP(CS$1,resumen!$A$4:$HF$104,100,FALSE)-CT16&lt;0,0,VLOOKUP(CS$1,resumen!$A$4:$HF$104,100,FALSE)-CT16)</f>
        <v>0</v>
      </c>
      <c r="CT16" s="113">
        <f>VLOOKUP(CS$1,resumen!$A$4:$HF$104,97,FALSE)</f>
        <v>0</v>
      </c>
      <c r="CU16" s="113">
        <f>VLOOKUP(CS$1,resumen!$A$4:$HF$104,101,FALSE)</f>
        <v>0</v>
      </c>
      <c r="CV16" s="113">
        <f>IF(VLOOKUP(CV$1,resumen!$A$4:$HF$104,100,FALSE)-CW16&lt;0,0,VLOOKUP(CV$1,resumen!$A$4:$HF$104,100,FALSE)-CW16)</f>
        <v>0</v>
      </c>
      <c r="CW16" s="113">
        <f>VLOOKUP(CV$1,resumen!$A$4:$HF$104,97,FALSE)</f>
        <v>0</v>
      </c>
      <c r="CX16" s="113">
        <f>VLOOKUP(CV$1,resumen!$A$4:$HF$104,101,FALSE)</f>
        <v>0</v>
      </c>
      <c r="CY16" s="113">
        <f>IF(VLOOKUP(CY$1,resumen!$A$4:$HF$104,100,FALSE)-CZ16&lt;0,0,VLOOKUP(CY$1,resumen!$A$4:$HF$104,100,FALSE)-CZ16)</f>
        <v>0</v>
      </c>
      <c r="CZ16" s="113">
        <f>VLOOKUP(CY$1,resumen!$A$4:$HF$104,97,FALSE)</f>
        <v>0</v>
      </c>
      <c r="DA16" s="113">
        <f>VLOOKUP(CY$1,resumen!$A$4:$HF$104,101,FALSE)</f>
        <v>0</v>
      </c>
      <c r="DB16" s="113">
        <f>IF(VLOOKUP(DB$1,resumen!$A$4:$HF$104,100,FALSE)-DC16&lt;0,0,VLOOKUP(DB$1,resumen!$A$4:$HF$104,100,FALSE)-DC16)</f>
        <v>0</v>
      </c>
      <c r="DC16" s="113">
        <f>VLOOKUP(DB$1,resumen!$A$4:$HF$104,97,FALSE)</f>
        <v>0</v>
      </c>
      <c r="DD16" s="113">
        <f>VLOOKUP(DB$1,resumen!$A$4:$HF$104,101,FALSE)</f>
        <v>0</v>
      </c>
      <c r="DE16" s="113">
        <f>IF(VLOOKUP(DE$1,resumen!$A$4:$HF$104,100,FALSE)-DF16&lt;0,0,VLOOKUP(DE$1,resumen!$A$4:$HF$104,100,FALSE)-DF16)</f>
        <v>0</v>
      </c>
      <c r="DF16" s="113">
        <f>VLOOKUP(DE$1,resumen!$A$4:$HF$104,97,FALSE)</f>
        <v>0</v>
      </c>
      <c r="DG16" s="113">
        <f>VLOOKUP(DE$1,resumen!$A$4:$HF$104,101,FALSE)</f>
        <v>0</v>
      </c>
      <c r="DH16" s="113">
        <f>IF(VLOOKUP(DH$1,resumen!$A$4:$HF$104,100,FALSE)-DI16&lt;0,0,VLOOKUP(DH$1,resumen!$A$4:$HF$104,100,FALSE)-DI16)</f>
        <v>0</v>
      </c>
      <c r="DI16" s="113">
        <f>VLOOKUP(DH$1,resumen!$A$4:$HF$104,97,FALSE)</f>
        <v>0</v>
      </c>
      <c r="DJ16" s="113">
        <f>VLOOKUP(DH$1,resumen!$A$4:$HF$104,101,FALSE)</f>
        <v>0</v>
      </c>
      <c r="DK16" s="113">
        <f>IF(VLOOKUP(DK$1,resumen!$A$4:$HF$104,100,FALSE)-DL16&lt;0,0,VLOOKUP(DK$1,resumen!$A$4:$HF$104,100,FALSE)-DL16)</f>
        <v>0</v>
      </c>
      <c r="DL16" s="113">
        <f>VLOOKUP(DK$1,resumen!$A$4:$HF$104,97,FALSE)</f>
        <v>0</v>
      </c>
      <c r="DM16" s="113">
        <f>VLOOKUP(DK$1,resumen!$A$4:$HF$104,101,FALSE)</f>
        <v>0</v>
      </c>
      <c r="DN16" s="113">
        <f>IF(VLOOKUP(DN$1,resumen!$A$4:$HF$104,100,FALSE)-DO16&lt;0,0,VLOOKUP(DN$1,resumen!$A$4:$HF$104,100,FALSE)-DO16)</f>
        <v>0</v>
      </c>
      <c r="DO16" s="113">
        <f>VLOOKUP(DN$1,resumen!$A$4:$HF$104,97,FALSE)</f>
        <v>0</v>
      </c>
      <c r="DP16" s="113">
        <f>VLOOKUP(DN$1,resumen!$A$4:$HF$104,101,FALSE)</f>
        <v>0</v>
      </c>
      <c r="DQ16" s="113">
        <f>IF(VLOOKUP(DQ$1,resumen!$A$4:$HF$104,100,FALSE)-DR16&lt;0,0,VLOOKUP(DQ$1,resumen!$A$4:$HF$104,100,FALSE)-DR16)</f>
        <v>0</v>
      </c>
      <c r="DR16" s="113">
        <f>VLOOKUP(DQ$1,resumen!$A$4:$HF$104,97,FALSE)</f>
        <v>0</v>
      </c>
      <c r="DS16" s="113">
        <f>VLOOKUP(DQ$1,resumen!$A$4:$HF$104,101,FALSE)</f>
        <v>0</v>
      </c>
      <c r="DT16" s="113">
        <f>IF(VLOOKUP(DT$1,resumen!$A$4:$HF$104,100,FALSE)-DU16&lt;0,0,VLOOKUP(DT$1,resumen!$A$4:$HF$104,100,FALSE)-DU16)</f>
        <v>0</v>
      </c>
      <c r="DU16" s="113">
        <f>VLOOKUP(DT$1,resumen!$A$4:$HF$104,97,FALSE)</f>
        <v>0</v>
      </c>
      <c r="DV16" s="113">
        <f>VLOOKUP(DT$1,resumen!$A$4:$HF$104,101,FALSE)</f>
        <v>0</v>
      </c>
      <c r="DW16" s="113">
        <f>IF(VLOOKUP(DW$1,resumen!$A$4:$HF$104,100,FALSE)-DX16&lt;0,0,VLOOKUP(DW$1,resumen!$A$4:$HF$104,100,FALSE)-DX16)</f>
        <v>0</v>
      </c>
      <c r="DX16" s="113">
        <f>VLOOKUP(DW$1,resumen!$A$4:$HF$104,97,FALSE)</f>
        <v>0</v>
      </c>
      <c r="DY16" s="113">
        <f>VLOOKUP(DW$1,resumen!$A$4:$HF$104,101,FALSE)</f>
        <v>0</v>
      </c>
      <c r="DZ16" s="113">
        <f>IF(VLOOKUP(DZ$1,resumen!$A$4:$HF$104,100,FALSE)-EA16&lt;0,0,VLOOKUP(DZ$1,resumen!$A$4:$HF$104,100,FALSE)-EA16)</f>
        <v>0</v>
      </c>
      <c r="EA16" s="113">
        <f>VLOOKUP(DZ$1,resumen!$A$4:$HF$104,97,FALSE)</f>
        <v>0</v>
      </c>
      <c r="EB16" s="113">
        <f>VLOOKUP(DZ$1,resumen!$A$4:$HF$104,101,FALSE)</f>
        <v>0</v>
      </c>
      <c r="EC16" s="113">
        <f>IF(VLOOKUP(EC$1,resumen!$A$4:$HF$104,100,FALSE)-ED16&lt;0,0,VLOOKUP(EC$1,resumen!$A$4:$HF$104,100,FALSE)-ED16)</f>
        <v>0</v>
      </c>
      <c r="ED16" s="113">
        <f>VLOOKUP(EC$1,resumen!$A$4:$HF$104,97,FALSE)</f>
        <v>0</v>
      </c>
      <c r="EE16" s="113">
        <f>VLOOKUP(EC$1,resumen!$A$4:$HF$104,101,FALSE)</f>
        <v>0</v>
      </c>
      <c r="EF16" s="113">
        <f>IF(VLOOKUP(EF$1,resumen!$A$4:$HF$104,100,FALSE)-EG16&lt;0,0,VLOOKUP(EF$1,resumen!$A$4:$HF$104,100,FALSE)-EG16)</f>
        <v>0</v>
      </c>
      <c r="EG16" s="113">
        <f>VLOOKUP(EF$1,resumen!$A$4:$HF$104,97,FALSE)</f>
        <v>0</v>
      </c>
      <c r="EH16" s="113">
        <f>VLOOKUP(EF$1,resumen!$A$4:$HF$104,101,FALSE)</f>
        <v>0</v>
      </c>
      <c r="EI16" s="113">
        <f>IF(VLOOKUP(EI$1,resumen!$A$4:$HF$104,100,FALSE)-EJ16&lt;0,0,VLOOKUP(EI$1,resumen!$A$4:$HF$104,100,FALSE)-EJ16)</f>
        <v>0</v>
      </c>
      <c r="EJ16" s="113">
        <f>VLOOKUP(EI$1,resumen!$A$4:$HF$104,97,FALSE)</f>
        <v>0</v>
      </c>
      <c r="EK16" s="113">
        <f>VLOOKUP(EI$1,resumen!$A$4:$HF$104,101,FALSE)</f>
        <v>0</v>
      </c>
      <c r="EL16" s="113">
        <f>IF(VLOOKUP(EL$1,resumen!$A$4:$HF$104,100,FALSE)-EM16&lt;0,0,VLOOKUP(EL$1,resumen!$A$4:$HF$104,100,FALSE)-EM16)</f>
        <v>0</v>
      </c>
      <c r="EM16" s="113">
        <f>VLOOKUP(EL$1,resumen!$A$4:$HF$104,97,FALSE)</f>
        <v>0</v>
      </c>
      <c r="EN16" s="113">
        <f>VLOOKUP(EL$1,resumen!$A$4:$HF$104,101,FALSE)</f>
        <v>0</v>
      </c>
      <c r="EO16" s="113">
        <f>IF(VLOOKUP(EO$1,resumen!$A$4:$HF$104,100,FALSE)-EP16&lt;0,0,VLOOKUP(EO$1,resumen!$A$4:$HF$104,100,FALSE)-EP16)</f>
        <v>0</v>
      </c>
      <c r="EP16" s="113">
        <f>VLOOKUP(EO$1,resumen!$A$4:$HF$104,97,FALSE)</f>
        <v>0</v>
      </c>
      <c r="EQ16" s="113">
        <f>VLOOKUP(EO$1,resumen!$A$4:$HF$104,101,FALSE)</f>
        <v>0</v>
      </c>
      <c r="ER16" s="113">
        <f>IF(VLOOKUP(ER$1,resumen!$A$4:$HF$104,100,FALSE)-ES16&lt;0,0,VLOOKUP(ER$1,resumen!$A$4:$HF$104,100,FALSE)-ES16)</f>
        <v>0</v>
      </c>
      <c r="ES16" s="113">
        <f>VLOOKUP(ER$1,resumen!$A$4:$HF$104,97,FALSE)</f>
        <v>0</v>
      </c>
      <c r="ET16" s="113">
        <f>VLOOKUP(ER$1,resumen!$A$4:$HF$104,101,FALSE)</f>
        <v>0</v>
      </c>
      <c r="EU16" s="113">
        <f>IF(VLOOKUP(EU$1,resumen!$A$4:$HF$104,100,FALSE)-EV16&lt;0,0,VLOOKUP(EU$1,resumen!$A$4:$HF$104,100,FALSE)-EV16)</f>
        <v>0</v>
      </c>
      <c r="EV16" s="113">
        <f>VLOOKUP(EU$1,resumen!$A$4:$HF$104,97,FALSE)</f>
        <v>0</v>
      </c>
      <c r="EW16" s="113">
        <f>VLOOKUP(EU$1,resumen!$A$4:$HF$104,101,FALSE)</f>
        <v>0</v>
      </c>
      <c r="EX16" s="113">
        <f>IF(VLOOKUP(EX$1,resumen!$A$4:$HF$104,100,FALSE)-EY16&lt;0,0,VLOOKUP(EX$1,resumen!$A$4:$HF$104,100,FALSE)-EY16)</f>
        <v>0</v>
      </c>
      <c r="EY16" s="113">
        <f>VLOOKUP(EX$1,resumen!$A$4:$HF$104,97,FALSE)</f>
        <v>0</v>
      </c>
      <c r="EZ16" s="113">
        <f>VLOOKUP(EX$1,resumen!$A$4:$HF$104,101,FALSE)</f>
        <v>0</v>
      </c>
      <c r="FA16" s="113">
        <f>IF(VLOOKUP(FA$1,resumen!$A$4:$HF$104,100,FALSE)-FB16&lt;0,0,VLOOKUP(FA$1,resumen!$A$4:$HF$104,100,FALSE)-FB16)</f>
        <v>0</v>
      </c>
      <c r="FB16" s="113">
        <f>VLOOKUP(FA$1,resumen!$A$4:$HF$104,97,FALSE)</f>
        <v>0</v>
      </c>
      <c r="FC16" s="113">
        <f>VLOOKUP(FA$1,resumen!$A$4:$HF$104,101,FALSE)</f>
        <v>0</v>
      </c>
      <c r="FD16" s="113">
        <f>IF(VLOOKUP(FD$1,resumen!$A$4:$HF$104,100,FALSE)-FE16&lt;0,0,VLOOKUP(FD$1,resumen!$A$4:$HF$104,100,FALSE)-FE16)</f>
        <v>0</v>
      </c>
      <c r="FE16" s="113">
        <f>VLOOKUP(FD$1,resumen!$A$4:$HF$104,97,FALSE)</f>
        <v>0</v>
      </c>
      <c r="FF16" s="113">
        <f>VLOOKUP(FD$1,resumen!$A$4:$HF$104,101,FALSE)</f>
        <v>0</v>
      </c>
      <c r="FG16" s="113">
        <f>IF(VLOOKUP(FG$1,resumen!$A$4:$HF$104,100,FALSE)-FH16&lt;0,0,VLOOKUP(FG$1,resumen!$A$4:$HF$104,100,FALSE)-FH16)</f>
        <v>0</v>
      </c>
      <c r="FH16" s="113">
        <f>VLOOKUP(FG$1,resumen!$A$4:$HF$104,97,FALSE)</f>
        <v>0</v>
      </c>
      <c r="FI16" s="113">
        <f>VLOOKUP(FG$1,resumen!$A$4:$HF$104,101,FALSE)</f>
        <v>0</v>
      </c>
      <c r="FJ16" s="113">
        <f>IF(VLOOKUP(FJ$1,resumen!$A$4:$HF$104,100,FALSE)-FK16&lt;0,0,VLOOKUP(FJ$1,resumen!$A$4:$HF$104,100,FALSE)-FK16)</f>
        <v>0</v>
      </c>
      <c r="FK16" s="113">
        <f>VLOOKUP(FJ$1,resumen!$A$4:$HF$104,97,FALSE)</f>
        <v>0</v>
      </c>
      <c r="FL16" s="113">
        <f>VLOOKUP(FJ$1,resumen!$A$4:$HF$104,101,FALSE)</f>
        <v>0</v>
      </c>
      <c r="FM16" s="113">
        <f>IF(VLOOKUP(FM$1,resumen!$A$4:$HF$104,100,FALSE)-FN16&lt;0,0,VLOOKUP(FM$1,resumen!$A$4:$HF$104,100,FALSE)-FN16)</f>
        <v>0</v>
      </c>
      <c r="FN16" s="113">
        <f>VLOOKUP(FM$1,resumen!$A$4:$HF$104,97,FALSE)</f>
        <v>0</v>
      </c>
      <c r="FO16" s="113">
        <f>VLOOKUP(FM$1,resumen!$A$4:$HF$104,101,FALSE)</f>
        <v>0</v>
      </c>
      <c r="FP16" s="113">
        <f>IF(VLOOKUP(FP$1,resumen!$A$4:$HF$104,100,FALSE)-FQ16&lt;0,0,VLOOKUP(FP$1,resumen!$A$4:$HF$104,100,FALSE)-FQ16)</f>
        <v>0</v>
      </c>
      <c r="FQ16" s="113">
        <f>VLOOKUP(FP$1,resumen!$A$4:$HF$104,97,FALSE)</f>
        <v>0</v>
      </c>
      <c r="FR16" s="113">
        <f>VLOOKUP(FP$1,resumen!$A$4:$HF$104,101,FALSE)</f>
        <v>0</v>
      </c>
      <c r="FS16" s="113">
        <f>IF(VLOOKUP(FS$1,resumen!$A$4:$HF$104,100,FALSE)-FT16&lt;0,0,VLOOKUP(FS$1,resumen!$A$4:$HF$104,100,FALSE)-FT16)</f>
        <v>0</v>
      </c>
      <c r="FT16" s="113">
        <f>VLOOKUP(FS$1,resumen!$A$4:$HF$104,97,FALSE)</f>
        <v>0</v>
      </c>
      <c r="FU16" s="113">
        <f>VLOOKUP(FS$1,resumen!$A$4:$HF$104,101,FALSE)</f>
        <v>0</v>
      </c>
      <c r="FV16" s="113">
        <f>IF(VLOOKUP(FV$1,resumen!$A$4:$HF$104,100,FALSE)-FW16&lt;0,0,VLOOKUP(FV$1,resumen!$A$4:$HF$104,100,FALSE)-FW16)</f>
        <v>0</v>
      </c>
      <c r="FW16" s="113">
        <f>VLOOKUP(FV$1,resumen!$A$4:$HF$104,97,FALSE)</f>
        <v>0</v>
      </c>
      <c r="FX16" s="113">
        <f>VLOOKUP(FV$1,resumen!$A$4:$HF$104,101,FALSE)</f>
        <v>0</v>
      </c>
      <c r="FY16" s="113">
        <f>IF(VLOOKUP(FY$1,resumen!$A$4:$HF$104,100,FALSE)-FZ16&lt;0,0,VLOOKUP(FY$1,resumen!$A$4:$HF$104,100,FALSE)-FZ16)</f>
        <v>0</v>
      </c>
      <c r="FZ16" s="113">
        <f>VLOOKUP(FY$1,resumen!$A$4:$HF$104,97,FALSE)</f>
        <v>0</v>
      </c>
      <c r="GA16" s="113">
        <f>VLOOKUP(FY$1,resumen!$A$4:$HF$104,101,FALSE)</f>
        <v>0</v>
      </c>
      <c r="GB16" s="113">
        <f>IF(VLOOKUP(GB$1,resumen!$A$4:$HF$104,100,FALSE)-GC16&lt;0,0,VLOOKUP(GB$1,resumen!$A$4:$HF$104,100,FALSE)-GC16)</f>
        <v>0</v>
      </c>
      <c r="GC16" s="113">
        <f>VLOOKUP(GB$1,resumen!$A$4:$HF$104,97,FALSE)</f>
        <v>0</v>
      </c>
      <c r="GD16" s="113">
        <f>VLOOKUP(GB$1,resumen!$A$4:$HF$104,101,FALSE)</f>
        <v>0</v>
      </c>
      <c r="GE16" s="113">
        <f>IF(VLOOKUP(GE$1,resumen!$A$4:$HF$104,100,FALSE)-GF16&lt;0,0,VLOOKUP(GE$1,resumen!$A$4:$HF$104,100,FALSE)-GF16)</f>
        <v>0</v>
      </c>
      <c r="GF16" s="113">
        <f>VLOOKUP(GE$1,resumen!$A$4:$HF$104,97,FALSE)</f>
        <v>0</v>
      </c>
      <c r="GG16" s="113">
        <f>VLOOKUP(GE$1,resumen!$A$4:$HF$104,101,FALSE)</f>
        <v>0</v>
      </c>
      <c r="GH16" s="113">
        <f>IF(VLOOKUP(GH$1,resumen!$A$4:$HF$104,100,FALSE)-GI16&lt;0,0,VLOOKUP(GH$1,resumen!$A$4:$HF$104,100,FALSE)-GI16)</f>
        <v>0</v>
      </c>
      <c r="GI16" s="113">
        <f>VLOOKUP(GH$1,resumen!$A$4:$HF$104,97,FALSE)</f>
        <v>0</v>
      </c>
      <c r="GJ16" s="113">
        <f>VLOOKUP(GH$1,resumen!$A$4:$HF$104,101,FALSE)</f>
        <v>0</v>
      </c>
      <c r="GK16" s="113">
        <f>IF(VLOOKUP(GK$1,resumen!$A$4:$HF$104,100,FALSE)-GL16&lt;0,0,VLOOKUP(GK$1,resumen!$A$4:$HF$104,100,FALSE)-GL16)</f>
        <v>0</v>
      </c>
      <c r="GL16" s="113">
        <f>VLOOKUP(GK$1,resumen!$A$4:$HF$104,97,FALSE)</f>
        <v>0</v>
      </c>
      <c r="GM16" s="113">
        <f>VLOOKUP(GK$1,resumen!$A$4:$HF$104,101,FALSE)</f>
        <v>0</v>
      </c>
      <c r="GN16" s="113">
        <f>IF(VLOOKUP(GN$1,resumen!$A$4:$HF$104,100,FALSE)-GO16&lt;0,0,VLOOKUP(GN$1,resumen!$A$4:$HF$104,100,FALSE)-GO16)</f>
        <v>0</v>
      </c>
      <c r="GO16" s="113">
        <f>VLOOKUP(GN$1,resumen!$A$4:$HF$104,97,FALSE)</f>
        <v>0</v>
      </c>
      <c r="GP16" s="113">
        <f>VLOOKUP(GN$1,resumen!$A$4:$HF$104,101,FALSE)</f>
        <v>0</v>
      </c>
      <c r="GQ16" s="113">
        <f>IF(VLOOKUP(GQ$1,resumen!$A$4:$HF$104,100,FALSE)-GR16&lt;0,0,VLOOKUP(GQ$1,resumen!$A$4:$HF$104,100,FALSE)-GR16)</f>
        <v>0</v>
      </c>
      <c r="GR16" s="113">
        <f>VLOOKUP(GQ$1,resumen!$A$4:$HF$104,97,FALSE)</f>
        <v>0</v>
      </c>
      <c r="GS16" s="113">
        <f>VLOOKUP(GQ$1,resumen!$A$4:$HF$104,101,FALSE)</f>
        <v>0</v>
      </c>
      <c r="GT16" s="113">
        <f>IF(VLOOKUP(GT$1,resumen!$A$4:$HF$104,100,FALSE)-GU16&lt;0,0,VLOOKUP(GT$1,resumen!$A$4:$HF$104,100,FALSE)-GU16)</f>
        <v>0</v>
      </c>
      <c r="GU16" s="113">
        <f>VLOOKUP(GT$1,resumen!$A$4:$HF$104,97,FALSE)</f>
        <v>0</v>
      </c>
      <c r="GV16" s="113">
        <f>VLOOKUP(GT$1,resumen!$A$4:$HF$104,101,FALSE)</f>
        <v>0</v>
      </c>
      <c r="GW16" s="113">
        <f>IF(VLOOKUP(GW$1,resumen!$A$4:$HF$104,100,FALSE)-GX16&lt;0,0,VLOOKUP(GW$1,resumen!$A$4:$HF$104,100,FALSE)-GX16)</f>
        <v>0</v>
      </c>
      <c r="GX16" s="113">
        <f>VLOOKUP(GW$1,resumen!$A$4:$HF$104,97,FALSE)</f>
        <v>0</v>
      </c>
      <c r="GY16" s="113">
        <f>VLOOKUP(GW$1,resumen!$A$4:$HF$104,101,FALSE)</f>
        <v>0</v>
      </c>
      <c r="GZ16" s="113">
        <f>IF(VLOOKUP(GZ$1,resumen!$A$4:$HF$104,100,FALSE)-HA16&lt;0,0,VLOOKUP(GZ$1,resumen!$A$4:$HF$104,100,FALSE)-HA16)</f>
        <v>0</v>
      </c>
      <c r="HA16" s="113">
        <f>VLOOKUP(GZ$1,resumen!$A$4:$HF$104,97,FALSE)</f>
        <v>0</v>
      </c>
      <c r="HB16" s="113">
        <f>VLOOKUP(GZ$1,resumen!$A$4:$HF$104,101,FALSE)</f>
        <v>0</v>
      </c>
      <c r="HC16" s="113">
        <f>IF(VLOOKUP(HC$1,resumen!$A$4:$HF$104,100,FALSE)-HD16&lt;0,0,VLOOKUP(HC$1,resumen!$A$4:$HF$104,100,FALSE)-HD16)</f>
        <v>0</v>
      </c>
      <c r="HD16" s="113">
        <f>VLOOKUP(HC$1,resumen!$A$4:$HF$104,97,FALSE)</f>
        <v>0</v>
      </c>
      <c r="HE16" s="113">
        <f>VLOOKUP(HC$1,resumen!$A$4:$HF$104,101,FALSE)</f>
        <v>0</v>
      </c>
      <c r="HF16" s="113">
        <f>IF(VLOOKUP(HF$1,resumen!$A$4:$HF$104,100,FALSE)-HG16&lt;0,0,VLOOKUP(HF$1,resumen!$A$4:$HF$104,100,FALSE)-HG16)</f>
        <v>0</v>
      </c>
      <c r="HG16" s="113">
        <f>VLOOKUP(HF$1,resumen!$A$4:$HF$104,97,FALSE)</f>
        <v>0</v>
      </c>
      <c r="HH16" s="113">
        <f>VLOOKUP(HF$1,resumen!$A$4:$HF$104,101,FALSE)</f>
        <v>0</v>
      </c>
      <c r="HI16" s="113">
        <f>IF(VLOOKUP(HI$1,resumen!$A$4:$HF$104,100,FALSE)-HJ16&lt;0,0,VLOOKUP(HI$1,resumen!$A$4:$HF$104,100,FALSE)-HJ16)</f>
        <v>0</v>
      </c>
      <c r="HJ16" s="113">
        <f>VLOOKUP(HI$1,resumen!$A$4:$HF$104,97,FALSE)</f>
        <v>0</v>
      </c>
      <c r="HK16" s="113">
        <f>VLOOKUP(HI$1,resumen!$A$4:$HF$104,101,FALSE)</f>
        <v>0</v>
      </c>
      <c r="HL16" s="113">
        <f>IF(VLOOKUP(HL$1,resumen!$A$4:$HF$104,100,FALSE)-HM16&lt;0,0,VLOOKUP(HL$1,resumen!$A$4:$HF$104,100,FALSE)-HM16)</f>
        <v>0</v>
      </c>
      <c r="HM16" s="113">
        <f>VLOOKUP(HL$1,resumen!$A$4:$HF$104,97,FALSE)</f>
        <v>0</v>
      </c>
      <c r="HN16" s="113">
        <f>VLOOKUP(HL$1,resumen!$A$4:$HF$104,101,FALSE)</f>
        <v>0</v>
      </c>
      <c r="HO16" s="113">
        <f>IF(VLOOKUP(HO$1,resumen!$A$4:$HF$104,100,FALSE)-HP16&lt;0,0,VLOOKUP(HO$1,resumen!$A$4:$HF$104,100,FALSE)-HP16)</f>
        <v>0</v>
      </c>
      <c r="HP16" s="113">
        <f>VLOOKUP(HO$1,resumen!$A$4:$HF$104,97,FALSE)</f>
        <v>0</v>
      </c>
      <c r="HQ16" s="113">
        <f>VLOOKUP(HO$1,resumen!$A$4:$HF$104,101,FALSE)</f>
        <v>0</v>
      </c>
      <c r="HR16" s="113">
        <f>IF(VLOOKUP(HR$1,resumen!$A$4:$HF$104,100,FALSE)-HS16&lt;0,0,VLOOKUP(HR$1,resumen!$A$4:$HF$104,100,FALSE)-HS16)</f>
        <v>0</v>
      </c>
      <c r="HS16" s="113">
        <f>VLOOKUP(HR$1,resumen!$A$4:$HF$104,97,FALSE)</f>
        <v>0</v>
      </c>
      <c r="HT16" s="113">
        <f>VLOOKUP(HR$1,resumen!$A$4:$HF$104,101,FALSE)</f>
        <v>0</v>
      </c>
      <c r="HU16" s="113">
        <f>IF(VLOOKUP(HU$1,resumen!$A$4:$HF$104,100,FALSE)-HV16&lt;0,0,VLOOKUP(HU$1,resumen!$A$4:$HF$104,100,FALSE)-HV16)</f>
        <v>0</v>
      </c>
      <c r="HV16" s="113">
        <f>VLOOKUP(HU$1,resumen!$A$4:$HF$104,97,FALSE)</f>
        <v>0</v>
      </c>
      <c r="HW16" s="113">
        <f>VLOOKUP(HU$1,resumen!$A$4:$HF$104,101,FALSE)</f>
        <v>0</v>
      </c>
      <c r="HX16" s="113">
        <f>IF(VLOOKUP(HX$1,resumen!$A$4:$HF$104,100,FALSE)-HY16&lt;0,0,VLOOKUP(HX$1,resumen!$A$4:$HF$104,100,FALSE)-HY16)</f>
        <v>0</v>
      </c>
      <c r="HY16" s="113">
        <f>VLOOKUP(HX$1,resumen!$A$4:$HF$104,97,FALSE)</f>
        <v>0</v>
      </c>
      <c r="HZ16" s="113">
        <f>VLOOKUP(HX$1,resumen!$A$4:$HF$104,101,FALSE)</f>
        <v>0</v>
      </c>
      <c r="IA16" s="113">
        <f>IF(VLOOKUP(IA$1,resumen!$A$4:$HF$104,100,FALSE)-IB16&lt;0,0,VLOOKUP(IA$1,resumen!$A$4:$HF$104,100,FALSE)-IB16)</f>
        <v>0</v>
      </c>
      <c r="IB16" s="113">
        <f>VLOOKUP(IA$1,resumen!$A$4:$HF$104,97,FALSE)</f>
        <v>0</v>
      </c>
      <c r="IC16" s="113">
        <f>VLOOKUP(IA$1,resumen!$A$4:$HF$104,101,FALSE)</f>
        <v>0</v>
      </c>
      <c r="ID16" s="113">
        <f>IF(VLOOKUP(ID$1,resumen!$A$4:$HF$104,100,FALSE)-IE16&lt;0,0,VLOOKUP(ID$1,resumen!$A$4:$HF$104,100,FALSE)-IE16)</f>
        <v>0</v>
      </c>
      <c r="IE16" s="113">
        <f>VLOOKUP(ID$1,resumen!$A$4:$HF$104,97,FALSE)</f>
        <v>0</v>
      </c>
      <c r="IF16" s="113">
        <f>VLOOKUP(ID$1,resumen!$A$4:$HF$104,101,FALSE)</f>
        <v>0</v>
      </c>
      <c r="IG16" s="113">
        <f>IF(VLOOKUP(IG$1,resumen!$A$4:$HF$104,100,FALSE)-IH16&lt;0,0,VLOOKUP(IG$1,resumen!$A$4:$HF$104,100,FALSE)-IH16)</f>
        <v>0</v>
      </c>
      <c r="IH16" s="113">
        <f>VLOOKUP(IG$1,resumen!$A$4:$HF$104,97,FALSE)</f>
        <v>0</v>
      </c>
      <c r="II16" s="113">
        <f>VLOOKUP(IG$1,resumen!$A$4:$HF$104,101,FALSE)</f>
        <v>0</v>
      </c>
      <c r="IJ16" s="113">
        <f>IF(VLOOKUP(IJ$1,resumen!$A$4:$HF$104,100,FALSE)-IK16&lt;0,0,VLOOKUP(IJ$1,resumen!$A$4:$HF$104,100,FALSE)-IK16)</f>
        <v>0</v>
      </c>
      <c r="IK16" s="113">
        <f>VLOOKUP(IJ$1,resumen!$A$4:$HF$104,97,FALSE)</f>
        <v>0</v>
      </c>
      <c r="IL16" s="113">
        <f>VLOOKUP(IJ$1,resumen!$A$4:$HF$104,101,FALSE)</f>
        <v>0</v>
      </c>
      <c r="IM16" s="113">
        <f>IF(VLOOKUP(IM$1,resumen!$A$4:$HF$104,100,FALSE)-IN16&lt;0,0,VLOOKUP(IM$1,resumen!$A$4:$HF$104,100,FALSE)-IN16)</f>
        <v>0</v>
      </c>
      <c r="IN16" s="113">
        <f>VLOOKUP(IM$1,resumen!$A$4:$HF$104,97,FALSE)</f>
        <v>0</v>
      </c>
      <c r="IO16" s="113">
        <f>VLOOKUP(IM$1,resumen!$A$4:$HF$104,101,FALSE)</f>
        <v>0</v>
      </c>
      <c r="IP16" s="113">
        <f>IF(VLOOKUP(IP$1,resumen!$A$4:$HF$104,100,FALSE)-IQ16&lt;0,0,VLOOKUP(IP$1,resumen!$A$4:$HF$104,100,FALSE)-IQ16)</f>
        <v>0</v>
      </c>
      <c r="IQ16" s="113">
        <f>VLOOKUP(IP$1,resumen!$A$4:$HF$104,97,FALSE)</f>
        <v>0</v>
      </c>
      <c r="IR16" s="113">
        <f>VLOOKUP(IP$1,resumen!$A$4:$HF$104,101,FALSE)</f>
        <v>0</v>
      </c>
      <c r="IS16" s="113">
        <f>IF(VLOOKUP(IS$1,resumen!$A$4:$HF$104,100,FALSE)-IT16&lt;0,0,VLOOKUP(IS$1,resumen!$A$4:$HF$104,100,FALSE)-IT16)</f>
        <v>0</v>
      </c>
      <c r="IT16" s="113">
        <f>VLOOKUP(IS$1,resumen!$A$4:$HF$104,97,FALSE)</f>
        <v>0</v>
      </c>
      <c r="IU16" s="113">
        <f>VLOOKUP(IS$1,resumen!$A$4:$HF$104,101,FALSE)</f>
        <v>0</v>
      </c>
      <c r="IV16" s="113">
        <f>IF(VLOOKUP(IV$1,resumen!$A$4:$HF$104,100,FALSE)-IW16&lt;0,0,VLOOKUP(IV$1,resumen!$A$4:$HF$104,100,FALSE)-IW16)</f>
        <v>0</v>
      </c>
      <c r="IW16" s="113">
        <f>VLOOKUP(IV$1,resumen!$A$4:$HF$104,97,FALSE)</f>
        <v>0</v>
      </c>
      <c r="IX16" s="113">
        <f>VLOOKUP(IV$1,resumen!$A$4:$HF$104,101,FALSE)</f>
        <v>0</v>
      </c>
      <c r="IY16" s="113">
        <f>IF(VLOOKUP(IY$1,resumen!$A$4:$HF$104,100,FALSE)-IZ16&lt;0,0,VLOOKUP(IY$1,resumen!$A$4:$HF$104,100,FALSE)-IZ16)</f>
        <v>0</v>
      </c>
      <c r="IZ16" s="113">
        <f>VLOOKUP(IY$1,resumen!$A$4:$HF$104,97,FALSE)</f>
        <v>0</v>
      </c>
      <c r="JA16" s="113">
        <f>VLOOKUP(IY$1,resumen!$A$4:$HF$104,101,FALSE)</f>
        <v>0</v>
      </c>
      <c r="JB16" s="113">
        <f>IF(VLOOKUP(JB$1,resumen!$A$4:$HF$104,100,FALSE)-JC16&lt;0,0,VLOOKUP(JB$1,resumen!$A$4:$HF$104,100,FALSE)-JC16)</f>
        <v>0</v>
      </c>
      <c r="JC16" s="113">
        <f>VLOOKUP(JB$1,resumen!$A$4:$HF$104,97,FALSE)</f>
        <v>0</v>
      </c>
      <c r="JD16" s="113">
        <f>VLOOKUP(JB$1,resumen!$A$4:$HF$104,101,FALSE)</f>
        <v>0</v>
      </c>
      <c r="JE16" s="113">
        <f>IF(VLOOKUP(JE$1,resumen!$A$4:$HF$104,100,FALSE)-JF16&lt;0,0,VLOOKUP(JE$1,resumen!$A$4:$HF$104,100,FALSE)-JF16)</f>
        <v>0</v>
      </c>
      <c r="JF16" s="113">
        <f>VLOOKUP(JE$1,resumen!$A$4:$HF$104,97,FALSE)</f>
        <v>0</v>
      </c>
      <c r="JG16" s="113">
        <f>VLOOKUP(JE$1,resumen!$A$4:$HF$104,101,FALSE)</f>
        <v>0</v>
      </c>
      <c r="JH16" s="113">
        <f>IF(VLOOKUP(JH$1,resumen!$A$4:$HF$104,100,FALSE)-JI16&lt;0,0,VLOOKUP(JH$1,resumen!$A$4:$HF$104,100,FALSE)-JI16)</f>
        <v>0</v>
      </c>
      <c r="JI16" s="113">
        <f>VLOOKUP(JH$1,resumen!$A$4:$HF$104,97,FALSE)</f>
        <v>0</v>
      </c>
      <c r="JJ16" s="113">
        <f>VLOOKUP(JH$1,resumen!$A$4:$HF$104,101,FALSE)</f>
        <v>0</v>
      </c>
      <c r="JK16" s="113">
        <f>IF(VLOOKUP(JK$1,resumen!$A$4:$HF$104,100,FALSE)-JL16&lt;0,0,VLOOKUP(JK$1,resumen!$A$4:$HF$104,100,FALSE)-JL16)</f>
        <v>0</v>
      </c>
      <c r="JL16" s="113">
        <f>VLOOKUP(JK$1,resumen!$A$4:$HF$104,97,FALSE)</f>
        <v>0</v>
      </c>
      <c r="JM16" s="113">
        <f>VLOOKUP(JK$1,resumen!$A$4:$HF$104,101,FALSE)</f>
        <v>0</v>
      </c>
      <c r="JN16" s="113">
        <f>IF(VLOOKUP(JN$1,resumen!$A$4:$HF$104,100,FALSE)-JO16&lt;0,0,VLOOKUP(JN$1,resumen!$A$4:$HF$104,100,FALSE)-JO16)</f>
        <v>0</v>
      </c>
      <c r="JO16" s="113">
        <f>VLOOKUP(JN$1,resumen!$A$4:$HF$104,97,FALSE)</f>
        <v>0</v>
      </c>
      <c r="JP16" s="113">
        <f>VLOOKUP(JN$1,resumen!$A$4:$HF$104,101,FALSE)</f>
        <v>0</v>
      </c>
      <c r="JQ16" s="113">
        <f>IF(VLOOKUP(JQ$1,resumen!$A$4:$HF$104,100,FALSE)-JR16&lt;0,0,VLOOKUP(JQ$1,resumen!$A$4:$HF$104,100,FALSE)-JR16)</f>
        <v>0</v>
      </c>
      <c r="JR16" s="113">
        <f>VLOOKUP(JQ$1,resumen!$A$4:$HF$104,97,FALSE)</f>
        <v>0</v>
      </c>
      <c r="JS16" s="113">
        <f>VLOOKUP(JQ$1,resumen!$A$4:$HF$104,101,FALSE)</f>
        <v>0</v>
      </c>
      <c r="JT16" s="113">
        <f>IF(VLOOKUP(JT$1,resumen!$A$4:$HF$104,100,FALSE)-JU16&lt;0,0,VLOOKUP(JT$1,resumen!$A$4:$HF$104,100,FALSE)-JU16)</f>
        <v>0</v>
      </c>
      <c r="JU16" s="113">
        <f>VLOOKUP(JT$1,resumen!$A$4:$HF$104,97,FALSE)</f>
        <v>0</v>
      </c>
      <c r="JV16" s="113">
        <f>VLOOKUP(JT$1,resumen!$A$4:$HF$104,101,FALSE)</f>
        <v>0</v>
      </c>
      <c r="JW16" s="113">
        <f>IF(VLOOKUP(JW$1,resumen!$A$4:$HF$104,100,FALSE)-JX16&lt;0,0,VLOOKUP(JW$1,resumen!$A$4:$HF$104,100,FALSE)-JX16)</f>
        <v>0</v>
      </c>
      <c r="JX16" s="113">
        <f>VLOOKUP(JW$1,resumen!$A$4:$HF$104,97,FALSE)</f>
        <v>0</v>
      </c>
      <c r="JY16" s="113">
        <f>VLOOKUP(JW$1,resumen!$A$4:$HF$104,101,FALSE)</f>
        <v>0</v>
      </c>
      <c r="JZ16" s="113">
        <f>IF(VLOOKUP(JZ$1,resumen!$A$4:$HF$104,100,FALSE)-KA16&lt;0,0,VLOOKUP(JZ$1,resumen!$A$4:$HF$104,100,FALSE)-KA16)</f>
        <v>0</v>
      </c>
      <c r="KA16" s="113">
        <f>VLOOKUP(JZ$1,resumen!$A$4:$HF$104,97,FALSE)</f>
        <v>0</v>
      </c>
      <c r="KB16" s="113">
        <f>VLOOKUP(JZ$1,resumen!$A$4:$HF$104,101,FALSE)</f>
        <v>0</v>
      </c>
      <c r="KC16" s="113">
        <f>IF(VLOOKUP(KC$1,resumen!$A$4:$HF$104,100,FALSE)-KD16&lt;0,0,VLOOKUP(KC$1,resumen!$A$4:$HF$104,100,FALSE)-KD16)</f>
        <v>0</v>
      </c>
      <c r="KD16" s="113">
        <f>VLOOKUP(KC$1,resumen!$A$4:$HF$104,97,FALSE)</f>
        <v>0</v>
      </c>
      <c r="KE16" s="113">
        <f>VLOOKUP(KC$1,resumen!$A$4:$HF$104,101,FALSE)</f>
        <v>0</v>
      </c>
      <c r="KF16" s="113">
        <f>IF(VLOOKUP(KF$1,resumen!$A$4:$HF$104,100,FALSE)-KG16&lt;0,0,VLOOKUP(KF$1,resumen!$A$4:$HF$104,100,FALSE)-KG16)</f>
        <v>0</v>
      </c>
      <c r="KG16" s="113">
        <f>VLOOKUP(KF$1,resumen!$A$4:$HF$104,97,FALSE)</f>
        <v>0</v>
      </c>
      <c r="KH16" s="113">
        <f>VLOOKUP(KF$1,resumen!$A$4:$HF$104,101,FALSE)</f>
        <v>0</v>
      </c>
      <c r="KI16" s="113">
        <f>IF(VLOOKUP(KI$1,resumen!$A$4:$HF$104,100,FALSE)-KJ16&lt;0,0,VLOOKUP(KI$1,resumen!$A$4:$HF$104,100,FALSE)-KJ16)</f>
        <v>0</v>
      </c>
      <c r="KJ16" s="113">
        <f>VLOOKUP(KI$1,resumen!$A$4:$HF$104,97,FALSE)</f>
        <v>0</v>
      </c>
      <c r="KK16" s="113">
        <f>VLOOKUP(KI$1,resumen!$A$4:$HF$104,101,FALSE)</f>
        <v>0</v>
      </c>
      <c r="KL16" s="113">
        <f>IF(VLOOKUP(KL$1,resumen!$A$4:$HF$104,100,FALSE)-KM16&lt;0,0,VLOOKUP(KL$1,resumen!$A$4:$HF$104,100,FALSE)-KM16)</f>
        <v>0</v>
      </c>
      <c r="KM16" s="113">
        <f>VLOOKUP(KL$1,resumen!$A$4:$HF$104,97,FALSE)</f>
        <v>0</v>
      </c>
      <c r="KN16" s="113">
        <f>VLOOKUP(KL$1,resumen!$A$4:$HF$104,101,FALSE)</f>
        <v>0</v>
      </c>
      <c r="KO16" s="113">
        <f>IF(VLOOKUP(KO$1,resumen!$A$4:$HF$104,100,FALSE)-KP16&lt;0,0,VLOOKUP(KO$1,resumen!$A$4:$HF$104,100,FALSE)-KP16)</f>
        <v>0</v>
      </c>
      <c r="KP16" s="113">
        <f>VLOOKUP(KO$1,resumen!$A$4:$HF$104,97,FALSE)</f>
        <v>0</v>
      </c>
      <c r="KQ16" s="113">
        <f>VLOOKUP(KO$1,resumen!$A$4:$HF$104,101,FALSE)</f>
        <v>0</v>
      </c>
      <c r="KR16" s="113">
        <f t="shared" si="0"/>
        <v>0</v>
      </c>
      <c r="KS16" s="113">
        <f t="shared" si="0"/>
        <v>0</v>
      </c>
      <c r="KT16" s="113">
        <f t="shared" si="0"/>
        <v>0</v>
      </c>
      <c r="KU16" s="140"/>
      <c r="KV16" s="24">
        <f t="shared" si="1"/>
        <v>0</v>
      </c>
    </row>
    <row r="17" spans="1:308" x14ac:dyDescent="0.25">
      <c r="A17" s="26">
        <v>1000171</v>
      </c>
      <c r="B17" s="24" t="s">
        <v>44</v>
      </c>
      <c r="C17" s="26" t="s">
        <v>9</v>
      </c>
      <c r="D17" s="113">
        <f>IF(VLOOKUP(D$1,resumen!$A$4:$HF$104,108,FALSE)-E17&lt;0,0,VLOOKUP(D$1,resumen!$A$4:$HF$104,108,FALSE)-E17)</f>
        <v>0</v>
      </c>
      <c r="E17" s="113">
        <f>VLOOKUP(D$1,resumen!$A$4:$HF$104,105,FALSE)</f>
        <v>0</v>
      </c>
      <c r="F17" s="113">
        <f>VLOOKUP(D$1,resumen!$A$4:$HF$104,109,FALSE)</f>
        <v>0</v>
      </c>
      <c r="G17" s="113">
        <f>IF(VLOOKUP(G$1,resumen!$A$4:$HF$104,108,FALSE)-H17&lt;0,0,VLOOKUP(G$1,resumen!$A$4:$HF$104,108,FALSE)-H17)</f>
        <v>0</v>
      </c>
      <c r="H17" s="113">
        <f>VLOOKUP(G$1,resumen!$A$4:$HF$104,105,FALSE)</f>
        <v>0</v>
      </c>
      <c r="I17" s="113">
        <f>VLOOKUP(G$1,resumen!$A$4:$HF$104,109,FALSE)</f>
        <v>0</v>
      </c>
      <c r="J17" s="113">
        <f>IF(VLOOKUP(J$1,resumen!$A$4:$HF$104,108,FALSE)-K17&lt;0,0,VLOOKUP(J$1,resumen!$A$4:$HF$104,108,FALSE)-K17)</f>
        <v>0</v>
      </c>
      <c r="K17" s="113">
        <f>VLOOKUP(J$1,resumen!$A$4:$HF$104,105,FALSE)</f>
        <v>0</v>
      </c>
      <c r="L17" s="113">
        <f>VLOOKUP(J$1,resumen!$A$4:$HF$104,109,FALSE)</f>
        <v>0</v>
      </c>
      <c r="M17" s="113">
        <f>IF(VLOOKUP(M$1,resumen!$A$4:$HF$104,108,FALSE)-N17&lt;0,0,VLOOKUP(M$1,resumen!$A$4:$HF$104,108,FALSE)-N17)</f>
        <v>0</v>
      </c>
      <c r="N17" s="113">
        <f>VLOOKUP(M$1,resumen!$A$4:$HF$104,105,FALSE)</f>
        <v>0</v>
      </c>
      <c r="O17" s="113">
        <f>VLOOKUP(M$1,resumen!$A$4:$HF$104,109,FALSE)</f>
        <v>0</v>
      </c>
      <c r="P17" s="113">
        <f>IF(VLOOKUP(P$1,resumen!$A$4:$HF$104,108,FALSE)-Q17&lt;0,0,VLOOKUP(P$1,resumen!$A$4:$HF$104,108,FALSE)-Q17)</f>
        <v>0</v>
      </c>
      <c r="Q17" s="113">
        <f>VLOOKUP(P$1,resumen!$A$4:$HF$104,105,FALSE)</f>
        <v>0</v>
      </c>
      <c r="R17" s="113">
        <f>VLOOKUP(P$1,resumen!$A$4:$HF$104,109,FALSE)</f>
        <v>0</v>
      </c>
      <c r="S17" s="113">
        <f>IF(VLOOKUP(S$1,resumen!$A$4:$HF$104,108,FALSE)-T17&lt;0,0,VLOOKUP(S$1,resumen!$A$4:$HF$104,108,FALSE)-T17)</f>
        <v>0</v>
      </c>
      <c r="T17" s="113">
        <f>VLOOKUP(S$1,resumen!$A$4:$HF$104,105,FALSE)</f>
        <v>0</v>
      </c>
      <c r="U17" s="113">
        <f>VLOOKUP(S$1,resumen!$A$4:$HF$104,109,FALSE)</f>
        <v>0</v>
      </c>
      <c r="V17" s="113">
        <f>IF(VLOOKUP(V$1,resumen!$A$4:$HF$104,108,FALSE)-W17&lt;0,0,VLOOKUP(V$1,resumen!$A$4:$HF$104,108,FALSE)-W17)</f>
        <v>0</v>
      </c>
      <c r="W17" s="113">
        <f>VLOOKUP(V$1,resumen!$A$4:$HF$104,105,FALSE)</f>
        <v>0</v>
      </c>
      <c r="X17" s="113">
        <f>VLOOKUP(V$1,resumen!$A$4:$HF$104,109,FALSE)</f>
        <v>0</v>
      </c>
      <c r="Y17" s="113">
        <f>IF(VLOOKUP(Y$1,resumen!$A$4:$HF$104,108,FALSE)-Z17&lt;0,0,VLOOKUP(Y$1,resumen!$A$4:$HF$104,108,FALSE)-Z17)</f>
        <v>0</v>
      </c>
      <c r="Z17" s="113">
        <f>VLOOKUP(Y$1,resumen!$A$4:$HF$104,105,FALSE)</f>
        <v>0</v>
      </c>
      <c r="AA17" s="113">
        <f>VLOOKUP(Y$1,resumen!$A$4:$HF$104,109,FALSE)</f>
        <v>0</v>
      </c>
      <c r="AB17" s="113">
        <f>IF(VLOOKUP(AB$1,resumen!$A$4:$HF$104,108,FALSE)-AC17&lt;0,0,VLOOKUP(AB$1,resumen!$A$4:$HF$104,108,FALSE)-AC17)</f>
        <v>0</v>
      </c>
      <c r="AC17" s="113">
        <f>VLOOKUP(AB$1,resumen!$A$4:$HF$104,105,FALSE)</f>
        <v>0</v>
      </c>
      <c r="AD17" s="113">
        <f>VLOOKUP(AB$1,resumen!$A$4:$HF$104,109,FALSE)</f>
        <v>0</v>
      </c>
      <c r="AE17" s="113">
        <f>IF(VLOOKUP(AE$1,resumen!$A$4:$HF$104,108,FALSE)-AF17&lt;0,0,VLOOKUP(AE$1,resumen!$A$4:$HF$104,108,FALSE)-AF17)</f>
        <v>0</v>
      </c>
      <c r="AF17" s="113">
        <f>VLOOKUP(AE$1,resumen!$A$4:$HF$104,105,FALSE)</f>
        <v>0</v>
      </c>
      <c r="AG17" s="113">
        <f>VLOOKUP(AE$1,resumen!$A$4:$HF$104,109,FALSE)</f>
        <v>0</v>
      </c>
      <c r="AH17" s="113">
        <f>IF(VLOOKUP(AH$1,resumen!$A$4:$HF$104,108,FALSE)-AI17&lt;0,0,VLOOKUP(AH$1,resumen!$A$4:$HF$104,108,FALSE)-AI17)</f>
        <v>0</v>
      </c>
      <c r="AI17" s="113">
        <f>VLOOKUP(AH$1,resumen!$A$4:$HF$104,105,FALSE)</f>
        <v>0</v>
      </c>
      <c r="AJ17" s="113">
        <f>VLOOKUP(AH$1,resumen!$A$4:$HF$104,109,FALSE)</f>
        <v>0</v>
      </c>
      <c r="AK17" s="113">
        <f>IF(VLOOKUP(AK$1,resumen!$A$4:$HF$104,108,FALSE)-AL17&lt;0,0,VLOOKUP(AK$1,resumen!$A$4:$HF$104,108,FALSE)-AL17)</f>
        <v>0</v>
      </c>
      <c r="AL17" s="113">
        <f>VLOOKUP(AK$1,resumen!$A$4:$HF$104,105,FALSE)</f>
        <v>0</v>
      </c>
      <c r="AM17" s="113">
        <f>VLOOKUP(AK$1,resumen!$A$4:$HF$104,109,FALSE)</f>
        <v>0</v>
      </c>
      <c r="AN17" s="113">
        <f>IF(VLOOKUP(AN$1,resumen!$A$4:$HF$104,108,FALSE)-AO17&lt;0,0,VLOOKUP(AN$1,resumen!$A$4:$HF$104,108,FALSE)-AO17)</f>
        <v>0</v>
      </c>
      <c r="AO17" s="113">
        <f>VLOOKUP(AN$1,resumen!$A$4:$HF$104,105,FALSE)</f>
        <v>0</v>
      </c>
      <c r="AP17" s="113">
        <f>VLOOKUP(AN$1,resumen!$A$4:$HF$104,109,FALSE)</f>
        <v>0</v>
      </c>
      <c r="AQ17" s="113">
        <f>IF(VLOOKUP(AQ$1,resumen!$A$4:$HF$104,108,FALSE)-AR17&lt;0,0,VLOOKUP(AQ$1,resumen!$A$4:$HF$104,108,FALSE)-AR17)</f>
        <v>0</v>
      </c>
      <c r="AR17" s="113">
        <f>VLOOKUP(AQ$1,resumen!$A$4:$HF$104,105,FALSE)</f>
        <v>0</v>
      </c>
      <c r="AS17" s="113">
        <f>VLOOKUP(AQ$1,resumen!$A$4:$HF$104,109,FALSE)</f>
        <v>0</v>
      </c>
      <c r="AT17" s="113">
        <f>IF(VLOOKUP(AT$1,resumen!$A$4:$HF$104,108,FALSE)-AU17&lt;0,0,VLOOKUP(AT$1,resumen!$A$4:$HF$104,108,FALSE)-AU17)</f>
        <v>0</v>
      </c>
      <c r="AU17" s="113">
        <f>VLOOKUP(AT$1,resumen!$A$4:$HF$104,105,FALSE)</f>
        <v>0</v>
      </c>
      <c r="AV17" s="113">
        <f>VLOOKUP(AT$1,resumen!$A$4:$HF$104,109,FALSE)</f>
        <v>0</v>
      </c>
      <c r="AW17" s="113">
        <f>IF(VLOOKUP(AW$1,resumen!$A$4:$HF$104,108,FALSE)-AX17&lt;0,0,VLOOKUP(AW$1,resumen!$A$4:$HF$104,108,FALSE)-AX17)</f>
        <v>0</v>
      </c>
      <c r="AX17" s="113">
        <f>VLOOKUP(AW$1,resumen!$A$4:$HF$104,105,FALSE)</f>
        <v>0</v>
      </c>
      <c r="AY17" s="113">
        <f>VLOOKUP(AW$1,resumen!$A$4:$HF$104,109,FALSE)</f>
        <v>0</v>
      </c>
      <c r="AZ17" s="113">
        <f>IF(VLOOKUP(AZ$1,resumen!$A$4:$HF$104,108,FALSE)-BA17&lt;0,0,VLOOKUP(AZ$1,resumen!$A$4:$HF$104,108,FALSE)-BA17)</f>
        <v>0</v>
      </c>
      <c r="BA17" s="113">
        <f>VLOOKUP(AZ$1,resumen!$A$4:$HF$104,105,FALSE)</f>
        <v>0</v>
      </c>
      <c r="BB17" s="113">
        <f>VLOOKUP(AZ$1,resumen!$A$4:$HF$104,109,FALSE)</f>
        <v>0</v>
      </c>
      <c r="BC17" s="113">
        <f>IF(VLOOKUP(BC$1,resumen!$A$4:$HF$104,108,FALSE)-BD17&lt;0,0,VLOOKUP(BC$1,resumen!$A$4:$HF$104,108,FALSE)-BD17)</f>
        <v>0</v>
      </c>
      <c r="BD17" s="113">
        <f>VLOOKUP(BC$1,resumen!$A$4:$HF$104,105,FALSE)</f>
        <v>0</v>
      </c>
      <c r="BE17" s="113">
        <f>VLOOKUP(BC$1,resumen!$A$4:$HF$104,109,FALSE)</f>
        <v>0</v>
      </c>
      <c r="BF17" s="113">
        <f>IF(VLOOKUP(BF$1,resumen!$A$4:$HF$104,108,FALSE)-BG17&lt;0,0,VLOOKUP(BF$1,resumen!$A$4:$HF$104,108,FALSE)-BG17)</f>
        <v>0</v>
      </c>
      <c r="BG17" s="113">
        <f>VLOOKUP(BF$1,resumen!$A$4:$HF$104,105,FALSE)</f>
        <v>0</v>
      </c>
      <c r="BH17" s="113">
        <f>VLOOKUP(BF$1,resumen!$A$4:$HF$104,109,FALSE)</f>
        <v>0</v>
      </c>
      <c r="BI17" s="113">
        <f>IF(VLOOKUP(BI$1,resumen!$A$4:$HF$104,108,FALSE)-BJ17&lt;0,0,VLOOKUP(BI$1,resumen!$A$4:$HF$104,108,FALSE)-BJ17)</f>
        <v>0</v>
      </c>
      <c r="BJ17" s="113">
        <f>VLOOKUP(BI$1,resumen!$A$4:$HF$104,105,FALSE)</f>
        <v>0</v>
      </c>
      <c r="BK17" s="113">
        <f>VLOOKUP(BI$1,resumen!$A$4:$HF$104,109,FALSE)</f>
        <v>0</v>
      </c>
      <c r="BL17" s="113">
        <f>IF(VLOOKUP(BL$1,resumen!$A$4:$HF$104,108,FALSE)-BM17&lt;0,0,VLOOKUP(BL$1,resumen!$A$4:$HF$104,108,FALSE)-BM17)</f>
        <v>0</v>
      </c>
      <c r="BM17" s="113">
        <f>VLOOKUP(BL$1,resumen!$A$4:$HF$104,105,FALSE)</f>
        <v>0</v>
      </c>
      <c r="BN17" s="113">
        <f>VLOOKUP(BL$1,resumen!$A$4:$HF$104,109,FALSE)</f>
        <v>0</v>
      </c>
      <c r="BO17" s="113">
        <f>IF(VLOOKUP(BO$1,resumen!$A$4:$HF$104,108,FALSE)-BP17&lt;0,0,VLOOKUP(BO$1,resumen!$A$4:$HF$104,108,FALSE)-BP17)</f>
        <v>0</v>
      </c>
      <c r="BP17" s="113">
        <f>VLOOKUP(BO$1,resumen!$A$4:$HF$104,105,FALSE)</f>
        <v>0</v>
      </c>
      <c r="BQ17" s="113">
        <f>VLOOKUP(BO$1,resumen!$A$4:$HF$104,109,FALSE)</f>
        <v>0</v>
      </c>
      <c r="BR17" s="113">
        <f>IF(VLOOKUP(BR$1,resumen!$A$4:$HF$104,108,FALSE)-BS17&lt;0,0,VLOOKUP(BR$1,resumen!$A$4:$HF$104,108,FALSE)-BS17)</f>
        <v>0</v>
      </c>
      <c r="BS17" s="113">
        <f>VLOOKUP(BR$1,resumen!$A$4:$HF$104,105,FALSE)</f>
        <v>0</v>
      </c>
      <c r="BT17" s="113">
        <f>VLOOKUP(BR$1,resumen!$A$4:$HF$104,109,FALSE)</f>
        <v>0</v>
      </c>
      <c r="BU17" s="113">
        <f>IF(VLOOKUP(BU$1,resumen!$A$4:$HF$104,108,FALSE)-BV17&lt;0,0,VLOOKUP(BU$1,resumen!$A$4:$HF$104,108,FALSE)-BV17)</f>
        <v>0</v>
      </c>
      <c r="BV17" s="113">
        <f>VLOOKUP(BU$1,resumen!$A$4:$HF$104,105,FALSE)</f>
        <v>0</v>
      </c>
      <c r="BW17" s="113">
        <f>VLOOKUP(BU$1,resumen!$A$4:$HF$104,109,FALSE)</f>
        <v>0</v>
      </c>
      <c r="BX17" s="113">
        <f>IF(VLOOKUP(BX$1,resumen!$A$4:$HF$104,108,FALSE)-BY17&lt;0,0,VLOOKUP(BX$1,resumen!$A$4:$HF$104,108,FALSE)-BY17)</f>
        <v>0</v>
      </c>
      <c r="BY17" s="113">
        <f>VLOOKUP(BX$1,resumen!$A$4:$HF$104,105,FALSE)</f>
        <v>0</v>
      </c>
      <c r="BZ17" s="113">
        <f>VLOOKUP(BX$1,resumen!$A$4:$HF$104,109,FALSE)</f>
        <v>0</v>
      </c>
      <c r="CA17" s="113">
        <f>IF(VLOOKUP(CA$1,resumen!$A$4:$HF$104,108,FALSE)-CB17&lt;0,0,VLOOKUP(CA$1,resumen!$A$4:$HF$104,108,FALSE)-CB17)</f>
        <v>0</v>
      </c>
      <c r="CB17" s="113">
        <f>VLOOKUP(CA$1,resumen!$A$4:$HF$104,105,FALSE)</f>
        <v>0</v>
      </c>
      <c r="CC17" s="113">
        <f>VLOOKUP(CA$1,resumen!$A$4:$HF$104,109,FALSE)</f>
        <v>0</v>
      </c>
      <c r="CD17" s="113">
        <f>IF(VLOOKUP(CD$1,resumen!$A$4:$HF$104,108,FALSE)-CE17&lt;0,0,VLOOKUP(CD$1,resumen!$A$4:$HF$104,108,FALSE)-CE17)</f>
        <v>0</v>
      </c>
      <c r="CE17" s="113">
        <f>VLOOKUP(CD$1,resumen!$A$4:$HF$104,105,FALSE)</f>
        <v>0</v>
      </c>
      <c r="CF17" s="113">
        <f>VLOOKUP(CD$1,resumen!$A$4:$HF$104,109,FALSE)</f>
        <v>0</v>
      </c>
      <c r="CG17" s="113">
        <f>IF(VLOOKUP(CG$1,resumen!$A$4:$HF$104,108,FALSE)-CH17&lt;0,0,VLOOKUP(CG$1,resumen!$A$4:$HF$104,108,FALSE)-CH17)</f>
        <v>0</v>
      </c>
      <c r="CH17" s="113">
        <f>VLOOKUP(CG$1,resumen!$A$4:$HF$104,105,FALSE)</f>
        <v>0</v>
      </c>
      <c r="CI17" s="113">
        <f>VLOOKUP(CG$1,resumen!$A$4:$HF$104,109,FALSE)</f>
        <v>0</v>
      </c>
      <c r="CJ17" s="113">
        <f>IF(VLOOKUP(CJ$1,resumen!$A$4:$HF$104,108,FALSE)-CK17&lt;0,0,VLOOKUP(CJ$1,resumen!$A$4:$HF$104,108,FALSE)-CK17)</f>
        <v>0</v>
      </c>
      <c r="CK17" s="113">
        <f>VLOOKUP(CJ$1,resumen!$A$4:$HF$104,105,FALSE)</f>
        <v>0</v>
      </c>
      <c r="CL17" s="113">
        <f>VLOOKUP(CJ$1,resumen!$A$4:$HF$104,109,FALSE)</f>
        <v>0</v>
      </c>
      <c r="CM17" s="113">
        <f>IF(VLOOKUP(CM$1,resumen!$A$4:$HF$104,108,FALSE)-CN17&lt;0,0,VLOOKUP(CM$1,resumen!$A$4:$HF$104,108,FALSE)-CN17)</f>
        <v>0</v>
      </c>
      <c r="CN17" s="113">
        <f>VLOOKUP(CM$1,resumen!$A$4:$HF$104,105,FALSE)</f>
        <v>0</v>
      </c>
      <c r="CO17" s="113">
        <f>VLOOKUP(CM$1,resumen!$A$4:$HF$104,109,FALSE)</f>
        <v>0</v>
      </c>
      <c r="CP17" s="113">
        <f>IF(VLOOKUP(CP$1,resumen!$A$4:$HF$104,108,FALSE)-CQ17&lt;0,0,VLOOKUP(CP$1,resumen!$A$4:$HF$104,108,FALSE)-CQ17)</f>
        <v>0</v>
      </c>
      <c r="CQ17" s="113">
        <f>VLOOKUP(CP$1,resumen!$A$4:$HF$104,105,FALSE)</f>
        <v>0</v>
      </c>
      <c r="CR17" s="113">
        <f>VLOOKUP(CP$1,resumen!$A$4:$HF$104,109,FALSE)</f>
        <v>0</v>
      </c>
      <c r="CS17" s="113">
        <f>IF(VLOOKUP(CS$1,resumen!$A$4:$HF$104,108,FALSE)-CT17&lt;0,0,VLOOKUP(CS$1,resumen!$A$4:$HF$104,108,FALSE)-CT17)</f>
        <v>0</v>
      </c>
      <c r="CT17" s="113">
        <f>VLOOKUP(CS$1,resumen!$A$4:$HF$104,105,FALSE)</f>
        <v>0</v>
      </c>
      <c r="CU17" s="113">
        <f>VLOOKUP(CS$1,resumen!$A$4:$HF$104,109,FALSE)</f>
        <v>0</v>
      </c>
      <c r="CV17" s="113">
        <f>IF(VLOOKUP(CV$1,resumen!$A$4:$HF$104,108,FALSE)-CW17&lt;0,0,VLOOKUP(CV$1,resumen!$A$4:$HF$104,108,FALSE)-CW17)</f>
        <v>0</v>
      </c>
      <c r="CW17" s="113">
        <f>VLOOKUP(CV$1,resumen!$A$4:$HF$104,105,FALSE)</f>
        <v>0</v>
      </c>
      <c r="CX17" s="113">
        <f>VLOOKUP(CV$1,resumen!$A$4:$HF$104,109,FALSE)</f>
        <v>0</v>
      </c>
      <c r="CY17" s="113">
        <f>IF(VLOOKUP(CY$1,resumen!$A$4:$HF$104,108,FALSE)-CZ17&lt;0,0,VLOOKUP(CY$1,resumen!$A$4:$HF$104,108,FALSE)-CZ17)</f>
        <v>0</v>
      </c>
      <c r="CZ17" s="113">
        <f>VLOOKUP(CY$1,resumen!$A$4:$HF$104,105,FALSE)</f>
        <v>0</v>
      </c>
      <c r="DA17" s="113">
        <f>VLOOKUP(CY$1,resumen!$A$4:$HF$104,109,FALSE)</f>
        <v>0</v>
      </c>
      <c r="DB17" s="113">
        <f>IF(VLOOKUP(DB$1,resumen!$A$4:$HF$104,108,FALSE)-DC17&lt;0,0,VLOOKUP(DB$1,resumen!$A$4:$HF$104,108,FALSE)-DC17)</f>
        <v>0</v>
      </c>
      <c r="DC17" s="113">
        <f>VLOOKUP(DB$1,resumen!$A$4:$HF$104,105,FALSE)</f>
        <v>0</v>
      </c>
      <c r="DD17" s="113">
        <f>VLOOKUP(DB$1,resumen!$A$4:$HF$104,109,FALSE)</f>
        <v>0</v>
      </c>
      <c r="DE17" s="113">
        <f>IF(VLOOKUP(DE$1,resumen!$A$4:$HF$104,108,FALSE)-DF17&lt;0,0,VLOOKUP(DE$1,resumen!$A$4:$HF$104,108,FALSE)-DF17)</f>
        <v>0</v>
      </c>
      <c r="DF17" s="113">
        <f>VLOOKUP(DE$1,resumen!$A$4:$HF$104,105,FALSE)</f>
        <v>0</v>
      </c>
      <c r="DG17" s="113">
        <f>VLOOKUP(DE$1,resumen!$A$4:$HF$104,109,FALSE)</f>
        <v>0</v>
      </c>
      <c r="DH17" s="113">
        <f>IF(VLOOKUP(DH$1,resumen!$A$4:$HF$104,108,FALSE)-DI17&lt;0,0,VLOOKUP(DH$1,resumen!$A$4:$HF$104,108,FALSE)-DI17)</f>
        <v>0</v>
      </c>
      <c r="DI17" s="113">
        <f>VLOOKUP(DH$1,resumen!$A$4:$HF$104,105,FALSE)</f>
        <v>0</v>
      </c>
      <c r="DJ17" s="113">
        <f>VLOOKUP(DH$1,resumen!$A$4:$HF$104,109,FALSE)</f>
        <v>0</v>
      </c>
      <c r="DK17" s="113">
        <f>IF(VLOOKUP(DK$1,resumen!$A$4:$HF$104,108,FALSE)-DL17&lt;0,0,VLOOKUP(DK$1,resumen!$A$4:$HF$104,108,FALSE)-DL17)</f>
        <v>0</v>
      </c>
      <c r="DL17" s="113">
        <f>VLOOKUP(DK$1,resumen!$A$4:$HF$104,105,FALSE)</f>
        <v>0</v>
      </c>
      <c r="DM17" s="113">
        <f>VLOOKUP(DK$1,resumen!$A$4:$HF$104,109,FALSE)</f>
        <v>0</v>
      </c>
      <c r="DN17" s="113">
        <f>IF(VLOOKUP(DN$1,resumen!$A$4:$HF$104,108,FALSE)-DO17&lt;0,0,VLOOKUP(DN$1,resumen!$A$4:$HF$104,108,FALSE)-DO17)</f>
        <v>0</v>
      </c>
      <c r="DO17" s="113">
        <f>VLOOKUP(DN$1,resumen!$A$4:$HF$104,105,FALSE)</f>
        <v>0</v>
      </c>
      <c r="DP17" s="113">
        <f>VLOOKUP(DN$1,resumen!$A$4:$HF$104,109,FALSE)</f>
        <v>0</v>
      </c>
      <c r="DQ17" s="113">
        <f>IF(VLOOKUP(DQ$1,resumen!$A$4:$HF$104,108,FALSE)-DR17&lt;0,0,VLOOKUP(DQ$1,resumen!$A$4:$HF$104,108,FALSE)-DR17)</f>
        <v>0</v>
      </c>
      <c r="DR17" s="113">
        <f>VLOOKUP(DQ$1,resumen!$A$4:$HF$104,105,FALSE)</f>
        <v>0</v>
      </c>
      <c r="DS17" s="113">
        <f>VLOOKUP(DQ$1,resumen!$A$4:$HF$104,109,FALSE)</f>
        <v>0</v>
      </c>
      <c r="DT17" s="113">
        <f>IF(VLOOKUP(DT$1,resumen!$A$4:$HF$104,108,FALSE)-DU17&lt;0,0,VLOOKUP(DT$1,resumen!$A$4:$HF$104,108,FALSE)-DU17)</f>
        <v>0</v>
      </c>
      <c r="DU17" s="113">
        <f>VLOOKUP(DT$1,resumen!$A$4:$HF$104,105,FALSE)</f>
        <v>0</v>
      </c>
      <c r="DV17" s="113">
        <f>VLOOKUP(DT$1,resumen!$A$4:$HF$104,109,FALSE)</f>
        <v>0</v>
      </c>
      <c r="DW17" s="113">
        <f>IF(VLOOKUP(DW$1,resumen!$A$4:$HF$104,108,FALSE)-DX17&lt;0,0,VLOOKUP(DW$1,resumen!$A$4:$HF$104,108,FALSE)-DX17)</f>
        <v>0</v>
      </c>
      <c r="DX17" s="113">
        <f>VLOOKUP(DW$1,resumen!$A$4:$HF$104,105,FALSE)</f>
        <v>0</v>
      </c>
      <c r="DY17" s="113">
        <f>VLOOKUP(DW$1,resumen!$A$4:$HF$104,109,FALSE)</f>
        <v>0</v>
      </c>
      <c r="DZ17" s="113">
        <f>IF(VLOOKUP(DZ$1,resumen!$A$4:$HF$104,108,FALSE)-EA17&lt;0,0,VLOOKUP(DZ$1,resumen!$A$4:$HF$104,108,FALSE)-EA17)</f>
        <v>0</v>
      </c>
      <c r="EA17" s="113">
        <f>VLOOKUP(DZ$1,resumen!$A$4:$HF$104,105,FALSE)</f>
        <v>0</v>
      </c>
      <c r="EB17" s="113">
        <f>VLOOKUP(DZ$1,resumen!$A$4:$HF$104,109,FALSE)</f>
        <v>0</v>
      </c>
      <c r="EC17" s="113">
        <f>IF(VLOOKUP(EC$1,resumen!$A$4:$HF$104,108,FALSE)-ED17&lt;0,0,VLOOKUP(EC$1,resumen!$A$4:$HF$104,108,FALSE)-ED17)</f>
        <v>0</v>
      </c>
      <c r="ED17" s="113">
        <f>VLOOKUP(EC$1,resumen!$A$4:$HF$104,105,FALSE)</f>
        <v>0</v>
      </c>
      <c r="EE17" s="113">
        <f>VLOOKUP(EC$1,resumen!$A$4:$HF$104,109,FALSE)</f>
        <v>0</v>
      </c>
      <c r="EF17" s="113">
        <f>IF(VLOOKUP(EF$1,resumen!$A$4:$HF$104,108,FALSE)-EG17&lt;0,0,VLOOKUP(EF$1,resumen!$A$4:$HF$104,108,FALSE)-EG17)</f>
        <v>0</v>
      </c>
      <c r="EG17" s="113">
        <f>VLOOKUP(EF$1,resumen!$A$4:$HF$104,105,FALSE)</f>
        <v>0</v>
      </c>
      <c r="EH17" s="113">
        <f>VLOOKUP(EF$1,resumen!$A$4:$HF$104,109,FALSE)</f>
        <v>0</v>
      </c>
      <c r="EI17" s="113">
        <f>IF(VLOOKUP(EI$1,resumen!$A$4:$HF$104,108,FALSE)-EJ17&lt;0,0,VLOOKUP(EI$1,resumen!$A$4:$HF$104,108,FALSE)-EJ17)</f>
        <v>0</v>
      </c>
      <c r="EJ17" s="113">
        <f>VLOOKUP(EI$1,resumen!$A$4:$HF$104,105,FALSE)</f>
        <v>0</v>
      </c>
      <c r="EK17" s="113">
        <f>VLOOKUP(EI$1,resumen!$A$4:$HF$104,109,FALSE)</f>
        <v>0</v>
      </c>
      <c r="EL17" s="113">
        <f>IF(VLOOKUP(EL$1,resumen!$A$4:$HF$104,108,FALSE)-EM17&lt;0,0,VLOOKUP(EL$1,resumen!$A$4:$HF$104,108,FALSE)-EM17)</f>
        <v>0</v>
      </c>
      <c r="EM17" s="113">
        <f>VLOOKUP(EL$1,resumen!$A$4:$HF$104,105,FALSE)</f>
        <v>0</v>
      </c>
      <c r="EN17" s="113">
        <f>VLOOKUP(EL$1,resumen!$A$4:$HF$104,109,FALSE)</f>
        <v>0</v>
      </c>
      <c r="EO17" s="113">
        <f>IF(VLOOKUP(EO$1,resumen!$A$4:$HF$104,108,FALSE)-EP17&lt;0,0,VLOOKUP(EO$1,resumen!$A$4:$HF$104,108,FALSE)-EP17)</f>
        <v>0</v>
      </c>
      <c r="EP17" s="113">
        <f>VLOOKUP(EO$1,resumen!$A$4:$HF$104,105,FALSE)</f>
        <v>0</v>
      </c>
      <c r="EQ17" s="113">
        <f>VLOOKUP(EO$1,resumen!$A$4:$HF$104,109,FALSE)</f>
        <v>0</v>
      </c>
      <c r="ER17" s="113">
        <f>IF(VLOOKUP(ER$1,resumen!$A$4:$HF$104,108,FALSE)-ES17&lt;0,0,VLOOKUP(ER$1,resumen!$A$4:$HF$104,108,FALSE)-ES17)</f>
        <v>0</v>
      </c>
      <c r="ES17" s="113">
        <f>VLOOKUP(ER$1,resumen!$A$4:$HF$104,105,FALSE)</f>
        <v>0</v>
      </c>
      <c r="ET17" s="113">
        <f>VLOOKUP(ER$1,resumen!$A$4:$HF$104,109,FALSE)</f>
        <v>0</v>
      </c>
      <c r="EU17" s="113">
        <f>IF(VLOOKUP(EU$1,resumen!$A$4:$HF$104,108,FALSE)-EV17&lt;0,0,VLOOKUP(EU$1,resumen!$A$4:$HF$104,108,FALSE)-EV17)</f>
        <v>0</v>
      </c>
      <c r="EV17" s="113">
        <f>VLOOKUP(EU$1,resumen!$A$4:$HF$104,105,FALSE)</f>
        <v>0</v>
      </c>
      <c r="EW17" s="113">
        <f>VLOOKUP(EU$1,resumen!$A$4:$HF$104,109,FALSE)</f>
        <v>0</v>
      </c>
      <c r="EX17" s="113">
        <f>IF(VLOOKUP(EX$1,resumen!$A$4:$HF$104,108,FALSE)-EY17&lt;0,0,VLOOKUP(EX$1,resumen!$A$4:$HF$104,108,FALSE)-EY17)</f>
        <v>0</v>
      </c>
      <c r="EY17" s="113">
        <f>VLOOKUP(EX$1,resumen!$A$4:$HF$104,105,FALSE)</f>
        <v>0</v>
      </c>
      <c r="EZ17" s="113">
        <f>VLOOKUP(EX$1,resumen!$A$4:$HF$104,109,FALSE)</f>
        <v>0</v>
      </c>
      <c r="FA17" s="113">
        <f>IF(VLOOKUP(FA$1,resumen!$A$4:$HF$104,108,FALSE)-FB17&lt;0,0,VLOOKUP(FA$1,resumen!$A$4:$HF$104,108,FALSE)-FB17)</f>
        <v>0</v>
      </c>
      <c r="FB17" s="113">
        <f>VLOOKUP(FA$1,resumen!$A$4:$HF$104,105,FALSE)</f>
        <v>0</v>
      </c>
      <c r="FC17" s="113">
        <f>VLOOKUP(FA$1,resumen!$A$4:$HF$104,109,FALSE)</f>
        <v>0</v>
      </c>
      <c r="FD17" s="113">
        <f>IF(VLOOKUP(FD$1,resumen!$A$4:$HF$104,108,FALSE)-FE17&lt;0,0,VLOOKUP(FD$1,resumen!$A$4:$HF$104,108,FALSE)-FE17)</f>
        <v>0</v>
      </c>
      <c r="FE17" s="113">
        <f>VLOOKUP(FD$1,resumen!$A$4:$HF$104,105,FALSE)</f>
        <v>0</v>
      </c>
      <c r="FF17" s="113">
        <f>VLOOKUP(FD$1,resumen!$A$4:$HF$104,109,FALSE)</f>
        <v>0</v>
      </c>
      <c r="FG17" s="113">
        <f>IF(VLOOKUP(FG$1,resumen!$A$4:$HF$104,108,FALSE)-FH17&lt;0,0,VLOOKUP(FG$1,resumen!$A$4:$HF$104,108,FALSE)-FH17)</f>
        <v>0</v>
      </c>
      <c r="FH17" s="113">
        <f>VLOOKUP(FG$1,resumen!$A$4:$HF$104,105,FALSE)</f>
        <v>0</v>
      </c>
      <c r="FI17" s="113">
        <f>VLOOKUP(FG$1,resumen!$A$4:$HF$104,109,FALSE)</f>
        <v>0</v>
      </c>
      <c r="FJ17" s="113">
        <f>IF(VLOOKUP(FJ$1,resumen!$A$4:$HF$104,108,FALSE)-FK17&lt;0,0,VLOOKUP(FJ$1,resumen!$A$4:$HF$104,108,FALSE)-FK17)</f>
        <v>0</v>
      </c>
      <c r="FK17" s="113">
        <f>VLOOKUP(FJ$1,resumen!$A$4:$HF$104,105,FALSE)</f>
        <v>0</v>
      </c>
      <c r="FL17" s="113">
        <f>VLOOKUP(FJ$1,resumen!$A$4:$HF$104,109,FALSE)</f>
        <v>0</v>
      </c>
      <c r="FM17" s="113">
        <f>IF(VLOOKUP(FM$1,resumen!$A$4:$HF$104,108,FALSE)-FN17&lt;0,0,VLOOKUP(FM$1,resumen!$A$4:$HF$104,108,FALSE)-FN17)</f>
        <v>0</v>
      </c>
      <c r="FN17" s="113">
        <f>VLOOKUP(FM$1,resumen!$A$4:$HF$104,105,FALSE)</f>
        <v>0</v>
      </c>
      <c r="FO17" s="113">
        <f>VLOOKUP(FM$1,resumen!$A$4:$HF$104,109,FALSE)</f>
        <v>0</v>
      </c>
      <c r="FP17" s="113">
        <f>IF(VLOOKUP(FP$1,resumen!$A$4:$HF$104,108,FALSE)-FQ17&lt;0,0,VLOOKUP(FP$1,resumen!$A$4:$HF$104,108,FALSE)-FQ17)</f>
        <v>0</v>
      </c>
      <c r="FQ17" s="113">
        <f>VLOOKUP(FP$1,resumen!$A$4:$HF$104,105,FALSE)</f>
        <v>0</v>
      </c>
      <c r="FR17" s="113">
        <f>VLOOKUP(FP$1,resumen!$A$4:$HF$104,109,FALSE)</f>
        <v>0</v>
      </c>
      <c r="FS17" s="113">
        <f>IF(VLOOKUP(FS$1,resumen!$A$4:$HF$104,108,FALSE)-FT17&lt;0,0,VLOOKUP(FS$1,resumen!$A$4:$HF$104,108,FALSE)-FT17)</f>
        <v>0</v>
      </c>
      <c r="FT17" s="113">
        <f>VLOOKUP(FS$1,resumen!$A$4:$HF$104,105,FALSE)</f>
        <v>0</v>
      </c>
      <c r="FU17" s="113">
        <f>VLOOKUP(FS$1,resumen!$A$4:$HF$104,109,FALSE)</f>
        <v>0</v>
      </c>
      <c r="FV17" s="113">
        <f>IF(VLOOKUP(FV$1,resumen!$A$4:$HF$104,108,FALSE)-FW17&lt;0,0,VLOOKUP(FV$1,resumen!$A$4:$HF$104,108,FALSE)-FW17)</f>
        <v>0</v>
      </c>
      <c r="FW17" s="113">
        <f>VLOOKUP(FV$1,resumen!$A$4:$HF$104,105,FALSE)</f>
        <v>0</v>
      </c>
      <c r="FX17" s="113">
        <f>VLOOKUP(FV$1,resumen!$A$4:$HF$104,109,FALSE)</f>
        <v>0</v>
      </c>
      <c r="FY17" s="113">
        <f>IF(VLOOKUP(FY$1,resumen!$A$4:$HF$104,108,FALSE)-FZ17&lt;0,0,VLOOKUP(FY$1,resumen!$A$4:$HF$104,108,FALSE)-FZ17)</f>
        <v>0</v>
      </c>
      <c r="FZ17" s="113">
        <f>VLOOKUP(FY$1,resumen!$A$4:$HF$104,105,FALSE)</f>
        <v>0</v>
      </c>
      <c r="GA17" s="113">
        <f>VLOOKUP(FY$1,resumen!$A$4:$HF$104,109,FALSE)</f>
        <v>0</v>
      </c>
      <c r="GB17" s="113">
        <f>IF(VLOOKUP(GB$1,resumen!$A$4:$HF$104,108,FALSE)-GC17&lt;0,0,VLOOKUP(GB$1,resumen!$A$4:$HF$104,108,FALSE)-GC17)</f>
        <v>0</v>
      </c>
      <c r="GC17" s="113">
        <f>VLOOKUP(GB$1,resumen!$A$4:$HF$104,105,FALSE)</f>
        <v>0</v>
      </c>
      <c r="GD17" s="113">
        <f>VLOOKUP(GB$1,resumen!$A$4:$HF$104,109,FALSE)</f>
        <v>0</v>
      </c>
      <c r="GE17" s="113">
        <f>IF(VLOOKUP(GE$1,resumen!$A$4:$HF$104,108,FALSE)-GF17&lt;0,0,VLOOKUP(GE$1,resumen!$A$4:$HF$104,108,FALSE)-GF17)</f>
        <v>0</v>
      </c>
      <c r="GF17" s="113">
        <f>VLOOKUP(GE$1,resumen!$A$4:$HF$104,105,FALSE)</f>
        <v>0</v>
      </c>
      <c r="GG17" s="113">
        <f>VLOOKUP(GE$1,resumen!$A$4:$HF$104,109,FALSE)</f>
        <v>0</v>
      </c>
      <c r="GH17" s="113">
        <f>IF(VLOOKUP(GH$1,resumen!$A$4:$HF$104,108,FALSE)-GI17&lt;0,0,VLOOKUP(GH$1,resumen!$A$4:$HF$104,108,FALSE)-GI17)</f>
        <v>0</v>
      </c>
      <c r="GI17" s="113">
        <f>VLOOKUP(GH$1,resumen!$A$4:$HF$104,105,FALSE)</f>
        <v>0</v>
      </c>
      <c r="GJ17" s="113">
        <f>VLOOKUP(GH$1,resumen!$A$4:$HF$104,109,FALSE)</f>
        <v>0</v>
      </c>
      <c r="GK17" s="113">
        <f>IF(VLOOKUP(GK$1,resumen!$A$4:$HF$104,108,FALSE)-GL17&lt;0,0,VLOOKUP(GK$1,resumen!$A$4:$HF$104,108,FALSE)-GL17)</f>
        <v>0</v>
      </c>
      <c r="GL17" s="113">
        <f>VLOOKUP(GK$1,resumen!$A$4:$HF$104,105,FALSE)</f>
        <v>0</v>
      </c>
      <c r="GM17" s="113">
        <f>VLOOKUP(GK$1,resumen!$A$4:$HF$104,109,FALSE)</f>
        <v>0</v>
      </c>
      <c r="GN17" s="113">
        <f>IF(VLOOKUP(GN$1,resumen!$A$4:$HF$104,108,FALSE)-GO17&lt;0,0,VLOOKUP(GN$1,resumen!$A$4:$HF$104,108,FALSE)-GO17)</f>
        <v>0</v>
      </c>
      <c r="GO17" s="113">
        <f>VLOOKUP(GN$1,resumen!$A$4:$HF$104,105,FALSE)</f>
        <v>0</v>
      </c>
      <c r="GP17" s="113">
        <f>VLOOKUP(GN$1,resumen!$A$4:$HF$104,109,FALSE)</f>
        <v>0</v>
      </c>
      <c r="GQ17" s="113">
        <f>IF(VLOOKUP(GQ$1,resumen!$A$4:$HF$104,108,FALSE)-GR17&lt;0,0,VLOOKUP(GQ$1,resumen!$A$4:$HF$104,108,FALSE)-GR17)</f>
        <v>0</v>
      </c>
      <c r="GR17" s="113">
        <f>VLOOKUP(GQ$1,resumen!$A$4:$HF$104,105,FALSE)</f>
        <v>0</v>
      </c>
      <c r="GS17" s="113">
        <f>VLOOKUP(GQ$1,resumen!$A$4:$HF$104,109,FALSE)</f>
        <v>0</v>
      </c>
      <c r="GT17" s="113">
        <f>IF(VLOOKUP(GT$1,resumen!$A$4:$HF$104,108,FALSE)-GU17&lt;0,0,VLOOKUP(GT$1,resumen!$A$4:$HF$104,108,FALSE)-GU17)</f>
        <v>0</v>
      </c>
      <c r="GU17" s="113">
        <f>VLOOKUP(GT$1,resumen!$A$4:$HF$104,105,FALSE)</f>
        <v>0</v>
      </c>
      <c r="GV17" s="113">
        <f>VLOOKUP(GT$1,resumen!$A$4:$HF$104,109,FALSE)</f>
        <v>0</v>
      </c>
      <c r="GW17" s="113">
        <f>IF(VLOOKUP(GW$1,resumen!$A$4:$HF$104,108,FALSE)-GX17&lt;0,0,VLOOKUP(GW$1,resumen!$A$4:$HF$104,108,FALSE)-GX17)</f>
        <v>0</v>
      </c>
      <c r="GX17" s="113">
        <f>VLOOKUP(GW$1,resumen!$A$4:$HF$104,105,FALSE)</f>
        <v>0</v>
      </c>
      <c r="GY17" s="113">
        <f>VLOOKUP(GW$1,resumen!$A$4:$HF$104,109,FALSE)</f>
        <v>0</v>
      </c>
      <c r="GZ17" s="113">
        <f>IF(VLOOKUP(GZ$1,resumen!$A$4:$HF$104,108,FALSE)-HA17&lt;0,0,VLOOKUP(GZ$1,resumen!$A$4:$HF$104,108,FALSE)-HA17)</f>
        <v>0</v>
      </c>
      <c r="HA17" s="113">
        <f>VLOOKUP(GZ$1,resumen!$A$4:$HF$104,105,FALSE)</f>
        <v>0</v>
      </c>
      <c r="HB17" s="113">
        <f>VLOOKUP(GZ$1,resumen!$A$4:$HF$104,109,FALSE)</f>
        <v>0</v>
      </c>
      <c r="HC17" s="113">
        <f>IF(VLOOKUP(HC$1,resumen!$A$4:$HF$104,108,FALSE)-HD17&lt;0,0,VLOOKUP(HC$1,resumen!$A$4:$HF$104,108,FALSE)-HD17)</f>
        <v>0</v>
      </c>
      <c r="HD17" s="113">
        <f>VLOOKUP(HC$1,resumen!$A$4:$HF$104,105,FALSE)</f>
        <v>0</v>
      </c>
      <c r="HE17" s="113">
        <f>VLOOKUP(HC$1,resumen!$A$4:$HF$104,109,FALSE)</f>
        <v>0</v>
      </c>
      <c r="HF17" s="113">
        <f>IF(VLOOKUP(HF$1,resumen!$A$4:$HF$104,108,FALSE)-HG17&lt;0,0,VLOOKUP(HF$1,resumen!$A$4:$HF$104,108,FALSE)-HG17)</f>
        <v>0</v>
      </c>
      <c r="HG17" s="113">
        <f>VLOOKUP(HF$1,resumen!$A$4:$HF$104,105,FALSE)</f>
        <v>0</v>
      </c>
      <c r="HH17" s="113">
        <f>VLOOKUP(HF$1,resumen!$A$4:$HF$104,109,FALSE)</f>
        <v>0</v>
      </c>
      <c r="HI17" s="113">
        <f>IF(VLOOKUP(HI$1,resumen!$A$4:$HF$104,108,FALSE)-HJ17&lt;0,0,VLOOKUP(HI$1,resumen!$A$4:$HF$104,108,FALSE)-HJ17)</f>
        <v>0</v>
      </c>
      <c r="HJ17" s="113">
        <f>VLOOKUP(HI$1,resumen!$A$4:$HF$104,105,FALSE)</f>
        <v>0</v>
      </c>
      <c r="HK17" s="113">
        <f>VLOOKUP(HI$1,resumen!$A$4:$HF$104,109,FALSE)</f>
        <v>0</v>
      </c>
      <c r="HL17" s="113">
        <f>IF(VLOOKUP(HL$1,resumen!$A$4:$HF$104,108,FALSE)-HM17&lt;0,0,VLOOKUP(HL$1,resumen!$A$4:$HF$104,108,FALSE)-HM17)</f>
        <v>0</v>
      </c>
      <c r="HM17" s="113">
        <f>VLOOKUP(HL$1,resumen!$A$4:$HF$104,105,FALSE)</f>
        <v>0</v>
      </c>
      <c r="HN17" s="113">
        <f>VLOOKUP(HL$1,resumen!$A$4:$HF$104,109,FALSE)</f>
        <v>0</v>
      </c>
      <c r="HO17" s="113">
        <f>IF(VLOOKUP(HO$1,resumen!$A$4:$HF$104,108,FALSE)-HP17&lt;0,0,VLOOKUP(HO$1,resumen!$A$4:$HF$104,108,FALSE)-HP17)</f>
        <v>0</v>
      </c>
      <c r="HP17" s="113">
        <f>VLOOKUP(HO$1,resumen!$A$4:$HF$104,105,FALSE)</f>
        <v>0</v>
      </c>
      <c r="HQ17" s="113">
        <f>VLOOKUP(HO$1,resumen!$A$4:$HF$104,109,FALSE)</f>
        <v>0</v>
      </c>
      <c r="HR17" s="113">
        <f>IF(VLOOKUP(HR$1,resumen!$A$4:$HF$104,108,FALSE)-HS17&lt;0,0,VLOOKUP(HR$1,resumen!$A$4:$HF$104,108,FALSE)-HS17)</f>
        <v>0</v>
      </c>
      <c r="HS17" s="113">
        <f>VLOOKUP(HR$1,resumen!$A$4:$HF$104,105,FALSE)</f>
        <v>0</v>
      </c>
      <c r="HT17" s="113">
        <f>VLOOKUP(HR$1,resumen!$A$4:$HF$104,109,FALSE)</f>
        <v>0</v>
      </c>
      <c r="HU17" s="113">
        <f>IF(VLOOKUP(HU$1,resumen!$A$4:$HF$104,108,FALSE)-HV17&lt;0,0,VLOOKUP(HU$1,resumen!$A$4:$HF$104,108,FALSE)-HV17)</f>
        <v>0</v>
      </c>
      <c r="HV17" s="113">
        <f>VLOOKUP(HU$1,resumen!$A$4:$HF$104,105,FALSE)</f>
        <v>0</v>
      </c>
      <c r="HW17" s="113">
        <f>VLOOKUP(HU$1,resumen!$A$4:$HF$104,109,FALSE)</f>
        <v>0</v>
      </c>
      <c r="HX17" s="113">
        <f>IF(VLOOKUP(HX$1,resumen!$A$4:$HF$104,108,FALSE)-HY17&lt;0,0,VLOOKUP(HX$1,resumen!$A$4:$HF$104,108,FALSE)-HY17)</f>
        <v>0</v>
      </c>
      <c r="HY17" s="113">
        <f>VLOOKUP(HX$1,resumen!$A$4:$HF$104,105,FALSE)</f>
        <v>0</v>
      </c>
      <c r="HZ17" s="113">
        <f>VLOOKUP(HX$1,resumen!$A$4:$HF$104,109,FALSE)</f>
        <v>0</v>
      </c>
      <c r="IA17" s="113">
        <f>IF(VLOOKUP(IA$1,resumen!$A$4:$HF$104,108,FALSE)-IB17&lt;0,0,VLOOKUP(IA$1,resumen!$A$4:$HF$104,108,FALSE)-IB17)</f>
        <v>0</v>
      </c>
      <c r="IB17" s="113">
        <f>VLOOKUP(IA$1,resumen!$A$4:$HF$104,105,FALSE)</f>
        <v>0</v>
      </c>
      <c r="IC17" s="113">
        <f>VLOOKUP(IA$1,resumen!$A$4:$HF$104,109,FALSE)</f>
        <v>0</v>
      </c>
      <c r="ID17" s="113">
        <f>IF(VLOOKUP(ID$1,resumen!$A$4:$HF$104,108,FALSE)-IE17&lt;0,0,VLOOKUP(ID$1,resumen!$A$4:$HF$104,108,FALSE)-IE17)</f>
        <v>0</v>
      </c>
      <c r="IE17" s="113">
        <f>VLOOKUP(ID$1,resumen!$A$4:$HF$104,105,FALSE)</f>
        <v>0</v>
      </c>
      <c r="IF17" s="113">
        <f>VLOOKUP(ID$1,resumen!$A$4:$HF$104,109,FALSE)</f>
        <v>0</v>
      </c>
      <c r="IG17" s="113">
        <f>IF(VLOOKUP(IG$1,resumen!$A$4:$HF$104,108,FALSE)-IH17&lt;0,0,VLOOKUP(IG$1,resumen!$A$4:$HF$104,108,FALSE)-IH17)</f>
        <v>0</v>
      </c>
      <c r="IH17" s="113">
        <f>VLOOKUP(IG$1,resumen!$A$4:$HF$104,105,FALSE)</f>
        <v>0</v>
      </c>
      <c r="II17" s="113">
        <f>VLOOKUP(IG$1,resumen!$A$4:$HF$104,109,FALSE)</f>
        <v>0</v>
      </c>
      <c r="IJ17" s="113">
        <f>IF(VLOOKUP(IJ$1,resumen!$A$4:$HF$104,108,FALSE)-IK17&lt;0,0,VLOOKUP(IJ$1,resumen!$A$4:$HF$104,108,FALSE)-IK17)</f>
        <v>0</v>
      </c>
      <c r="IK17" s="113">
        <f>VLOOKUP(IJ$1,resumen!$A$4:$HF$104,105,FALSE)</f>
        <v>0</v>
      </c>
      <c r="IL17" s="113">
        <f>VLOOKUP(IJ$1,resumen!$A$4:$HF$104,109,FALSE)</f>
        <v>0</v>
      </c>
      <c r="IM17" s="113">
        <f>IF(VLOOKUP(IM$1,resumen!$A$4:$HF$104,108,FALSE)-IN17&lt;0,0,VLOOKUP(IM$1,resumen!$A$4:$HF$104,108,FALSE)-IN17)</f>
        <v>0</v>
      </c>
      <c r="IN17" s="113">
        <f>VLOOKUP(IM$1,resumen!$A$4:$HF$104,105,FALSE)</f>
        <v>0</v>
      </c>
      <c r="IO17" s="113">
        <f>VLOOKUP(IM$1,resumen!$A$4:$HF$104,109,FALSE)</f>
        <v>0</v>
      </c>
      <c r="IP17" s="113">
        <f>IF(VLOOKUP(IP$1,resumen!$A$4:$HF$104,108,FALSE)-IQ17&lt;0,0,VLOOKUP(IP$1,resumen!$A$4:$HF$104,108,FALSE)-IQ17)</f>
        <v>0</v>
      </c>
      <c r="IQ17" s="113">
        <f>VLOOKUP(IP$1,resumen!$A$4:$HF$104,105,FALSE)</f>
        <v>0</v>
      </c>
      <c r="IR17" s="113">
        <f>VLOOKUP(IP$1,resumen!$A$4:$HF$104,109,FALSE)</f>
        <v>0</v>
      </c>
      <c r="IS17" s="113">
        <f>IF(VLOOKUP(IS$1,resumen!$A$4:$HF$104,108,FALSE)-IT17&lt;0,0,VLOOKUP(IS$1,resumen!$A$4:$HF$104,108,FALSE)-IT17)</f>
        <v>0</v>
      </c>
      <c r="IT17" s="113">
        <f>VLOOKUP(IS$1,resumen!$A$4:$HF$104,105,FALSE)</f>
        <v>0</v>
      </c>
      <c r="IU17" s="113">
        <f>VLOOKUP(IS$1,resumen!$A$4:$HF$104,109,FALSE)</f>
        <v>0</v>
      </c>
      <c r="IV17" s="113">
        <f>IF(VLOOKUP(IV$1,resumen!$A$4:$HF$104,108,FALSE)-IW17&lt;0,0,VLOOKUP(IV$1,resumen!$A$4:$HF$104,108,FALSE)-IW17)</f>
        <v>0</v>
      </c>
      <c r="IW17" s="113">
        <f>VLOOKUP(IV$1,resumen!$A$4:$HF$104,105,FALSE)</f>
        <v>0</v>
      </c>
      <c r="IX17" s="113">
        <f>VLOOKUP(IV$1,resumen!$A$4:$HF$104,109,FALSE)</f>
        <v>0</v>
      </c>
      <c r="IY17" s="113">
        <f>IF(VLOOKUP(IY$1,resumen!$A$4:$HF$104,108,FALSE)-IZ17&lt;0,0,VLOOKUP(IY$1,resumen!$A$4:$HF$104,108,FALSE)-IZ17)</f>
        <v>0</v>
      </c>
      <c r="IZ17" s="113">
        <f>VLOOKUP(IY$1,resumen!$A$4:$HF$104,105,FALSE)</f>
        <v>0</v>
      </c>
      <c r="JA17" s="113">
        <f>VLOOKUP(IY$1,resumen!$A$4:$HF$104,109,FALSE)</f>
        <v>0</v>
      </c>
      <c r="JB17" s="113">
        <f>IF(VLOOKUP(JB$1,resumen!$A$4:$HF$104,108,FALSE)-JC17&lt;0,0,VLOOKUP(JB$1,resumen!$A$4:$HF$104,108,FALSE)-JC17)</f>
        <v>0</v>
      </c>
      <c r="JC17" s="113">
        <f>VLOOKUP(JB$1,resumen!$A$4:$HF$104,105,FALSE)</f>
        <v>0</v>
      </c>
      <c r="JD17" s="113">
        <f>VLOOKUP(JB$1,resumen!$A$4:$HF$104,109,FALSE)</f>
        <v>0</v>
      </c>
      <c r="JE17" s="113">
        <f>IF(VLOOKUP(JE$1,resumen!$A$4:$HF$104,108,FALSE)-JF17&lt;0,0,VLOOKUP(JE$1,resumen!$A$4:$HF$104,108,FALSE)-JF17)</f>
        <v>0</v>
      </c>
      <c r="JF17" s="113">
        <f>VLOOKUP(JE$1,resumen!$A$4:$HF$104,105,FALSE)</f>
        <v>0</v>
      </c>
      <c r="JG17" s="113">
        <f>VLOOKUP(JE$1,resumen!$A$4:$HF$104,109,FALSE)</f>
        <v>0</v>
      </c>
      <c r="JH17" s="113">
        <f>IF(VLOOKUP(JH$1,resumen!$A$4:$HF$104,108,FALSE)-JI17&lt;0,0,VLOOKUP(JH$1,resumen!$A$4:$HF$104,108,FALSE)-JI17)</f>
        <v>0</v>
      </c>
      <c r="JI17" s="113">
        <f>VLOOKUP(JH$1,resumen!$A$4:$HF$104,105,FALSE)</f>
        <v>0</v>
      </c>
      <c r="JJ17" s="113">
        <f>VLOOKUP(JH$1,resumen!$A$4:$HF$104,109,FALSE)</f>
        <v>0</v>
      </c>
      <c r="JK17" s="113">
        <f>IF(VLOOKUP(JK$1,resumen!$A$4:$HF$104,108,FALSE)-JL17&lt;0,0,VLOOKUP(JK$1,resumen!$A$4:$HF$104,108,FALSE)-JL17)</f>
        <v>0</v>
      </c>
      <c r="JL17" s="113">
        <f>VLOOKUP(JK$1,resumen!$A$4:$HF$104,105,FALSE)</f>
        <v>0</v>
      </c>
      <c r="JM17" s="113">
        <f>VLOOKUP(JK$1,resumen!$A$4:$HF$104,109,FALSE)</f>
        <v>0</v>
      </c>
      <c r="JN17" s="113">
        <f>IF(VLOOKUP(JN$1,resumen!$A$4:$HF$104,108,FALSE)-JO17&lt;0,0,VLOOKUP(JN$1,resumen!$A$4:$HF$104,108,FALSE)-JO17)</f>
        <v>0</v>
      </c>
      <c r="JO17" s="113">
        <f>VLOOKUP(JN$1,resumen!$A$4:$HF$104,105,FALSE)</f>
        <v>0</v>
      </c>
      <c r="JP17" s="113">
        <f>VLOOKUP(JN$1,resumen!$A$4:$HF$104,109,FALSE)</f>
        <v>0</v>
      </c>
      <c r="JQ17" s="113">
        <f>IF(VLOOKUP(JQ$1,resumen!$A$4:$HF$104,108,FALSE)-JR17&lt;0,0,VLOOKUP(JQ$1,resumen!$A$4:$HF$104,108,FALSE)-JR17)</f>
        <v>0</v>
      </c>
      <c r="JR17" s="113">
        <f>VLOOKUP(JQ$1,resumen!$A$4:$HF$104,105,FALSE)</f>
        <v>0</v>
      </c>
      <c r="JS17" s="113">
        <f>VLOOKUP(JQ$1,resumen!$A$4:$HF$104,109,FALSE)</f>
        <v>0</v>
      </c>
      <c r="JT17" s="113">
        <f>IF(VLOOKUP(JT$1,resumen!$A$4:$HF$104,108,FALSE)-JU17&lt;0,0,VLOOKUP(JT$1,resumen!$A$4:$HF$104,108,FALSE)-JU17)</f>
        <v>0</v>
      </c>
      <c r="JU17" s="113">
        <f>VLOOKUP(JT$1,resumen!$A$4:$HF$104,105,FALSE)</f>
        <v>0</v>
      </c>
      <c r="JV17" s="113">
        <f>VLOOKUP(JT$1,resumen!$A$4:$HF$104,109,FALSE)</f>
        <v>0</v>
      </c>
      <c r="JW17" s="113">
        <f>IF(VLOOKUP(JW$1,resumen!$A$4:$HF$104,108,FALSE)-JX17&lt;0,0,VLOOKUP(JW$1,resumen!$A$4:$HF$104,108,FALSE)-JX17)</f>
        <v>0</v>
      </c>
      <c r="JX17" s="113">
        <f>VLOOKUP(JW$1,resumen!$A$4:$HF$104,105,FALSE)</f>
        <v>0</v>
      </c>
      <c r="JY17" s="113">
        <f>VLOOKUP(JW$1,resumen!$A$4:$HF$104,109,FALSE)</f>
        <v>0</v>
      </c>
      <c r="JZ17" s="113">
        <f>IF(VLOOKUP(JZ$1,resumen!$A$4:$HF$104,108,FALSE)-KA17&lt;0,0,VLOOKUP(JZ$1,resumen!$A$4:$HF$104,108,FALSE)-KA17)</f>
        <v>0</v>
      </c>
      <c r="KA17" s="113">
        <f>VLOOKUP(JZ$1,resumen!$A$4:$HF$104,105,FALSE)</f>
        <v>0</v>
      </c>
      <c r="KB17" s="113">
        <f>VLOOKUP(JZ$1,resumen!$A$4:$HF$104,109,FALSE)</f>
        <v>0</v>
      </c>
      <c r="KC17" s="113">
        <f>IF(VLOOKUP(KC$1,resumen!$A$4:$HF$104,108,FALSE)-KD17&lt;0,0,VLOOKUP(KC$1,resumen!$A$4:$HF$104,108,FALSE)-KD17)</f>
        <v>0</v>
      </c>
      <c r="KD17" s="113">
        <f>VLOOKUP(KC$1,resumen!$A$4:$HF$104,105,FALSE)</f>
        <v>0</v>
      </c>
      <c r="KE17" s="113">
        <f>VLOOKUP(KC$1,resumen!$A$4:$HF$104,109,FALSE)</f>
        <v>0</v>
      </c>
      <c r="KF17" s="113">
        <f>IF(VLOOKUP(KF$1,resumen!$A$4:$HF$104,108,FALSE)-KG17&lt;0,0,VLOOKUP(KF$1,resumen!$A$4:$HF$104,108,FALSE)-KG17)</f>
        <v>0</v>
      </c>
      <c r="KG17" s="113">
        <f>VLOOKUP(KF$1,resumen!$A$4:$HF$104,105,FALSE)</f>
        <v>0</v>
      </c>
      <c r="KH17" s="113">
        <f>VLOOKUP(KF$1,resumen!$A$4:$HF$104,109,FALSE)</f>
        <v>0</v>
      </c>
      <c r="KI17" s="113">
        <f>IF(VLOOKUP(KI$1,resumen!$A$4:$HF$104,108,FALSE)-KJ17&lt;0,0,VLOOKUP(KI$1,resumen!$A$4:$HF$104,108,FALSE)-KJ17)</f>
        <v>0</v>
      </c>
      <c r="KJ17" s="113">
        <f>VLOOKUP(KI$1,resumen!$A$4:$HF$104,105,FALSE)</f>
        <v>0</v>
      </c>
      <c r="KK17" s="113">
        <f>VLOOKUP(KI$1,resumen!$A$4:$HF$104,109,FALSE)</f>
        <v>0</v>
      </c>
      <c r="KL17" s="113">
        <f>IF(VLOOKUP(KL$1,resumen!$A$4:$HF$104,108,FALSE)-KM17&lt;0,0,VLOOKUP(KL$1,resumen!$A$4:$HF$104,108,FALSE)-KM17)</f>
        <v>0</v>
      </c>
      <c r="KM17" s="113">
        <f>VLOOKUP(KL$1,resumen!$A$4:$HF$104,105,FALSE)</f>
        <v>0</v>
      </c>
      <c r="KN17" s="113">
        <f>VLOOKUP(KL$1,resumen!$A$4:$HF$104,109,FALSE)</f>
        <v>0</v>
      </c>
      <c r="KO17" s="113">
        <f>IF(VLOOKUP(KO$1,resumen!$A$4:$HF$104,108,FALSE)-KP17&lt;0,0,VLOOKUP(KO$1,resumen!$A$4:$HF$104,108,FALSE)-KP17)</f>
        <v>0</v>
      </c>
      <c r="KP17" s="113">
        <f>VLOOKUP(KO$1,resumen!$A$4:$HF$104,105,FALSE)</f>
        <v>0</v>
      </c>
      <c r="KQ17" s="113">
        <f>VLOOKUP(KO$1,resumen!$A$4:$HF$104,109,FALSE)</f>
        <v>0</v>
      </c>
      <c r="KR17" s="113">
        <f t="shared" si="0"/>
        <v>0</v>
      </c>
      <c r="KS17" s="113">
        <f t="shared" si="0"/>
        <v>0</v>
      </c>
      <c r="KT17" s="113">
        <f t="shared" si="0"/>
        <v>0</v>
      </c>
      <c r="KU17" s="140"/>
      <c r="KV17" s="24">
        <f t="shared" si="1"/>
        <v>0</v>
      </c>
    </row>
    <row r="18" spans="1:308" x14ac:dyDescent="0.25">
      <c r="A18" s="26">
        <v>1000872</v>
      </c>
      <c r="B18" s="24" t="s">
        <v>45</v>
      </c>
      <c r="C18" s="26" t="s">
        <v>9</v>
      </c>
      <c r="D18" s="113">
        <f>IF(VLOOKUP(D$1,resumen!$A$4:$HF$104,116,FALSE)-E18&lt;0,0,VLOOKUP(D$1,resumen!$A$4:$HF$104,116,FALSE)-E18)</f>
        <v>0</v>
      </c>
      <c r="E18" s="113">
        <f>VLOOKUP(D$1,resumen!$A$4:$HF$104,113,FALSE)</f>
        <v>0</v>
      </c>
      <c r="F18" s="113">
        <f>VLOOKUP(D$1,resumen!$A$4:$HF$104,117,FALSE)</f>
        <v>0</v>
      </c>
      <c r="G18" s="113">
        <f>IF(VLOOKUP(G$1,resumen!$A$4:$HF$104,116,FALSE)-H18&lt;0,0,VLOOKUP(G$1,resumen!$A$4:$HF$104,116,FALSE)-H18)</f>
        <v>0</v>
      </c>
      <c r="H18" s="113">
        <f>VLOOKUP(G$1,resumen!$A$4:$HF$104,113,FALSE)</f>
        <v>0</v>
      </c>
      <c r="I18" s="113">
        <f>VLOOKUP(G$1,resumen!$A$4:$HF$104,117,FALSE)</f>
        <v>0</v>
      </c>
      <c r="J18" s="113">
        <f>IF(VLOOKUP(J$1,resumen!$A$4:$HF$104,116,FALSE)-K18&lt;0,0,VLOOKUP(J$1,resumen!$A$4:$HF$104,116,FALSE)-K18)</f>
        <v>0</v>
      </c>
      <c r="K18" s="113">
        <f>VLOOKUP(J$1,resumen!$A$4:$HF$104,113,FALSE)</f>
        <v>0</v>
      </c>
      <c r="L18" s="113">
        <f>VLOOKUP(J$1,resumen!$A$4:$HF$104,117,FALSE)</f>
        <v>0</v>
      </c>
      <c r="M18" s="113">
        <f>IF(VLOOKUP(M$1,resumen!$A$4:$HF$104,116,FALSE)-N18&lt;0,0,VLOOKUP(M$1,resumen!$A$4:$HF$104,116,FALSE)-N18)</f>
        <v>0</v>
      </c>
      <c r="N18" s="113">
        <f>VLOOKUP(M$1,resumen!$A$4:$HF$104,113,FALSE)</f>
        <v>0</v>
      </c>
      <c r="O18" s="113">
        <f>VLOOKUP(M$1,resumen!$A$4:$HF$104,117,FALSE)</f>
        <v>0</v>
      </c>
      <c r="P18" s="113">
        <f>IF(VLOOKUP(P$1,resumen!$A$4:$HF$104,116,FALSE)-Q18&lt;0,0,VLOOKUP(P$1,resumen!$A$4:$HF$104,116,FALSE)-Q18)</f>
        <v>0</v>
      </c>
      <c r="Q18" s="113">
        <f>VLOOKUP(P$1,resumen!$A$4:$HF$104,113,FALSE)</f>
        <v>0</v>
      </c>
      <c r="R18" s="113">
        <f>VLOOKUP(P$1,resumen!$A$4:$HF$104,117,FALSE)</f>
        <v>0</v>
      </c>
      <c r="S18" s="113">
        <f>IF(VLOOKUP(S$1,resumen!$A$4:$HF$104,116,FALSE)-T18&lt;0,0,VLOOKUP(S$1,resumen!$A$4:$HF$104,116,FALSE)-T18)</f>
        <v>0</v>
      </c>
      <c r="T18" s="113">
        <f>VLOOKUP(S$1,resumen!$A$4:$HF$104,113,FALSE)</f>
        <v>0</v>
      </c>
      <c r="U18" s="113">
        <f>VLOOKUP(S$1,resumen!$A$4:$HF$104,117,FALSE)</f>
        <v>0</v>
      </c>
      <c r="V18" s="113">
        <f>IF(VLOOKUP(V$1,resumen!$A$4:$HF$104,116,FALSE)-W18&lt;0,0,VLOOKUP(V$1,resumen!$A$4:$HF$104,116,FALSE)-W18)</f>
        <v>0</v>
      </c>
      <c r="W18" s="113">
        <f>VLOOKUP(V$1,resumen!$A$4:$HF$104,113,FALSE)</f>
        <v>0</v>
      </c>
      <c r="X18" s="113">
        <f>VLOOKUP(V$1,resumen!$A$4:$HF$104,117,FALSE)</f>
        <v>0</v>
      </c>
      <c r="Y18" s="113">
        <f>IF(VLOOKUP(Y$1,resumen!$A$4:$HF$104,116,FALSE)-Z18&lt;0,0,VLOOKUP(Y$1,resumen!$A$4:$HF$104,116,FALSE)-Z18)</f>
        <v>0</v>
      </c>
      <c r="Z18" s="113">
        <f>VLOOKUP(Y$1,resumen!$A$4:$HF$104,113,FALSE)</f>
        <v>0</v>
      </c>
      <c r="AA18" s="113">
        <f>VLOOKUP(Y$1,resumen!$A$4:$HF$104,117,FALSE)</f>
        <v>0</v>
      </c>
      <c r="AB18" s="113">
        <f>IF(VLOOKUP(AB$1,resumen!$A$4:$HF$104,116,FALSE)-AC18&lt;0,0,VLOOKUP(AB$1,resumen!$A$4:$HF$104,116,FALSE)-AC18)</f>
        <v>0</v>
      </c>
      <c r="AC18" s="113">
        <f>VLOOKUP(AB$1,resumen!$A$4:$HF$104,113,FALSE)</f>
        <v>0</v>
      </c>
      <c r="AD18" s="113">
        <f>VLOOKUP(AB$1,resumen!$A$4:$HF$104,117,FALSE)</f>
        <v>0</v>
      </c>
      <c r="AE18" s="113">
        <f>IF(VLOOKUP(AE$1,resumen!$A$4:$HF$104,116,FALSE)-AF18&lt;0,0,VLOOKUP(AE$1,resumen!$A$4:$HF$104,116,FALSE)-AF18)</f>
        <v>0</v>
      </c>
      <c r="AF18" s="113">
        <f>VLOOKUP(AE$1,resumen!$A$4:$HF$104,113,FALSE)</f>
        <v>0</v>
      </c>
      <c r="AG18" s="113">
        <f>VLOOKUP(AE$1,resumen!$A$4:$HF$104,117,FALSE)</f>
        <v>0</v>
      </c>
      <c r="AH18" s="113">
        <f>IF(VLOOKUP(AH$1,resumen!$A$4:$HF$104,116,FALSE)-AI18&lt;0,0,VLOOKUP(AH$1,resumen!$A$4:$HF$104,116,FALSE)-AI18)</f>
        <v>0</v>
      </c>
      <c r="AI18" s="113">
        <f>VLOOKUP(AH$1,resumen!$A$4:$HF$104,113,FALSE)</f>
        <v>0</v>
      </c>
      <c r="AJ18" s="113">
        <f>VLOOKUP(AH$1,resumen!$A$4:$HF$104,117,FALSE)</f>
        <v>0</v>
      </c>
      <c r="AK18" s="113">
        <f>IF(VLOOKUP(AK$1,resumen!$A$4:$HF$104,116,FALSE)-AL18&lt;0,0,VLOOKUP(AK$1,resumen!$A$4:$HF$104,116,FALSE)-AL18)</f>
        <v>0</v>
      </c>
      <c r="AL18" s="113">
        <f>VLOOKUP(AK$1,resumen!$A$4:$HF$104,113,FALSE)</f>
        <v>0</v>
      </c>
      <c r="AM18" s="113">
        <f>VLOOKUP(AK$1,resumen!$A$4:$HF$104,117,FALSE)</f>
        <v>0</v>
      </c>
      <c r="AN18" s="113">
        <f>IF(VLOOKUP(AN$1,resumen!$A$4:$HF$104,116,FALSE)-AO18&lt;0,0,VLOOKUP(AN$1,resumen!$A$4:$HF$104,116,FALSE)-AO18)</f>
        <v>0</v>
      </c>
      <c r="AO18" s="113">
        <f>VLOOKUP(AN$1,resumen!$A$4:$HF$104,113,FALSE)</f>
        <v>0</v>
      </c>
      <c r="AP18" s="113">
        <f>VLOOKUP(AN$1,resumen!$A$4:$HF$104,117,FALSE)</f>
        <v>0</v>
      </c>
      <c r="AQ18" s="113">
        <f>IF(VLOOKUP(AQ$1,resumen!$A$4:$HF$104,116,FALSE)-AR18&lt;0,0,VLOOKUP(AQ$1,resumen!$A$4:$HF$104,116,FALSE)-AR18)</f>
        <v>0</v>
      </c>
      <c r="AR18" s="113">
        <f>VLOOKUP(AQ$1,resumen!$A$4:$HF$104,113,FALSE)</f>
        <v>0</v>
      </c>
      <c r="AS18" s="113">
        <f>VLOOKUP(AQ$1,resumen!$A$4:$HF$104,117,FALSE)</f>
        <v>0</v>
      </c>
      <c r="AT18" s="113">
        <f>IF(VLOOKUP(AT$1,resumen!$A$4:$HF$104,116,FALSE)-AU18&lt;0,0,VLOOKUP(AT$1,resumen!$A$4:$HF$104,116,FALSE)-AU18)</f>
        <v>0</v>
      </c>
      <c r="AU18" s="113">
        <f>VLOOKUP(AT$1,resumen!$A$4:$HF$104,113,FALSE)</f>
        <v>0</v>
      </c>
      <c r="AV18" s="113">
        <f>VLOOKUP(AT$1,resumen!$A$4:$HF$104,117,FALSE)</f>
        <v>0</v>
      </c>
      <c r="AW18" s="113">
        <f>IF(VLOOKUP(AW$1,resumen!$A$4:$HF$104,116,FALSE)-AX18&lt;0,0,VLOOKUP(AW$1,resumen!$A$4:$HF$104,116,FALSE)-AX18)</f>
        <v>0</v>
      </c>
      <c r="AX18" s="113">
        <f>VLOOKUP(AW$1,resumen!$A$4:$HF$104,113,FALSE)</f>
        <v>0</v>
      </c>
      <c r="AY18" s="113">
        <f>VLOOKUP(AW$1,resumen!$A$4:$HF$104,117,FALSE)</f>
        <v>0</v>
      </c>
      <c r="AZ18" s="113">
        <f>IF(VLOOKUP(AZ$1,resumen!$A$4:$HF$104,116,FALSE)-BA18&lt;0,0,VLOOKUP(AZ$1,resumen!$A$4:$HF$104,116,FALSE)-BA18)</f>
        <v>0</v>
      </c>
      <c r="BA18" s="113">
        <f>VLOOKUP(AZ$1,resumen!$A$4:$HF$104,113,FALSE)</f>
        <v>0</v>
      </c>
      <c r="BB18" s="113">
        <f>VLOOKUP(AZ$1,resumen!$A$4:$HF$104,117,FALSE)</f>
        <v>0</v>
      </c>
      <c r="BC18" s="113">
        <f>IF(VLOOKUP(BC$1,resumen!$A$4:$HF$104,116,FALSE)-BD18&lt;0,0,VLOOKUP(BC$1,resumen!$A$4:$HF$104,116,FALSE)-BD18)</f>
        <v>0</v>
      </c>
      <c r="BD18" s="113">
        <f>VLOOKUP(BC$1,resumen!$A$4:$HF$104,113,FALSE)</f>
        <v>0</v>
      </c>
      <c r="BE18" s="113">
        <f>VLOOKUP(BC$1,resumen!$A$4:$HF$104,117,FALSE)</f>
        <v>0</v>
      </c>
      <c r="BF18" s="113">
        <f>IF(VLOOKUP(BF$1,resumen!$A$4:$HF$104,116,FALSE)-BG18&lt;0,0,VLOOKUP(BF$1,resumen!$A$4:$HF$104,116,FALSE)-BG18)</f>
        <v>0</v>
      </c>
      <c r="BG18" s="113">
        <f>VLOOKUP(BF$1,resumen!$A$4:$HF$104,113,FALSE)</f>
        <v>0</v>
      </c>
      <c r="BH18" s="113">
        <f>VLOOKUP(BF$1,resumen!$A$4:$HF$104,117,FALSE)</f>
        <v>0</v>
      </c>
      <c r="BI18" s="113">
        <f>IF(VLOOKUP(BI$1,resumen!$A$4:$HF$104,116,FALSE)-BJ18&lt;0,0,VLOOKUP(BI$1,resumen!$A$4:$HF$104,116,FALSE)-BJ18)</f>
        <v>0</v>
      </c>
      <c r="BJ18" s="113">
        <f>VLOOKUP(BI$1,resumen!$A$4:$HF$104,113,FALSE)</f>
        <v>0</v>
      </c>
      <c r="BK18" s="113">
        <f>VLOOKUP(BI$1,resumen!$A$4:$HF$104,117,FALSE)</f>
        <v>0</v>
      </c>
      <c r="BL18" s="113">
        <f>IF(VLOOKUP(BL$1,resumen!$A$4:$HF$104,116,FALSE)-BM18&lt;0,0,VLOOKUP(BL$1,resumen!$A$4:$HF$104,116,FALSE)-BM18)</f>
        <v>0</v>
      </c>
      <c r="BM18" s="113">
        <f>VLOOKUP(BL$1,resumen!$A$4:$HF$104,113,FALSE)</f>
        <v>0</v>
      </c>
      <c r="BN18" s="113">
        <f>VLOOKUP(BL$1,resumen!$A$4:$HF$104,117,FALSE)</f>
        <v>0</v>
      </c>
      <c r="BO18" s="113">
        <f>IF(VLOOKUP(BO$1,resumen!$A$4:$HF$104,116,FALSE)-BP18&lt;0,0,VLOOKUP(BO$1,resumen!$A$4:$HF$104,116,FALSE)-BP18)</f>
        <v>0</v>
      </c>
      <c r="BP18" s="113">
        <f>VLOOKUP(BO$1,resumen!$A$4:$HF$104,113,FALSE)</f>
        <v>0</v>
      </c>
      <c r="BQ18" s="113">
        <f>VLOOKUP(BO$1,resumen!$A$4:$HF$104,117,FALSE)</f>
        <v>0</v>
      </c>
      <c r="BR18" s="113">
        <f>IF(VLOOKUP(BR$1,resumen!$A$4:$HF$104,116,FALSE)-BS18&lt;0,0,VLOOKUP(BR$1,resumen!$A$4:$HF$104,116,FALSE)-BS18)</f>
        <v>0</v>
      </c>
      <c r="BS18" s="113">
        <f>VLOOKUP(BR$1,resumen!$A$4:$HF$104,113,FALSE)</f>
        <v>0</v>
      </c>
      <c r="BT18" s="113">
        <f>VLOOKUP(BR$1,resumen!$A$4:$HF$104,117,FALSE)</f>
        <v>0</v>
      </c>
      <c r="BU18" s="113">
        <f>IF(VLOOKUP(BU$1,resumen!$A$4:$HF$104,116,FALSE)-BV18&lt;0,0,VLOOKUP(BU$1,resumen!$A$4:$HF$104,116,FALSE)-BV18)</f>
        <v>0</v>
      </c>
      <c r="BV18" s="113">
        <f>VLOOKUP(BU$1,resumen!$A$4:$HF$104,113,FALSE)</f>
        <v>0</v>
      </c>
      <c r="BW18" s="113">
        <f>VLOOKUP(BU$1,resumen!$A$4:$HF$104,117,FALSE)</f>
        <v>0</v>
      </c>
      <c r="BX18" s="113">
        <f>IF(VLOOKUP(BX$1,resumen!$A$4:$HF$104,116,FALSE)-BY18&lt;0,0,VLOOKUP(BX$1,resumen!$A$4:$HF$104,116,FALSE)-BY18)</f>
        <v>0</v>
      </c>
      <c r="BY18" s="113">
        <f>VLOOKUP(BX$1,resumen!$A$4:$HF$104,113,FALSE)</f>
        <v>0</v>
      </c>
      <c r="BZ18" s="113">
        <f>VLOOKUP(BX$1,resumen!$A$4:$HF$104,117,FALSE)</f>
        <v>0</v>
      </c>
      <c r="CA18" s="113">
        <f>IF(VLOOKUP(CA$1,resumen!$A$4:$HF$104,116,FALSE)-CB18&lt;0,0,VLOOKUP(CA$1,resumen!$A$4:$HF$104,116,FALSE)-CB18)</f>
        <v>0</v>
      </c>
      <c r="CB18" s="113">
        <f>VLOOKUP(CA$1,resumen!$A$4:$HF$104,113,FALSE)</f>
        <v>0</v>
      </c>
      <c r="CC18" s="113">
        <f>VLOOKUP(CA$1,resumen!$A$4:$HF$104,117,FALSE)</f>
        <v>0</v>
      </c>
      <c r="CD18" s="113">
        <f>IF(VLOOKUP(CD$1,resumen!$A$4:$HF$104,116,FALSE)-CE18&lt;0,0,VLOOKUP(CD$1,resumen!$A$4:$HF$104,116,FALSE)-CE18)</f>
        <v>0</v>
      </c>
      <c r="CE18" s="113">
        <f>VLOOKUP(CD$1,resumen!$A$4:$HF$104,113,FALSE)</f>
        <v>0</v>
      </c>
      <c r="CF18" s="113">
        <f>VLOOKUP(CD$1,resumen!$A$4:$HF$104,117,FALSE)</f>
        <v>0</v>
      </c>
      <c r="CG18" s="113">
        <f>IF(VLOOKUP(CG$1,resumen!$A$4:$HF$104,116,FALSE)-CH18&lt;0,0,VLOOKUP(CG$1,resumen!$A$4:$HF$104,116,FALSE)-CH18)</f>
        <v>0</v>
      </c>
      <c r="CH18" s="113">
        <f>VLOOKUP(CG$1,resumen!$A$4:$HF$104,113,FALSE)</f>
        <v>0</v>
      </c>
      <c r="CI18" s="113">
        <f>VLOOKUP(CG$1,resumen!$A$4:$HF$104,117,FALSE)</f>
        <v>0</v>
      </c>
      <c r="CJ18" s="113">
        <f>IF(VLOOKUP(CJ$1,resumen!$A$4:$HF$104,116,FALSE)-CK18&lt;0,0,VLOOKUP(CJ$1,resumen!$A$4:$HF$104,116,FALSE)-CK18)</f>
        <v>0</v>
      </c>
      <c r="CK18" s="113">
        <f>VLOOKUP(CJ$1,resumen!$A$4:$HF$104,113,FALSE)</f>
        <v>0</v>
      </c>
      <c r="CL18" s="113">
        <f>VLOOKUP(CJ$1,resumen!$A$4:$HF$104,117,FALSE)</f>
        <v>0</v>
      </c>
      <c r="CM18" s="113">
        <f>IF(VLOOKUP(CM$1,resumen!$A$4:$HF$104,116,FALSE)-CN18&lt;0,0,VLOOKUP(CM$1,resumen!$A$4:$HF$104,116,FALSE)-CN18)</f>
        <v>0</v>
      </c>
      <c r="CN18" s="113">
        <f>VLOOKUP(CM$1,resumen!$A$4:$HF$104,113,FALSE)</f>
        <v>0</v>
      </c>
      <c r="CO18" s="113">
        <f>VLOOKUP(CM$1,resumen!$A$4:$HF$104,117,FALSE)</f>
        <v>0</v>
      </c>
      <c r="CP18" s="113">
        <f>IF(VLOOKUP(CP$1,resumen!$A$4:$HF$104,116,FALSE)-CQ18&lt;0,0,VLOOKUP(CP$1,resumen!$A$4:$HF$104,116,FALSE)-CQ18)</f>
        <v>0</v>
      </c>
      <c r="CQ18" s="113">
        <f>VLOOKUP(CP$1,resumen!$A$4:$HF$104,113,FALSE)</f>
        <v>0</v>
      </c>
      <c r="CR18" s="113">
        <f>VLOOKUP(CP$1,resumen!$A$4:$HF$104,117,FALSE)</f>
        <v>0</v>
      </c>
      <c r="CS18" s="113">
        <f>IF(VLOOKUP(CS$1,resumen!$A$4:$HF$104,116,FALSE)-CT18&lt;0,0,VLOOKUP(CS$1,resumen!$A$4:$HF$104,116,FALSE)-CT18)</f>
        <v>0</v>
      </c>
      <c r="CT18" s="113">
        <f>VLOOKUP(CS$1,resumen!$A$4:$HF$104,113,FALSE)</f>
        <v>0</v>
      </c>
      <c r="CU18" s="113">
        <f>VLOOKUP(CS$1,resumen!$A$4:$HF$104,117,FALSE)</f>
        <v>0</v>
      </c>
      <c r="CV18" s="113">
        <f>IF(VLOOKUP(CV$1,resumen!$A$4:$HF$104,116,FALSE)-CW18&lt;0,0,VLOOKUP(CV$1,resumen!$A$4:$HF$104,116,FALSE)-CW18)</f>
        <v>0</v>
      </c>
      <c r="CW18" s="113">
        <f>VLOOKUP(CV$1,resumen!$A$4:$HF$104,113,FALSE)</f>
        <v>0</v>
      </c>
      <c r="CX18" s="113">
        <f>VLOOKUP(CV$1,resumen!$A$4:$HF$104,117,FALSE)</f>
        <v>0</v>
      </c>
      <c r="CY18" s="113">
        <f>IF(VLOOKUP(CY$1,resumen!$A$4:$HF$104,116,FALSE)-CZ18&lt;0,0,VLOOKUP(CY$1,resumen!$A$4:$HF$104,116,FALSE)-CZ18)</f>
        <v>0</v>
      </c>
      <c r="CZ18" s="113">
        <f>VLOOKUP(CY$1,resumen!$A$4:$HF$104,113,FALSE)</f>
        <v>0</v>
      </c>
      <c r="DA18" s="113">
        <f>VLOOKUP(CY$1,resumen!$A$4:$HF$104,117,FALSE)</f>
        <v>0</v>
      </c>
      <c r="DB18" s="113">
        <f>IF(VLOOKUP(DB$1,resumen!$A$4:$HF$104,116,FALSE)-DC18&lt;0,0,VLOOKUP(DB$1,resumen!$A$4:$HF$104,116,FALSE)-DC18)</f>
        <v>0</v>
      </c>
      <c r="DC18" s="113">
        <f>VLOOKUP(DB$1,resumen!$A$4:$HF$104,113,FALSE)</f>
        <v>0</v>
      </c>
      <c r="DD18" s="113">
        <f>VLOOKUP(DB$1,resumen!$A$4:$HF$104,117,FALSE)</f>
        <v>0</v>
      </c>
      <c r="DE18" s="113">
        <f>IF(VLOOKUP(DE$1,resumen!$A$4:$HF$104,116,FALSE)-DF18&lt;0,0,VLOOKUP(DE$1,resumen!$A$4:$HF$104,116,FALSE)-DF18)</f>
        <v>0</v>
      </c>
      <c r="DF18" s="113">
        <f>VLOOKUP(DE$1,resumen!$A$4:$HF$104,113,FALSE)</f>
        <v>0</v>
      </c>
      <c r="DG18" s="113">
        <f>VLOOKUP(DE$1,resumen!$A$4:$HF$104,117,FALSE)</f>
        <v>0</v>
      </c>
      <c r="DH18" s="113">
        <f>IF(VLOOKUP(DH$1,resumen!$A$4:$HF$104,116,FALSE)-DI18&lt;0,0,VLOOKUP(DH$1,resumen!$A$4:$HF$104,116,FALSE)-DI18)</f>
        <v>0</v>
      </c>
      <c r="DI18" s="113">
        <f>VLOOKUP(DH$1,resumen!$A$4:$HF$104,113,FALSE)</f>
        <v>0</v>
      </c>
      <c r="DJ18" s="113">
        <f>VLOOKUP(DH$1,resumen!$A$4:$HF$104,117,FALSE)</f>
        <v>0</v>
      </c>
      <c r="DK18" s="113">
        <f>IF(VLOOKUP(DK$1,resumen!$A$4:$HF$104,116,FALSE)-DL18&lt;0,0,VLOOKUP(DK$1,resumen!$A$4:$HF$104,116,FALSE)-DL18)</f>
        <v>0</v>
      </c>
      <c r="DL18" s="113">
        <f>VLOOKUP(DK$1,resumen!$A$4:$HF$104,113,FALSE)</f>
        <v>0</v>
      </c>
      <c r="DM18" s="113">
        <f>VLOOKUP(DK$1,resumen!$A$4:$HF$104,117,FALSE)</f>
        <v>0</v>
      </c>
      <c r="DN18" s="113">
        <f>IF(VLOOKUP(DN$1,resumen!$A$4:$HF$104,116,FALSE)-DO18&lt;0,0,VLOOKUP(DN$1,resumen!$A$4:$HF$104,116,FALSE)-DO18)</f>
        <v>0</v>
      </c>
      <c r="DO18" s="113">
        <f>VLOOKUP(DN$1,resumen!$A$4:$HF$104,113,FALSE)</f>
        <v>0</v>
      </c>
      <c r="DP18" s="113">
        <f>VLOOKUP(DN$1,resumen!$A$4:$HF$104,117,FALSE)</f>
        <v>0</v>
      </c>
      <c r="DQ18" s="113">
        <f>IF(VLOOKUP(DQ$1,resumen!$A$4:$HF$104,116,FALSE)-DR18&lt;0,0,VLOOKUP(DQ$1,resumen!$A$4:$HF$104,116,FALSE)-DR18)</f>
        <v>0</v>
      </c>
      <c r="DR18" s="113">
        <f>VLOOKUP(DQ$1,resumen!$A$4:$HF$104,113,FALSE)</f>
        <v>0</v>
      </c>
      <c r="DS18" s="113">
        <f>VLOOKUP(DQ$1,resumen!$A$4:$HF$104,117,FALSE)</f>
        <v>0</v>
      </c>
      <c r="DT18" s="113">
        <f>IF(VLOOKUP(DT$1,resumen!$A$4:$HF$104,116,FALSE)-DU18&lt;0,0,VLOOKUP(DT$1,resumen!$A$4:$HF$104,116,FALSE)-DU18)</f>
        <v>0</v>
      </c>
      <c r="DU18" s="113">
        <f>VLOOKUP(DT$1,resumen!$A$4:$HF$104,113,FALSE)</f>
        <v>0</v>
      </c>
      <c r="DV18" s="113">
        <f>VLOOKUP(DT$1,resumen!$A$4:$HF$104,117,FALSE)</f>
        <v>0</v>
      </c>
      <c r="DW18" s="113">
        <f>IF(VLOOKUP(DW$1,resumen!$A$4:$HF$104,116,FALSE)-DX18&lt;0,0,VLOOKUP(DW$1,resumen!$A$4:$HF$104,116,FALSE)-DX18)</f>
        <v>0</v>
      </c>
      <c r="DX18" s="113">
        <f>VLOOKUP(DW$1,resumen!$A$4:$HF$104,113,FALSE)</f>
        <v>0</v>
      </c>
      <c r="DY18" s="113">
        <f>VLOOKUP(DW$1,resumen!$A$4:$HF$104,117,FALSE)</f>
        <v>0</v>
      </c>
      <c r="DZ18" s="113">
        <f>IF(VLOOKUP(DZ$1,resumen!$A$4:$HF$104,116,FALSE)-EA18&lt;0,0,VLOOKUP(DZ$1,resumen!$A$4:$HF$104,116,FALSE)-EA18)</f>
        <v>0</v>
      </c>
      <c r="EA18" s="113">
        <f>VLOOKUP(DZ$1,resumen!$A$4:$HF$104,113,FALSE)</f>
        <v>0</v>
      </c>
      <c r="EB18" s="113">
        <f>VLOOKUP(DZ$1,resumen!$A$4:$HF$104,117,FALSE)</f>
        <v>0</v>
      </c>
      <c r="EC18" s="113">
        <f>IF(VLOOKUP(EC$1,resumen!$A$4:$HF$104,116,FALSE)-ED18&lt;0,0,VLOOKUP(EC$1,resumen!$A$4:$HF$104,116,FALSE)-ED18)</f>
        <v>0</v>
      </c>
      <c r="ED18" s="113">
        <f>VLOOKUP(EC$1,resumen!$A$4:$HF$104,113,FALSE)</f>
        <v>0</v>
      </c>
      <c r="EE18" s="113">
        <f>VLOOKUP(EC$1,resumen!$A$4:$HF$104,117,FALSE)</f>
        <v>0</v>
      </c>
      <c r="EF18" s="113">
        <f>IF(VLOOKUP(EF$1,resumen!$A$4:$HF$104,116,FALSE)-EG18&lt;0,0,VLOOKUP(EF$1,resumen!$A$4:$HF$104,116,FALSE)-EG18)</f>
        <v>0</v>
      </c>
      <c r="EG18" s="113">
        <f>VLOOKUP(EF$1,resumen!$A$4:$HF$104,113,FALSE)</f>
        <v>0</v>
      </c>
      <c r="EH18" s="113">
        <f>VLOOKUP(EF$1,resumen!$A$4:$HF$104,117,FALSE)</f>
        <v>0</v>
      </c>
      <c r="EI18" s="113">
        <f>IF(VLOOKUP(EI$1,resumen!$A$4:$HF$104,116,FALSE)-EJ18&lt;0,0,VLOOKUP(EI$1,resumen!$A$4:$HF$104,116,FALSE)-EJ18)</f>
        <v>0</v>
      </c>
      <c r="EJ18" s="113">
        <f>VLOOKUP(EI$1,resumen!$A$4:$HF$104,113,FALSE)</f>
        <v>0</v>
      </c>
      <c r="EK18" s="113">
        <f>VLOOKUP(EI$1,resumen!$A$4:$HF$104,117,FALSE)</f>
        <v>0</v>
      </c>
      <c r="EL18" s="113">
        <f>IF(VLOOKUP(EL$1,resumen!$A$4:$HF$104,116,FALSE)-EM18&lt;0,0,VLOOKUP(EL$1,resumen!$A$4:$HF$104,116,FALSE)-EM18)</f>
        <v>0</v>
      </c>
      <c r="EM18" s="113">
        <f>VLOOKUP(EL$1,resumen!$A$4:$HF$104,113,FALSE)</f>
        <v>0</v>
      </c>
      <c r="EN18" s="113">
        <f>VLOOKUP(EL$1,resumen!$A$4:$HF$104,117,FALSE)</f>
        <v>0</v>
      </c>
      <c r="EO18" s="113">
        <f>IF(VLOOKUP(EO$1,resumen!$A$4:$HF$104,116,FALSE)-EP18&lt;0,0,VLOOKUP(EO$1,resumen!$A$4:$HF$104,116,FALSE)-EP18)</f>
        <v>0</v>
      </c>
      <c r="EP18" s="113">
        <f>VLOOKUP(EO$1,resumen!$A$4:$HF$104,113,FALSE)</f>
        <v>0</v>
      </c>
      <c r="EQ18" s="113">
        <f>VLOOKUP(EO$1,resumen!$A$4:$HF$104,117,FALSE)</f>
        <v>0</v>
      </c>
      <c r="ER18" s="113">
        <f>IF(VLOOKUP(ER$1,resumen!$A$4:$HF$104,116,FALSE)-ES18&lt;0,0,VLOOKUP(ER$1,resumen!$A$4:$HF$104,116,FALSE)-ES18)</f>
        <v>0</v>
      </c>
      <c r="ES18" s="113">
        <f>VLOOKUP(ER$1,resumen!$A$4:$HF$104,113,FALSE)</f>
        <v>0</v>
      </c>
      <c r="ET18" s="113">
        <f>VLOOKUP(ER$1,resumen!$A$4:$HF$104,117,FALSE)</f>
        <v>0</v>
      </c>
      <c r="EU18" s="113">
        <f>IF(VLOOKUP(EU$1,resumen!$A$4:$HF$104,116,FALSE)-EV18&lt;0,0,VLOOKUP(EU$1,resumen!$A$4:$HF$104,116,FALSE)-EV18)</f>
        <v>0</v>
      </c>
      <c r="EV18" s="113">
        <f>VLOOKUP(EU$1,resumen!$A$4:$HF$104,113,FALSE)</f>
        <v>0</v>
      </c>
      <c r="EW18" s="113">
        <f>VLOOKUP(EU$1,resumen!$A$4:$HF$104,117,FALSE)</f>
        <v>0</v>
      </c>
      <c r="EX18" s="113">
        <f>IF(VLOOKUP(EX$1,resumen!$A$4:$HF$104,116,FALSE)-EY18&lt;0,0,VLOOKUP(EX$1,resumen!$A$4:$HF$104,116,FALSE)-EY18)</f>
        <v>0</v>
      </c>
      <c r="EY18" s="113">
        <f>VLOOKUP(EX$1,resumen!$A$4:$HF$104,113,FALSE)</f>
        <v>0</v>
      </c>
      <c r="EZ18" s="113">
        <f>VLOOKUP(EX$1,resumen!$A$4:$HF$104,117,FALSE)</f>
        <v>0</v>
      </c>
      <c r="FA18" s="113">
        <f>IF(VLOOKUP(FA$1,resumen!$A$4:$HF$104,116,FALSE)-FB18&lt;0,0,VLOOKUP(FA$1,resumen!$A$4:$HF$104,116,FALSE)-FB18)</f>
        <v>0</v>
      </c>
      <c r="FB18" s="113">
        <f>VLOOKUP(FA$1,resumen!$A$4:$HF$104,113,FALSE)</f>
        <v>0</v>
      </c>
      <c r="FC18" s="113">
        <f>VLOOKUP(FA$1,resumen!$A$4:$HF$104,117,FALSE)</f>
        <v>0</v>
      </c>
      <c r="FD18" s="113">
        <f>IF(VLOOKUP(FD$1,resumen!$A$4:$HF$104,116,FALSE)-FE18&lt;0,0,VLOOKUP(FD$1,resumen!$A$4:$HF$104,116,FALSE)-FE18)</f>
        <v>0</v>
      </c>
      <c r="FE18" s="113">
        <f>VLOOKUP(FD$1,resumen!$A$4:$HF$104,113,FALSE)</f>
        <v>0</v>
      </c>
      <c r="FF18" s="113">
        <f>VLOOKUP(FD$1,resumen!$A$4:$HF$104,117,FALSE)</f>
        <v>0</v>
      </c>
      <c r="FG18" s="113">
        <f>IF(VLOOKUP(FG$1,resumen!$A$4:$HF$104,116,FALSE)-FH18&lt;0,0,VLOOKUP(FG$1,resumen!$A$4:$HF$104,116,FALSE)-FH18)</f>
        <v>0</v>
      </c>
      <c r="FH18" s="113">
        <f>VLOOKUP(FG$1,resumen!$A$4:$HF$104,113,FALSE)</f>
        <v>0</v>
      </c>
      <c r="FI18" s="113">
        <f>VLOOKUP(FG$1,resumen!$A$4:$HF$104,117,FALSE)</f>
        <v>0</v>
      </c>
      <c r="FJ18" s="113">
        <f>IF(VLOOKUP(FJ$1,resumen!$A$4:$HF$104,116,FALSE)-FK18&lt;0,0,VLOOKUP(FJ$1,resumen!$A$4:$HF$104,116,FALSE)-FK18)</f>
        <v>0</v>
      </c>
      <c r="FK18" s="113">
        <f>VLOOKUP(FJ$1,resumen!$A$4:$HF$104,113,FALSE)</f>
        <v>0</v>
      </c>
      <c r="FL18" s="113">
        <f>VLOOKUP(FJ$1,resumen!$A$4:$HF$104,117,FALSE)</f>
        <v>0</v>
      </c>
      <c r="FM18" s="113">
        <f>IF(VLOOKUP(FM$1,resumen!$A$4:$HF$104,116,FALSE)-FN18&lt;0,0,VLOOKUP(FM$1,resumen!$A$4:$HF$104,116,FALSE)-FN18)</f>
        <v>0</v>
      </c>
      <c r="FN18" s="113">
        <f>VLOOKUP(FM$1,resumen!$A$4:$HF$104,113,FALSE)</f>
        <v>0</v>
      </c>
      <c r="FO18" s="113">
        <f>VLOOKUP(FM$1,resumen!$A$4:$HF$104,117,FALSE)</f>
        <v>0</v>
      </c>
      <c r="FP18" s="113">
        <f>IF(VLOOKUP(FP$1,resumen!$A$4:$HF$104,116,FALSE)-FQ18&lt;0,0,VLOOKUP(FP$1,resumen!$A$4:$HF$104,116,FALSE)-FQ18)</f>
        <v>0</v>
      </c>
      <c r="FQ18" s="113">
        <f>VLOOKUP(FP$1,resumen!$A$4:$HF$104,113,FALSE)</f>
        <v>0</v>
      </c>
      <c r="FR18" s="113">
        <f>VLOOKUP(FP$1,resumen!$A$4:$HF$104,117,FALSE)</f>
        <v>0</v>
      </c>
      <c r="FS18" s="113">
        <f>IF(VLOOKUP(FS$1,resumen!$A$4:$HF$104,116,FALSE)-FT18&lt;0,0,VLOOKUP(FS$1,resumen!$A$4:$HF$104,116,FALSE)-FT18)</f>
        <v>0</v>
      </c>
      <c r="FT18" s="113">
        <f>VLOOKUP(FS$1,resumen!$A$4:$HF$104,113,FALSE)</f>
        <v>0</v>
      </c>
      <c r="FU18" s="113">
        <f>VLOOKUP(FS$1,resumen!$A$4:$HF$104,117,FALSE)</f>
        <v>0</v>
      </c>
      <c r="FV18" s="113">
        <f>IF(VLOOKUP(FV$1,resumen!$A$4:$HF$104,116,FALSE)-FW18&lt;0,0,VLOOKUP(FV$1,resumen!$A$4:$HF$104,116,FALSE)-FW18)</f>
        <v>0</v>
      </c>
      <c r="FW18" s="113">
        <f>VLOOKUP(FV$1,resumen!$A$4:$HF$104,113,FALSE)</f>
        <v>0</v>
      </c>
      <c r="FX18" s="113">
        <f>VLOOKUP(FV$1,resumen!$A$4:$HF$104,117,FALSE)</f>
        <v>0</v>
      </c>
      <c r="FY18" s="113">
        <f>IF(VLOOKUP(FY$1,resumen!$A$4:$HF$104,116,FALSE)-FZ18&lt;0,0,VLOOKUP(FY$1,resumen!$A$4:$HF$104,116,FALSE)-FZ18)</f>
        <v>0</v>
      </c>
      <c r="FZ18" s="113">
        <f>VLOOKUP(FY$1,resumen!$A$4:$HF$104,113,FALSE)</f>
        <v>0</v>
      </c>
      <c r="GA18" s="113">
        <f>VLOOKUP(FY$1,resumen!$A$4:$HF$104,117,FALSE)</f>
        <v>0</v>
      </c>
      <c r="GB18" s="113">
        <f>IF(VLOOKUP(GB$1,resumen!$A$4:$HF$104,116,FALSE)-GC18&lt;0,0,VLOOKUP(GB$1,resumen!$A$4:$HF$104,116,FALSE)-GC18)</f>
        <v>0</v>
      </c>
      <c r="GC18" s="113">
        <f>VLOOKUP(GB$1,resumen!$A$4:$HF$104,113,FALSE)</f>
        <v>0</v>
      </c>
      <c r="GD18" s="113">
        <f>VLOOKUP(GB$1,resumen!$A$4:$HF$104,117,FALSE)</f>
        <v>0</v>
      </c>
      <c r="GE18" s="113">
        <f>IF(VLOOKUP(GE$1,resumen!$A$4:$HF$104,116,FALSE)-GF18&lt;0,0,VLOOKUP(GE$1,resumen!$A$4:$HF$104,116,FALSE)-GF18)</f>
        <v>0</v>
      </c>
      <c r="GF18" s="113">
        <f>VLOOKUP(GE$1,resumen!$A$4:$HF$104,113,FALSE)</f>
        <v>0</v>
      </c>
      <c r="GG18" s="113">
        <f>VLOOKUP(GE$1,resumen!$A$4:$HF$104,117,FALSE)</f>
        <v>0</v>
      </c>
      <c r="GH18" s="113">
        <f>IF(VLOOKUP(GH$1,resumen!$A$4:$HF$104,116,FALSE)-GI18&lt;0,0,VLOOKUP(GH$1,resumen!$A$4:$HF$104,116,FALSE)-GI18)</f>
        <v>0</v>
      </c>
      <c r="GI18" s="113">
        <f>VLOOKUP(GH$1,resumen!$A$4:$HF$104,113,FALSE)</f>
        <v>0</v>
      </c>
      <c r="GJ18" s="113">
        <f>VLOOKUP(GH$1,resumen!$A$4:$HF$104,117,FALSE)</f>
        <v>0</v>
      </c>
      <c r="GK18" s="113">
        <f>IF(VLOOKUP(GK$1,resumen!$A$4:$HF$104,116,FALSE)-GL18&lt;0,0,VLOOKUP(GK$1,resumen!$A$4:$HF$104,116,FALSE)-GL18)</f>
        <v>0</v>
      </c>
      <c r="GL18" s="113">
        <f>VLOOKUP(GK$1,resumen!$A$4:$HF$104,113,FALSE)</f>
        <v>0</v>
      </c>
      <c r="GM18" s="113">
        <f>VLOOKUP(GK$1,resumen!$A$4:$HF$104,117,FALSE)</f>
        <v>0</v>
      </c>
      <c r="GN18" s="113">
        <f>IF(VLOOKUP(GN$1,resumen!$A$4:$HF$104,116,FALSE)-GO18&lt;0,0,VLOOKUP(GN$1,resumen!$A$4:$HF$104,116,FALSE)-GO18)</f>
        <v>0</v>
      </c>
      <c r="GO18" s="113">
        <f>VLOOKUP(GN$1,resumen!$A$4:$HF$104,113,FALSE)</f>
        <v>0</v>
      </c>
      <c r="GP18" s="113">
        <f>VLOOKUP(GN$1,resumen!$A$4:$HF$104,117,FALSE)</f>
        <v>0</v>
      </c>
      <c r="GQ18" s="113">
        <f>IF(VLOOKUP(GQ$1,resumen!$A$4:$HF$104,116,FALSE)-GR18&lt;0,0,VLOOKUP(GQ$1,resumen!$A$4:$HF$104,116,FALSE)-GR18)</f>
        <v>0</v>
      </c>
      <c r="GR18" s="113">
        <f>VLOOKUP(GQ$1,resumen!$A$4:$HF$104,113,FALSE)</f>
        <v>0</v>
      </c>
      <c r="GS18" s="113">
        <f>VLOOKUP(GQ$1,resumen!$A$4:$HF$104,117,FALSE)</f>
        <v>0</v>
      </c>
      <c r="GT18" s="113">
        <f>IF(VLOOKUP(GT$1,resumen!$A$4:$HF$104,116,FALSE)-GU18&lt;0,0,VLOOKUP(GT$1,resumen!$A$4:$HF$104,116,FALSE)-GU18)</f>
        <v>0</v>
      </c>
      <c r="GU18" s="113">
        <f>VLOOKUP(GT$1,resumen!$A$4:$HF$104,113,FALSE)</f>
        <v>0</v>
      </c>
      <c r="GV18" s="113">
        <f>VLOOKUP(GT$1,resumen!$A$4:$HF$104,117,FALSE)</f>
        <v>0</v>
      </c>
      <c r="GW18" s="113">
        <f>IF(VLOOKUP(GW$1,resumen!$A$4:$HF$104,116,FALSE)-GX18&lt;0,0,VLOOKUP(GW$1,resumen!$A$4:$HF$104,116,FALSE)-GX18)</f>
        <v>0</v>
      </c>
      <c r="GX18" s="113">
        <f>VLOOKUP(GW$1,resumen!$A$4:$HF$104,113,FALSE)</f>
        <v>0</v>
      </c>
      <c r="GY18" s="113">
        <f>VLOOKUP(GW$1,resumen!$A$4:$HF$104,117,FALSE)</f>
        <v>0</v>
      </c>
      <c r="GZ18" s="113">
        <f>IF(VLOOKUP(GZ$1,resumen!$A$4:$HF$104,116,FALSE)-HA18&lt;0,0,VLOOKUP(GZ$1,resumen!$A$4:$HF$104,116,FALSE)-HA18)</f>
        <v>0</v>
      </c>
      <c r="HA18" s="113">
        <f>VLOOKUP(GZ$1,resumen!$A$4:$HF$104,113,FALSE)</f>
        <v>0</v>
      </c>
      <c r="HB18" s="113">
        <f>VLOOKUP(GZ$1,resumen!$A$4:$HF$104,117,FALSE)</f>
        <v>0</v>
      </c>
      <c r="HC18" s="113">
        <f>IF(VLOOKUP(HC$1,resumen!$A$4:$HF$104,116,FALSE)-HD18&lt;0,0,VLOOKUP(HC$1,resumen!$A$4:$HF$104,116,FALSE)-HD18)</f>
        <v>0</v>
      </c>
      <c r="HD18" s="113">
        <f>VLOOKUP(HC$1,resumen!$A$4:$HF$104,113,FALSE)</f>
        <v>0</v>
      </c>
      <c r="HE18" s="113">
        <f>VLOOKUP(HC$1,resumen!$A$4:$HF$104,117,FALSE)</f>
        <v>0</v>
      </c>
      <c r="HF18" s="113">
        <f>IF(VLOOKUP(HF$1,resumen!$A$4:$HF$104,116,FALSE)-HG18&lt;0,0,VLOOKUP(HF$1,resumen!$A$4:$HF$104,116,FALSE)-HG18)</f>
        <v>0</v>
      </c>
      <c r="HG18" s="113">
        <f>VLOOKUP(HF$1,resumen!$A$4:$HF$104,113,FALSE)</f>
        <v>0</v>
      </c>
      <c r="HH18" s="113">
        <f>VLOOKUP(HF$1,resumen!$A$4:$HF$104,117,FALSE)</f>
        <v>0</v>
      </c>
      <c r="HI18" s="113">
        <f>IF(VLOOKUP(HI$1,resumen!$A$4:$HF$104,116,FALSE)-HJ18&lt;0,0,VLOOKUP(HI$1,resumen!$A$4:$HF$104,116,FALSE)-HJ18)</f>
        <v>0</v>
      </c>
      <c r="HJ18" s="113">
        <f>VLOOKUP(HI$1,resumen!$A$4:$HF$104,113,FALSE)</f>
        <v>0</v>
      </c>
      <c r="HK18" s="113">
        <f>VLOOKUP(HI$1,resumen!$A$4:$HF$104,117,FALSE)</f>
        <v>0</v>
      </c>
      <c r="HL18" s="113">
        <f>IF(VLOOKUP(HL$1,resumen!$A$4:$HF$104,116,FALSE)-HM18&lt;0,0,VLOOKUP(HL$1,resumen!$A$4:$HF$104,116,FALSE)-HM18)</f>
        <v>0</v>
      </c>
      <c r="HM18" s="113">
        <f>VLOOKUP(HL$1,resumen!$A$4:$HF$104,113,FALSE)</f>
        <v>0</v>
      </c>
      <c r="HN18" s="113">
        <f>VLOOKUP(HL$1,resumen!$A$4:$HF$104,117,FALSE)</f>
        <v>0</v>
      </c>
      <c r="HO18" s="113">
        <f>IF(VLOOKUP(HO$1,resumen!$A$4:$HF$104,116,FALSE)-HP18&lt;0,0,VLOOKUP(HO$1,resumen!$A$4:$HF$104,116,FALSE)-HP18)</f>
        <v>0</v>
      </c>
      <c r="HP18" s="113">
        <f>VLOOKUP(HO$1,resumen!$A$4:$HF$104,113,FALSE)</f>
        <v>0</v>
      </c>
      <c r="HQ18" s="113">
        <f>VLOOKUP(HO$1,resumen!$A$4:$HF$104,117,FALSE)</f>
        <v>0</v>
      </c>
      <c r="HR18" s="113">
        <f>IF(VLOOKUP(HR$1,resumen!$A$4:$HF$104,116,FALSE)-HS18&lt;0,0,VLOOKUP(HR$1,resumen!$A$4:$HF$104,116,FALSE)-HS18)</f>
        <v>0</v>
      </c>
      <c r="HS18" s="113">
        <f>VLOOKUP(HR$1,resumen!$A$4:$HF$104,113,FALSE)</f>
        <v>0</v>
      </c>
      <c r="HT18" s="113">
        <f>VLOOKUP(HR$1,resumen!$A$4:$HF$104,117,FALSE)</f>
        <v>0</v>
      </c>
      <c r="HU18" s="113">
        <f>IF(VLOOKUP(HU$1,resumen!$A$4:$HF$104,116,FALSE)-HV18&lt;0,0,VLOOKUP(HU$1,resumen!$A$4:$HF$104,116,FALSE)-HV18)</f>
        <v>0</v>
      </c>
      <c r="HV18" s="113">
        <f>VLOOKUP(HU$1,resumen!$A$4:$HF$104,113,FALSE)</f>
        <v>0</v>
      </c>
      <c r="HW18" s="113">
        <f>VLOOKUP(HU$1,resumen!$A$4:$HF$104,117,FALSE)</f>
        <v>0</v>
      </c>
      <c r="HX18" s="113">
        <f>IF(VLOOKUP(HX$1,resumen!$A$4:$HF$104,116,FALSE)-HY18&lt;0,0,VLOOKUP(HX$1,resumen!$A$4:$HF$104,116,FALSE)-HY18)</f>
        <v>0</v>
      </c>
      <c r="HY18" s="113">
        <f>VLOOKUP(HX$1,resumen!$A$4:$HF$104,113,FALSE)</f>
        <v>0</v>
      </c>
      <c r="HZ18" s="113">
        <f>VLOOKUP(HX$1,resumen!$A$4:$HF$104,117,FALSE)</f>
        <v>0</v>
      </c>
      <c r="IA18" s="113">
        <f>IF(VLOOKUP(IA$1,resumen!$A$4:$HF$104,116,FALSE)-IB18&lt;0,0,VLOOKUP(IA$1,resumen!$A$4:$HF$104,116,FALSE)-IB18)</f>
        <v>0</v>
      </c>
      <c r="IB18" s="113">
        <f>VLOOKUP(IA$1,resumen!$A$4:$HF$104,113,FALSE)</f>
        <v>0</v>
      </c>
      <c r="IC18" s="113">
        <f>VLOOKUP(IA$1,resumen!$A$4:$HF$104,117,FALSE)</f>
        <v>0</v>
      </c>
      <c r="ID18" s="113">
        <f>IF(VLOOKUP(ID$1,resumen!$A$4:$HF$104,116,FALSE)-IE18&lt;0,0,VLOOKUP(ID$1,resumen!$A$4:$HF$104,116,FALSE)-IE18)</f>
        <v>0</v>
      </c>
      <c r="IE18" s="113">
        <f>VLOOKUP(ID$1,resumen!$A$4:$HF$104,113,FALSE)</f>
        <v>0</v>
      </c>
      <c r="IF18" s="113">
        <f>VLOOKUP(ID$1,resumen!$A$4:$HF$104,117,FALSE)</f>
        <v>0</v>
      </c>
      <c r="IG18" s="113">
        <f>IF(VLOOKUP(IG$1,resumen!$A$4:$HF$104,116,FALSE)-IH18&lt;0,0,VLOOKUP(IG$1,resumen!$A$4:$HF$104,116,FALSE)-IH18)</f>
        <v>0</v>
      </c>
      <c r="IH18" s="113">
        <f>VLOOKUP(IG$1,resumen!$A$4:$HF$104,113,FALSE)</f>
        <v>0</v>
      </c>
      <c r="II18" s="113">
        <f>VLOOKUP(IG$1,resumen!$A$4:$HF$104,117,FALSE)</f>
        <v>0</v>
      </c>
      <c r="IJ18" s="113">
        <f>IF(VLOOKUP(IJ$1,resumen!$A$4:$HF$104,116,FALSE)-IK18&lt;0,0,VLOOKUP(IJ$1,resumen!$A$4:$HF$104,116,FALSE)-IK18)</f>
        <v>0</v>
      </c>
      <c r="IK18" s="113">
        <f>VLOOKUP(IJ$1,resumen!$A$4:$HF$104,113,FALSE)</f>
        <v>0</v>
      </c>
      <c r="IL18" s="113">
        <f>VLOOKUP(IJ$1,resumen!$A$4:$HF$104,117,FALSE)</f>
        <v>0</v>
      </c>
      <c r="IM18" s="113">
        <f>IF(VLOOKUP(IM$1,resumen!$A$4:$HF$104,116,FALSE)-IN18&lt;0,0,VLOOKUP(IM$1,resumen!$A$4:$HF$104,116,FALSE)-IN18)</f>
        <v>0</v>
      </c>
      <c r="IN18" s="113">
        <f>VLOOKUP(IM$1,resumen!$A$4:$HF$104,113,FALSE)</f>
        <v>0</v>
      </c>
      <c r="IO18" s="113">
        <f>VLOOKUP(IM$1,resumen!$A$4:$HF$104,117,FALSE)</f>
        <v>0</v>
      </c>
      <c r="IP18" s="113">
        <f>IF(VLOOKUP(IP$1,resumen!$A$4:$HF$104,116,FALSE)-IQ18&lt;0,0,VLOOKUP(IP$1,resumen!$A$4:$HF$104,116,FALSE)-IQ18)</f>
        <v>0</v>
      </c>
      <c r="IQ18" s="113">
        <f>VLOOKUP(IP$1,resumen!$A$4:$HF$104,113,FALSE)</f>
        <v>0</v>
      </c>
      <c r="IR18" s="113">
        <f>VLOOKUP(IP$1,resumen!$A$4:$HF$104,117,FALSE)</f>
        <v>0</v>
      </c>
      <c r="IS18" s="113">
        <f>IF(VLOOKUP(IS$1,resumen!$A$4:$HF$104,116,FALSE)-IT18&lt;0,0,VLOOKUP(IS$1,resumen!$A$4:$HF$104,116,FALSE)-IT18)</f>
        <v>0</v>
      </c>
      <c r="IT18" s="113">
        <f>VLOOKUP(IS$1,resumen!$A$4:$HF$104,113,FALSE)</f>
        <v>0</v>
      </c>
      <c r="IU18" s="113">
        <f>VLOOKUP(IS$1,resumen!$A$4:$HF$104,117,FALSE)</f>
        <v>0</v>
      </c>
      <c r="IV18" s="113">
        <f>IF(VLOOKUP(IV$1,resumen!$A$4:$HF$104,116,FALSE)-IW18&lt;0,0,VLOOKUP(IV$1,resumen!$A$4:$HF$104,116,FALSE)-IW18)</f>
        <v>0</v>
      </c>
      <c r="IW18" s="113">
        <f>VLOOKUP(IV$1,resumen!$A$4:$HF$104,113,FALSE)</f>
        <v>0</v>
      </c>
      <c r="IX18" s="113">
        <f>VLOOKUP(IV$1,resumen!$A$4:$HF$104,117,FALSE)</f>
        <v>0</v>
      </c>
      <c r="IY18" s="113">
        <f>IF(VLOOKUP(IY$1,resumen!$A$4:$HF$104,116,FALSE)-IZ18&lt;0,0,VLOOKUP(IY$1,resumen!$A$4:$HF$104,116,FALSE)-IZ18)</f>
        <v>0</v>
      </c>
      <c r="IZ18" s="113">
        <f>VLOOKUP(IY$1,resumen!$A$4:$HF$104,113,FALSE)</f>
        <v>0</v>
      </c>
      <c r="JA18" s="113">
        <f>VLOOKUP(IY$1,resumen!$A$4:$HF$104,117,FALSE)</f>
        <v>0</v>
      </c>
      <c r="JB18" s="113">
        <f>IF(VLOOKUP(JB$1,resumen!$A$4:$HF$104,116,FALSE)-JC18&lt;0,0,VLOOKUP(JB$1,resumen!$A$4:$HF$104,116,FALSE)-JC18)</f>
        <v>0</v>
      </c>
      <c r="JC18" s="113">
        <f>VLOOKUP(JB$1,resumen!$A$4:$HF$104,113,FALSE)</f>
        <v>0</v>
      </c>
      <c r="JD18" s="113">
        <f>VLOOKUP(JB$1,resumen!$A$4:$HF$104,117,FALSE)</f>
        <v>0</v>
      </c>
      <c r="JE18" s="113">
        <f>IF(VLOOKUP(JE$1,resumen!$A$4:$HF$104,116,FALSE)-JF18&lt;0,0,VLOOKUP(JE$1,resumen!$A$4:$HF$104,116,FALSE)-JF18)</f>
        <v>0</v>
      </c>
      <c r="JF18" s="113">
        <f>VLOOKUP(JE$1,resumen!$A$4:$HF$104,113,FALSE)</f>
        <v>0</v>
      </c>
      <c r="JG18" s="113">
        <f>VLOOKUP(JE$1,resumen!$A$4:$HF$104,117,FALSE)</f>
        <v>0</v>
      </c>
      <c r="JH18" s="113">
        <f>IF(VLOOKUP(JH$1,resumen!$A$4:$HF$104,116,FALSE)-JI18&lt;0,0,VLOOKUP(JH$1,resumen!$A$4:$HF$104,116,FALSE)-JI18)</f>
        <v>0</v>
      </c>
      <c r="JI18" s="113">
        <f>VLOOKUP(JH$1,resumen!$A$4:$HF$104,113,FALSE)</f>
        <v>0</v>
      </c>
      <c r="JJ18" s="113">
        <f>VLOOKUP(JH$1,resumen!$A$4:$HF$104,117,FALSE)</f>
        <v>0</v>
      </c>
      <c r="JK18" s="113">
        <f>IF(VLOOKUP(JK$1,resumen!$A$4:$HF$104,116,FALSE)-JL18&lt;0,0,VLOOKUP(JK$1,resumen!$A$4:$HF$104,116,FALSE)-JL18)</f>
        <v>0</v>
      </c>
      <c r="JL18" s="113">
        <f>VLOOKUP(JK$1,resumen!$A$4:$HF$104,113,FALSE)</f>
        <v>0</v>
      </c>
      <c r="JM18" s="113">
        <f>VLOOKUP(JK$1,resumen!$A$4:$HF$104,117,FALSE)</f>
        <v>0</v>
      </c>
      <c r="JN18" s="113">
        <f>IF(VLOOKUP(JN$1,resumen!$A$4:$HF$104,116,FALSE)-JO18&lt;0,0,VLOOKUP(JN$1,resumen!$A$4:$HF$104,116,FALSE)-JO18)</f>
        <v>0</v>
      </c>
      <c r="JO18" s="113">
        <f>VLOOKUP(JN$1,resumen!$A$4:$HF$104,113,FALSE)</f>
        <v>0</v>
      </c>
      <c r="JP18" s="113">
        <f>VLOOKUP(JN$1,resumen!$A$4:$HF$104,117,FALSE)</f>
        <v>0</v>
      </c>
      <c r="JQ18" s="113">
        <f>IF(VLOOKUP(JQ$1,resumen!$A$4:$HF$104,116,FALSE)-JR18&lt;0,0,VLOOKUP(JQ$1,resumen!$A$4:$HF$104,116,FALSE)-JR18)</f>
        <v>0</v>
      </c>
      <c r="JR18" s="113">
        <f>VLOOKUP(JQ$1,resumen!$A$4:$HF$104,113,FALSE)</f>
        <v>0</v>
      </c>
      <c r="JS18" s="113">
        <f>VLOOKUP(JQ$1,resumen!$A$4:$HF$104,117,FALSE)</f>
        <v>0</v>
      </c>
      <c r="JT18" s="113">
        <f>IF(VLOOKUP(JT$1,resumen!$A$4:$HF$104,116,FALSE)-JU18&lt;0,0,VLOOKUP(JT$1,resumen!$A$4:$HF$104,116,FALSE)-JU18)</f>
        <v>0</v>
      </c>
      <c r="JU18" s="113">
        <f>VLOOKUP(JT$1,resumen!$A$4:$HF$104,113,FALSE)</f>
        <v>0</v>
      </c>
      <c r="JV18" s="113">
        <f>VLOOKUP(JT$1,resumen!$A$4:$HF$104,117,FALSE)</f>
        <v>0</v>
      </c>
      <c r="JW18" s="113">
        <f>IF(VLOOKUP(JW$1,resumen!$A$4:$HF$104,116,FALSE)-JX18&lt;0,0,VLOOKUP(JW$1,resumen!$A$4:$HF$104,116,FALSE)-JX18)</f>
        <v>0</v>
      </c>
      <c r="JX18" s="113">
        <f>VLOOKUP(JW$1,resumen!$A$4:$HF$104,113,FALSE)</f>
        <v>0</v>
      </c>
      <c r="JY18" s="113">
        <f>VLOOKUP(JW$1,resumen!$A$4:$HF$104,117,FALSE)</f>
        <v>0</v>
      </c>
      <c r="JZ18" s="113">
        <f>IF(VLOOKUP(JZ$1,resumen!$A$4:$HF$104,116,FALSE)-KA18&lt;0,0,VLOOKUP(JZ$1,resumen!$A$4:$HF$104,116,FALSE)-KA18)</f>
        <v>0</v>
      </c>
      <c r="KA18" s="113">
        <f>VLOOKUP(JZ$1,resumen!$A$4:$HF$104,113,FALSE)</f>
        <v>0</v>
      </c>
      <c r="KB18" s="113">
        <f>VLOOKUP(JZ$1,resumen!$A$4:$HF$104,117,FALSE)</f>
        <v>0</v>
      </c>
      <c r="KC18" s="113">
        <f>IF(VLOOKUP(KC$1,resumen!$A$4:$HF$104,116,FALSE)-KD18&lt;0,0,VLOOKUP(KC$1,resumen!$A$4:$HF$104,116,FALSE)-KD18)</f>
        <v>0</v>
      </c>
      <c r="KD18" s="113">
        <f>VLOOKUP(KC$1,resumen!$A$4:$HF$104,113,FALSE)</f>
        <v>0</v>
      </c>
      <c r="KE18" s="113">
        <f>VLOOKUP(KC$1,resumen!$A$4:$HF$104,117,FALSE)</f>
        <v>0</v>
      </c>
      <c r="KF18" s="113">
        <f>IF(VLOOKUP(KF$1,resumen!$A$4:$HF$104,116,FALSE)-KG18&lt;0,0,VLOOKUP(KF$1,resumen!$A$4:$HF$104,116,FALSE)-KG18)</f>
        <v>0</v>
      </c>
      <c r="KG18" s="113">
        <f>VLOOKUP(KF$1,resumen!$A$4:$HF$104,113,FALSE)</f>
        <v>0</v>
      </c>
      <c r="KH18" s="113">
        <f>VLOOKUP(KF$1,resumen!$A$4:$HF$104,117,FALSE)</f>
        <v>0</v>
      </c>
      <c r="KI18" s="113">
        <f>IF(VLOOKUP(KI$1,resumen!$A$4:$HF$104,116,FALSE)-KJ18&lt;0,0,VLOOKUP(KI$1,resumen!$A$4:$HF$104,116,FALSE)-KJ18)</f>
        <v>0</v>
      </c>
      <c r="KJ18" s="113">
        <f>VLOOKUP(KI$1,resumen!$A$4:$HF$104,113,FALSE)</f>
        <v>0</v>
      </c>
      <c r="KK18" s="113">
        <f>VLOOKUP(KI$1,resumen!$A$4:$HF$104,117,FALSE)</f>
        <v>0</v>
      </c>
      <c r="KL18" s="113">
        <f>IF(VLOOKUP(KL$1,resumen!$A$4:$HF$104,116,FALSE)-KM18&lt;0,0,VLOOKUP(KL$1,resumen!$A$4:$HF$104,116,FALSE)-KM18)</f>
        <v>0</v>
      </c>
      <c r="KM18" s="113">
        <f>VLOOKUP(KL$1,resumen!$A$4:$HF$104,113,FALSE)</f>
        <v>0</v>
      </c>
      <c r="KN18" s="113">
        <f>VLOOKUP(KL$1,resumen!$A$4:$HF$104,117,FALSE)</f>
        <v>0</v>
      </c>
      <c r="KO18" s="113">
        <f>IF(VLOOKUP(KO$1,resumen!$A$4:$HF$104,116,FALSE)-KP18&lt;0,0,VLOOKUP(KO$1,resumen!$A$4:$HF$104,116,FALSE)-KP18)</f>
        <v>0</v>
      </c>
      <c r="KP18" s="113">
        <f>VLOOKUP(KO$1,resumen!$A$4:$HF$104,113,FALSE)</f>
        <v>0</v>
      </c>
      <c r="KQ18" s="113">
        <f>VLOOKUP(KO$1,resumen!$A$4:$HF$104,117,FALSE)</f>
        <v>0</v>
      </c>
      <c r="KR18" s="113">
        <f t="shared" si="0"/>
        <v>0</v>
      </c>
      <c r="KS18" s="113">
        <f t="shared" si="0"/>
        <v>0</v>
      </c>
      <c r="KT18" s="113">
        <f t="shared" si="0"/>
        <v>0</v>
      </c>
      <c r="KU18" s="140"/>
      <c r="KV18" s="24">
        <f t="shared" si="1"/>
        <v>0</v>
      </c>
    </row>
    <row r="19" spans="1:308" x14ac:dyDescent="0.25">
      <c r="A19" s="26">
        <v>1000863</v>
      </c>
      <c r="B19" s="24" t="s">
        <v>46</v>
      </c>
      <c r="C19" s="26" t="s">
        <v>9</v>
      </c>
      <c r="D19" s="113">
        <f>IF(VLOOKUP(D$1,resumen!$A$4:$HF$104,124,FALSE)-E19&lt;0,0,VLOOKUP(D$1,resumen!$A$4:$HF$104,124,FALSE)-E19)</f>
        <v>0</v>
      </c>
      <c r="E19" s="113">
        <f>VLOOKUP(D$1,resumen!$A$4:$HF$104,121,FALSE)</f>
        <v>0</v>
      </c>
      <c r="F19" s="113">
        <f>VLOOKUP(D$1,resumen!$A$4:$HF$104,125,FALSE)</f>
        <v>0</v>
      </c>
      <c r="G19" s="113">
        <f>IF(VLOOKUP(G$1,resumen!$A$4:$HF$104,124,FALSE)-H19&lt;0,0,VLOOKUP(G$1,resumen!$A$4:$HF$104,124,FALSE)-H19)</f>
        <v>0</v>
      </c>
      <c r="H19" s="113">
        <f>VLOOKUP(G$1,resumen!$A$4:$HF$104,121,FALSE)</f>
        <v>0</v>
      </c>
      <c r="I19" s="113">
        <f>VLOOKUP(G$1,resumen!$A$4:$HF$104,125,FALSE)</f>
        <v>0</v>
      </c>
      <c r="J19" s="113">
        <f>IF(VLOOKUP(J$1,resumen!$A$4:$HF$104,124,FALSE)-K19&lt;0,0,VLOOKUP(J$1,resumen!$A$4:$HF$104,124,FALSE)-K19)</f>
        <v>0</v>
      </c>
      <c r="K19" s="113">
        <f>VLOOKUP(J$1,resumen!$A$4:$HF$104,121,FALSE)</f>
        <v>0</v>
      </c>
      <c r="L19" s="113">
        <f>VLOOKUP(J$1,resumen!$A$4:$HF$104,125,FALSE)</f>
        <v>0</v>
      </c>
      <c r="M19" s="113">
        <f>IF(VLOOKUP(M$1,resumen!$A$4:$HF$104,124,FALSE)-N19&lt;0,0,VLOOKUP(M$1,resumen!$A$4:$HF$104,124,FALSE)-N19)</f>
        <v>0</v>
      </c>
      <c r="N19" s="113">
        <f>VLOOKUP(M$1,resumen!$A$4:$HF$104,121,FALSE)</f>
        <v>0</v>
      </c>
      <c r="O19" s="113">
        <f>VLOOKUP(M$1,resumen!$A$4:$HF$104,125,FALSE)</f>
        <v>0</v>
      </c>
      <c r="P19" s="113">
        <f>IF(VLOOKUP(P$1,resumen!$A$4:$HF$104,124,FALSE)-Q19&lt;0,0,VLOOKUP(P$1,resumen!$A$4:$HF$104,124,FALSE)-Q19)</f>
        <v>0</v>
      </c>
      <c r="Q19" s="113">
        <f>VLOOKUP(P$1,resumen!$A$4:$HF$104,121,FALSE)</f>
        <v>0</v>
      </c>
      <c r="R19" s="113">
        <f>VLOOKUP(P$1,resumen!$A$4:$HF$104,125,FALSE)</f>
        <v>0</v>
      </c>
      <c r="S19" s="113">
        <f>IF(VLOOKUP(S$1,resumen!$A$4:$HF$104,124,FALSE)-T19&lt;0,0,VLOOKUP(S$1,resumen!$A$4:$HF$104,124,FALSE)-T19)</f>
        <v>0</v>
      </c>
      <c r="T19" s="113">
        <f>VLOOKUP(S$1,resumen!$A$4:$HF$104,121,FALSE)</f>
        <v>0</v>
      </c>
      <c r="U19" s="113">
        <f>VLOOKUP(S$1,resumen!$A$4:$HF$104,125,FALSE)</f>
        <v>0</v>
      </c>
      <c r="V19" s="113">
        <f>IF(VLOOKUP(V$1,resumen!$A$4:$HF$104,124,FALSE)-W19&lt;0,0,VLOOKUP(V$1,resumen!$A$4:$HF$104,124,FALSE)-W19)</f>
        <v>0</v>
      </c>
      <c r="W19" s="113">
        <f>VLOOKUP(V$1,resumen!$A$4:$HF$104,121,FALSE)</f>
        <v>0</v>
      </c>
      <c r="X19" s="113">
        <f>VLOOKUP(V$1,resumen!$A$4:$HF$104,125,FALSE)</f>
        <v>0</v>
      </c>
      <c r="Y19" s="113">
        <f>IF(VLOOKUP(Y$1,resumen!$A$4:$HF$104,124,FALSE)-Z19&lt;0,0,VLOOKUP(Y$1,resumen!$A$4:$HF$104,124,FALSE)-Z19)</f>
        <v>0</v>
      </c>
      <c r="Z19" s="113">
        <f>VLOOKUP(Y$1,resumen!$A$4:$HF$104,121,FALSE)</f>
        <v>0</v>
      </c>
      <c r="AA19" s="113">
        <f>VLOOKUP(Y$1,resumen!$A$4:$HF$104,125,FALSE)</f>
        <v>0</v>
      </c>
      <c r="AB19" s="113">
        <f>IF(VLOOKUP(AB$1,resumen!$A$4:$HF$104,124,FALSE)-AC19&lt;0,0,VLOOKUP(AB$1,resumen!$A$4:$HF$104,124,FALSE)-AC19)</f>
        <v>0</v>
      </c>
      <c r="AC19" s="113">
        <f>VLOOKUP(AB$1,resumen!$A$4:$HF$104,121,FALSE)</f>
        <v>0</v>
      </c>
      <c r="AD19" s="113">
        <f>VLOOKUP(AB$1,resumen!$A$4:$HF$104,125,FALSE)</f>
        <v>0</v>
      </c>
      <c r="AE19" s="113">
        <f>IF(VLOOKUP(AE$1,resumen!$A$4:$HF$104,124,FALSE)-AF19&lt;0,0,VLOOKUP(AE$1,resumen!$A$4:$HF$104,124,FALSE)-AF19)</f>
        <v>0</v>
      </c>
      <c r="AF19" s="113">
        <f>VLOOKUP(AE$1,resumen!$A$4:$HF$104,121,FALSE)</f>
        <v>0</v>
      </c>
      <c r="AG19" s="113">
        <f>VLOOKUP(AE$1,resumen!$A$4:$HF$104,125,FALSE)</f>
        <v>0</v>
      </c>
      <c r="AH19" s="113">
        <f>IF(VLOOKUP(AH$1,resumen!$A$4:$HF$104,124,FALSE)-AI19&lt;0,0,VLOOKUP(AH$1,resumen!$A$4:$HF$104,124,FALSE)-AI19)</f>
        <v>0</v>
      </c>
      <c r="AI19" s="113">
        <f>VLOOKUP(AH$1,resumen!$A$4:$HF$104,121,FALSE)</f>
        <v>0</v>
      </c>
      <c r="AJ19" s="113">
        <f>VLOOKUP(AH$1,resumen!$A$4:$HF$104,125,FALSE)</f>
        <v>0</v>
      </c>
      <c r="AK19" s="113">
        <f>IF(VLOOKUP(AK$1,resumen!$A$4:$HF$104,124,FALSE)-AL19&lt;0,0,VLOOKUP(AK$1,resumen!$A$4:$HF$104,124,FALSE)-AL19)</f>
        <v>0</v>
      </c>
      <c r="AL19" s="113">
        <f>VLOOKUP(AK$1,resumen!$A$4:$HF$104,121,FALSE)</f>
        <v>0</v>
      </c>
      <c r="AM19" s="113">
        <f>VLOOKUP(AK$1,resumen!$A$4:$HF$104,125,FALSE)</f>
        <v>0</v>
      </c>
      <c r="AN19" s="113">
        <f>IF(VLOOKUP(AN$1,resumen!$A$4:$HF$104,124,FALSE)-AO19&lt;0,0,VLOOKUP(AN$1,resumen!$A$4:$HF$104,124,FALSE)-AO19)</f>
        <v>0</v>
      </c>
      <c r="AO19" s="113">
        <f>VLOOKUP(AN$1,resumen!$A$4:$HF$104,121,FALSE)</f>
        <v>0</v>
      </c>
      <c r="AP19" s="113">
        <f>VLOOKUP(AN$1,resumen!$A$4:$HF$104,125,FALSE)</f>
        <v>0</v>
      </c>
      <c r="AQ19" s="113">
        <f>IF(VLOOKUP(AQ$1,resumen!$A$4:$HF$104,124,FALSE)-AR19&lt;0,0,VLOOKUP(AQ$1,resumen!$A$4:$HF$104,124,FALSE)-AR19)</f>
        <v>0</v>
      </c>
      <c r="AR19" s="113">
        <f>VLOOKUP(AQ$1,resumen!$A$4:$HF$104,121,FALSE)</f>
        <v>0</v>
      </c>
      <c r="AS19" s="113">
        <f>VLOOKUP(AQ$1,resumen!$A$4:$HF$104,125,FALSE)</f>
        <v>0</v>
      </c>
      <c r="AT19" s="113">
        <f>IF(VLOOKUP(AT$1,resumen!$A$4:$HF$104,124,FALSE)-AU19&lt;0,0,VLOOKUP(AT$1,resumen!$A$4:$HF$104,124,FALSE)-AU19)</f>
        <v>0</v>
      </c>
      <c r="AU19" s="113">
        <f>VLOOKUP(AT$1,resumen!$A$4:$HF$104,121,FALSE)</f>
        <v>0</v>
      </c>
      <c r="AV19" s="113">
        <f>VLOOKUP(AT$1,resumen!$A$4:$HF$104,125,FALSE)</f>
        <v>0</v>
      </c>
      <c r="AW19" s="113">
        <f>IF(VLOOKUP(AW$1,resumen!$A$4:$HF$104,124,FALSE)-AX19&lt;0,0,VLOOKUP(AW$1,resumen!$A$4:$HF$104,124,FALSE)-AX19)</f>
        <v>0</v>
      </c>
      <c r="AX19" s="113">
        <f>VLOOKUP(AW$1,resumen!$A$4:$HF$104,121,FALSE)</f>
        <v>0</v>
      </c>
      <c r="AY19" s="113">
        <f>VLOOKUP(AW$1,resumen!$A$4:$HF$104,125,FALSE)</f>
        <v>0</v>
      </c>
      <c r="AZ19" s="113">
        <f>IF(VLOOKUP(AZ$1,resumen!$A$4:$HF$104,124,FALSE)-BA19&lt;0,0,VLOOKUP(AZ$1,resumen!$A$4:$HF$104,124,FALSE)-BA19)</f>
        <v>0</v>
      </c>
      <c r="BA19" s="113">
        <f>VLOOKUP(AZ$1,resumen!$A$4:$HF$104,121,FALSE)</f>
        <v>0</v>
      </c>
      <c r="BB19" s="113">
        <f>VLOOKUP(AZ$1,resumen!$A$4:$HF$104,125,FALSE)</f>
        <v>0</v>
      </c>
      <c r="BC19" s="113">
        <f>IF(VLOOKUP(BC$1,resumen!$A$4:$HF$104,124,FALSE)-BD19&lt;0,0,VLOOKUP(BC$1,resumen!$A$4:$HF$104,124,FALSE)-BD19)</f>
        <v>0</v>
      </c>
      <c r="BD19" s="113">
        <f>VLOOKUP(BC$1,resumen!$A$4:$HF$104,121,FALSE)</f>
        <v>0</v>
      </c>
      <c r="BE19" s="113">
        <f>VLOOKUP(BC$1,resumen!$A$4:$HF$104,125,FALSE)</f>
        <v>0</v>
      </c>
      <c r="BF19" s="113">
        <f>IF(VLOOKUP(BF$1,resumen!$A$4:$HF$104,124,FALSE)-BG19&lt;0,0,VLOOKUP(BF$1,resumen!$A$4:$HF$104,124,FALSE)-BG19)</f>
        <v>0</v>
      </c>
      <c r="BG19" s="113">
        <f>VLOOKUP(BF$1,resumen!$A$4:$HF$104,121,FALSE)</f>
        <v>0</v>
      </c>
      <c r="BH19" s="113">
        <f>VLOOKUP(BF$1,resumen!$A$4:$HF$104,125,FALSE)</f>
        <v>0</v>
      </c>
      <c r="BI19" s="113">
        <f>IF(VLOOKUP(BI$1,resumen!$A$4:$HF$104,124,FALSE)-BJ19&lt;0,0,VLOOKUP(BI$1,resumen!$A$4:$HF$104,124,FALSE)-BJ19)</f>
        <v>0</v>
      </c>
      <c r="BJ19" s="113">
        <f>VLOOKUP(BI$1,resumen!$A$4:$HF$104,121,FALSE)</f>
        <v>0</v>
      </c>
      <c r="BK19" s="113">
        <f>VLOOKUP(BI$1,resumen!$A$4:$HF$104,125,FALSE)</f>
        <v>0</v>
      </c>
      <c r="BL19" s="113">
        <f>IF(VLOOKUP(BL$1,resumen!$A$4:$HF$104,124,FALSE)-BM19&lt;0,0,VLOOKUP(BL$1,resumen!$A$4:$HF$104,124,FALSE)-BM19)</f>
        <v>0</v>
      </c>
      <c r="BM19" s="113">
        <f>VLOOKUP(BL$1,resumen!$A$4:$HF$104,121,FALSE)</f>
        <v>0</v>
      </c>
      <c r="BN19" s="113">
        <f>VLOOKUP(BL$1,resumen!$A$4:$HF$104,125,FALSE)</f>
        <v>0</v>
      </c>
      <c r="BO19" s="113">
        <f>IF(VLOOKUP(BO$1,resumen!$A$4:$HF$104,124,FALSE)-BP19&lt;0,0,VLOOKUP(BO$1,resumen!$A$4:$HF$104,124,FALSE)-BP19)</f>
        <v>0</v>
      </c>
      <c r="BP19" s="113">
        <f>VLOOKUP(BO$1,resumen!$A$4:$HF$104,121,FALSE)</f>
        <v>0</v>
      </c>
      <c r="BQ19" s="113">
        <f>VLOOKUP(BO$1,resumen!$A$4:$HF$104,125,FALSE)</f>
        <v>0</v>
      </c>
      <c r="BR19" s="113">
        <f>IF(VLOOKUP(BR$1,resumen!$A$4:$HF$104,124,FALSE)-BS19&lt;0,0,VLOOKUP(BR$1,resumen!$A$4:$HF$104,124,FALSE)-BS19)</f>
        <v>0</v>
      </c>
      <c r="BS19" s="113">
        <f>VLOOKUP(BR$1,resumen!$A$4:$HF$104,121,FALSE)</f>
        <v>0</v>
      </c>
      <c r="BT19" s="113">
        <f>VLOOKUP(BR$1,resumen!$A$4:$HF$104,125,FALSE)</f>
        <v>0</v>
      </c>
      <c r="BU19" s="113">
        <f>IF(VLOOKUP(BU$1,resumen!$A$4:$HF$104,124,FALSE)-BV19&lt;0,0,VLOOKUP(BU$1,resumen!$A$4:$HF$104,124,FALSE)-BV19)</f>
        <v>0</v>
      </c>
      <c r="BV19" s="113">
        <f>VLOOKUP(BU$1,resumen!$A$4:$HF$104,121,FALSE)</f>
        <v>0</v>
      </c>
      <c r="BW19" s="113">
        <f>VLOOKUP(BU$1,resumen!$A$4:$HF$104,125,FALSE)</f>
        <v>0</v>
      </c>
      <c r="BX19" s="113">
        <f>IF(VLOOKUP(BX$1,resumen!$A$4:$HF$104,124,FALSE)-BY19&lt;0,0,VLOOKUP(BX$1,resumen!$A$4:$HF$104,124,FALSE)-BY19)</f>
        <v>0</v>
      </c>
      <c r="BY19" s="113">
        <f>VLOOKUP(BX$1,resumen!$A$4:$HF$104,121,FALSE)</f>
        <v>0</v>
      </c>
      <c r="BZ19" s="113">
        <f>VLOOKUP(BX$1,resumen!$A$4:$HF$104,125,FALSE)</f>
        <v>0</v>
      </c>
      <c r="CA19" s="113">
        <f>IF(VLOOKUP(CA$1,resumen!$A$4:$HF$104,124,FALSE)-CB19&lt;0,0,VLOOKUP(CA$1,resumen!$A$4:$HF$104,124,FALSE)-CB19)</f>
        <v>0</v>
      </c>
      <c r="CB19" s="113">
        <f>VLOOKUP(CA$1,resumen!$A$4:$HF$104,121,FALSE)</f>
        <v>0</v>
      </c>
      <c r="CC19" s="113">
        <f>VLOOKUP(CA$1,resumen!$A$4:$HF$104,125,FALSE)</f>
        <v>0</v>
      </c>
      <c r="CD19" s="113">
        <f>IF(VLOOKUP(CD$1,resumen!$A$4:$HF$104,124,FALSE)-CE19&lt;0,0,VLOOKUP(CD$1,resumen!$A$4:$HF$104,124,FALSE)-CE19)</f>
        <v>0</v>
      </c>
      <c r="CE19" s="113">
        <f>VLOOKUP(CD$1,resumen!$A$4:$HF$104,121,FALSE)</f>
        <v>0</v>
      </c>
      <c r="CF19" s="113">
        <f>VLOOKUP(CD$1,resumen!$A$4:$HF$104,125,FALSE)</f>
        <v>0</v>
      </c>
      <c r="CG19" s="113">
        <f>IF(VLOOKUP(CG$1,resumen!$A$4:$HF$104,124,FALSE)-CH19&lt;0,0,VLOOKUP(CG$1,resumen!$A$4:$HF$104,124,FALSE)-CH19)</f>
        <v>0</v>
      </c>
      <c r="CH19" s="113">
        <f>VLOOKUP(CG$1,resumen!$A$4:$HF$104,121,FALSE)</f>
        <v>0</v>
      </c>
      <c r="CI19" s="113">
        <f>VLOOKUP(CG$1,resumen!$A$4:$HF$104,125,FALSE)</f>
        <v>0</v>
      </c>
      <c r="CJ19" s="113">
        <f>IF(VLOOKUP(CJ$1,resumen!$A$4:$HF$104,124,FALSE)-CK19&lt;0,0,VLOOKUP(CJ$1,resumen!$A$4:$HF$104,124,FALSE)-CK19)</f>
        <v>0</v>
      </c>
      <c r="CK19" s="113">
        <f>VLOOKUP(CJ$1,resumen!$A$4:$HF$104,121,FALSE)</f>
        <v>0</v>
      </c>
      <c r="CL19" s="113">
        <f>VLOOKUP(CJ$1,resumen!$A$4:$HF$104,125,FALSE)</f>
        <v>0</v>
      </c>
      <c r="CM19" s="113">
        <f>IF(VLOOKUP(CM$1,resumen!$A$4:$HF$104,124,FALSE)-CN19&lt;0,0,VLOOKUP(CM$1,resumen!$A$4:$HF$104,124,FALSE)-CN19)</f>
        <v>0</v>
      </c>
      <c r="CN19" s="113">
        <f>VLOOKUP(CM$1,resumen!$A$4:$HF$104,121,FALSE)</f>
        <v>0</v>
      </c>
      <c r="CO19" s="113">
        <f>VLOOKUP(CM$1,resumen!$A$4:$HF$104,125,FALSE)</f>
        <v>0</v>
      </c>
      <c r="CP19" s="113">
        <f>IF(VLOOKUP(CP$1,resumen!$A$4:$HF$104,124,FALSE)-CQ19&lt;0,0,VLOOKUP(CP$1,resumen!$A$4:$HF$104,124,FALSE)-CQ19)</f>
        <v>0</v>
      </c>
      <c r="CQ19" s="113">
        <f>VLOOKUP(CP$1,resumen!$A$4:$HF$104,121,FALSE)</f>
        <v>0</v>
      </c>
      <c r="CR19" s="113">
        <f>VLOOKUP(CP$1,resumen!$A$4:$HF$104,125,FALSE)</f>
        <v>0</v>
      </c>
      <c r="CS19" s="113">
        <f>IF(VLOOKUP(CS$1,resumen!$A$4:$HF$104,124,FALSE)-CT19&lt;0,0,VLOOKUP(CS$1,resumen!$A$4:$HF$104,124,FALSE)-CT19)</f>
        <v>0</v>
      </c>
      <c r="CT19" s="113">
        <f>VLOOKUP(CS$1,resumen!$A$4:$HF$104,121,FALSE)</f>
        <v>0</v>
      </c>
      <c r="CU19" s="113">
        <f>VLOOKUP(CS$1,resumen!$A$4:$HF$104,125,FALSE)</f>
        <v>0</v>
      </c>
      <c r="CV19" s="113">
        <f>IF(VLOOKUP(CV$1,resumen!$A$4:$HF$104,124,FALSE)-CW19&lt;0,0,VLOOKUP(CV$1,resumen!$A$4:$HF$104,124,FALSE)-CW19)</f>
        <v>0</v>
      </c>
      <c r="CW19" s="113">
        <f>VLOOKUP(CV$1,resumen!$A$4:$HF$104,121,FALSE)</f>
        <v>0</v>
      </c>
      <c r="CX19" s="113">
        <f>VLOOKUP(CV$1,resumen!$A$4:$HF$104,125,FALSE)</f>
        <v>0</v>
      </c>
      <c r="CY19" s="113">
        <f>IF(VLOOKUP(CY$1,resumen!$A$4:$HF$104,124,FALSE)-CZ19&lt;0,0,VLOOKUP(CY$1,resumen!$A$4:$HF$104,124,FALSE)-CZ19)</f>
        <v>0</v>
      </c>
      <c r="CZ19" s="113">
        <f>VLOOKUP(CY$1,resumen!$A$4:$HF$104,121,FALSE)</f>
        <v>0</v>
      </c>
      <c r="DA19" s="113">
        <f>VLOOKUP(CY$1,resumen!$A$4:$HF$104,125,FALSE)</f>
        <v>0</v>
      </c>
      <c r="DB19" s="113">
        <f>IF(VLOOKUP(DB$1,resumen!$A$4:$HF$104,124,FALSE)-DC19&lt;0,0,VLOOKUP(DB$1,resumen!$A$4:$HF$104,124,FALSE)-DC19)</f>
        <v>0</v>
      </c>
      <c r="DC19" s="113">
        <f>VLOOKUP(DB$1,resumen!$A$4:$HF$104,121,FALSE)</f>
        <v>0</v>
      </c>
      <c r="DD19" s="113">
        <f>VLOOKUP(DB$1,resumen!$A$4:$HF$104,125,FALSE)</f>
        <v>0</v>
      </c>
      <c r="DE19" s="113">
        <f>IF(VLOOKUP(DE$1,resumen!$A$4:$HF$104,124,FALSE)-DF19&lt;0,0,VLOOKUP(DE$1,resumen!$A$4:$HF$104,124,FALSE)-DF19)</f>
        <v>0</v>
      </c>
      <c r="DF19" s="113">
        <f>VLOOKUP(DE$1,resumen!$A$4:$HF$104,121,FALSE)</f>
        <v>0</v>
      </c>
      <c r="DG19" s="113">
        <f>VLOOKUP(DE$1,resumen!$A$4:$HF$104,125,FALSE)</f>
        <v>0</v>
      </c>
      <c r="DH19" s="113">
        <f>IF(VLOOKUP(DH$1,resumen!$A$4:$HF$104,124,FALSE)-DI19&lt;0,0,VLOOKUP(DH$1,resumen!$A$4:$HF$104,124,FALSE)-DI19)</f>
        <v>0</v>
      </c>
      <c r="DI19" s="113">
        <f>VLOOKUP(DH$1,resumen!$A$4:$HF$104,121,FALSE)</f>
        <v>0</v>
      </c>
      <c r="DJ19" s="113">
        <f>VLOOKUP(DH$1,resumen!$A$4:$HF$104,125,FALSE)</f>
        <v>0</v>
      </c>
      <c r="DK19" s="113">
        <f>IF(VLOOKUP(DK$1,resumen!$A$4:$HF$104,124,FALSE)-DL19&lt;0,0,VLOOKUP(DK$1,resumen!$A$4:$HF$104,124,FALSE)-DL19)</f>
        <v>0</v>
      </c>
      <c r="DL19" s="113">
        <f>VLOOKUP(DK$1,resumen!$A$4:$HF$104,121,FALSE)</f>
        <v>0</v>
      </c>
      <c r="DM19" s="113">
        <f>VLOOKUP(DK$1,resumen!$A$4:$HF$104,125,FALSE)</f>
        <v>0</v>
      </c>
      <c r="DN19" s="113">
        <f>IF(VLOOKUP(DN$1,resumen!$A$4:$HF$104,124,FALSE)-DO19&lt;0,0,VLOOKUP(DN$1,resumen!$A$4:$HF$104,124,FALSE)-DO19)</f>
        <v>0</v>
      </c>
      <c r="DO19" s="113">
        <f>VLOOKUP(DN$1,resumen!$A$4:$HF$104,121,FALSE)</f>
        <v>0</v>
      </c>
      <c r="DP19" s="113">
        <f>VLOOKUP(DN$1,resumen!$A$4:$HF$104,125,FALSE)</f>
        <v>0</v>
      </c>
      <c r="DQ19" s="113">
        <f>IF(VLOOKUP(DQ$1,resumen!$A$4:$HF$104,124,FALSE)-DR19&lt;0,0,VLOOKUP(DQ$1,resumen!$A$4:$HF$104,124,FALSE)-DR19)</f>
        <v>0</v>
      </c>
      <c r="DR19" s="113">
        <f>VLOOKUP(DQ$1,resumen!$A$4:$HF$104,121,FALSE)</f>
        <v>0</v>
      </c>
      <c r="DS19" s="113">
        <f>VLOOKUP(DQ$1,resumen!$A$4:$HF$104,125,FALSE)</f>
        <v>0</v>
      </c>
      <c r="DT19" s="113">
        <f>IF(VLOOKUP(DT$1,resumen!$A$4:$HF$104,124,FALSE)-DU19&lt;0,0,VLOOKUP(DT$1,resumen!$A$4:$HF$104,124,FALSE)-DU19)</f>
        <v>0</v>
      </c>
      <c r="DU19" s="113">
        <f>VLOOKUP(DT$1,resumen!$A$4:$HF$104,121,FALSE)</f>
        <v>0</v>
      </c>
      <c r="DV19" s="113">
        <f>VLOOKUP(DT$1,resumen!$A$4:$HF$104,125,FALSE)</f>
        <v>0</v>
      </c>
      <c r="DW19" s="113">
        <f>IF(VLOOKUP(DW$1,resumen!$A$4:$HF$104,124,FALSE)-DX19&lt;0,0,VLOOKUP(DW$1,resumen!$A$4:$HF$104,124,FALSE)-DX19)</f>
        <v>0</v>
      </c>
      <c r="DX19" s="113">
        <f>VLOOKUP(DW$1,resumen!$A$4:$HF$104,121,FALSE)</f>
        <v>0</v>
      </c>
      <c r="DY19" s="113">
        <f>VLOOKUP(DW$1,resumen!$A$4:$HF$104,125,FALSE)</f>
        <v>0</v>
      </c>
      <c r="DZ19" s="113">
        <f>IF(VLOOKUP(DZ$1,resumen!$A$4:$HF$104,124,FALSE)-EA19&lt;0,0,VLOOKUP(DZ$1,resumen!$A$4:$HF$104,124,FALSE)-EA19)</f>
        <v>0</v>
      </c>
      <c r="EA19" s="113">
        <f>VLOOKUP(DZ$1,resumen!$A$4:$HF$104,121,FALSE)</f>
        <v>0</v>
      </c>
      <c r="EB19" s="113">
        <f>VLOOKUP(DZ$1,resumen!$A$4:$HF$104,125,FALSE)</f>
        <v>0</v>
      </c>
      <c r="EC19" s="113">
        <f>IF(VLOOKUP(EC$1,resumen!$A$4:$HF$104,124,FALSE)-ED19&lt;0,0,VLOOKUP(EC$1,resumen!$A$4:$HF$104,124,FALSE)-ED19)</f>
        <v>0</v>
      </c>
      <c r="ED19" s="113">
        <f>VLOOKUP(EC$1,resumen!$A$4:$HF$104,121,FALSE)</f>
        <v>0</v>
      </c>
      <c r="EE19" s="113">
        <f>VLOOKUP(EC$1,resumen!$A$4:$HF$104,125,FALSE)</f>
        <v>0</v>
      </c>
      <c r="EF19" s="113">
        <f>IF(VLOOKUP(EF$1,resumen!$A$4:$HF$104,124,FALSE)-EG19&lt;0,0,VLOOKUP(EF$1,resumen!$A$4:$HF$104,124,FALSE)-EG19)</f>
        <v>0</v>
      </c>
      <c r="EG19" s="113">
        <f>VLOOKUP(EF$1,resumen!$A$4:$HF$104,121,FALSE)</f>
        <v>0</v>
      </c>
      <c r="EH19" s="113">
        <f>VLOOKUP(EF$1,resumen!$A$4:$HF$104,125,FALSE)</f>
        <v>0</v>
      </c>
      <c r="EI19" s="113">
        <f>IF(VLOOKUP(EI$1,resumen!$A$4:$HF$104,124,FALSE)-EJ19&lt;0,0,VLOOKUP(EI$1,resumen!$A$4:$HF$104,124,FALSE)-EJ19)</f>
        <v>0</v>
      </c>
      <c r="EJ19" s="113">
        <f>VLOOKUP(EI$1,resumen!$A$4:$HF$104,121,FALSE)</f>
        <v>0</v>
      </c>
      <c r="EK19" s="113">
        <f>VLOOKUP(EI$1,resumen!$A$4:$HF$104,125,FALSE)</f>
        <v>0</v>
      </c>
      <c r="EL19" s="113">
        <f>IF(VLOOKUP(EL$1,resumen!$A$4:$HF$104,124,FALSE)-EM19&lt;0,0,VLOOKUP(EL$1,resumen!$A$4:$HF$104,124,FALSE)-EM19)</f>
        <v>0</v>
      </c>
      <c r="EM19" s="113">
        <f>VLOOKUP(EL$1,resumen!$A$4:$HF$104,121,FALSE)</f>
        <v>0</v>
      </c>
      <c r="EN19" s="113">
        <f>VLOOKUP(EL$1,resumen!$A$4:$HF$104,125,FALSE)</f>
        <v>0</v>
      </c>
      <c r="EO19" s="113">
        <f>IF(VLOOKUP(EO$1,resumen!$A$4:$HF$104,124,FALSE)-EP19&lt;0,0,VLOOKUP(EO$1,resumen!$A$4:$HF$104,124,FALSE)-EP19)</f>
        <v>0</v>
      </c>
      <c r="EP19" s="113">
        <f>VLOOKUP(EO$1,resumen!$A$4:$HF$104,121,FALSE)</f>
        <v>0</v>
      </c>
      <c r="EQ19" s="113">
        <f>VLOOKUP(EO$1,resumen!$A$4:$HF$104,125,FALSE)</f>
        <v>0</v>
      </c>
      <c r="ER19" s="113">
        <f>IF(VLOOKUP(ER$1,resumen!$A$4:$HF$104,124,FALSE)-ES19&lt;0,0,VLOOKUP(ER$1,resumen!$A$4:$HF$104,124,FALSE)-ES19)</f>
        <v>0</v>
      </c>
      <c r="ES19" s="113">
        <f>VLOOKUP(ER$1,resumen!$A$4:$HF$104,121,FALSE)</f>
        <v>0</v>
      </c>
      <c r="ET19" s="113">
        <f>VLOOKUP(ER$1,resumen!$A$4:$HF$104,125,FALSE)</f>
        <v>0</v>
      </c>
      <c r="EU19" s="113">
        <f>IF(VLOOKUP(EU$1,resumen!$A$4:$HF$104,124,FALSE)-EV19&lt;0,0,VLOOKUP(EU$1,resumen!$A$4:$HF$104,124,FALSE)-EV19)</f>
        <v>0</v>
      </c>
      <c r="EV19" s="113">
        <f>VLOOKUP(EU$1,resumen!$A$4:$HF$104,121,FALSE)</f>
        <v>0</v>
      </c>
      <c r="EW19" s="113">
        <f>VLOOKUP(EU$1,resumen!$A$4:$HF$104,125,FALSE)</f>
        <v>0</v>
      </c>
      <c r="EX19" s="113">
        <f>IF(VLOOKUP(EX$1,resumen!$A$4:$HF$104,124,FALSE)-EY19&lt;0,0,VLOOKUP(EX$1,resumen!$A$4:$HF$104,124,FALSE)-EY19)</f>
        <v>0</v>
      </c>
      <c r="EY19" s="113">
        <f>VLOOKUP(EX$1,resumen!$A$4:$HF$104,121,FALSE)</f>
        <v>0</v>
      </c>
      <c r="EZ19" s="113">
        <f>VLOOKUP(EX$1,resumen!$A$4:$HF$104,125,FALSE)</f>
        <v>0</v>
      </c>
      <c r="FA19" s="113">
        <f>IF(VLOOKUP(FA$1,resumen!$A$4:$HF$104,124,FALSE)-FB19&lt;0,0,VLOOKUP(FA$1,resumen!$A$4:$HF$104,124,FALSE)-FB19)</f>
        <v>0</v>
      </c>
      <c r="FB19" s="113">
        <f>VLOOKUP(FA$1,resumen!$A$4:$HF$104,121,FALSE)</f>
        <v>0</v>
      </c>
      <c r="FC19" s="113">
        <f>VLOOKUP(FA$1,resumen!$A$4:$HF$104,125,FALSE)</f>
        <v>0</v>
      </c>
      <c r="FD19" s="113">
        <f>IF(VLOOKUP(FD$1,resumen!$A$4:$HF$104,124,FALSE)-FE19&lt;0,0,VLOOKUP(FD$1,resumen!$A$4:$HF$104,124,FALSE)-FE19)</f>
        <v>0</v>
      </c>
      <c r="FE19" s="113">
        <f>VLOOKUP(FD$1,resumen!$A$4:$HF$104,121,FALSE)</f>
        <v>0</v>
      </c>
      <c r="FF19" s="113">
        <f>VLOOKUP(FD$1,resumen!$A$4:$HF$104,125,FALSE)</f>
        <v>0</v>
      </c>
      <c r="FG19" s="113">
        <f>IF(VLOOKUP(FG$1,resumen!$A$4:$HF$104,124,FALSE)-FH19&lt;0,0,VLOOKUP(FG$1,resumen!$A$4:$HF$104,124,FALSE)-FH19)</f>
        <v>0</v>
      </c>
      <c r="FH19" s="113">
        <f>VLOOKUP(FG$1,resumen!$A$4:$HF$104,121,FALSE)</f>
        <v>0</v>
      </c>
      <c r="FI19" s="113">
        <f>VLOOKUP(FG$1,resumen!$A$4:$HF$104,125,FALSE)</f>
        <v>0</v>
      </c>
      <c r="FJ19" s="113">
        <f>IF(VLOOKUP(FJ$1,resumen!$A$4:$HF$104,124,FALSE)-FK19&lt;0,0,VLOOKUP(FJ$1,resumen!$A$4:$HF$104,124,FALSE)-FK19)</f>
        <v>0</v>
      </c>
      <c r="FK19" s="113">
        <f>VLOOKUP(FJ$1,resumen!$A$4:$HF$104,121,FALSE)</f>
        <v>0</v>
      </c>
      <c r="FL19" s="113">
        <f>VLOOKUP(FJ$1,resumen!$A$4:$HF$104,125,FALSE)</f>
        <v>0</v>
      </c>
      <c r="FM19" s="113">
        <f>IF(VLOOKUP(FM$1,resumen!$A$4:$HF$104,124,FALSE)-FN19&lt;0,0,VLOOKUP(FM$1,resumen!$A$4:$HF$104,124,FALSE)-FN19)</f>
        <v>0</v>
      </c>
      <c r="FN19" s="113">
        <f>VLOOKUP(FM$1,resumen!$A$4:$HF$104,121,FALSE)</f>
        <v>0</v>
      </c>
      <c r="FO19" s="113">
        <f>VLOOKUP(FM$1,resumen!$A$4:$HF$104,125,FALSE)</f>
        <v>0</v>
      </c>
      <c r="FP19" s="113">
        <f>IF(VLOOKUP(FP$1,resumen!$A$4:$HF$104,124,FALSE)-FQ19&lt;0,0,VLOOKUP(FP$1,resumen!$A$4:$HF$104,124,FALSE)-FQ19)</f>
        <v>0</v>
      </c>
      <c r="FQ19" s="113">
        <f>VLOOKUP(FP$1,resumen!$A$4:$HF$104,121,FALSE)</f>
        <v>0</v>
      </c>
      <c r="FR19" s="113">
        <f>VLOOKUP(FP$1,resumen!$A$4:$HF$104,125,FALSE)</f>
        <v>0</v>
      </c>
      <c r="FS19" s="113">
        <f>IF(VLOOKUP(FS$1,resumen!$A$4:$HF$104,124,FALSE)-FT19&lt;0,0,VLOOKUP(FS$1,resumen!$A$4:$HF$104,124,FALSE)-FT19)</f>
        <v>0</v>
      </c>
      <c r="FT19" s="113">
        <f>VLOOKUP(FS$1,resumen!$A$4:$HF$104,121,FALSE)</f>
        <v>0</v>
      </c>
      <c r="FU19" s="113">
        <f>VLOOKUP(FS$1,resumen!$A$4:$HF$104,125,FALSE)</f>
        <v>0</v>
      </c>
      <c r="FV19" s="113">
        <f>IF(VLOOKUP(FV$1,resumen!$A$4:$HF$104,124,FALSE)-FW19&lt;0,0,VLOOKUP(FV$1,resumen!$A$4:$HF$104,124,FALSE)-FW19)</f>
        <v>0</v>
      </c>
      <c r="FW19" s="113">
        <f>VLOOKUP(FV$1,resumen!$A$4:$HF$104,121,FALSE)</f>
        <v>0</v>
      </c>
      <c r="FX19" s="113">
        <f>VLOOKUP(FV$1,resumen!$A$4:$HF$104,125,FALSE)</f>
        <v>0</v>
      </c>
      <c r="FY19" s="113">
        <f>IF(VLOOKUP(FY$1,resumen!$A$4:$HF$104,124,FALSE)-FZ19&lt;0,0,VLOOKUP(FY$1,resumen!$A$4:$HF$104,124,FALSE)-FZ19)</f>
        <v>0</v>
      </c>
      <c r="FZ19" s="113">
        <f>VLOOKUP(FY$1,resumen!$A$4:$HF$104,121,FALSE)</f>
        <v>0</v>
      </c>
      <c r="GA19" s="113">
        <f>VLOOKUP(FY$1,resumen!$A$4:$HF$104,125,FALSE)</f>
        <v>0</v>
      </c>
      <c r="GB19" s="113">
        <f>IF(VLOOKUP(GB$1,resumen!$A$4:$HF$104,124,FALSE)-GC19&lt;0,0,VLOOKUP(GB$1,resumen!$A$4:$HF$104,124,FALSE)-GC19)</f>
        <v>0</v>
      </c>
      <c r="GC19" s="113">
        <f>VLOOKUP(GB$1,resumen!$A$4:$HF$104,121,FALSE)</f>
        <v>0</v>
      </c>
      <c r="GD19" s="113">
        <f>VLOOKUP(GB$1,resumen!$A$4:$HF$104,125,FALSE)</f>
        <v>0</v>
      </c>
      <c r="GE19" s="113">
        <f>IF(VLOOKUP(GE$1,resumen!$A$4:$HF$104,124,FALSE)-GF19&lt;0,0,VLOOKUP(GE$1,resumen!$A$4:$HF$104,124,FALSE)-GF19)</f>
        <v>0</v>
      </c>
      <c r="GF19" s="113">
        <f>VLOOKUP(GE$1,resumen!$A$4:$HF$104,121,FALSE)</f>
        <v>0</v>
      </c>
      <c r="GG19" s="113">
        <f>VLOOKUP(GE$1,resumen!$A$4:$HF$104,125,FALSE)</f>
        <v>0</v>
      </c>
      <c r="GH19" s="113">
        <f>IF(VLOOKUP(GH$1,resumen!$A$4:$HF$104,124,FALSE)-GI19&lt;0,0,VLOOKUP(GH$1,resumen!$A$4:$HF$104,124,FALSE)-GI19)</f>
        <v>0</v>
      </c>
      <c r="GI19" s="113">
        <f>VLOOKUP(GH$1,resumen!$A$4:$HF$104,121,FALSE)</f>
        <v>0</v>
      </c>
      <c r="GJ19" s="113">
        <f>VLOOKUP(GH$1,resumen!$A$4:$HF$104,125,FALSE)</f>
        <v>0</v>
      </c>
      <c r="GK19" s="113">
        <f>IF(VLOOKUP(GK$1,resumen!$A$4:$HF$104,124,FALSE)-GL19&lt;0,0,VLOOKUP(GK$1,resumen!$A$4:$HF$104,124,FALSE)-GL19)</f>
        <v>0</v>
      </c>
      <c r="GL19" s="113">
        <f>VLOOKUP(GK$1,resumen!$A$4:$HF$104,121,FALSE)</f>
        <v>0</v>
      </c>
      <c r="GM19" s="113">
        <f>VLOOKUP(GK$1,resumen!$A$4:$HF$104,125,FALSE)</f>
        <v>0</v>
      </c>
      <c r="GN19" s="113">
        <f>IF(VLOOKUP(GN$1,resumen!$A$4:$HF$104,124,FALSE)-GO19&lt;0,0,VLOOKUP(GN$1,resumen!$A$4:$HF$104,124,FALSE)-GO19)</f>
        <v>0</v>
      </c>
      <c r="GO19" s="113">
        <f>VLOOKUP(GN$1,resumen!$A$4:$HF$104,121,FALSE)</f>
        <v>0</v>
      </c>
      <c r="GP19" s="113">
        <f>VLOOKUP(GN$1,resumen!$A$4:$HF$104,125,FALSE)</f>
        <v>0</v>
      </c>
      <c r="GQ19" s="113">
        <f>IF(VLOOKUP(GQ$1,resumen!$A$4:$HF$104,124,FALSE)-GR19&lt;0,0,VLOOKUP(GQ$1,resumen!$A$4:$HF$104,124,FALSE)-GR19)</f>
        <v>0</v>
      </c>
      <c r="GR19" s="113">
        <f>VLOOKUP(GQ$1,resumen!$A$4:$HF$104,121,FALSE)</f>
        <v>0</v>
      </c>
      <c r="GS19" s="113">
        <f>VLOOKUP(GQ$1,resumen!$A$4:$HF$104,125,FALSE)</f>
        <v>0</v>
      </c>
      <c r="GT19" s="113">
        <f>IF(VLOOKUP(GT$1,resumen!$A$4:$HF$104,124,FALSE)-GU19&lt;0,0,VLOOKUP(GT$1,resumen!$A$4:$HF$104,124,FALSE)-GU19)</f>
        <v>0</v>
      </c>
      <c r="GU19" s="113">
        <f>VLOOKUP(GT$1,resumen!$A$4:$HF$104,121,FALSE)</f>
        <v>0</v>
      </c>
      <c r="GV19" s="113">
        <f>VLOOKUP(GT$1,resumen!$A$4:$HF$104,125,FALSE)</f>
        <v>0</v>
      </c>
      <c r="GW19" s="113">
        <f>IF(VLOOKUP(GW$1,resumen!$A$4:$HF$104,124,FALSE)-GX19&lt;0,0,VLOOKUP(GW$1,resumen!$A$4:$HF$104,124,FALSE)-GX19)</f>
        <v>0</v>
      </c>
      <c r="GX19" s="113">
        <f>VLOOKUP(GW$1,resumen!$A$4:$HF$104,121,FALSE)</f>
        <v>0</v>
      </c>
      <c r="GY19" s="113">
        <f>VLOOKUP(GW$1,resumen!$A$4:$HF$104,125,FALSE)</f>
        <v>0</v>
      </c>
      <c r="GZ19" s="113">
        <f>IF(VLOOKUP(GZ$1,resumen!$A$4:$HF$104,124,FALSE)-HA19&lt;0,0,VLOOKUP(GZ$1,resumen!$A$4:$HF$104,124,FALSE)-HA19)</f>
        <v>0</v>
      </c>
      <c r="HA19" s="113">
        <f>VLOOKUP(GZ$1,resumen!$A$4:$HF$104,121,FALSE)</f>
        <v>0</v>
      </c>
      <c r="HB19" s="113">
        <f>VLOOKUP(GZ$1,resumen!$A$4:$HF$104,125,FALSE)</f>
        <v>0</v>
      </c>
      <c r="HC19" s="113">
        <f>IF(VLOOKUP(HC$1,resumen!$A$4:$HF$104,124,FALSE)-HD19&lt;0,0,VLOOKUP(HC$1,resumen!$A$4:$HF$104,124,FALSE)-HD19)</f>
        <v>0</v>
      </c>
      <c r="HD19" s="113">
        <f>VLOOKUP(HC$1,resumen!$A$4:$HF$104,121,FALSE)</f>
        <v>0</v>
      </c>
      <c r="HE19" s="113">
        <f>VLOOKUP(HC$1,resumen!$A$4:$HF$104,125,FALSE)</f>
        <v>0</v>
      </c>
      <c r="HF19" s="113">
        <f>IF(VLOOKUP(HF$1,resumen!$A$4:$HF$104,124,FALSE)-HG19&lt;0,0,VLOOKUP(HF$1,resumen!$A$4:$HF$104,124,FALSE)-HG19)</f>
        <v>0</v>
      </c>
      <c r="HG19" s="113">
        <f>VLOOKUP(HF$1,resumen!$A$4:$HF$104,121,FALSE)</f>
        <v>0</v>
      </c>
      <c r="HH19" s="113">
        <f>VLOOKUP(HF$1,resumen!$A$4:$HF$104,125,FALSE)</f>
        <v>0</v>
      </c>
      <c r="HI19" s="113">
        <f>IF(VLOOKUP(HI$1,resumen!$A$4:$HF$104,124,FALSE)-HJ19&lt;0,0,VLOOKUP(HI$1,resumen!$A$4:$HF$104,124,FALSE)-HJ19)</f>
        <v>0</v>
      </c>
      <c r="HJ19" s="113">
        <f>VLOOKUP(HI$1,resumen!$A$4:$HF$104,121,FALSE)</f>
        <v>0</v>
      </c>
      <c r="HK19" s="113">
        <f>VLOOKUP(HI$1,resumen!$A$4:$HF$104,125,FALSE)</f>
        <v>0</v>
      </c>
      <c r="HL19" s="113">
        <f>IF(VLOOKUP(HL$1,resumen!$A$4:$HF$104,124,FALSE)-HM19&lt;0,0,VLOOKUP(HL$1,resumen!$A$4:$HF$104,124,FALSE)-HM19)</f>
        <v>0</v>
      </c>
      <c r="HM19" s="113">
        <f>VLOOKUP(HL$1,resumen!$A$4:$HF$104,121,FALSE)</f>
        <v>0</v>
      </c>
      <c r="HN19" s="113">
        <f>VLOOKUP(HL$1,resumen!$A$4:$HF$104,125,FALSE)</f>
        <v>0</v>
      </c>
      <c r="HO19" s="113">
        <f>IF(VLOOKUP(HO$1,resumen!$A$4:$HF$104,124,FALSE)-HP19&lt;0,0,VLOOKUP(HO$1,resumen!$A$4:$HF$104,124,FALSE)-HP19)</f>
        <v>0</v>
      </c>
      <c r="HP19" s="113">
        <f>VLOOKUP(HO$1,resumen!$A$4:$HF$104,121,FALSE)</f>
        <v>0</v>
      </c>
      <c r="HQ19" s="113">
        <f>VLOOKUP(HO$1,resumen!$A$4:$HF$104,125,FALSE)</f>
        <v>0</v>
      </c>
      <c r="HR19" s="113">
        <f>IF(VLOOKUP(HR$1,resumen!$A$4:$HF$104,124,FALSE)-HS19&lt;0,0,VLOOKUP(HR$1,resumen!$A$4:$HF$104,124,FALSE)-HS19)</f>
        <v>0</v>
      </c>
      <c r="HS19" s="113">
        <f>VLOOKUP(HR$1,resumen!$A$4:$HF$104,121,FALSE)</f>
        <v>0</v>
      </c>
      <c r="HT19" s="113">
        <f>VLOOKUP(HR$1,resumen!$A$4:$HF$104,125,FALSE)</f>
        <v>0</v>
      </c>
      <c r="HU19" s="113">
        <f>IF(VLOOKUP(HU$1,resumen!$A$4:$HF$104,124,FALSE)-HV19&lt;0,0,VLOOKUP(HU$1,resumen!$A$4:$HF$104,124,FALSE)-HV19)</f>
        <v>0</v>
      </c>
      <c r="HV19" s="113">
        <f>VLOOKUP(HU$1,resumen!$A$4:$HF$104,121,FALSE)</f>
        <v>0</v>
      </c>
      <c r="HW19" s="113">
        <f>VLOOKUP(HU$1,resumen!$A$4:$HF$104,125,FALSE)</f>
        <v>0</v>
      </c>
      <c r="HX19" s="113">
        <f>IF(VLOOKUP(HX$1,resumen!$A$4:$HF$104,124,FALSE)-HY19&lt;0,0,VLOOKUP(HX$1,resumen!$A$4:$HF$104,124,FALSE)-HY19)</f>
        <v>0</v>
      </c>
      <c r="HY19" s="113">
        <f>VLOOKUP(HX$1,resumen!$A$4:$HF$104,121,FALSE)</f>
        <v>0</v>
      </c>
      <c r="HZ19" s="113">
        <f>VLOOKUP(HX$1,resumen!$A$4:$HF$104,125,FALSE)</f>
        <v>0</v>
      </c>
      <c r="IA19" s="113">
        <f>IF(VLOOKUP(IA$1,resumen!$A$4:$HF$104,124,FALSE)-IB19&lt;0,0,VLOOKUP(IA$1,resumen!$A$4:$HF$104,124,FALSE)-IB19)</f>
        <v>0</v>
      </c>
      <c r="IB19" s="113">
        <f>VLOOKUP(IA$1,resumen!$A$4:$HF$104,121,FALSE)</f>
        <v>0</v>
      </c>
      <c r="IC19" s="113">
        <f>VLOOKUP(IA$1,resumen!$A$4:$HF$104,125,FALSE)</f>
        <v>0</v>
      </c>
      <c r="ID19" s="113">
        <f>IF(VLOOKUP(ID$1,resumen!$A$4:$HF$104,124,FALSE)-IE19&lt;0,0,VLOOKUP(ID$1,resumen!$A$4:$HF$104,124,FALSE)-IE19)</f>
        <v>0</v>
      </c>
      <c r="IE19" s="113">
        <f>VLOOKUP(ID$1,resumen!$A$4:$HF$104,121,FALSE)</f>
        <v>0</v>
      </c>
      <c r="IF19" s="113">
        <f>VLOOKUP(ID$1,resumen!$A$4:$HF$104,125,FALSE)</f>
        <v>0</v>
      </c>
      <c r="IG19" s="113">
        <f>IF(VLOOKUP(IG$1,resumen!$A$4:$HF$104,124,FALSE)-IH19&lt;0,0,VLOOKUP(IG$1,resumen!$A$4:$HF$104,124,FALSE)-IH19)</f>
        <v>0</v>
      </c>
      <c r="IH19" s="113">
        <f>VLOOKUP(IG$1,resumen!$A$4:$HF$104,121,FALSE)</f>
        <v>0</v>
      </c>
      <c r="II19" s="113">
        <f>VLOOKUP(IG$1,resumen!$A$4:$HF$104,125,FALSE)</f>
        <v>0</v>
      </c>
      <c r="IJ19" s="113">
        <f>IF(VLOOKUP(IJ$1,resumen!$A$4:$HF$104,124,FALSE)-IK19&lt;0,0,VLOOKUP(IJ$1,resumen!$A$4:$HF$104,124,FALSE)-IK19)</f>
        <v>0</v>
      </c>
      <c r="IK19" s="113">
        <f>VLOOKUP(IJ$1,resumen!$A$4:$HF$104,121,FALSE)</f>
        <v>0</v>
      </c>
      <c r="IL19" s="113">
        <f>VLOOKUP(IJ$1,resumen!$A$4:$HF$104,125,FALSE)</f>
        <v>0</v>
      </c>
      <c r="IM19" s="113">
        <f>IF(VLOOKUP(IM$1,resumen!$A$4:$HF$104,124,FALSE)-IN19&lt;0,0,VLOOKUP(IM$1,resumen!$A$4:$HF$104,124,FALSE)-IN19)</f>
        <v>0</v>
      </c>
      <c r="IN19" s="113">
        <f>VLOOKUP(IM$1,resumen!$A$4:$HF$104,121,FALSE)</f>
        <v>0</v>
      </c>
      <c r="IO19" s="113">
        <f>VLOOKUP(IM$1,resumen!$A$4:$HF$104,125,FALSE)</f>
        <v>0</v>
      </c>
      <c r="IP19" s="113">
        <f>IF(VLOOKUP(IP$1,resumen!$A$4:$HF$104,124,FALSE)-IQ19&lt;0,0,VLOOKUP(IP$1,resumen!$A$4:$HF$104,124,FALSE)-IQ19)</f>
        <v>0</v>
      </c>
      <c r="IQ19" s="113">
        <f>VLOOKUP(IP$1,resumen!$A$4:$HF$104,121,FALSE)</f>
        <v>0</v>
      </c>
      <c r="IR19" s="113">
        <f>VLOOKUP(IP$1,resumen!$A$4:$HF$104,125,FALSE)</f>
        <v>0</v>
      </c>
      <c r="IS19" s="113">
        <f>IF(VLOOKUP(IS$1,resumen!$A$4:$HF$104,124,FALSE)-IT19&lt;0,0,VLOOKUP(IS$1,resumen!$A$4:$HF$104,124,FALSE)-IT19)</f>
        <v>0</v>
      </c>
      <c r="IT19" s="113">
        <f>VLOOKUP(IS$1,resumen!$A$4:$HF$104,121,FALSE)</f>
        <v>0</v>
      </c>
      <c r="IU19" s="113">
        <f>VLOOKUP(IS$1,resumen!$A$4:$HF$104,125,FALSE)</f>
        <v>0</v>
      </c>
      <c r="IV19" s="113">
        <f>IF(VLOOKUP(IV$1,resumen!$A$4:$HF$104,124,FALSE)-IW19&lt;0,0,VLOOKUP(IV$1,resumen!$A$4:$HF$104,124,FALSE)-IW19)</f>
        <v>0</v>
      </c>
      <c r="IW19" s="113">
        <f>VLOOKUP(IV$1,resumen!$A$4:$HF$104,121,FALSE)</f>
        <v>0</v>
      </c>
      <c r="IX19" s="113">
        <f>VLOOKUP(IV$1,resumen!$A$4:$HF$104,125,FALSE)</f>
        <v>0</v>
      </c>
      <c r="IY19" s="113">
        <f>IF(VLOOKUP(IY$1,resumen!$A$4:$HF$104,124,FALSE)-IZ19&lt;0,0,VLOOKUP(IY$1,resumen!$A$4:$HF$104,124,FALSE)-IZ19)</f>
        <v>0</v>
      </c>
      <c r="IZ19" s="113">
        <f>VLOOKUP(IY$1,resumen!$A$4:$HF$104,121,FALSE)</f>
        <v>0</v>
      </c>
      <c r="JA19" s="113">
        <f>VLOOKUP(IY$1,resumen!$A$4:$HF$104,125,FALSE)</f>
        <v>0</v>
      </c>
      <c r="JB19" s="113">
        <f>IF(VLOOKUP(JB$1,resumen!$A$4:$HF$104,124,FALSE)-JC19&lt;0,0,VLOOKUP(JB$1,resumen!$A$4:$HF$104,124,FALSE)-JC19)</f>
        <v>0</v>
      </c>
      <c r="JC19" s="113">
        <f>VLOOKUP(JB$1,resumen!$A$4:$HF$104,121,FALSE)</f>
        <v>0</v>
      </c>
      <c r="JD19" s="113">
        <f>VLOOKUP(JB$1,resumen!$A$4:$HF$104,125,FALSE)</f>
        <v>0</v>
      </c>
      <c r="JE19" s="113">
        <f>IF(VLOOKUP(JE$1,resumen!$A$4:$HF$104,124,FALSE)-JF19&lt;0,0,VLOOKUP(JE$1,resumen!$A$4:$HF$104,124,FALSE)-JF19)</f>
        <v>0</v>
      </c>
      <c r="JF19" s="113">
        <f>VLOOKUP(JE$1,resumen!$A$4:$HF$104,121,FALSE)</f>
        <v>0</v>
      </c>
      <c r="JG19" s="113">
        <f>VLOOKUP(JE$1,resumen!$A$4:$HF$104,125,FALSE)</f>
        <v>0</v>
      </c>
      <c r="JH19" s="113">
        <f>IF(VLOOKUP(JH$1,resumen!$A$4:$HF$104,124,FALSE)-JI19&lt;0,0,VLOOKUP(JH$1,resumen!$A$4:$HF$104,124,FALSE)-JI19)</f>
        <v>0</v>
      </c>
      <c r="JI19" s="113">
        <f>VLOOKUP(JH$1,resumen!$A$4:$HF$104,121,FALSE)</f>
        <v>0</v>
      </c>
      <c r="JJ19" s="113">
        <f>VLOOKUP(JH$1,resumen!$A$4:$HF$104,125,FALSE)</f>
        <v>0</v>
      </c>
      <c r="JK19" s="113">
        <f>IF(VLOOKUP(JK$1,resumen!$A$4:$HF$104,124,FALSE)-JL19&lt;0,0,VLOOKUP(JK$1,resumen!$A$4:$HF$104,124,FALSE)-JL19)</f>
        <v>0</v>
      </c>
      <c r="JL19" s="113">
        <f>VLOOKUP(JK$1,resumen!$A$4:$HF$104,121,FALSE)</f>
        <v>0</v>
      </c>
      <c r="JM19" s="113">
        <f>VLOOKUP(JK$1,resumen!$A$4:$HF$104,125,FALSE)</f>
        <v>0</v>
      </c>
      <c r="JN19" s="113">
        <f>IF(VLOOKUP(JN$1,resumen!$A$4:$HF$104,124,FALSE)-JO19&lt;0,0,VLOOKUP(JN$1,resumen!$A$4:$HF$104,124,FALSE)-JO19)</f>
        <v>0</v>
      </c>
      <c r="JO19" s="113">
        <f>VLOOKUP(JN$1,resumen!$A$4:$HF$104,121,FALSE)</f>
        <v>0</v>
      </c>
      <c r="JP19" s="113">
        <f>VLOOKUP(JN$1,resumen!$A$4:$HF$104,125,FALSE)</f>
        <v>0</v>
      </c>
      <c r="JQ19" s="113">
        <f>IF(VLOOKUP(JQ$1,resumen!$A$4:$HF$104,124,FALSE)-JR19&lt;0,0,VLOOKUP(JQ$1,resumen!$A$4:$HF$104,124,FALSE)-JR19)</f>
        <v>0</v>
      </c>
      <c r="JR19" s="113">
        <f>VLOOKUP(JQ$1,resumen!$A$4:$HF$104,121,FALSE)</f>
        <v>0</v>
      </c>
      <c r="JS19" s="113">
        <f>VLOOKUP(JQ$1,resumen!$A$4:$HF$104,125,FALSE)</f>
        <v>0</v>
      </c>
      <c r="JT19" s="113">
        <f>IF(VLOOKUP(JT$1,resumen!$A$4:$HF$104,124,FALSE)-JU19&lt;0,0,VLOOKUP(JT$1,resumen!$A$4:$HF$104,124,FALSE)-JU19)</f>
        <v>0</v>
      </c>
      <c r="JU19" s="113">
        <f>VLOOKUP(JT$1,resumen!$A$4:$HF$104,121,FALSE)</f>
        <v>0</v>
      </c>
      <c r="JV19" s="113">
        <f>VLOOKUP(JT$1,resumen!$A$4:$HF$104,125,FALSE)</f>
        <v>0</v>
      </c>
      <c r="JW19" s="113">
        <f>IF(VLOOKUP(JW$1,resumen!$A$4:$HF$104,124,FALSE)-JX19&lt;0,0,VLOOKUP(JW$1,resumen!$A$4:$HF$104,124,FALSE)-JX19)</f>
        <v>0</v>
      </c>
      <c r="JX19" s="113">
        <f>VLOOKUP(JW$1,resumen!$A$4:$HF$104,121,FALSE)</f>
        <v>0</v>
      </c>
      <c r="JY19" s="113">
        <f>VLOOKUP(JW$1,resumen!$A$4:$HF$104,125,FALSE)</f>
        <v>0</v>
      </c>
      <c r="JZ19" s="113">
        <f>IF(VLOOKUP(JZ$1,resumen!$A$4:$HF$104,124,FALSE)-KA19&lt;0,0,VLOOKUP(JZ$1,resumen!$A$4:$HF$104,124,FALSE)-KA19)</f>
        <v>0</v>
      </c>
      <c r="KA19" s="113">
        <f>VLOOKUP(JZ$1,resumen!$A$4:$HF$104,121,FALSE)</f>
        <v>0</v>
      </c>
      <c r="KB19" s="113">
        <f>VLOOKUP(JZ$1,resumen!$A$4:$HF$104,125,FALSE)</f>
        <v>0</v>
      </c>
      <c r="KC19" s="113">
        <f>IF(VLOOKUP(KC$1,resumen!$A$4:$HF$104,124,FALSE)-KD19&lt;0,0,VLOOKUP(KC$1,resumen!$A$4:$HF$104,124,FALSE)-KD19)</f>
        <v>0</v>
      </c>
      <c r="KD19" s="113">
        <f>VLOOKUP(KC$1,resumen!$A$4:$HF$104,121,FALSE)</f>
        <v>0</v>
      </c>
      <c r="KE19" s="113">
        <f>VLOOKUP(KC$1,resumen!$A$4:$HF$104,125,FALSE)</f>
        <v>0</v>
      </c>
      <c r="KF19" s="113">
        <f>IF(VLOOKUP(KF$1,resumen!$A$4:$HF$104,124,FALSE)-KG19&lt;0,0,VLOOKUP(KF$1,resumen!$A$4:$HF$104,124,FALSE)-KG19)</f>
        <v>0</v>
      </c>
      <c r="KG19" s="113">
        <f>VLOOKUP(KF$1,resumen!$A$4:$HF$104,121,FALSE)</f>
        <v>0</v>
      </c>
      <c r="KH19" s="113">
        <f>VLOOKUP(KF$1,resumen!$A$4:$HF$104,125,FALSE)</f>
        <v>0</v>
      </c>
      <c r="KI19" s="113">
        <f>IF(VLOOKUP(KI$1,resumen!$A$4:$HF$104,124,FALSE)-KJ19&lt;0,0,VLOOKUP(KI$1,resumen!$A$4:$HF$104,124,FALSE)-KJ19)</f>
        <v>0</v>
      </c>
      <c r="KJ19" s="113">
        <f>VLOOKUP(KI$1,resumen!$A$4:$HF$104,121,FALSE)</f>
        <v>0</v>
      </c>
      <c r="KK19" s="113">
        <f>VLOOKUP(KI$1,resumen!$A$4:$HF$104,125,FALSE)</f>
        <v>0</v>
      </c>
      <c r="KL19" s="113">
        <f>IF(VLOOKUP(KL$1,resumen!$A$4:$HF$104,124,FALSE)-KM19&lt;0,0,VLOOKUP(KL$1,resumen!$A$4:$HF$104,124,FALSE)-KM19)</f>
        <v>0</v>
      </c>
      <c r="KM19" s="113">
        <f>VLOOKUP(KL$1,resumen!$A$4:$HF$104,121,FALSE)</f>
        <v>0</v>
      </c>
      <c r="KN19" s="113">
        <f>VLOOKUP(KL$1,resumen!$A$4:$HF$104,125,FALSE)</f>
        <v>0</v>
      </c>
      <c r="KO19" s="113">
        <f>IF(VLOOKUP(KO$1,resumen!$A$4:$HF$104,124,FALSE)-KP19&lt;0,0,VLOOKUP(KO$1,resumen!$A$4:$HF$104,124,FALSE)-KP19)</f>
        <v>0</v>
      </c>
      <c r="KP19" s="113">
        <f>VLOOKUP(KO$1,resumen!$A$4:$HF$104,121,FALSE)</f>
        <v>0</v>
      </c>
      <c r="KQ19" s="113">
        <f>VLOOKUP(KO$1,resumen!$A$4:$HF$104,125,FALSE)</f>
        <v>0</v>
      </c>
      <c r="KR19" s="113">
        <f t="shared" si="0"/>
        <v>0</v>
      </c>
      <c r="KS19" s="113">
        <f t="shared" si="0"/>
        <v>0</v>
      </c>
      <c r="KT19" s="113">
        <f t="shared" si="0"/>
        <v>0</v>
      </c>
      <c r="KU19" s="140"/>
      <c r="KV19" s="24">
        <f t="shared" si="1"/>
        <v>0</v>
      </c>
    </row>
    <row r="20" spans="1:308" x14ac:dyDescent="0.25">
      <c r="A20" s="26">
        <v>1000159</v>
      </c>
      <c r="B20" s="24" t="s">
        <v>48</v>
      </c>
      <c r="C20" s="26" t="s">
        <v>47</v>
      </c>
      <c r="D20" s="113">
        <f>IF(VLOOKUP(D$1,resumen!$A$4:$HF$104,132,FALSE)-E20&lt;0,0,VLOOKUP(D$1,resumen!$A$4:$HF$104,132,FALSE)-E20)</f>
        <v>0</v>
      </c>
      <c r="E20" s="113">
        <f>VLOOKUP(D$1,resumen!$A$4:$HF$104,129,FALSE)</f>
        <v>0</v>
      </c>
      <c r="F20" s="113">
        <f>VLOOKUP(D$1,resumen!$A$4:$HF$104,133,FALSE)</f>
        <v>0</v>
      </c>
      <c r="G20" s="113">
        <f>IF(VLOOKUP(G$1,resumen!$A$4:$HF$104,132,FALSE)-H20&lt;0,0,VLOOKUP(G$1,resumen!$A$4:$HF$104,132,FALSE)-H20)</f>
        <v>0</v>
      </c>
      <c r="H20" s="113">
        <f>VLOOKUP(G$1,resumen!$A$4:$HF$104,129,FALSE)</f>
        <v>0</v>
      </c>
      <c r="I20" s="113">
        <f>VLOOKUP(G$1,resumen!$A$4:$HF$104,133,FALSE)</f>
        <v>0</v>
      </c>
      <c r="J20" s="113">
        <f>IF(VLOOKUP(J$1,resumen!$A$4:$HF$104,132,FALSE)-K20&lt;0,0,VLOOKUP(J$1,resumen!$A$4:$HF$104,132,FALSE)-K20)</f>
        <v>0</v>
      </c>
      <c r="K20" s="113">
        <f>VLOOKUP(J$1,resumen!$A$4:$HF$104,129,FALSE)</f>
        <v>0</v>
      </c>
      <c r="L20" s="113">
        <f>VLOOKUP(J$1,resumen!$A$4:$HF$104,133,FALSE)</f>
        <v>0</v>
      </c>
      <c r="M20" s="113">
        <f>IF(VLOOKUP(M$1,resumen!$A$4:$HF$104,132,FALSE)-N20&lt;0,0,VLOOKUP(M$1,resumen!$A$4:$HF$104,132,FALSE)-N20)</f>
        <v>0</v>
      </c>
      <c r="N20" s="113">
        <f>VLOOKUP(M$1,resumen!$A$4:$HF$104,129,FALSE)</f>
        <v>0</v>
      </c>
      <c r="O20" s="113">
        <f>VLOOKUP(M$1,resumen!$A$4:$HF$104,133,FALSE)</f>
        <v>0</v>
      </c>
      <c r="P20" s="113">
        <f>IF(VLOOKUP(P$1,resumen!$A$4:$HF$104,132,FALSE)-Q20&lt;0,0,VLOOKUP(P$1,resumen!$A$4:$HF$104,132,FALSE)-Q20)</f>
        <v>0</v>
      </c>
      <c r="Q20" s="113">
        <f>VLOOKUP(P$1,resumen!$A$4:$HF$104,129,FALSE)</f>
        <v>0</v>
      </c>
      <c r="R20" s="113">
        <f>VLOOKUP(P$1,resumen!$A$4:$HF$104,133,FALSE)</f>
        <v>0</v>
      </c>
      <c r="S20" s="113">
        <f>IF(VLOOKUP(S$1,resumen!$A$4:$HF$104,132,FALSE)-T20&lt;0,0,VLOOKUP(S$1,resumen!$A$4:$HF$104,132,FALSE)-T20)</f>
        <v>0</v>
      </c>
      <c r="T20" s="113">
        <f>VLOOKUP(S$1,resumen!$A$4:$HF$104,129,FALSE)</f>
        <v>0</v>
      </c>
      <c r="U20" s="113">
        <f>VLOOKUP(S$1,resumen!$A$4:$HF$104,133,FALSE)</f>
        <v>0</v>
      </c>
      <c r="V20" s="113">
        <f>IF(VLOOKUP(V$1,resumen!$A$4:$HF$104,132,FALSE)-W20&lt;0,0,VLOOKUP(V$1,resumen!$A$4:$HF$104,132,FALSE)-W20)</f>
        <v>0</v>
      </c>
      <c r="W20" s="113">
        <f>VLOOKUP(V$1,resumen!$A$4:$HF$104,129,FALSE)</f>
        <v>0</v>
      </c>
      <c r="X20" s="113">
        <f>VLOOKUP(V$1,resumen!$A$4:$HF$104,133,FALSE)</f>
        <v>0</v>
      </c>
      <c r="Y20" s="113">
        <f>IF(VLOOKUP(Y$1,resumen!$A$4:$HF$104,132,FALSE)-Z20&lt;0,0,VLOOKUP(Y$1,resumen!$A$4:$HF$104,132,FALSE)-Z20)</f>
        <v>0</v>
      </c>
      <c r="Z20" s="113">
        <f>VLOOKUP(Y$1,resumen!$A$4:$HF$104,129,FALSE)</f>
        <v>0</v>
      </c>
      <c r="AA20" s="113">
        <f>VLOOKUP(Y$1,resumen!$A$4:$HF$104,133,FALSE)</f>
        <v>0</v>
      </c>
      <c r="AB20" s="113">
        <f>IF(VLOOKUP(AB$1,resumen!$A$4:$HF$104,132,FALSE)-AC20&lt;0,0,VLOOKUP(AB$1,resumen!$A$4:$HF$104,132,FALSE)-AC20)</f>
        <v>0</v>
      </c>
      <c r="AC20" s="113">
        <f>VLOOKUP(AB$1,resumen!$A$4:$HF$104,129,FALSE)</f>
        <v>0</v>
      </c>
      <c r="AD20" s="113">
        <f>VLOOKUP(AB$1,resumen!$A$4:$HF$104,133,FALSE)</f>
        <v>0</v>
      </c>
      <c r="AE20" s="113">
        <f>IF(VLOOKUP(AE$1,resumen!$A$4:$HF$104,132,FALSE)-AF20&lt;0,0,VLOOKUP(AE$1,resumen!$A$4:$HF$104,132,FALSE)-AF20)</f>
        <v>0</v>
      </c>
      <c r="AF20" s="113">
        <f>VLOOKUP(AE$1,resumen!$A$4:$HF$104,129,FALSE)</f>
        <v>0</v>
      </c>
      <c r="AG20" s="113">
        <f>VLOOKUP(AE$1,resumen!$A$4:$HF$104,133,FALSE)</f>
        <v>0</v>
      </c>
      <c r="AH20" s="113">
        <f>IF(VLOOKUP(AH$1,resumen!$A$4:$HF$104,132,FALSE)-AI20&lt;0,0,VLOOKUP(AH$1,resumen!$A$4:$HF$104,132,FALSE)-AI20)</f>
        <v>0</v>
      </c>
      <c r="AI20" s="113">
        <f>VLOOKUP(AH$1,resumen!$A$4:$HF$104,129,FALSE)</f>
        <v>0</v>
      </c>
      <c r="AJ20" s="113">
        <f>VLOOKUP(AH$1,resumen!$A$4:$HF$104,133,FALSE)</f>
        <v>0</v>
      </c>
      <c r="AK20" s="113">
        <f>IF(VLOOKUP(AK$1,resumen!$A$4:$HF$104,132,FALSE)-AL20&lt;0,0,VLOOKUP(AK$1,resumen!$A$4:$HF$104,132,FALSE)-AL20)</f>
        <v>0</v>
      </c>
      <c r="AL20" s="113">
        <f>VLOOKUP(AK$1,resumen!$A$4:$HF$104,129,FALSE)</f>
        <v>0</v>
      </c>
      <c r="AM20" s="113">
        <f>VLOOKUP(AK$1,resumen!$A$4:$HF$104,133,FALSE)</f>
        <v>0</v>
      </c>
      <c r="AN20" s="113">
        <f>IF(VLOOKUP(AN$1,resumen!$A$4:$HF$104,132,FALSE)-AO20&lt;0,0,VLOOKUP(AN$1,resumen!$A$4:$HF$104,132,FALSE)-AO20)</f>
        <v>0</v>
      </c>
      <c r="AO20" s="113">
        <f>VLOOKUP(AN$1,resumen!$A$4:$HF$104,129,FALSE)</f>
        <v>0</v>
      </c>
      <c r="AP20" s="113">
        <f>VLOOKUP(AN$1,resumen!$A$4:$HF$104,133,FALSE)</f>
        <v>0</v>
      </c>
      <c r="AQ20" s="113">
        <f>IF(VLOOKUP(AQ$1,resumen!$A$4:$HF$104,132,FALSE)-AR20&lt;0,0,VLOOKUP(AQ$1,resumen!$A$4:$HF$104,132,FALSE)-AR20)</f>
        <v>0</v>
      </c>
      <c r="AR20" s="113">
        <f>VLOOKUP(AQ$1,resumen!$A$4:$HF$104,129,FALSE)</f>
        <v>0</v>
      </c>
      <c r="AS20" s="113">
        <f>VLOOKUP(AQ$1,resumen!$A$4:$HF$104,133,FALSE)</f>
        <v>0</v>
      </c>
      <c r="AT20" s="113">
        <f>IF(VLOOKUP(AT$1,resumen!$A$4:$HF$104,132,FALSE)-AU20&lt;0,0,VLOOKUP(AT$1,resumen!$A$4:$HF$104,132,FALSE)-AU20)</f>
        <v>0</v>
      </c>
      <c r="AU20" s="113">
        <f>VLOOKUP(AT$1,resumen!$A$4:$HF$104,129,FALSE)</f>
        <v>0</v>
      </c>
      <c r="AV20" s="113">
        <f>VLOOKUP(AT$1,resumen!$A$4:$HF$104,133,FALSE)</f>
        <v>0</v>
      </c>
      <c r="AW20" s="113">
        <f>IF(VLOOKUP(AW$1,resumen!$A$4:$HF$104,132,FALSE)-AX20&lt;0,0,VLOOKUP(AW$1,resumen!$A$4:$HF$104,132,FALSE)-AX20)</f>
        <v>0</v>
      </c>
      <c r="AX20" s="113">
        <f>VLOOKUP(AW$1,resumen!$A$4:$HF$104,129,FALSE)</f>
        <v>0</v>
      </c>
      <c r="AY20" s="113">
        <f>VLOOKUP(AW$1,resumen!$A$4:$HF$104,133,FALSE)</f>
        <v>0</v>
      </c>
      <c r="AZ20" s="113">
        <f>IF(VLOOKUP(AZ$1,resumen!$A$4:$HF$104,132,FALSE)-BA20&lt;0,0,VLOOKUP(AZ$1,resumen!$A$4:$HF$104,132,FALSE)-BA20)</f>
        <v>0</v>
      </c>
      <c r="BA20" s="113">
        <f>VLOOKUP(AZ$1,resumen!$A$4:$HF$104,129,FALSE)</f>
        <v>0</v>
      </c>
      <c r="BB20" s="113">
        <f>VLOOKUP(AZ$1,resumen!$A$4:$HF$104,133,FALSE)</f>
        <v>0</v>
      </c>
      <c r="BC20" s="113">
        <f>IF(VLOOKUP(BC$1,resumen!$A$4:$HF$104,132,FALSE)-BD20&lt;0,0,VLOOKUP(BC$1,resumen!$A$4:$HF$104,132,FALSE)-BD20)</f>
        <v>0</v>
      </c>
      <c r="BD20" s="113">
        <f>VLOOKUP(BC$1,resumen!$A$4:$HF$104,129,FALSE)</f>
        <v>0</v>
      </c>
      <c r="BE20" s="113">
        <f>VLOOKUP(BC$1,resumen!$A$4:$HF$104,133,FALSE)</f>
        <v>0</v>
      </c>
      <c r="BF20" s="113">
        <f>IF(VLOOKUP(BF$1,resumen!$A$4:$HF$104,132,FALSE)-BG20&lt;0,0,VLOOKUP(BF$1,resumen!$A$4:$HF$104,132,FALSE)-BG20)</f>
        <v>0</v>
      </c>
      <c r="BG20" s="113">
        <f>VLOOKUP(BF$1,resumen!$A$4:$HF$104,129,FALSE)</f>
        <v>0</v>
      </c>
      <c r="BH20" s="113">
        <f>VLOOKUP(BF$1,resumen!$A$4:$HF$104,133,FALSE)</f>
        <v>0</v>
      </c>
      <c r="BI20" s="113">
        <f>IF(VLOOKUP(BI$1,resumen!$A$4:$HF$104,132,FALSE)-BJ20&lt;0,0,VLOOKUP(BI$1,resumen!$A$4:$HF$104,132,FALSE)-BJ20)</f>
        <v>0</v>
      </c>
      <c r="BJ20" s="113">
        <f>VLOOKUP(BI$1,resumen!$A$4:$HF$104,129,FALSE)</f>
        <v>0</v>
      </c>
      <c r="BK20" s="113">
        <f>VLOOKUP(BI$1,resumen!$A$4:$HF$104,133,FALSE)</f>
        <v>0</v>
      </c>
      <c r="BL20" s="113">
        <f>IF(VLOOKUP(BL$1,resumen!$A$4:$HF$104,132,FALSE)-BM20&lt;0,0,VLOOKUP(BL$1,resumen!$A$4:$HF$104,132,FALSE)-BM20)</f>
        <v>0</v>
      </c>
      <c r="BM20" s="113">
        <f>VLOOKUP(BL$1,resumen!$A$4:$HF$104,129,FALSE)</f>
        <v>0</v>
      </c>
      <c r="BN20" s="113">
        <f>VLOOKUP(BL$1,resumen!$A$4:$HF$104,133,FALSE)</f>
        <v>0</v>
      </c>
      <c r="BO20" s="113">
        <f>IF(VLOOKUP(BO$1,resumen!$A$4:$HF$104,132,FALSE)-BP20&lt;0,0,VLOOKUP(BO$1,resumen!$A$4:$HF$104,132,FALSE)-BP20)</f>
        <v>0</v>
      </c>
      <c r="BP20" s="113">
        <f>VLOOKUP(BO$1,resumen!$A$4:$HF$104,129,FALSE)</f>
        <v>0</v>
      </c>
      <c r="BQ20" s="113">
        <f>VLOOKUP(BO$1,resumen!$A$4:$HF$104,133,FALSE)</f>
        <v>0</v>
      </c>
      <c r="BR20" s="113">
        <f>IF(VLOOKUP(BR$1,resumen!$A$4:$HF$104,132,FALSE)-BS20&lt;0,0,VLOOKUP(BR$1,resumen!$A$4:$HF$104,132,FALSE)-BS20)</f>
        <v>0</v>
      </c>
      <c r="BS20" s="113">
        <f>VLOOKUP(BR$1,resumen!$A$4:$HF$104,129,FALSE)</f>
        <v>0</v>
      </c>
      <c r="BT20" s="113">
        <f>VLOOKUP(BR$1,resumen!$A$4:$HF$104,133,FALSE)</f>
        <v>0</v>
      </c>
      <c r="BU20" s="113">
        <f>IF(VLOOKUP(BU$1,resumen!$A$4:$HF$104,132,FALSE)-BV20&lt;0,0,VLOOKUP(BU$1,resumen!$A$4:$HF$104,132,FALSE)-BV20)</f>
        <v>0</v>
      </c>
      <c r="BV20" s="113">
        <f>VLOOKUP(BU$1,resumen!$A$4:$HF$104,129,FALSE)</f>
        <v>0</v>
      </c>
      <c r="BW20" s="113">
        <f>VLOOKUP(BU$1,resumen!$A$4:$HF$104,133,FALSE)</f>
        <v>0</v>
      </c>
      <c r="BX20" s="113">
        <f>IF(VLOOKUP(BX$1,resumen!$A$4:$HF$104,132,FALSE)-BY20&lt;0,0,VLOOKUP(BX$1,resumen!$A$4:$HF$104,132,FALSE)-BY20)</f>
        <v>0</v>
      </c>
      <c r="BY20" s="113">
        <f>VLOOKUP(BX$1,resumen!$A$4:$HF$104,129,FALSE)</f>
        <v>0</v>
      </c>
      <c r="BZ20" s="113">
        <f>VLOOKUP(BX$1,resumen!$A$4:$HF$104,133,FALSE)</f>
        <v>0</v>
      </c>
      <c r="CA20" s="113">
        <f>IF(VLOOKUP(CA$1,resumen!$A$4:$HF$104,132,FALSE)-CB20&lt;0,0,VLOOKUP(CA$1,resumen!$A$4:$HF$104,132,FALSE)-CB20)</f>
        <v>0</v>
      </c>
      <c r="CB20" s="113">
        <f>VLOOKUP(CA$1,resumen!$A$4:$HF$104,129,FALSE)</f>
        <v>0</v>
      </c>
      <c r="CC20" s="113">
        <f>VLOOKUP(CA$1,resumen!$A$4:$HF$104,133,FALSE)</f>
        <v>0</v>
      </c>
      <c r="CD20" s="113">
        <f>IF(VLOOKUP(CD$1,resumen!$A$4:$HF$104,132,FALSE)-CE20&lt;0,0,VLOOKUP(CD$1,resumen!$A$4:$HF$104,132,FALSE)-CE20)</f>
        <v>0</v>
      </c>
      <c r="CE20" s="113">
        <f>VLOOKUP(CD$1,resumen!$A$4:$HF$104,129,FALSE)</f>
        <v>0</v>
      </c>
      <c r="CF20" s="113">
        <f>VLOOKUP(CD$1,resumen!$A$4:$HF$104,133,FALSE)</f>
        <v>0</v>
      </c>
      <c r="CG20" s="113">
        <f>IF(VLOOKUP(CG$1,resumen!$A$4:$HF$104,132,FALSE)-CH20&lt;0,0,VLOOKUP(CG$1,resumen!$A$4:$HF$104,132,FALSE)-CH20)</f>
        <v>0</v>
      </c>
      <c r="CH20" s="113">
        <f>VLOOKUP(CG$1,resumen!$A$4:$HF$104,129,FALSE)</f>
        <v>0</v>
      </c>
      <c r="CI20" s="113">
        <f>VLOOKUP(CG$1,resumen!$A$4:$HF$104,133,FALSE)</f>
        <v>0</v>
      </c>
      <c r="CJ20" s="113">
        <f>IF(VLOOKUP(CJ$1,resumen!$A$4:$HF$104,132,FALSE)-CK20&lt;0,0,VLOOKUP(CJ$1,resumen!$A$4:$HF$104,132,FALSE)-CK20)</f>
        <v>0</v>
      </c>
      <c r="CK20" s="113">
        <f>VLOOKUP(CJ$1,resumen!$A$4:$HF$104,129,FALSE)</f>
        <v>0</v>
      </c>
      <c r="CL20" s="113">
        <f>VLOOKUP(CJ$1,resumen!$A$4:$HF$104,133,FALSE)</f>
        <v>0</v>
      </c>
      <c r="CM20" s="113">
        <f>IF(VLOOKUP(CM$1,resumen!$A$4:$HF$104,132,FALSE)-CN20&lt;0,0,VLOOKUP(CM$1,resumen!$A$4:$HF$104,132,FALSE)-CN20)</f>
        <v>0</v>
      </c>
      <c r="CN20" s="113">
        <f>VLOOKUP(CM$1,resumen!$A$4:$HF$104,129,FALSE)</f>
        <v>0</v>
      </c>
      <c r="CO20" s="113">
        <f>VLOOKUP(CM$1,resumen!$A$4:$HF$104,133,FALSE)</f>
        <v>0</v>
      </c>
      <c r="CP20" s="113">
        <f>IF(VLOOKUP(CP$1,resumen!$A$4:$HF$104,132,FALSE)-CQ20&lt;0,0,VLOOKUP(CP$1,resumen!$A$4:$HF$104,132,FALSE)-CQ20)</f>
        <v>0</v>
      </c>
      <c r="CQ20" s="113">
        <f>VLOOKUP(CP$1,resumen!$A$4:$HF$104,129,FALSE)</f>
        <v>0</v>
      </c>
      <c r="CR20" s="113">
        <f>VLOOKUP(CP$1,resumen!$A$4:$HF$104,133,FALSE)</f>
        <v>0</v>
      </c>
      <c r="CS20" s="113">
        <f>IF(VLOOKUP(CS$1,resumen!$A$4:$HF$104,132,FALSE)-CT20&lt;0,0,VLOOKUP(CS$1,resumen!$A$4:$HF$104,132,FALSE)-CT20)</f>
        <v>0</v>
      </c>
      <c r="CT20" s="113">
        <f>VLOOKUP(CS$1,resumen!$A$4:$HF$104,129,FALSE)</f>
        <v>0</v>
      </c>
      <c r="CU20" s="113">
        <f>VLOOKUP(CS$1,resumen!$A$4:$HF$104,133,FALSE)</f>
        <v>0</v>
      </c>
      <c r="CV20" s="113">
        <f>IF(VLOOKUP(CV$1,resumen!$A$4:$HF$104,132,FALSE)-CW20&lt;0,0,VLOOKUP(CV$1,resumen!$A$4:$HF$104,132,FALSE)-CW20)</f>
        <v>0</v>
      </c>
      <c r="CW20" s="113">
        <f>VLOOKUP(CV$1,resumen!$A$4:$HF$104,129,FALSE)</f>
        <v>0</v>
      </c>
      <c r="CX20" s="113">
        <f>VLOOKUP(CV$1,resumen!$A$4:$HF$104,133,FALSE)</f>
        <v>0</v>
      </c>
      <c r="CY20" s="113">
        <f>IF(VLOOKUP(CY$1,resumen!$A$4:$HF$104,132,FALSE)-CZ20&lt;0,0,VLOOKUP(CY$1,resumen!$A$4:$HF$104,132,FALSE)-CZ20)</f>
        <v>0</v>
      </c>
      <c r="CZ20" s="113">
        <f>VLOOKUP(CY$1,resumen!$A$4:$HF$104,129,FALSE)</f>
        <v>0</v>
      </c>
      <c r="DA20" s="113">
        <f>VLOOKUP(CY$1,resumen!$A$4:$HF$104,133,FALSE)</f>
        <v>0</v>
      </c>
      <c r="DB20" s="113">
        <f>IF(VLOOKUP(DB$1,resumen!$A$4:$HF$104,132,FALSE)-DC20&lt;0,0,VLOOKUP(DB$1,resumen!$A$4:$HF$104,132,FALSE)-DC20)</f>
        <v>0</v>
      </c>
      <c r="DC20" s="113">
        <f>VLOOKUP(DB$1,resumen!$A$4:$HF$104,129,FALSE)</f>
        <v>0</v>
      </c>
      <c r="DD20" s="113">
        <f>VLOOKUP(DB$1,resumen!$A$4:$HF$104,133,FALSE)</f>
        <v>0</v>
      </c>
      <c r="DE20" s="113">
        <f>IF(VLOOKUP(DE$1,resumen!$A$4:$HF$104,132,FALSE)-DF20&lt;0,0,VLOOKUP(DE$1,resumen!$A$4:$HF$104,132,FALSE)-DF20)</f>
        <v>0</v>
      </c>
      <c r="DF20" s="113">
        <f>VLOOKUP(DE$1,resumen!$A$4:$HF$104,129,FALSE)</f>
        <v>0</v>
      </c>
      <c r="DG20" s="113">
        <f>VLOOKUP(DE$1,resumen!$A$4:$HF$104,133,FALSE)</f>
        <v>0</v>
      </c>
      <c r="DH20" s="113">
        <f>IF(VLOOKUP(DH$1,resumen!$A$4:$HF$104,132,FALSE)-DI20&lt;0,0,VLOOKUP(DH$1,resumen!$A$4:$HF$104,132,FALSE)-DI20)</f>
        <v>0</v>
      </c>
      <c r="DI20" s="113">
        <f>VLOOKUP(DH$1,resumen!$A$4:$HF$104,129,FALSE)</f>
        <v>0</v>
      </c>
      <c r="DJ20" s="113">
        <f>VLOOKUP(DH$1,resumen!$A$4:$HF$104,133,FALSE)</f>
        <v>0</v>
      </c>
      <c r="DK20" s="113">
        <f>IF(VLOOKUP(DK$1,resumen!$A$4:$HF$104,132,FALSE)-DL20&lt;0,0,VLOOKUP(DK$1,resumen!$A$4:$HF$104,132,FALSE)-DL20)</f>
        <v>0</v>
      </c>
      <c r="DL20" s="113">
        <f>VLOOKUP(DK$1,resumen!$A$4:$HF$104,129,FALSE)</f>
        <v>0</v>
      </c>
      <c r="DM20" s="113">
        <f>VLOOKUP(DK$1,resumen!$A$4:$HF$104,133,FALSE)</f>
        <v>0</v>
      </c>
      <c r="DN20" s="113">
        <f>IF(VLOOKUP(DN$1,resumen!$A$4:$HF$104,132,FALSE)-DO20&lt;0,0,VLOOKUP(DN$1,resumen!$A$4:$HF$104,132,FALSE)-DO20)</f>
        <v>0</v>
      </c>
      <c r="DO20" s="113">
        <f>VLOOKUP(DN$1,resumen!$A$4:$HF$104,129,FALSE)</f>
        <v>0</v>
      </c>
      <c r="DP20" s="113">
        <f>VLOOKUP(DN$1,resumen!$A$4:$HF$104,133,FALSE)</f>
        <v>0</v>
      </c>
      <c r="DQ20" s="113">
        <f>IF(VLOOKUP(DQ$1,resumen!$A$4:$HF$104,132,FALSE)-DR20&lt;0,0,VLOOKUP(DQ$1,resumen!$A$4:$HF$104,132,FALSE)-DR20)</f>
        <v>0</v>
      </c>
      <c r="DR20" s="113">
        <f>VLOOKUP(DQ$1,resumen!$A$4:$HF$104,129,FALSE)</f>
        <v>0</v>
      </c>
      <c r="DS20" s="113">
        <f>VLOOKUP(DQ$1,resumen!$A$4:$HF$104,133,FALSE)</f>
        <v>0</v>
      </c>
      <c r="DT20" s="113">
        <f>IF(VLOOKUP(DT$1,resumen!$A$4:$HF$104,132,FALSE)-DU20&lt;0,0,VLOOKUP(DT$1,resumen!$A$4:$HF$104,132,FALSE)-DU20)</f>
        <v>0</v>
      </c>
      <c r="DU20" s="113">
        <f>VLOOKUP(DT$1,resumen!$A$4:$HF$104,129,FALSE)</f>
        <v>0</v>
      </c>
      <c r="DV20" s="113">
        <f>VLOOKUP(DT$1,resumen!$A$4:$HF$104,133,FALSE)</f>
        <v>0</v>
      </c>
      <c r="DW20" s="113">
        <f>IF(VLOOKUP(DW$1,resumen!$A$4:$HF$104,132,FALSE)-DX20&lt;0,0,VLOOKUP(DW$1,resumen!$A$4:$HF$104,132,FALSE)-DX20)</f>
        <v>0</v>
      </c>
      <c r="DX20" s="113">
        <f>VLOOKUP(DW$1,resumen!$A$4:$HF$104,129,FALSE)</f>
        <v>0</v>
      </c>
      <c r="DY20" s="113">
        <f>VLOOKUP(DW$1,resumen!$A$4:$HF$104,133,FALSE)</f>
        <v>0</v>
      </c>
      <c r="DZ20" s="113">
        <f>IF(VLOOKUP(DZ$1,resumen!$A$4:$HF$104,132,FALSE)-EA20&lt;0,0,VLOOKUP(DZ$1,resumen!$A$4:$HF$104,132,FALSE)-EA20)</f>
        <v>0</v>
      </c>
      <c r="EA20" s="113">
        <f>VLOOKUP(DZ$1,resumen!$A$4:$HF$104,129,FALSE)</f>
        <v>0</v>
      </c>
      <c r="EB20" s="113">
        <f>VLOOKUP(DZ$1,resumen!$A$4:$HF$104,133,FALSE)</f>
        <v>0</v>
      </c>
      <c r="EC20" s="113">
        <f>IF(VLOOKUP(EC$1,resumen!$A$4:$HF$104,132,FALSE)-ED20&lt;0,0,VLOOKUP(EC$1,resumen!$A$4:$HF$104,132,FALSE)-ED20)</f>
        <v>0</v>
      </c>
      <c r="ED20" s="113">
        <f>VLOOKUP(EC$1,resumen!$A$4:$HF$104,129,FALSE)</f>
        <v>0</v>
      </c>
      <c r="EE20" s="113">
        <f>VLOOKUP(EC$1,resumen!$A$4:$HF$104,133,FALSE)</f>
        <v>0</v>
      </c>
      <c r="EF20" s="113">
        <f>IF(VLOOKUP(EF$1,resumen!$A$4:$HF$104,132,FALSE)-EG20&lt;0,0,VLOOKUP(EF$1,resumen!$A$4:$HF$104,132,FALSE)-EG20)</f>
        <v>0</v>
      </c>
      <c r="EG20" s="113">
        <f>VLOOKUP(EF$1,resumen!$A$4:$HF$104,129,FALSE)</f>
        <v>0</v>
      </c>
      <c r="EH20" s="113">
        <f>VLOOKUP(EF$1,resumen!$A$4:$HF$104,133,FALSE)</f>
        <v>0</v>
      </c>
      <c r="EI20" s="113">
        <f>IF(VLOOKUP(EI$1,resumen!$A$4:$HF$104,132,FALSE)-EJ20&lt;0,0,VLOOKUP(EI$1,resumen!$A$4:$HF$104,132,FALSE)-EJ20)</f>
        <v>0</v>
      </c>
      <c r="EJ20" s="113">
        <f>VLOOKUP(EI$1,resumen!$A$4:$HF$104,129,FALSE)</f>
        <v>0</v>
      </c>
      <c r="EK20" s="113">
        <f>VLOOKUP(EI$1,resumen!$A$4:$HF$104,133,FALSE)</f>
        <v>0</v>
      </c>
      <c r="EL20" s="113">
        <f>IF(VLOOKUP(EL$1,resumen!$A$4:$HF$104,132,FALSE)-EM20&lt;0,0,VLOOKUP(EL$1,resumen!$A$4:$HF$104,132,FALSE)-EM20)</f>
        <v>0</v>
      </c>
      <c r="EM20" s="113">
        <f>VLOOKUP(EL$1,resumen!$A$4:$HF$104,129,FALSE)</f>
        <v>0</v>
      </c>
      <c r="EN20" s="113">
        <f>VLOOKUP(EL$1,resumen!$A$4:$HF$104,133,FALSE)</f>
        <v>0</v>
      </c>
      <c r="EO20" s="113">
        <f>IF(VLOOKUP(EO$1,resumen!$A$4:$HF$104,132,FALSE)-EP20&lt;0,0,VLOOKUP(EO$1,resumen!$A$4:$HF$104,132,FALSE)-EP20)</f>
        <v>0</v>
      </c>
      <c r="EP20" s="113">
        <f>VLOOKUP(EO$1,resumen!$A$4:$HF$104,129,FALSE)</f>
        <v>0</v>
      </c>
      <c r="EQ20" s="113">
        <f>VLOOKUP(EO$1,resumen!$A$4:$HF$104,133,FALSE)</f>
        <v>0</v>
      </c>
      <c r="ER20" s="113">
        <f>IF(VLOOKUP(ER$1,resumen!$A$4:$HF$104,132,FALSE)-ES20&lt;0,0,VLOOKUP(ER$1,resumen!$A$4:$HF$104,132,FALSE)-ES20)</f>
        <v>0</v>
      </c>
      <c r="ES20" s="113">
        <f>VLOOKUP(ER$1,resumen!$A$4:$HF$104,129,FALSE)</f>
        <v>0</v>
      </c>
      <c r="ET20" s="113">
        <f>VLOOKUP(ER$1,resumen!$A$4:$HF$104,133,FALSE)</f>
        <v>0</v>
      </c>
      <c r="EU20" s="113">
        <f>IF(VLOOKUP(EU$1,resumen!$A$4:$HF$104,132,FALSE)-EV20&lt;0,0,VLOOKUP(EU$1,resumen!$A$4:$HF$104,132,FALSE)-EV20)</f>
        <v>0</v>
      </c>
      <c r="EV20" s="113">
        <f>VLOOKUP(EU$1,resumen!$A$4:$HF$104,129,FALSE)</f>
        <v>0</v>
      </c>
      <c r="EW20" s="113">
        <f>VLOOKUP(EU$1,resumen!$A$4:$HF$104,133,FALSE)</f>
        <v>0</v>
      </c>
      <c r="EX20" s="113">
        <f>IF(VLOOKUP(EX$1,resumen!$A$4:$HF$104,132,FALSE)-EY20&lt;0,0,VLOOKUP(EX$1,resumen!$A$4:$HF$104,132,FALSE)-EY20)</f>
        <v>0</v>
      </c>
      <c r="EY20" s="113">
        <f>VLOOKUP(EX$1,resumen!$A$4:$HF$104,129,FALSE)</f>
        <v>0</v>
      </c>
      <c r="EZ20" s="113">
        <f>VLOOKUP(EX$1,resumen!$A$4:$HF$104,133,FALSE)</f>
        <v>0</v>
      </c>
      <c r="FA20" s="113">
        <f>IF(VLOOKUP(FA$1,resumen!$A$4:$HF$104,132,FALSE)-FB20&lt;0,0,VLOOKUP(FA$1,resumen!$A$4:$HF$104,132,FALSE)-FB20)</f>
        <v>0</v>
      </c>
      <c r="FB20" s="113">
        <f>VLOOKUP(FA$1,resumen!$A$4:$HF$104,129,FALSE)</f>
        <v>0</v>
      </c>
      <c r="FC20" s="113">
        <f>VLOOKUP(FA$1,resumen!$A$4:$HF$104,133,FALSE)</f>
        <v>0</v>
      </c>
      <c r="FD20" s="113">
        <f>IF(VLOOKUP(FD$1,resumen!$A$4:$HF$104,132,FALSE)-FE20&lt;0,0,VLOOKUP(FD$1,resumen!$A$4:$HF$104,132,FALSE)-FE20)</f>
        <v>0</v>
      </c>
      <c r="FE20" s="113">
        <f>VLOOKUP(FD$1,resumen!$A$4:$HF$104,129,FALSE)</f>
        <v>0</v>
      </c>
      <c r="FF20" s="113">
        <f>VLOOKUP(FD$1,resumen!$A$4:$HF$104,133,FALSE)</f>
        <v>0</v>
      </c>
      <c r="FG20" s="113">
        <f>IF(VLOOKUP(FG$1,resumen!$A$4:$HF$104,132,FALSE)-FH20&lt;0,0,VLOOKUP(FG$1,resumen!$A$4:$HF$104,132,FALSE)-FH20)</f>
        <v>0</v>
      </c>
      <c r="FH20" s="113">
        <f>VLOOKUP(FG$1,resumen!$A$4:$HF$104,129,FALSE)</f>
        <v>0</v>
      </c>
      <c r="FI20" s="113">
        <f>VLOOKUP(FG$1,resumen!$A$4:$HF$104,133,FALSE)</f>
        <v>0</v>
      </c>
      <c r="FJ20" s="113">
        <f>IF(VLOOKUP(FJ$1,resumen!$A$4:$HF$104,132,FALSE)-FK20&lt;0,0,VLOOKUP(FJ$1,resumen!$A$4:$HF$104,132,FALSE)-FK20)</f>
        <v>0</v>
      </c>
      <c r="FK20" s="113">
        <f>VLOOKUP(FJ$1,resumen!$A$4:$HF$104,129,FALSE)</f>
        <v>0</v>
      </c>
      <c r="FL20" s="113">
        <f>VLOOKUP(FJ$1,resumen!$A$4:$HF$104,133,FALSE)</f>
        <v>0</v>
      </c>
      <c r="FM20" s="113">
        <f>IF(VLOOKUP(FM$1,resumen!$A$4:$HF$104,132,FALSE)-FN20&lt;0,0,VLOOKUP(FM$1,resumen!$A$4:$HF$104,132,FALSE)-FN20)</f>
        <v>0</v>
      </c>
      <c r="FN20" s="113">
        <f>VLOOKUP(FM$1,resumen!$A$4:$HF$104,129,FALSE)</f>
        <v>0</v>
      </c>
      <c r="FO20" s="113">
        <f>VLOOKUP(FM$1,resumen!$A$4:$HF$104,133,FALSE)</f>
        <v>0</v>
      </c>
      <c r="FP20" s="113">
        <f>IF(VLOOKUP(FP$1,resumen!$A$4:$HF$104,132,FALSE)-FQ20&lt;0,0,VLOOKUP(FP$1,resumen!$A$4:$HF$104,132,FALSE)-FQ20)</f>
        <v>0</v>
      </c>
      <c r="FQ20" s="113">
        <f>VLOOKUP(FP$1,resumen!$A$4:$HF$104,129,FALSE)</f>
        <v>0</v>
      </c>
      <c r="FR20" s="113">
        <f>VLOOKUP(FP$1,resumen!$A$4:$HF$104,133,FALSE)</f>
        <v>0</v>
      </c>
      <c r="FS20" s="113">
        <f>IF(VLOOKUP(FS$1,resumen!$A$4:$HF$104,132,FALSE)-FT20&lt;0,0,VLOOKUP(FS$1,resumen!$A$4:$HF$104,132,FALSE)-FT20)</f>
        <v>0</v>
      </c>
      <c r="FT20" s="113">
        <f>VLOOKUP(FS$1,resumen!$A$4:$HF$104,129,FALSE)</f>
        <v>0</v>
      </c>
      <c r="FU20" s="113">
        <f>VLOOKUP(FS$1,resumen!$A$4:$HF$104,133,FALSE)</f>
        <v>0</v>
      </c>
      <c r="FV20" s="113">
        <f>IF(VLOOKUP(FV$1,resumen!$A$4:$HF$104,132,FALSE)-FW20&lt;0,0,VLOOKUP(FV$1,resumen!$A$4:$HF$104,132,FALSE)-FW20)</f>
        <v>0</v>
      </c>
      <c r="FW20" s="113">
        <f>VLOOKUP(FV$1,resumen!$A$4:$HF$104,129,FALSE)</f>
        <v>0</v>
      </c>
      <c r="FX20" s="113">
        <f>VLOOKUP(FV$1,resumen!$A$4:$HF$104,133,FALSE)</f>
        <v>0</v>
      </c>
      <c r="FY20" s="113">
        <f>IF(VLOOKUP(FY$1,resumen!$A$4:$HF$104,132,FALSE)-FZ20&lt;0,0,VLOOKUP(FY$1,resumen!$A$4:$HF$104,132,FALSE)-FZ20)</f>
        <v>0</v>
      </c>
      <c r="FZ20" s="113">
        <f>VLOOKUP(FY$1,resumen!$A$4:$HF$104,129,FALSE)</f>
        <v>0</v>
      </c>
      <c r="GA20" s="113">
        <f>VLOOKUP(FY$1,resumen!$A$4:$HF$104,133,FALSE)</f>
        <v>0</v>
      </c>
      <c r="GB20" s="113">
        <f>IF(VLOOKUP(GB$1,resumen!$A$4:$HF$104,132,FALSE)-GC20&lt;0,0,VLOOKUP(GB$1,resumen!$A$4:$HF$104,132,FALSE)-GC20)</f>
        <v>0</v>
      </c>
      <c r="GC20" s="113">
        <f>VLOOKUP(GB$1,resumen!$A$4:$HF$104,129,FALSE)</f>
        <v>0</v>
      </c>
      <c r="GD20" s="113">
        <f>VLOOKUP(GB$1,resumen!$A$4:$HF$104,133,FALSE)</f>
        <v>0</v>
      </c>
      <c r="GE20" s="113">
        <f>IF(VLOOKUP(GE$1,resumen!$A$4:$HF$104,132,FALSE)-GF20&lt;0,0,VLOOKUP(GE$1,resumen!$A$4:$HF$104,132,FALSE)-GF20)</f>
        <v>0</v>
      </c>
      <c r="GF20" s="113">
        <f>VLOOKUP(GE$1,resumen!$A$4:$HF$104,129,FALSE)</f>
        <v>0</v>
      </c>
      <c r="GG20" s="113">
        <f>VLOOKUP(GE$1,resumen!$A$4:$HF$104,133,FALSE)</f>
        <v>0</v>
      </c>
      <c r="GH20" s="113">
        <f>IF(VLOOKUP(GH$1,resumen!$A$4:$HF$104,132,FALSE)-GI20&lt;0,0,VLOOKUP(GH$1,resumen!$A$4:$HF$104,132,FALSE)-GI20)</f>
        <v>0</v>
      </c>
      <c r="GI20" s="113">
        <f>VLOOKUP(GH$1,resumen!$A$4:$HF$104,129,FALSE)</f>
        <v>0</v>
      </c>
      <c r="GJ20" s="113">
        <f>VLOOKUP(GH$1,resumen!$A$4:$HF$104,133,FALSE)</f>
        <v>0</v>
      </c>
      <c r="GK20" s="113">
        <f>IF(VLOOKUP(GK$1,resumen!$A$4:$HF$104,132,FALSE)-GL20&lt;0,0,VLOOKUP(GK$1,resumen!$A$4:$HF$104,132,FALSE)-GL20)</f>
        <v>0</v>
      </c>
      <c r="GL20" s="113">
        <f>VLOOKUP(GK$1,resumen!$A$4:$HF$104,129,FALSE)</f>
        <v>0</v>
      </c>
      <c r="GM20" s="113">
        <f>VLOOKUP(GK$1,resumen!$A$4:$HF$104,133,FALSE)</f>
        <v>0</v>
      </c>
      <c r="GN20" s="113">
        <f>IF(VLOOKUP(GN$1,resumen!$A$4:$HF$104,132,FALSE)-GO20&lt;0,0,VLOOKUP(GN$1,resumen!$A$4:$HF$104,132,FALSE)-GO20)</f>
        <v>0</v>
      </c>
      <c r="GO20" s="113">
        <f>VLOOKUP(GN$1,resumen!$A$4:$HF$104,129,FALSE)</f>
        <v>0</v>
      </c>
      <c r="GP20" s="113">
        <f>VLOOKUP(GN$1,resumen!$A$4:$HF$104,133,FALSE)</f>
        <v>0</v>
      </c>
      <c r="GQ20" s="113">
        <f>IF(VLOOKUP(GQ$1,resumen!$A$4:$HF$104,132,FALSE)-GR20&lt;0,0,VLOOKUP(GQ$1,resumen!$A$4:$HF$104,132,FALSE)-GR20)</f>
        <v>0</v>
      </c>
      <c r="GR20" s="113">
        <f>VLOOKUP(GQ$1,resumen!$A$4:$HF$104,129,FALSE)</f>
        <v>0</v>
      </c>
      <c r="GS20" s="113">
        <f>VLOOKUP(GQ$1,resumen!$A$4:$HF$104,133,FALSE)</f>
        <v>0</v>
      </c>
      <c r="GT20" s="113">
        <f>IF(VLOOKUP(GT$1,resumen!$A$4:$HF$104,132,FALSE)-GU20&lt;0,0,VLOOKUP(GT$1,resumen!$A$4:$HF$104,132,FALSE)-GU20)</f>
        <v>0</v>
      </c>
      <c r="GU20" s="113">
        <f>VLOOKUP(GT$1,resumen!$A$4:$HF$104,129,FALSE)</f>
        <v>0</v>
      </c>
      <c r="GV20" s="113">
        <f>VLOOKUP(GT$1,resumen!$A$4:$HF$104,133,FALSE)</f>
        <v>0</v>
      </c>
      <c r="GW20" s="113">
        <f>IF(VLOOKUP(GW$1,resumen!$A$4:$HF$104,132,FALSE)-GX20&lt;0,0,VLOOKUP(GW$1,resumen!$A$4:$HF$104,132,FALSE)-GX20)</f>
        <v>0</v>
      </c>
      <c r="GX20" s="113">
        <f>VLOOKUP(GW$1,resumen!$A$4:$HF$104,129,FALSE)</f>
        <v>0</v>
      </c>
      <c r="GY20" s="113">
        <f>VLOOKUP(GW$1,resumen!$A$4:$HF$104,133,FALSE)</f>
        <v>0</v>
      </c>
      <c r="GZ20" s="113">
        <f>IF(VLOOKUP(GZ$1,resumen!$A$4:$HF$104,132,FALSE)-HA20&lt;0,0,VLOOKUP(GZ$1,resumen!$A$4:$HF$104,132,FALSE)-HA20)</f>
        <v>0</v>
      </c>
      <c r="HA20" s="113">
        <f>VLOOKUP(GZ$1,resumen!$A$4:$HF$104,129,FALSE)</f>
        <v>0</v>
      </c>
      <c r="HB20" s="113">
        <f>VLOOKUP(GZ$1,resumen!$A$4:$HF$104,133,FALSE)</f>
        <v>0</v>
      </c>
      <c r="HC20" s="113">
        <f>IF(VLOOKUP(HC$1,resumen!$A$4:$HF$104,132,FALSE)-HD20&lt;0,0,VLOOKUP(HC$1,resumen!$A$4:$HF$104,132,FALSE)-HD20)</f>
        <v>0</v>
      </c>
      <c r="HD20" s="113">
        <f>VLOOKUP(HC$1,resumen!$A$4:$HF$104,129,FALSE)</f>
        <v>0</v>
      </c>
      <c r="HE20" s="113">
        <f>VLOOKUP(HC$1,resumen!$A$4:$HF$104,133,FALSE)</f>
        <v>0</v>
      </c>
      <c r="HF20" s="113">
        <f>IF(VLOOKUP(HF$1,resumen!$A$4:$HF$104,132,FALSE)-HG20&lt;0,0,VLOOKUP(HF$1,resumen!$A$4:$HF$104,132,FALSE)-HG20)</f>
        <v>0</v>
      </c>
      <c r="HG20" s="113">
        <f>VLOOKUP(HF$1,resumen!$A$4:$HF$104,129,FALSE)</f>
        <v>0</v>
      </c>
      <c r="HH20" s="113">
        <f>VLOOKUP(HF$1,resumen!$A$4:$HF$104,133,FALSE)</f>
        <v>0</v>
      </c>
      <c r="HI20" s="113">
        <f>IF(VLOOKUP(HI$1,resumen!$A$4:$HF$104,132,FALSE)-HJ20&lt;0,0,VLOOKUP(HI$1,resumen!$A$4:$HF$104,132,FALSE)-HJ20)</f>
        <v>0</v>
      </c>
      <c r="HJ20" s="113">
        <f>VLOOKUP(HI$1,resumen!$A$4:$HF$104,129,FALSE)</f>
        <v>0</v>
      </c>
      <c r="HK20" s="113">
        <f>VLOOKUP(HI$1,resumen!$A$4:$HF$104,133,FALSE)</f>
        <v>0</v>
      </c>
      <c r="HL20" s="113">
        <f>IF(VLOOKUP(HL$1,resumen!$A$4:$HF$104,132,FALSE)-HM20&lt;0,0,VLOOKUP(HL$1,resumen!$A$4:$HF$104,132,FALSE)-HM20)</f>
        <v>0</v>
      </c>
      <c r="HM20" s="113">
        <f>VLOOKUP(HL$1,resumen!$A$4:$HF$104,129,FALSE)</f>
        <v>0</v>
      </c>
      <c r="HN20" s="113">
        <f>VLOOKUP(HL$1,resumen!$A$4:$HF$104,133,FALSE)</f>
        <v>0</v>
      </c>
      <c r="HO20" s="113">
        <f>IF(VLOOKUP(HO$1,resumen!$A$4:$HF$104,132,FALSE)-HP20&lt;0,0,VLOOKUP(HO$1,resumen!$A$4:$HF$104,132,FALSE)-HP20)</f>
        <v>0</v>
      </c>
      <c r="HP20" s="113">
        <f>VLOOKUP(HO$1,resumen!$A$4:$HF$104,129,FALSE)</f>
        <v>0</v>
      </c>
      <c r="HQ20" s="113">
        <f>VLOOKUP(HO$1,resumen!$A$4:$HF$104,133,FALSE)</f>
        <v>0</v>
      </c>
      <c r="HR20" s="113">
        <f>IF(VLOOKUP(HR$1,resumen!$A$4:$HF$104,132,FALSE)-HS20&lt;0,0,VLOOKUP(HR$1,resumen!$A$4:$HF$104,132,FALSE)-HS20)</f>
        <v>0</v>
      </c>
      <c r="HS20" s="113">
        <f>VLOOKUP(HR$1,resumen!$A$4:$HF$104,129,FALSE)</f>
        <v>0</v>
      </c>
      <c r="HT20" s="113">
        <f>VLOOKUP(HR$1,resumen!$A$4:$HF$104,133,FALSE)</f>
        <v>0</v>
      </c>
      <c r="HU20" s="113">
        <f>IF(VLOOKUP(HU$1,resumen!$A$4:$HF$104,132,FALSE)-HV20&lt;0,0,VLOOKUP(HU$1,resumen!$A$4:$HF$104,132,FALSE)-HV20)</f>
        <v>0</v>
      </c>
      <c r="HV20" s="113">
        <f>VLOOKUP(HU$1,resumen!$A$4:$HF$104,129,FALSE)</f>
        <v>0</v>
      </c>
      <c r="HW20" s="113">
        <f>VLOOKUP(HU$1,resumen!$A$4:$HF$104,133,FALSE)</f>
        <v>0</v>
      </c>
      <c r="HX20" s="113">
        <f>IF(VLOOKUP(HX$1,resumen!$A$4:$HF$104,132,FALSE)-HY20&lt;0,0,VLOOKUP(HX$1,resumen!$A$4:$HF$104,132,FALSE)-HY20)</f>
        <v>0</v>
      </c>
      <c r="HY20" s="113">
        <f>VLOOKUP(HX$1,resumen!$A$4:$HF$104,129,FALSE)</f>
        <v>0</v>
      </c>
      <c r="HZ20" s="113">
        <f>VLOOKUP(HX$1,resumen!$A$4:$HF$104,133,FALSE)</f>
        <v>0</v>
      </c>
      <c r="IA20" s="113">
        <f>IF(VLOOKUP(IA$1,resumen!$A$4:$HF$104,132,FALSE)-IB20&lt;0,0,VLOOKUP(IA$1,resumen!$A$4:$HF$104,132,FALSE)-IB20)</f>
        <v>0</v>
      </c>
      <c r="IB20" s="113">
        <f>VLOOKUP(IA$1,resumen!$A$4:$HF$104,129,FALSE)</f>
        <v>0</v>
      </c>
      <c r="IC20" s="113">
        <f>VLOOKUP(IA$1,resumen!$A$4:$HF$104,133,FALSE)</f>
        <v>0</v>
      </c>
      <c r="ID20" s="113">
        <f>IF(VLOOKUP(ID$1,resumen!$A$4:$HF$104,132,FALSE)-IE20&lt;0,0,VLOOKUP(ID$1,resumen!$A$4:$HF$104,132,FALSE)-IE20)</f>
        <v>0</v>
      </c>
      <c r="IE20" s="113">
        <f>VLOOKUP(ID$1,resumen!$A$4:$HF$104,129,FALSE)</f>
        <v>0</v>
      </c>
      <c r="IF20" s="113">
        <f>VLOOKUP(ID$1,resumen!$A$4:$HF$104,133,FALSE)</f>
        <v>0</v>
      </c>
      <c r="IG20" s="113">
        <f>IF(VLOOKUP(IG$1,resumen!$A$4:$HF$104,132,FALSE)-IH20&lt;0,0,VLOOKUP(IG$1,resumen!$A$4:$HF$104,132,FALSE)-IH20)</f>
        <v>0</v>
      </c>
      <c r="IH20" s="113">
        <f>VLOOKUP(IG$1,resumen!$A$4:$HF$104,129,FALSE)</f>
        <v>0</v>
      </c>
      <c r="II20" s="113">
        <f>VLOOKUP(IG$1,resumen!$A$4:$HF$104,133,FALSE)</f>
        <v>0</v>
      </c>
      <c r="IJ20" s="113">
        <f>IF(VLOOKUP(IJ$1,resumen!$A$4:$HF$104,132,FALSE)-IK20&lt;0,0,VLOOKUP(IJ$1,resumen!$A$4:$HF$104,132,FALSE)-IK20)</f>
        <v>0</v>
      </c>
      <c r="IK20" s="113">
        <f>VLOOKUP(IJ$1,resumen!$A$4:$HF$104,129,FALSE)</f>
        <v>0</v>
      </c>
      <c r="IL20" s="113">
        <f>VLOOKUP(IJ$1,resumen!$A$4:$HF$104,133,FALSE)</f>
        <v>0</v>
      </c>
      <c r="IM20" s="113">
        <f>IF(VLOOKUP(IM$1,resumen!$A$4:$HF$104,132,FALSE)-IN20&lt;0,0,VLOOKUP(IM$1,resumen!$A$4:$HF$104,132,FALSE)-IN20)</f>
        <v>0</v>
      </c>
      <c r="IN20" s="113">
        <f>VLOOKUP(IM$1,resumen!$A$4:$HF$104,129,FALSE)</f>
        <v>0</v>
      </c>
      <c r="IO20" s="113">
        <f>VLOOKUP(IM$1,resumen!$A$4:$HF$104,133,FALSE)</f>
        <v>0</v>
      </c>
      <c r="IP20" s="113">
        <f>IF(VLOOKUP(IP$1,resumen!$A$4:$HF$104,132,FALSE)-IQ20&lt;0,0,VLOOKUP(IP$1,resumen!$A$4:$HF$104,132,FALSE)-IQ20)</f>
        <v>0</v>
      </c>
      <c r="IQ20" s="113">
        <f>VLOOKUP(IP$1,resumen!$A$4:$HF$104,129,FALSE)</f>
        <v>0</v>
      </c>
      <c r="IR20" s="113">
        <f>VLOOKUP(IP$1,resumen!$A$4:$HF$104,133,FALSE)</f>
        <v>0</v>
      </c>
      <c r="IS20" s="113">
        <f>IF(VLOOKUP(IS$1,resumen!$A$4:$HF$104,132,FALSE)-IT20&lt;0,0,VLOOKUP(IS$1,resumen!$A$4:$HF$104,132,FALSE)-IT20)</f>
        <v>0</v>
      </c>
      <c r="IT20" s="113">
        <f>VLOOKUP(IS$1,resumen!$A$4:$HF$104,129,FALSE)</f>
        <v>0</v>
      </c>
      <c r="IU20" s="113">
        <f>VLOOKUP(IS$1,resumen!$A$4:$HF$104,133,FALSE)</f>
        <v>0</v>
      </c>
      <c r="IV20" s="113">
        <f>IF(VLOOKUP(IV$1,resumen!$A$4:$HF$104,132,FALSE)-IW20&lt;0,0,VLOOKUP(IV$1,resumen!$A$4:$HF$104,132,FALSE)-IW20)</f>
        <v>0</v>
      </c>
      <c r="IW20" s="113">
        <f>VLOOKUP(IV$1,resumen!$A$4:$HF$104,129,FALSE)</f>
        <v>0</v>
      </c>
      <c r="IX20" s="113">
        <f>VLOOKUP(IV$1,resumen!$A$4:$HF$104,133,FALSE)</f>
        <v>0</v>
      </c>
      <c r="IY20" s="113">
        <f>IF(VLOOKUP(IY$1,resumen!$A$4:$HF$104,132,FALSE)-IZ20&lt;0,0,VLOOKUP(IY$1,resumen!$A$4:$HF$104,132,FALSE)-IZ20)</f>
        <v>0</v>
      </c>
      <c r="IZ20" s="113">
        <f>VLOOKUP(IY$1,resumen!$A$4:$HF$104,129,FALSE)</f>
        <v>0</v>
      </c>
      <c r="JA20" s="113">
        <f>VLOOKUP(IY$1,resumen!$A$4:$HF$104,133,FALSE)</f>
        <v>0</v>
      </c>
      <c r="JB20" s="113">
        <f>IF(VLOOKUP(JB$1,resumen!$A$4:$HF$104,132,FALSE)-JC20&lt;0,0,VLOOKUP(JB$1,resumen!$A$4:$HF$104,132,FALSE)-JC20)</f>
        <v>0</v>
      </c>
      <c r="JC20" s="113">
        <f>VLOOKUP(JB$1,resumen!$A$4:$HF$104,129,FALSE)</f>
        <v>0</v>
      </c>
      <c r="JD20" s="113">
        <f>VLOOKUP(JB$1,resumen!$A$4:$HF$104,133,FALSE)</f>
        <v>0</v>
      </c>
      <c r="JE20" s="113">
        <f>IF(VLOOKUP(JE$1,resumen!$A$4:$HF$104,132,FALSE)-JF20&lt;0,0,VLOOKUP(JE$1,resumen!$A$4:$HF$104,132,FALSE)-JF20)</f>
        <v>0</v>
      </c>
      <c r="JF20" s="113">
        <f>VLOOKUP(JE$1,resumen!$A$4:$HF$104,129,FALSE)</f>
        <v>0</v>
      </c>
      <c r="JG20" s="113">
        <f>VLOOKUP(JE$1,resumen!$A$4:$HF$104,133,FALSE)</f>
        <v>0</v>
      </c>
      <c r="JH20" s="113">
        <f>IF(VLOOKUP(JH$1,resumen!$A$4:$HF$104,132,FALSE)-JI20&lt;0,0,VLOOKUP(JH$1,resumen!$A$4:$HF$104,132,FALSE)-JI20)</f>
        <v>0</v>
      </c>
      <c r="JI20" s="113">
        <f>VLOOKUP(JH$1,resumen!$A$4:$HF$104,129,FALSE)</f>
        <v>0</v>
      </c>
      <c r="JJ20" s="113">
        <f>VLOOKUP(JH$1,resumen!$A$4:$HF$104,133,FALSE)</f>
        <v>0</v>
      </c>
      <c r="JK20" s="113">
        <f>IF(VLOOKUP(JK$1,resumen!$A$4:$HF$104,132,FALSE)-JL20&lt;0,0,VLOOKUP(JK$1,resumen!$A$4:$HF$104,132,FALSE)-JL20)</f>
        <v>0</v>
      </c>
      <c r="JL20" s="113">
        <f>VLOOKUP(JK$1,resumen!$A$4:$HF$104,129,FALSE)</f>
        <v>0</v>
      </c>
      <c r="JM20" s="113">
        <f>VLOOKUP(JK$1,resumen!$A$4:$HF$104,133,FALSE)</f>
        <v>0</v>
      </c>
      <c r="JN20" s="113">
        <f>IF(VLOOKUP(JN$1,resumen!$A$4:$HF$104,132,FALSE)-JO20&lt;0,0,VLOOKUP(JN$1,resumen!$A$4:$HF$104,132,FALSE)-JO20)</f>
        <v>0</v>
      </c>
      <c r="JO20" s="113">
        <f>VLOOKUP(JN$1,resumen!$A$4:$HF$104,129,FALSE)</f>
        <v>0</v>
      </c>
      <c r="JP20" s="113">
        <f>VLOOKUP(JN$1,resumen!$A$4:$HF$104,133,FALSE)</f>
        <v>0</v>
      </c>
      <c r="JQ20" s="113">
        <f>IF(VLOOKUP(JQ$1,resumen!$A$4:$HF$104,132,FALSE)-JR20&lt;0,0,VLOOKUP(JQ$1,resumen!$A$4:$HF$104,132,FALSE)-JR20)</f>
        <v>0</v>
      </c>
      <c r="JR20" s="113">
        <f>VLOOKUP(JQ$1,resumen!$A$4:$HF$104,129,FALSE)</f>
        <v>0</v>
      </c>
      <c r="JS20" s="113">
        <f>VLOOKUP(JQ$1,resumen!$A$4:$HF$104,133,FALSE)</f>
        <v>0</v>
      </c>
      <c r="JT20" s="113">
        <f>IF(VLOOKUP(JT$1,resumen!$A$4:$HF$104,132,FALSE)-JU20&lt;0,0,VLOOKUP(JT$1,resumen!$A$4:$HF$104,132,FALSE)-JU20)</f>
        <v>0</v>
      </c>
      <c r="JU20" s="113">
        <f>VLOOKUP(JT$1,resumen!$A$4:$HF$104,129,FALSE)</f>
        <v>0</v>
      </c>
      <c r="JV20" s="113">
        <f>VLOOKUP(JT$1,resumen!$A$4:$HF$104,133,FALSE)</f>
        <v>0</v>
      </c>
      <c r="JW20" s="113">
        <f>IF(VLOOKUP(JW$1,resumen!$A$4:$HF$104,132,FALSE)-JX20&lt;0,0,VLOOKUP(JW$1,resumen!$A$4:$HF$104,132,FALSE)-JX20)</f>
        <v>0</v>
      </c>
      <c r="JX20" s="113">
        <f>VLOOKUP(JW$1,resumen!$A$4:$HF$104,129,FALSE)</f>
        <v>0</v>
      </c>
      <c r="JY20" s="113">
        <f>VLOOKUP(JW$1,resumen!$A$4:$HF$104,133,FALSE)</f>
        <v>0</v>
      </c>
      <c r="JZ20" s="113">
        <f>IF(VLOOKUP(JZ$1,resumen!$A$4:$HF$104,132,FALSE)-KA20&lt;0,0,VLOOKUP(JZ$1,resumen!$A$4:$HF$104,132,FALSE)-KA20)</f>
        <v>0</v>
      </c>
      <c r="KA20" s="113">
        <f>VLOOKUP(JZ$1,resumen!$A$4:$HF$104,129,FALSE)</f>
        <v>0</v>
      </c>
      <c r="KB20" s="113">
        <f>VLOOKUP(JZ$1,resumen!$A$4:$HF$104,133,FALSE)</f>
        <v>0</v>
      </c>
      <c r="KC20" s="113">
        <f>IF(VLOOKUP(KC$1,resumen!$A$4:$HF$104,132,FALSE)-KD20&lt;0,0,VLOOKUP(KC$1,resumen!$A$4:$HF$104,132,FALSE)-KD20)</f>
        <v>0</v>
      </c>
      <c r="KD20" s="113">
        <f>VLOOKUP(KC$1,resumen!$A$4:$HF$104,129,FALSE)</f>
        <v>0</v>
      </c>
      <c r="KE20" s="113">
        <f>VLOOKUP(KC$1,resumen!$A$4:$HF$104,133,FALSE)</f>
        <v>0</v>
      </c>
      <c r="KF20" s="113">
        <f>IF(VLOOKUP(KF$1,resumen!$A$4:$HF$104,132,FALSE)-KG20&lt;0,0,VLOOKUP(KF$1,resumen!$A$4:$HF$104,132,FALSE)-KG20)</f>
        <v>0</v>
      </c>
      <c r="KG20" s="113">
        <f>VLOOKUP(KF$1,resumen!$A$4:$HF$104,129,FALSE)</f>
        <v>0</v>
      </c>
      <c r="KH20" s="113">
        <f>VLOOKUP(KF$1,resumen!$A$4:$HF$104,133,FALSE)</f>
        <v>0</v>
      </c>
      <c r="KI20" s="113">
        <f>IF(VLOOKUP(KI$1,resumen!$A$4:$HF$104,132,FALSE)-KJ20&lt;0,0,VLOOKUP(KI$1,resumen!$A$4:$HF$104,132,FALSE)-KJ20)</f>
        <v>0</v>
      </c>
      <c r="KJ20" s="113">
        <f>VLOOKUP(KI$1,resumen!$A$4:$HF$104,129,FALSE)</f>
        <v>0</v>
      </c>
      <c r="KK20" s="113">
        <f>VLOOKUP(KI$1,resumen!$A$4:$HF$104,133,FALSE)</f>
        <v>0</v>
      </c>
      <c r="KL20" s="113">
        <f>IF(VLOOKUP(KL$1,resumen!$A$4:$HF$104,132,FALSE)-KM20&lt;0,0,VLOOKUP(KL$1,resumen!$A$4:$HF$104,132,FALSE)-KM20)</f>
        <v>0</v>
      </c>
      <c r="KM20" s="113">
        <f>VLOOKUP(KL$1,resumen!$A$4:$HF$104,129,FALSE)</f>
        <v>0</v>
      </c>
      <c r="KN20" s="113">
        <f>VLOOKUP(KL$1,resumen!$A$4:$HF$104,133,FALSE)</f>
        <v>0</v>
      </c>
      <c r="KO20" s="113">
        <f>IF(VLOOKUP(KO$1,resumen!$A$4:$HF$104,132,FALSE)-KP20&lt;0,0,VLOOKUP(KO$1,resumen!$A$4:$HF$104,132,FALSE)-KP20)</f>
        <v>0</v>
      </c>
      <c r="KP20" s="113">
        <f>VLOOKUP(KO$1,resumen!$A$4:$HF$104,129,FALSE)</f>
        <v>0</v>
      </c>
      <c r="KQ20" s="113">
        <f>VLOOKUP(KO$1,resumen!$A$4:$HF$104,133,FALSE)</f>
        <v>0</v>
      </c>
      <c r="KR20" s="113">
        <f t="shared" si="0"/>
        <v>0</v>
      </c>
      <c r="KS20" s="113">
        <f t="shared" si="0"/>
        <v>0</v>
      </c>
      <c r="KT20" s="113">
        <f t="shared" si="0"/>
        <v>0</v>
      </c>
      <c r="KU20" s="140"/>
      <c r="KV20" s="24">
        <f t="shared" si="1"/>
        <v>0</v>
      </c>
    </row>
    <row r="21" spans="1:308" x14ac:dyDescent="0.25">
      <c r="A21" s="26">
        <v>1000163</v>
      </c>
      <c r="B21" s="24" t="s">
        <v>50</v>
      </c>
      <c r="C21" s="26" t="s">
        <v>47</v>
      </c>
      <c r="D21" s="113">
        <f>IF(VLOOKUP(D$1,resumen!$A$4:$HF$104,140,FALSE)-E21&lt;0,0,VLOOKUP(D$1,resumen!$A$4:$HF$104,140,FALSE)-E21)</f>
        <v>0</v>
      </c>
      <c r="E21" s="113">
        <f>VLOOKUP(D$1,resumen!$A$4:$HF$104,137,FALSE)</f>
        <v>0</v>
      </c>
      <c r="F21" s="113">
        <f>VLOOKUP(D$1,resumen!$A$4:$HF$104,141,FALSE)</f>
        <v>0</v>
      </c>
      <c r="G21" s="113">
        <f>IF(VLOOKUP(G$1,resumen!$A$4:$HF$104,140,FALSE)-H21&lt;0,0,VLOOKUP(G$1,resumen!$A$4:$HF$104,140,FALSE)-H21)</f>
        <v>0</v>
      </c>
      <c r="H21" s="113">
        <f>VLOOKUP(G$1,resumen!$A$4:$HF$104,137,FALSE)</f>
        <v>0</v>
      </c>
      <c r="I21" s="113">
        <f>VLOOKUP(G$1,resumen!$A$4:$HF$104,141,FALSE)</f>
        <v>0</v>
      </c>
      <c r="J21" s="113">
        <f>IF(VLOOKUP(J$1,resumen!$A$4:$HF$104,140,FALSE)-K21&lt;0,0,VLOOKUP(J$1,resumen!$A$4:$HF$104,140,FALSE)-K21)</f>
        <v>0</v>
      </c>
      <c r="K21" s="113">
        <f>VLOOKUP(J$1,resumen!$A$4:$HF$104,137,FALSE)</f>
        <v>0</v>
      </c>
      <c r="L21" s="113">
        <f>VLOOKUP(J$1,resumen!$A$4:$HF$104,141,FALSE)</f>
        <v>0</v>
      </c>
      <c r="M21" s="113">
        <f>IF(VLOOKUP(M$1,resumen!$A$4:$HF$104,140,FALSE)-N21&lt;0,0,VLOOKUP(M$1,resumen!$A$4:$HF$104,140,FALSE)-N21)</f>
        <v>0</v>
      </c>
      <c r="N21" s="113">
        <f>VLOOKUP(M$1,resumen!$A$4:$HF$104,137,FALSE)</f>
        <v>0</v>
      </c>
      <c r="O21" s="113">
        <f>VLOOKUP(M$1,resumen!$A$4:$HF$104,141,FALSE)</f>
        <v>0</v>
      </c>
      <c r="P21" s="113">
        <f>IF(VLOOKUP(P$1,resumen!$A$4:$HF$104,140,FALSE)-Q21&lt;0,0,VLOOKUP(P$1,resumen!$A$4:$HF$104,140,FALSE)-Q21)</f>
        <v>0</v>
      </c>
      <c r="Q21" s="113">
        <f>VLOOKUP(P$1,resumen!$A$4:$HF$104,137,FALSE)</f>
        <v>0</v>
      </c>
      <c r="R21" s="113">
        <f>VLOOKUP(P$1,resumen!$A$4:$HF$104,141,FALSE)</f>
        <v>0</v>
      </c>
      <c r="S21" s="113">
        <f>IF(VLOOKUP(S$1,resumen!$A$4:$HF$104,140,FALSE)-T21&lt;0,0,VLOOKUP(S$1,resumen!$A$4:$HF$104,140,FALSE)-T21)</f>
        <v>0</v>
      </c>
      <c r="T21" s="113">
        <f>VLOOKUP(S$1,resumen!$A$4:$HF$104,137,FALSE)</f>
        <v>0</v>
      </c>
      <c r="U21" s="113">
        <f>VLOOKUP(S$1,resumen!$A$4:$HF$104,141,FALSE)</f>
        <v>0</v>
      </c>
      <c r="V21" s="113">
        <f>IF(VLOOKUP(V$1,resumen!$A$4:$HF$104,140,FALSE)-W21&lt;0,0,VLOOKUP(V$1,resumen!$A$4:$HF$104,140,FALSE)-W21)</f>
        <v>0</v>
      </c>
      <c r="W21" s="113">
        <f>VLOOKUP(V$1,resumen!$A$4:$HF$104,137,FALSE)</f>
        <v>0</v>
      </c>
      <c r="X21" s="113">
        <f>VLOOKUP(V$1,resumen!$A$4:$HF$104,141,FALSE)</f>
        <v>0</v>
      </c>
      <c r="Y21" s="113">
        <f>IF(VLOOKUP(Y$1,resumen!$A$4:$HF$104,140,FALSE)-Z21&lt;0,0,VLOOKUP(Y$1,resumen!$A$4:$HF$104,140,FALSE)-Z21)</f>
        <v>0</v>
      </c>
      <c r="Z21" s="113">
        <f>VLOOKUP(Y$1,resumen!$A$4:$HF$104,137,FALSE)</f>
        <v>0</v>
      </c>
      <c r="AA21" s="113">
        <f>VLOOKUP(Y$1,resumen!$A$4:$HF$104,141,FALSE)</f>
        <v>0</v>
      </c>
      <c r="AB21" s="113">
        <f>IF(VLOOKUP(AB$1,resumen!$A$4:$HF$104,140,FALSE)-AC21&lt;0,0,VLOOKUP(AB$1,resumen!$A$4:$HF$104,140,FALSE)-AC21)</f>
        <v>0</v>
      </c>
      <c r="AC21" s="113">
        <f>VLOOKUP(AB$1,resumen!$A$4:$HF$104,137,FALSE)</f>
        <v>0</v>
      </c>
      <c r="AD21" s="113">
        <f>VLOOKUP(AB$1,resumen!$A$4:$HF$104,141,FALSE)</f>
        <v>0</v>
      </c>
      <c r="AE21" s="113">
        <f>IF(VLOOKUP(AE$1,resumen!$A$4:$HF$104,140,FALSE)-AF21&lt;0,0,VLOOKUP(AE$1,resumen!$A$4:$HF$104,140,FALSE)-AF21)</f>
        <v>0</v>
      </c>
      <c r="AF21" s="113">
        <f>VLOOKUP(AE$1,resumen!$A$4:$HF$104,137,FALSE)</f>
        <v>0</v>
      </c>
      <c r="AG21" s="113">
        <f>VLOOKUP(AE$1,resumen!$A$4:$HF$104,141,FALSE)</f>
        <v>0</v>
      </c>
      <c r="AH21" s="113">
        <f>IF(VLOOKUP(AH$1,resumen!$A$4:$HF$104,140,FALSE)-AI21&lt;0,0,VLOOKUP(AH$1,resumen!$A$4:$HF$104,140,FALSE)-AI21)</f>
        <v>0</v>
      </c>
      <c r="AI21" s="113">
        <f>VLOOKUP(AH$1,resumen!$A$4:$HF$104,137,FALSE)</f>
        <v>0</v>
      </c>
      <c r="AJ21" s="113">
        <f>VLOOKUP(AH$1,resumen!$A$4:$HF$104,141,FALSE)</f>
        <v>0</v>
      </c>
      <c r="AK21" s="113">
        <f>IF(VLOOKUP(AK$1,resumen!$A$4:$HF$104,140,FALSE)-AL21&lt;0,0,VLOOKUP(AK$1,resumen!$A$4:$HF$104,140,FALSE)-AL21)</f>
        <v>0</v>
      </c>
      <c r="AL21" s="113">
        <f>VLOOKUP(AK$1,resumen!$A$4:$HF$104,137,FALSE)</f>
        <v>0</v>
      </c>
      <c r="AM21" s="113">
        <f>VLOOKUP(AK$1,resumen!$A$4:$HF$104,141,FALSE)</f>
        <v>0</v>
      </c>
      <c r="AN21" s="113">
        <f>IF(VLOOKUP(AN$1,resumen!$A$4:$HF$104,140,FALSE)-AO21&lt;0,0,VLOOKUP(AN$1,resumen!$A$4:$HF$104,140,FALSE)-AO21)</f>
        <v>0</v>
      </c>
      <c r="AO21" s="113">
        <f>VLOOKUP(AN$1,resumen!$A$4:$HF$104,137,FALSE)</f>
        <v>0</v>
      </c>
      <c r="AP21" s="113">
        <f>VLOOKUP(AN$1,resumen!$A$4:$HF$104,141,FALSE)</f>
        <v>0</v>
      </c>
      <c r="AQ21" s="113">
        <f>IF(VLOOKUP(AQ$1,resumen!$A$4:$HF$104,140,FALSE)-AR21&lt;0,0,VLOOKUP(AQ$1,resumen!$A$4:$HF$104,140,FALSE)-AR21)</f>
        <v>0</v>
      </c>
      <c r="AR21" s="113">
        <f>VLOOKUP(AQ$1,resumen!$A$4:$HF$104,137,FALSE)</f>
        <v>0</v>
      </c>
      <c r="AS21" s="113">
        <f>VLOOKUP(AQ$1,resumen!$A$4:$HF$104,141,FALSE)</f>
        <v>0</v>
      </c>
      <c r="AT21" s="113">
        <f>IF(VLOOKUP(AT$1,resumen!$A$4:$HF$104,140,FALSE)-AU21&lt;0,0,VLOOKUP(AT$1,resumen!$A$4:$HF$104,140,FALSE)-AU21)</f>
        <v>0</v>
      </c>
      <c r="AU21" s="113">
        <f>VLOOKUP(AT$1,resumen!$A$4:$HF$104,137,FALSE)</f>
        <v>0</v>
      </c>
      <c r="AV21" s="113">
        <f>VLOOKUP(AT$1,resumen!$A$4:$HF$104,141,FALSE)</f>
        <v>0</v>
      </c>
      <c r="AW21" s="113">
        <f>IF(VLOOKUP(AW$1,resumen!$A$4:$HF$104,140,FALSE)-AX21&lt;0,0,VLOOKUP(AW$1,resumen!$A$4:$HF$104,140,FALSE)-AX21)</f>
        <v>0</v>
      </c>
      <c r="AX21" s="113">
        <f>VLOOKUP(AW$1,resumen!$A$4:$HF$104,137,FALSE)</f>
        <v>0</v>
      </c>
      <c r="AY21" s="113">
        <f>VLOOKUP(AW$1,resumen!$A$4:$HF$104,141,FALSE)</f>
        <v>0</v>
      </c>
      <c r="AZ21" s="113">
        <f>IF(VLOOKUP(AZ$1,resumen!$A$4:$HF$104,140,FALSE)-BA21&lt;0,0,VLOOKUP(AZ$1,resumen!$A$4:$HF$104,140,FALSE)-BA21)</f>
        <v>0</v>
      </c>
      <c r="BA21" s="113">
        <f>VLOOKUP(AZ$1,resumen!$A$4:$HF$104,137,FALSE)</f>
        <v>0</v>
      </c>
      <c r="BB21" s="113">
        <f>VLOOKUP(AZ$1,resumen!$A$4:$HF$104,141,FALSE)</f>
        <v>0</v>
      </c>
      <c r="BC21" s="113">
        <f>IF(VLOOKUP(BC$1,resumen!$A$4:$HF$104,140,FALSE)-BD21&lt;0,0,VLOOKUP(BC$1,resumen!$A$4:$HF$104,140,FALSE)-BD21)</f>
        <v>0</v>
      </c>
      <c r="BD21" s="113">
        <f>VLOOKUP(BC$1,resumen!$A$4:$HF$104,137,FALSE)</f>
        <v>0</v>
      </c>
      <c r="BE21" s="113">
        <f>VLOOKUP(BC$1,resumen!$A$4:$HF$104,141,FALSE)</f>
        <v>0</v>
      </c>
      <c r="BF21" s="113">
        <f>IF(VLOOKUP(BF$1,resumen!$A$4:$HF$104,140,FALSE)-BG21&lt;0,0,VLOOKUP(BF$1,resumen!$A$4:$HF$104,140,FALSE)-BG21)</f>
        <v>0</v>
      </c>
      <c r="BG21" s="113">
        <f>VLOOKUP(BF$1,resumen!$A$4:$HF$104,137,FALSE)</f>
        <v>0</v>
      </c>
      <c r="BH21" s="113">
        <f>VLOOKUP(BF$1,resumen!$A$4:$HF$104,141,FALSE)</f>
        <v>0</v>
      </c>
      <c r="BI21" s="113">
        <f>IF(VLOOKUP(BI$1,resumen!$A$4:$HF$104,140,FALSE)-BJ21&lt;0,0,VLOOKUP(BI$1,resumen!$A$4:$HF$104,140,FALSE)-BJ21)</f>
        <v>0</v>
      </c>
      <c r="BJ21" s="113">
        <f>VLOOKUP(BI$1,resumen!$A$4:$HF$104,137,FALSE)</f>
        <v>0</v>
      </c>
      <c r="BK21" s="113">
        <f>VLOOKUP(BI$1,resumen!$A$4:$HF$104,141,FALSE)</f>
        <v>0</v>
      </c>
      <c r="BL21" s="113">
        <f>IF(VLOOKUP(BL$1,resumen!$A$4:$HF$104,140,FALSE)-BM21&lt;0,0,VLOOKUP(BL$1,resumen!$A$4:$HF$104,140,FALSE)-BM21)</f>
        <v>0</v>
      </c>
      <c r="BM21" s="113">
        <f>VLOOKUP(BL$1,resumen!$A$4:$HF$104,137,FALSE)</f>
        <v>0</v>
      </c>
      <c r="BN21" s="113">
        <f>VLOOKUP(BL$1,resumen!$A$4:$HF$104,141,FALSE)</f>
        <v>0</v>
      </c>
      <c r="BO21" s="113">
        <f>IF(VLOOKUP(BO$1,resumen!$A$4:$HF$104,140,FALSE)-BP21&lt;0,0,VLOOKUP(BO$1,resumen!$A$4:$HF$104,140,FALSE)-BP21)</f>
        <v>0</v>
      </c>
      <c r="BP21" s="113">
        <f>VLOOKUP(BO$1,resumen!$A$4:$HF$104,137,FALSE)</f>
        <v>0</v>
      </c>
      <c r="BQ21" s="113">
        <f>VLOOKUP(BO$1,resumen!$A$4:$HF$104,141,FALSE)</f>
        <v>0</v>
      </c>
      <c r="BR21" s="113">
        <f>IF(VLOOKUP(BR$1,resumen!$A$4:$HF$104,140,FALSE)-BS21&lt;0,0,VLOOKUP(BR$1,resumen!$A$4:$HF$104,140,FALSE)-BS21)</f>
        <v>0</v>
      </c>
      <c r="BS21" s="113">
        <f>VLOOKUP(BR$1,resumen!$A$4:$HF$104,137,FALSE)</f>
        <v>0</v>
      </c>
      <c r="BT21" s="113">
        <f>VLOOKUP(BR$1,resumen!$A$4:$HF$104,141,FALSE)</f>
        <v>0</v>
      </c>
      <c r="BU21" s="113">
        <f>IF(VLOOKUP(BU$1,resumen!$A$4:$HF$104,140,FALSE)-BV21&lt;0,0,VLOOKUP(BU$1,resumen!$A$4:$HF$104,140,FALSE)-BV21)</f>
        <v>0</v>
      </c>
      <c r="BV21" s="113">
        <f>VLOOKUP(BU$1,resumen!$A$4:$HF$104,137,FALSE)</f>
        <v>0</v>
      </c>
      <c r="BW21" s="113">
        <f>VLOOKUP(BU$1,resumen!$A$4:$HF$104,141,FALSE)</f>
        <v>0</v>
      </c>
      <c r="BX21" s="113">
        <f>IF(VLOOKUP(BX$1,resumen!$A$4:$HF$104,140,FALSE)-BY21&lt;0,0,VLOOKUP(BX$1,resumen!$A$4:$HF$104,140,FALSE)-BY21)</f>
        <v>0</v>
      </c>
      <c r="BY21" s="113">
        <f>VLOOKUP(BX$1,resumen!$A$4:$HF$104,137,FALSE)</f>
        <v>0</v>
      </c>
      <c r="BZ21" s="113">
        <f>VLOOKUP(BX$1,resumen!$A$4:$HF$104,141,FALSE)</f>
        <v>0</v>
      </c>
      <c r="CA21" s="113">
        <f>IF(VLOOKUP(CA$1,resumen!$A$4:$HF$104,140,FALSE)-CB21&lt;0,0,VLOOKUP(CA$1,resumen!$A$4:$HF$104,140,FALSE)-CB21)</f>
        <v>0</v>
      </c>
      <c r="CB21" s="113">
        <f>VLOOKUP(CA$1,resumen!$A$4:$HF$104,137,FALSE)</f>
        <v>0</v>
      </c>
      <c r="CC21" s="113">
        <f>VLOOKUP(CA$1,resumen!$A$4:$HF$104,141,FALSE)</f>
        <v>0</v>
      </c>
      <c r="CD21" s="113">
        <f>IF(VLOOKUP(CD$1,resumen!$A$4:$HF$104,140,FALSE)-CE21&lt;0,0,VLOOKUP(CD$1,resumen!$A$4:$HF$104,140,FALSE)-CE21)</f>
        <v>0</v>
      </c>
      <c r="CE21" s="113">
        <f>VLOOKUP(CD$1,resumen!$A$4:$HF$104,137,FALSE)</f>
        <v>0</v>
      </c>
      <c r="CF21" s="113">
        <f>VLOOKUP(CD$1,resumen!$A$4:$HF$104,141,FALSE)</f>
        <v>0</v>
      </c>
      <c r="CG21" s="113">
        <f>IF(VLOOKUP(CG$1,resumen!$A$4:$HF$104,140,FALSE)-CH21&lt;0,0,VLOOKUP(CG$1,resumen!$A$4:$HF$104,140,FALSE)-CH21)</f>
        <v>0</v>
      </c>
      <c r="CH21" s="113">
        <f>VLOOKUP(CG$1,resumen!$A$4:$HF$104,137,FALSE)</f>
        <v>0</v>
      </c>
      <c r="CI21" s="113">
        <f>VLOOKUP(CG$1,resumen!$A$4:$HF$104,141,FALSE)</f>
        <v>0</v>
      </c>
      <c r="CJ21" s="113">
        <f>IF(VLOOKUP(CJ$1,resumen!$A$4:$HF$104,140,FALSE)-CK21&lt;0,0,VLOOKUP(CJ$1,resumen!$A$4:$HF$104,140,FALSE)-CK21)</f>
        <v>0</v>
      </c>
      <c r="CK21" s="113">
        <f>VLOOKUP(CJ$1,resumen!$A$4:$HF$104,137,FALSE)</f>
        <v>0</v>
      </c>
      <c r="CL21" s="113">
        <f>VLOOKUP(CJ$1,resumen!$A$4:$HF$104,141,FALSE)</f>
        <v>0</v>
      </c>
      <c r="CM21" s="113">
        <f>IF(VLOOKUP(CM$1,resumen!$A$4:$HF$104,140,FALSE)-CN21&lt;0,0,VLOOKUP(CM$1,resumen!$A$4:$HF$104,140,FALSE)-CN21)</f>
        <v>0</v>
      </c>
      <c r="CN21" s="113">
        <f>VLOOKUP(CM$1,resumen!$A$4:$HF$104,137,FALSE)</f>
        <v>0</v>
      </c>
      <c r="CO21" s="113">
        <f>VLOOKUP(CM$1,resumen!$A$4:$HF$104,141,FALSE)</f>
        <v>0</v>
      </c>
      <c r="CP21" s="113">
        <f>IF(VLOOKUP(CP$1,resumen!$A$4:$HF$104,140,FALSE)-CQ21&lt;0,0,VLOOKUP(CP$1,resumen!$A$4:$HF$104,140,FALSE)-CQ21)</f>
        <v>0</v>
      </c>
      <c r="CQ21" s="113">
        <f>VLOOKUP(CP$1,resumen!$A$4:$HF$104,137,FALSE)</f>
        <v>0</v>
      </c>
      <c r="CR21" s="113">
        <f>VLOOKUP(CP$1,resumen!$A$4:$HF$104,141,FALSE)</f>
        <v>0</v>
      </c>
      <c r="CS21" s="113">
        <f>IF(VLOOKUP(CS$1,resumen!$A$4:$HF$104,140,FALSE)-CT21&lt;0,0,VLOOKUP(CS$1,resumen!$A$4:$HF$104,140,FALSE)-CT21)</f>
        <v>0</v>
      </c>
      <c r="CT21" s="113">
        <f>VLOOKUP(CS$1,resumen!$A$4:$HF$104,137,FALSE)</f>
        <v>0</v>
      </c>
      <c r="CU21" s="113">
        <f>VLOOKUP(CS$1,resumen!$A$4:$HF$104,141,FALSE)</f>
        <v>0</v>
      </c>
      <c r="CV21" s="113">
        <f>IF(VLOOKUP(CV$1,resumen!$A$4:$HF$104,140,FALSE)-CW21&lt;0,0,VLOOKUP(CV$1,resumen!$A$4:$HF$104,140,FALSE)-CW21)</f>
        <v>0</v>
      </c>
      <c r="CW21" s="113">
        <f>VLOOKUP(CV$1,resumen!$A$4:$HF$104,137,FALSE)</f>
        <v>0</v>
      </c>
      <c r="CX21" s="113">
        <f>VLOOKUP(CV$1,resumen!$A$4:$HF$104,141,FALSE)</f>
        <v>0</v>
      </c>
      <c r="CY21" s="113">
        <f>IF(VLOOKUP(CY$1,resumen!$A$4:$HF$104,140,FALSE)-CZ21&lt;0,0,VLOOKUP(CY$1,resumen!$A$4:$HF$104,140,FALSE)-CZ21)</f>
        <v>0</v>
      </c>
      <c r="CZ21" s="113">
        <f>VLOOKUP(CY$1,resumen!$A$4:$HF$104,137,FALSE)</f>
        <v>0</v>
      </c>
      <c r="DA21" s="113">
        <f>VLOOKUP(CY$1,resumen!$A$4:$HF$104,141,FALSE)</f>
        <v>0</v>
      </c>
      <c r="DB21" s="113">
        <f>IF(VLOOKUP(DB$1,resumen!$A$4:$HF$104,140,FALSE)-DC21&lt;0,0,VLOOKUP(DB$1,resumen!$A$4:$HF$104,140,FALSE)-DC21)</f>
        <v>0</v>
      </c>
      <c r="DC21" s="113">
        <f>VLOOKUP(DB$1,resumen!$A$4:$HF$104,137,FALSE)</f>
        <v>0</v>
      </c>
      <c r="DD21" s="113">
        <f>VLOOKUP(DB$1,resumen!$A$4:$HF$104,141,FALSE)</f>
        <v>0</v>
      </c>
      <c r="DE21" s="113">
        <f>IF(VLOOKUP(DE$1,resumen!$A$4:$HF$104,140,FALSE)-DF21&lt;0,0,VLOOKUP(DE$1,resumen!$A$4:$HF$104,140,FALSE)-DF21)</f>
        <v>0</v>
      </c>
      <c r="DF21" s="113">
        <f>VLOOKUP(DE$1,resumen!$A$4:$HF$104,137,FALSE)</f>
        <v>0</v>
      </c>
      <c r="DG21" s="113">
        <f>VLOOKUP(DE$1,resumen!$A$4:$HF$104,141,FALSE)</f>
        <v>0</v>
      </c>
      <c r="DH21" s="113">
        <f>IF(VLOOKUP(DH$1,resumen!$A$4:$HF$104,140,FALSE)-DI21&lt;0,0,VLOOKUP(DH$1,resumen!$A$4:$HF$104,140,FALSE)-DI21)</f>
        <v>0</v>
      </c>
      <c r="DI21" s="113">
        <f>VLOOKUP(DH$1,resumen!$A$4:$HF$104,137,FALSE)</f>
        <v>0</v>
      </c>
      <c r="DJ21" s="113">
        <f>VLOOKUP(DH$1,resumen!$A$4:$HF$104,141,FALSE)</f>
        <v>0</v>
      </c>
      <c r="DK21" s="113">
        <f>IF(VLOOKUP(DK$1,resumen!$A$4:$HF$104,140,FALSE)-DL21&lt;0,0,VLOOKUP(DK$1,resumen!$A$4:$HF$104,140,FALSE)-DL21)</f>
        <v>0</v>
      </c>
      <c r="DL21" s="113">
        <f>VLOOKUP(DK$1,resumen!$A$4:$HF$104,137,FALSE)</f>
        <v>0</v>
      </c>
      <c r="DM21" s="113">
        <f>VLOOKUP(DK$1,resumen!$A$4:$HF$104,141,FALSE)</f>
        <v>0</v>
      </c>
      <c r="DN21" s="113">
        <f>IF(VLOOKUP(DN$1,resumen!$A$4:$HF$104,140,FALSE)-DO21&lt;0,0,VLOOKUP(DN$1,resumen!$A$4:$HF$104,140,FALSE)-DO21)</f>
        <v>0</v>
      </c>
      <c r="DO21" s="113">
        <f>VLOOKUP(DN$1,resumen!$A$4:$HF$104,137,FALSE)</f>
        <v>0</v>
      </c>
      <c r="DP21" s="113">
        <f>VLOOKUP(DN$1,resumen!$A$4:$HF$104,141,FALSE)</f>
        <v>0</v>
      </c>
      <c r="DQ21" s="113">
        <f>IF(VLOOKUP(DQ$1,resumen!$A$4:$HF$104,140,FALSE)-DR21&lt;0,0,VLOOKUP(DQ$1,resumen!$A$4:$HF$104,140,FALSE)-DR21)</f>
        <v>0</v>
      </c>
      <c r="DR21" s="113">
        <f>VLOOKUP(DQ$1,resumen!$A$4:$HF$104,137,FALSE)</f>
        <v>0</v>
      </c>
      <c r="DS21" s="113">
        <f>VLOOKUP(DQ$1,resumen!$A$4:$HF$104,141,FALSE)</f>
        <v>0</v>
      </c>
      <c r="DT21" s="113">
        <f>IF(VLOOKUP(DT$1,resumen!$A$4:$HF$104,140,FALSE)-DU21&lt;0,0,VLOOKUP(DT$1,resumen!$A$4:$HF$104,140,FALSE)-DU21)</f>
        <v>0</v>
      </c>
      <c r="DU21" s="113">
        <f>VLOOKUP(DT$1,resumen!$A$4:$HF$104,137,FALSE)</f>
        <v>0</v>
      </c>
      <c r="DV21" s="113">
        <f>VLOOKUP(DT$1,resumen!$A$4:$HF$104,141,FALSE)</f>
        <v>0</v>
      </c>
      <c r="DW21" s="113">
        <f>IF(VLOOKUP(DW$1,resumen!$A$4:$HF$104,140,FALSE)-DX21&lt;0,0,VLOOKUP(DW$1,resumen!$A$4:$HF$104,140,FALSE)-DX21)</f>
        <v>0</v>
      </c>
      <c r="DX21" s="113">
        <f>VLOOKUP(DW$1,resumen!$A$4:$HF$104,137,FALSE)</f>
        <v>0</v>
      </c>
      <c r="DY21" s="113">
        <f>VLOOKUP(DW$1,resumen!$A$4:$HF$104,141,FALSE)</f>
        <v>0</v>
      </c>
      <c r="DZ21" s="113">
        <f>IF(VLOOKUP(DZ$1,resumen!$A$4:$HF$104,140,FALSE)-EA21&lt;0,0,VLOOKUP(DZ$1,resumen!$A$4:$HF$104,140,FALSE)-EA21)</f>
        <v>0</v>
      </c>
      <c r="EA21" s="113">
        <f>VLOOKUP(DZ$1,resumen!$A$4:$HF$104,137,FALSE)</f>
        <v>0</v>
      </c>
      <c r="EB21" s="113">
        <f>VLOOKUP(DZ$1,resumen!$A$4:$HF$104,141,FALSE)</f>
        <v>0</v>
      </c>
      <c r="EC21" s="113">
        <f>IF(VLOOKUP(EC$1,resumen!$A$4:$HF$104,140,FALSE)-ED21&lt;0,0,VLOOKUP(EC$1,resumen!$A$4:$HF$104,140,FALSE)-ED21)</f>
        <v>0</v>
      </c>
      <c r="ED21" s="113">
        <f>VLOOKUP(EC$1,resumen!$A$4:$HF$104,137,FALSE)</f>
        <v>0</v>
      </c>
      <c r="EE21" s="113">
        <f>VLOOKUP(EC$1,resumen!$A$4:$HF$104,141,FALSE)</f>
        <v>0</v>
      </c>
      <c r="EF21" s="113">
        <f>IF(VLOOKUP(EF$1,resumen!$A$4:$HF$104,140,FALSE)-EG21&lt;0,0,VLOOKUP(EF$1,resumen!$A$4:$HF$104,140,FALSE)-EG21)</f>
        <v>0</v>
      </c>
      <c r="EG21" s="113">
        <f>VLOOKUP(EF$1,resumen!$A$4:$HF$104,137,FALSE)</f>
        <v>0</v>
      </c>
      <c r="EH21" s="113">
        <f>VLOOKUP(EF$1,resumen!$A$4:$HF$104,141,FALSE)</f>
        <v>0</v>
      </c>
      <c r="EI21" s="113">
        <f>IF(VLOOKUP(EI$1,resumen!$A$4:$HF$104,140,FALSE)-EJ21&lt;0,0,VLOOKUP(EI$1,resumen!$A$4:$HF$104,140,FALSE)-EJ21)</f>
        <v>0</v>
      </c>
      <c r="EJ21" s="113">
        <f>VLOOKUP(EI$1,resumen!$A$4:$HF$104,137,FALSE)</f>
        <v>0</v>
      </c>
      <c r="EK21" s="113">
        <f>VLOOKUP(EI$1,resumen!$A$4:$HF$104,141,FALSE)</f>
        <v>0</v>
      </c>
      <c r="EL21" s="113">
        <f>IF(VLOOKUP(EL$1,resumen!$A$4:$HF$104,140,FALSE)-EM21&lt;0,0,VLOOKUP(EL$1,resumen!$A$4:$HF$104,140,FALSE)-EM21)</f>
        <v>0</v>
      </c>
      <c r="EM21" s="113">
        <f>VLOOKUP(EL$1,resumen!$A$4:$HF$104,137,FALSE)</f>
        <v>0</v>
      </c>
      <c r="EN21" s="113">
        <f>VLOOKUP(EL$1,resumen!$A$4:$HF$104,141,FALSE)</f>
        <v>0</v>
      </c>
      <c r="EO21" s="113">
        <f>IF(VLOOKUP(EO$1,resumen!$A$4:$HF$104,140,FALSE)-EP21&lt;0,0,VLOOKUP(EO$1,resumen!$A$4:$HF$104,140,FALSE)-EP21)</f>
        <v>0</v>
      </c>
      <c r="EP21" s="113">
        <f>VLOOKUP(EO$1,resumen!$A$4:$HF$104,137,FALSE)</f>
        <v>0</v>
      </c>
      <c r="EQ21" s="113">
        <f>VLOOKUP(EO$1,resumen!$A$4:$HF$104,141,FALSE)</f>
        <v>0</v>
      </c>
      <c r="ER21" s="113">
        <f>IF(VLOOKUP(ER$1,resumen!$A$4:$HF$104,140,FALSE)-ES21&lt;0,0,VLOOKUP(ER$1,resumen!$A$4:$HF$104,140,FALSE)-ES21)</f>
        <v>0</v>
      </c>
      <c r="ES21" s="113">
        <f>VLOOKUP(ER$1,resumen!$A$4:$HF$104,137,FALSE)</f>
        <v>0</v>
      </c>
      <c r="ET21" s="113">
        <f>VLOOKUP(ER$1,resumen!$A$4:$HF$104,141,FALSE)</f>
        <v>0</v>
      </c>
      <c r="EU21" s="113">
        <f>IF(VLOOKUP(EU$1,resumen!$A$4:$HF$104,140,FALSE)-EV21&lt;0,0,VLOOKUP(EU$1,resumen!$A$4:$HF$104,140,FALSE)-EV21)</f>
        <v>0</v>
      </c>
      <c r="EV21" s="113">
        <f>VLOOKUP(EU$1,resumen!$A$4:$HF$104,137,FALSE)</f>
        <v>0</v>
      </c>
      <c r="EW21" s="113">
        <f>VLOOKUP(EU$1,resumen!$A$4:$HF$104,141,FALSE)</f>
        <v>0</v>
      </c>
      <c r="EX21" s="113">
        <f>IF(VLOOKUP(EX$1,resumen!$A$4:$HF$104,140,FALSE)-EY21&lt;0,0,VLOOKUP(EX$1,resumen!$A$4:$HF$104,140,FALSE)-EY21)</f>
        <v>0</v>
      </c>
      <c r="EY21" s="113">
        <f>VLOOKUP(EX$1,resumen!$A$4:$HF$104,137,FALSE)</f>
        <v>0</v>
      </c>
      <c r="EZ21" s="113">
        <f>VLOOKUP(EX$1,resumen!$A$4:$HF$104,141,FALSE)</f>
        <v>0</v>
      </c>
      <c r="FA21" s="113">
        <f>IF(VLOOKUP(FA$1,resumen!$A$4:$HF$104,140,FALSE)-FB21&lt;0,0,VLOOKUP(FA$1,resumen!$A$4:$HF$104,140,FALSE)-FB21)</f>
        <v>0</v>
      </c>
      <c r="FB21" s="113">
        <f>VLOOKUP(FA$1,resumen!$A$4:$HF$104,137,FALSE)</f>
        <v>0</v>
      </c>
      <c r="FC21" s="113">
        <f>VLOOKUP(FA$1,resumen!$A$4:$HF$104,141,FALSE)</f>
        <v>0</v>
      </c>
      <c r="FD21" s="113">
        <f>IF(VLOOKUP(FD$1,resumen!$A$4:$HF$104,140,FALSE)-FE21&lt;0,0,VLOOKUP(FD$1,resumen!$A$4:$HF$104,140,FALSE)-FE21)</f>
        <v>0</v>
      </c>
      <c r="FE21" s="113">
        <f>VLOOKUP(FD$1,resumen!$A$4:$HF$104,137,FALSE)</f>
        <v>0</v>
      </c>
      <c r="FF21" s="113">
        <f>VLOOKUP(FD$1,resumen!$A$4:$HF$104,141,FALSE)</f>
        <v>0</v>
      </c>
      <c r="FG21" s="113">
        <f>IF(VLOOKUP(FG$1,resumen!$A$4:$HF$104,140,FALSE)-FH21&lt;0,0,VLOOKUP(FG$1,resumen!$A$4:$HF$104,140,FALSE)-FH21)</f>
        <v>0</v>
      </c>
      <c r="FH21" s="113">
        <f>VLOOKUP(FG$1,resumen!$A$4:$HF$104,137,FALSE)</f>
        <v>0</v>
      </c>
      <c r="FI21" s="113">
        <f>VLOOKUP(FG$1,resumen!$A$4:$HF$104,141,FALSE)</f>
        <v>0</v>
      </c>
      <c r="FJ21" s="113">
        <f>IF(VLOOKUP(FJ$1,resumen!$A$4:$HF$104,140,FALSE)-FK21&lt;0,0,VLOOKUP(FJ$1,resumen!$A$4:$HF$104,140,FALSE)-FK21)</f>
        <v>0</v>
      </c>
      <c r="FK21" s="113">
        <f>VLOOKUP(FJ$1,resumen!$A$4:$HF$104,137,FALSE)</f>
        <v>0</v>
      </c>
      <c r="FL21" s="113">
        <f>VLOOKUP(FJ$1,resumen!$A$4:$HF$104,141,FALSE)</f>
        <v>0</v>
      </c>
      <c r="FM21" s="113">
        <f>IF(VLOOKUP(FM$1,resumen!$A$4:$HF$104,140,FALSE)-FN21&lt;0,0,VLOOKUP(FM$1,resumen!$A$4:$HF$104,140,FALSE)-FN21)</f>
        <v>0</v>
      </c>
      <c r="FN21" s="113">
        <f>VLOOKUP(FM$1,resumen!$A$4:$HF$104,137,FALSE)</f>
        <v>0</v>
      </c>
      <c r="FO21" s="113">
        <f>VLOOKUP(FM$1,resumen!$A$4:$HF$104,141,FALSE)</f>
        <v>0</v>
      </c>
      <c r="FP21" s="113">
        <f>IF(VLOOKUP(FP$1,resumen!$A$4:$HF$104,140,FALSE)-FQ21&lt;0,0,VLOOKUP(FP$1,resumen!$A$4:$HF$104,140,FALSE)-FQ21)</f>
        <v>0</v>
      </c>
      <c r="FQ21" s="113">
        <f>VLOOKUP(FP$1,resumen!$A$4:$HF$104,137,FALSE)</f>
        <v>0</v>
      </c>
      <c r="FR21" s="113">
        <f>VLOOKUP(FP$1,resumen!$A$4:$HF$104,141,FALSE)</f>
        <v>0</v>
      </c>
      <c r="FS21" s="113">
        <f>IF(VLOOKUP(FS$1,resumen!$A$4:$HF$104,140,FALSE)-FT21&lt;0,0,VLOOKUP(FS$1,resumen!$A$4:$HF$104,140,FALSE)-FT21)</f>
        <v>0</v>
      </c>
      <c r="FT21" s="113">
        <f>VLOOKUP(FS$1,resumen!$A$4:$HF$104,137,FALSE)</f>
        <v>0</v>
      </c>
      <c r="FU21" s="113">
        <f>VLOOKUP(FS$1,resumen!$A$4:$HF$104,141,FALSE)</f>
        <v>0</v>
      </c>
      <c r="FV21" s="113">
        <f>IF(VLOOKUP(FV$1,resumen!$A$4:$HF$104,140,FALSE)-FW21&lt;0,0,VLOOKUP(FV$1,resumen!$A$4:$HF$104,140,FALSE)-FW21)</f>
        <v>0</v>
      </c>
      <c r="FW21" s="113">
        <f>VLOOKUP(FV$1,resumen!$A$4:$HF$104,137,FALSE)</f>
        <v>0</v>
      </c>
      <c r="FX21" s="113">
        <f>VLOOKUP(FV$1,resumen!$A$4:$HF$104,141,FALSE)</f>
        <v>0</v>
      </c>
      <c r="FY21" s="113">
        <f>IF(VLOOKUP(FY$1,resumen!$A$4:$HF$104,140,FALSE)-FZ21&lt;0,0,VLOOKUP(FY$1,resumen!$A$4:$HF$104,140,FALSE)-FZ21)</f>
        <v>0</v>
      </c>
      <c r="FZ21" s="113">
        <f>VLOOKUP(FY$1,resumen!$A$4:$HF$104,137,FALSE)</f>
        <v>0</v>
      </c>
      <c r="GA21" s="113">
        <f>VLOOKUP(FY$1,resumen!$A$4:$HF$104,141,FALSE)</f>
        <v>0</v>
      </c>
      <c r="GB21" s="113">
        <f>IF(VLOOKUP(GB$1,resumen!$A$4:$HF$104,140,FALSE)-GC21&lt;0,0,VLOOKUP(GB$1,resumen!$A$4:$HF$104,140,FALSE)-GC21)</f>
        <v>0</v>
      </c>
      <c r="GC21" s="113">
        <f>VLOOKUP(GB$1,resumen!$A$4:$HF$104,137,FALSE)</f>
        <v>0</v>
      </c>
      <c r="GD21" s="113">
        <f>VLOOKUP(GB$1,resumen!$A$4:$HF$104,141,FALSE)</f>
        <v>0</v>
      </c>
      <c r="GE21" s="113">
        <f>IF(VLOOKUP(GE$1,resumen!$A$4:$HF$104,140,FALSE)-GF21&lt;0,0,VLOOKUP(GE$1,resumen!$A$4:$HF$104,140,FALSE)-GF21)</f>
        <v>0</v>
      </c>
      <c r="GF21" s="113">
        <f>VLOOKUP(GE$1,resumen!$A$4:$HF$104,137,FALSE)</f>
        <v>0</v>
      </c>
      <c r="GG21" s="113">
        <f>VLOOKUP(GE$1,resumen!$A$4:$HF$104,141,FALSE)</f>
        <v>0</v>
      </c>
      <c r="GH21" s="113">
        <f>IF(VLOOKUP(GH$1,resumen!$A$4:$HF$104,140,FALSE)-GI21&lt;0,0,VLOOKUP(GH$1,resumen!$A$4:$HF$104,140,FALSE)-GI21)</f>
        <v>0</v>
      </c>
      <c r="GI21" s="113">
        <f>VLOOKUP(GH$1,resumen!$A$4:$HF$104,137,FALSE)</f>
        <v>0</v>
      </c>
      <c r="GJ21" s="113">
        <f>VLOOKUP(GH$1,resumen!$A$4:$HF$104,141,FALSE)</f>
        <v>0</v>
      </c>
      <c r="GK21" s="113">
        <f>IF(VLOOKUP(GK$1,resumen!$A$4:$HF$104,140,FALSE)-GL21&lt;0,0,VLOOKUP(GK$1,resumen!$A$4:$HF$104,140,FALSE)-GL21)</f>
        <v>0</v>
      </c>
      <c r="GL21" s="113">
        <f>VLOOKUP(GK$1,resumen!$A$4:$HF$104,137,FALSE)</f>
        <v>0</v>
      </c>
      <c r="GM21" s="113">
        <f>VLOOKUP(GK$1,resumen!$A$4:$HF$104,141,FALSE)</f>
        <v>0</v>
      </c>
      <c r="GN21" s="113">
        <f>IF(VLOOKUP(GN$1,resumen!$A$4:$HF$104,140,FALSE)-GO21&lt;0,0,VLOOKUP(GN$1,resumen!$A$4:$HF$104,140,FALSE)-GO21)</f>
        <v>0</v>
      </c>
      <c r="GO21" s="113">
        <f>VLOOKUP(GN$1,resumen!$A$4:$HF$104,137,FALSE)</f>
        <v>0</v>
      </c>
      <c r="GP21" s="113">
        <f>VLOOKUP(GN$1,resumen!$A$4:$HF$104,141,FALSE)</f>
        <v>0</v>
      </c>
      <c r="GQ21" s="113">
        <f>IF(VLOOKUP(GQ$1,resumen!$A$4:$HF$104,140,FALSE)-GR21&lt;0,0,VLOOKUP(GQ$1,resumen!$A$4:$HF$104,140,FALSE)-GR21)</f>
        <v>0</v>
      </c>
      <c r="GR21" s="113">
        <f>VLOOKUP(GQ$1,resumen!$A$4:$HF$104,137,FALSE)</f>
        <v>0</v>
      </c>
      <c r="GS21" s="113">
        <f>VLOOKUP(GQ$1,resumen!$A$4:$HF$104,141,FALSE)</f>
        <v>0</v>
      </c>
      <c r="GT21" s="113">
        <f>IF(VLOOKUP(GT$1,resumen!$A$4:$HF$104,140,FALSE)-GU21&lt;0,0,VLOOKUP(GT$1,resumen!$A$4:$HF$104,140,FALSE)-GU21)</f>
        <v>0</v>
      </c>
      <c r="GU21" s="113">
        <f>VLOOKUP(GT$1,resumen!$A$4:$HF$104,137,FALSE)</f>
        <v>0</v>
      </c>
      <c r="GV21" s="113">
        <f>VLOOKUP(GT$1,resumen!$A$4:$HF$104,141,FALSE)</f>
        <v>0</v>
      </c>
      <c r="GW21" s="113">
        <f>IF(VLOOKUP(GW$1,resumen!$A$4:$HF$104,140,FALSE)-GX21&lt;0,0,VLOOKUP(GW$1,resumen!$A$4:$HF$104,140,FALSE)-GX21)</f>
        <v>0</v>
      </c>
      <c r="GX21" s="113">
        <f>VLOOKUP(GW$1,resumen!$A$4:$HF$104,137,FALSE)</f>
        <v>0</v>
      </c>
      <c r="GY21" s="113">
        <f>VLOOKUP(GW$1,resumen!$A$4:$HF$104,141,FALSE)</f>
        <v>0</v>
      </c>
      <c r="GZ21" s="113">
        <f>IF(VLOOKUP(GZ$1,resumen!$A$4:$HF$104,140,FALSE)-HA21&lt;0,0,VLOOKUP(GZ$1,resumen!$A$4:$HF$104,140,FALSE)-HA21)</f>
        <v>0</v>
      </c>
      <c r="HA21" s="113">
        <f>VLOOKUP(GZ$1,resumen!$A$4:$HF$104,137,FALSE)</f>
        <v>0</v>
      </c>
      <c r="HB21" s="113">
        <f>VLOOKUP(GZ$1,resumen!$A$4:$HF$104,141,FALSE)</f>
        <v>0</v>
      </c>
      <c r="HC21" s="113">
        <f>IF(VLOOKUP(HC$1,resumen!$A$4:$HF$104,140,FALSE)-HD21&lt;0,0,VLOOKUP(HC$1,resumen!$A$4:$HF$104,140,FALSE)-HD21)</f>
        <v>0</v>
      </c>
      <c r="HD21" s="113">
        <f>VLOOKUP(HC$1,resumen!$A$4:$HF$104,137,FALSE)</f>
        <v>0</v>
      </c>
      <c r="HE21" s="113">
        <f>VLOOKUP(HC$1,resumen!$A$4:$HF$104,141,FALSE)</f>
        <v>0</v>
      </c>
      <c r="HF21" s="113">
        <f>IF(VLOOKUP(HF$1,resumen!$A$4:$HF$104,140,FALSE)-HG21&lt;0,0,VLOOKUP(HF$1,resumen!$A$4:$HF$104,140,FALSE)-HG21)</f>
        <v>0</v>
      </c>
      <c r="HG21" s="113">
        <f>VLOOKUP(HF$1,resumen!$A$4:$HF$104,137,FALSE)</f>
        <v>0</v>
      </c>
      <c r="HH21" s="113">
        <f>VLOOKUP(HF$1,resumen!$A$4:$HF$104,141,FALSE)</f>
        <v>0</v>
      </c>
      <c r="HI21" s="113">
        <f>IF(VLOOKUP(HI$1,resumen!$A$4:$HF$104,140,FALSE)-HJ21&lt;0,0,VLOOKUP(HI$1,resumen!$A$4:$HF$104,140,FALSE)-HJ21)</f>
        <v>0</v>
      </c>
      <c r="HJ21" s="113">
        <f>VLOOKUP(HI$1,resumen!$A$4:$HF$104,137,FALSE)</f>
        <v>0</v>
      </c>
      <c r="HK21" s="113">
        <f>VLOOKUP(HI$1,resumen!$A$4:$HF$104,141,FALSE)</f>
        <v>0</v>
      </c>
      <c r="HL21" s="113">
        <f>IF(VLOOKUP(HL$1,resumen!$A$4:$HF$104,140,FALSE)-HM21&lt;0,0,VLOOKUP(HL$1,resumen!$A$4:$HF$104,140,FALSE)-HM21)</f>
        <v>0</v>
      </c>
      <c r="HM21" s="113">
        <f>VLOOKUP(HL$1,resumen!$A$4:$HF$104,137,FALSE)</f>
        <v>0</v>
      </c>
      <c r="HN21" s="113">
        <f>VLOOKUP(HL$1,resumen!$A$4:$HF$104,141,FALSE)</f>
        <v>0</v>
      </c>
      <c r="HO21" s="113">
        <f>IF(VLOOKUP(HO$1,resumen!$A$4:$HF$104,140,FALSE)-HP21&lt;0,0,VLOOKUP(HO$1,resumen!$A$4:$HF$104,140,FALSE)-HP21)</f>
        <v>0</v>
      </c>
      <c r="HP21" s="113">
        <f>VLOOKUP(HO$1,resumen!$A$4:$HF$104,137,FALSE)</f>
        <v>0</v>
      </c>
      <c r="HQ21" s="113">
        <f>VLOOKUP(HO$1,resumen!$A$4:$HF$104,141,FALSE)</f>
        <v>0</v>
      </c>
      <c r="HR21" s="113">
        <f>IF(VLOOKUP(HR$1,resumen!$A$4:$HF$104,140,FALSE)-HS21&lt;0,0,VLOOKUP(HR$1,resumen!$A$4:$HF$104,140,FALSE)-HS21)</f>
        <v>0</v>
      </c>
      <c r="HS21" s="113">
        <f>VLOOKUP(HR$1,resumen!$A$4:$HF$104,137,FALSE)</f>
        <v>0</v>
      </c>
      <c r="HT21" s="113">
        <f>VLOOKUP(HR$1,resumen!$A$4:$HF$104,141,FALSE)</f>
        <v>0</v>
      </c>
      <c r="HU21" s="113">
        <f>IF(VLOOKUP(HU$1,resumen!$A$4:$HF$104,140,FALSE)-HV21&lt;0,0,VLOOKUP(HU$1,resumen!$A$4:$HF$104,140,FALSE)-HV21)</f>
        <v>0</v>
      </c>
      <c r="HV21" s="113">
        <f>VLOOKUP(HU$1,resumen!$A$4:$HF$104,137,FALSE)</f>
        <v>0</v>
      </c>
      <c r="HW21" s="113">
        <f>VLOOKUP(HU$1,resumen!$A$4:$HF$104,141,FALSE)</f>
        <v>0</v>
      </c>
      <c r="HX21" s="113">
        <f>IF(VLOOKUP(HX$1,resumen!$A$4:$HF$104,140,FALSE)-HY21&lt;0,0,VLOOKUP(HX$1,resumen!$A$4:$HF$104,140,FALSE)-HY21)</f>
        <v>0</v>
      </c>
      <c r="HY21" s="113">
        <f>VLOOKUP(HX$1,resumen!$A$4:$HF$104,137,FALSE)</f>
        <v>0</v>
      </c>
      <c r="HZ21" s="113">
        <f>VLOOKUP(HX$1,resumen!$A$4:$HF$104,141,FALSE)</f>
        <v>0</v>
      </c>
      <c r="IA21" s="113">
        <f>IF(VLOOKUP(IA$1,resumen!$A$4:$HF$104,140,FALSE)-IB21&lt;0,0,VLOOKUP(IA$1,resumen!$A$4:$HF$104,140,FALSE)-IB21)</f>
        <v>0</v>
      </c>
      <c r="IB21" s="113">
        <f>VLOOKUP(IA$1,resumen!$A$4:$HF$104,137,FALSE)</f>
        <v>0</v>
      </c>
      <c r="IC21" s="113">
        <f>VLOOKUP(IA$1,resumen!$A$4:$HF$104,141,FALSE)</f>
        <v>0</v>
      </c>
      <c r="ID21" s="113">
        <f>IF(VLOOKUP(ID$1,resumen!$A$4:$HF$104,140,FALSE)-IE21&lt;0,0,VLOOKUP(ID$1,resumen!$A$4:$HF$104,140,FALSE)-IE21)</f>
        <v>0</v>
      </c>
      <c r="IE21" s="113">
        <f>VLOOKUP(ID$1,resumen!$A$4:$HF$104,137,FALSE)</f>
        <v>0</v>
      </c>
      <c r="IF21" s="113">
        <f>VLOOKUP(ID$1,resumen!$A$4:$HF$104,141,FALSE)</f>
        <v>0</v>
      </c>
      <c r="IG21" s="113">
        <f>IF(VLOOKUP(IG$1,resumen!$A$4:$HF$104,140,FALSE)-IH21&lt;0,0,VLOOKUP(IG$1,resumen!$A$4:$HF$104,140,FALSE)-IH21)</f>
        <v>0</v>
      </c>
      <c r="IH21" s="113">
        <f>VLOOKUP(IG$1,resumen!$A$4:$HF$104,137,FALSE)</f>
        <v>0</v>
      </c>
      <c r="II21" s="113">
        <f>VLOOKUP(IG$1,resumen!$A$4:$HF$104,141,FALSE)</f>
        <v>0</v>
      </c>
      <c r="IJ21" s="113">
        <f>IF(VLOOKUP(IJ$1,resumen!$A$4:$HF$104,140,FALSE)-IK21&lt;0,0,VLOOKUP(IJ$1,resumen!$A$4:$HF$104,140,FALSE)-IK21)</f>
        <v>0</v>
      </c>
      <c r="IK21" s="113">
        <f>VLOOKUP(IJ$1,resumen!$A$4:$HF$104,137,FALSE)</f>
        <v>0</v>
      </c>
      <c r="IL21" s="113">
        <f>VLOOKUP(IJ$1,resumen!$A$4:$HF$104,141,FALSE)</f>
        <v>0</v>
      </c>
      <c r="IM21" s="113">
        <f>IF(VLOOKUP(IM$1,resumen!$A$4:$HF$104,140,FALSE)-IN21&lt;0,0,VLOOKUP(IM$1,resumen!$A$4:$HF$104,140,FALSE)-IN21)</f>
        <v>0</v>
      </c>
      <c r="IN21" s="113">
        <f>VLOOKUP(IM$1,resumen!$A$4:$HF$104,137,FALSE)</f>
        <v>0</v>
      </c>
      <c r="IO21" s="113">
        <f>VLOOKUP(IM$1,resumen!$A$4:$HF$104,141,FALSE)</f>
        <v>0</v>
      </c>
      <c r="IP21" s="113">
        <f>IF(VLOOKUP(IP$1,resumen!$A$4:$HF$104,140,FALSE)-IQ21&lt;0,0,VLOOKUP(IP$1,resumen!$A$4:$HF$104,140,FALSE)-IQ21)</f>
        <v>0</v>
      </c>
      <c r="IQ21" s="113">
        <f>VLOOKUP(IP$1,resumen!$A$4:$HF$104,137,FALSE)</f>
        <v>0</v>
      </c>
      <c r="IR21" s="113">
        <f>VLOOKUP(IP$1,resumen!$A$4:$HF$104,141,FALSE)</f>
        <v>0</v>
      </c>
      <c r="IS21" s="113">
        <f>IF(VLOOKUP(IS$1,resumen!$A$4:$HF$104,140,FALSE)-IT21&lt;0,0,VLOOKUP(IS$1,resumen!$A$4:$HF$104,140,FALSE)-IT21)</f>
        <v>0</v>
      </c>
      <c r="IT21" s="113">
        <f>VLOOKUP(IS$1,resumen!$A$4:$HF$104,137,FALSE)</f>
        <v>0</v>
      </c>
      <c r="IU21" s="113">
        <f>VLOOKUP(IS$1,resumen!$A$4:$HF$104,141,FALSE)</f>
        <v>0</v>
      </c>
      <c r="IV21" s="113">
        <f>IF(VLOOKUP(IV$1,resumen!$A$4:$HF$104,140,FALSE)-IW21&lt;0,0,VLOOKUP(IV$1,resumen!$A$4:$HF$104,140,FALSE)-IW21)</f>
        <v>0</v>
      </c>
      <c r="IW21" s="113">
        <f>VLOOKUP(IV$1,resumen!$A$4:$HF$104,137,FALSE)</f>
        <v>0</v>
      </c>
      <c r="IX21" s="113">
        <f>VLOOKUP(IV$1,resumen!$A$4:$HF$104,141,FALSE)</f>
        <v>0</v>
      </c>
      <c r="IY21" s="113">
        <f>IF(VLOOKUP(IY$1,resumen!$A$4:$HF$104,140,FALSE)-IZ21&lt;0,0,VLOOKUP(IY$1,resumen!$A$4:$HF$104,140,FALSE)-IZ21)</f>
        <v>0</v>
      </c>
      <c r="IZ21" s="113">
        <f>VLOOKUP(IY$1,resumen!$A$4:$HF$104,137,FALSE)</f>
        <v>0</v>
      </c>
      <c r="JA21" s="113">
        <f>VLOOKUP(IY$1,resumen!$A$4:$HF$104,141,FALSE)</f>
        <v>0</v>
      </c>
      <c r="JB21" s="113">
        <f>IF(VLOOKUP(JB$1,resumen!$A$4:$HF$104,140,FALSE)-JC21&lt;0,0,VLOOKUP(JB$1,resumen!$A$4:$HF$104,140,FALSE)-JC21)</f>
        <v>0</v>
      </c>
      <c r="JC21" s="113">
        <f>VLOOKUP(JB$1,resumen!$A$4:$HF$104,137,FALSE)</f>
        <v>0</v>
      </c>
      <c r="JD21" s="113">
        <f>VLOOKUP(JB$1,resumen!$A$4:$HF$104,141,FALSE)</f>
        <v>0</v>
      </c>
      <c r="JE21" s="113">
        <f>IF(VLOOKUP(JE$1,resumen!$A$4:$HF$104,140,FALSE)-JF21&lt;0,0,VLOOKUP(JE$1,resumen!$A$4:$HF$104,140,FALSE)-JF21)</f>
        <v>0</v>
      </c>
      <c r="JF21" s="113">
        <f>VLOOKUP(JE$1,resumen!$A$4:$HF$104,137,FALSE)</f>
        <v>0</v>
      </c>
      <c r="JG21" s="113">
        <f>VLOOKUP(JE$1,resumen!$A$4:$HF$104,141,FALSE)</f>
        <v>0</v>
      </c>
      <c r="JH21" s="113">
        <f>IF(VLOOKUP(JH$1,resumen!$A$4:$HF$104,140,FALSE)-JI21&lt;0,0,VLOOKUP(JH$1,resumen!$A$4:$HF$104,140,FALSE)-JI21)</f>
        <v>0</v>
      </c>
      <c r="JI21" s="113">
        <f>VLOOKUP(JH$1,resumen!$A$4:$HF$104,137,FALSE)</f>
        <v>0</v>
      </c>
      <c r="JJ21" s="113">
        <f>VLOOKUP(JH$1,resumen!$A$4:$HF$104,141,FALSE)</f>
        <v>0</v>
      </c>
      <c r="JK21" s="113">
        <f>IF(VLOOKUP(JK$1,resumen!$A$4:$HF$104,140,FALSE)-JL21&lt;0,0,VLOOKUP(JK$1,resumen!$A$4:$HF$104,140,FALSE)-JL21)</f>
        <v>0</v>
      </c>
      <c r="JL21" s="113">
        <f>VLOOKUP(JK$1,resumen!$A$4:$HF$104,137,FALSE)</f>
        <v>0</v>
      </c>
      <c r="JM21" s="113">
        <f>VLOOKUP(JK$1,resumen!$A$4:$HF$104,141,FALSE)</f>
        <v>0</v>
      </c>
      <c r="JN21" s="113">
        <f>IF(VLOOKUP(JN$1,resumen!$A$4:$HF$104,140,FALSE)-JO21&lt;0,0,VLOOKUP(JN$1,resumen!$A$4:$HF$104,140,FALSE)-JO21)</f>
        <v>0</v>
      </c>
      <c r="JO21" s="113">
        <f>VLOOKUP(JN$1,resumen!$A$4:$HF$104,137,FALSE)</f>
        <v>0</v>
      </c>
      <c r="JP21" s="113">
        <f>VLOOKUP(JN$1,resumen!$A$4:$HF$104,141,FALSE)</f>
        <v>0</v>
      </c>
      <c r="JQ21" s="113">
        <f>IF(VLOOKUP(JQ$1,resumen!$A$4:$HF$104,140,FALSE)-JR21&lt;0,0,VLOOKUP(JQ$1,resumen!$A$4:$HF$104,140,FALSE)-JR21)</f>
        <v>0</v>
      </c>
      <c r="JR21" s="113">
        <f>VLOOKUP(JQ$1,resumen!$A$4:$HF$104,137,FALSE)</f>
        <v>0</v>
      </c>
      <c r="JS21" s="113">
        <f>VLOOKUP(JQ$1,resumen!$A$4:$HF$104,141,FALSE)</f>
        <v>0</v>
      </c>
      <c r="JT21" s="113">
        <f>IF(VLOOKUP(JT$1,resumen!$A$4:$HF$104,140,FALSE)-JU21&lt;0,0,VLOOKUP(JT$1,resumen!$A$4:$HF$104,140,FALSE)-JU21)</f>
        <v>0</v>
      </c>
      <c r="JU21" s="113">
        <f>VLOOKUP(JT$1,resumen!$A$4:$HF$104,137,FALSE)</f>
        <v>0</v>
      </c>
      <c r="JV21" s="113">
        <f>VLOOKUP(JT$1,resumen!$A$4:$HF$104,141,FALSE)</f>
        <v>0</v>
      </c>
      <c r="JW21" s="113">
        <f>IF(VLOOKUP(JW$1,resumen!$A$4:$HF$104,140,FALSE)-JX21&lt;0,0,VLOOKUP(JW$1,resumen!$A$4:$HF$104,140,FALSE)-JX21)</f>
        <v>0</v>
      </c>
      <c r="JX21" s="113">
        <f>VLOOKUP(JW$1,resumen!$A$4:$HF$104,137,FALSE)</f>
        <v>0</v>
      </c>
      <c r="JY21" s="113">
        <f>VLOOKUP(JW$1,resumen!$A$4:$HF$104,141,FALSE)</f>
        <v>0</v>
      </c>
      <c r="JZ21" s="113">
        <f>IF(VLOOKUP(JZ$1,resumen!$A$4:$HF$104,140,FALSE)-KA21&lt;0,0,VLOOKUP(JZ$1,resumen!$A$4:$HF$104,140,FALSE)-KA21)</f>
        <v>0</v>
      </c>
      <c r="KA21" s="113">
        <f>VLOOKUP(JZ$1,resumen!$A$4:$HF$104,137,FALSE)</f>
        <v>0</v>
      </c>
      <c r="KB21" s="113">
        <f>VLOOKUP(JZ$1,resumen!$A$4:$HF$104,141,FALSE)</f>
        <v>0</v>
      </c>
      <c r="KC21" s="113">
        <f>IF(VLOOKUP(KC$1,resumen!$A$4:$HF$104,140,FALSE)-KD21&lt;0,0,VLOOKUP(KC$1,resumen!$A$4:$HF$104,140,FALSE)-KD21)</f>
        <v>0</v>
      </c>
      <c r="KD21" s="113">
        <f>VLOOKUP(KC$1,resumen!$A$4:$HF$104,137,FALSE)</f>
        <v>0</v>
      </c>
      <c r="KE21" s="113">
        <f>VLOOKUP(KC$1,resumen!$A$4:$HF$104,141,FALSE)</f>
        <v>0</v>
      </c>
      <c r="KF21" s="113">
        <f>IF(VLOOKUP(KF$1,resumen!$A$4:$HF$104,140,FALSE)-KG21&lt;0,0,VLOOKUP(KF$1,resumen!$A$4:$HF$104,140,FALSE)-KG21)</f>
        <v>0</v>
      </c>
      <c r="KG21" s="113">
        <f>VLOOKUP(KF$1,resumen!$A$4:$HF$104,137,FALSE)</f>
        <v>0</v>
      </c>
      <c r="KH21" s="113">
        <f>VLOOKUP(KF$1,resumen!$A$4:$HF$104,141,FALSE)</f>
        <v>0</v>
      </c>
      <c r="KI21" s="113">
        <f>IF(VLOOKUP(KI$1,resumen!$A$4:$HF$104,140,FALSE)-KJ21&lt;0,0,VLOOKUP(KI$1,resumen!$A$4:$HF$104,140,FALSE)-KJ21)</f>
        <v>0</v>
      </c>
      <c r="KJ21" s="113">
        <f>VLOOKUP(KI$1,resumen!$A$4:$HF$104,137,FALSE)</f>
        <v>0</v>
      </c>
      <c r="KK21" s="113">
        <f>VLOOKUP(KI$1,resumen!$A$4:$HF$104,141,FALSE)</f>
        <v>0</v>
      </c>
      <c r="KL21" s="113">
        <f>IF(VLOOKUP(KL$1,resumen!$A$4:$HF$104,140,FALSE)-KM21&lt;0,0,VLOOKUP(KL$1,resumen!$A$4:$HF$104,140,FALSE)-KM21)</f>
        <v>0</v>
      </c>
      <c r="KM21" s="113">
        <f>VLOOKUP(KL$1,resumen!$A$4:$HF$104,137,FALSE)</f>
        <v>0</v>
      </c>
      <c r="KN21" s="113">
        <f>VLOOKUP(KL$1,resumen!$A$4:$HF$104,141,FALSE)</f>
        <v>0</v>
      </c>
      <c r="KO21" s="113">
        <f>IF(VLOOKUP(KO$1,resumen!$A$4:$HF$104,140,FALSE)-KP21&lt;0,0,VLOOKUP(KO$1,resumen!$A$4:$HF$104,140,FALSE)-KP21)</f>
        <v>0</v>
      </c>
      <c r="KP21" s="113">
        <f>VLOOKUP(KO$1,resumen!$A$4:$HF$104,137,FALSE)</f>
        <v>0</v>
      </c>
      <c r="KQ21" s="113">
        <f>VLOOKUP(KO$1,resumen!$A$4:$HF$104,141,FALSE)</f>
        <v>0</v>
      </c>
      <c r="KR21" s="113">
        <f t="shared" si="0"/>
        <v>0</v>
      </c>
      <c r="KS21" s="113">
        <f t="shared" si="0"/>
        <v>0</v>
      </c>
      <c r="KT21" s="113">
        <f t="shared" si="0"/>
        <v>0</v>
      </c>
      <c r="KU21" s="140"/>
      <c r="KV21" s="24">
        <f t="shared" si="1"/>
        <v>0</v>
      </c>
    </row>
    <row r="22" spans="1:308" x14ac:dyDescent="0.25">
      <c r="A22" s="109">
        <v>1005924</v>
      </c>
      <c r="B22" s="24" t="s">
        <v>51</v>
      </c>
      <c r="C22" s="26" t="s">
        <v>9</v>
      </c>
      <c r="D22" s="113">
        <f>IF(VLOOKUP(D$1,resumen!$A$4:$HF$104,148,FALSE)-E22&lt;0,0,VLOOKUP(D$1,resumen!$A$4:$HF$104,148,FALSE)-E22)</f>
        <v>0</v>
      </c>
      <c r="E22" s="113">
        <f>VLOOKUP(D$1,resumen!$A$4:$HF$104,145,FALSE)</f>
        <v>0</v>
      </c>
      <c r="F22" s="113">
        <f>VLOOKUP(D$1,resumen!$A$4:$HF$104,149,FALSE)</f>
        <v>0</v>
      </c>
      <c r="G22" s="113">
        <f>IF(VLOOKUP(G$1,resumen!$A$4:$HF$104,148,FALSE)-H22&lt;0,0,VLOOKUP(G$1,resumen!$A$4:$HF$104,148,FALSE)-H22)</f>
        <v>0</v>
      </c>
      <c r="H22" s="113">
        <f>VLOOKUP(G$1,resumen!$A$4:$HF$104,145,FALSE)</f>
        <v>0</v>
      </c>
      <c r="I22" s="113">
        <f>VLOOKUP(G$1,resumen!$A$4:$HF$104,149,FALSE)</f>
        <v>0</v>
      </c>
      <c r="J22" s="113">
        <f>IF(VLOOKUP(J$1,resumen!$A$4:$HF$104,148,FALSE)-K22&lt;0,0,VLOOKUP(J$1,resumen!$A$4:$HF$104,148,FALSE)-K22)</f>
        <v>0</v>
      </c>
      <c r="K22" s="113">
        <f>VLOOKUP(J$1,resumen!$A$4:$HF$104,145,FALSE)</f>
        <v>0</v>
      </c>
      <c r="L22" s="113">
        <f>VLOOKUP(J$1,resumen!$A$4:$HF$104,149,FALSE)</f>
        <v>0</v>
      </c>
      <c r="M22" s="113">
        <f>IF(VLOOKUP(M$1,resumen!$A$4:$HF$104,148,FALSE)-N22&lt;0,0,VLOOKUP(M$1,resumen!$A$4:$HF$104,148,FALSE)-N22)</f>
        <v>0</v>
      </c>
      <c r="N22" s="113">
        <f>VLOOKUP(M$1,resumen!$A$4:$HF$104,145,FALSE)</f>
        <v>0</v>
      </c>
      <c r="O22" s="113">
        <f>VLOOKUP(M$1,resumen!$A$4:$HF$104,149,FALSE)</f>
        <v>0</v>
      </c>
      <c r="P22" s="113">
        <f>IF(VLOOKUP(P$1,resumen!$A$4:$HF$104,148,FALSE)-Q22&lt;0,0,VLOOKUP(P$1,resumen!$A$4:$HF$104,148,FALSE)-Q22)</f>
        <v>0</v>
      </c>
      <c r="Q22" s="113">
        <f>VLOOKUP(P$1,resumen!$A$4:$HF$104,145,FALSE)</f>
        <v>0</v>
      </c>
      <c r="R22" s="113">
        <f>VLOOKUP(P$1,resumen!$A$4:$HF$104,149,FALSE)</f>
        <v>0</v>
      </c>
      <c r="S22" s="113">
        <f>IF(VLOOKUP(S$1,resumen!$A$4:$HF$104,148,FALSE)-T22&lt;0,0,VLOOKUP(S$1,resumen!$A$4:$HF$104,148,FALSE)-T22)</f>
        <v>0</v>
      </c>
      <c r="T22" s="113">
        <f>VLOOKUP(S$1,resumen!$A$4:$HF$104,145,FALSE)</f>
        <v>0</v>
      </c>
      <c r="U22" s="113">
        <f>VLOOKUP(S$1,resumen!$A$4:$HF$104,149,FALSE)</f>
        <v>0</v>
      </c>
      <c r="V22" s="113">
        <f>IF(VLOOKUP(V$1,resumen!$A$4:$HF$104,148,FALSE)-W22&lt;0,0,VLOOKUP(V$1,resumen!$A$4:$HF$104,148,FALSE)-W22)</f>
        <v>0</v>
      </c>
      <c r="W22" s="113">
        <f>VLOOKUP(V$1,resumen!$A$4:$HF$104,145,FALSE)</f>
        <v>0</v>
      </c>
      <c r="X22" s="113">
        <f>VLOOKUP(V$1,resumen!$A$4:$HF$104,149,FALSE)</f>
        <v>0</v>
      </c>
      <c r="Y22" s="113">
        <f>IF(VLOOKUP(Y$1,resumen!$A$4:$HF$104,148,FALSE)-Z22&lt;0,0,VLOOKUP(Y$1,resumen!$A$4:$HF$104,148,FALSE)-Z22)</f>
        <v>0</v>
      </c>
      <c r="Z22" s="113">
        <f>VLOOKUP(Y$1,resumen!$A$4:$HF$104,145,FALSE)</f>
        <v>0</v>
      </c>
      <c r="AA22" s="113">
        <f>VLOOKUP(Y$1,resumen!$A$4:$HF$104,149,FALSE)</f>
        <v>0</v>
      </c>
      <c r="AB22" s="113">
        <f>IF(VLOOKUP(AB$1,resumen!$A$4:$HF$104,148,FALSE)-AC22&lt;0,0,VLOOKUP(AB$1,resumen!$A$4:$HF$104,148,FALSE)-AC22)</f>
        <v>0</v>
      </c>
      <c r="AC22" s="113">
        <f>VLOOKUP(AB$1,resumen!$A$4:$HF$104,145,FALSE)</f>
        <v>0</v>
      </c>
      <c r="AD22" s="113">
        <f>VLOOKUP(AB$1,resumen!$A$4:$HF$104,149,FALSE)</f>
        <v>0</v>
      </c>
      <c r="AE22" s="113">
        <f>IF(VLOOKUP(AE$1,resumen!$A$4:$HF$104,148,FALSE)-AF22&lt;0,0,VLOOKUP(AE$1,resumen!$A$4:$HF$104,148,FALSE)-AF22)</f>
        <v>0</v>
      </c>
      <c r="AF22" s="113">
        <f>VLOOKUP(AE$1,resumen!$A$4:$HF$104,145,FALSE)</f>
        <v>0</v>
      </c>
      <c r="AG22" s="113">
        <f>VLOOKUP(AE$1,resumen!$A$4:$HF$104,149,FALSE)</f>
        <v>0</v>
      </c>
      <c r="AH22" s="113">
        <f>IF(VLOOKUP(AH$1,resumen!$A$4:$HF$104,148,FALSE)-AI22&lt;0,0,VLOOKUP(AH$1,resumen!$A$4:$HF$104,148,FALSE)-AI22)</f>
        <v>0</v>
      </c>
      <c r="AI22" s="113">
        <f>VLOOKUP(AH$1,resumen!$A$4:$HF$104,145,FALSE)</f>
        <v>0</v>
      </c>
      <c r="AJ22" s="113">
        <f>VLOOKUP(AH$1,resumen!$A$4:$HF$104,149,FALSE)</f>
        <v>0</v>
      </c>
      <c r="AK22" s="113">
        <f>IF(VLOOKUP(AK$1,resumen!$A$4:$HF$104,148,FALSE)-AL22&lt;0,0,VLOOKUP(AK$1,resumen!$A$4:$HF$104,148,FALSE)-AL22)</f>
        <v>0</v>
      </c>
      <c r="AL22" s="113">
        <f>VLOOKUP(AK$1,resumen!$A$4:$HF$104,145,FALSE)</f>
        <v>0</v>
      </c>
      <c r="AM22" s="113">
        <f>VLOOKUP(AK$1,resumen!$A$4:$HF$104,149,FALSE)</f>
        <v>0</v>
      </c>
      <c r="AN22" s="113">
        <f>IF(VLOOKUP(AN$1,resumen!$A$4:$HF$104,148,FALSE)-AO22&lt;0,0,VLOOKUP(AN$1,resumen!$A$4:$HF$104,148,FALSE)-AO22)</f>
        <v>0</v>
      </c>
      <c r="AO22" s="113">
        <f>VLOOKUP(AN$1,resumen!$A$4:$HF$104,145,FALSE)</f>
        <v>0</v>
      </c>
      <c r="AP22" s="113">
        <f>VLOOKUP(AN$1,resumen!$A$4:$HF$104,149,FALSE)</f>
        <v>0</v>
      </c>
      <c r="AQ22" s="113">
        <f>IF(VLOOKUP(AQ$1,resumen!$A$4:$HF$104,148,FALSE)-AR22&lt;0,0,VLOOKUP(AQ$1,resumen!$A$4:$HF$104,148,FALSE)-AR22)</f>
        <v>0</v>
      </c>
      <c r="AR22" s="113">
        <f>VLOOKUP(AQ$1,resumen!$A$4:$HF$104,145,FALSE)</f>
        <v>0</v>
      </c>
      <c r="AS22" s="113">
        <f>VLOOKUP(AQ$1,resumen!$A$4:$HF$104,149,FALSE)</f>
        <v>0</v>
      </c>
      <c r="AT22" s="113">
        <f>IF(VLOOKUP(AT$1,resumen!$A$4:$HF$104,148,FALSE)-AU22&lt;0,0,VLOOKUP(AT$1,resumen!$A$4:$HF$104,148,FALSE)-AU22)</f>
        <v>0</v>
      </c>
      <c r="AU22" s="113">
        <f>VLOOKUP(AT$1,resumen!$A$4:$HF$104,145,FALSE)</f>
        <v>0</v>
      </c>
      <c r="AV22" s="113">
        <f>VLOOKUP(AT$1,resumen!$A$4:$HF$104,149,FALSE)</f>
        <v>0</v>
      </c>
      <c r="AW22" s="113">
        <f>IF(VLOOKUP(AW$1,resumen!$A$4:$HF$104,148,FALSE)-AX22&lt;0,0,VLOOKUP(AW$1,resumen!$A$4:$HF$104,148,FALSE)-AX22)</f>
        <v>0</v>
      </c>
      <c r="AX22" s="113">
        <f>VLOOKUP(AW$1,resumen!$A$4:$HF$104,145,FALSE)</f>
        <v>0</v>
      </c>
      <c r="AY22" s="113">
        <f>VLOOKUP(AW$1,resumen!$A$4:$HF$104,149,FALSE)</f>
        <v>0</v>
      </c>
      <c r="AZ22" s="113">
        <f>IF(VLOOKUP(AZ$1,resumen!$A$4:$HF$104,148,FALSE)-BA22&lt;0,0,VLOOKUP(AZ$1,resumen!$A$4:$HF$104,148,FALSE)-BA22)</f>
        <v>0</v>
      </c>
      <c r="BA22" s="113">
        <f>VLOOKUP(AZ$1,resumen!$A$4:$HF$104,145,FALSE)</f>
        <v>0</v>
      </c>
      <c r="BB22" s="113">
        <f>VLOOKUP(AZ$1,resumen!$A$4:$HF$104,149,FALSE)</f>
        <v>0</v>
      </c>
      <c r="BC22" s="113">
        <f>IF(VLOOKUP(BC$1,resumen!$A$4:$HF$104,148,FALSE)-BD22&lt;0,0,VLOOKUP(BC$1,resumen!$A$4:$HF$104,148,FALSE)-BD22)</f>
        <v>0</v>
      </c>
      <c r="BD22" s="113">
        <f>VLOOKUP(BC$1,resumen!$A$4:$HF$104,145,FALSE)</f>
        <v>0</v>
      </c>
      <c r="BE22" s="113">
        <f>VLOOKUP(BC$1,resumen!$A$4:$HF$104,149,FALSE)</f>
        <v>0</v>
      </c>
      <c r="BF22" s="113">
        <f>IF(VLOOKUP(BF$1,resumen!$A$4:$HF$104,148,FALSE)-BG22&lt;0,0,VLOOKUP(BF$1,resumen!$A$4:$HF$104,148,FALSE)-BG22)</f>
        <v>0</v>
      </c>
      <c r="BG22" s="113">
        <f>VLOOKUP(BF$1,resumen!$A$4:$HF$104,145,FALSE)</f>
        <v>0</v>
      </c>
      <c r="BH22" s="113">
        <f>VLOOKUP(BF$1,resumen!$A$4:$HF$104,149,FALSE)</f>
        <v>0</v>
      </c>
      <c r="BI22" s="113">
        <f>IF(VLOOKUP(BI$1,resumen!$A$4:$HF$104,148,FALSE)-BJ22&lt;0,0,VLOOKUP(BI$1,resumen!$A$4:$HF$104,148,FALSE)-BJ22)</f>
        <v>0</v>
      </c>
      <c r="BJ22" s="113">
        <f>VLOOKUP(BI$1,resumen!$A$4:$HF$104,145,FALSE)</f>
        <v>0</v>
      </c>
      <c r="BK22" s="113">
        <f>VLOOKUP(BI$1,resumen!$A$4:$HF$104,149,FALSE)</f>
        <v>0</v>
      </c>
      <c r="BL22" s="113">
        <f>IF(VLOOKUP(BL$1,resumen!$A$4:$HF$104,148,FALSE)-BM22&lt;0,0,VLOOKUP(BL$1,resumen!$A$4:$HF$104,148,FALSE)-BM22)</f>
        <v>0</v>
      </c>
      <c r="BM22" s="113">
        <f>VLOOKUP(BL$1,resumen!$A$4:$HF$104,145,FALSE)</f>
        <v>0</v>
      </c>
      <c r="BN22" s="113">
        <f>VLOOKUP(BL$1,resumen!$A$4:$HF$104,149,FALSE)</f>
        <v>0</v>
      </c>
      <c r="BO22" s="113">
        <f>IF(VLOOKUP(BO$1,resumen!$A$4:$HF$104,148,FALSE)-BP22&lt;0,0,VLOOKUP(BO$1,resumen!$A$4:$HF$104,148,FALSE)-BP22)</f>
        <v>0</v>
      </c>
      <c r="BP22" s="113">
        <f>VLOOKUP(BO$1,resumen!$A$4:$HF$104,145,FALSE)</f>
        <v>0</v>
      </c>
      <c r="BQ22" s="113">
        <f>VLOOKUP(BO$1,resumen!$A$4:$HF$104,149,FALSE)</f>
        <v>0</v>
      </c>
      <c r="BR22" s="113">
        <f>IF(VLOOKUP(BR$1,resumen!$A$4:$HF$104,148,FALSE)-BS22&lt;0,0,VLOOKUP(BR$1,resumen!$A$4:$HF$104,148,FALSE)-BS22)</f>
        <v>0</v>
      </c>
      <c r="BS22" s="113">
        <f>VLOOKUP(BR$1,resumen!$A$4:$HF$104,145,FALSE)</f>
        <v>0</v>
      </c>
      <c r="BT22" s="113">
        <f>VLOOKUP(BR$1,resumen!$A$4:$HF$104,149,FALSE)</f>
        <v>0</v>
      </c>
      <c r="BU22" s="113">
        <f>IF(VLOOKUP(BU$1,resumen!$A$4:$HF$104,148,FALSE)-BV22&lt;0,0,VLOOKUP(BU$1,resumen!$A$4:$HF$104,148,FALSE)-BV22)</f>
        <v>0</v>
      </c>
      <c r="BV22" s="113">
        <f>VLOOKUP(BU$1,resumen!$A$4:$HF$104,145,FALSE)</f>
        <v>0</v>
      </c>
      <c r="BW22" s="113">
        <f>VLOOKUP(BU$1,resumen!$A$4:$HF$104,149,FALSE)</f>
        <v>0</v>
      </c>
      <c r="BX22" s="113">
        <f>IF(VLOOKUP(BX$1,resumen!$A$4:$HF$104,148,FALSE)-BY22&lt;0,0,VLOOKUP(BX$1,resumen!$A$4:$HF$104,148,FALSE)-BY22)</f>
        <v>0</v>
      </c>
      <c r="BY22" s="113">
        <f>VLOOKUP(BX$1,resumen!$A$4:$HF$104,145,FALSE)</f>
        <v>0</v>
      </c>
      <c r="BZ22" s="113">
        <f>VLOOKUP(BX$1,resumen!$A$4:$HF$104,149,FALSE)</f>
        <v>0</v>
      </c>
      <c r="CA22" s="113">
        <f>IF(VLOOKUP(CA$1,resumen!$A$4:$HF$104,148,FALSE)-CB22&lt;0,0,VLOOKUP(CA$1,resumen!$A$4:$HF$104,148,FALSE)-CB22)</f>
        <v>0</v>
      </c>
      <c r="CB22" s="113">
        <f>VLOOKUP(CA$1,resumen!$A$4:$HF$104,145,FALSE)</f>
        <v>0</v>
      </c>
      <c r="CC22" s="113">
        <f>VLOOKUP(CA$1,resumen!$A$4:$HF$104,149,FALSE)</f>
        <v>0</v>
      </c>
      <c r="CD22" s="113">
        <f>IF(VLOOKUP(CD$1,resumen!$A$4:$HF$104,148,FALSE)-CE22&lt;0,0,VLOOKUP(CD$1,resumen!$A$4:$HF$104,148,FALSE)-CE22)</f>
        <v>0</v>
      </c>
      <c r="CE22" s="113">
        <f>VLOOKUP(CD$1,resumen!$A$4:$HF$104,145,FALSE)</f>
        <v>0</v>
      </c>
      <c r="CF22" s="113">
        <f>VLOOKUP(CD$1,resumen!$A$4:$HF$104,149,FALSE)</f>
        <v>0</v>
      </c>
      <c r="CG22" s="113">
        <f>IF(VLOOKUP(CG$1,resumen!$A$4:$HF$104,148,FALSE)-CH22&lt;0,0,VLOOKUP(CG$1,resumen!$A$4:$HF$104,148,FALSE)-CH22)</f>
        <v>0</v>
      </c>
      <c r="CH22" s="113">
        <f>VLOOKUP(CG$1,resumen!$A$4:$HF$104,145,FALSE)</f>
        <v>0</v>
      </c>
      <c r="CI22" s="113">
        <f>VLOOKUP(CG$1,resumen!$A$4:$HF$104,149,FALSE)</f>
        <v>0</v>
      </c>
      <c r="CJ22" s="113">
        <f>IF(VLOOKUP(CJ$1,resumen!$A$4:$HF$104,148,FALSE)-CK22&lt;0,0,VLOOKUP(CJ$1,resumen!$A$4:$HF$104,148,FALSE)-CK22)</f>
        <v>0</v>
      </c>
      <c r="CK22" s="113">
        <f>VLOOKUP(CJ$1,resumen!$A$4:$HF$104,145,FALSE)</f>
        <v>0</v>
      </c>
      <c r="CL22" s="113">
        <f>VLOOKUP(CJ$1,resumen!$A$4:$HF$104,149,FALSE)</f>
        <v>0</v>
      </c>
      <c r="CM22" s="113">
        <f>IF(VLOOKUP(CM$1,resumen!$A$4:$HF$104,148,FALSE)-CN22&lt;0,0,VLOOKUP(CM$1,resumen!$A$4:$HF$104,148,FALSE)-CN22)</f>
        <v>0</v>
      </c>
      <c r="CN22" s="113">
        <f>VLOOKUP(CM$1,resumen!$A$4:$HF$104,145,FALSE)</f>
        <v>0</v>
      </c>
      <c r="CO22" s="113">
        <f>VLOOKUP(CM$1,resumen!$A$4:$HF$104,149,FALSE)</f>
        <v>0</v>
      </c>
      <c r="CP22" s="113">
        <f>IF(VLOOKUP(CP$1,resumen!$A$4:$HF$104,148,FALSE)-CQ22&lt;0,0,VLOOKUP(CP$1,resumen!$A$4:$HF$104,148,FALSE)-CQ22)</f>
        <v>0</v>
      </c>
      <c r="CQ22" s="113">
        <f>VLOOKUP(CP$1,resumen!$A$4:$HF$104,145,FALSE)</f>
        <v>0</v>
      </c>
      <c r="CR22" s="113">
        <f>VLOOKUP(CP$1,resumen!$A$4:$HF$104,149,FALSE)</f>
        <v>0</v>
      </c>
      <c r="CS22" s="113">
        <f>IF(VLOOKUP(CS$1,resumen!$A$4:$HF$104,148,FALSE)-CT22&lt;0,0,VLOOKUP(CS$1,resumen!$A$4:$HF$104,148,FALSE)-CT22)</f>
        <v>0</v>
      </c>
      <c r="CT22" s="113">
        <f>VLOOKUP(CS$1,resumen!$A$4:$HF$104,145,FALSE)</f>
        <v>0</v>
      </c>
      <c r="CU22" s="113">
        <f>VLOOKUP(CS$1,resumen!$A$4:$HF$104,149,FALSE)</f>
        <v>0</v>
      </c>
      <c r="CV22" s="113">
        <f>IF(VLOOKUP(CV$1,resumen!$A$4:$HF$104,148,FALSE)-CW22&lt;0,0,VLOOKUP(CV$1,resumen!$A$4:$HF$104,148,FALSE)-CW22)</f>
        <v>0</v>
      </c>
      <c r="CW22" s="113">
        <f>VLOOKUP(CV$1,resumen!$A$4:$HF$104,145,FALSE)</f>
        <v>0</v>
      </c>
      <c r="CX22" s="113">
        <f>VLOOKUP(CV$1,resumen!$A$4:$HF$104,149,FALSE)</f>
        <v>0</v>
      </c>
      <c r="CY22" s="113">
        <f>IF(VLOOKUP(CY$1,resumen!$A$4:$HF$104,148,FALSE)-CZ22&lt;0,0,VLOOKUP(CY$1,resumen!$A$4:$HF$104,148,FALSE)-CZ22)</f>
        <v>0</v>
      </c>
      <c r="CZ22" s="113">
        <f>VLOOKUP(CY$1,resumen!$A$4:$HF$104,145,FALSE)</f>
        <v>0</v>
      </c>
      <c r="DA22" s="113">
        <f>VLOOKUP(CY$1,resumen!$A$4:$HF$104,149,FALSE)</f>
        <v>0</v>
      </c>
      <c r="DB22" s="113">
        <f>IF(VLOOKUP(DB$1,resumen!$A$4:$HF$104,148,FALSE)-DC22&lt;0,0,VLOOKUP(DB$1,resumen!$A$4:$HF$104,148,FALSE)-DC22)</f>
        <v>0</v>
      </c>
      <c r="DC22" s="113">
        <f>VLOOKUP(DB$1,resumen!$A$4:$HF$104,145,FALSE)</f>
        <v>0</v>
      </c>
      <c r="DD22" s="113">
        <f>VLOOKUP(DB$1,resumen!$A$4:$HF$104,149,FALSE)</f>
        <v>0</v>
      </c>
      <c r="DE22" s="113">
        <f>IF(VLOOKUP(DE$1,resumen!$A$4:$HF$104,148,FALSE)-DF22&lt;0,0,VLOOKUP(DE$1,resumen!$A$4:$HF$104,148,FALSE)-DF22)</f>
        <v>0</v>
      </c>
      <c r="DF22" s="113">
        <f>VLOOKUP(DE$1,resumen!$A$4:$HF$104,145,FALSE)</f>
        <v>0</v>
      </c>
      <c r="DG22" s="113">
        <f>VLOOKUP(DE$1,resumen!$A$4:$HF$104,149,FALSE)</f>
        <v>0</v>
      </c>
      <c r="DH22" s="113">
        <f>IF(VLOOKUP(DH$1,resumen!$A$4:$HF$104,148,FALSE)-DI22&lt;0,0,VLOOKUP(DH$1,resumen!$A$4:$HF$104,148,FALSE)-DI22)</f>
        <v>0</v>
      </c>
      <c r="DI22" s="113">
        <f>VLOOKUP(DH$1,resumen!$A$4:$HF$104,145,FALSE)</f>
        <v>0</v>
      </c>
      <c r="DJ22" s="113">
        <f>VLOOKUP(DH$1,resumen!$A$4:$HF$104,149,FALSE)</f>
        <v>0</v>
      </c>
      <c r="DK22" s="113">
        <f>IF(VLOOKUP(DK$1,resumen!$A$4:$HF$104,148,FALSE)-DL22&lt;0,0,VLOOKUP(DK$1,resumen!$A$4:$HF$104,148,FALSE)-DL22)</f>
        <v>0</v>
      </c>
      <c r="DL22" s="113">
        <f>VLOOKUP(DK$1,resumen!$A$4:$HF$104,145,FALSE)</f>
        <v>0</v>
      </c>
      <c r="DM22" s="113">
        <f>VLOOKUP(DK$1,resumen!$A$4:$HF$104,149,FALSE)</f>
        <v>0</v>
      </c>
      <c r="DN22" s="113">
        <f>IF(VLOOKUP(DN$1,resumen!$A$4:$HF$104,148,FALSE)-DO22&lt;0,0,VLOOKUP(DN$1,resumen!$A$4:$HF$104,148,FALSE)-DO22)</f>
        <v>0</v>
      </c>
      <c r="DO22" s="113">
        <f>VLOOKUP(DN$1,resumen!$A$4:$HF$104,145,FALSE)</f>
        <v>0</v>
      </c>
      <c r="DP22" s="113">
        <f>VLOOKUP(DN$1,resumen!$A$4:$HF$104,149,FALSE)</f>
        <v>0</v>
      </c>
      <c r="DQ22" s="113">
        <f>IF(VLOOKUP(DQ$1,resumen!$A$4:$HF$104,148,FALSE)-DR22&lt;0,0,VLOOKUP(DQ$1,resumen!$A$4:$HF$104,148,FALSE)-DR22)</f>
        <v>0</v>
      </c>
      <c r="DR22" s="113">
        <f>VLOOKUP(DQ$1,resumen!$A$4:$HF$104,145,FALSE)</f>
        <v>0</v>
      </c>
      <c r="DS22" s="113">
        <f>VLOOKUP(DQ$1,resumen!$A$4:$HF$104,149,FALSE)</f>
        <v>0</v>
      </c>
      <c r="DT22" s="113">
        <f>IF(VLOOKUP(DT$1,resumen!$A$4:$HF$104,148,FALSE)-DU22&lt;0,0,VLOOKUP(DT$1,resumen!$A$4:$HF$104,148,FALSE)-DU22)</f>
        <v>0</v>
      </c>
      <c r="DU22" s="113">
        <f>VLOOKUP(DT$1,resumen!$A$4:$HF$104,145,FALSE)</f>
        <v>0</v>
      </c>
      <c r="DV22" s="113">
        <f>VLOOKUP(DT$1,resumen!$A$4:$HF$104,149,FALSE)</f>
        <v>0</v>
      </c>
      <c r="DW22" s="113">
        <f>IF(VLOOKUP(DW$1,resumen!$A$4:$HF$104,148,FALSE)-DX22&lt;0,0,VLOOKUP(DW$1,resumen!$A$4:$HF$104,148,FALSE)-DX22)</f>
        <v>0</v>
      </c>
      <c r="DX22" s="113">
        <f>VLOOKUP(DW$1,resumen!$A$4:$HF$104,145,FALSE)</f>
        <v>0</v>
      </c>
      <c r="DY22" s="113">
        <f>VLOOKUP(DW$1,resumen!$A$4:$HF$104,149,FALSE)</f>
        <v>0</v>
      </c>
      <c r="DZ22" s="113">
        <f>IF(VLOOKUP(DZ$1,resumen!$A$4:$HF$104,148,FALSE)-EA22&lt;0,0,VLOOKUP(DZ$1,resumen!$A$4:$HF$104,148,FALSE)-EA22)</f>
        <v>0</v>
      </c>
      <c r="EA22" s="113">
        <f>VLOOKUP(DZ$1,resumen!$A$4:$HF$104,145,FALSE)</f>
        <v>0</v>
      </c>
      <c r="EB22" s="113">
        <f>VLOOKUP(DZ$1,resumen!$A$4:$HF$104,149,FALSE)</f>
        <v>0</v>
      </c>
      <c r="EC22" s="113">
        <f>IF(VLOOKUP(EC$1,resumen!$A$4:$HF$104,148,FALSE)-ED22&lt;0,0,VLOOKUP(EC$1,resumen!$A$4:$HF$104,148,FALSE)-ED22)</f>
        <v>0</v>
      </c>
      <c r="ED22" s="113">
        <f>VLOOKUP(EC$1,resumen!$A$4:$HF$104,145,FALSE)</f>
        <v>0</v>
      </c>
      <c r="EE22" s="113">
        <f>VLOOKUP(EC$1,resumen!$A$4:$HF$104,149,FALSE)</f>
        <v>0</v>
      </c>
      <c r="EF22" s="113">
        <f>IF(VLOOKUP(EF$1,resumen!$A$4:$HF$104,148,FALSE)-EG22&lt;0,0,VLOOKUP(EF$1,resumen!$A$4:$HF$104,148,FALSE)-EG22)</f>
        <v>0</v>
      </c>
      <c r="EG22" s="113">
        <f>VLOOKUP(EF$1,resumen!$A$4:$HF$104,145,FALSE)</f>
        <v>0</v>
      </c>
      <c r="EH22" s="113">
        <f>VLOOKUP(EF$1,resumen!$A$4:$HF$104,149,FALSE)</f>
        <v>0</v>
      </c>
      <c r="EI22" s="113">
        <f>IF(VLOOKUP(EI$1,resumen!$A$4:$HF$104,148,FALSE)-EJ22&lt;0,0,VLOOKUP(EI$1,resumen!$A$4:$HF$104,148,FALSE)-EJ22)</f>
        <v>0</v>
      </c>
      <c r="EJ22" s="113">
        <f>VLOOKUP(EI$1,resumen!$A$4:$HF$104,145,FALSE)</f>
        <v>0</v>
      </c>
      <c r="EK22" s="113">
        <f>VLOOKUP(EI$1,resumen!$A$4:$HF$104,149,FALSE)</f>
        <v>0</v>
      </c>
      <c r="EL22" s="113">
        <f>IF(VLOOKUP(EL$1,resumen!$A$4:$HF$104,148,FALSE)-EM22&lt;0,0,VLOOKUP(EL$1,resumen!$A$4:$HF$104,148,FALSE)-EM22)</f>
        <v>0</v>
      </c>
      <c r="EM22" s="113">
        <f>VLOOKUP(EL$1,resumen!$A$4:$HF$104,145,FALSE)</f>
        <v>0</v>
      </c>
      <c r="EN22" s="113">
        <f>VLOOKUP(EL$1,resumen!$A$4:$HF$104,149,FALSE)</f>
        <v>0</v>
      </c>
      <c r="EO22" s="113">
        <f>IF(VLOOKUP(EO$1,resumen!$A$4:$HF$104,148,FALSE)-EP22&lt;0,0,VLOOKUP(EO$1,resumen!$A$4:$HF$104,148,FALSE)-EP22)</f>
        <v>0</v>
      </c>
      <c r="EP22" s="113">
        <f>VLOOKUP(EO$1,resumen!$A$4:$HF$104,145,FALSE)</f>
        <v>0</v>
      </c>
      <c r="EQ22" s="113">
        <f>VLOOKUP(EO$1,resumen!$A$4:$HF$104,149,FALSE)</f>
        <v>0</v>
      </c>
      <c r="ER22" s="113">
        <f>IF(VLOOKUP(ER$1,resumen!$A$4:$HF$104,148,FALSE)-ES22&lt;0,0,VLOOKUP(ER$1,resumen!$A$4:$HF$104,148,FALSE)-ES22)</f>
        <v>0</v>
      </c>
      <c r="ES22" s="113">
        <f>VLOOKUP(ER$1,resumen!$A$4:$HF$104,145,FALSE)</f>
        <v>0</v>
      </c>
      <c r="ET22" s="113">
        <f>VLOOKUP(ER$1,resumen!$A$4:$HF$104,149,FALSE)</f>
        <v>0</v>
      </c>
      <c r="EU22" s="113">
        <f>IF(VLOOKUP(EU$1,resumen!$A$4:$HF$104,148,FALSE)-EV22&lt;0,0,VLOOKUP(EU$1,resumen!$A$4:$HF$104,148,FALSE)-EV22)</f>
        <v>0</v>
      </c>
      <c r="EV22" s="113">
        <f>VLOOKUP(EU$1,resumen!$A$4:$HF$104,145,FALSE)</f>
        <v>0</v>
      </c>
      <c r="EW22" s="113">
        <f>VLOOKUP(EU$1,resumen!$A$4:$HF$104,149,FALSE)</f>
        <v>0</v>
      </c>
      <c r="EX22" s="113">
        <f>IF(VLOOKUP(EX$1,resumen!$A$4:$HF$104,148,FALSE)-EY22&lt;0,0,VLOOKUP(EX$1,resumen!$A$4:$HF$104,148,FALSE)-EY22)</f>
        <v>0</v>
      </c>
      <c r="EY22" s="113">
        <f>VLOOKUP(EX$1,resumen!$A$4:$HF$104,145,FALSE)</f>
        <v>0</v>
      </c>
      <c r="EZ22" s="113">
        <f>VLOOKUP(EX$1,resumen!$A$4:$HF$104,149,FALSE)</f>
        <v>0</v>
      </c>
      <c r="FA22" s="113">
        <f>IF(VLOOKUP(FA$1,resumen!$A$4:$HF$104,148,FALSE)-FB22&lt;0,0,VLOOKUP(FA$1,resumen!$A$4:$HF$104,148,FALSE)-FB22)</f>
        <v>0</v>
      </c>
      <c r="FB22" s="113">
        <f>VLOOKUP(FA$1,resumen!$A$4:$HF$104,145,FALSE)</f>
        <v>0</v>
      </c>
      <c r="FC22" s="113">
        <f>VLOOKUP(FA$1,resumen!$A$4:$HF$104,149,FALSE)</f>
        <v>0</v>
      </c>
      <c r="FD22" s="113">
        <f>IF(VLOOKUP(FD$1,resumen!$A$4:$HF$104,148,FALSE)-FE22&lt;0,0,VLOOKUP(FD$1,resumen!$A$4:$HF$104,148,FALSE)-FE22)</f>
        <v>0</v>
      </c>
      <c r="FE22" s="113">
        <f>VLOOKUP(FD$1,resumen!$A$4:$HF$104,145,FALSE)</f>
        <v>0</v>
      </c>
      <c r="FF22" s="113">
        <f>VLOOKUP(FD$1,resumen!$A$4:$HF$104,149,FALSE)</f>
        <v>0</v>
      </c>
      <c r="FG22" s="113">
        <f>IF(VLOOKUP(FG$1,resumen!$A$4:$HF$104,148,FALSE)-FH22&lt;0,0,VLOOKUP(FG$1,resumen!$A$4:$HF$104,148,FALSE)-FH22)</f>
        <v>0</v>
      </c>
      <c r="FH22" s="113">
        <f>VLOOKUP(FG$1,resumen!$A$4:$HF$104,145,FALSE)</f>
        <v>0</v>
      </c>
      <c r="FI22" s="113">
        <f>VLOOKUP(FG$1,resumen!$A$4:$HF$104,149,FALSE)</f>
        <v>0</v>
      </c>
      <c r="FJ22" s="113">
        <f>IF(VLOOKUP(FJ$1,resumen!$A$4:$HF$104,148,FALSE)-FK22&lt;0,0,VLOOKUP(FJ$1,resumen!$A$4:$HF$104,148,FALSE)-FK22)</f>
        <v>0</v>
      </c>
      <c r="FK22" s="113">
        <f>VLOOKUP(FJ$1,resumen!$A$4:$HF$104,145,FALSE)</f>
        <v>0</v>
      </c>
      <c r="FL22" s="113">
        <f>VLOOKUP(FJ$1,resumen!$A$4:$HF$104,149,FALSE)</f>
        <v>0</v>
      </c>
      <c r="FM22" s="113">
        <f>IF(VLOOKUP(FM$1,resumen!$A$4:$HF$104,148,FALSE)-FN22&lt;0,0,VLOOKUP(FM$1,resumen!$A$4:$HF$104,148,FALSE)-FN22)</f>
        <v>0</v>
      </c>
      <c r="FN22" s="113">
        <f>VLOOKUP(FM$1,resumen!$A$4:$HF$104,145,FALSE)</f>
        <v>0</v>
      </c>
      <c r="FO22" s="113">
        <f>VLOOKUP(FM$1,resumen!$A$4:$HF$104,149,FALSE)</f>
        <v>0</v>
      </c>
      <c r="FP22" s="113">
        <f>IF(VLOOKUP(FP$1,resumen!$A$4:$HF$104,148,FALSE)-FQ22&lt;0,0,VLOOKUP(FP$1,resumen!$A$4:$HF$104,148,FALSE)-FQ22)</f>
        <v>0</v>
      </c>
      <c r="FQ22" s="113">
        <f>VLOOKUP(FP$1,resumen!$A$4:$HF$104,145,FALSE)</f>
        <v>0</v>
      </c>
      <c r="FR22" s="113">
        <f>VLOOKUP(FP$1,resumen!$A$4:$HF$104,149,FALSE)</f>
        <v>0</v>
      </c>
      <c r="FS22" s="113">
        <f>IF(VLOOKUP(FS$1,resumen!$A$4:$HF$104,148,FALSE)-FT22&lt;0,0,VLOOKUP(FS$1,resumen!$A$4:$HF$104,148,FALSE)-FT22)</f>
        <v>0</v>
      </c>
      <c r="FT22" s="113">
        <f>VLOOKUP(FS$1,resumen!$A$4:$HF$104,145,FALSE)</f>
        <v>0</v>
      </c>
      <c r="FU22" s="113">
        <f>VLOOKUP(FS$1,resumen!$A$4:$HF$104,149,FALSE)</f>
        <v>0</v>
      </c>
      <c r="FV22" s="113">
        <f>IF(VLOOKUP(FV$1,resumen!$A$4:$HF$104,148,FALSE)-FW22&lt;0,0,VLOOKUP(FV$1,resumen!$A$4:$HF$104,148,FALSE)-FW22)</f>
        <v>0</v>
      </c>
      <c r="FW22" s="113">
        <f>VLOOKUP(FV$1,resumen!$A$4:$HF$104,145,FALSE)</f>
        <v>0</v>
      </c>
      <c r="FX22" s="113">
        <f>VLOOKUP(FV$1,resumen!$A$4:$HF$104,149,FALSE)</f>
        <v>0</v>
      </c>
      <c r="FY22" s="113">
        <f>IF(VLOOKUP(FY$1,resumen!$A$4:$HF$104,148,FALSE)-FZ22&lt;0,0,VLOOKUP(FY$1,resumen!$A$4:$HF$104,148,FALSE)-FZ22)</f>
        <v>0</v>
      </c>
      <c r="FZ22" s="113">
        <f>VLOOKUP(FY$1,resumen!$A$4:$HF$104,145,FALSE)</f>
        <v>0</v>
      </c>
      <c r="GA22" s="113">
        <f>VLOOKUP(FY$1,resumen!$A$4:$HF$104,149,FALSE)</f>
        <v>0</v>
      </c>
      <c r="GB22" s="113">
        <f>IF(VLOOKUP(GB$1,resumen!$A$4:$HF$104,148,FALSE)-GC22&lt;0,0,VLOOKUP(GB$1,resumen!$A$4:$HF$104,148,FALSE)-GC22)</f>
        <v>0</v>
      </c>
      <c r="GC22" s="113">
        <f>VLOOKUP(GB$1,resumen!$A$4:$HF$104,145,FALSE)</f>
        <v>0</v>
      </c>
      <c r="GD22" s="113">
        <f>VLOOKUP(GB$1,resumen!$A$4:$HF$104,149,FALSE)</f>
        <v>0</v>
      </c>
      <c r="GE22" s="113">
        <f>IF(VLOOKUP(GE$1,resumen!$A$4:$HF$104,148,FALSE)-GF22&lt;0,0,VLOOKUP(GE$1,resumen!$A$4:$HF$104,148,FALSE)-GF22)</f>
        <v>0</v>
      </c>
      <c r="GF22" s="113">
        <f>VLOOKUP(GE$1,resumen!$A$4:$HF$104,145,FALSE)</f>
        <v>0</v>
      </c>
      <c r="GG22" s="113">
        <f>VLOOKUP(GE$1,resumen!$A$4:$HF$104,149,FALSE)</f>
        <v>0</v>
      </c>
      <c r="GH22" s="113">
        <f>IF(VLOOKUP(GH$1,resumen!$A$4:$HF$104,148,FALSE)-GI22&lt;0,0,VLOOKUP(GH$1,resumen!$A$4:$HF$104,148,FALSE)-GI22)</f>
        <v>0</v>
      </c>
      <c r="GI22" s="113">
        <f>VLOOKUP(GH$1,resumen!$A$4:$HF$104,145,FALSE)</f>
        <v>0</v>
      </c>
      <c r="GJ22" s="113">
        <f>VLOOKUP(GH$1,resumen!$A$4:$HF$104,149,FALSE)</f>
        <v>0</v>
      </c>
      <c r="GK22" s="113">
        <f>IF(VLOOKUP(GK$1,resumen!$A$4:$HF$104,148,FALSE)-GL22&lt;0,0,VLOOKUP(GK$1,resumen!$A$4:$HF$104,148,FALSE)-GL22)</f>
        <v>0</v>
      </c>
      <c r="GL22" s="113">
        <f>VLOOKUP(GK$1,resumen!$A$4:$HF$104,145,FALSE)</f>
        <v>0</v>
      </c>
      <c r="GM22" s="113">
        <f>VLOOKUP(GK$1,resumen!$A$4:$HF$104,149,FALSE)</f>
        <v>0</v>
      </c>
      <c r="GN22" s="113">
        <f>IF(VLOOKUP(GN$1,resumen!$A$4:$HF$104,148,FALSE)-GO22&lt;0,0,VLOOKUP(GN$1,resumen!$A$4:$HF$104,148,FALSE)-GO22)</f>
        <v>0</v>
      </c>
      <c r="GO22" s="113">
        <f>VLOOKUP(GN$1,resumen!$A$4:$HF$104,145,FALSE)</f>
        <v>0</v>
      </c>
      <c r="GP22" s="113">
        <f>VLOOKUP(GN$1,resumen!$A$4:$HF$104,149,FALSE)</f>
        <v>0</v>
      </c>
      <c r="GQ22" s="113">
        <f>IF(VLOOKUP(GQ$1,resumen!$A$4:$HF$104,148,FALSE)-GR22&lt;0,0,VLOOKUP(GQ$1,resumen!$A$4:$HF$104,148,FALSE)-GR22)</f>
        <v>0</v>
      </c>
      <c r="GR22" s="113">
        <f>VLOOKUP(GQ$1,resumen!$A$4:$HF$104,145,FALSE)</f>
        <v>0</v>
      </c>
      <c r="GS22" s="113">
        <f>VLOOKUP(GQ$1,resumen!$A$4:$HF$104,149,FALSE)</f>
        <v>0</v>
      </c>
      <c r="GT22" s="113">
        <f>IF(VLOOKUP(GT$1,resumen!$A$4:$HF$104,148,FALSE)-GU22&lt;0,0,VLOOKUP(GT$1,resumen!$A$4:$HF$104,148,FALSE)-GU22)</f>
        <v>0</v>
      </c>
      <c r="GU22" s="113">
        <f>VLOOKUP(GT$1,resumen!$A$4:$HF$104,145,FALSE)</f>
        <v>0</v>
      </c>
      <c r="GV22" s="113">
        <f>VLOOKUP(GT$1,resumen!$A$4:$HF$104,149,FALSE)</f>
        <v>0</v>
      </c>
      <c r="GW22" s="113">
        <f>IF(VLOOKUP(GW$1,resumen!$A$4:$HF$104,148,FALSE)-GX22&lt;0,0,VLOOKUP(GW$1,resumen!$A$4:$HF$104,148,FALSE)-GX22)</f>
        <v>0</v>
      </c>
      <c r="GX22" s="113">
        <f>VLOOKUP(GW$1,resumen!$A$4:$HF$104,145,FALSE)</f>
        <v>0</v>
      </c>
      <c r="GY22" s="113">
        <f>VLOOKUP(GW$1,resumen!$A$4:$HF$104,149,FALSE)</f>
        <v>0</v>
      </c>
      <c r="GZ22" s="113">
        <f>IF(VLOOKUP(GZ$1,resumen!$A$4:$HF$104,148,FALSE)-HA22&lt;0,0,VLOOKUP(GZ$1,resumen!$A$4:$HF$104,148,FALSE)-HA22)</f>
        <v>0</v>
      </c>
      <c r="HA22" s="113">
        <f>VLOOKUP(GZ$1,resumen!$A$4:$HF$104,145,FALSE)</f>
        <v>0</v>
      </c>
      <c r="HB22" s="113">
        <f>VLOOKUP(GZ$1,resumen!$A$4:$HF$104,149,FALSE)</f>
        <v>0</v>
      </c>
      <c r="HC22" s="113">
        <f>IF(VLOOKUP(HC$1,resumen!$A$4:$HF$104,148,FALSE)-HD22&lt;0,0,VLOOKUP(HC$1,resumen!$A$4:$HF$104,148,FALSE)-HD22)</f>
        <v>0</v>
      </c>
      <c r="HD22" s="113">
        <f>VLOOKUP(HC$1,resumen!$A$4:$HF$104,145,FALSE)</f>
        <v>0</v>
      </c>
      <c r="HE22" s="113">
        <f>VLOOKUP(HC$1,resumen!$A$4:$HF$104,149,FALSE)</f>
        <v>0</v>
      </c>
      <c r="HF22" s="113">
        <f>IF(VLOOKUP(HF$1,resumen!$A$4:$HF$104,148,FALSE)-HG22&lt;0,0,VLOOKUP(HF$1,resumen!$A$4:$HF$104,148,FALSE)-HG22)</f>
        <v>0</v>
      </c>
      <c r="HG22" s="113">
        <f>VLOOKUP(HF$1,resumen!$A$4:$HF$104,145,FALSE)</f>
        <v>0</v>
      </c>
      <c r="HH22" s="113">
        <f>VLOOKUP(HF$1,resumen!$A$4:$HF$104,149,FALSE)</f>
        <v>0</v>
      </c>
      <c r="HI22" s="113">
        <f>IF(VLOOKUP(HI$1,resumen!$A$4:$HF$104,148,FALSE)-HJ22&lt;0,0,VLOOKUP(HI$1,resumen!$A$4:$HF$104,148,FALSE)-HJ22)</f>
        <v>0</v>
      </c>
      <c r="HJ22" s="113">
        <f>VLOOKUP(HI$1,resumen!$A$4:$HF$104,145,FALSE)</f>
        <v>0</v>
      </c>
      <c r="HK22" s="113">
        <f>VLOOKUP(HI$1,resumen!$A$4:$HF$104,149,FALSE)</f>
        <v>0</v>
      </c>
      <c r="HL22" s="113">
        <f>IF(VLOOKUP(HL$1,resumen!$A$4:$HF$104,148,FALSE)-HM22&lt;0,0,VLOOKUP(HL$1,resumen!$A$4:$HF$104,148,FALSE)-HM22)</f>
        <v>0</v>
      </c>
      <c r="HM22" s="113">
        <f>VLOOKUP(HL$1,resumen!$A$4:$HF$104,145,FALSE)</f>
        <v>0</v>
      </c>
      <c r="HN22" s="113">
        <f>VLOOKUP(HL$1,resumen!$A$4:$HF$104,149,FALSE)</f>
        <v>0</v>
      </c>
      <c r="HO22" s="113">
        <f>IF(VLOOKUP(HO$1,resumen!$A$4:$HF$104,148,FALSE)-HP22&lt;0,0,VLOOKUP(HO$1,resumen!$A$4:$HF$104,148,FALSE)-HP22)</f>
        <v>0</v>
      </c>
      <c r="HP22" s="113">
        <f>VLOOKUP(HO$1,resumen!$A$4:$HF$104,145,FALSE)</f>
        <v>0</v>
      </c>
      <c r="HQ22" s="113">
        <f>VLOOKUP(HO$1,resumen!$A$4:$HF$104,149,FALSE)</f>
        <v>0</v>
      </c>
      <c r="HR22" s="113">
        <f>IF(VLOOKUP(HR$1,resumen!$A$4:$HF$104,148,FALSE)-HS22&lt;0,0,VLOOKUP(HR$1,resumen!$A$4:$HF$104,148,FALSE)-HS22)</f>
        <v>0</v>
      </c>
      <c r="HS22" s="113">
        <f>VLOOKUP(HR$1,resumen!$A$4:$HF$104,145,FALSE)</f>
        <v>0</v>
      </c>
      <c r="HT22" s="113">
        <f>VLOOKUP(HR$1,resumen!$A$4:$HF$104,149,FALSE)</f>
        <v>0</v>
      </c>
      <c r="HU22" s="113">
        <f>IF(VLOOKUP(HU$1,resumen!$A$4:$HF$104,148,FALSE)-HV22&lt;0,0,VLOOKUP(HU$1,resumen!$A$4:$HF$104,148,FALSE)-HV22)</f>
        <v>0</v>
      </c>
      <c r="HV22" s="113">
        <f>VLOOKUP(HU$1,resumen!$A$4:$HF$104,145,FALSE)</f>
        <v>0</v>
      </c>
      <c r="HW22" s="113">
        <f>VLOOKUP(HU$1,resumen!$A$4:$HF$104,149,FALSE)</f>
        <v>0</v>
      </c>
      <c r="HX22" s="113">
        <f>IF(VLOOKUP(HX$1,resumen!$A$4:$HF$104,148,FALSE)-HY22&lt;0,0,VLOOKUP(HX$1,resumen!$A$4:$HF$104,148,FALSE)-HY22)</f>
        <v>0</v>
      </c>
      <c r="HY22" s="113">
        <f>VLOOKUP(HX$1,resumen!$A$4:$HF$104,145,FALSE)</f>
        <v>0</v>
      </c>
      <c r="HZ22" s="113">
        <f>VLOOKUP(HX$1,resumen!$A$4:$HF$104,149,FALSE)</f>
        <v>0</v>
      </c>
      <c r="IA22" s="113">
        <f>IF(VLOOKUP(IA$1,resumen!$A$4:$HF$104,148,FALSE)-IB22&lt;0,0,VLOOKUP(IA$1,resumen!$A$4:$HF$104,148,FALSE)-IB22)</f>
        <v>0</v>
      </c>
      <c r="IB22" s="113">
        <f>VLOOKUP(IA$1,resumen!$A$4:$HF$104,145,FALSE)</f>
        <v>0</v>
      </c>
      <c r="IC22" s="113">
        <f>VLOOKUP(IA$1,resumen!$A$4:$HF$104,149,FALSE)</f>
        <v>0</v>
      </c>
      <c r="ID22" s="113">
        <f>IF(VLOOKUP(ID$1,resumen!$A$4:$HF$104,148,FALSE)-IE22&lt;0,0,VLOOKUP(ID$1,resumen!$A$4:$HF$104,148,FALSE)-IE22)</f>
        <v>0</v>
      </c>
      <c r="IE22" s="113">
        <f>VLOOKUP(ID$1,resumen!$A$4:$HF$104,145,FALSE)</f>
        <v>0</v>
      </c>
      <c r="IF22" s="113">
        <f>VLOOKUP(ID$1,resumen!$A$4:$HF$104,149,FALSE)</f>
        <v>0</v>
      </c>
      <c r="IG22" s="113">
        <f>IF(VLOOKUP(IG$1,resumen!$A$4:$HF$104,148,FALSE)-IH22&lt;0,0,VLOOKUP(IG$1,resumen!$A$4:$HF$104,148,FALSE)-IH22)</f>
        <v>0</v>
      </c>
      <c r="IH22" s="113">
        <f>VLOOKUP(IG$1,resumen!$A$4:$HF$104,145,FALSE)</f>
        <v>0</v>
      </c>
      <c r="II22" s="113">
        <f>VLOOKUP(IG$1,resumen!$A$4:$HF$104,149,FALSE)</f>
        <v>0</v>
      </c>
      <c r="IJ22" s="113">
        <f>IF(VLOOKUP(IJ$1,resumen!$A$4:$HF$104,148,FALSE)-IK22&lt;0,0,VLOOKUP(IJ$1,resumen!$A$4:$HF$104,148,FALSE)-IK22)</f>
        <v>0</v>
      </c>
      <c r="IK22" s="113">
        <f>VLOOKUP(IJ$1,resumen!$A$4:$HF$104,145,FALSE)</f>
        <v>0</v>
      </c>
      <c r="IL22" s="113">
        <f>VLOOKUP(IJ$1,resumen!$A$4:$HF$104,149,FALSE)</f>
        <v>0</v>
      </c>
      <c r="IM22" s="113">
        <f>IF(VLOOKUP(IM$1,resumen!$A$4:$HF$104,148,FALSE)-IN22&lt;0,0,VLOOKUP(IM$1,resumen!$A$4:$HF$104,148,FALSE)-IN22)</f>
        <v>0</v>
      </c>
      <c r="IN22" s="113">
        <f>VLOOKUP(IM$1,resumen!$A$4:$HF$104,145,FALSE)</f>
        <v>0</v>
      </c>
      <c r="IO22" s="113">
        <f>VLOOKUP(IM$1,resumen!$A$4:$HF$104,149,FALSE)</f>
        <v>0</v>
      </c>
      <c r="IP22" s="113">
        <f>IF(VLOOKUP(IP$1,resumen!$A$4:$HF$104,148,FALSE)-IQ22&lt;0,0,VLOOKUP(IP$1,resumen!$A$4:$HF$104,148,FALSE)-IQ22)</f>
        <v>0</v>
      </c>
      <c r="IQ22" s="113">
        <f>VLOOKUP(IP$1,resumen!$A$4:$HF$104,145,FALSE)</f>
        <v>0</v>
      </c>
      <c r="IR22" s="113">
        <f>VLOOKUP(IP$1,resumen!$A$4:$HF$104,149,FALSE)</f>
        <v>0</v>
      </c>
      <c r="IS22" s="113">
        <f>IF(VLOOKUP(IS$1,resumen!$A$4:$HF$104,148,FALSE)-IT22&lt;0,0,VLOOKUP(IS$1,resumen!$A$4:$HF$104,148,FALSE)-IT22)</f>
        <v>0</v>
      </c>
      <c r="IT22" s="113">
        <f>VLOOKUP(IS$1,resumen!$A$4:$HF$104,145,FALSE)</f>
        <v>0</v>
      </c>
      <c r="IU22" s="113">
        <f>VLOOKUP(IS$1,resumen!$A$4:$HF$104,149,FALSE)</f>
        <v>0</v>
      </c>
      <c r="IV22" s="113">
        <f>IF(VLOOKUP(IV$1,resumen!$A$4:$HF$104,148,FALSE)-IW22&lt;0,0,VLOOKUP(IV$1,resumen!$A$4:$HF$104,148,FALSE)-IW22)</f>
        <v>0</v>
      </c>
      <c r="IW22" s="113">
        <f>VLOOKUP(IV$1,resumen!$A$4:$HF$104,145,FALSE)</f>
        <v>0</v>
      </c>
      <c r="IX22" s="113">
        <f>VLOOKUP(IV$1,resumen!$A$4:$HF$104,149,FALSE)</f>
        <v>0</v>
      </c>
      <c r="IY22" s="113">
        <f>IF(VLOOKUP(IY$1,resumen!$A$4:$HF$104,148,FALSE)-IZ22&lt;0,0,VLOOKUP(IY$1,resumen!$A$4:$HF$104,148,FALSE)-IZ22)</f>
        <v>0</v>
      </c>
      <c r="IZ22" s="113">
        <f>VLOOKUP(IY$1,resumen!$A$4:$HF$104,145,FALSE)</f>
        <v>0</v>
      </c>
      <c r="JA22" s="113">
        <f>VLOOKUP(IY$1,resumen!$A$4:$HF$104,149,FALSE)</f>
        <v>0</v>
      </c>
      <c r="JB22" s="113">
        <f>IF(VLOOKUP(JB$1,resumen!$A$4:$HF$104,148,FALSE)-JC22&lt;0,0,VLOOKUP(JB$1,resumen!$A$4:$HF$104,148,FALSE)-JC22)</f>
        <v>0</v>
      </c>
      <c r="JC22" s="113">
        <f>VLOOKUP(JB$1,resumen!$A$4:$HF$104,145,FALSE)</f>
        <v>0</v>
      </c>
      <c r="JD22" s="113">
        <f>VLOOKUP(JB$1,resumen!$A$4:$HF$104,149,FALSE)</f>
        <v>0</v>
      </c>
      <c r="JE22" s="113">
        <f>IF(VLOOKUP(JE$1,resumen!$A$4:$HF$104,148,FALSE)-JF22&lt;0,0,VLOOKUP(JE$1,resumen!$A$4:$HF$104,148,FALSE)-JF22)</f>
        <v>0</v>
      </c>
      <c r="JF22" s="113">
        <f>VLOOKUP(JE$1,resumen!$A$4:$HF$104,145,FALSE)</f>
        <v>0</v>
      </c>
      <c r="JG22" s="113">
        <f>VLOOKUP(JE$1,resumen!$A$4:$HF$104,149,FALSE)</f>
        <v>0</v>
      </c>
      <c r="JH22" s="113">
        <f>IF(VLOOKUP(JH$1,resumen!$A$4:$HF$104,148,FALSE)-JI22&lt;0,0,VLOOKUP(JH$1,resumen!$A$4:$HF$104,148,FALSE)-JI22)</f>
        <v>0</v>
      </c>
      <c r="JI22" s="113">
        <f>VLOOKUP(JH$1,resumen!$A$4:$HF$104,145,FALSE)</f>
        <v>0</v>
      </c>
      <c r="JJ22" s="113">
        <f>VLOOKUP(JH$1,resumen!$A$4:$HF$104,149,FALSE)</f>
        <v>0</v>
      </c>
      <c r="JK22" s="113">
        <f>IF(VLOOKUP(JK$1,resumen!$A$4:$HF$104,148,FALSE)-JL22&lt;0,0,VLOOKUP(JK$1,resumen!$A$4:$HF$104,148,FALSE)-JL22)</f>
        <v>0</v>
      </c>
      <c r="JL22" s="113">
        <f>VLOOKUP(JK$1,resumen!$A$4:$HF$104,145,FALSE)</f>
        <v>0</v>
      </c>
      <c r="JM22" s="113">
        <f>VLOOKUP(JK$1,resumen!$A$4:$HF$104,149,FALSE)</f>
        <v>0</v>
      </c>
      <c r="JN22" s="113">
        <f>IF(VLOOKUP(JN$1,resumen!$A$4:$HF$104,148,FALSE)-JO22&lt;0,0,VLOOKUP(JN$1,resumen!$A$4:$HF$104,148,FALSE)-JO22)</f>
        <v>0</v>
      </c>
      <c r="JO22" s="113">
        <f>VLOOKUP(JN$1,resumen!$A$4:$HF$104,145,FALSE)</f>
        <v>0</v>
      </c>
      <c r="JP22" s="113">
        <f>VLOOKUP(JN$1,resumen!$A$4:$HF$104,149,FALSE)</f>
        <v>0</v>
      </c>
      <c r="JQ22" s="113">
        <f>IF(VLOOKUP(JQ$1,resumen!$A$4:$HF$104,148,FALSE)-JR22&lt;0,0,VLOOKUP(JQ$1,resumen!$A$4:$HF$104,148,FALSE)-JR22)</f>
        <v>0</v>
      </c>
      <c r="JR22" s="113">
        <f>VLOOKUP(JQ$1,resumen!$A$4:$HF$104,145,FALSE)</f>
        <v>0</v>
      </c>
      <c r="JS22" s="113">
        <f>VLOOKUP(JQ$1,resumen!$A$4:$HF$104,149,FALSE)</f>
        <v>0</v>
      </c>
      <c r="JT22" s="113">
        <f>IF(VLOOKUP(JT$1,resumen!$A$4:$HF$104,148,FALSE)-JU22&lt;0,0,VLOOKUP(JT$1,resumen!$A$4:$HF$104,148,FALSE)-JU22)</f>
        <v>0</v>
      </c>
      <c r="JU22" s="113">
        <f>VLOOKUP(JT$1,resumen!$A$4:$HF$104,145,FALSE)</f>
        <v>0</v>
      </c>
      <c r="JV22" s="113">
        <f>VLOOKUP(JT$1,resumen!$A$4:$HF$104,149,FALSE)</f>
        <v>0</v>
      </c>
      <c r="JW22" s="113">
        <f>IF(VLOOKUP(JW$1,resumen!$A$4:$HF$104,148,FALSE)-JX22&lt;0,0,VLOOKUP(JW$1,resumen!$A$4:$HF$104,148,FALSE)-JX22)</f>
        <v>0</v>
      </c>
      <c r="JX22" s="113">
        <f>VLOOKUP(JW$1,resumen!$A$4:$HF$104,145,FALSE)</f>
        <v>0</v>
      </c>
      <c r="JY22" s="113">
        <f>VLOOKUP(JW$1,resumen!$A$4:$HF$104,149,FALSE)</f>
        <v>0</v>
      </c>
      <c r="JZ22" s="113">
        <f>IF(VLOOKUP(JZ$1,resumen!$A$4:$HF$104,148,FALSE)-KA22&lt;0,0,VLOOKUP(JZ$1,resumen!$A$4:$HF$104,148,FALSE)-KA22)</f>
        <v>0</v>
      </c>
      <c r="KA22" s="113">
        <f>VLOOKUP(JZ$1,resumen!$A$4:$HF$104,145,FALSE)</f>
        <v>0</v>
      </c>
      <c r="KB22" s="113">
        <f>VLOOKUP(JZ$1,resumen!$A$4:$HF$104,149,FALSE)</f>
        <v>0</v>
      </c>
      <c r="KC22" s="113">
        <f>IF(VLOOKUP(KC$1,resumen!$A$4:$HF$104,148,FALSE)-KD22&lt;0,0,VLOOKUP(KC$1,resumen!$A$4:$HF$104,148,FALSE)-KD22)</f>
        <v>0</v>
      </c>
      <c r="KD22" s="113">
        <f>VLOOKUP(KC$1,resumen!$A$4:$HF$104,145,FALSE)</f>
        <v>0</v>
      </c>
      <c r="KE22" s="113">
        <f>VLOOKUP(KC$1,resumen!$A$4:$HF$104,149,FALSE)</f>
        <v>0</v>
      </c>
      <c r="KF22" s="113">
        <f>IF(VLOOKUP(KF$1,resumen!$A$4:$HF$104,148,FALSE)-KG22&lt;0,0,VLOOKUP(KF$1,resumen!$A$4:$HF$104,148,FALSE)-KG22)</f>
        <v>0</v>
      </c>
      <c r="KG22" s="113">
        <f>VLOOKUP(KF$1,resumen!$A$4:$HF$104,145,FALSE)</f>
        <v>0</v>
      </c>
      <c r="KH22" s="113">
        <f>VLOOKUP(KF$1,resumen!$A$4:$HF$104,149,FALSE)</f>
        <v>0</v>
      </c>
      <c r="KI22" s="113">
        <f>IF(VLOOKUP(KI$1,resumen!$A$4:$HF$104,148,FALSE)-KJ22&lt;0,0,VLOOKUP(KI$1,resumen!$A$4:$HF$104,148,FALSE)-KJ22)</f>
        <v>0</v>
      </c>
      <c r="KJ22" s="113">
        <f>VLOOKUP(KI$1,resumen!$A$4:$HF$104,145,FALSE)</f>
        <v>0</v>
      </c>
      <c r="KK22" s="113">
        <f>VLOOKUP(KI$1,resumen!$A$4:$HF$104,149,FALSE)</f>
        <v>0</v>
      </c>
      <c r="KL22" s="113">
        <f>IF(VLOOKUP(KL$1,resumen!$A$4:$HF$104,148,FALSE)-KM22&lt;0,0,VLOOKUP(KL$1,resumen!$A$4:$HF$104,148,FALSE)-KM22)</f>
        <v>0</v>
      </c>
      <c r="KM22" s="113">
        <f>VLOOKUP(KL$1,resumen!$A$4:$HF$104,145,FALSE)</f>
        <v>0</v>
      </c>
      <c r="KN22" s="113">
        <f>VLOOKUP(KL$1,resumen!$A$4:$HF$104,149,FALSE)</f>
        <v>0</v>
      </c>
      <c r="KO22" s="113">
        <f>IF(VLOOKUP(KO$1,resumen!$A$4:$HF$104,148,FALSE)-KP22&lt;0,0,VLOOKUP(KO$1,resumen!$A$4:$HF$104,148,FALSE)-KP22)</f>
        <v>0</v>
      </c>
      <c r="KP22" s="113">
        <f>VLOOKUP(KO$1,resumen!$A$4:$HF$104,145,FALSE)</f>
        <v>0</v>
      </c>
      <c r="KQ22" s="113">
        <f>VLOOKUP(KO$1,resumen!$A$4:$HF$104,149,FALSE)</f>
        <v>0</v>
      </c>
      <c r="KR22" s="113">
        <f t="shared" si="0"/>
        <v>0</v>
      </c>
      <c r="KS22" s="113">
        <f t="shared" si="0"/>
        <v>0</v>
      </c>
      <c r="KT22" s="113">
        <f t="shared" si="0"/>
        <v>0</v>
      </c>
      <c r="KU22" s="140"/>
      <c r="KV22" s="24">
        <f t="shared" si="1"/>
        <v>0</v>
      </c>
    </row>
    <row r="23" spans="1:308" x14ac:dyDescent="0.25">
      <c r="A23" s="26">
        <v>1000164</v>
      </c>
      <c r="B23" s="24" t="s">
        <v>52</v>
      </c>
      <c r="C23" s="26" t="s">
        <v>47</v>
      </c>
      <c r="D23" s="113">
        <f>IF(VLOOKUP(D$1,resumen!$A$4:$HF$104,156,FALSE)-E23&lt;0,0,VLOOKUP(D$1,resumen!$A$4:$HF$104,156,FALSE)-E23)</f>
        <v>0</v>
      </c>
      <c r="E23" s="113">
        <f>VLOOKUP(D$1,resumen!$A$4:$HF$104,153,FALSE)</f>
        <v>0</v>
      </c>
      <c r="F23" s="113">
        <f>VLOOKUP(D$1,resumen!$A$4:$HF$104,157,FALSE)</f>
        <v>0</v>
      </c>
      <c r="G23" s="113">
        <f>IF(VLOOKUP(G$1,resumen!$A$4:$HF$104,156,FALSE)-H23&lt;0,0,VLOOKUP(G$1,resumen!$A$4:$HF$104,156,FALSE)-H23)</f>
        <v>0</v>
      </c>
      <c r="H23" s="113">
        <f>VLOOKUP(G$1,resumen!$A$4:$HF$104,153,FALSE)</f>
        <v>0</v>
      </c>
      <c r="I23" s="113">
        <f>VLOOKUP(G$1,resumen!$A$4:$HF$104,157,FALSE)</f>
        <v>0</v>
      </c>
      <c r="J23" s="113">
        <f>IF(VLOOKUP(J$1,resumen!$A$4:$HF$104,156,FALSE)-K23&lt;0,0,VLOOKUP(J$1,resumen!$A$4:$HF$104,156,FALSE)-K23)</f>
        <v>0</v>
      </c>
      <c r="K23" s="113">
        <f>VLOOKUP(J$1,resumen!$A$4:$HF$104,153,FALSE)</f>
        <v>0</v>
      </c>
      <c r="L23" s="113">
        <f>VLOOKUP(J$1,resumen!$A$4:$HF$104,157,FALSE)</f>
        <v>0</v>
      </c>
      <c r="M23" s="113">
        <f>IF(VLOOKUP(M$1,resumen!$A$4:$HF$104,156,FALSE)-N23&lt;0,0,VLOOKUP(M$1,resumen!$A$4:$HF$104,156,FALSE)-N23)</f>
        <v>0</v>
      </c>
      <c r="N23" s="113">
        <f>VLOOKUP(M$1,resumen!$A$4:$HF$104,153,FALSE)</f>
        <v>0</v>
      </c>
      <c r="O23" s="113">
        <f>VLOOKUP(M$1,resumen!$A$4:$HF$104,157,FALSE)</f>
        <v>0</v>
      </c>
      <c r="P23" s="113">
        <f>IF(VLOOKUP(P$1,resumen!$A$4:$HF$104,156,FALSE)-Q23&lt;0,0,VLOOKUP(P$1,resumen!$A$4:$HF$104,156,FALSE)-Q23)</f>
        <v>0</v>
      </c>
      <c r="Q23" s="113">
        <f>VLOOKUP(P$1,resumen!$A$4:$HF$104,153,FALSE)</f>
        <v>0</v>
      </c>
      <c r="R23" s="113">
        <f>VLOOKUP(P$1,resumen!$A$4:$HF$104,157,FALSE)</f>
        <v>0</v>
      </c>
      <c r="S23" s="113">
        <f>IF(VLOOKUP(S$1,resumen!$A$4:$HF$104,156,FALSE)-T23&lt;0,0,VLOOKUP(S$1,resumen!$A$4:$HF$104,156,FALSE)-T23)</f>
        <v>0</v>
      </c>
      <c r="T23" s="113">
        <f>VLOOKUP(S$1,resumen!$A$4:$HF$104,153,FALSE)</f>
        <v>0</v>
      </c>
      <c r="U23" s="113">
        <f>VLOOKUP(S$1,resumen!$A$4:$HF$104,157,FALSE)</f>
        <v>0</v>
      </c>
      <c r="V23" s="113">
        <f>IF(VLOOKUP(V$1,resumen!$A$4:$HF$104,156,FALSE)-W23&lt;0,0,VLOOKUP(V$1,resumen!$A$4:$HF$104,156,FALSE)-W23)</f>
        <v>0</v>
      </c>
      <c r="W23" s="113">
        <f>VLOOKUP(V$1,resumen!$A$4:$HF$104,153,FALSE)</f>
        <v>0</v>
      </c>
      <c r="X23" s="113">
        <f>VLOOKUP(V$1,resumen!$A$4:$HF$104,157,FALSE)</f>
        <v>0</v>
      </c>
      <c r="Y23" s="113">
        <f>IF(VLOOKUP(Y$1,resumen!$A$4:$HF$104,156,FALSE)-Z23&lt;0,0,VLOOKUP(Y$1,resumen!$A$4:$HF$104,156,FALSE)-Z23)</f>
        <v>0</v>
      </c>
      <c r="Z23" s="113">
        <f>VLOOKUP(Y$1,resumen!$A$4:$HF$104,153,FALSE)</f>
        <v>0</v>
      </c>
      <c r="AA23" s="113">
        <f>VLOOKUP(Y$1,resumen!$A$4:$HF$104,157,FALSE)</f>
        <v>0</v>
      </c>
      <c r="AB23" s="113">
        <f>IF(VLOOKUP(AB$1,resumen!$A$4:$HF$104,156,FALSE)-AC23&lt;0,0,VLOOKUP(AB$1,resumen!$A$4:$HF$104,156,FALSE)-AC23)</f>
        <v>0</v>
      </c>
      <c r="AC23" s="113">
        <f>VLOOKUP(AB$1,resumen!$A$4:$HF$104,153,FALSE)</f>
        <v>0</v>
      </c>
      <c r="AD23" s="113">
        <f>VLOOKUP(AB$1,resumen!$A$4:$HF$104,157,FALSE)</f>
        <v>0</v>
      </c>
      <c r="AE23" s="113">
        <f>IF(VLOOKUP(AE$1,resumen!$A$4:$HF$104,156,FALSE)-AF23&lt;0,0,VLOOKUP(AE$1,resumen!$A$4:$HF$104,156,FALSE)-AF23)</f>
        <v>0</v>
      </c>
      <c r="AF23" s="113">
        <f>VLOOKUP(AE$1,resumen!$A$4:$HF$104,153,FALSE)</f>
        <v>0</v>
      </c>
      <c r="AG23" s="113">
        <f>VLOOKUP(AE$1,resumen!$A$4:$HF$104,157,FALSE)</f>
        <v>0</v>
      </c>
      <c r="AH23" s="113">
        <f>IF(VLOOKUP(AH$1,resumen!$A$4:$HF$104,156,FALSE)-AI23&lt;0,0,VLOOKUP(AH$1,resumen!$A$4:$HF$104,156,FALSE)-AI23)</f>
        <v>0</v>
      </c>
      <c r="AI23" s="113">
        <f>VLOOKUP(AH$1,resumen!$A$4:$HF$104,153,FALSE)</f>
        <v>0</v>
      </c>
      <c r="AJ23" s="113">
        <f>VLOOKUP(AH$1,resumen!$A$4:$HF$104,157,FALSE)</f>
        <v>0</v>
      </c>
      <c r="AK23" s="113">
        <f>IF(VLOOKUP(AK$1,resumen!$A$4:$HF$104,156,FALSE)-AL23&lt;0,0,VLOOKUP(AK$1,resumen!$A$4:$HF$104,156,FALSE)-AL23)</f>
        <v>0</v>
      </c>
      <c r="AL23" s="113">
        <f>VLOOKUP(AK$1,resumen!$A$4:$HF$104,153,FALSE)</f>
        <v>0</v>
      </c>
      <c r="AM23" s="113">
        <f>VLOOKUP(AK$1,resumen!$A$4:$HF$104,157,FALSE)</f>
        <v>0</v>
      </c>
      <c r="AN23" s="113">
        <f>IF(VLOOKUP(AN$1,resumen!$A$4:$HF$104,156,FALSE)-AO23&lt;0,0,VLOOKUP(AN$1,resumen!$A$4:$HF$104,156,FALSE)-AO23)</f>
        <v>0</v>
      </c>
      <c r="AO23" s="113">
        <f>VLOOKUP(AN$1,resumen!$A$4:$HF$104,153,FALSE)</f>
        <v>0</v>
      </c>
      <c r="AP23" s="113">
        <f>VLOOKUP(AN$1,resumen!$A$4:$HF$104,157,FALSE)</f>
        <v>0</v>
      </c>
      <c r="AQ23" s="113">
        <f>IF(VLOOKUP(AQ$1,resumen!$A$4:$HF$104,156,FALSE)-AR23&lt;0,0,VLOOKUP(AQ$1,resumen!$A$4:$HF$104,156,FALSE)-AR23)</f>
        <v>0</v>
      </c>
      <c r="AR23" s="113">
        <f>VLOOKUP(AQ$1,resumen!$A$4:$HF$104,153,FALSE)</f>
        <v>0</v>
      </c>
      <c r="AS23" s="113">
        <f>VLOOKUP(AQ$1,resumen!$A$4:$HF$104,157,FALSE)</f>
        <v>0</v>
      </c>
      <c r="AT23" s="113">
        <f>IF(VLOOKUP(AT$1,resumen!$A$4:$HF$104,156,FALSE)-AU23&lt;0,0,VLOOKUP(AT$1,resumen!$A$4:$HF$104,156,FALSE)-AU23)</f>
        <v>0</v>
      </c>
      <c r="AU23" s="113">
        <f>VLOOKUP(AT$1,resumen!$A$4:$HF$104,153,FALSE)</f>
        <v>0</v>
      </c>
      <c r="AV23" s="113">
        <f>VLOOKUP(AT$1,resumen!$A$4:$HF$104,157,FALSE)</f>
        <v>0</v>
      </c>
      <c r="AW23" s="113">
        <f>IF(VLOOKUP(AW$1,resumen!$A$4:$HF$104,156,FALSE)-AX23&lt;0,0,VLOOKUP(AW$1,resumen!$A$4:$HF$104,156,FALSE)-AX23)</f>
        <v>0</v>
      </c>
      <c r="AX23" s="113">
        <f>VLOOKUP(AW$1,resumen!$A$4:$HF$104,153,FALSE)</f>
        <v>0</v>
      </c>
      <c r="AY23" s="113">
        <f>VLOOKUP(AW$1,resumen!$A$4:$HF$104,157,FALSE)</f>
        <v>0</v>
      </c>
      <c r="AZ23" s="113">
        <f>IF(VLOOKUP(AZ$1,resumen!$A$4:$HF$104,156,FALSE)-BA23&lt;0,0,VLOOKUP(AZ$1,resumen!$A$4:$HF$104,156,FALSE)-BA23)</f>
        <v>0</v>
      </c>
      <c r="BA23" s="113">
        <f>VLOOKUP(AZ$1,resumen!$A$4:$HF$104,153,FALSE)</f>
        <v>0</v>
      </c>
      <c r="BB23" s="113">
        <f>VLOOKUP(AZ$1,resumen!$A$4:$HF$104,157,FALSE)</f>
        <v>0</v>
      </c>
      <c r="BC23" s="113">
        <f>IF(VLOOKUP(BC$1,resumen!$A$4:$HF$104,156,FALSE)-BD23&lt;0,0,VLOOKUP(BC$1,resumen!$A$4:$HF$104,156,FALSE)-BD23)</f>
        <v>0</v>
      </c>
      <c r="BD23" s="113">
        <f>VLOOKUP(BC$1,resumen!$A$4:$HF$104,153,FALSE)</f>
        <v>0</v>
      </c>
      <c r="BE23" s="113">
        <f>VLOOKUP(BC$1,resumen!$A$4:$HF$104,157,FALSE)</f>
        <v>0</v>
      </c>
      <c r="BF23" s="113">
        <f>IF(VLOOKUP(BF$1,resumen!$A$4:$HF$104,156,FALSE)-BG23&lt;0,0,VLOOKUP(BF$1,resumen!$A$4:$HF$104,156,FALSE)-BG23)</f>
        <v>0</v>
      </c>
      <c r="BG23" s="113">
        <f>VLOOKUP(BF$1,resumen!$A$4:$HF$104,153,FALSE)</f>
        <v>0</v>
      </c>
      <c r="BH23" s="113">
        <f>VLOOKUP(BF$1,resumen!$A$4:$HF$104,157,FALSE)</f>
        <v>0</v>
      </c>
      <c r="BI23" s="113">
        <f>IF(VLOOKUP(BI$1,resumen!$A$4:$HF$104,156,FALSE)-BJ23&lt;0,0,VLOOKUP(BI$1,resumen!$A$4:$HF$104,156,FALSE)-BJ23)</f>
        <v>0</v>
      </c>
      <c r="BJ23" s="113">
        <f>VLOOKUP(BI$1,resumen!$A$4:$HF$104,153,FALSE)</f>
        <v>0</v>
      </c>
      <c r="BK23" s="113">
        <f>VLOOKUP(BI$1,resumen!$A$4:$HF$104,157,FALSE)</f>
        <v>0</v>
      </c>
      <c r="BL23" s="113">
        <f>IF(VLOOKUP(BL$1,resumen!$A$4:$HF$104,156,FALSE)-BM23&lt;0,0,VLOOKUP(BL$1,resumen!$A$4:$HF$104,156,FALSE)-BM23)</f>
        <v>0</v>
      </c>
      <c r="BM23" s="113">
        <f>VLOOKUP(BL$1,resumen!$A$4:$HF$104,153,FALSE)</f>
        <v>0</v>
      </c>
      <c r="BN23" s="113">
        <f>VLOOKUP(BL$1,resumen!$A$4:$HF$104,157,FALSE)</f>
        <v>0</v>
      </c>
      <c r="BO23" s="113">
        <f>IF(VLOOKUP(BO$1,resumen!$A$4:$HF$104,156,FALSE)-BP23&lt;0,0,VLOOKUP(BO$1,resumen!$A$4:$HF$104,156,FALSE)-BP23)</f>
        <v>0</v>
      </c>
      <c r="BP23" s="113">
        <f>VLOOKUP(BO$1,resumen!$A$4:$HF$104,153,FALSE)</f>
        <v>0</v>
      </c>
      <c r="BQ23" s="113">
        <f>VLOOKUP(BO$1,resumen!$A$4:$HF$104,157,FALSE)</f>
        <v>0</v>
      </c>
      <c r="BR23" s="113">
        <f>IF(VLOOKUP(BR$1,resumen!$A$4:$HF$104,156,FALSE)-BS23&lt;0,0,VLOOKUP(BR$1,resumen!$A$4:$HF$104,156,FALSE)-BS23)</f>
        <v>0</v>
      </c>
      <c r="BS23" s="113">
        <f>VLOOKUP(BR$1,resumen!$A$4:$HF$104,153,FALSE)</f>
        <v>0</v>
      </c>
      <c r="BT23" s="113">
        <f>VLOOKUP(BR$1,resumen!$A$4:$HF$104,157,FALSE)</f>
        <v>0</v>
      </c>
      <c r="BU23" s="113">
        <f>IF(VLOOKUP(BU$1,resumen!$A$4:$HF$104,156,FALSE)-BV23&lt;0,0,VLOOKUP(BU$1,resumen!$A$4:$HF$104,156,FALSE)-BV23)</f>
        <v>0</v>
      </c>
      <c r="BV23" s="113">
        <f>VLOOKUP(BU$1,resumen!$A$4:$HF$104,153,FALSE)</f>
        <v>0</v>
      </c>
      <c r="BW23" s="113">
        <f>VLOOKUP(BU$1,resumen!$A$4:$HF$104,157,FALSE)</f>
        <v>0</v>
      </c>
      <c r="BX23" s="113">
        <f>IF(VLOOKUP(BX$1,resumen!$A$4:$HF$104,156,FALSE)-BY23&lt;0,0,VLOOKUP(BX$1,resumen!$A$4:$HF$104,156,FALSE)-BY23)</f>
        <v>0</v>
      </c>
      <c r="BY23" s="113">
        <f>VLOOKUP(BX$1,resumen!$A$4:$HF$104,153,FALSE)</f>
        <v>0</v>
      </c>
      <c r="BZ23" s="113">
        <f>VLOOKUP(BX$1,resumen!$A$4:$HF$104,157,FALSE)</f>
        <v>0</v>
      </c>
      <c r="CA23" s="113">
        <f>IF(VLOOKUP(CA$1,resumen!$A$4:$HF$104,156,FALSE)-CB23&lt;0,0,VLOOKUP(CA$1,resumen!$A$4:$HF$104,156,FALSE)-CB23)</f>
        <v>0</v>
      </c>
      <c r="CB23" s="113">
        <f>VLOOKUP(CA$1,resumen!$A$4:$HF$104,153,FALSE)</f>
        <v>0</v>
      </c>
      <c r="CC23" s="113">
        <f>VLOOKUP(CA$1,resumen!$A$4:$HF$104,157,FALSE)</f>
        <v>0</v>
      </c>
      <c r="CD23" s="113">
        <f>IF(VLOOKUP(CD$1,resumen!$A$4:$HF$104,156,FALSE)-CE23&lt;0,0,VLOOKUP(CD$1,resumen!$A$4:$HF$104,156,FALSE)-CE23)</f>
        <v>0</v>
      </c>
      <c r="CE23" s="113">
        <f>VLOOKUP(CD$1,resumen!$A$4:$HF$104,153,FALSE)</f>
        <v>0</v>
      </c>
      <c r="CF23" s="113">
        <f>VLOOKUP(CD$1,resumen!$A$4:$HF$104,157,FALSE)</f>
        <v>0</v>
      </c>
      <c r="CG23" s="113">
        <f>IF(VLOOKUP(CG$1,resumen!$A$4:$HF$104,156,FALSE)-CH23&lt;0,0,VLOOKUP(CG$1,resumen!$A$4:$HF$104,156,FALSE)-CH23)</f>
        <v>0</v>
      </c>
      <c r="CH23" s="113">
        <f>VLOOKUP(CG$1,resumen!$A$4:$HF$104,153,FALSE)</f>
        <v>0</v>
      </c>
      <c r="CI23" s="113">
        <f>VLOOKUP(CG$1,resumen!$A$4:$HF$104,157,FALSE)</f>
        <v>0</v>
      </c>
      <c r="CJ23" s="113">
        <f>IF(VLOOKUP(CJ$1,resumen!$A$4:$HF$104,156,FALSE)-CK23&lt;0,0,VLOOKUP(CJ$1,resumen!$A$4:$HF$104,156,FALSE)-CK23)</f>
        <v>0</v>
      </c>
      <c r="CK23" s="113">
        <f>VLOOKUP(CJ$1,resumen!$A$4:$HF$104,153,FALSE)</f>
        <v>0</v>
      </c>
      <c r="CL23" s="113">
        <f>VLOOKUP(CJ$1,resumen!$A$4:$HF$104,157,FALSE)</f>
        <v>0</v>
      </c>
      <c r="CM23" s="113">
        <f>IF(VLOOKUP(CM$1,resumen!$A$4:$HF$104,156,FALSE)-CN23&lt;0,0,VLOOKUP(CM$1,resumen!$A$4:$HF$104,156,FALSE)-CN23)</f>
        <v>0</v>
      </c>
      <c r="CN23" s="113">
        <f>VLOOKUP(CM$1,resumen!$A$4:$HF$104,153,FALSE)</f>
        <v>0</v>
      </c>
      <c r="CO23" s="113">
        <f>VLOOKUP(CM$1,resumen!$A$4:$HF$104,157,FALSE)</f>
        <v>0</v>
      </c>
      <c r="CP23" s="113">
        <f>IF(VLOOKUP(CP$1,resumen!$A$4:$HF$104,156,FALSE)-CQ23&lt;0,0,VLOOKUP(CP$1,resumen!$A$4:$HF$104,156,FALSE)-CQ23)</f>
        <v>0</v>
      </c>
      <c r="CQ23" s="113">
        <f>VLOOKUP(CP$1,resumen!$A$4:$HF$104,153,FALSE)</f>
        <v>0</v>
      </c>
      <c r="CR23" s="113">
        <f>VLOOKUP(CP$1,resumen!$A$4:$HF$104,157,FALSE)</f>
        <v>0</v>
      </c>
      <c r="CS23" s="113">
        <f>IF(VLOOKUP(CS$1,resumen!$A$4:$HF$104,156,FALSE)-CT23&lt;0,0,VLOOKUP(CS$1,resumen!$A$4:$HF$104,156,FALSE)-CT23)</f>
        <v>0</v>
      </c>
      <c r="CT23" s="113">
        <f>VLOOKUP(CS$1,resumen!$A$4:$HF$104,153,FALSE)</f>
        <v>0</v>
      </c>
      <c r="CU23" s="113">
        <f>VLOOKUP(CS$1,resumen!$A$4:$HF$104,157,FALSE)</f>
        <v>0</v>
      </c>
      <c r="CV23" s="113">
        <f>IF(VLOOKUP(CV$1,resumen!$A$4:$HF$104,156,FALSE)-CW23&lt;0,0,VLOOKUP(CV$1,resumen!$A$4:$HF$104,156,FALSE)-CW23)</f>
        <v>0</v>
      </c>
      <c r="CW23" s="113">
        <f>VLOOKUP(CV$1,resumen!$A$4:$HF$104,153,FALSE)</f>
        <v>0</v>
      </c>
      <c r="CX23" s="113">
        <f>VLOOKUP(CV$1,resumen!$A$4:$HF$104,157,FALSE)</f>
        <v>0</v>
      </c>
      <c r="CY23" s="113">
        <f>IF(VLOOKUP(CY$1,resumen!$A$4:$HF$104,156,FALSE)-CZ23&lt;0,0,VLOOKUP(CY$1,resumen!$A$4:$HF$104,156,FALSE)-CZ23)</f>
        <v>0</v>
      </c>
      <c r="CZ23" s="113">
        <f>VLOOKUP(CY$1,resumen!$A$4:$HF$104,153,FALSE)</f>
        <v>0</v>
      </c>
      <c r="DA23" s="113">
        <f>VLOOKUP(CY$1,resumen!$A$4:$HF$104,157,FALSE)</f>
        <v>0</v>
      </c>
      <c r="DB23" s="113">
        <f>IF(VLOOKUP(DB$1,resumen!$A$4:$HF$104,156,FALSE)-DC23&lt;0,0,VLOOKUP(DB$1,resumen!$A$4:$HF$104,156,FALSE)-DC23)</f>
        <v>0</v>
      </c>
      <c r="DC23" s="113">
        <f>VLOOKUP(DB$1,resumen!$A$4:$HF$104,153,FALSE)</f>
        <v>0</v>
      </c>
      <c r="DD23" s="113">
        <f>VLOOKUP(DB$1,resumen!$A$4:$HF$104,157,FALSE)</f>
        <v>0</v>
      </c>
      <c r="DE23" s="113">
        <f>IF(VLOOKUP(DE$1,resumen!$A$4:$HF$104,156,FALSE)-DF23&lt;0,0,VLOOKUP(DE$1,resumen!$A$4:$HF$104,156,FALSE)-DF23)</f>
        <v>0</v>
      </c>
      <c r="DF23" s="113">
        <f>VLOOKUP(DE$1,resumen!$A$4:$HF$104,153,FALSE)</f>
        <v>0</v>
      </c>
      <c r="DG23" s="113">
        <f>VLOOKUP(DE$1,resumen!$A$4:$HF$104,157,FALSE)</f>
        <v>0</v>
      </c>
      <c r="DH23" s="113">
        <f>IF(VLOOKUP(DH$1,resumen!$A$4:$HF$104,156,FALSE)-DI23&lt;0,0,VLOOKUP(DH$1,resumen!$A$4:$HF$104,156,FALSE)-DI23)</f>
        <v>0</v>
      </c>
      <c r="DI23" s="113">
        <f>VLOOKUP(DH$1,resumen!$A$4:$HF$104,153,FALSE)</f>
        <v>0</v>
      </c>
      <c r="DJ23" s="113">
        <f>VLOOKUP(DH$1,resumen!$A$4:$HF$104,157,FALSE)</f>
        <v>0</v>
      </c>
      <c r="DK23" s="113">
        <f>IF(VLOOKUP(DK$1,resumen!$A$4:$HF$104,156,FALSE)-DL23&lt;0,0,VLOOKUP(DK$1,resumen!$A$4:$HF$104,156,FALSE)-DL23)</f>
        <v>0</v>
      </c>
      <c r="DL23" s="113">
        <f>VLOOKUP(DK$1,resumen!$A$4:$HF$104,153,FALSE)</f>
        <v>0</v>
      </c>
      <c r="DM23" s="113">
        <f>VLOOKUP(DK$1,resumen!$A$4:$HF$104,157,FALSE)</f>
        <v>0</v>
      </c>
      <c r="DN23" s="113">
        <f>IF(VLOOKUP(DN$1,resumen!$A$4:$HF$104,156,FALSE)-DO23&lt;0,0,VLOOKUP(DN$1,resumen!$A$4:$HF$104,156,FALSE)-DO23)</f>
        <v>0</v>
      </c>
      <c r="DO23" s="113">
        <f>VLOOKUP(DN$1,resumen!$A$4:$HF$104,153,FALSE)</f>
        <v>0</v>
      </c>
      <c r="DP23" s="113">
        <f>VLOOKUP(DN$1,resumen!$A$4:$HF$104,157,FALSE)</f>
        <v>0</v>
      </c>
      <c r="DQ23" s="113">
        <f>IF(VLOOKUP(DQ$1,resumen!$A$4:$HF$104,156,FALSE)-DR23&lt;0,0,VLOOKUP(DQ$1,resumen!$A$4:$HF$104,156,FALSE)-DR23)</f>
        <v>0</v>
      </c>
      <c r="DR23" s="113">
        <f>VLOOKUP(DQ$1,resumen!$A$4:$HF$104,153,FALSE)</f>
        <v>0</v>
      </c>
      <c r="DS23" s="113">
        <f>VLOOKUP(DQ$1,resumen!$A$4:$HF$104,157,FALSE)</f>
        <v>0</v>
      </c>
      <c r="DT23" s="113">
        <f>IF(VLOOKUP(DT$1,resumen!$A$4:$HF$104,156,FALSE)-DU23&lt;0,0,VLOOKUP(DT$1,resumen!$A$4:$HF$104,156,FALSE)-DU23)</f>
        <v>0</v>
      </c>
      <c r="DU23" s="113">
        <f>VLOOKUP(DT$1,resumen!$A$4:$HF$104,153,FALSE)</f>
        <v>0</v>
      </c>
      <c r="DV23" s="113">
        <f>VLOOKUP(DT$1,resumen!$A$4:$HF$104,157,FALSE)</f>
        <v>0</v>
      </c>
      <c r="DW23" s="113">
        <f>IF(VLOOKUP(DW$1,resumen!$A$4:$HF$104,156,FALSE)-DX23&lt;0,0,VLOOKUP(DW$1,resumen!$A$4:$HF$104,156,FALSE)-DX23)</f>
        <v>0</v>
      </c>
      <c r="DX23" s="113">
        <f>VLOOKUP(DW$1,resumen!$A$4:$HF$104,153,FALSE)</f>
        <v>0</v>
      </c>
      <c r="DY23" s="113">
        <f>VLOOKUP(DW$1,resumen!$A$4:$HF$104,157,FALSE)</f>
        <v>0</v>
      </c>
      <c r="DZ23" s="113">
        <f>IF(VLOOKUP(DZ$1,resumen!$A$4:$HF$104,156,FALSE)-EA23&lt;0,0,VLOOKUP(DZ$1,resumen!$A$4:$HF$104,156,FALSE)-EA23)</f>
        <v>0</v>
      </c>
      <c r="EA23" s="113">
        <f>VLOOKUP(DZ$1,resumen!$A$4:$HF$104,153,FALSE)</f>
        <v>0</v>
      </c>
      <c r="EB23" s="113">
        <f>VLOOKUP(DZ$1,resumen!$A$4:$HF$104,157,FALSE)</f>
        <v>0</v>
      </c>
      <c r="EC23" s="113">
        <f>IF(VLOOKUP(EC$1,resumen!$A$4:$HF$104,156,FALSE)-ED23&lt;0,0,VLOOKUP(EC$1,resumen!$A$4:$HF$104,156,FALSE)-ED23)</f>
        <v>0</v>
      </c>
      <c r="ED23" s="113">
        <f>VLOOKUP(EC$1,resumen!$A$4:$HF$104,153,FALSE)</f>
        <v>0</v>
      </c>
      <c r="EE23" s="113">
        <f>VLOOKUP(EC$1,resumen!$A$4:$HF$104,157,FALSE)</f>
        <v>0</v>
      </c>
      <c r="EF23" s="113">
        <f>IF(VLOOKUP(EF$1,resumen!$A$4:$HF$104,156,FALSE)-EG23&lt;0,0,VLOOKUP(EF$1,resumen!$A$4:$HF$104,156,FALSE)-EG23)</f>
        <v>0</v>
      </c>
      <c r="EG23" s="113">
        <f>VLOOKUP(EF$1,resumen!$A$4:$HF$104,153,FALSE)</f>
        <v>0</v>
      </c>
      <c r="EH23" s="113">
        <f>VLOOKUP(EF$1,resumen!$A$4:$HF$104,157,FALSE)</f>
        <v>0</v>
      </c>
      <c r="EI23" s="113">
        <f>IF(VLOOKUP(EI$1,resumen!$A$4:$HF$104,156,FALSE)-EJ23&lt;0,0,VLOOKUP(EI$1,resumen!$A$4:$HF$104,156,FALSE)-EJ23)</f>
        <v>0</v>
      </c>
      <c r="EJ23" s="113">
        <f>VLOOKUP(EI$1,resumen!$A$4:$HF$104,153,FALSE)</f>
        <v>0</v>
      </c>
      <c r="EK23" s="113">
        <f>VLOOKUP(EI$1,resumen!$A$4:$HF$104,157,FALSE)</f>
        <v>0</v>
      </c>
      <c r="EL23" s="113">
        <f>IF(VLOOKUP(EL$1,resumen!$A$4:$HF$104,156,FALSE)-EM23&lt;0,0,VLOOKUP(EL$1,resumen!$A$4:$HF$104,156,FALSE)-EM23)</f>
        <v>0</v>
      </c>
      <c r="EM23" s="113">
        <f>VLOOKUP(EL$1,resumen!$A$4:$HF$104,153,FALSE)</f>
        <v>0</v>
      </c>
      <c r="EN23" s="113">
        <f>VLOOKUP(EL$1,resumen!$A$4:$HF$104,157,FALSE)</f>
        <v>0</v>
      </c>
      <c r="EO23" s="113">
        <f>IF(VLOOKUP(EO$1,resumen!$A$4:$HF$104,156,FALSE)-EP23&lt;0,0,VLOOKUP(EO$1,resumen!$A$4:$HF$104,156,FALSE)-EP23)</f>
        <v>0</v>
      </c>
      <c r="EP23" s="113">
        <f>VLOOKUP(EO$1,resumen!$A$4:$HF$104,153,FALSE)</f>
        <v>0</v>
      </c>
      <c r="EQ23" s="113">
        <f>VLOOKUP(EO$1,resumen!$A$4:$HF$104,157,FALSE)</f>
        <v>0</v>
      </c>
      <c r="ER23" s="113">
        <f>IF(VLOOKUP(ER$1,resumen!$A$4:$HF$104,156,FALSE)-ES23&lt;0,0,VLOOKUP(ER$1,resumen!$A$4:$HF$104,156,FALSE)-ES23)</f>
        <v>0</v>
      </c>
      <c r="ES23" s="113">
        <f>VLOOKUP(ER$1,resumen!$A$4:$HF$104,153,FALSE)</f>
        <v>0</v>
      </c>
      <c r="ET23" s="113">
        <f>VLOOKUP(ER$1,resumen!$A$4:$HF$104,157,FALSE)</f>
        <v>0</v>
      </c>
      <c r="EU23" s="113">
        <f>IF(VLOOKUP(EU$1,resumen!$A$4:$HF$104,156,FALSE)-EV23&lt;0,0,VLOOKUP(EU$1,resumen!$A$4:$HF$104,156,FALSE)-EV23)</f>
        <v>0</v>
      </c>
      <c r="EV23" s="113">
        <f>VLOOKUP(EU$1,resumen!$A$4:$HF$104,153,FALSE)</f>
        <v>0</v>
      </c>
      <c r="EW23" s="113">
        <f>VLOOKUP(EU$1,resumen!$A$4:$HF$104,157,FALSE)</f>
        <v>0</v>
      </c>
      <c r="EX23" s="113">
        <f>IF(VLOOKUP(EX$1,resumen!$A$4:$HF$104,156,FALSE)-EY23&lt;0,0,VLOOKUP(EX$1,resumen!$A$4:$HF$104,156,FALSE)-EY23)</f>
        <v>0</v>
      </c>
      <c r="EY23" s="113">
        <f>VLOOKUP(EX$1,resumen!$A$4:$HF$104,153,FALSE)</f>
        <v>0</v>
      </c>
      <c r="EZ23" s="113">
        <f>VLOOKUP(EX$1,resumen!$A$4:$HF$104,157,FALSE)</f>
        <v>0</v>
      </c>
      <c r="FA23" s="113">
        <f>IF(VLOOKUP(FA$1,resumen!$A$4:$HF$104,156,FALSE)-FB23&lt;0,0,VLOOKUP(FA$1,resumen!$A$4:$HF$104,156,FALSE)-FB23)</f>
        <v>0</v>
      </c>
      <c r="FB23" s="113">
        <f>VLOOKUP(FA$1,resumen!$A$4:$HF$104,153,FALSE)</f>
        <v>0</v>
      </c>
      <c r="FC23" s="113">
        <f>VLOOKUP(FA$1,resumen!$A$4:$HF$104,157,FALSE)</f>
        <v>0</v>
      </c>
      <c r="FD23" s="113">
        <f>IF(VLOOKUP(FD$1,resumen!$A$4:$HF$104,156,FALSE)-FE23&lt;0,0,VLOOKUP(FD$1,resumen!$A$4:$HF$104,156,FALSE)-FE23)</f>
        <v>0</v>
      </c>
      <c r="FE23" s="113">
        <f>VLOOKUP(FD$1,resumen!$A$4:$HF$104,153,FALSE)</f>
        <v>0</v>
      </c>
      <c r="FF23" s="113">
        <f>VLOOKUP(FD$1,resumen!$A$4:$HF$104,157,FALSE)</f>
        <v>0</v>
      </c>
      <c r="FG23" s="113">
        <f>IF(VLOOKUP(FG$1,resumen!$A$4:$HF$104,156,FALSE)-FH23&lt;0,0,VLOOKUP(FG$1,resumen!$A$4:$HF$104,156,FALSE)-FH23)</f>
        <v>0</v>
      </c>
      <c r="FH23" s="113">
        <f>VLOOKUP(FG$1,resumen!$A$4:$HF$104,153,FALSE)</f>
        <v>0</v>
      </c>
      <c r="FI23" s="113">
        <f>VLOOKUP(FG$1,resumen!$A$4:$HF$104,157,FALSE)</f>
        <v>0</v>
      </c>
      <c r="FJ23" s="113">
        <f>IF(VLOOKUP(FJ$1,resumen!$A$4:$HF$104,156,FALSE)-FK23&lt;0,0,VLOOKUP(FJ$1,resumen!$A$4:$HF$104,156,FALSE)-FK23)</f>
        <v>0</v>
      </c>
      <c r="FK23" s="113">
        <f>VLOOKUP(FJ$1,resumen!$A$4:$HF$104,153,FALSE)</f>
        <v>0</v>
      </c>
      <c r="FL23" s="113">
        <f>VLOOKUP(FJ$1,resumen!$A$4:$HF$104,157,FALSE)</f>
        <v>0</v>
      </c>
      <c r="FM23" s="113">
        <f>IF(VLOOKUP(FM$1,resumen!$A$4:$HF$104,156,FALSE)-FN23&lt;0,0,VLOOKUP(FM$1,resumen!$A$4:$HF$104,156,FALSE)-FN23)</f>
        <v>0</v>
      </c>
      <c r="FN23" s="113">
        <f>VLOOKUP(FM$1,resumen!$A$4:$HF$104,153,FALSE)</f>
        <v>0</v>
      </c>
      <c r="FO23" s="113">
        <f>VLOOKUP(FM$1,resumen!$A$4:$HF$104,157,FALSE)</f>
        <v>0</v>
      </c>
      <c r="FP23" s="113">
        <f>IF(VLOOKUP(FP$1,resumen!$A$4:$HF$104,156,FALSE)-FQ23&lt;0,0,VLOOKUP(FP$1,resumen!$A$4:$HF$104,156,FALSE)-FQ23)</f>
        <v>0</v>
      </c>
      <c r="FQ23" s="113">
        <f>VLOOKUP(FP$1,resumen!$A$4:$HF$104,153,FALSE)</f>
        <v>0</v>
      </c>
      <c r="FR23" s="113">
        <f>VLOOKUP(FP$1,resumen!$A$4:$HF$104,157,FALSE)</f>
        <v>0</v>
      </c>
      <c r="FS23" s="113">
        <f>IF(VLOOKUP(FS$1,resumen!$A$4:$HF$104,156,FALSE)-FT23&lt;0,0,VLOOKUP(FS$1,resumen!$A$4:$HF$104,156,FALSE)-FT23)</f>
        <v>0</v>
      </c>
      <c r="FT23" s="113">
        <f>VLOOKUP(FS$1,resumen!$A$4:$HF$104,153,FALSE)</f>
        <v>0</v>
      </c>
      <c r="FU23" s="113">
        <f>VLOOKUP(FS$1,resumen!$A$4:$HF$104,157,FALSE)</f>
        <v>0</v>
      </c>
      <c r="FV23" s="113">
        <f>IF(VLOOKUP(FV$1,resumen!$A$4:$HF$104,156,FALSE)-FW23&lt;0,0,VLOOKUP(FV$1,resumen!$A$4:$HF$104,156,FALSE)-FW23)</f>
        <v>0</v>
      </c>
      <c r="FW23" s="113">
        <f>VLOOKUP(FV$1,resumen!$A$4:$HF$104,153,FALSE)</f>
        <v>0</v>
      </c>
      <c r="FX23" s="113">
        <f>VLOOKUP(FV$1,resumen!$A$4:$HF$104,157,FALSE)</f>
        <v>0</v>
      </c>
      <c r="FY23" s="113">
        <f>IF(VLOOKUP(FY$1,resumen!$A$4:$HF$104,156,FALSE)-FZ23&lt;0,0,VLOOKUP(FY$1,resumen!$A$4:$HF$104,156,FALSE)-FZ23)</f>
        <v>0</v>
      </c>
      <c r="FZ23" s="113">
        <f>VLOOKUP(FY$1,resumen!$A$4:$HF$104,153,FALSE)</f>
        <v>0</v>
      </c>
      <c r="GA23" s="113">
        <f>VLOOKUP(FY$1,resumen!$A$4:$HF$104,157,FALSE)</f>
        <v>0</v>
      </c>
      <c r="GB23" s="113">
        <f>IF(VLOOKUP(GB$1,resumen!$A$4:$HF$104,156,FALSE)-GC23&lt;0,0,VLOOKUP(GB$1,resumen!$A$4:$HF$104,156,FALSE)-GC23)</f>
        <v>0</v>
      </c>
      <c r="GC23" s="113">
        <f>VLOOKUP(GB$1,resumen!$A$4:$HF$104,153,FALSE)</f>
        <v>0</v>
      </c>
      <c r="GD23" s="113">
        <f>VLOOKUP(GB$1,resumen!$A$4:$HF$104,157,FALSE)</f>
        <v>0</v>
      </c>
      <c r="GE23" s="113">
        <f>IF(VLOOKUP(GE$1,resumen!$A$4:$HF$104,156,FALSE)-GF23&lt;0,0,VLOOKUP(GE$1,resumen!$A$4:$HF$104,156,FALSE)-GF23)</f>
        <v>0</v>
      </c>
      <c r="GF23" s="113">
        <f>VLOOKUP(GE$1,resumen!$A$4:$HF$104,153,FALSE)</f>
        <v>0</v>
      </c>
      <c r="GG23" s="113">
        <f>VLOOKUP(GE$1,resumen!$A$4:$HF$104,157,FALSE)</f>
        <v>0</v>
      </c>
      <c r="GH23" s="113">
        <f>IF(VLOOKUP(GH$1,resumen!$A$4:$HF$104,156,FALSE)-GI23&lt;0,0,VLOOKUP(GH$1,resumen!$A$4:$HF$104,156,FALSE)-GI23)</f>
        <v>0</v>
      </c>
      <c r="GI23" s="113">
        <f>VLOOKUP(GH$1,resumen!$A$4:$HF$104,153,FALSE)</f>
        <v>0</v>
      </c>
      <c r="GJ23" s="113">
        <f>VLOOKUP(GH$1,resumen!$A$4:$HF$104,157,FALSE)</f>
        <v>0</v>
      </c>
      <c r="GK23" s="113">
        <f>IF(VLOOKUP(GK$1,resumen!$A$4:$HF$104,156,FALSE)-GL23&lt;0,0,VLOOKUP(GK$1,resumen!$A$4:$HF$104,156,FALSE)-GL23)</f>
        <v>0</v>
      </c>
      <c r="GL23" s="113">
        <f>VLOOKUP(GK$1,resumen!$A$4:$HF$104,153,FALSE)</f>
        <v>0</v>
      </c>
      <c r="GM23" s="113">
        <f>VLOOKUP(GK$1,resumen!$A$4:$HF$104,157,FALSE)</f>
        <v>0</v>
      </c>
      <c r="GN23" s="113">
        <f>IF(VLOOKUP(GN$1,resumen!$A$4:$HF$104,156,FALSE)-GO23&lt;0,0,VLOOKUP(GN$1,resumen!$A$4:$HF$104,156,FALSE)-GO23)</f>
        <v>0</v>
      </c>
      <c r="GO23" s="113">
        <f>VLOOKUP(GN$1,resumen!$A$4:$HF$104,153,FALSE)</f>
        <v>0</v>
      </c>
      <c r="GP23" s="113">
        <f>VLOOKUP(GN$1,resumen!$A$4:$HF$104,157,FALSE)</f>
        <v>0</v>
      </c>
      <c r="GQ23" s="113">
        <f>IF(VLOOKUP(GQ$1,resumen!$A$4:$HF$104,156,FALSE)-GR23&lt;0,0,VLOOKUP(GQ$1,resumen!$A$4:$HF$104,156,FALSE)-GR23)</f>
        <v>0</v>
      </c>
      <c r="GR23" s="113">
        <f>VLOOKUP(GQ$1,resumen!$A$4:$HF$104,153,FALSE)</f>
        <v>0</v>
      </c>
      <c r="GS23" s="113">
        <f>VLOOKUP(GQ$1,resumen!$A$4:$HF$104,157,FALSE)</f>
        <v>0</v>
      </c>
      <c r="GT23" s="113">
        <f>IF(VLOOKUP(GT$1,resumen!$A$4:$HF$104,156,FALSE)-GU23&lt;0,0,VLOOKUP(GT$1,resumen!$A$4:$HF$104,156,FALSE)-GU23)</f>
        <v>0</v>
      </c>
      <c r="GU23" s="113">
        <f>VLOOKUP(GT$1,resumen!$A$4:$HF$104,153,FALSE)</f>
        <v>0</v>
      </c>
      <c r="GV23" s="113">
        <f>VLOOKUP(GT$1,resumen!$A$4:$HF$104,157,FALSE)</f>
        <v>0</v>
      </c>
      <c r="GW23" s="113">
        <f>IF(VLOOKUP(GW$1,resumen!$A$4:$HF$104,156,FALSE)-GX23&lt;0,0,VLOOKUP(GW$1,resumen!$A$4:$HF$104,156,FALSE)-GX23)</f>
        <v>0</v>
      </c>
      <c r="GX23" s="113">
        <f>VLOOKUP(GW$1,resumen!$A$4:$HF$104,153,FALSE)</f>
        <v>0</v>
      </c>
      <c r="GY23" s="113">
        <f>VLOOKUP(GW$1,resumen!$A$4:$HF$104,157,FALSE)</f>
        <v>0</v>
      </c>
      <c r="GZ23" s="113">
        <f>IF(VLOOKUP(GZ$1,resumen!$A$4:$HF$104,156,FALSE)-HA23&lt;0,0,VLOOKUP(GZ$1,resumen!$A$4:$HF$104,156,FALSE)-HA23)</f>
        <v>0</v>
      </c>
      <c r="HA23" s="113">
        <f>VLOOKUP(GZ$1,resumen!$A$4:$HF$104,153,FALSE)</f>
        <v>0</v>
      </c>
      <c r="HB23" s="113">
        <f>VLOOKUP(GZ$1,resumen!$A$4:$HF$104,157,FALSE)</f>
        <v>0</v>
      </c>
      <c r="HC23" s="113">
        <f>IF(VLOOKUP(HC$1,resumen!$A$4:$HF$104,156,FALSE)-HD23&lt;0,0,VLOOKUP(HC$1,resumen!$A$4:$HF$104,156,FALSE)-HD23)</f>
        <v>0</v>
      </c>
      <c r="HD23" s="113">
        <f>VLOOKUP(HC$1,resumen!$A$4:$HF$104,153,FALSE)</f>
        <v>0</v>
      </c>
      <c r="HE23" s="113">
        <f>VLOOKUP(HC$1,resumen!$A$4:$HF$104,157,FALSE)</f>
        <v>0</v>
      </c>
      <c r="HF23" s="113">
        <f>IF(VLOOKUP(HF$1,resumen!$A$4:$HF$104,156,FALSE)-HG23&lt;0,0,VLOOKUP(HF$1,resumen!$A$4:$HF$104,156,FALSE)-HG23)</f>
        <v>0</v>
      </c>
      <c r="HG23" s="113">
        <f>VLOOKUP(HF$1,resumen!$A$4:$HF$104,153,FALSE)</f>
        <v>0</v>
      </c>
      <c r="HH23" s="113">
        <f>VLOOKUP(HF$1,resumen!$A$4:$HF$104,157,FALSE)</f>
        <v>0</v>
      </c>
      <c r="HI23" s="113">
        <f>IF(VLOOKUP(HI$1,resumen!$A$4:$HF$104,156,FALSE)-HJ23&lt;0,0,VLOOKUP(HI$1,resumen!$A$4:$HF$104,156,FALSE)-HJ23)</f>
        <v>0</v>
      </c>
      <c r="HJ23" s="113">
        <f>VLOOKUP(HI$1,resumen!$A$4:$HF$104,153,FALSE)</f>
        <v>0</v>
      </c>
      <c r="HK23" s="113">
        <f>VLOOKUP(HI$1,resumen!$A$4:$HF$104,157,FALSE)</f>
        <v>0</v>
      </c>
      <c r="HL23" s="113">
        <f>IF(VLOOKUP(HL$1,resumen!$A$4:$HF$104,156,FALSE)-HM23&lt;0,0,VLOOKUP(HL$1,resumen!$A$4:$HF$104,156,FALSE)-HM23)</f>
        <v>0</v>
      </c>
      <c r="HM23" s="113">
        <f>VLOOKUP(HL$1,resumen!$A$4:$HF$104,153,FALSE)</f>
        <v>0</v>
      </c>
      <c r="HN23" s="113">
        <f>VLOOKUP(HL$1,resumen!$A$4:$HF$104,157,FALSE)</f>
        <v>0</v>
      </c>
      <c r="HO23" s="113">
        <f>IF(VLOOKUP(HO$1,resumen!$A$4:$HF$104,156,FALSE)-HP23&lt;0,0,VLOOKUP(HO$1,resumen!$A$4:$HF$104,156,FALSE)-HP23)</f>
        <v>0</v>
      </c>
      <c r="HP23" s="113">
        <f>VLOOKUP(HO$1,resumen!$A$4:$HF$104,153,FALSE)</f>
        <v>0</v>
      </c>
      <c r="HQ23" s="113">
        <f>VLOOKUP(HO$1,resumen!$A$4:$HF$104,157,FALSE)</f>
        <v>0</v>
      </c>
      <c r="HR23" s="113">
        <f>IF(VLOOKUP(HR$1,resumen!$A$4:$HF$104,156,FALSE)-HS23&lt;0,0,VLOOKUP(HR$1,resumen!$A$4:$HF$104,156,FALSE)-HS23)</f>
        <v>0</v>
      </c>
      <c r="HS23" s="113">
        <f>VLOOKUP(HR$1,resumen!$A$4:$HF$104,153,FALSE)</f>
        <v>0</v>
      </c>
      <c r="HT23" s="113">
        <f>VLOOKUP(HR$1,resumen!$A$4:$HF$104,157,FALSE)</f>
        <v>0</v>
      </c>
      <c r="HU23" s="113">
        <f>IF(VLOOKUP(HU$1,resumen!$A$4:$HF$104,156,FALSE)-HV23&lt;0,0,VLOOKUP(HU$1,resumen!$A$4:$HF$104,156,FALSE)-HV23)</f>
        <v>0</v>
      </c>
      <c r="HV23" s="113">
        <f>VLOOKUP(HU$1,resumen!$A$4:$HF$104,153,FALSE)</f>
        <v>0</v>
      </c>
      <c r="HW23" s="113">
        <f>VLOOKUP(HU$1,resumen!$A$4:$HF$104,157,FALSE)</f>
        <v>0</v>
      </c>
      <c r="HX23" s="113">
        <f>IF(VLOOKUP(HX$1,resumen!$A$4:$HF$104,156,FALSE)-HY23&lt;0,0,VLOOKUP(HX$1,resumen!$A$4:$HF$104,156,FALSE)-HY23)</f>
        <v>0</v>
      </c>
      <c r="HY23" s="113">
        <f>VLOOKUP(HX$1,resumen!$A$4:$HF$104,153,FALSE)</f>
        <v>0</v>
      </c>
      <c r="HZ23" s="113">
        <f>VLOOKUP(HX$1,resumen!$A$4:$HF$104,157,FALSE)</f>
        <v>0</v>
      </c>
      <c r="IA23" s="113">
        <f>IF(VLOOKUP(IA$1,resumen!$A$4:$HF$104,156,FALSE)-IB23&lt;0,0,VLOOKUP(IA$1,resumen!$A$4:$HF$104,156,FALSE)-IB23)</f>
        <v>0</v>
      </c>
      <c r="IB23" s="113">
        <f>VLOOKUP(IA$1,resumen!$A$4:$HF$104,153,FALSE)</f>
        <v>0</v>
      </c>
      <c r="IC23" s="113">
        <f>VLOOKUP(IA$1,resumen!$A$4:$HF$104,157,FALSE)</f>
        <v>0</v>
      </c>
      <c r="ID23" s="113">
        <f>IF(VLOOKUP(ID$1,resumen!$A$4:$HF$104,156,FALSE)-IE23&lt;0,0,VLOOKUP(ID$1,resumen!$A$4:$HF$104,156,FALSE)-IE23)</f>
        <v>0</v>
      </c>
      <c r="IE23" s="113">
        <f>VLOOKUP(ID$1,resumen!$A$4:$HF$104,153,FALSE)</f>
        <v>0</v>
      </c>
      <c r="IF23" s="113">
        <f>VLOOKUP(ID$1,resumen!$A$4:$HF$104,157,FALSE)</f>
        <v>0</v>
      </c>
      <c r="IG23" s="113">
        <f>IF(VLOOKUP(IG$1,resumen!$A$4:$HF$104,156,FALSE)-IH23&lt;0,0,VLOOKUP(IG$1,resumen!$A$4:$HF$104,156,FALSE)-IH23)</f>
        <v>0</v>
      </c>
      <c r="IH23" s="113">
        <f>VLOOKUP(IG$1,resumen!$A$4:$HF$104,153,FALSE)</f>
        <v>0</v>
      </c>
      <c r="II23" s="113">
        <f>VLOOKUP(IG$1,resumen!$A$4:$HF$104,157,FALSE)</f>
        <v>0</v>
      </c>
      <c r="IJ23" s="113">
        <f>IF(VLOOKUP(IJ$1,resumen!$A$4:$HF$104,156,FALSE)-IK23&lt;0,0,VLOOKUP(IJ$1,resumen!$A$4:$HF$104,156,FALSE)-IK23)</f>
        <v>0</v>
      </c>
      <c r="IK23" s="113">
        <f>VLOOKUP(IJ$1,resumen!$A$4:$HF$104,153,FALSE)</f>
        <v>0</v>
      </c>
      <c r="IL23" s="113">
        <f>VLOOKUP(IJ$1,resumen!$A$4:$HF$104,157,FALSE)</f>
        <v>0</v>
      </c>
      <c r="IM23" s="113">
        <f>IF(VLOOKUP(IM$1,resumen!$A$4:$HF$104,156,FALSE)-IN23&lt;0,0,VLOOKUP(IM$1,resumen!$A$4:$HF$104,156,FALSE)-IN23)</f>
        <v>0</v>
      </c>
      <c r="IN23" s="113">
        <f>VLOOKUP(IM$1,resumen!$A$4:$HF$104,153,FALSE)</f>
        <v>0</v>
      </c>
      <c r="IO23" s="113">
        <f>VLOOKUP(IM$1,resumen!$A$4:$HF$104,157,FALSE)</f>
        <v>0</v>
      </c>
      <c r="IP23" s="113">
        <f>IF(VLOOKUP(IP$1,resumen!$A$4:$HF$104,156,FALSE)-IQ23&lt;0,0,VLOOKUP(IP$1,resumen!$A$4:$HF$104,156,FALSE)-IQ23)</f>
        <v>0</v>
      </c>
      <c r="IQ23" s="113">
        <f>VLOOKUP(IP$1,resumen!$A$4:$HF$104,153,FALSE)</f>
        <v>0</v>
      </c>
      <c r="IR23" s="113">
        <f>VLOOKUP(IP$1,resumen!$A$4:$HF$104,157,FALSE)</f>
        <v>0</v>
      </c>
      <c r="IS23" s="113">
        <f>IF(VLOOKUP(IS$1,resumen!$A$4:$HF$104,156,FALSE)-IT23&lt;0,0,VLOOKUP(IS$1,resumen!$A$4:$HF$104,156,FALSE)-IT23)</f>
        <v>0</v>
      </c>
      <c r="IT23" s="113">
        <f>VLOOKUP(IS$1,resumen!$A$4:$HF$104,153,FALSE)</f>
        <v>0</v>
      </c>
      <c r="IU23" s="113">
        <f>VLOOKUP(IS$1,resumen!$A$4:$HF$104,157,FALSE)</f>
        <v>0</v>
      </c>
      <c r="IV23" s="113">
        <f>IF(VLOOKUP(IV$1,resumen!$A$4:$HF$104,156,FALSE)-IW23&lt;0,0,VLOOKUP(IV$1,resumen!$A$4:$HF$104,156,FALSE)-IW23)</f>
        <v>0</v>
      </c>
      <c r="IW23" s="113">
        <f>VLOOKUP(IV$1,resumen!$A$4:$HF$104,153,FALSE)</f>
        <v>0</v>
      </c>
      <c r="IX23" s="113">
        <f>VLOOKUP(IV$1,resumen!$A$4:$HF$104,157,FALSE)</f>
        <v>0</v>
      </c>
      <c r="IY23" s="113">
        <f>IF(VLOOKUP(IY$1,resumen!$A$4:$HF$104,156,FALSE)-IZ23&lt;0,0,VLOOKUP(IY$1,resumen!$A$4:$HF$104,156,FALSE)-IZ23)</f>
        <v>0</v>
      </c>
      <c r="IZ23" s="113">
        <f>VLOOKUP(IY$1,resumen!$A$4:$HF$104,153,FALSE)</f>
        <v>0</v>
      </c>
      <c r="JA23" s="113">
        <f>VLOOKUP(IY$1,resumen!$A$4:$HF$104,157,FALSE)</f>
        <v>0</v>
      </c>
      <c r="JB23" s="113">
        <f>IF(VLOOKUP(JB$1,resumen!$A$4:$HF$104,156,FALSE)-JC23&lt;0,0,VLOOKUP(JB$1,resumen!$A$4:$HF$104,156,FALSE)-JC23)</f>
        <v>0</v>
      </c>
      <c r="JC23" s="113">
        <f>VLOOKUP(JB$1,resumen!$A$4:$HF$104,153,FALSE)</f>
        <v>0</v>
      </c>
      <c r="JD23" s="113">
        <f>VLOOKUP(JB$1,resumen!$A$4:$HF$104,157,FALSE)</f>
        <v>0</v>
      </c>
      <c r="JE23" s="113">
        <f>IF(VLOOKUP(JE$1,resumen!$A$4:$HF$104,156,FALSE)-JF23&lt;0,0,VLOOKUP(JE$1,resumen!$A$4:$HF$104,156,FALSE)-JF23)</f>
        <v>0</v>
      </c>
      <c r="JF23" s="113">
        <f>VLOOKUP(JE$1,resumen!$A$4:$HF$104,153,FALSE)</f>
        <v>0</v>
      </c>
      <c r="JG23" s="113">
        <f>VLOOKUP(JE$1,resumen!$A$4:$HF$104,157,FALSE)</f>
        <v>0</v>
      </c>
      <c r="JH23" s="113">
        <f>IF(VLOOKUP(JH$1,resumen!$A$4:$HF$104,156,FALSE)-JI23&lt;0,0,VLOOKUP(JH$1,resumen!$A$4:$HF$104,156,FALSE)-JI23)</f>
        <v>0</v>
      </c>
      <c r="JI23" s="113">
        <f>VLOOKUP(JH$1,resumen!$A$4:$HF$104,153,FALSE)</f>
        <v>0</v>
      </c>
      <c r="JJ23" s="113">
        <f>VLOOKUP(JH$1,resumen!$A$4:$HF$104,157,FALSE)</f>
        <v>0</v>
      </c>
      <c r="JK23" s="113">
        <f>IF(VLOOKUP(JK$1,resumen!$A$4:$HF$104,156,FALSE)-JL23&lt;0,0,VLOOKUP(JK$1,resumen!$A$4:$HF$104,156,FALSE)-JL23)</f>
        <v>0</v>
      </c>
      <c r="JL23" s="113">
        <f>VLOOKUP(JK$1,resumen!$A$4:$HF$104,153,FALSE)</f>
        <v>0</v>
      </c>
      <c r="JM23" s="113">
        <f>VLOOKUP(JK$1,resumen!$A$4:$HF$104,157,FALSE)</f>
        <v>0</v>
      </c>
      <c r="JN23" s="113">
        <f>IF(VLOOKUP(JN$1,resumen!$A$4:$HF$104,156,FALSE)-JO23&lt;0,0,VLOOKUP(JN$1,resumen!$A$4:$HF$104,156,FALSE)-JO23)</f>
        <v>0</v>
      </c>
      <c r="JO23" s="113">
        <f>VLOOKUP(JN$1,resumen!$A$4:$HF$104,153,FALSE)</f>
        <v>0</v>
      </c>
      <c r="JP23" s="113">
        <f>VLOOKUP(JN$1,resumen!$A$4:$HF$104,157,FALSE)</f>
        <v>0</v>
      </c>
      <c r="JQ23" s="113">
        <f>IF(VLOOKUP(JQ$1,resumen!$A$4:$HF$104,156,FALSE)-JR23&lt;0,0,VLOOKUP(JQ$1,resumen!$A$4:$HF$104,156,FALSE)-JR23)</f>
        <v>0</v>
      </c>
      <c r="JR23" s="113">
        <f>VLOOKUP(JQ$1,resumen!$A$4:$HF$104,153,FALSE)</f>
        <v>0</v>
      </c>
      <c r="JS23" s="113">
        <f>VLOOKUP(JQ$1,resumen!$A$4:$HF$104,157,FALSE)</f>
        <v>0</v>
      </c>
      <c r="JT23" s="113">
        <f>IF(VLOOKUP(JT$1,resumen!$A$4:$HF$104,156,FALSE)-JU23&lt;0,0,VLOOKUP(JT$1,resumen!$A$4:$HF$104,156,FALSE)-JU23)</f>
        <v>0</v>
      </c>
      <c r="JU23" s="113">
        <f>VLOOKUP(JT$1,resumen!$A$4:$HF$104,153,FALSE)</f>
        <v>0</v>
      </c>
      <c r="JV23" s="113">
        <f>VLOOKUP(JT$1,resumen!$A$4:$HF$104,157,FALSE)</f>
        <v>0</v>
      </c>
      <c r="JW23" s="113">
        <f>IF(VLOOKUP(JW$1,resumen!$A$4:$HF$104,156,FALSE)-JX23&lt;0,0,VLOOKUP(JW$1,resumen!$A$4:$HF$104,156,FALSE)-JX23)</f>
        <v>0</v>
      </c>
      <c r="JX23" s="113">
        <f>VLOOKUP(JW$1,resumen!$A$4:$HF$104,153,FALSE)</f>
        <v>0</v>
      </c>
      <c r="JY23" s="113">
        <f>VLOOKUP(JW$1,resumen!$A$4:$HF$104,157,FALSE)</f>
        <v>0</v>
      </c>
      <c r="JZ23" s="113">
        <f>IF(VLOOKUP(JZ$1,resumen!$A$4:$HF$104,156,FALSE)-KA23&lt;0,0,VLOOKUP(JZ$1,resumen!$A$4:$HF$104,156,FALSE)-KA23)</f>
        <v>0</v>
      </c>
      <c r="KA23" s="113">
        <f>VLOOKUP(JZ$1,resumen!$A$4:$HF$104,153,FALSE)</f>
        <v>0</v>
      </c>
      <c r="KB23" s="113">
        <f>VLOOKUP(JZ$1,resumen!$A$4:$HF$104,157,FALSE)</f>
        <v>0</v>
      </c>
      <c r="KC23" s="113">
        <f>IF(VLOOKUP(KC$1,resumen!$A$4:$HF$104,156,FALSE)-KD23&lt;0,0,VLOOKUP(KC$1,resumen!$A$4:$HF$104,156,FALSE)-KD23)</f>
        <v>0</v>
      </c>
      <c r="KD23" s="113">
        <f>VLOOKUP(KC$1,resumen!$A$4:$HF$104,153,FALSE)</f>
        <v>0</v>
      </c>
      <c r="KE23" s="113">
        <f>VLOOKUP(KC$1,resumen!$A$4:$HF$104,157,FALSE)</f>
        <v>0</v>
      </c>
      <c r="KF23" s="113">
        <f>IF(VLOOKUP(KF$1,resumen!$A$4:$HF$104,156,FALSE)-KG23&lt;0,0,VLOOKUP(KF$1,resumen!$A$4:$HF$104,156,FALSE)-KG23)</f>
        <v>0</v>
      </c>
      <c r="KG23" s="113">
        <f>VLOOKUP(KF$1,resumen!$A$4:$HF$104,153,FALSE)</f>
        <v>0</v>
      </c>
      <c r="KH23" s="113">
        <f>VLOOKUP(KF$1,resumen!$A$4:$HF$104,157,FALSE)</f>
        <v>0</v>
      </c>
      <c r="KI23" s="113">
        <f>IF(VLOOKUP(KI$1,resumen!$A$4:$HF$104,156,FALSE)-KJ23&lt;0,0,VLOOKUP(KI$1,resumen!$A$4:$HF$104,156,FALSE)-KJ23)</f>
        <v>0</v>
      </c>
      <c r="KJ23" s="113">
        <f>VLOOKUP(KI$1,resumen!$A$4:$HF$104,153,FALSE)</f>
        <v>0</v>
      </c>
      <c r="KK23" s="113">
        <f>VLOOKUP(KI$1,resumen!$A$4:$HF$104,157,FALSE)</f>
        <v>0</v>
      </c>
      <c r="KL23" s="113">
        <f>IF(VLOOKUP(KL$1,resumen!$A$4:$HF$104,156,FALSE)-KM23&lt;0,0,VLOOKUP(KL$1,resumen!$A$4:$HF$104,156,FALSE)-KM23)</f>
        <v>0</v>
      </c>
      <c r="KM23" s="113">
        <f>VLOOKUP(KL$1,resumen!$A$4:$HF$104,153,FALSE)</f>
        <v>0</v>
      </c>
      <c r="KN23" s="113">
        <f>VLOOKUP(KL$1,resumen!$A$4:$HF$104,157,FALSE)</f>
        <v>0</v>
      </c>
      <c r="KO23" s="113">
        <f>IF(VLOOKUP(KO$1,resumen!$A$4:$HF$104,156,FALSE)-KP23&lt;0,0,VLOOKUP(KO$1,resumen!$A$4:$HF$104,156,FALSE)-KP23)</f>
        <v>0</v>
      </c>
      <c r="KP23" s="113">
        <f>VLOOKUP(KO$1,resumen!$A$4:$HF$104,153,FALSE)</f>
        <v>0</v>
      </c>
      <c r="KQ23" s="113">
        <f>VLOOKUP(KO$1,resumen!$A$4:$HF$104,157,FALSE)</f>
        <v>0</v>
      </c>
      <c r="KR23" s="113">
        <f t="shared" si="0"/>
        <v>0</v>
      </c>
      <c r="KS23" s="113">
        <f t="shared" si="0"/>
        <v>0</v>
      </c>
      <c r="KT23" s="113">
        <f t="shared" si="0"/>
        <v>0</v>
      </c>
      <c r="KU23" s="140"/>
      <c r="KV23" s="24">
        <f t="shared" si="1"/>
        <v>0</v>
      </c>
    </row>
    <row r="24" spans="1:308" x14ac:dyDescent="0.25">
      <c r="A24" s="26">
        <v>1000187</v>
      </c>
      <c r="B24" s="24" t="s">
        <v>53</v>
      </c>
      <c r="C24" s="26" t="s">
        <v>9</v>
      </c>
      <c r="D24" s="113">
        <f>IF(VLOOKUP(D$1,resumen!$A$4:$HF$104,164,FALSE)-E24&lt;0,0,VLOOKUP(D$1,resumen!$A$4:$HF$104,164,FALSE)-E24)</f>
        <v>0</v>
      </c>
      <c r="E24" s="113">
        <f>VLOOKUP(D$1,resumen!$A$4:$HF$104,161,FALSE)</f>
        <v>0</v>
      </c>
      <c r="F24" s="113">
        <f>VLOOKUP(D$1,resumen!$A$4:$HF$104,165,FALSE)</f>
        <v>0</v>
      </c>
      <c r="G24" s="113">
        <f>IF(VLOOKUP(G$1,resumen!$A$4:$HF$104,164,FALSE)-H24&lt;0,0,VLOOKUP(G$1,resumen!$A$4:$HF$104,164,FALSE)-H24)</f>
        <v>0</v>
      </c>
      <c r="H24" s="113">
        <f>VLOOKUP(G$1,resumen!$A$4:$HF$104,161,FALSE)</f>
        <v>0</v>
      </c>
      <c r="I24" s="113">
        <f>VLOOKUP(G$1,resumen!$A$4:$HF$104,165,FALSE)</f>
        <v>0</v>
      </c>
      <c r="J24" s="113">
        <f>IF(VLOOKUP(J$1,resumen!$A$4:$HF$104,164,FALSE)-K24&lt;0,0,VLOOKUP(J$1,resumen!$A$4:$HF$104,164,FALSE)-K24)</f>
        <v>0</v>
      </c>
      <c r="K24" s="113">
        <f>VLOOKUP(J$1,resumen!$A$4:$HF$104,161,FALSE)</f>
        <v>0</v>
      </c>
      <c r="L24" s="113">
        <f>VLOOKUP(J$1,resumen!$A$4:$HF$104,165,FALSE)</f>
        <v>0</v>
      </c>
      <c r="M24" s="113">
        <f>IF(VLOOKUP(M$1,resumen!$A$4:$HF$104,164,FALSE)-N24&lt;0,0,VLOOKUP(M$1,resumen!$A$4:$HF$104,164,FALSE)-N24)</f>
        <v>0</v>
      </c>
      <c r="N24" s="113">
        <f>VLOOKUP(M$1,resumen!$A$4:$HF$104,161,FALSE)</f>
        <v>0</v>
      </c>
      <c r="O24" s="113">
        <f>VLOOKUP(M$1,resumen!$A$4:$HF$104,165,FALSE)</f>
        <v>0</v>
      </c>
      <c r="P24" s="113">
        <f>IF(VLOOKUP(P$1,resumen!$A$4:$HF$104,164,FALSE)-Q24&lt;0,0,VLOOKUP(P$1,resumen!$A$4:$HF$104,164,FALSE)-Q24)</f>
        <v>0</v>
      </c>
      <c r="Q24" s="113">
        <f>VLOOKUP(P$1,resumen!$A$4:$HF$104,161,FALSE)</f>
        <v>0</v>
      </c>
      <c r="R24" s="113">
        <f>VLOOKUP(P$1,resumen!$A$4:$HF$104,165,FALSE)</f>
        <v>0</v>
      </c>
      <c r="S24" s="113">
        <f>IF(VLOOKUP(S$1,resumen!$A$4:$HF$104,164,FALSE)-T24&lt;0,0,VLOOKUP(S$1,resumen!$A$4:$HF$104,164,FALSE)-T24)</f>
        <v>0</v>
      </c>
      <c r="T24" s="113">
        <f>VLOOKUP(S$1,resumen!$A$4:$HF$104,161,FALSE)</f>
        <v>0</v>
      </c>
      <c r="U24" s="113">
        <f>VLOOKUP(S$1,resumen!$A$4:$HF$104,165,FALSE)</f>
        <v>0</v>
      </c>
      <c r="V24" s="113">
        <f>IF(VLOOKUP(V$1,resumen!$A$4:$HF$104,164,FALSE)-W24&lt;0,0,VLOOKUP(V$1,resumen!$A$4:$HF$104,164,FALSE)-W24)</f>
        <v>0</v>
      </c>
      <c r="W24" s="113">
        <f>VLOOKUP(V$1,resumen!$A$4:$HF$104,161,FALSE)</f>
        <v>0</v>
      </c>
      <c r="X24" s="113">
        <f>VLOOKUP(V$1,resumen!$A$4:$HF$104,165,FALSE)</f>
        <v>0</v>
      </c>
      <c r="Y24" s="113">
        <f>IF(VLOOKUP(Y$1,resumen!$A$4:$HF$104,164,FALSE)-Z24&lt;0,0,VLOOKUP(Y$1,resumen!$A$4:$HF$104,164,FALSE)-Z24)</f>
        <v>0</v>
      </c>
      <c r="Z24" s="113">
        <f>VLOOKUP(Y$1,resumen!$A$4:$HF$104,161,FALSE)</f>
        <v>0</v>
      </c>
      <c r="AA24" s="113">
        <f>VLOOKUP(Y$1,resumen!$A$4:$HF$104,165,FALSE)</f>
        <v>0</v>
      </c>
      <c r="AB24" s="113">
        <f>IF(VLOOKUP(AB$1,resumen!$A$4:$HF$104,164,FALSE)-AC24&lt;0,0,VLOOKUP(AB$1,resumen!$A$4:$HF$104,164,FALSE)-AC24)</f>
        <v>0</v>
      </c>
      <c r="AC24" s="113">
        <f>VLOOKUP(AB$1,resumen!$A$4:$HF$104,161,FALSE)</f>
        <v>0</v>
      </c>
      <c r="AD24" s="113">
        <f>VLOOKUP(AB$1,resumen!$A$4:$HF$104,165,FALSE)</f>
        <v>0</v>
      </c>
      <c r="AE24" s="113">
        <f>IF(VLOOKUP(AE$1,resumen!$A$4:$HF$104,164,FALSE)-AF24&lt;0,0,VLOOKUP(AE$1,resumen!$A$4:$HF$104,164,FALSE)-AF24)</f>
        <v>0</v>
      </c>
      <c r="AF24" s="113">
        <f>VLOOKUP(AE$1,resumen!$A$4:$HF$104,161,FALSE)</f>
        <v>0</v>
      </c>
      <c r="AG24" s="113">
        <f>VLOOKUP(AE$1,resumen!$A$4:$HF$104,165,FALSE)</f>
        <v>0</v>
      </c>
      <c r="AH24" s="113">
        <f>IF(VLOOKUP(AH$1,resumen!$A$4:$HF$104,164,FALSE)-AI24&lt;0,0,VLOOKUP(AH$1,resumen!$A$4:$HF$104,164,FALSE)-AI24)</f>
        <v>0</v>
      </c>
      <c r="AI24" s="113">
        <f>VLOOKUP(AH$1,resumen!$A$4:$HF$104,161,FALSE)</f>
        <v>0</v>
      </c>
      <c r="AJ24" s="113">
        <f>VLOOKUP(AH$1,resumen!$A$4:$HF$104,165,FALSE)</f>
        <v>0</v>
      </c>
      <c r="AK24" s="113">
        <f>IF(VLOOKUP(AK$1,resumen!$A$4:$HF$104,164,FALSE)-AL24&lt;0,0,VLOOKUP(AK$1,resumen!$A$4:$HF$104,164,FALSE)-AL24)</f>
        <v>0</v>
      </c>
      <c r="AL24" s="113">
        <f>VLOOKUP(AK$1,resumen!$A$4:$HF$104,161,FALSE)</f>
        <v>0</v>
      </c>
      <c r="AM24" s="113">
        <f>VLOOKUP(AK$1,resumen!$A$4:$HF$104,165,FALSE)</f>
        <v>0</v>
      </c>
      <c r="AN24" s="113">
        <f>IF(VLOOKUP(AN$1,resumen!$A$4:$HF$104,164,FALSE)-AO24&lt;0,0,VLOOKUP(AN$1,resumen!$A$4:$HF$104,164,FALSE)-AO24)</f>
        <v>0</v>
      </c>
      <c r="AO24" s="113">
        <f>VLOOKUP(AN$1,resumen!$A$4:$HF$104,161,FALSE)</f>
        <v>0</v>
      </c>
      <c r="AP24" s="113">
        <f>VLOOKUP(AN$1,resumen!$A$4:$HF$104,165,FALSE)</f>
        <v>0</v>
      </c>
      <c r="AQ24" s="113">
        <f>IF(VLOOKUP(AQ$1,resumen!$A$4:$HF$104,164,FALSE)-AR24&lt;0,0,VLOOKUP(AQ$1,resumen!$A$4:$HF$104,164,FALSE)-AR24)</f>
        <v>0</v>
      </c>
      <c r="AR24" s="113">
        <f>VLOOKUP(AQ$1,resumen!$A$4:$HF$104,161,FALSE)</f>
        <v>0</v>
      </c>
      <c r="AS24" s="113">
        <f>VLOOKUP(AQ$1,resumen!$A$4:$HF$104,165,FALSE)</f>
        <v>0</v>
      </c>
      <c r="AT24" s="113">
        <f>IF(VLOOKUP(AT$1,resumen!$A$4:$HF$104,164,FALSE)-AU24&lt;0,0,VLOOKUP(AT$1,resumen!$A$4:$HF$104,164,FALSE)-AU24)</f>
        <v>0</v>
      </c>
      <c r="AU24" s="113">
        <f>VLOOKUP(AT$1,resumen!$A$4:$HF$104,161,FALSE)</f>
        <v>0</v>
      </c>
      <c r="AV24" s="113">
        <f>VLOOKUP(AT$1,resumen!$A$4:$HF$104,165,FALSE)</f>
        <v>0</v>
      </c>
      <c r="AW24" s="113">
        <f>IF(VLOOKUP(AW$1,resumen!$A$4:$HF$104,164,FALSE)-AX24&lt;0,0,VLOOKUP(AW$1,resumen!$A$4:$HF$104,164,FALSE)-AX24)</f>
        <v>0</v>
      </c>
      <c r="AX24" s="113">
        <f>VLOOKUP(AW$1,resumen!$A$4:$HF$104,161,FALSE)</f>
        <v>0</v>
      </c>
      <c r="AY24" s="113">
        <f>VLOOKUP(AW$1,resumen!$A$4:$HF$104,165,FALSE)</f>
        <v>0</v>
      </c>
      <c r="AZ24" s="113">
        <f>IF(VLOOKUP(AZ$1,resumen!$A$4:$HF$104,164,FALSE)-BA24&lt;0,0,VLOOKUP(AZ$1,resumen!$A$4:$HF$104,164,FALSE)-BA24)</f>
        <v>0</v>
      </c>
      <c r="BA24" s="113">
        <f>VLOOKUP(AZ$1,resumen!$A$4:$HF$104,161,FALSE)</f>
        <v>0</v>
      </c>
      <c r="BB24" s="113">
        <f>VLOOKUP(AZ$1,resumen!$A$4:$HF$104,165,FALSE)</f>
        <v>0</v>
      </c>
      <c r="BC24" s="113">
        <f>IF(VLOOKUP(BC$1,resumen!$A$4:$HF$104,164,FALSE)-BD24&lt;0,0,VLOOKUP(BC$1,resumen!$A$4:$HF$104,164,FALSE)-BD24)</f>
        <v>0</v>
      </c>
      <c r="BD24" s="113">
        <f>VLOOKUP(BC$1,resumen!$A$4:$HF$104,161,FALSE)</f>
        <v>0</v>
      </c>
      <c r="BE24" s="113">
        <f>VLOOKUP(BC$1,resumen!$A$4:$HF$104,165,FALSE)</f>
        <v>0</v>
      </c>
      <c r="BF24" s="113">
        <f>IF(VLOOKUP(BF$1,resumen!$A$4:$HF$104,164,FALSE)-BG24&lt;0,0,VLOOKUP(BF$1,resumen!$A$4:$HF$104,164,FALSE)-BG24)</f>
        <v>0</v>
      </c>
      <c r="BG24" s="113">
        <f>VLOOKUP(BF$1,resumen!$A$4:$HF$104,161,FALSE)</f>
        <v>0</v>
      </c>
      <c r="BH24" s="113">
        <f>VLOOKUP(BF$1,resumen!$A$4:$HF$104,165,FALSE)</f>
        <v>0</v>
      </c>
      <c r="BI24" s="113">
        <f>IF(VLOOKUP(BI$1,resumen!$A$4:$HF$104,164,FALSE)-BJ24&lt;0,0,VLOOKUP(BI$1,resumen!$A$4:$HF$104,164,FALSE)-BJ24)</f>
        <v>0</v>
      </c>
      <c r="BJ24" s="113">
        <f>VLOOKUP(BI$1,resumen!$A$4:$HF$104,161,FALSE)</f>
        <v>0</v>
      </c>
      <c r="BK24" s="113">
        <f>VLOOKUP(BI$1,resumen!$A$4:$HF$104,165,FALSE)</f>
        <v>0</v>
      </c>
      <c r="BL24" s="113">
        <f>IF(VLOOKUP(BL$1,resumen!$A$4:$HF$104,164,FALSE)-BM24&lt;0,0,VLOOKUP(BL$1,resumen!$A$4:$HF$104,164,FALSE)-BM24)</f>
        <v>0</v>
      </c>
      <c r="BM24" s="113">
        <f>VLOOKUP(BL$1,resumen!$A$4:$HF$104,161,FALSE)</f>
        <v>0</v>
      </c>
      <c r="BN24" s="113">
        <f>VLOOKUP(BL$1,resumen!$A$4:$HF$104,165,FALSE)</f>
        <v>0</v>
      </c>
      <c r="BO24" s="113">
        <f>IF(VLOOKUP(BO$1,resumen!$A$4:$HF$104,164,FALSE)-BP24&lt;0,0,VLOOKUP(BO$1,resumen!$A$4:$HF$104,164,FALSE)-BP24)</f>
        <v>0</v>
      </c>
      <c r="BP24" s="113">
        <f>VLOOKUP(BO$1,resumen!$A$4:$HF$104,161,FALSE)</f>
        <v>0</v>
      </c>
      <c r="BQ24" s="113">
        <f>VLOOKUP(BO$1,resumen!$A$4:$HF$104,165,FALSE)</f>
        <v>0</v>
      </c>
      <c r="BR24" s="113">
        <f>IF(VLOOKUP(BR$1,resumen!$A$4:$HF$104,164,FALSE)-BS24&lt;0,0,VLOOKUP(BR$1,resumen!$A$4:$HF$104,164,FALSE)-BS24)</f>
        <v>0</v>
      </c>
      <c r="BS24" s="113">
        <f>VLOOKUP(BR$1,resumen!$A$4:$HF$104,161,FALSE)</f>
        <v>0</v>
      </c>
      <c r="BT24" s="113">
        <f>VLOOKUP(BR$1,resumen!$A$4:$HF$104,165,FALSE)</f>
        <v>0</v>
      </c>
      <c r="BU24" s="113">
        <f>IF(VLOOKUP(BU$1,resumen!$A$4:$HF$104,164,FALSE)-BV24&lt;0,0,VLOOKUP(BU$1,resumen!$A$4:$HF$104,164,FALSE)-BV24)</f>
        <v>0</v>
      </c>
      <c r="BV24" s="113">
        <f>VLOOKUP(BU$1,resumen!$A$4:$HF$104,161,FALSE)</f>
        <v>0</v>
      </c>
      <c r="BW24" s="113">
        <f>VLOOKUP(BU$1,resumen!$A$4:$HF$104,165,FALSE)</f>
        <v>0</v>
      </c>
      <c r="BX24" s="113">
        <f>IF(VLOOKUP(BX$1,resumen!$A$4:$HF$104,164,FALSE)-BY24&lt;0,0,VLOOKUP(BX$1,resumen!$A$4:$HF$104,164,FALSE)-BY24)</f>
        <v>0</v>
      </c>
      <c r="BY24" s="113">
        <f>VLOOKUP(BX$1,resumen!$A$4:$HF$104,161,FALSE)</f>
        <v>0</v>
      </c>
      <c r="BZ24" s="113">
        <f>VLOOKUP(BX$1,resumen!$A$4:$HF$104,165,FALSE)</f>
        <v>0</v>
      </c>
      <c r="CA24" s="113">
        <f>IF(VLOOKUP(CA$1,resumen!$A$4:$HF$104,164,FALSE)-CB24&lt;0,0,VLOOKUP(CA$1,resumen!$A$4:$HF$104,164,FALSE)-CB24)</f>
        <v>0</v>
      </c>
      <c r="CB24" s="113">
        <f>VLOOKUP(CA$1,resumen!$A$4:$HF$104,161,FALSE)</f>
        <v>0</v>
      </c>
      <c r="CC24" s="113">
        <f>VLOOKUP(CA$1,resumen!$A$4:$HF$104,165,FALSE)</f>
        <v>0</v>
      </c>
      <c r="CD24" s="113">
        <f>IF(VLOOKUP(CD$1,resumen!$A$4:$HF$104,164,FALSE)-CE24&lt;0,0,VLOOKUP(CD$1,resumen!$A$4:$HF$104,164,FALSE)-CE24)</f>
        <v>0</v>
      </c>
      <c r="CE24" s="113">
        <f>VLOOKUP(CD$1,resumen!$A$4:$HF$104,161,FALSE)</f>
        <v>0</v>
      </c>
      <c r="CF24" s="113">
        <f>VLOOKUP(CD$1,resumen!$A$4:$HF$104,165,FALSE)</f>
        <v>0</v>
      </c>
      <c r="CG24" s="113">
        <f>IF(VLOOKUP(CG$1,resumen!$A$4:$HF$104,164,FALSE)-CH24&lt;0,0,VLOOKUP(CG$1,resumen!$A$4:$HF$104,164,FALSE)-CH24)</f>
        <v>0</v>
      </c>
      <c r="CH24" s="113">
        <f>VLOOKUP(CG$1,resumen!$A$4:$HF$104,161,FALSE)</f>
        <v>0</v>
      </c>
      <c r="CI24" s="113">
        <f>VLOOKUP(CG$1,resumen!$A$4:$HF$104,165,FALSE)</f>
        <v>0</v>
      </c>
      <c r="CJ24" s="113">
        <f>IF(VLOOKUP(CJ$1,resumen!$A$4:$HF$104,164,FALSE)-CK24&lt;0,0,VLOOKUP(CJ$1,resumen!$A$4:$HF$104,164,FALSE)-CK24)</f>
        <v>0</v>
      </c>
      <c r="CK24" s="113">
        <f>VLOOKUP(CJ$1,resumen!$A$4:$HF$104,161,FALSE)</f>
        <v>0</v>
      </c>
      <c r="CL24" s="113">
        <f>VLOOKUP(CJ$1,resumen!$A$4:$HF$104,165,FALSE)</f>
        <v>0</v>
      </c>
      <c r="CM24" s="113">
        <f>IF(VLOOKUP(CM$1,resumen!$A$4:$HF$104,164,FALSE)-CN24&lt;0,0,VLOOKUP(CM$1,resumen!$A$4:$HF$104,164,FALSE)-CN24)</f>
        <v>0</v>
      </c>
      <c r="CN24" s="113">
        <f>VLOOKUP(CM$1,resumen!$A$4:$HF$104,161,FALSE)</f>
        <v>0</v>
      </c>
      <c r="CO24" s="113">
        <f>VLOOKUP(CM$1,resumen!$A$4:$HF$104,165,FALSE)</f>
        <v>0</v>
      </c>
      <c r="CP24" s="113">
        <f>IF(VLOOKUP(CP$1,resumen!$A$4:$HF$104,164,FALSE)-CQ24&lt;0,0,VLOOKUP(CP$1,resumen!$A$4:$HF$104,164,FALSE)-CQ24)</f>
        <v>0</v>
      </c>
      <c r="CQ24" s="113">
        <f>VLOOKUP(CP$1,resumen!$A$4:$HF$104,161,FALSE)</f>
        <v>0</v>
      </c>
      <c r="CR24" s="113">
        <f>VLOOKUP(CP$1,resumen!$A$4:$HF$104,165,FALSE)</f>
        <v>0</v>
      </c>
      <c r="CS24" s="113">
        <f>IF(VLOOKUP(CS$1,resumen!$A$4:$HF$104,164,FALSE)-CT24&lt;0,0,VLOOKUP(CS$1,resumen!$A$4:$HF$104,164,FALSE)-CT24)</f>
        <v>0</v>
      </c>
      <c r="CT24" s="113">
        <f>VLOOKUP(CS$1,resumen!$A$4:$HF$104,161,FALSE)</f>
        <v>0</v>
      </c>
      <c r="CU24" s="113">
        <f>VLOOKUP(CS$1,resumen!$A$4:$HF$104,165,FALSE)</f>
        <v>0</v>
      </c>
      <c r="CV24" s="113">
        <f>IF(VLOOKUP(CV$1,resumen!$A$4:$HF$104,164,FALSE)-CW24&lt;0,0,VLOOKUP(CV$1,resumen!$A$4:$HF$104,164,FALSE)-CW24)</f>
        <v>0</v>
      </c>
      <c r="CW24" s="113">
        <f>VLOOKUP(CV$1,resumen!$A$4:$HF$104,161,FALSE)</f>
        <v>0</v>
      </c>
      <c r="CX24" s="113">
        <f>VLOOKUP(CV$1,resumen!$A$4:$HF$104,165,FALSE)</f>
        <v>0</v>
      </c>
      <c r="CY24" s="113">
        <f>IF(VLOOKUP(CY$1,resumen!$A$4:$HF$104,164,FALSE)-CZ24&lt;0,0,VLOOKUP(CY$1,resumen!$A$4:$HF$104,164,FALSE)-CZ24)</f>
        <v>0</v>
      </c>
      <c r="CZ24" s="113">
        <f>VLOOKUP(CY$1,resumen!$A$4:$HF$104,161,FALSE)</f>
        <v>0</v>
      </c>
      <c r="DA24" s="113">
        <f>VLOOKUP(CY$1,resumen!$A$4:$HF$104,165,FALSE)</f>
        <v>0</v>
      </c>
      <c r="DB24" s="113">
        <f>IF(VLOOKUP(DB$1,resumen!$A$4:$HF$104,164,FALSE)-DC24&lt;0,0,VLOOKUP(DB$1,resumen!$A$4:$HF$104,164,FALSE)-DC24)</f>
        <v>0</v>
      </c>
      <c r="DC24" s="113">
        <f>VLOOKUP(DB$1,resumen!$A$4:$HF$104,161,FALSE)</f>
        <v>0</v>
      </c>
      <c r="DD24" s="113">
        <f>VLOOKUP(DB$1,resumen!$A$4:$HF$104,165,FALSE)</f>
        <v>0</v>
      </c>
      <c r="DE24" s="113">
        <f>IF(VLOOKUP(DE$1,resumen!$A$4:$HF$104,164,FALSE)-DF24&lt;0,0,VLOOKUP(DE$1,resumen!$A$4:$HF$104,164,FALSE)-DF24)</f>
        <v>0</v>
      </c>
      <c r="DF24" s="113">
        <f>VLOOKUP(DE$1,resumen!$A$4:$HF$104,161,FALSE)</f>
        <v>0</v>
      </c>
      <c r="DG24" s="113">
        <f>VLOOKUP(DE$1,resumen!$A$4:$HF$104,165,FALSE)</f>
        <v>0</v>
      </c>
      <c r="DH24" s="113">
        <f>IF(VLOOKUP(DH$1,resumen!$A$4:$HF$104,164,FALSE)-DI24&lt;0,0,VLOOKUP(DH$1,resumen!$A$4:$HF$104,164,FALSE)-DI24)</f>
        <v>0</v>
      </c>
      <c r="DI24" s="113">
        <f>VLOOKUP(DH$1,resumen!$A$4:$HF$104,161,FALSE)</f>
        <v>0</v>
      </c>
      <c r="DJ24" s="113">
        <f>VLOOKUP(DH$1,resumen!$A$4:$HF$104,165,FALSE)</f>
        <v>0</v>
      </c>
      <c r="DK24" s="113">
        <f>IF(VLOOKUP(DK$1,resumen!$A$4:$HF$104,164,FALSE)-DL24&lt;0,0,VLOOKUP(DK$1,resumen!$A$4:$HF$104,164,FALSE)-DL24)</f>
        <v>0</v>
      </c>
      <c r="DL24" s="113">
        <f>VLOOKUP(DK$1,resumen!$A$4:$HF$104,161,FALSE)</f>
        <v>0</v>
      </c>
      <c r="DM24" s="113">
        <f>VLOOKUP(DK$1,resumen!$A$4:$HF$104,165,FALSE)</f>
        <v>0</v>
      </c>
      <c r="DN24" s="113">
        <f>IF(VLOOKUP(DN$1,resumen!$A$4:$HF$104,164,FALSE)-DO24&lt;0,0,VLOOKUP(DN$1,resumen!$A$4:$HF$104,164,FALSE)-DO24)</f>
        <v>0</v>
      </c>
      <c r="DO24" s="113">
        <f>VLOOKUP(DN$1,resumen!$A$4:$HF$104,161,FALSE)</f>
        <v>0</v>
      </c>
      <c r="DP24" s="113">
        <f>VLOOKUP(DN$1,resumen!$A$4:$HF$104,165,FALSE)</f>
        <v>0</v>
      </c>
      <c r="DQ24" s="113">
        <f>IF(VLOOKUP(DQ$1,resumen!$A$4:$HF$104,164,FALSE)-DR24&lt;0,0,VLOOKUP(DQ$1,resumen!$A$4:$HF$104,164,FALSE)-DR24)</f>
        <v>0</v>
      </c>
      <c r="DR24" s="113">
        <f>VLOOKUP(DQ$1,resumen!$A$4:$HF$104,161,FALSE)</f>
        <v>0</v>
      </c>
      <c r="DS24" s="113">
        <f>VLOOKUP(DQ$1,resumen!$A$4:$HF$104,165,FALSE)</f>
        <v>0</v>
      </c>
      <c r="DT24" s="113">
        <f>IF(VLOOKUP(DT$1,resumen!$A$4:$HF$104,164,FALSE)-DU24&lt;0,0,VLOOKUP(DT$1,resumen!$A$4:$HF$104,164,FALSE)-DU24)</f>
        <v>0</v>
      </c>
      <c r="DU24" s="113">
        <f>VLOOKUP(DT$1,resumen!$A$4:$HF$104,161,FALSE)</f>
        <v>0</v>
      </c>
      <c r="DV24" s="113">
        <f>VLOOKUP(DT$1,resumen!$A$4:$HF$104,165,FALSE)</f>
        <v>0</v>
      </c>
      <c r="DW24" s="113">
        <f>IF(VLOOKUP(DW$1,resumen!$A$4:$HF$104,164,FALSE)-DX24&lt;0,0,VLOOKUP(DW$1,resumen!$A$4:$HF$104,164,FALSE)-DX24)</f>
        <v>0</v>
      </c>
      <c r="DX24" s="113">
        <f>VLOOKUP(DW$1,resumen!$A$4:$HF$104,161,FALSE)</f>
        <v>0</v>
      </c>
      <c r="DY24" s="113">
        <f>VLOOKUP(DW$1,resumen!$A$4:$HF$104,165,FALSE)</f>
        <v>0</v>
      </c>
      <c r="DZ24" s="113">
        <f>IF(VLOOKUP(DZ$1,resumen!$A$4:$HF$104,164,FALSE)-EA24&lt;0,0,VLOOKUP(DZ$1,resumen!$A$4:$HF$104,164,FALSE)-EA24)</f>
        <v>0</v>
      </c>
      <c r="EA24" s="113">
        <f>VLOOKUP(DZ$1,resumen!$A$4:$HF$104,161,FALSE)</f>
        <v>0</v>
      </c>
      <c r="EB24" s="113">
        <f>VLOOKUP(DZ$1,resumen!$A$4:$HF$104,165,FALSE)</f>
        <v>0</v>
      </c>
      <c r="EC24" s="113">
        <f>IF(VLOOKUP(EC$1,resumen!$A$4:$HF$104,164,FALSE)-ED24&lt;0,0,VLOOKUP(EC$1,resumen!$A$4:$HF$104,164,FALSE)-ED24)</f>
        <v>0</v>
      </c>
      <c r="ED24" s="113">
        <f>VLOOKUP(EC$1,resumen!$A$4:$HF$104,161,FALSE)</f>
        <v>0</v>
      </c>
      <c r="EE24" s="113">
        <f>VLOOKUP(EC$1,resumen!$A$4:$HF$104,165,FALSE)</f>
        <v>0</v>
      </c>
      <c r="EF24" s="113">
        <f>IF(VLOOKUP(EF$1,resumen!$A$4:$HF$104,164,FALSE)-EG24&lt;0,0,VLOOKUP(EF$1,resumen!$A$4:$HF$104,164,FALSE)-EG24)</f>
        <v>0</v>
      </c>
      <c r="EG24" s="113">
        <f>VLOOKUP(EF$1,resumen!$A$4:$HF$104,161,FALSE)</f>
        <v>0</v>
      </c>
      <c r="EH24" s="113">
        <f>VLOOKUP(EF$1,resumen!$A$4:$HF$104,165,FALSE)</f>
        <v>0</v>
      </c>
      <c r="EI24" s="113">
        <f>IF(VLOOKUP(EI$1,resumen!$A$4:$HF$104,164,FALSE)-EJ24&lt;0,0,VLOOKUP(EI$1,resumen!$A$4:$HF$104,164,FALSE)-EJ24)</f>
        <v>0</v>
      </c>
      <c r="EJ24" s="113">
        <f>VLOOKUP(EI$1,resumen!$A$4:$HF$104,161,FALSE)</f>
        <v>0</v>
      </c>
      <c r="EK24" s="113">
        <f>VLOOKUP(EI$1,resumen!$A$4:$HF$104,165,FALSE)</f>
        <v>0</v>
      </c>
      <c r="EL24" s="113">
        <f>IF(VLOOKUP(EL$1,resumen!$A$4:$HF$104,164,FALSE)-EM24&lt;0,0,VLOOKUP(EL$1,resumen!$A$4:$HF$104,164,FALSE)-EM24)</f>
        <v>0</v>
      </c>
      <c r="EM24" s="113">
        <f>VLOOKUP(EL$1,resumen!$A$4:$HF$104,161,FALSE)</f>
        <v>0</v>
      </c>
      <c r="EN24" s="113">
        <f>VLOOKUP(EL$1,resumen!$A$4:$HF$104,165,FALSE)</f>
        <v>0</v>
      </c>
      <c r="EO24" s="113">
        <f>IF(VLOOKUP(EO$1,resumen!$A$4:$HF$104,164,FALSE)-EP24&lt;0,0,VLOOKUP(EO$1,resumen!$A$4:$HF$104,164,FALSE)-EP24)</f>
        <v>0</v>
      </c>
      <c r="EP24" s="113">
        <f>VLOOKUP(EO$1,resumen!$A$4:$HF$104,161,FALSE)</f>
        <v>0</v>
      </c>
      <c r="EQ24" s="113">
        <f>VLOOKUP(EO$1,resumen!$A$4:$HF$104,165,FALSE)</f>
        <v>0</v>
      </c>
      <c r="ER24" s="113">
        <f>IF(VLOOKUP(ER$1,resumen!$A$4:$HF$104,164,FALSE)-ES24&lt;0,0,VLOOKUP(ER$1,resumen!$A$4:$HF$104,164,FALSE)-ES24)</f>
        <v>0</v>
      </c>
      <c r="ES24" s="113">
        <f>VLOOKUP(ER$1,resumen!$A$4:$HF$104,161,FALSE)</f>
        <v>0</v>
      </c>
      <c r="ET24" s="113">
        <f>VLOOKUP(ER$1,resumen!$A$4:$HF$104,165,FALSE)</f>
        <v>0</v>
      </c>
      <c r="EU24" s="113">
        <f>IF(VLOOKUP(EU$1,resumen!$A$4:$HF$104,164,FALSE)-EV24&lt;0,0,VLOOKUP(EU$1,resumen!$A$4:$HF$104,164,FALSE)-EV24)</f>
        <v>0</v>
      </c>
      <c r="EV24" s="113">
        <f>VLOOKUP(EU$1,resumen!$A$4:$HF$104,161,FALSE)</f>
        <v>0</v>
      </c>
      <c r="EW24" s="113">
        <f>VLOOKUP(EU$1,resumen!$A$4:$HF$104,165,FALSE)</f>
        <v>0</v>
      </c>
      <c r="EX24" s="113">
        <f>IF(VLOOKUP(EX$1,resumen!$A$4:$HF$104,164,FALSE)-EY24&lt;0,0,VLOOKUP(EX$1,resumen!$A$4:$HF$104,164,FALSE)-EY24)</f>
        <v>0</v>
      </c>
      <c r="EY24" s="113">
        <f>VLOOKUP(EX$1,resumen!$A$4:$HF$104,161,FALSE)</f>
        <v>0</v>
      </c>
      <c r="EZ24" s="113">
        <f>VLOOKUP(EX$1,resumen!$A$4:$HF$104,165,FALSE)</f>
        <v>0</v>
      </c>
      <c r="FA24" s="113">
        <f>IF(VLOOKUP(FA$1,resumen!$A$4:$HF$104,164,FALSE)-FB24&lt;0,0,VLOOKUP(FA$1,resumen!$A$4:$HF$104,164,FALSE)-FB24)</f>
        <v>0</v>
      </c>
      <c r="FB24" s="113">
        <f>VLOOKUP(FA$1,resumen!$A$4:$HF$104,161,FALSE)</f>
        <v>0</v>
      </c>
      <c r="FC24" s="113">
        <f>VLOOKUP(FA$1,resumen!$A$4:$HF$104,165,FALSE)</f>
        <v>0</v>
      </c>
      <c r="FD24" s="113">
        <f>IF(VLOOKUP(FD$1,resumen!$A$4:$HF$104,164,FALSE)-FE24&lt;0,0,VLOOKUP(FD$1,resumen!$A$4:$HF$104,164,FALSE)-FE24)</f>
        <v>0</v>
      </c>
      <c r="FE24" s="113">
        <f>VLOOKUP(FD$1,resumen!$A$4:$HF$104,161,FALSE)</f>
        <v>0</v>
      </c>
      <c r="FF24" s="113">
        <f>VLOOKUP(FD$1,resumen!$A$4:$HF$104,165,FALSE)</f>
        <v>0</v>
      </c>
      <c r="FG24" s="113">
        <f>IF(VLOOKUP(FG$1,resumen!$A$4:$HF$104,164,FALSE)-FH24&lt;0,0,VLOOKUP(FG$1,resumen!$A$4:$HF$104,164,FALSE)-FH24)</f>
        <v>0</v>
      </c>
      <c r="FH24" s="113">
        <f>VLOOKUP(FG$1,resumen!$A$4:$HF$104,161,FALSE)</f>
        <v>0</v>
      </c>
      <c r="FI24" s="113">
        <f>VLOOKUP(FG$1,resumen!$A$4:$HF$104,165,FALSE)</f>
        <v>0</v>
      </c>
      <c r="FJ24" s="113">
        <f>IF(VLOOKUP(FJ$1,resumen!$A$4:$HF$104,164,FALSE)-FK24&lt;0,0,VLOOKUP(FJ$1,resumen!$A$4:$HF$104,164,FALSE)-FK24)</f>
        <v>0</v>
      </c>
      <c r="FK24" s="113">
        <f>VLOOKUP(FJ$1,resumen!$A$4:$HF$104,161,FALSE)</f>
        <v>0</v>
      </c>
      <c r="FL24" s="113">
        <f>VLOOKUP(FJ$1,resumen!$A$4:$HF$104,165,FALSE)</f>
        <v>0</v>
      </c>
      <c r="FM24" s="113">
        <f>IF(VLOOKUP(FM$1,resumen!$A$4:$HF$104,164,FALSE)-FN24&lt;0,0,VLOOKUP(FM$1,resumen!$A$4:$HF$104,164,FALSE)-FN24)</f>
        <v>0</v>
      </c>
      <c r="FN24" s="113">
        <f>VLOOKUP(FM$1,resumen!$A$4:$HF$104,161,FALSE)</f>
        <v>0</v>
      </c>
      <c r="FO24" s="113">
        <f>VLOOKUP(FM$1,resumen!$A$4:$HF$104,165,FALSE)</f>
        <v>0</v>
      </c>
      <c r="FP24" s="113">
        <f>IF(VLOOKUP(FP$1,resumen!$A$4:$HF$104,164,FALSE)-FQ24&lt;0,0,VLOOKUP(FP$1,resumen!$A$4:$HF$104,164,FALSE)-FQ24)</f>
        <v>0</v>
      </c>
      <c r="FQ24" s="113">
        <f>VLOOKUP(FP$1,resumen!$A$4:$HF$104,161,FALSE)</f>
        <v>0</v>
      </c>
      <c r="FR24" s="113">
        <f>VLOOKUP(FP$1,resumen!$A$4:$HF$104,165,FALSE)</f>
        <v>0</v>
      </c>
      <c r="FS24" s="113">
        <f>IF(VLOOKUP(FS$1,resumen!$A$4:$HF$104,164,FALSE)-FT24&lt;0,0,VLOOKUP(FS$1,resumen!$A$4:$HF$104,164,FALSE)-FT24)</f>
        <v>0</v>
      </c>
      <c r="FT24" s="113">
        <f>VLOOKUP(FS$1,resumen!$A$4:$HF$104,161,FALSE)</f>
        <v>0</v>
      </c>
      <c r="FU24" s="113">
        <f>VLOOKUP(FS$1,resumen!$A$4:$HF$104,165,FALSE)</f>
        <v>0</v>
      </c>
      <c r="FV24" s="113">
        <f>IF(VLOOKUP(FV$1,resumen!$A$4:$HF$104,164,FALSE)-FW24&lt;0,0,VLOOKUP(FV$1,resumen!$A$4:$HF$104,164,FALSE)-FW24)</f>
        <v>0</v>
      </c>
      <c r="FW24" s="113">
        <f>VLOOKUP(FV$1,resumen!$A$4:$HF$104,161,FALSE)</f>
        <v>0</v>
      </c>
      <c r="FX24" s="113">
        <f>VLOOKUP(FV$1,resumen!$A$4:$HF$104,165,FALSE)</f>
        <v>0</v>
      </c>
      <c r="FY24" s="113">
        <f>IF(VLOOKUP(FY$1,resumen!$A$4:$HF$104,164,FALSE)-FZ24&lt;0,0,VLOOKUP(FY$1,resumen!$A$4:$HF$104,164,FALSE)-FZ24)</f>
        <v>0</v>
      </c>
      <c r="FZ24" s="113">
        <f>VLOOKUP(FY$1,resumen!$A$4:$HF$104,161,FALSE)</f>
        <v>0</v>
      </c>
      <c r="GA24" s="113">
        <f>VLOOKUP(FY$1,resumen!$A$4:$HF$104,165,FALSE)</f>
        <v>0</v>
      </c>
      <c r="GB24" s="113">
        <f>IF(VLOOKUP(GB$1,resumen!$A$4:$HF$104,164,FALSE)-GC24&lt;0,0,VLOOKUP(GB$1,resumen!$A$4:$HF$104,164,FALSE)-GC24)</f>
        <v>0</v>
      </c>
      <c r="GC24" s="113">
        <f>VLOOKUP(GB$1,resumen!$A$4:$HF$104,161,FALSE)</f>
        <v>0</v>
      </c>
      <c r="GD24" s="113">
        <f>VLOOKUP(GB$1,resumen!$A$4:$HF$104,165,FALSE)</f>
        <v>0</v>
      </c>
      <c r="GE24" s="113">
        <f>IF(VLOOKUP(GE$1,resumen!$A$4:$HF$104,164,FALSE)-GF24&lt;0,0,VLOOKUP(GE$1,resumen!$A$4:$HF$104,164,FALSE)-GF24)</f>
        <v>0</v>
      </c>
      <c r="GF24" s="113">
        <f>VLOOKUP(GE$1,resumen!$A$4:$HF$104,161,FALSE)</f>
        <v>0</v>
      </c>
      <c r="GG24" s="113">
        <f>VLOOKUP(GE$1,resumen!$A$4:$HF$104,165,FALSE)</f>
        <v>0</v>
      </c>
      <c r="GH24" s="113">
        <f>IF(VLOOKUP(GH$1,resumen!$A$4:$HF$104,164,FALSE)-GI24&lt;0,0,VLOOKUP(GH$1,resumen!$A$4:$HF$104,164,FALSE)-GI24)</f>
        <v>0</v>
      </c>
      <c r="GI24" s="113">
        <f>VLOOKUP(GH$1,resumen!$A$4:$HF$104,161,FALSE)</f>
        <v>0</v>
      </c>
      <c r="GJ24" s="113">
        <f>VLOOKUP(GH$1,resumen!$A$4:$HF$104,165,FALSE)</f>
        <v>0</v>
      </c>
      <c r="GK24" s="113">
        <f>IF(VLOOKUP(GK$1,resumen!$A$4:$HF$104,164,FALSE)-GL24&lt;0,0,VLOOKUP(GK$1,resumen!$A$4:$HF$104,164,FALSE)-GL24)</f>
        <v>0</v>
      </c>
      <c r="GL24" s="113">
        <f>VLOOKUP(GK$1,resumen!$A$4:$HF$104,161,FALSE)</f>
        <v>0</v>
      </c>
      <c r="GM24" s="113">
        <f>VLOOKUP(GK$1,resumen!$A$4:$HF$104,165,FALSE)</f>
        <v>0</v>
      </c>
      <c r="GN24" s="113">
        <f>IF(VLOOKUP(GN$1,resumen!$A$4:$HF$104,164,FALSE)-GO24&lt;0,0,VLOOKUP(GN$1,resumen!$A$4:$HF$104,164,FALSE)-GO24)</f>
        <v>0</v>
      </c>
      <c r="GO24" s="113">
        <f>VLOOKUP(GN$1,resumen!$A$4:$HF$104,161,FALSE)</f>
        <v>0</v>
      </c>
      <c r="GP24" s="113">
        <f>VLOOKUP(GN$1,resumen!$A$4:$HF$104,165,FALSE)</f>
        <v>0</v>
      </c>
      <c r="GQ24" s="113">
        <f>IF(VLOOKUP(GQ$1,resumen!$A$4:$HF$104,164,FALSE)-GR24&lt;0,0,VLOOKUP(GQ$1,resumen!$A$4:$HF$104,164,FALSE)-GR24)</f>
        <v>0</v>
      </c>
      <c r="GR24" s="113">
        <f>VLOOKUP(GQ$1,resumen!$A$4:$HF$104,161,FALSE)</f>
        <v>0</v>
      </c>
      <c r="GS24" s="113">
        <f>VLOOKUP(GQ$1,resumen!$A$4:$HF$104,165,FALSE)</f>
        <v>0</v>
      </c>
      <c r="GT24" s="113">
        <f>IF(VLOOKUP(GT$1,resumen!$A$4:$HF$104,164,FALSE)-GU24&lt;0,0,VLOOKUP(GT$1,resumen!$A$4:$HF$104,164,FALSE)-GU24)</f>
        <v>0</v>
      </c>
      <c r="GU24" s="113">
        <f>VLOOKUP(GT$1,resumen!$A$4:$HF$104,161,FALSE)</f>
        <v>0</v>
      </c>
      <c r="GV24" s="113">
        <f>VLOOKUP(GT$1,resumen!$A$4:$HF$104,165,FALSE)</f>
        <v>0</v>
      </c>
      <c r="GW24" s="113">
        <f>IF(VLOOKUP(GW$1,resumen!$A$4:$HF$104,164,FALSE)-GX24&lt;0,0,VLOOKUP(GW$1,resumen!$A$4:$HF$104,164,FALSE)-GX24)</f>
        <v>0</v>
      </c>
      <c r="GX24" s="113">
        <f>VLOOKUP(GW$1,resumen!$A$4:$HF$104,161,FALSE)</f>
        <v>0</v>
      </c>
      <c r="GY24" s="113">
        <f>VLOOKUP(GW$1,resumen!$A$4:$HF$104,165,FALSE)</f>
        <v>0</v>
      </c>
      <c r="GZ24" s="113">
        <f>IF(VLOOKUP(GZ$1,resumen!$A$4:$HF$104,164,FALSE)-HA24&lt;0,0,VLOOKUP(GZ$1,resumen!$A$4:$HF$104,164,FALSE)-HA24)</f>
        <v>0</v>
      </c>
      <c r="HA24" s="113">
        <f>VLOOKUP(GZ$1,resumen!$A$4:$HF$104,161,FALSE)</f>
        <v>0</v>
      </c>
      <c r="HB24" s="113">
        <f>VLOOKUP(GZ$1,resumen!$A$4:$HF$104,165,FALSE)</f>
        <v>0</v>
      </c>
      <c r="HC24" s="113">
        <f>IF(VLOOKUP(HC$1,resumen!$A$4:$HF$104,164,FALSE)-HD24&lt;0,0,VLOOKUP(HC$1,resumen!$A$4:$HF$104,164,FALSE)-HD24)</f>
        <v>0</v>
      </c>
      <c r="HD24" s="113">
        <f>VLOOKUP(HC$1,resumen!$A$4:$HF$104,161,FALSE)</f>
        <v>0</v>
      </c>
      <c r="HE24" s="113">
        <f>VLOOKUP(HC$1,resumen!$A$4:$HF$104,165,FALSE)</f>
        <v>0</v>
      </c>
      <c r="HF24" s="113">
        <f>IF(VLOOKUP(HF$1,resumen!$A$4:$HF$104,164,FALSE)-HG24&lt;0,0,VLOOKUP(HF$1,resumen!$A$4:$HF$104,164,FALSE)-HG24)</f>
        <v>0</v>
      </c>
      <c r="HG24" s="113">
        <f>VLOOKUP(HF$1,resumen!$A$4:$HF$104,161,FALSE)</f>
        <v>0</v>
      </c>
      <c r="HH24" s="113">
        <f>VLOOKUP(HF$1,resumen!$A$4:$HF$104,165,FALSE)</f>
        <v>0</v>
      </c>
      <c r="HI24" s="113">
        <f>IF(VLOOKUP(HI$1,resumen!$A$4:$HF$104,164,FALSE)-HJ24&lt;0,0,VLOOKUP(HI$1,resumen!$A$4:$HF$104,164,FALSE)-HJ24)</f>
        <v>0</v>
      </c>
      <c r="HJ24" s="113">
        <f>VLOOKUP(HI$1,resumen!$A$4:$HF$104,161,FALSE)</f>
        <v>0</v>
      </c>
      <c r="HK24" s="113">
        <f>VLOOKUP(HI$1,resumen!$A$4:$HF$104,165,FALSE)</f>
        <v>0</v>
      </c>
      <c r="HL24" s="113">
        <f>IF(VLOOKUP(HL$1,resumen!$A$4:$HF$104,164,FALSE)-HM24&lt;0,0,VLOOKUP(HL$1,resumen!$A$4:$HF$104,164,FALSE)-HM24)</f>
        <v>0</v>
      </c>
      <c r="HM24" s="113">
        <f>VLOOKUP(HL$1,resumen!$A$4:$HF$104,161,FALSE)</f>
        <v>0</v>
      </c>
      <c r="HN24" s="113">
        <f>VLOOKUP(HL$1,resumen!$A$4:$HF$104,165,FALSE)</f>
        <v>0</v>
      </c>
      <c r="HO24" s="113">
        <f>IF(VLOOKUP(HO$1,resumen!$A$4:$HF$104,164,FALSE)-HP24&lt;0,0,VLOOKUP(HO$1,resumen!$A$4:$HF$104,164,FALSE)-HP24)</f>
        <v>0</v>
      </c>
      <c r="HP24" s="113">
        <f>VLOOKUP(HO$1,resumen!$A$4:$HF$104,161,FALSE)</f>
        <v>0</v>
      </c>
      <c r="HQ24" s="113">
        <f>VLOOKUP(HO$1,resumen!$A$4:$HF$104,165,FALSE)</f>
        <v>0</v>
      </c>
      <c r="HR24" s="113">
        <f>IF(VLOOKUP(HR$1,resumen!$A$4:$HF$104,164,FALSE)-HS24&lt;0,0,VLOOKUP(HR$1,resumen!$A$4:$HF$104,164,FALSE)-HS24)</f>
        <v>0</v>
      </c>
      <c r="HS24" s="113">
        <f>VLOOKUP(HR$1,resumen!$A$4:$HF$104,161,FALSE)</f>
        <v>0</v>
      </c>
      <c r="HT24" s="113">
        <f>VLOOKUP(HR$1,resumen!$A$4:$HF$104,165,FALSE)</f>
        <v>0</v>
      </c>
      <c r="HU24" s="113">
        <f>IF(VLOOKUP(HU$1,resumen!$A$4:$HF$104,164,FALSE)-HV24&lt;0,0,VLOOKUP(HU$1,resumen!$A$4:$HF$104,164,FALSE)-HV24)</f>
        <v>0</v>
      </c>
      <c r="HV24" s="113">
        <f>VLOOKUP(HU$1,resumen!$A$4:$HF$104,161,FALSE)</f>
        <v>0</v>
      </c>
      <c r="HW24" s="113">
        <f>VLOOKUP(HU$1,resumen!$A$4:$HF$104,165,FALSE)</f>
        <v>0</v>
      </c>
      <c r="HX24" s="113">
        <f>IF(VLOOKUP(HX$1,resumen!$A$4:$HF$104,164,FALSE)-HY24&lt;0,0,VLOOKUP(HX$1,resumen!$A$4:$HF$104,164,FALSE)-HY24)</f>
        <v>0</v>
      </c>
      <c r="HY24" s="113">
        <f>VLOOKUP(HX$1,resumen!$A$4:$HF$104,161,FALSE)</f>
        <v>0</v>
      </c>
      <c r="HZ24" s="113">
        <f>VLOOKUP(HX$1,resumen!$A$4:$HF$104,165,FALSE)</f>
        <v>0</v>
      </c>
      <c r="IA24" s="113">
        <f>IF(VLOOKUP(IA$1,resumen!$A$4:$HF$104,164,FALSE)-IB24&lt;0,0,VLOOKUP(IA$1,resumen!$A$4:$HF$104,164,FALSE)-IB24)</f>
        <v>0</v>
      </c>
      <c r="IB24" s="113">
        <f>VLOOKUP(IA$1,resumen!$A$4:$HF$104,161,FALSE)</f>
        <v>0</v>
      </c>
      <c r="IC24" s="113">
        <f>VLOOKUP(IA$1,resumen!$A$4:$HF$104,165,FALSE)</f>
        <v>0</v>
      </c>
      <c r="ID24" s="113">
        <f>IF(VLOOKUP(ID$1,resumen!$A$4:$HF$104,164,FALSE)-IE24&lt;0,0,VLOOKUP(ID$1,resumen!$A$4:$HF$104,164,FALSE)-IE24)</f>
        <v>0</v>
      </c>
      <c r="IE24" s="113">
        <f>VLOOKUP(ID$1,resumen!$A$4:$HF$104,161,FALSE)</f>
        <v>0</v>
      </c>
      <c r="IF24" s="113">
        <f>VLOOKUP(ID$1,resumen!$A$4:$HF$104,165,FALSE)</f>
        <v>0</v>
      </c>
      <c r="IG24" s="113">
        <f>IF(VLOOKUP(IG$1,resumen!$A$4:$HF$104,164,FALSE)-IH24&lt;0,0,VLOOKUP(IG$1,resumen!$A$4:$HF$104,164,FALSE)-IH24)</f>
        <v>0</v>
      </c>
      <c r="IH24" s="113">
        <f>VLOOKUP(IG$1,resumen!$A$4:$HF$104,161,FALSE)</f>
        <v>0</v>
      </c>
      <c r="II24" s="113">
        <f>VLOOKUP(IG$1,resumen!$A$4:$HF$104,165,FALSE)</f>
        <v>0</v>
      </c>
      <c r="IJ24" s="113">
        <f>IF(VLOOKUP(IJ$1,resumen!$A$4:$HF$104,164,FALSE)-IK24&lt;0,0,VLOOKUP(IJ$1,resumen!$A$4:$HF$104,164,FALSE)-IK24)</f>
        <v>0</v>
      </c>
      <c r="IK24" s="113">
        <f>VLOOKUP(IJ$1,resumen!$A$4:$HF$104,161,FALSE)</f>
        <v>0</v>
      </c>
      <c r="IL24" s="113">
        <f>VLOOKUP(IJ$1,resumen!$A$4:$HF$104,165,FALSE)</f>
        <v>0</v>
      </c>
      <c r="IM24" s="113">
        <f>IF(VLOOKUP(IM$1,resumen!$A$4:$HF$104,164,FALSE)-IN24&lt;0,0,VLOOKUP(IM$1,resumen!$A$4:$HF$104,164,FALSE)-IN24)</f>
        <v>0</v>
      </c>
      <c r="IN24" s="113">
        <f>VLOOKUP(IM$1,resumen!$A$4:$HF$104,161,FALSE)</f>
        <v>0</v>
      </c>
      <c r="IO24" s="113">
        <f>VLOOKUP(IM$1,resumen!$A$4:$HF$104,165,FALSE)</f>
        <v>0</v>
      </c>
      <c r="IP24" s="113">
        <f>IF(VLOOKUP(IP$1,resumen!$A$4:$HF$104,164,FALSE)-IQ24&lt;0,0,VLOOKUP(IP$1,resumen!$A$4:$HF$104,164,FALSE)-IQ24)</f>
        <v>0</v>
      </c>
      <c r="IQ24" s="113">
        <f>VLOOKUP(IP$1,resumen!$A$4:$HF$104,161,FALSE)</f>
        <v>0</v>
      </c>
      <c r="IR24" s="113">
        <f>VLOOKUP(IP$1,resumen!$A$4:$HF$104,165,FALSE)</f>
        <v>0</v>
      </c>
      <c r="IS24" s="113">
        <f>IF(VLOOKUP(IS$1,resumen!$A$4:$HF$104,164,FALSE)-IT24&lt;0,0,VLOOKUP(IS$1,resumen!$A$4:$HF$104,164,FALSE)-IT24)</f>
        <v>0</v>
      </c>
      <c r="IT24" s="113">
        <f>VLOOKUP(IS$1,resumen!$A$4:$HF$104,161,FALSE)</f>
        <v>0</v>
      </c>
      <c r="IU24" s="113">
        <f>VLOOKUP(IS$1,resumen!$A$4:$HF$104,165,FALSE)</f>
        <v>0</v>
      </c>
      <c r="IV24" s="113">
        <f>IF(VLOOKUP(IV$1,resumen!$A$4:$HF$104,164,FALSE)-IW24&lt;0,0,VLOOKUP(IV$1,resumen!$A$4:$HF$104,164,FALSE)-IW24)</f>
        <v>0</v>
      </c>
      <c r="IW24" s="113">
        <f>VLOOKUP(IV$1,resumen!$A$4:$HF$104,161,FALSE)</f>
        <v>0</v>
      </c>
      <c r="IX24" s="113">
        <f>VLOOKUP(IV$1,resumen!$A$4:$HF$104,165,FALSE)</f>
        <v>0</v>
      </c>
      <c r="IY24" s="113">
        <f>IF(VLOOKUP(IY$1,resumen!$A$4:$HF$104,164,FALSE)-IZ24&lt;0,0,VLOOKUP(IY$1,resumen!$A$4:$HF$104,164,FALSE)-IZ24)</f>
        <v>0</v>
      </c>
      <c r="IZ24" s="113">
        <f>VLOOKUP(IY$1,resumen!$A$4:$HF$104,161,FALSE)</f>
        <v>0</v>
      </c>
      <c r="JA24" s="113">
        <f>VLOOKUP(IY$1,resumen!$A$4:$HF$104,165,FALSE)</f>
        <v>0</v>
      </c>
      <c r="JB24" s="113">
        <f>IF(VLOOKUP(JB$1,resumen!$A$4:$HF$104,164,FALSE)-JC24&lt;0,0,VLOOKUP(JB$1,resumen!$A$4:$HF$104,164,FALSE)-JC24)</f>
        <v>0</v>
      </c>
      <c r="JC24" s="113">
        <f>VLOOKUP(JB$1,resumen!$A$4:$HF$104,161,FALSE)</f>
        <v>0</v>
      </c>
      <c r="JD24" s="113">
        <f>VLOOKUP(JB$1,resumen!$A$4:$HF$104,165,FALSE)</f>
        <v>0</v>
      </c>
      <c r="JE24" s="113">
        <f>IF(VLOOKUP(JE$1,resumen!$A$4:$HF$104,164,FALSE)-JF24&lt;0,0,VLOOKUP(JE$1,resumen!$A$4:$HF$104,164,FALSE)-JF24)</f>
        <v>0</v>
      </c>
      <c r="JF24" s="113">
        <f>VLOOKUP(JE$1,resumen!$A$4:$HF$104,161,FALSE)</f>
        <v>0</v>
      </c>
      <c r="JG24" s="113">
        <f>VLOOKUP(JE$1,resumen!$A$4:$HF$104,165,FALSE)</f>
        <v>0</v>
      </c>
      <c r="JH24" s="113">
        <f>IF(VLOOKUP(JH$1,resumen!$A$4:$HF$104,164,FALSE)-JI24&lt;0,0,VLOOKUP(JH$1,resumen!$A$4:$HF$104,164,FALSE)-JI24)</f>
        <v>0</v>
      </c>
      <c r="JI24" s="113">
        <f>VLOOKUP(JH$1,resumen!$A$4:$HF$104,161,FALSE)</f>
        <v>0</v>
      </c>
      <c r="JJ24" s="113">
        <f>VLOOKUP(JH$1,resumen!$A$4:$HF$104,165,FALSE)</f>
        <v>0</v>
      </c>
      <c r="JK24" s="113">
        <f>IF(VLOOKUP(JK$1,resumen!$A$4:$HF$104,164,FALSE)-JL24&lt;0,0,VLOOKUP(JK$1,resumen!$A$4:$HF$104,164,FALSE)-JL24)</f>
        <v>0</v>
      </c>
      <c r="JL24" s="113">
        <f>VLOOKUP(JK$1,resumen!$A$4:$HF$104,161,FALSE)</f>
        <v>0</v>
      </c>
      <c r="JM24" s="113">
        <f>VLOOKUP(JK$1,resumen!$A$4:$HF$104,165,FALSE)</f>
        <v>0</v>
      </c>
      <c r="JN24" s="113">
        <f>IF(VLOOKUP(JN$1,resumen!$A$4:$HF$104,164,FALSE)-JO24&lt;0,0,VLOOKUP(JN$1,resumen!$A$4:$HF$104,164,FALSE)-JO24)</f>
        <v>0</v>
      </c>
      <c r="JO24" s="113">
        <f>VLOOKUP(JN$1,resumen!$A$4:$HF$104,161,FALSE)</f>
        <v>0</v>
      </c>
      <c r="JP24" s="113">
        <f>VLOOKUP(JN$1,resumen!$A$4:$HF$104,165,FALSE)</f>
        <v>0</v>
      </c>
      <c r="JQ24" s="113">
        <f>IF(VLOOKUP(JQ$1,resumen!$A$4:$HF$104,164,FALSE)-JR24&lt;0,0,VLOOKUP(JQ$1,resumen!$A$4:$HF$104,164,FALSE)-JR24)</f>
        <v>0</v>
      </c>
      <c r="JR24" s="113">
        <f>VLOOKUP(JQ$1,resumen!$A$4:$HF$104,161,FALSE)</f>
        <v>0</v>
      </c>
      <c r="JS24" s="113">
        <f>VLOOKUP(JQ$1,resumen!$A$4:$HF$104,165,FALSE)</f>
        <v>0</v>
      </c>
      <c r="JT24" s="113">
        <f>IF(VLOOKUP(JT$1,resumen!$A$4:$HF$104,164,FALSE)-JU24&lt;0,0,VLOOKUP(JT$1,resumen!$A$4:$HF$104,164,FALSE)-JU24)</f>
        <v>0</v>
      </c>
      <c r="JU24" s="113">
        <f>VLOOKUP(JT$1,resumen!$A$4:$HF$104,161,FALSE)</f>
        <v>0</v>
      </c>
      <c r="JV24" s="113">
        <f>VLOOKUP(JT$1,resumen!$A$4:$HF$104,165,FALSE)</f>
        <v>0</v>
      </c>
      <c r="JW24" s="113">
        <f>IF(VLOOKUP(JW$1,resumen!$A$4:$HF$104,164,FALSE)-JX24&lt;0,0,VLOOKUP(JW$1,resumen!$A$4:$HF$104,164,FALSE)-JX24)</f>
        <v>0</v>
      </c>
      <c r="JX24" s="113">
        <f>VLOOKUP(JW$1,resumen!$A$4:$HF$104,161,FALSE)</f>
        <v>0</v>
      </c>
      <c r="JY24" s="113">
        <f>VLOOKUP(JW$1,resumen!$A$4:$HF$104,165,FALSE)</f>
        <v>0</v>
      </c>
      <c r="JZ24" s="113">
        <f>IF(VLOOKUP(JZ$1,resumen!$A$4:$HF$104,164,FALSE)-KA24&lt;0,0,VLOOKUP(JZ$1,resumen!$A$4:$HF$104,164,FALSE)-KA24)</f>
        <v>0</v>
      </c>
      <c r="KA24" s="113">
        <f>VLOOKUP(JZ$1,resumen!$A$4:$HF$104,161,FALSE)</f>
        <v>0</v>
      </c>
      <c r="KB24" s="113">
        <f>VLOOKUP(JZ$1,resumen!$A$4:$HF$104,165,FALSE)</f>
        <v>0</v>
      </c>
      <c r="KC24" s="113">
        <f>IF(VLOOKUP(KC$1,resumen!$A$4:$HF$104,164,FALSE)-KD24&lt;0,0,VLOOKUP(KC$1,resumen!$A$4:$HF$104,164,FALSE)-KD24)</f>
        <v>0</v>
      </c>
      <c r="KD24" s="113">
        <f>VLOOKUP(KC$1,resumen!$A$4:$HF$104,161,FALSE)</f>
        <v>0</v>
      </c>
      <c r="KE24" s="113">
        <f>VLOOKUP(KC$1,resumen!$A$4:$HF$104,165,FALSE)</f>
        <v>0</v>
      </c>
      <c r="KF24" s="113">
        <f>IF(VLOOKUP(KF$1,resumen!$A$4:$HF$104,164,FALSE)-KG24&lt;0,0,VLOOKUP(KF$1,resumen!$A$4:$HF$104,164,FALSE)-KG24)</f>
        <v>0</v>
      </c>
      <c r="KG24" s="113">
        <f>VLOOKUP(KF$1,resumen!$A$4:$HF$104,161,FALSE)</f>
        <v>0</v>
      </c>
      <c r="KH24" s="113">
        <f>VLOOKUP(KF$1,resumen!$A$4:$HF$104,165,FALSE)</f>
        <v>0</v>
      </c>
      <c r="KI24" s="113">
        <f>IF(VLOOKUP(KI$1,resumen!$A$4:$HF$104,164,FALSE)-KJ24&lt;0,0,VLOOKUP(KI$1,resumen!$A$4:$HF$104,164,FALSE)-KJ24)</f>
        <v>0</v>
      </c>
      <c r="KJ24" s="113">
        <f>VLOOKUP(KI$1,resumen!$A$4:$HF$104,161,FALSE)</f>
        <v>0</v>
      </c>
      <c r="KK24" s="113">
        <f>VLOOKUP(KI$1,resumen!$A$4:$HF$104,165,FALSE)</f>
        <v>0</v>
      </c>
      <c r="KL24" s="113">
        <f>IF(VLOOKUP(KL$1,resumen!$A$4:$HF$104,164,FALSE)-KM24&lt;0,0,VLOOKUP(KL$1,resumen!$A$4:$HF$104,164,FALSE)-KM24)</f>
        <v>0</v>
      </c>
      <c r="KM24" s="113">
        <f>VLOOKUP(KL$1,resumen!$A$4:$HF$104,161,FALSE)</f>
        <v>0</v>
      </c>
      <c r="KN24" s="113">
        <f>VLOOKUP(KL$1,resumen!$A$4:$HF$104,165,FALSE)</f>
        <v>0</v>
      </c>
      <c r="KO24" s="113">
        <f>IF(VLOOKUP(KO$1,resumen!$A$4:$HF$104,164,FALSE)-KP24&lt;0,0,VLOOKUP(KO$1,resumen!$A$4:$HF$104,164,FALSE)-KP24)</f>
        <v>0</v>
      </c>
      <c r="KP24" s="113">
        <f>VLOOKUP(KO$1,resumen!$A$4:$HF$104,161,FALSE)</f>
        <v>0</v>
      </c>
      <c r="KQ24" s="113">
        <f>VLOOKUP(KO$1,resumen!$A$4:$HF$104,165,FALSE)</f>
        <v>0</v>
      </c>
      <c r="KR24" s="113">
        <f t="shared" si="0"/>
        <v>0</v>
      </c>
      <c r="KS24" s="113">
        <f t="shared" si="0"/>
        <v>0</v>
      </c>
      <c r="KT24" s="113">
        <f t="shared" si="0"/>
        <v>0</v>
      </c>
      <c r="KU24" s="140"/>
      <c r="KV24" s="24">
        <f t="shared" si="1"/>
        <v>0</v>
      </c>
    </row>
    <row r="25" spans="1:308" x14ac:dyDescent="0.25">
      <c r="A25" s="26">
        <v>1000160</v>
      </c>
      <c r="B25" s="24" t="s">
        <v>220</v>
      </c>
      <c r="C25" s="26" t="s">
        <v>47</v>
      </c>
      <c r="D25" s="113">
        <f>IF(VLOOKUP(D$1,resumen!$A$4:$HF$104,172,FALSE)-E25&lt;0,0,VLOOKUP(D$1,resumen!$A$4:$HF$104,172,FALSE)-E25)</f>
        <v>0</v>
      </c>
      <c r="E25" s="113">
        <f>VLOOKUP(D$1,resumen!$A$4:$HF$104,169,FALSE)</f>
        <v>0</v>
      </c>
      <c r="F25" s="113">
        <f>VLOOKUP(D$1,resumen!$A$4:$HF$104,173,FALSE)</f>
        <v>0</v>
      </c>
      <c r="G25" s="113">
        <f>IF(VLOOKUP(G$1,resumen!$A$4:$HF$104,172,FALSE)-H25&lt;0,0,VLOOKUP(G$1,resumen!$A$4:$HF$104,172,FALSE)-H25)</f>
        <v>0</v>
      </c>
      <c r="H25" s="113">
        <f>VLOOKUP(G$1,resumen!$A$4:$HF$104,169,FALSE)</f>
        <v>0</v>
      </c>
      <c r="I25" s="113">
        <f>VLOOKUP(G$1,resumen!$A$4:$HF$104,173,FALSE)</f>
        <v>0</v>
      </c>
      <c r="J25" s="113">
        <f>IF(VLOOKUP(J$1,resumen!$A$4:$HF$104,172,FALSE)-K25&lt;0,0,VLOOKUP(J$1,resumen!$A$4:$HF$104,172,FALSE)-K25)</f>
        <v>0</v>
      </c>
      <c r="K25" s="113">
        <f>VLOOKUP(J$1,resumen!$A$4:$HF$104,169,FALSE)</f>
        <v>0</v>
      </c>
      <c r="L25" s="113">
        <f>VLOOKUP(J$1,resumen!$A$4:$HF$104,173,FALSE)</f>
        <v>0</v>
      </c>
      <c r="M25" s="113">
        <f>IF(VLOOKUP(M$1,resumen!$A$4:$HF$104,172,FALSE)-N25&lt;0,0,VLOOKUP(M$1,resumen!$A$4:$HF$104,172,FALSE)-N25)</f>
        <v>0</v>
      </c>
      <c r="N25" s="113">
        <f>VLOOKUP(M$1,resumen!$A$4:$HF$104,169,FALSE)</f>
        <v>0</v>
      </c>
      <c r="O25" s="113">
        <f>VLOOKUP(M$1,resumen!$A$4:$HF$104,173,FALSE)</f>
        <v>0</v>
      </c>
      <c r="P25" s="113">
        <f>IF(VLOOKUP(P$1,resumen!$A$4:$HF$104,172,FALSE)-Q25&lt;0,0,VLOOKUP(P$1,resumen!$A$4:$HF$104,172,FALSE)-Q25)</f>
        <v>0</v>
      </c>
      <c r="Q25" s="113">
        <f>VLOOKUP(P$1,resumen!$A$4:$HF$104,169,FALSE)</f>
        <v>0</v>
      </c>
      <c r="R25" s="113">
        <f>VLOOKUP(P$1,resumen!$A$4:$HF$104,173,FALSE)</f>
        <v>0</v>
      </c>
      <c r="S25" s="113">
        <f>IF(VLOOKUP(S$1,resumen!$A$4:$HF$104,172,FALSE)-T25&lt;0,0,VLOOKUP(S$1,resumen!$A$4:$HF$104,172,FALSE)-T25)</f>
        <v>0</v>
      </c>
      <c r="T25" s="113">
        <f>VLOOKUP(S$1,resumen!$A$4:$HF$104,169,FALSE)</f>
        <v>0</v>
      </c>
      <c r="U25" s="113">
        <f>VLOOKUP(S$1,resumen!$A$4:$HF$104,173,FALSE)</f>
        <v>0</v>
      </c>
      <c r="V25" s="113">
        <f>IF(VLOOKUP(V$1,resumen!$A$4:$HF$104,172,FALSE)-W25&lt;0,0,VLOOKUP(V$1,resumen!$A$4:$HF$104,172,FALSE)-W25)</f>
        <v>0</v>
      </c>
      <c r="W25" s="113">
        <f>VLOOKUP(V$1,resumen!$A$4:$HF$104,169,FALSE)</f>
        <v>0</v>
      </c>
      <c r="X25" s="113">
        <f>VLOOKUP(V$1,resumen!$A$4:$HF$104,173,FALSE)</f>
        <v>0</v>
      </c>
      <c r="Y25" s="113">
        <f>IF(VLOOKUP(Y$1,resumen!$A$4:$HF$104,172,FALSE)-Z25&lt;0,0,VLOOKUP(Y$1,resumen!$A$4:$HF$104,172,FALSE)-Z25)</f>
        <v>0</v>
      </c>
      <c r="Z25" s="113">
        <f>VLOOKUP(Y$1,resumen!$A$4:$HF$104,169,FALSE)</f>
        <v>0</v>
      </c>
      <c r="AA25" s="113">
        <f>VLOOKUP(Y$1,resumen!$A$4:$HF$104,173,FALSE)</f>
        <v>0</v>
      </c>
      <c r="AB25" s="113">
        <f>IF(VLOOKUP(AB$1,resumen!$A$4:$HF$104,172,FALSE)-AC25&lt;0,0,VLOOKUP(AB$1,resumen!$A$4:$HF$104,172,FALSE)-AC25)</f>
        <v>0</v>
      </c>
      <c r="AC25" s="113">
        <f>VLOOKUP(AB$1,resumen!$A$4:$HF$104,169,FALSE)</f>
        <v>0</v>
      </c>
      <c r="AD25" s="113">
        <f>VLOOKUP(AB$1,resumen!$A$4:$HF$104,173,FALSE)</f>
        <v>0</v>
      </c>
      <c r="AE25" s="113">
        <f>IF(VLOOKUP(AE$1,resumen!$A$4:$HF$104,172,FALSE)-AF25&lt;0,0,VLOOKUP(AE$1,resumen!$A$4:$HF$104,172,FALSE)-AF25)</f>
        <v>0</v>
      </c>
      <c r="AF25" s="113">
        <f>VLOOKUP(AE$1,resumen!$A$4:$HF$104,169,FALSE)</f>
        <v>0</v>
      </c>
      <c r="AG25" s="113">
        <f>VLOOKUP(AE$1,resumen!$A$4:$HF$104,173,FALSE)</f>
        <v>0</v>
      </c>
      <c r="AH25" s="113">
        <f>IF(VLOOKUP(AH$1,resumen!$A$4:$HF$104,172,FALSE)-AI25&lt;0,0,VLOOKUP(AH$1,resumen!$A$4:$HF$104,172,FALSE)-AI25)</f>
        <v>0</v>
      </c>
      <c r="AI25" s="113">
        <f>VLOOKUP(AH$1,resumen!$A$4:$HF$104,169,FALSE)</f>
        <v>0</v>
      </c>
      <c r="AJ25" s="113">
        <f>VLOOKUP(AH$1,resumen!$A$4:$HF$104,173,FALSE)</f>
        <v>0</v>
      </c>
      <c r="AK25" s="113">
        <f>IF(VLOOKUP(AK$1,resumen!$A$4:$HF$104,172,FALSE)-AL25&lt;0,0,VLOOKUP(AK$1,resumen!$A$4:$HF$104,172,FALSE)-AL25)</f>
        <v>0</v>
      </c>
      <c r="AL25" s="113">
        <f>VLOOKUP(AK$1,resumen!$A$4:$HF$104,169,FALSE)</f>
        <v>0</v>
      </c>
      <c r="AM25" s="113">
        <f>VLOOKUP(AK$1,resumen!$A$4:$HF$104,173,FALSE)</f>
        <v>0</v>
      </c>
      <c r="AN25" s="113">
        <f>IF(VLOOKUP(AN$1,resumen!$A$4:$HF$104,172,FALSE)-AO25&lt;0,0,VLOOKUP(AN$1,resumen!$A$4:$HF$104,172,FALSE)-AO25)</f>
        <v>0</v>
      </c>
      <c r="AO25" s="113">
        <f>VLOOKUP(AN$1,resumen!$A$4:$HF$104,169,FALSE)</f>
        <v>0</v>
      </c>
      <c r="AP25" s="113">
        <f>VLOOKUP(AN$1,resumen!$A$4:$HF$104,173,FALSE)</f>
        <v>0</v>
      </c>
      <c r="AQ25" s="113">
        <f>IF(VLOOKUP(AQ$1,resumen!$A$4:$HF$104,172,FALSE)-AR25&lt;0,0,VLOOKUP(AQ$1,resumen!$A$4:$HF$104,172,FALSE)-AR25)</f>
        <v>0</v>
      </c>
      <c r="AR25" s="113">
        <f>VLOOKUP(AQ$1,resumen!$A$4:$HF$104,169,FALSE)</f>
        <v>0</v>
      </c>
      <c r="AS25" s="113">
        <f>VLOOKUP(AQ$1,resumen!$A$4:$HF$104,173,FALSE)</f>
        <v>0</v>
      </c>
      <c r="AT25" s="113">
        <f>IF(VLOOKUP(AT$1,resumen!$A$4:$HF$104,172,FALSE)-AU25&lt;0,0,VLOOKUP(AT$1,resumen!$A$4:$HF$104,172,FALSE)-AU25)</f>
        <v>0</v>
      </c>
      <c r="AU25" s="113">
        <f>VLOOKUP(AT$1,resumen!$A$4:$HF$104,169,FALSE)</f>
        <v>0</v>
      </c>
      <c r="AV25" s="113">
        <f>VLOOKUP(AT$1,resumen!$A$4:$HF$104,173,FALSE)</f>
        <v>0</v>
      </c>
      <c r="AW25" s="113">
        <f>IF(VLOOKUP(AW$1,resumen!$A$4:$HF$104,172,FALSE)-AX25&lt;0,0,VLOOKUP(AW$1,resumen!$A$4:$HF$104,172,FALSE)-AX25)</f>
        <v>0</v>
      </c>
      <c r="AX25" s="113">
        <f>VLOOKUP(AW$1,resumen!$A$4:$HF$104,169,FALSE)</f>
        <v>0</v>
      </c>
      <c r="AY25" s="113">
        <f>VLOOKUP(AW$1,resumen!$A$4:$HF$104,173,FALSE)</f>
        <v>0</v>
      </c>
      <c r="AZ25" s="113">
        <f>IF(VLOOKUP(AZ$1,resumen!$A$4:$HF$104,172,FALSE)-BA25&lt;0,0,VLOOKUP(AZ$1,resumen!$A$4:$HF$104,172,FALSE)-BA25)</f>
        <v>0</v>
      </c>
      <c r="BA25" s="113">
        <f>VLOOKUP(AZ$1,resumen!$A$4:$HF$104,169,FALSE)</f>
        <v>0</v>
      </c>
      <c r="BB25" s="113">
        <f>VLOOKUP(AZ$1,resumen!$A$4:$HF$104,173,FALSE)</f>
        <v>0</v>
      </c>
      <c r="BC25" s="113">
        <f>IF(VLOOKUP(BC$1,resumen!$A$4:$HF$104,172,FALSE)-BD25&lt;0,0,VLOOKUP(BC$1,resumen!$A$4:$HF$104,172,FALSE)-BD25)</f>
        <v>0</v>
      </c>
      <c r="BD25" s="113">
        <f>VLOOKUP(BC$1,resumen!$A$4:$HF$104,169,FALSE)</f>
        <v>0</v>
      </c>
      <c r="BE25" s="113">
        <f>VLOOKUP(BC$1,resumen!$A$4:$HF$104,173,FALSE)</f>
        <v>0</v>
      </c>
      <c r="BF25" s="113">
        <f>IF(VLOOKUP(BF$1,resumen!$A$4:$HF$104,172,FALSE)-BG25&lt;0,0,VLOOKUP(BF$1,resumen!$A$4:$HF$104,172,FALSE)-BG25)</f>
        <v>0</v>
      </c>
      <c r="BG25" s="113">
        <f>VLOOKUP(BF$1,resumen!$A$4:$HF$104,169,FALSE)</f>
        <v>0</v>
      </c>
      <c r="BH25" s="113">
        <f>VLOOKUP(BF$1,resumen!$A$4:$HF$104,173,FALSE)</f>
        <v>0</v>
      </c>
      <c r="BI25" s="113">
        <f>IF(VLOOKUP(BI$1,resumen!$A$4:$HF$104,172,FALSE)-BJ25&lt;0,0,VLOOKUP(BI$1,resumen!$A$4:$HF$104,172,FALSE)-BJ25)</f>
        <v>0</v>
      </c>
      <c r="BJ25" s="113">
        <f>VLOOKUP(BI$1,resumen!$A$4:$HF$104,169,FALSE)</f>
        <v>0</v>
      </c>
      <c r="BK25" s="113">
        <f>VLOOKUP(BI$1,resumen!$A$4:$HF$104,173,FALSE)</f>
        <v>0</v>
      </c>
      <c r="BL25" s="113">
        <f>IF(VLOOKUP(BL$1,resumen!$A$4:$HF$104,172,FALSE)-BM25&lt;0,0,VLOOKUP(BL$1,resumen!$A$4:$HF$104,172,FALSE)-BM25)</f>
        <v>0</v>
      </c>
      <c r="BM25" s="113">
        <f>VLOOKUP(BL$1,resumen!$A$4:$HF$104,169,FALSE)</f>
        <v>0</v>
      </c>
      <c r="BN25" s="113">
        <f>VLOOKUP(BL$1,resumen!$A$4:$HF$104,173,FALSE)</f>
        <v>0</v>
      </c>
      <c r="BO25" s="113">
        <f>IF(VLOOKUP(BO$1,resumen!$A$4:$HF$104,172,FALSE)-BP25&lt;0,0,VLOOKUP(BO$1,resumen!$A$4:$HF$104,172,FALSE)-BP25)</f>
        <v>0</v>
      </c>
      <c r="BP25" s="113">
        <f>VLOOKUP(BO$1,resumen!$A$4:$HF$104,169,FALSE)</f>
        <v>0</v>
      </c>
      <c r="BQ25" s="113">
        <f>VLOOKUP(BO$1,resumen!$A$4:$HF$104,173,FALSE)</f>
        <v>0</v>
      </c>
      <c r="BR25" s="113">
        <f>IF(VLOOKUP(BR$1,resumen!$A$4:$HF$104,172,FALSE)-BS25&lt;0,0,VLOOKUP(BR$1,resumen!$A$4:$HF$104,172,FALSE)-BS25)</f>
        <v>0</v>
      </c>
      <c r="BS25" s="113">
        <f>VLOOKUP(BR$1,resumen!$A$4:$HF$104,169,FALSE)</f>
        <v>0</v>
      </c>
      <c r="BT25" s="113">
        <f>VLOOKUP(BR$1,resumen!$A$4:$HF$104,173,FALSE)</f>
        <v>0</v>
      </c>
      <c r="BU25" s="113">
        <f>IF(VLOOKUP(BU$1,resumen!$A$4:$HF$104,172,FALSE)-BV25&lt;0,0,VLOOKUP(BU$1,resumen!$A$4:$HF$104,172,FALSE)-BV25)</f>
        <v>0</v>
      </c>
      <c r="BV25" s="113">
        <f>VLOOKUP(BU$1,resumen!$A$4:$HF$104,169,FALSE)</f>
        <v>0</v>
      </c>
      <c r="BW25" s="113">
        <f>VLOOKUP(BU$1,resumen!$A$4:$HF$104,173,FALSE)</f>
        <v>0</v>
      </c>
      <c r="BX25" s="113">
        <f>IF(VLOOKUP(BX$1,resumen!$A$4:$HF$104,172,FALSE)-BY25&lt;0,0,VLOOKUP(BX$1,resumen!$A$4:$HF$104,172,FALSE)-BY25)</f>
        <v>0</v>
      </c>
      <c r="BY25" s="113">
        <f>VLOOKUP(BX$1,resumen!$A$4:$HF$104,169,FALSE)</f>
        <v>0</v>
      </c>
      <c r="BZ25" s="113">
        <f>VLOOKUP(BX$1,resumen!$A$4:$HF$104,173,FALSE)</f>
        <v>0</v>
      </c>
      <c r="CA25" s="113">
        <f>IF(VLOOKUP(CA$1,resumen!$A$4:$HF$104,172,FALSE)-CB25&lt;0,0,VLOOKUP(CA$1,resumen!$A$4:$HF$104,172,FALSE)-CB25)</f>
        <v>0</v>
      </c>
      <c r="CB25" s="113">
        <f>VLOOKUP(CA$1,resumen!$A$4:$HF$104,169,FALSE)</f>
        <v>0</v>
      </c>
      <c r="CC25" s="113">
        <f>VLOOKUP(CA$1,resumen!$A$4:$HF$104,173,FALSE)</f>
        <v>0</v>
      </c>
      <c r="CD25" s="113">
        <f>IF(VLOOKUP(CD$1,resumen!$A$4:$HF$104,172,FALSE)-CE25&lt;0,0,VLOOKUP(CD$1,resumen!$A$4:$HF$104,172,FALSE)-CE25)</f>
        <v>0</v>
      </c>
      <c r="CE25" s="113">
        <f>VLOOKUP(CD$1,resumen!$A$4:$HF$104,169,FALSE)</f>
        <v>0</v>
      </c>
      <c r="CF25" s="113">
        <f>VLOOKUP(CD$1,resumen!$A$4:$HF$104,173,FALSE)</f>
        <v>0</v>
      </c>
      <c r="CG25" s="113">
        <f>IF(VLOOKUP(CG$1,resumen!$A$4:$HF$104,172,FALSE)-CH25&lt;0,0,VLOOKUP(CG$1,resumen!$A$4:$HF$104,172,FALSE)-CH25)</f>
        <v>0</v>
      </c>
      <c r="CH25" s="113">
        <f>VLOOKUP(CG$1,resumen!$A$4:$HF$104,169,FALSE)</f>
        <v>0</v>
      </c>
      <c r="CI25" s="113">
        <f>VLOOKUP(CG$1,resumen!$A$4:$HF$104,173,FALSE)</f>
        <v>0</v>
      </c>
      <c r="CJ25" s="113">
        <f>IF(VLOOKUP(CJ$1,resumen!$A$4:$HF$104,172,FALSE)-CK25&lt;0,0,VLOOKUP(CJ$1,resumen!$A$4:$HF$104,172,FALSE)-CK25)</f>
        <v>0</v>
      </c>
      <c r="CK25" s="113">
        <f>VLOOKUP(CJ$1,resumen!$A$4:$HF$104,169,FALSE)</f>
        <v>0</v>
      </c>
      <c r="CL25" s="113">
        <f>VLOOKUP(CJ$1,resumen!$A$4:$HF$104,173,FALSE)</f>
        <v>0</v>
      </c>
      <c r="CM25" s="113">
        <f>IF(VLOOKUP(CM$1,resumen!$A$4:$HF$104,172,FALSE)-CN25&lt;0,0,VLOOKUP(CM$1,resumen!$A$4:$HF$104,172,FALSE)-CN25)</f>
        <v>0</v>
      </c>
      <c r="CN25" s="113">
        <f>VLOOKUP(CM$1,resumen!$A$4:$HF$104,169,FALSE)</f>
        <v>0</v>
      </c>
      <c r="CO25" s="113">
        <f>VLOOKUP(CM$1,resumen!$A$4:$HF$104,173,FALSE)</f>
        <v>0</v>
      </c>
      <c r="CP25" s="113">
        <f>IF(VLOOKUP(CP$1,resumen!$A$4:$HF$104,172,FALSE)-CQ25&lt;0,0,VLOOKUP(CP$1,resumen!$A$4:$HF$104,172,FALSE)-CQ25)</f>
        <v>0</v>
      </c>
      <c r="CQ25" s="113">
        <f>VLOOKUP(CP$1,resumen!$A$4:$HF$104,169,FALSE)</f>
        <v>0</v>
      </c>
      <c r="CR25" s="113">
        <f>VLOOKUP(CP$1,resumen!$A$4:$HF$104,173,FALSE)</f>
        <v>0</v>
      </c>
      <c r="CS25" s="113">
        <f>IF(VLOOKUP(CS$1,resumen!$A$4:$HF$104,172,FALSE)-CT25&lt;0,0,VLOOKUP(CS$1,resumen!$A$4:$HF$104,172,FALSE)-CT25)</f>
        <v>0</v>
      </c>
      <c r="CT25" s="113">
        <f>VLOOKUP(CS$1,resumen!$A$4:$HF$104,169,FALSE)</f>
        <v>0</v>
      </c>
      <c r="CU25" s="113">
        <f>VLOOKUP(CS$1,resumen!$A$4:$HF$104,173,FALSE)</f>
        <v>0</v>
      </c>
      <c r="CV25" s="113">
        <f>IF(VLOOKUP(CV$1,resumen!$A$4:$HF$104,172,FALSE)-CW25&lt;0,0,VLOOKUP(CV$1,resumen!$A$4:$HF$104,172,FALSE)-CW25)</f>
        <v>0</v>
      </c>
      <c r="CW25" s="113">
        <f>VLOOKUP(CV$1,resumen!$A$4:$HF$104,169,FALSE)</f>
        <v>0</v>
      </c>
      <c r="CX25" s="113">
        <f>VLOOKUP(CV$1,resumen!$A$4:$HF$104,173,FALSE)</f>
        <v>0</v>
      </c>
      <c r="CY25" s="113">
        <f>IF(VLOOKUP(CY$1,resumen!$A$4:$HF$104,172,FALSE)-CZ25&lt;0,0,VLOOKUP(CY$1,resumen!$A$4:$HF$104,172,FALSE)-CZ25)</f>
        <v>0</v>
      </c>
      <c r="CZ25" s="113">
        <f>VLOOKUP(CY$1,resumen!$A$4:$HF$104,169,FALSE)</f>
        <v>0</v>
      </c>
      <c r="DA25" s="113">
        <f>VLOOKUP(CY$1,resumen!$A$4:$HF$104,173,FALSE)</f>
        <v>0</v>
      </c>
      <c r="DB25" s="113">
        <f>IF(VLOOKUP(DB$1,resumen!$A$4:$HF$104,172,FALSE)-DC25&lt;0,0,VLOOKUP(DB$1,resumen!$A$4:$HF$104,172,FALSE)-DC25)</f>
        <v>0</v>
      </c>
      <c r="DC25" s="113">
        <f>VLOOKUP(DB$1,resumen!$A$4:$HF$104,169,FALSE)</f>
        <v>0</v>
      </c>
      <c r="DD25" s="113">
        <f>VLOOKUP(DB$1,resumen!$A$4:$HF$104,173,FALSE)</f>
        <v>0</v>
      </c>
      <c r="DE25" s="113">
        <f>IF(VLOOKUP(DE$1,resumen!$A$4:$HF$104,172,FALSE)-DF25&lt;0,0,VLOOKUP(DE$1,resumen!$A$4:$HF$104,172,FALSE)-DF25)</f>
        <v>0</v>
      </c>
      <c r="DF25" s="113">
        <f>VLOOKUP(DE$1,resumen!$A$4:$HF$104,169,FALSE)</f>
        <v>0</v>
      </c>
      <c r="DG25" s="113">
        <f>VLOOKUP(DE$1,resumen!$A$4:$HF$104,173,FALSE)</f>
        <v>0</v>
      </c>
      <c r="DH25" s="113">
        <f>IF(VLOOKUP(DH$1,resumen!$A$4:$HF$104,172,FALSE)-DI25&lt;0,0,VLOOKUP(DH$1,resumen!$A$4:$HF$104,172,FALSE)-DI25)</f>
        <v>0</v>
      </c>
      <c r="DI25" s="113">
        <f>VLOOKUP(DH$1,resumen!$A$4:$HF$104,169,FALSE)</f>
        <v>0</v>
      </c>
      <c r="DJ25" s="113">
        <f>VLOOKUP(DH$1,resumen!$A$4:$HF$104,173,FALSE)</f>
        <v>0</v>
      </c>
      <c r="DK25" s="113">
        <f>IF(VLOOKUP(DK$1,resumen!$A$4:$HF$104,172,FALSE)-DL25&lt;0,0,VLOOKUP(DK$1,resumen!$A$4:$HF$104,172,FALSE)-DL25)</f>
        <v>0</v>
      </c>
      <c r="DL25" s="113">
        <f>VLOOKUP(DK$1,resumen!$A$4:$HF$104,169,FALSE)</f>
        <v>0</v>
      </c>
      <c r="DM25" s="113">
        <f>VLOOKUP(DK$1,resumen!$A$4:$HF$104,173,FALSE)</f>
        <v>0</v>
      </c>
      <c r="DN25" s="113">
        <f>IF(VLOOKUP(DN$1,resumen!$A$4:$HF$104,172,FALSE)-DO25&lt;0,0,VLOOKUP(DN$1,resumen!$A$4:$HF$104,172,FALSE)-DO25)</f>
        <v>0</v>
      </c>
      <c r="DO25" s="113">
        <f>VLOOKUP(DN$1,resumen!$A$4:$HF$104,169,FALSE)</f>
        <v>0</v>
      </c>
      <c r="DP25" s="113">
        <f>VLOOKUP(DN$1,resumen!$A$4:$HF$104,173,FALSE)</f>
        <v>0</v>
      </c>
      <c r="DQ25" s="113">
        <f>IF(VLOOKUP(DQ$1,resumen!$A$4:$HF$104,172,FALSE)-DR25&lt;0,0,VLOOKUP(DQ$1,resumen!$A$4:$HF$104,172,FALSE)-DR25)</f>
        <v>0</v>
      </c>
      <c r="DR25" s="113">
        <f>VLOOKUP(DQ$1,resumen!$A$4:$HF$104,169,FALSE)</f>
        <v>0</v>
      </c>
      <c r="DS25" s="113">
        <f>VLOOKUP(DQ$1,resumen!$A$4:$HF$104,173,FALSE)</f>
        <v>0</v>
      </c>
      <c r="DT25" s="113">
        <f>IF(VLOOKUP(DT$1,resumen!$A$4:$HF$104,172,FALSE)-DU25&lt;0,0,VLOOKUP(DT$1,resumen!$A$4:$HF$104,172,FALSE)-DU25)</f>
        <v>0</v>
      </c>
      <c r="DU25" s="113">
        <f>VLOOKUP(DT$1,resumen!$A$4:$HF$104,169,FALSE)</f>
        <v>0</v>
      </c>
      <c r="DV25" s="113">
        <f>VLOOKUP(DT$1,resumen!$A$4:$HF$104,173,FALSE)</f>
        <v>0</v>
      </c>
      <c r="DW25" s="113">
        <f>IF(VLOOKUP(DW$1,resumen!$A$4:$HF$104,172,FALSE)-DX25&lt;0,0,VLOOKUP(DW$1,resumen!$A$4:$HF$104,172,FALSE)-DX25)</f>
        <v>0</v>
      </c>
      <c r="DX25" s="113">
        <f>VLOOKUP(DW$1,resumen!$A$4:$HF$104,169,FALSE)</f>
        <v>0</v>
      </c>
      <c r="DY25" s="113">
        <f>VLOOKUP(DW$1,resumen!$A$4:$HF$104,173,FALSE)</f>
        <v>0</v>
      </c>
      <c r="DZ25" s="113">
        <f>IF(VLOOKUP(DZ$1,resumen!$A$4:$HF$104,172,FALSE)-EA25&lt;0,0,VLOOKUP(DZ$1,resumen!$A$4:$HF$104,172,FALSE)-EA25)</f>
        <v>0</v>
      </c>
      <c r="EA25" s="113">
        <f>VLOOKUP(DZ$1,resumen!$A$4:$HF$104,169,FALSE)</f>
        <v>0</v>
      </c>
      <c r="EB25" s="113">
        <f>VLOOKUP(DZ$1,resumen!$A$4:$HF$104,173,FALSE)</f>
        <v>0</v>
      </c>
      <c r="EC25" s="113">
        <f>IF(VLOOKUP(EC$1,resumen!$A$4:$HF$104,172,FALSE)-ED25&lt;0,0,VLOOKUP(EC$1,resumen!$A$4:$HF$104,172,FALSE)-ED25)</f>
        <v>0</v>
      </c>
      <c r="ED25" s="113">
        <f>VLOOKUP(EC$1,resumen!$A$4:$HF$104,169,FALSE)</f>
        <v>0</v>
      </c>
      <c r="EE25" s="113">
        <f>VLOOKUP(EC$1,resumen!$A$4:$HF$104,173,FALSE)</f>
        <v>0</v>
      </c>
      <c r="EF25" s="113">
        <f>IF(VLOOKUP(EF$1,resumen!$A$4:$HF$104,172,FALSE)-EG25&lt;0,0,VLOOKUP(EF$1,resumen!$A$4:$HF$104,172,FALSE)-EG25)</f>
        <v>0</v>
      </c>
      <c r="EG25" s="113">
        <f>VLOOKUP(EF$1,resumen!$A$4:$HF$104,169,FALSE)</f>
        <v>0</v>
      </c>
      <c r="EH25" s="113">
        <f>VLOOKUP(EF$1,resumen!$A$4:$HF$104,173,FALSE)</f>
        <v>0</v>
      </c>
      <c r="EI25" s="113">
        <f>IF(VLOOKUP(EI$1,resumen!$A$4:$HF$104,172,FALSE)-EJ25&lt;0,0,VLOOKUP(EI$1,resumen!$A$4:$HF$104,172,FALSE)-EJ25)</f>
        <v>0</v>
      </c>
      <c r="EJ25" s="113">
        <f>VLOOKUP(EI$1,resumen!$A$4:$HF$104,169,FALSE)</f>
        <v>0</v>
      </c>
      <c r="EK25" s="113">
        <f>VLOOKUP(EI$1,resumen!$A$4:$HF$104,173,FALSE)</f>
        <v>0</v>
      </c>
      <c r="EL25" s="113">
        <f>IF(VLOOKUP(EL$1,resumen!$A$4:$HF$104,172,FALSE)-EM25&lt;0,0,VLOOKUP(EL$1,resumen!$A$4:$HF$104,172,FALSE)-EM25)</f>
        <v>0</v>
      </c>
      <c r="EM25" s="113">
        <f>VLOOKUP(EL$1,resumen!$A$4:$HF$104,169,FALSE)</f>
        <v>0</v>
      </c>
      <c r="EN25" s="113">
        <f>VLOOKUP(EL$1,resumen!$A$4:$HF$104,173,FALSE)</f>
        <v>0</v>
      </c>
      <c r="EO25" s="113">
        <f>IF(VLOOKUP(EO$1,resumen!$A$4:$HF$104,172,FALSE)-EP25&lt;0,0,VLOOKUP(EO$1,resumen!$A$4:$HF$104,172,FALSE)-EP25)</f>
        <v>0</v>
      </c>
      <c r="EP25" s="113">
        <f>VLOOKUP(EO$1,resumen!$A$4:$HF$104,169,FALSE)</f>
        <v>0</v>
      </c>
      <c r="EQ25" s="113">
        <f>VLOOKUP(EO$1,resumen!$A$4:$HF$104,173,FALSE)</f>
        <v>0</v>
      </c>
      <c r="ER25" s="113">
        <f>IF(VLOOKUP(ER$1,resumen!$A$4:$HF$104,172,FALSE)-ES25&lt;0,0,VLOOKUP(ER$1,resumen!$A$4:$HF$104,172,FALSE)-ES25)</f>
        <v>0</v>
      </c>
      <c r="ES25" s="113">
        <f>VLOOKUP(ER$1,resumen!$A$4:$HF$104,169,FALSE)</f>
        <v>0</v>
      </c>
      <c r="ET25" s="113">
        <f>VLOOKUP(ER$1,resumen!$A$4:$HF$104,173,FALSE)</f>
        <v>0</v>
      </c>
      <c r="EU25" s="113">
        <f>IF(VLOOKUP(EU$1,resumen!$A$4:$HF$104,172,FALSE)-EV25&lt;0,0,VLOOKUP(EU$1,resumen!$A$4:$HF$104,172,FALSE)-EV25)</f>
        <v>0</v>
      </c>
      <c r="EV25" s="113">
        <f>VLOOKUP(EU$1,resumen!$A$4:$HF$104,169,FALSE)</f>
        <v>0</v>
      </c>
      <c r="EW25" s="113">
        <f>VLOOKUP(EU$1,resumen!$A$4:$HF$104,173,FALSE)</f>
        <v>0</v>
      </c>
      <c r="EX25" s="113">
        <f>IF(VLOOKUP(EX$1,resumen!$A$4:$HF$104,172,FALSE)-EY25&lt;0,0,VLOOKUP(EX$1,resumen!$A$4:$HF$104,172,FALSE)-EY25)</f>
        <v>0</v>
      </c>
      <c r="EY25" s="113">
        <f>VLOOKUP(EX$1,resumen!$A$4:$HF$104,169,FALSE)</f>
        <v>0</v>
      </c>
      <c r="EZ25" s="113">
        <f>VLOOKUP(EX$1,resumen!$A$4:$HF$104,173,FALSE)</f>
        <v>0</v>
      </c>
      <c r="FA25" s="113">
        <f>IF(VLOOKUP(FA$1,resumen!$A$4:$HF$104,172,FALSE)-FB25&lt;0,0,VLOOKUP(FA$1,resumen!$A$4:$HF$104,172,FALSE)-FB25)</f>
        <v>0</v>
      </c>
      <c r="FB25" s="113">
        <f>VLOOKUP(FA$1,resumen!$A$4:$HF$104,169,FALSE)</f>
        <v>0</v>
      </c>
      <c r="FC25" s="113">
        <f>VLOOKUP(FA$1,resumen!$A$4:$HF$104,173,FALSE)</f>
        <v>0</v>
      </c>
      <c r="FD25" s="113">
        <f>IF(VLOOKUP(FD$1,resumen!$A$4:$HF$104,172,FALSE)-FE25&lt;0,0,VLOOKUP(FD$1,resumen!$A$4:$HF$104,172,FALSE)-FE25)</f>
        <v>0</v>
      </c>
      <c r="FE25" s="113">
        <f>VLOOKUP(FD$1,resumen!$A$4:$HF$104,169,FALSE)</f>
        <v>0</v>
      </c>
      <c r="FF25" s="113">
        <f>VLOOKUP(FD$1,resumen!$A$4:$HF$104,173,FALSE)</f>
        <v>0</v>
      </c>
      <c r="FG25" s="113">
        <f>IF(VLOOKUP(FG$1,resumen!$A$4:$HF$104,172,FALSE)-FH25&lt;0,0,VLOOKUP(FG$1,resumen!$A$4:$HF$104,172,FALSE)-FH25)</f>
        <v>0</v>
      </c>
      <c r="FH25" s="113">
        <f>VLOOKUP(FG$1,resumen!$A$4:$HF$104,169,FALSE)</f>
        <v>0</v>
      </c>
      <c r="FI25" s="113">
        <f>VLOOKUP(FG$1,resumen!$A$4:$HF$104,173,FALSE)</f>
        <v>0</v>
      </c>
      <c r="FJ25" s="113">
        <f>IF(VLOOKUP(FJ$1,resumen!$A$4:$HF$104,172,FALSE)-FK25&lt;0,0,VLOOKUP(FJ$1,resumen!$A$4:$HF$104,172,FALSE)-FK25)</f>
        <v>0</v>
      </c>
      <c r="FK25" s="113">
        <f>VLOOKUP(FJ$1,resumen!$A$4:$HF$104,169,FALSE)</f>
        <v>0</v>
      </c>
      <c r="FL25" s="113">
        <f>VLOOKUP(FJ$1,resumen!$A$4:$HF$104,173,FALSE)</f>
        <v>0</v>
      </c>
      <c r="FM25" s="113">
        <f>IF(VLOOKUP(FM$1,resumen!$A$4:$HF$104,172,FALSE)-FN25&lt;0,0,VLOOKUP(FM$1,resumen!$A$4:$HF$104,172,FALSE)-FN25)</f>
        <v>0</v>
      </c>
      <c r="FN25" s="113">
        <f>VLOOKUP(FM$1,resumen!$A$4:$HF$104,169,FALSE)</f>
        <v>0</v>
      </c>
      <c r="FO25" s="113">
        <f>VLOOKUP(FM$1,resumen!$A$4:$HF$104,173,FALSE)</f>
        <v>0</v>
      </c>
      <c r="FP25" s="113">
        <f>IF(VLOOKUP(FP$1,resumen!$A$4:$HF$104,172,FALSE)-FQ25&lt;0,0,VLOOKUP(FP$1,resumen!$A$4:$HF$104,172,FALSE)-FQ25)</f>
        <v>0</v>
      </c>
      <c r="FQ25" s="113">
        <f>VLOOKUP(FP$1,resumen!$A$4:$HF$104,169,FALSE)</f>
        <v>0</v>
      </c>
      <c r="FR25" s="113">
        <f>VLOOKUP(FP$1,resumen!$A$4:$HF$104,173,FALSE)</f>
        <v>0</v>
      </c>
      <c r="FS25" s="113">
        <f>IF(VLOOKUP(FS$1,resumen!$A$4:$HF$104,172,FALSE)-FT25&lt;0,0,VLOOKUP(FS$1,resumen!$A$4:$HF$104,172,FALSE)-FT25)</f>
        <v>0</v>
      </c>
      <c r="FT25" s="113">
        <f>VLOOKUP(FS$1,resumen!$A$4:$HF$104,169,FALSE)</f>
        <v>0</v>
      </c>
      <c r="FU25" s="113">
        <f>VLOOKUP(FS$1,resumen!$A$4:$HF$104,173,FALSE)</f>
        <v>0</v>
      </c>
      <c r="FV25" s="113">
        <f>IF(VLOOKUP(FV$1,resumen!$A$4:$HF$104,172,FALSE)-FW25&lt;0,0,VLOOKUP(FV$1,resumen!$A$4:$HF$104,172,FALSE)-FW25)</f>
        <v>0</v>
      </c>
      <c r="FW25" s="113">
        <f>VLOOKUP(FV$1,resumen!$A$4:$HF$104,169,FALSE)</f>
        <v>0</v>
      </c>
      <c r="FX25" s="113">
        <f>VLOOKUP(FV$1,resumen!$A$4:$HF$104,173,FALSE)</f>
        <v>0</v>
      </c>
      <c r="FY25" s="113">
        <f>IF(VLOOKUP(FY$1,resumen!$A$4:$HF$104,172,FALSE)-FZ25&lt;0,0,VLOOKUP(FY$1,resumen!$A$4:$HF$104,172,FALSE)-FZ25)</f>
        <v>0</v>
      </c>
      <c r="FZ25" s="113">
        <f>VLOOKUP(FY$1,resumen!$A$4:$HF$104,169,FALSE)</f>
        <v>0</v>
      </c>
      <c r="GA25" s="113">
        <f>VLOOKUP(FY$1,resumen!$A$4:$HF$104,173,FALSE)</f>
        <v>0</v>
      </c>
      <c r="GB25" s="113">
        <f>IF(VLOOKUP(GB$1,resumen!$A$4:$HF$104,172,FALSE)-GC25&lt;0,0,VLOOKUP(GB$1,resumen!$A$4:$HF$104,172,FALSE)-GC25)</f>
        <v>0</v>
      </c>
      <c r="GC25" s="113">
        <f>VLOOKUP(GB$1,resumen!$A$4:$HF$104,169,FALSE)</f>
        <v>0</v>
      </c>
      <c r="GD25" s="113">
        <f>VLOOKUP(GB$1,resumen!$A$4:$HF$104,173,FALSE)</f>
        <v>0</v>
      </c>
      <c r="GE25" s="113">
        <f>IF(VLOOKUP(GE$1,resumen!$A$4:$HF$104,172,FALSE)-GF25&lt;0,0,VLOOKUP(GE$1,resumen!$A$4:$HF$104,172,FALSE)-GF25)</f>
        <v>0</v>
      </c>
      <c r="GF25" s="113">
        <f>VLOOKUP(GE$1,resumen!$A$4:$HF$104,169,FALSE)</f>
        <v>0</v>
      </c>
      <c r="GG25" s="113">
        <f>VLOOKUP(GE$1,resumen!$A$4:$HF$104,173,FALSE)</f>
        <v>0</v>
      </c>
      <c r="GH25" s="113">
        <f>IF(VLOOKUP(GH$1,resumen!$A$4:$HF$104,172,FALSE)-GI25&lt;0,0,VLOOKUP(GH$1,resumen!$A$4:$HF$104,172,FALSE)-GI25)</f>
        <v>0</v>
      </c>
      <c r="GI25" s="113">
        <f>VLOOKUP(GH$1,resumen!$A$4:$HF$104,169,FALSE)</f>
        <v>0</v>
      </c>
      <c r="GJ25" s="113">
        <f>VLOOKUP(GH$1,resumen!$A$4:$HF$104,173,FALSE)</f>
        <v>0</v>
      </c>
      <c r="GK25" s="113">
        <f>IF(VLOOKUP(GK$1,resumen!$A$4:$HF$104,172,FALSE)-GL25&lt;0,0,VLOOKUP(GK$1,resumen!$A$4:$HF$104,172,FALSE)-GL25)</f>
        <v>0</v>
      </c>
      <c r="GL25" s="113">
        <f>VLOOKUP(GK$1,resumen!$A$4:$HF$104,169,FALSE)</f>
        <v>0</v>
      </c>
      <c r="GM25" s="113">
        <f>VLOOKUP(GK$1,resumen!$A$4:$HF$104,173,FALSE)</f>
        <v>0</v>
      </c>
      <c r="GN25" s="113">
        <f>IF(VLOOKUP(GN$1,resumen!$A$4:$HF$104,172,FALSE)-GO25&lt;0,0,VLOOKUP(GN$1,resumen!$A$4:$HF$104,172,FALSE)-GO25)</f>
        <v>0</v>
      </c>
      <c r="GO25" s="113">
        <f>VLOOKUP(GN$1,resumen!$A$4:$HF$104,169,FALSE)</f>
        <v>0</v>
      </c>
      <c r="GP25" s="113">
        <f>VLOOKUP(GN$1,resumen!$A$4:$HF$104,173,FALSE)</f>
        <v>0</v>
      </c>
      <c r="GQ25" s="113">
        <f>IF(VLOOKUP(GQ$1,resumen!$A$4:$HF$104,172,FALSE)-GR25&lt;0,0,VLOOKUP(GQ$1,resumen!$A$4:$HF$104,172,FALSE)-GR25)</f>
        <v>0</v>
      </c>
      <c r="GR25" s="113">
        <f>VLOOKUP(GQ$1,resumen!$A$4:$HF$104,169,FALSE)</f>
        <v>0</v>
      </c>
      <c r="GS25" s="113">
        <f>VLOOKUP(GQ$1,resumen!$A$4:$HF$104,173,FALSE)</f>
        <v>0</v>
      </c>
      <c r="GT25" s="113">
        <f>IF(VLOOKUP(GT$1,resumen!$A$4:$HF$104,172,FALSE)-GU25&lt;0,0,VLOOKUP(GT$1,resumen!$A$4:$HF$104,172,FALSE)-GU25)</f>
        <v>0</v>
      </c>
      <c r="GU25" s="113">
        <f>VLOOKUP(GT$1,resumen!$A$4:$HF$104,169,FALSE)</f>
        <v>0</v>
      </c>
      <c r="GV25" s="113">
        <f>VLOOKUP(GT$1,resumen!$A$4:$HF$104,173,FALSE)</f>
        <v>0</v>
      </c>
      <c r="GW25" s="113">
        <f>IF(VLOOKUP(GW$1,resumen!$A$4:$HF$104,172,FALSE)-GX25&lt;0,0,VLOOKUP(GW$1,resumen!$A$4:$HF$104,172,FALSE)-GX25)</f>
        <v>0</v>
      </c>
      <c r="GX25" s="113">
        <f>VLOOKUP(GW$1,resumen!$A$4:$HF$104,169,FALSE)</f>
        <v>0</v>
      </c>
      <c r="GY25" s="113">
        <f>VLOOKUP(GW$1,resumen!$A$4:$HF$104,173,FALSE)</f>
        <v>0</v>
      </c>
      <c r="GZ25" s="113">
        <f>IF(VLOOKUP(GZ$1,resumen!$A$4:$HF$104,172,FALSE)-HA25&lt;0,0,VLOOKUP(GZ$1,resumen!$A$4:$HF$104,172,FALSE)-HA25)</f>
        <v>0</v>
      </c>
      <c r="HA25" s="113">
        <f>VLOOKUP(GZ$1,resumen!$A$4:$HF$104,169,FALSE)</f>
        <v>0</v>
      </c>
      <c r="HB25" s="113">
        <f>VLOOKUP(GZ$1,resumen!$A$4:$HF$104,173,FALSE)</f>
        <v>0</v>
      </c>
      <c r="HC25" s="113">
        <f>IF(VLOOKUP(HC$1,resumen!$A$4:$HF$104,172,FALSE)-HD25&lt;0,0,VLOOKUP(HC$1,resumen!$A$4:$HF$104,172,FALSE)-HD25)</f>
        <v>0</v>
      </c>
      <c r="HD25" s="113">
        <f>VLOOKUP(HC$1,resumen!$A$4:$HF$104,169,FALSE)</f>
        <v>0</v>
      </c>
      <c r="HE25" s="113">
        <f>VLOOKUP(HC$1,resumen!$A$4:$HF$104,173,FALSE)</f>
        <v>0</v>
      </c>
      <c r="HF25" s="113">
        <f>IF(VLOOKUP(HF$1,resumen!$A$4:$HF$104,172,FALSE)-HG25&lt;0,0,VLOOKUP(HF$1,resumen!$A$4:$HF$104,172,FALSE)-HG25)</f>
        <v>0</v>
      </c>
      <c r="HG25" s="113">
        <f>VLOOKUP(HF$1,resumen!$A$4:$HF$104,169,FALSE)</f>
        <v>0</v>
      </c>
      <c r="HH25" s="113">
        <f>VLOOKUP(HF$1,resumen!$A$4:$HF$104,173,FALSE)</f>
        <v>0</v>
      </c>
      <c r="HI25" s="113">
        <f>IF(VLOOKUP(HI$1,resumen!$A$4:$HF$104,172,FALSE)-HJ25&lt;0,0,VLOOKUP(HI$1,resumen!$A$4:$HF$104,172,FALSE)-HJ25)</f>
        <v>0</v>
      </c>
      <c r="HJ25" s="113">
        <f>VLOOKUP(HI$1,resumen!$A$4:$HF$104,169,FALSE)</f>
        <v>0</v>
      </c>
      <c r="HK25" s="113">
        <f>VLOOKUP(HI$1,resumen!$A$4:$HF$104,173,FALSE)</f>
        <v>0</v>
      </c>
      <c r="HL25" s="113">
        <f>IF(VLOOKUP(HL$1,resumen!$A$4:$HF$104,172,FALSE)-HM25&lt;0,0,VLOOKUP(HL$1,resumen!$A$4:$HF$104,172,FALSE)-HM25)</f>
        <v>0</v>
      </c>
      <c r="HM25" s="113">
        <f>VLOOKUP(HL$1,resumen!$A$4:$HF$104,169,FALSE)</f>
        <v>0</v>
      </c>
      <c r="HN25" s="113">
        <f>VLOOKUP(HL$1,resumen!$A$4:$HF$104,173,FALSE)</f>
        <v>0</v>
      </c>
      <c r="HO25" s="113">
        <f>IF(VLOOKUP(HO$1,resumen!$A$4:$HF$104,172,FALSE)-HP25&lt;0,0,VLOOKUP(HO$1,resumen!$A$4:$HF$104,172,FALSE)-HP25)</f>
        <v>0</v>
      </c>
      <c r="HP25" s="113">
        <f>VLOOKUP(HO$1,resumen!$A$4:$HF$104,169,FALSE)</f>
        <v>0</v>
      </c>
      <c r="HQ25" s="113">
        <f>VLOOKUP(HO$1,resumen!$A$4:$HF$104,173,FALSE)</f>
        <v>0</v>
      </c>
      <c r="HR25" s="113">
        <f>IF(VLOOKUP(HR$1,resumen!$A$4:$HF$104,172,FALSE)-HS25&lt;0,0,VLOOKUP(HR$1,resumen!$A$4:$HF$104,172,FALSE)-HS25)</f>
        <v>0</v>
      </c>
      <c r="HS25" s="113">
        <f>VLOOKUP(HR$1,resumen!$A$4:$HF$104,169,FALSE)</f>
        <v>0</v>
      </c>
      <c r="HT25" s="113">
        <f>VLOOKUP(HR$1,resumen!$A$4:$HF$104,173,FALSE)</f>
        <v>0</v>
      </c>
      <c r="HU25" s="113">
        <f>IF(VLOOKUP(HU$1,resumen!$A$4:$HF$104,172,FALSE)-HV25&lt;0,0,VLOOKUP(HU$1,resumen!$A$4:$HF$104,172,FALSE)-HV25)</f>
        <v>0</v>
      </c>
      <c r="HV25" s="113">
        <f>VLOOKUP(HU$1,resumen!$A$4:$HF$104,169,FALSE)</f>
        <v>0</v>
      </c>
      <c r="HW25" s="113">
        <f>VLOOKUP(HU$1,resumen!$A$4:$HF$104,173,FALSE)</f>
        <v>0</v>
      </c>
      <c r="HX25" s="113">
        <f>IF(VLOOKUP(HX$1,resumen!$A$4:$HF$104,172,FALSE)-HY25&lt;0,0,VLOOKUP(HX$1,resumen!$A$4:$HF$104,172,FALSE)-HY25)</f>
        <v>0</v>
      </c>
      <c r="HY25" s="113">
        <f>VLOOKUP(HX$1,resumen!$A$4:$HF$104,169,FALSE)</f>
        <v>0</v>
      </c>
      <c r="HZ25" s="113">
        <f>VLOOKUP(HX$1,resumen!$A$4:$HF$104,173,FALSE)</f>
        <v>0</v>
      </c>
      <c r="IA25" s="113">
        <f>IF(VLOOKUP(IA$1,resumen!$A$4:$HF$104,172,FALSE)-IB25&lt;0,0,VLOOKUP(IA$1,resumen!$A$4:$HF$104,172,FALSE)-IB25)</f>
        <v>0</v>
      </c>
      <c r="IB25" s="113">
        <f>VLOOKUP(IA$1,resumen!$A$4:$HF$104,169,FALSE)</f>
        <v>0</v>
      </c>
      <c r="IC25" s="113">
        <f>VLOOKUP(IA$1,resumen!$A$4:$HF$104,173,FALSE)</f>
        <v>0</v>
      </c>
      <c r="ID25" s="113">
        <f>IF(VLOOKUP(ID$1,resumen!$A$4:$HF$104,172,FALSE)-IE25&lt;0,0,VLOOKUP(ID$1,resumen!$A$4:$HF$104,172,FALSE)-IE25)</f>
        <v>0</v>
      </c>
      <c r="IE25" s="113">
        <f>VLOOKUP(ID$1,resumen!$A$4:$HF$104,169,FALSE)</f>
        <v>0</v>
      </c>
      <c r="IF25" s="113">
        <f>VLOOKUP(ID$1,resumen!$A$4:$HF$104,173,FALSE)</f>
        <v>0</v>
      </c>
      <c r="IG25" s="113">
        <f>IF(VLOOKUP(IG$1,resumen!$A$4:$HF$104,172,FALSE)-IH25&lt;0,0,VLOOKUP(IG$1,resumen!$A$4:$HF$104,172,FALSE)-IH25)</f>
        <v>0</v>
      </c>
      <c r="IH25" s="113">
        <f>VLOOKUP(IG$1,resumen!$A$4:$HF$104,169,FALSE)</f>
        <v>0</v>
      </c>
      <c r="II25" s="113">
        <f>VLOOKUP(IG$1,resumen!$A$4:$HF$104,173,FALSE)</f>
        <v>0</v>
      </c>
      <c r="IJ25" s="113">
        <f>IF(VLOOKUP(IJ$1,resumen!$A$4:$HF$104,172,FALSE)-IK25&lt;0,0,VLOOKUP(IJ$1,resumen!$A$4:$HF$104,172,FALSE)-IK25)</f>
        <v>0</v>
      </c>
      <c r="IK25" s="113">
        <f>VLOOKUP(IJ$1,resumen!$A$4:$HF$104,169,FALSE)</f>
        <v>0</v>
      </c>
      <c r="IL25" s="113">
        <f>VLOOKUP(IJ$1,resumen!$A$4:$HF$104,173,FALSE)</f>
        <v>0</v>
      </c>
      <c r="IM25" s="113">
        <f>IF(VLOOKUP(IM$1,resumen!$A$4:$HF$104,172,FALSE)-IN25&lt;0,0,VLOOKUP(IM$1,resumen!$A$4:$HF$104,172,FALSE)-IN25)</f>
        <v>0</v>
      </c>
      <c r="IN25" s="113">
        <f>VLOOKUP(IM$1,resumen!$A$4:$HF$104,169,FALSE)</f>
        <v>0</v>
      </c>
      <c r="IO25" s="113">
        <f>VLOOKUP(IM$1,resumen!$A$4:$HF$104,173,FALSE)</f>
        <v>0</v>
      </c>
      <c r="IP25" s="113">
        <f>IF(VLOOKUP(IP$1,resumen!$A$4:$HF$104,172,FALSE)-IQ25&lt;0,0,VLOOKUP(IP$1,resumen!$A$4:$HF$104,172,FALSE)-IQ25)</f>
        <v>0</v>
      </c>
      <c r="IQ25" s="113">
        <f>VLOOKUP(IP$1,resumen!$A$4:$HF$104,169,FALSE)</f>
        <v>0</v>
      </c>
      <c r="IR25" s="113">
        <f>VLOOKUP(IP$1,resumen!$A$4:$HF$104,173,FALSE)</f>
        <v>0</v>
      </c>
      <c r="IS25" s="113">
        <f>IF(VLOOKUP(IS$1,resumen!$A$4:$HF$104,172,FALSE)-IT25&lt;0,0,VLOOKUP(IS$1,resumen!$A$4:$HF$104,172,FALSE)-IT25)</f>
        <v>0</v>
      </c>
      <c r="IT25" s="113">
        <f>VLOOKUP(IS$1,resumen!$A$4:$HF$104,169,FALSE)</f>
        <v>0</v>
      </c>
      <c r="IU25" s="113">
        <f>VLOOKUP(IS$1,resumen!$A$4:$HF$104,173,FALSE)</f>
        <v>0</v>
      </c>
      <c r="IV25" s="113">
        <f>IF(VLOOKUP(IV$1,resumen!$A$4:$HF$104,172,FALSE)-IW25&lt;0,0,VLOOKUP(IV$1,resumen!$A$4:$HF$104,172,FALSE)-IW25)</f>
        <v>0</v>
      </c>
      <c r="IW25" s="113">
        <f>VLOOKUP(IV$1,resumen!$A$4:$HF$104,169,FALSE)</f>
        <v>0</v>
      </c>
      <c r="IX25" s="113">
        <f>VLOOKUP(IV$1,resumen!$A$4:$HF$104,173,FALSE)</f>
        <v>0</v>
      </c>
      <c r="IY25" s="113">
        <f>IF(VLOOKUP(IY$1,resumen!$A$4:$HF$104,172,FALSE)-IZ25&lt;0,0,VLOOKUP(IY$1,resumen!$A$4:$HF$104,172,FALSE)-IZ25)</f>
        <v>0</v>
      </c>
      <c r="IZ25" s="113">
        <f>VLOOKUP(IY$1,resumen!$A$4:$HF$104,169,FALSE)</f>
        <v>0</v>
      </c>
      <c r="JA25" s="113">
        <f>VLOOKUP(IY$1,resumen!$A$4:$HF$104,173,FALSE)</f>
        <v>0</v>
      </c>
      <c r="JB25" s="113">
        <f>IF(VLOOKUP(JB$1,resumen!$A$4:$HF$104,172,FALSE)-JC25&lt;0,0,VLOOKUP(JB$1,resumen!$A$4:$HF$104,172,FALSE)-JC25)</f>
        <v>0</v>
      </c>
      <c r="JC25" s="113">
        <f>VLOOKUP(JB$1,resumen!$A$4:$HF$104,169,FALSE)</f>
        <v>0</v>
      </c>
      <c r="JD25" s="113">
        <f>VLOOKUP(JB$1,resumen!$A$4:$HF$104,173,FALSE)</f>
        <v>0</v>
      </c>
      <c r="JE25" s="113">
        <f>IF(VLOOKUP(JE$1,resumen!$A$4:$HF$104,172,FALSE)-JF25&lt;0,0,VLOOKUP(JE$1,resumen!$A$4:$HF$104,172,FALSE)-JF25)</f>
        <v>0</v>
      </c>
      <c r="JF25" s="113">
        <f>VLOOKUP(JE$1,resumen!$A$4:$HF$104,169,FALSE)</f>
        <v>0</v>
      </c>
      <c r="JG25" s="113">
        <f>VLOOKUP(JE$1,resumen!$A$4:$HF$104,173,FALSE)</f>
        <v>0</v>
      </c>
      <c r="JH25" s="113">
        <f>IF(VLOOKUP(JH$1,resumen!$A$4:$HF$104,172,FALSE)-JI25&lt;0,0,VLOOKUP(JH$1,resumen!$A$4:$HF$104,172,FALSE)-JI25)</f>
        <v>0</v>
      </c>
      <c r="JI25" s="113">
        <f>VLOOKUP(JH$1,resumen!$A$4:$HF$104,169,FALSE)</f>
        <v>0</v>
      </c>
      <c r="JJ25" s="113">
        <f>VLOOKUP(JH$1,resumen!$A$4:$HF$104,173,FALSE)</f>
        <v>0</v>
      </c>
      <c r="JK25" s="113">
        <f>IF(VLOOKUP(JK$1,resumen!$A$4:$HF$104,172,FALSE)-JL25&lt;0,0,VLOOKUP(JK$1,resumen!$A$4:$HF$104,172,FALSE)-JL25)</f>
        <v>0</v>
      </c>
      <c r="JL25" s="113">
        <f>VLOOKUP(JK$1,resumen!$A$4:$HF$104,169,FALSE)</f>
        <v>0</v>
      </c>
      <c r="JM25" s="113">
        <f>VLOOKUP(JK$1,resumen!$A$4:$HF$104,173,FALSE)</f>
        <v>0</v>
      </c>
      <c r="JN25" s="113">
        <f>IF(VLOOKUP(JN$1,resumen!$A$4:$HF$104,172,FALSE)-JO25&lt;0,0,VLOOKUP(JN$1,resumen!$A$4:$HF$104,172,FALSE)-JO25)</f>
        <v>0</v>
      </c>
      <c r="JO25" s="113">
        <f>VLOOKUP(JN$1,resumen!$A$4:$HF$104,169,FALSE)</f>
        <v>0</v>
      </c>
      <c r="JP25" s="113">
        <f>VLOOKUP(JN$1,resumen!$A$4:$HF$104,173,FALSE)</f>
        <v>0</v>
      </c>
      <c r="JQ25" s="113">
        <f>IF(VLOOKUP(JQ$1,resumen!$A$4:$HF$104,172,FALSE)-JR25&lt;0,0,VLOOKUP(JQ$1,resumen!$A$4:$HF$104,172,FALSE)-JR25)</f>
        <v>0</v>
      </c>
      <c r="JR25" s="113">
        <f>VLOOKUP(JQ$1,resumen!$A$4:$HF$104,169,FALSE)</f>
        <v>0</v>
      </c>
      <c r="JS25" s="113">
        <f>VLOOKUP(JQ$1,resumen!$A$4:$HF$104,173,FALSE)</f>
        <v>0</v>
      </c>
      <c r="JT25" s="113">
        <f>IF(VLOOKUP(JT$1,resumen!$A$4:$HF$104,172,FALSE)-JU25&lt;0,0,VLOOKUP(JT$1,resumen!$A$4:$HF$104,172,FALSE)-JU25)</f>
        <v>0</v>
      </c>
      <c r="JU25" s="113">
        <f>VLOOKUP(JT$1,resumen!$A$4:$HF$104,169,FALSE)</f>
        <v>0</v>
      </c>
      <c r="JV25" s="113">
        <f>VLOOKUP(JT$1,resumen!$A$4:$HF$104,173,FALSE)</f>
        <v>0</v>
      </c>
      <c r="JW25" s="113">
        <f>IF(VLOOKUP(JW$1,resumen!$A$4:$HF$104,172,FALSE)-JX25&lt;0,0,VLOOKUP(JW$1,resumen!$A$4:$HF$104,172,FALSE)-JX25)</f>
        <v>0</v>
      </c>
      <c r="JX25" s="113">
        <f>VLOOKUP(JW$1,resumen!$A$4:$HF$104,169,FALSE)</f>
        <v>0</v>
      </c>
      <c r="JY25" s="113">
        <f>VLOOKUP(JW$1,resumen!$A$4:$HF$104,173,FALSE)</f>
        <v>0</v>
      </c>
      <c r="JZ25" s="113">
        <f>IF(VLOOKUP(JZ$1,resumen!$A$4:$HF$104,172,FALSE)-KA25&lt;0,0,VLOOKUP(JZ$1,resumen!$A$4:$HF$104,172,FALSE)-KA25)</f>
        <v>0</v>
      </c>
      <c r="KA25" s="113">
        <f>VLOOKUP(JZ$1,resumen!$A$4:$HF$104,169,FALSE)</f>
        <v>0</v>
      </c>
      <c r="KB25" s="113">
        <f>VLOOKUP(JZ$1,resumen!$A$4:$HF$104,173,FALSE)</f>
        <v>0</v>
      </c>
      <c r="KC25" s="113">
        <f>IF(VLOOKUP(KC$1,resumen!$A$4:$HF$104,172,FALSE)-KD25&lt;0,0,VLOOKUP(KC$1,resumen!$A$4:$HF$104,172,FALSE)-KD25)</f>
        <v>0</v>
      </c>
      <c r="KD25" s="113">
        <f>VLOOKUP(KC$1,resumen!$A$4:$HF$104,169,FALSE)</f>
        <v>0</v>
      </c>
      <c r="KE25" s="113">
        <f>VLOOKUP(KC$1,resumen!$A$4:$HF$104,173,FALSE)</f>
        <v>0</v>
      </c>
      <c r="KF25" s="113">
        <f>IF(VLOOKUP(KF$1,resumen!$A$4:$HF$104,172,FALSE)-KG25&lt;0,0,VLOOKUP(KF$1,resumen!$A$4:$HF$104,172,FALSE)-KG25)</f>
        <v>0</v>
      </c>
      <c r="KG25" s="113">
        <f>VLOOKUP(KF$1,resumen!$A$4:$HF$104,169,FALSE)</f>
        <v>0</v>
      </c>
      <c r="KH25" s="113">
        <f>VLOOKUP(KF$1,resumen!$A$4:$HF$104,173,FALSE)</f>
        <v>0</v>
      </c>
      <c r="KI25" s="113">
        <f>IF(VLOOKUP(KI$1,resumen!$A$4:$HF$104,172,FALSE)-KJ25&lt;0,0,VLOOKUP(KI$1,resumen!$A$4:$HF$104,172,FALSE)-KJ25)</f>
        <v>0</v>
      </c>
      <c r="KJ25" s="113">
        <f>VLOOKUP(KI$1,resumen!$A$4:$HF$104,169,FALSE)</f>
        <v>0</v>
      </c>
      <c r="KK25" s="113">
        <f>VLOOKUP(KI$1,resumen!$A$4:$HF$104,173,FALSE)</f>
        <v>0</v>
      </c>
      <c r="KL25" s="113">
        <f>IF(VLOOKUP(KL$1,resumen!$A$4:$HF$104,172,FALSE)-KM25&lt;0,0,VLOOKUP(KL$1,resumen!$A$4:$HF$104,172,FALSE)-KM25)</f>
        <v>0</v>
      </c>
      <c r="KM25" s="113">
        <f>VLOOKUP(KL$1,resumen!$A$4:$HF$104,169,FALSE)</f>
        <v>0</v>
      </c>
      <c r="KN25" s="113">
        <f>VLOOKUP(KL$1,resumen!$A$4:$HF$104,173,FALSE)</f>
        <v>0</v>
      </c>
      <c r="KO25" s="113">
        <f>IF(VLOOKUP(KO$1,resumen!$A$4:$HF$104,172,FALSE)-KP25&lt;0,0,VLOOKUP(KO$1,resumen!$A$4:$HF$104,172,FALSE)-KP25)</f>
        <v>0</v>
      </c>
      <c r="KP25" s="113">
        <f>VLOOKUP(KO$1,resumen!$A$4:$HF$104,169,FALSE)</f>
        <v>0</v>
      </c>
      <c r="KQ25" s="113">
        <f>VLOOKUP(KO$1,resumen!$A$4:$HF$104,173,FALSE)</f>
        <v>0</v>
      </c>
      <c r="KR25" s="113">
        <f t="shared" si="0"/>
        <v>0</v>
      </c>
      <c r="KS25" s="113">
        <f t="shared" si="0"/>
        <v>0</v>
      </c>
      <c r="KT25" s="113">
        <f t="shared" si="0"/>
        <v>0</v>
      </c>
      <c r="KU25" s="140"/>
      <c r="KV25" s="24">
        <f t="shared" si="1"/>
        <v>0</v>
      </c>
    </row>
    <row r="26" spans="1:308" ht="19.5" customHeight="1" x14ac:dyDescent="0.25">
      <c r="A26" s="26">
        <v>1011372</v>
      </c>
      <c r="B26" s="110" t="s">
        <v>199</v>
      </c>
      <c r="C26" s="26" t="s">
        <v>9</v>
      </c>
      <c r="D26" s="113">
        <f>IF(VLOOKUP(D$1,resumen!$A$4:$HF$104,180,FALSE)-E26&lt;0,0,VLOOKUP(D$1,resumen!$A$4:$HF$104,180,FALSE)-E26)</f>
        <v>0</v>
      </c>
      <c r="E26" s="113">
        <f>VLOOKUP(D$1,resumen!$A$4:$HF$104,177,FALSE)</f>
        <v>0</v>
      </c>
      <c r="F26" s="113">
        <f>VLOOKUP(D$1,resumen!$A$4:$HF$104,181,FALSE)</f>
        <v>0</v>
      </c>
      <c r="G26" s="113">
        <f>IF(VLOOKUP(G$1,resumen!$A$4:$HF$104,180,FALSE)-H26&lt;0,0,VLOOKUP(G$1,resumen!$A$4:$HF$104,180,FALSE)-H26)</f>
        <v>0</v>
      </c>
      <c r="H26" s="113">
        <f>VLOOKUP(G$1,resumen!$A$4:$HF$104,177,FALSE)</f>
        <v>0</v>
      </c>
      <c r="I26" s="113">
        <f>VLOOKUP(G$1,resumen!$A$4:$HF$104,181,FALSE)</f>
        <v>0</v>
      </c>
      <c r="J26" s="113">
        <f>IF(VLOOKUP(J$1,resumen!$A$4:$HF$104,180,FALSE)-K26&lt;0,0,VLOOKUP(J$1,resumen!$A$4:$HF$104,180,FALSE)-K26)</f>
        <v>0</v>
      </c>
      <c r="K26" s="113">
        <f>VLOOKUP(J$1,resumen!$A$4:$HF$104,177,FALSE)</f>
        <v>0</v>
      </c>
      <c r="L26" s="113">
        <f>VLOOKUP(J$1,resumen!$A$4:$HF$104,181,FALSE)</f>
        <v>0</v>
      </c>
      <c r="M26" s="113">
        <f>IF(VLOOKUP(M$1,resumen!$A$4:$HF$104,180,FALSE)-N26&lt;0,0,VLOOKUP(M$1,resumen!$A$4:$HF$104,180,FALSE)-N26)</f>
        <v>0</v>
      </c>
      <c r="N26" s="113">
        <f>VLOOKUP(M$1,resumen!$A$4:$HF$104,177,FALSE)</f>
        <v>0</v>
      </c>
      <c r="O26" s="113">
        <f>VLOOKUP(M$1,resumen!$A$4:$HF$104,181,FALSE)</f>
        <v>0</v>
      </c>
      <c r="P26" s="113">
        <f>IF(VLOOKUP(P$1,resumen!$A$4:$HF$104,180,FALSE)-Q26&lt;0,0,VLOOKUP(P$1,resumen!$A$4:$HF$104,180,FALSE)-Q26)</f>
        <v>0</v>
      </c>
      <c r="Q26" s="113">
        <f>VLOOKUP(P$1,resumen!$A$4:$HF$104,177,FALSE)</f>
        <v>0</v>
      </c>
      <c r="R26" s="113">
        <f>VLOOKUP(P$1,resumen!$A$4:$HF$104,181,FALSE)</f>
        <v>0</v>
      </c>
      <c r="S26" s="113">
        <f>IF(VLOOKUP(S$1,resumen!$A$4:$HF$104,180,FALSE)-T26&lt;0,0,VLOOKUP(S$1,resumen!$A$4:$HF$104,180,FALSE)-T26)</f>
        <v>0</v>
      </c>
      <c r="T26" s="113">
        <f>VLOOKUP(S$1,resumen!$A$4:$HF$104,177,FALSE)</f>
        <v>0</v>
      </c>
      <c r="U26" s="113">
        <f>VLOOKUP(S$1,resumen!$A$4:$HF$104,181,FALSE)</f>
        <v>0</v>
      </c>
      <c r="V26" s="113">
        <f>IF(VLOOKUP(V$1,resumen!$A$4:$HF$104,180,FALSE)-W26&lt;0,0,VLOOKUP(V$1,resumen!$A$4:$HF$104,180,FALSE)-W26)</f>
        <v>0</v>
      </c>
      <c r="W26" s="113">
        <f>VLOOKUP(V$1,resumen!$A$4:$HF$104,177,FALSE)</f>
        <v>0</v>
      </c>
      <c r="X26" s="113">
        <f>VLOOKUP(V$1,resumen!$A$4:$HF$104,181,FALSE)</f>
        <v>0</v>
      </c>
      <c r="Y26" s="113">
        <f>IF(VLOOKUP(Y$1,resumen!$A$4:$HF$104,180,FALSE)-Z26&lt;0,0,VLOOKUP(Y$1,resumen!$A$4:$HF$104,180,FALSE)-Z26)</f>
        <v>0</v>
      </c>
      <c r="Z26" s="113">
        <f>VLOOKUP(Y$1,resumen!$A$4:$HF$104,177,FALSE)</f>
        <v>0</v>
      </c>
      <c r="AA26" s="113">
        <f>VLOOKUP(Y$1,resumen!$A$4:$HF$104,181,FALSE)</f>
        <v>0</v>
      </c>
      <c r="AB26" s="113">
        <f>IF(VLOOKUP(AB$1,resumen!$A$4:$HF$104,180,FALSE)-AC26&lt;0,0,VLOOKUP(AB$1,resumen!$A$4:$HF$104,180,FALSE)-AC26)</f>
        <v>0</v>
      </c>
      <c r="AC26" s="113">
        <f>VLOOKUP(AB$1,resumen!$A$4:$HF$104,177,FALSE)</f>
        <v>0</v>
      </c>
      <c r="AD26" s="113">
        <f>VLOOKUP(AB$1,resumen!$A$4:$HF$104,181,FALSE)</f>
        <v>0</v>
      </c>
      <c r="AE26" s="113">
        <f>IF(VLOOKUP(AE$1,resumen!$A$4:$HF$104,180,FALSE)-AF26&lt;0,0,VLOOKUP(AE$1,resumen!$A$4:$HF$104,180,FALSE)-AF26)</f>
        <v>0</v>
      </c>
      <c r="AF26" s="113">
        <f>VLOOKUP(AE$1,resumen!$A$4:$HF$104,177,FALSE)</f>
        <v>0</v>
      </c>
      <c r="AG26" s="113">
        <f>VLOOKUP(AE$1,resumen!$A$4:$HF$104,181,FALSE)</f>
        <v>0</v>
      </c>
      <c r="AH26" s="113">
        <f>IF(VLOOKUP(AH$1,resumen!$A$4:$HF$104,180,FALSE)-AI26&lt;0,0,VLOOKUP(AH$1,resumen!$A$4:$HF$104,180,FALSE)-AI26)</f>
        <v>0</v>
      </c>
      <c r="AI26" s="113">
        <f>VLOOKUP(AH$1,resumen!$A$4:$HF$104,177,FALSE)</f>
        <v>0</v>
      </c>
      <c r="AJ26" s="113">
        <f>VLOOKUP(AH$1,resumen!$A$4:$HF$104,181,FALSE)</f>
        <v>0</v>
      </c>
      <c r="AK26" s="113">
        <f>IF(VLOOKUP(AK$1,resumen!$A$4:$HF$104,180,FALSE)-AL26&lt;0,0,VLOOKUP(AK$1,resumen!$A$4:$HF$104,180,FALSE)-AL26)</f>
        <v>0</v>
      </c>
      <c r="AL26" s="113">
        <f>VLOOKUP(AK$1,resumen!$A$4:$HF$104,177,FALSE)</f>
        <v>0</v>
      </c>
      <c r="AM26" s="113">
        <f>VLOOKUP(AK$1,resumen!$A$4:$HF$104,181,FALSE)</f>
        <v>0</v>
      </c>
      <c r="AN26" s="113">
        <f>IF(VLOOKUP(AN$1,resumen!$A$4:$HF$104,180,FALSE)-AO26&lt;0,0,VLOOKUP(AN$1,resumen!$A$4:$HF$104,180,FALSE)-AO26)</f>
        <v>0</v>
      </c>
      <c r="AO26" s="113">
        <f>VLOOKUP(AN$1,resumen!$A$4:$HF$104,177,FALSE)</f>
        <v>0</v>
      </c>
      <c r="AP26" s="113">
        <f>VLOOKUP(AN$1,resumen!$A$4:$HF$104,181,FALSE)</f>
        <v>0</v>
      </c>
      <c r="AQ26" s="113">
        <f>IF(VLOOKUP(AQ$1,resumen!$A$4:$HF$104,180,FALSE)-AR26&lt;0,0,VLOOKUP(AQ$1,resumen!$A$4:$HF$104,180,FALSE)-AR26)</f>
        <v>0</v>
      </c>
      <c r="AR26" s="113">
        <f>VLOOKUP(AQ$1,resumen!$A$4:$HF$104,177,FALSE)</f>
        <v>0</v>
      </c>
      <c r="AS26" s="113">
        <f>VLOOKUP(AQ$1,resumen!$A$4:$HF$104,181,FALSE)</f>
        <v>0</v>
      </c>
      <c r="AT26" s="113">
        <f>IF(VLOOKUP(AT$1,resumen!$A$4:$HF$104,180,FALSE)-AU26&lt;0,0,VLOOKUP(AT$1,resumen!$A$4:$HF$104,180,FALSE)-AU26)</f>
        <v>0</v>
      </c>
      <c r="AU26" s="113">
        <f>VLOOKUP(AT$1,resumen!$A$4:$HF$104,177,FALSE)</f>
        <v>0</v>
      </c>
      <c r="AV26" s="113">
        <f>VLOOKUP(AT$1,resumen!$A$4:$HF$104,181,FALSE)</f>
        <v>0</v>
      </c>
      <c r="AW26" s="113">
        <f>IF(VLOOKUP(AW$1,resumen!$A$4:$HF$104,180,FALSE)-AX26&lt;0,0,VLOOKUP(AW$1,resumen!$A$4:$HF$104,180,FALSE)-AX26)</f>
        <v>0</v>
      </c>
      <c r="AX26" s="113">
        <f>VLOOKUP(AW$1,resumen!$A$4:$HF$104,177,FALSE)</f>
        <v>0</v>
      </c>
      <c r="AY26" s="113">
        <f>VLOOKUP(AW$1,resumen!$A$4:$HF$104,181,FALSE)</f>
        <v>0</v>
      </c>
      <c r="AZ26" s="113">
        <f>IF(VLOOKUP(AZ$1,resumen!$A$4:$HF$104,180,FALSE)-BA26&lt;0,0,VLOOKUP(AZ$1,resumen!$A$4:$HF$104,180,FALSE)-BA26)</f>
        <v>0</v>
      </c>
      <c r="BA26" s="113">
        <f>VLOOKUP(AZ$1,resumen!$A$4:$HF$104,177,FALSE)</f>
        <v>0</v>
      </c>
      <c r="BB26" s="113">
        <f>VLOOKUP(AZ$1,resumen!$A$4:$HF$104,181,FALSE)</f>
        <v>0</v>
      </c>
      <c r="BC26" s="113">
        <f>IF(VLOOKUP(BC$1,resumen!$A$4:$HF$104,180,FALSE)-BD26&lt;0,0,VLOOKUP(BC$1,resumen!$A$4:$HF$104,180,FALSE)-BD26)</f>
        <v>0</v>
      </c>
      <c r="BD26" s="113">
        <f>VLOOKUP(BC$1,resumen!$A$4:$HF$104,177,FALSE)</f>
        <v>0</v>
      </c>
      <c r="BE26" s="113">
        <f>VLOOKUP(BC$1,resumen!$A$4:$HF$104,181,FALSE)</f>
        <v>0</v>
      </c>
      <c r="BF26" s="113">
        <f>IF(VLOOKUP(BF$1,resumen!$A$4:$HF$104,180,FALSE)-BG26&lt;0,0,VLOOKUP(BF$1,resumen!$A$4:$HF$104,180,FALSE)-BG26)</f>
        <v>0</v>
      </c>
      <c r="BG26" s="113">
        <f>VLOOKUP(BF$1,resumen!$A$4:$HF$104,177,FALSE)</f>
        <v>0</v>
      </c>
      <c r="BH26" s="113">
        <f>VLOOKUP(BF$1,resumen!$A$4:$HF$104,181,FALSE)</f>
        <v>0</v>
      </c>
      <c r="BI26" s="113">
        <f>IF(VLOOKUP(BI$1,resumen!$A$4:$HF$104,180,FALSE)-BJ26&lt;0,0,VLOOKUP(BI$1,resumen!$A$4:$HF$104,180,FALSE)-BJ26)</f>
        <v>0</v>
      </c>
      <c r="BJ26" s="113">
        <f>VLOOKUP(BI$1,resumen!$A$4:$HF$104,177,FALSE)</f>
        <v>0</v>
      </c>
      <c r="BK26" s="113">
        <f>VLOOKUP(BI$1,resumen!$A$4:$HF$104,181,FALSE)</f>
        <v>0</v>
      </c>
      <c r="BL26" s="113">
        <f>IF(VLOOKUP(BL$1,resumen!$A$4:$HF$104,180,FALSE)-BM26&lt;0,0,VLOOKUP(BL$1,resumen!$A$4:$HF$104,180,FALSE)-BM26)</f>
        <v>0</v>
      </c>
      <c r="BM26" s="113">
        <f>VLOOKUP(BL$1,resumen!$A$4:$HF$104,177,FALSE)</f>
        <v>0</v>
      </c>
      <c r="BN26" s="113">
        <f>VLOOKUP(BL$1,resumen!$A$4:$HF$104,181,FALSE)</f>
        <v>0</v>
      </c>
      <c r="BO26" s="113">
        <f>IF(VLOOKUP(BO$1,resumen!$A$4:$HF$104,180,FALSE)-BP26&lt;0,0,VLOOKUP(BO$1,resumen!$A$4:$HF$104,180,FALSE)-BP26)</f>
        <v>0</v>
      </c>
      <c r="BP26" s="113">
        <f>VLOOKUP(BO$1,resumen!$A$4:$HF$104,177,FALSE)</f>
        <v>0</v>
      </c>
      <c r="BQ26" s="113">
        <f>VLOOKUP(BO$1,resumen!$A$4:$HF$104,181,FALSE)</f>
        <v>0</v>
      </c>
      <c r="BR26" s="113">
        <f>IF(VLOOKUP(BR$1,resumen!$A$4:$HF$104,180,FALSE)-BS26&lt;0,0,VLOOKUP(BR$1,resumen!$A$4:$HF$104,180,FALSE)-BS26)</f>
        <v>0</v>
      </c>
      <c r="BS26" s="113">
        <f>VLOOKUP(BR$1,resumen!$A$4:$HF$104,177,FALSE)</f>
        <v>0</v>
      </c>
      <c r="BT26" s="113">
        <f>VLOOKUP(BR$1,resumen!$A$4:$HF$104,181,FALSE)</f>
        <v>0</v>
      </c>
      <c r="BU26" s="113">
        <f>IF(VLOOKUP(BU$1,resumen!$A$4:$HF$104,180,FALSE)-BV26&lt;0,0,VLOOKUP(BU$1,resumen!$A$4:$HF$104,180,FALSE)-BV26)</f>
        <v>0</v>
      </c>
      <c r="BV26" s="113">
        <f>VLOOKUP(BU$1,resumen!$A$4:$HF$104,177,FALSE)</f>
        <v>0</v>
      </c>
      <c r="BW26" s="113">
        <f>VLOOKUP(BU$1,resumen!$A$4:$HF$104,181,FALSE)</f>
        <v>0</v>
      </c>
      <c r="BX26" s="113">
        <f>IF(VLOOKUP(BX$1,resumen!$A$4:$HF$104,180,FALSE)-BY26&lt;0,0,VLOOKUP(BX$1,resumen!$A$4:$HF$104,180,FALSE)-BY26)</f>
        <v>0</v>
      </c>
      <c r="BY26" s="113">
        <f>VLOOKUP(BX$1,resumen!$A$4:$HF$104,177,FALSE)</f>
        <v>0</v>
      </c>
      <c r="BZ26" s="113">
        <f>VLOOKUP(BX$1,resumen!$A$4:$HF$104,181,FALSE)</f>
        <v>0</v>
      </c>
      <c r="CA26" s="113">
        <f>IF(VLOOKUP(CA$1,resumen!$A$4:$HF$104,180,FALSE)-CB26&lt;0,0,VLOOKUP(CA$1,resumen!$A$4:$HF$104,180,FALSE)-CB26)</f>
        <v>0</v>
      </c>
      <c r="CB26" s="113">
        <f>VLOOKUP(CA$1,resumen!$A$4:$HF$104,177,FALSE)</f>
        <v>0</v>
      </c>
      <c r="CC26" s="113">
        <f>VLOOKUP(CA$1,resumen!$A$4:$HF$104,181,FALSE)</f>
        <v>0</v>
      </c>
      <c r="CD26" s="113">
        <f>IF(VLOOKUP(CD$1,resumen!$A$4:$HF$104,180,FALSE)-CE26&lt;0,0,VLOOKUP(CD$1,resumen!$A$4:$HF$104,180,FALSE)-CE26)</f>
        <v>0</v>
      </c>
      <c r="CE26" s="113">
        <f>VLOOKUP(CD$1,resumen!$A$4:$HF$104,177,FALSE)</f>
        <v>0</v>
      </c>
      <c r="CF26" s="113">
        <f>VLOOKUP(CD$1,resumen!$A$4:$HF$104,181,FALSE)</f>
        <v>0</v>
      </c>
      <c r="CG26" s="113">
        <f>IF(VLOOKUP(CG$1,resumen!$A$4:$HF$104,180,FALSE)-CH26&lt;0,0,VLOOKUP(CG$1,resumen!$A$4:$HF$104,180,FALSE)-CH26)</f>
        <v>0</v>
      </c>
      <c r="CH26" s="113">
        <f>VLOOKUP(CG$1,resumen!$A$4:$HF$104,177,FALSE)</f>
        <v>0</v>
      </c>
      <c r="CI26" s="113">
        <f>VLOOKUP(CG$1,resumen!$A$4:$HF$104,181,FALSE)</f>
        <v>0</v>
      </c>
      <c r="CJ26" s="113">
        <f>IF(VLOOKUP(CJ$1,resumen!$A$4:$HF$104,180,FALSE)-CK26&lt;0,0,VLOOKUP(CJ$1,resumen!$A$4:$HF$104,180,FALSE)-CK26)</f>
        <v>0</v>
      </c>
      <c r="CK26" s="113">
        <f>VLOOKUP(CJ$1,resumen!$A$4:$HF$104,177,FALSE)</f>
        <v>0</v>
      </c>
      <c r="CL26" s="113">
        <f>VLOOKUP(CJ$1,resumen!$A$4:$HF$104,181,FALSE)</f>
        <v>0</v>
      </c>
      <c r="CM26" s="113">
        <f>IF(VLOOKUP(CM$1,resumen!$A$4:$HF$104,180,FALSE)-CN26&lt;0,0,VLOOKUP(CM$1,resumen!$A$4:$HF$104,180,FALSE)-CN26)</f>
        <v>0</v>
      </c>
      <c r="CN26" s="113">
        <f>VLOOKUP(CM$1,resumen!$A$4:$HF$104,177,FALSE)</f>
        <v>0</v>
      </c>
      <c r="CO26" s="113">
        <f>VLOOKUP(CM$1,resumen!$A$4:$HF$104,181,FALSE)</f>
        <v>0</v>
      </c>
      <c r="CP26" s="113">
        <f>IF(VLOOKUP(CP$1,resumen!$A$4:$HF$104,180,FALSE)-CQ26&lt;0,0,VLOOKUP(CP$1,resumen!$A$4:$HF$104,180,FALSE)-CQ26)</f>
        <v>0</v>
      </c>
      <c r="CQ26" s="113">
        <f>VLOOKUP(CP$1,resumen!$A$4:$HF$104,177,FALSE)</f>
        <v>0</v>
      </c>
      <c r="CR26" s="113">
        <f>VLOOKUP(CP$1,resumen!$A$4:$HF$104,181,FALSE)</f>
        <v>0</v>
      </c>
      <c r="CS26" s="113">
        <f>IF(VLOOKUP(CS$1,resumen!$A$4:$HF$104,180,FALSE)-CT26&lt;0,0,VLOOKUP(CS$1,resumen!$A$4:$HF$104,180,FALSE)-CT26)</f>
        <v>0</v>
      </c>
      <c r="CT26" s="113">
        <f>VLOOKUP(CS$1,resumen!$A$4:$HF$104,177,FALSE)</f>
        <v>0</v>
      </c>
      <c r="CU26" s="113">
        <f>VLOOKUP(CS$1,resumen!$A$4:$HF$104,181,FALSE)</f>
        <v>0</v>
      </c>
      <c r="CV26" s="113">
        <f>IF(VLOOKUP(CV$1,resumen!$A$4:$HF$104,180,FALSE)-CW26&lt;0,0,VLOOKUP(CV$1,resumen!$A$4:$HF$104,180,FALSE)-CW26)</f>
        <v>0</v>
      </c>
      <c r="CW26" s="113">
        <f>VLOOKUP(CV$1,resumen!$A$4:$HF$104,177,FALSE)</f>
        <v>0</v>
      </c>
      <c r="CX26" s="113">
        <f>VLOOKUP(CV$1,resumen!$A$4:$HF$104,181,FALSE)</f>
        <v>0</v>
      </c>
      <c r="CY26" s="113">
        <f>IF(VLOOKUP(CY$1,resumen!$A$4:$HF$104,180,FALSE)-CZ26&lt;0,0,VLOOKUP(CY$1,resumen!$A$4:$HF$104,180,FALSE)-CZ26)</f>
        <v>0</v>
      </c>
      <c r="CZ26" s="113">
        <f>VLOOKUP(CY$1,resumen!$A$4:$HF$104,177,FALSE)</f>
        <v>0</v>
      </c>
      <c r="DA26" s="113">
        <f>VLOOKUP(CY$1,resumen!$A$4:$HF$104,181,FALSE)</f>
        <v>0</v>
      </c>
      <c r="DB26" s="113">
        <f>IF(VLOOKUP(DB$1,resumen!$A$4:$HF$104,180,FALSE)-DC26&lt;0,0,VLOOKUP(DB$1,resumen!$A$4:$HF$104,180,FALSE)-DC26)</f>
        <v>0</v>
      </c>
      <c r="DC26" s="113">
        <f>VLOOKUP(DB$1,resumen!$A$4:$HF$104,177,FALSE)</f>
        <v>0</v>
      </c>
      <c r="DD26" s="113">
        <f>VLOOKUP(DB$1,resumen!$A$4:$HF$104,181,FALSE)</f>
        <v>0</v>
      </c>
      <c r="DE26" s="113">
        <f>IF(VLOOKUP(DE$1,resumen!$A$4:$HF$104,180,FALSE)-DF26&lt;0,0,VLOOKUP(DE$1,resumen!$A$4:$HF$104,180,FALSE)-DF26)</f>
        <v>0</v>
      </c>
      <c r="DF26" s="113">
        <f>VLOOKUP(DE$1,resumen!$A$4:$HF$104,177,FALSE)</f>
        <v>0</v>
      </c>
      <c r="DG26" s="113">
        <f>VLOOKUP(DE$1,resumen!$A$4:$HF$104,181,FALSE)</f>
        <v>0</v>
      </c>
      <c r="DH26" s="113">
        <f>IF(VLOOKUP(DH$1,resumen!$A$4:$HF$104,180,FALSE)-DI26&lt;0,0,VLOOKUP(DH$1,resumen!$A$4:$HF$104,180,FALSE)-DI26)</f>
        <v>0</v>
      </c>
      <c r="DI26" s="113">
        <f>VLOOKUP(DH$1,resumen!$A$4:$HF$104,177,FALSE)</f>
        <v>0</v>
      </c>
      <c r="DJ26" s="113">
        <f>VLOOKUP(DH$1,resumen!$A$4:$HF$104,181,FALSE)</f>
        <v>0</v>
      </c>
      <c r="DK26" s="113">
        <f>IF(VLOOKUP(DK$1,resumen!$A$4:$HF$104,180,FALSE)-DL26&lt;0,0,VLOOKUP(DK$1,resumen!$A$4:$HF$104,180,FALSE)-DL26)</f>
        <v>0</v>
      </c>
      <c r="DL26" s="113">
        <f>VLOOKUP(DK$1,resumen!$A$4:$HF$104,177,FALSE)</f>
        <v>0</v>
      </c>
      <c r="DM26" s="113">
        <f>VLOOKUP(DK$1,resumen!$A$4:$HF$104,181,FALSE)</f>
        <v>0</v>
      </c>
      <c r="DN26" s="113">
        <f>IF(VLOOKUP(DN$1,resumen!$A$4:$HF$104,180,FALSE)-DO26&lt;0,0,VLOOKUP(DN$1,resumen!$A$4:$HF$104,180,FALSE)-DO26)</f>
        <v>0</v>
      </c>
      <c r="DO26" s="113">
        <f>VLOOKUP(DN$1,resumen!$A$4:$HF$104,177,FALSE)</f>
        <v>0</v>
      </c>
      <c r="DP26" s="113">
        <f>VLOOKUP(DN$1,resumen!$A$4:$HF$104,181,FALSE)</f>
        <v>0</v>
      </c>
      <c r="DQ26" s="113">
        <f>IF(VLOOKUP(DQ$1,resumen!$A$4:$HF$104,180,FALSE)-DR26&lt;0,0,VLOOKUP(DQ$1,resumen!$A$4:$HF$104,180,FALSE)-DR26)</f>
        <v>0</v>
      </c>
      <c r="DR26" s="113">
        <f>VLOOKUP(DQ$1,resumen!$A$4:$HF$104,177,FALSE)</f>
        <v>0</v>
      </c>
      <c r="DS26" s="113">
        <f>VLOOKUP(DQ$1,resumen!$A$4:$HF$104,181,FALSE)</f>
        <v>0</v>
      </c>
      <c r="DT26" s="113">
        <f>IF(VLOOKUP(DT$1,resumen!$A$4:$HF$104,180,FALSE)-DU26&lt;0,0,VLOOKUP(DT$1,resumen!$A$4:$HF$104,180,FALSE)-DU26)</f>
        <v>0</v>
      </c>
      <c r="DU26" s="113">
        <f>VLOOKUP(DT$1,resumen!$A$4:$HF$104,177,FALSE)</f>
        <v>0</v>
      </c>
      <c r="DV26" s="113">
        <f>VLOOKUP(DT$1,resumen!$A$4:$HF$104,181,FALSE)</f>
        <v>0</v>
      </c>
      <c r="DW26" s="113">
        <f>IF(VLOOKUP(DW$1,resumen!$A$4:$HF$104,180,FALSE)-DX26&lt;0,0,VLOOKUP(DW$1,resumen!$A$4:$HF$104,180,FALSE)-DX26)</f>
        <v>0</v>
      </c>
      <c r="DX26" s="113">
        <f>VLOOKUP(DW$1,resumen!$A$4:$HF$104,177,FALSE)</f>
        <v>0</v>
      </c>
      <c r="DY26" s="113">
        <f>VLOOKUP(DW$1,resumen!$A$4:$HF$104,181,FALSE)</f>
        <v>0</v>
      </c>
      <c r="DZ26" s="113">
        <f>IF(VLOOKUP(DZ$1,resumen!$A$4:$HF$104,180,FALSE)-EA26&lt;0,0,VLOOKUP(DZ$1,resumen!$A$4:$HF$104,180,FALSE)-EA26)</f>
        <v>0</v>
      </c>
      <c r="EA26" s="113">
        <f>VLOOKUP(DZ$1,resumen!$A$4:$HF$104,177,FALSE)</f>
        <v>0</v>
      </c>
      <c r="EB26" s="113">
        <f>VLOOKUP(DZ$1,resumen!$A$4:$HF$104,181,FALSE)</f>
        <v>0</v>
      </c>
      <c r="EC26" s="113">
        <f>IF(VLOOKUP(EC$1,resumen!$A$4:$HF$104,180,FALSE)-ED26&lt;0,0,VLOOKUP(EC$1,resumen!$A$4:$HF$104,180,FALSE)-ED26)</f>
        <v>0</v>
      </c>
      <c r="ED26" s="113">
        <f>VLOOKUP(EC$1,resumen!$A$4:$HF$104,177,FALSE)</f>
        <v>0</v>
      </c>
      <c r="EE26" s="113">
        <f>VLOOKUP(EC$1,resumen!$A$4:$HF$104,181,FALSE)</f>
        <v>0</v>
      </c>
      <c r="EF26" s="113">
        <f>IF(VLOOKUP(EF$1,resumen!$A$4:$HF$104,180,FALSE)-EG26&lt;0,0,VLOOKUP(EF$1,resumen!$A$4:$HF$104,180,FALSE)-EG26)</f>
        <v>0</v>
      </c>
      <c r="EG26" s="113">
        <f>VLOOKUP(EF$1,resumen!$A$4:$HF$104,177,FALSE)</f>
        <v>0</v>
      </c>
      <c r="EH26" s="113">
        <f>VLOOKUP(EF$1,resumen!$A$4:$HF$104,181,FALSE)</f>
        <v>0</v>
      </c>
      <c r="EI26" s="113">
        <f>IF(VLOOKUP(EI$1,resumen!$A$4:$HF$104,180,FALSE)-EJ26&lt;0,0,VLOOKUP(EI$1,resumen!$A$4:$HF$104,180,FALSE)-EJ26)</f>
        <v>0</v>
      </c>
      <c r="EJ26" s="113">
        <f>VLOOKUP(EI$1,resumen!$A$4:$HF$104,177,FALSE)</f>
        <v>0</v>
      </c>
      <c r="EK26" s="113">
        <f>VLOOKUP(EI$1,resumen!$A$4:$HF$104,181,FALSE)</f>
        <v>0</v>
      </c>
      <c r="EL26" s="113">
        <f>IF(VLOOKUP(EL$1,resumen!$A$4:$HF$104,180,FALSE)-EM26&lt;0,0,VLOOKUP(EL$1,resumen!$A$4:$HF$104,180,FALSE)-EM26)</f>
        <v>0</v>
      </c>
      <c r="EM26" s="113">
        <f>VLOOKUP(EL$1,resumen!$A$4:$HF$104,177,FALSE)</f>
        <v>0</v>
      </c>
      <c r="EN26" s="113">
        <f>VLOOKUP(EL$1,resumen!$A$4:$HF$104,181,FALSE)</f>
        <v>0</v>
      </c>
      <c r="EO26" s="113">
        <f>IF(VLOOKUP(EO$1,resumen!$A$4:$HF$104,180,FALSE)-EP26&lt;0,0,VLOOKUP(EO$1,resumen!$A$4:$HF$104,180,FALSE)-EP26)</f>
        <v>0</v>
      </c>
      <c r="EP26" s="113">
        <f>VLOOKUP(EO$1,resumen!$A$4:$HF$104,177,FALSE)</f>
        <v>0</v>
      </c>
      <c r="EQ26" s="113">
        <f>VLOOKUP(EO$1,resumen!$A$4:$HF$104,181,FALSE)</f>
        <v>0</v>
      </c>
      <c r="ER26" s="113">
        <f>IF(VLOOKUP(ER$1,resumen!$A$4:$HF$104,180,FALSE)-ES26&lt;0,0,VLOOKUP(ER$1,resumen!$A$4:$HF$104,180,FALSE)-ES26)</f>
        <v>0</v>
      </c>
      <c r="ES26" s="113">
        <f>VLOOKUP(ER$1,resumen!$A$4:$HF$104,177,FALSE)</f>
        <v>0</v>
      </c>
      <c r="ET26" s="113">
        <f>VLOOKUP(ER$1,resumen!$A$4:$HF$104,181,FALSE)</f>
        <v>0</v>
      </c>
      <c r="EU26" s="113">
        <f>IF(VLOOKUP(EU$1,resumen!$A$4:$HF$104,180,FALSE)-EV26&lt;0,0,VLOOKUP(EU$1,resumen!$A$4:$HF$104,180,FALSE)-EV26)</f>
        <v>0</v>
      </c>
      <c r="EV26" s="113">
        <f>VLOOKUP(EU$1,resumen!$A$4:$HF$104,177,FALSE)</f>
        <v>0</v>
      </c>
      <c r="EW26" s="113">
        <f>VLOOKUP(EU$1,resumen!$A$4:$HF$104,181,FALSE)</f>
        <v>0</v>
      </c>
      <c r="EX26" s="113">
        <f>IF(VLOOKUP(EX$1,resumen!$A$4:$HF$104,180,FALSE)-EY26&lt;0,0,VLOOKUP(EX$1,resumen!$A$4:$HF$104,180,FALSE)-EY26)</f>
        <v>0</v>
      </c>
      <c r="EY26" s="113">
        <f>VLOOKUP(EX$1,resumen!$A$4:$HF$104,177,FALSE)</f>
        <v>0</v>
      </c>
      <c r="EZ26" s="113">
        <f>VLOOKUP(EX$1,resumen!$A$4:$HF$104,181,FALSE)</f>
        <v>0</v>
      </c>
      <c r="FA26" s="113">
        <f>IF(VLOOKUP(FA$1,resumen!$A$4:$HF$104,180,FALSE)-FB26&lt;0,0,VLOOKUP(FA$1,resumen!$A$4:$HF$104,180,FALSE)-FB26)</f>
        <v>0</v>
      </c>
      <c r="FB26" s="113">
        <f>VLOOKUP(FA$1,resumen!$A$4:$HF$104,177,FALSE)</f>
        <v>0</v>
      </c>
      <c r="FC26" s="113">
        <f>VLOOKUP(FA$1,resumen!$A$4:$HF$104,181,FALSE)</f>
        <v>0</v>
      </c>
      <c r="FD26" s="113">
        <f>IF(VLOOKUP(FD$1,resumen!$A$4:$HF$104,180,FALSE)-FE26&lt;0,0,VLOOKUP(FD$1,resumen!$A$4:$HF$104,180,FALSE)-FE26)</f>
        <v>0</v>
      </c>
      <c r="FE26" s="113">
        <f>VLOOKUP(FD$1,resumen!$A$4:$HF$104,177,FALSE)</f>
        <v>0</v>
      </c>
      <c r="FF26" s="113">
        <f>VLOOKUP(FD$1,resumen!$A$4:$HF$104,181,FALSE)</f>
        <v>0</v>
      </c>
      <c r="FG26" s="113">
        <f>IF(VLOOKUP(FG$1,resumen!$A$4:$HF$104,180,FALSE)-FH26&lt;0,0,VLOOKUP(FG$1,resumen!$A$4:$HF$104,180,FALSE)-FH26)</f>
        <v>0</v>
      </c>
      <c r="FH26" s="113">
        <f>VLOOKUP(FG$1,resumen!$A$4:$HF$104,177,FALSE)</f>
        <v>0</v>
      </c>
      <c r="FI26" s="113">
        <f>VLOOKUP(FG$1,resumen!$A$4:$HF$104,181,FALSE)</f>
        <v>0</v>
      </c>
      <c r="FJ26" s="113">
        <f>IF(VLOOKUP(FJ$1,resumen!$A$4:$HF$104,180,FALSE)-FK26&lt;0,0,VLOOKUP(FJ$1,resumen!$A$4:$HF$104,180,FALSE)-FK26)</f>
        <v>0</v>
      </c>
      <c r="FK26" s="113">
        <f>VLOOKUP(FJ$1,resumen!$A$4:$HF$104,177,FALSE)</f>
        <v>0</v>
      </c>
      <c r="FL26" s="113">
        <f>VLOOKUP(FJ$1,resumen!$A$4:$HF$104,181,FALSE)</f>
        <v>0</v>
      </c>
      <c r="FM26" s="113">
        <f>IF(VLOOKUP(FM$1,resumen!$A$4:$HF$104,180,FALSE)-FN26&lt;0,0,VLOOKUP(FM$1,resumen!$A$4:$HF$104,180,FALSE)-FN26)</f>
        <v>0</v>
      </c>
      <c r="FN26" s="113">
        <f>VLOOKUP(FM$1,resumen!$A$4:$HF$104,177,FALSE)</f>
        <v>0</v>
      </c>
      <c r="FO26" s="113">
        <f>VLOOKUP(FM$1,resumen!$A$4:$HF$104,181,FALSE)</f>
        <v>0</v>
      </c>
      <c r="FP26" s="113">
        <f>IF(VLOOKUP(FP$1,resumen!$A$4:$HF$104,180,FALSE)-FQ26&lt;0,0,VLOOKUP(FP$1,resumen!$A$4:$HF$104,180,FALSE)-FQ26)</f>
        <v>0</v>
      </c>
      <c r="FQ26" s="113">
        <f>VLOOKUP(FP$1,resumen!$A$4:$HF$104,177,FALSE)</f>
        <v>0</v>
      </c>
      <c r="FR26" s="113">
        <f>VLOOKUP(FP$1,resumen!$A$4:$HF$104,181,FALSE)</f>
        <v>0</v>
      </c>
      <c r="FS26" s="113">
        <f>IF(VLOOKUP(FS$1,resumen!$A$4:$HF$104,180,FALSE)-FT26&lt;0,0,VLOOKUP(FS$1,resumen!$A$4:$HF$104,180,FALSE)-FT26)</f>
        <v>0</v>
      </c>
      <c r="FT26" s="113">
        <f>VLOOKUP(FS$1,resumen!$A$4:$HF$104,177,FALSE)</f>
        <v>0</v>
      </c>
      <c r="FU26" s="113">
        <f>VLOOKUP(FS$1,resumen!$A$4:$HF$104,181,FALSE)</f>
        <v>0</v>
      </c>
      <c r="FV26" s="113">
        <f>IF(VLOOKUP(FV$1,resumen!$A$4:$HF$104,180,FALSE)-FW26&lt;0,0,VLOOKUP(FV$1,resumen!$A$4:$HF$104,180,FALSE)-FW26)</f>
        <v>0</v>
      </c>
      <c r="FW26" s="113">
        <f>VLOOKUP(FV$1,resumen!$A$4:$HF$104,177,FALSE)</f>
        <v>0</v>
      </c>
      <c r="FX26" s="113">
        <f>VLOOKUP(FV$1,resumen!$A$4:$HF$104,181,FALSE)</f>
        <v>0</v>
      </c>
      <c r="FY26" s="113">
        <f>IF(VLOOKUP(FY$1,resumen!$A$4:$HF$104,180,FALSE)-FZ26&lt;0,0,VLOOKUP(FY$1,resumen!$A$4:$HF$104,180,FALSE)-FZ26)</f>
        <v>0</v>
      </c>
      <c r="FZ26" s="113">
        <f>VLOOKUP(FY$1,resumen!$A$4:$HF$104,177,FALSE)</f>
        <v>0</v>
      </c>
      <c r="GA26" s="113">
        <f>VLOOKUP(FY$1,resumen!$A$4:$HF$104,181,FALSE)</f>
        <v>0</v>
      </c>
      <c r="GB26" s="113">
        <f>IF(VLOOKUP(GB$1,resumen!$A$4:$HF$104,180,FALSE)-GC26&lt;0,0,VLOOKUP(GB$1,resumen!$A$4:$HF$104,180,FALSE)-GC26)</f>
        <v>0</v>
      </c>
      <c r="GC26" s="113">
        <f>VLOOKUP(GB$1,resumen!$A$4:$HF$104,177,FALSE)</f>
        <v>0</v>
      </c>
      <c r="GD26" s="113">
        <f>VLOOKUP(GB$1,resumen!$A$4:$HF$104,181,FALSE)</f>
        <v>0</v>
      </c>
      <c r="GE26" s="113">
        <f>IF(VLOOKUP(GE$1,resumen!$A$4:$HF$104,180,FALSE)-GF26&lt;0,0,VLOOKUP(GE$1,resumen!$A$4:$HF$104,180,FALSE)-GF26)</f>
        <v>0</v>
      </c>
      <c r="GF26" s="113">
        <f>VLOOKUP(GE$1,resumen!$A$4:$HF$104,177,FALSE)</f>
        <v>0</v>
      </c>
      <c r="GG26" s="113">
        <f>VLOOKUP(GE$1,resumen!$A$4:$HF$104,181,FALSE)</f>
        <v>0</v>
      </c>
      <c r="GH26" s="113">
        <f>IF(VLOOKUP(GH$1,resumen!$A$4:$HF$104,180,FALSE)-GI26&lt;0,0,VLOOKUP(GH$1,resumen!$A$4:$HF$104,180,FALSE)-GI26)</f>
        <v>0</v>
      </c>
      <c r="GI26" s="113">
        <f>VLOOKUP(GH$1,resumen!$A$4:$HF$104,177,FALSE)</f>
        <v>0</v>
      </c>
      <c r="GJ26" s="113">
        <f>VLOOKUP(GH$1,resumen!$A$4:$HF$104,181,FALSE)</f>
        <v>0</v>
      </c>
      <c r="GK26" s="113">
        <f>IF(VLOOKUP(GK$1,resumen!$A$4:$HF$104,180,FALSE)-GL26&lt;0,0,VLOOKUP(GK$1,resumen!$A$4:$HF$104,180,FALSE)-GL26)</f>
        <v>0</v>
      </c>
      <c r="GL26" s="113">
        <f>VLOOKUP(GK$1,resumen!$A$4:$HF$104,177,FALSE)</f>
        <v>0</v>
      </c>
      <c r="GM26" s="113">
        <f>VLOOKUP(GK$1,resumen!$A$4:$HF$104,181,FALSE)</f>
        <v>0</v>
      </c>
      <c r="GN26" s="113">
        <f>IF(VLOOKUP(GN$1,resumen!$A$4:$HF$104,180,FALSE)-GO26&lt;0,0,VLOOKUP(GN$1,resumen!$A$4:$HF$104,180,FALSE)-GO26)</f>
        <v>0</v>
      </c>
      <c r="GO26" s="113">
        <f>VLOOKUP(GN$1,resumen!$A$4:$HF$104,177,FALSE)</f>
        <v>0</v>
      </c>
      <c r="GP26" s="113">
        <f>VLOOKUP(GN$1,resumen!$A$4:$HF$104,181,FALSE)</f>
        <v>0</v>
      </c>
      <c r="GQ26" s="113">
        <f>IF(VLOOKUP(GQ$1,resumen!$A$4:$HF$104,180,FALSE)-GR26&lt;0,0,VLOOKUP(GQ$1,resumen!$A$4:$HF$104,180,FALSE)-GR26)</f>
        <v>0</v>
      </c>
      <c r="GR26" s="113">
        <f>VLOOKUP(GQ$1,resumen!$A$4:$HF$104,177,FALSE)</f>
        <v>0</v>
      </c>
      <c r="GS26" s="113">
        <f>VLOOKUP(GQ$1,resumen!$A$4:$HF$104,181,FALSE)</f>
        <v>0</v>
      </c>
      <c r="GT26" s="113">
        <f>IF(VLOOKUP(GT$1,resumen!$A$4:$HF$104,180,FALSE)-GU26&lt;0,0,VLOOKUP(GT$1,resumen!$A$4:$HF$104,180,FALSE)-GU26)</f>
        <v>0</v>
      </c>
      <c r="GU26" s="113">
        <f>VLOOKUP(GT$1,resumen!$A$4:$HF$104,177,FALSE)</f>
        <v>0</v>
      </c>
      <c r="GV26" s="113">
        <f>VLOOKUP(GT$1,resumen!$A$4:$HF$104,181,FALSE)</f>
        <v>0</v>
      </c>
      <c r="GW26" s="113">
        <f>IF(VLOOKUP(GW$1,resumen!$A$4:$HF$104,180,FALSE)-GX26&lt;0,0,VLOOKUP(GW$1,resumen!$A$4:$HF$104,180,FALSE)-GX26)</f>
        <v>0</v>
      </c>
      <c r="GX26" s="113">
        <f>VLOOKUP(GW$1,resumen!$A$4:$HF$104,177,FALSE)</f>
        <v>0</v>
      </c>
      <c r="GY26" s="113">
        <f>VLOOKUP(GW$1,resumen!$A$4:$HF$104,181,FALSE)</f>
        <v>0</v>
      </c>
      <c r="GZ26" s="113">
        <f>IF(VLOOKUP(GZ$1,resumen!$A$4:$HF$104,180,FALSE)-HA26&lt;0,0,VLOOKUP(GZ$1,resumen!$A$4:$HF$104,180,FALSE)-HA26)</f>
        <v>0</v>
      </c>
      <c r="HA26" s="113">
        <f>VLOOKUP(GZ$1,resumen!$A$4:$HF$104,177,FALSE)</f>
        <v>0</v>
      </c>
      <c r="HB26" s="113">
        <f>VLOOKUP(GZ$1,resumen!$A$4:$HF$104,181,FALSE)</f>
        <v>0</v>
      </c>
      <c r="HC26" s="113">
        <f>IF(VLOOKUP(HC$1,resumen!$A$4:$HF$104,180,FALSE)-HD26&lt;0,0,VLOOKUP(HC$1,resumen!$A$4:$HF$104,180,FALSE)-HD26)</f>
        <v>0</v>
      </c>
      <c r="HD26" s="113">
        <f>VLOOKUP(HC$1,resumen!$A$4:$HF$104,177,FALSE)</f>
        <v>0</v>
      </c>
      <c r="HE26" s="113">
        <f>VLOOKUP(HC$1,resumen!$A$4:$HF$104,181,FALSE)</f>
        <v>0</v>
      </c>
      <c r="HF26" s="113">
        <f>IF(VLOOKUP(HF$1,resumen!$A$4:$HF$104,180,FALSE)-HG26&lt;0,0,VLOOKUP(HF$1,resumen!$A$4:$HF$104,180,FALSE)-HG26)</f>
        <v>0</v>
      </c>
      <c r="HG26" s="113">
        <f>VLOOKUP(HF$1,resumen!$A$4:$HF$104,177,FALSE)</f>
        <v>0</v>
      </c>
      <c r="HH26" s="113">
        <f>VLOOKUP(HF$1,resumen!$A$4:$HF$104,181,FALSE)</f>
        <v>0</v>
      </c>
      <c r="HI26" s="113">
        <f>IF(VLOOKUP(HI$1,resumen!$A$4:$HF$104,180,FALSE)-HJ26&lt;0,0,VLOOKUP(HI$1,resumen!$A$4:$HF$104,180,FALSE)-HJ26)</f>
        <v>0</v>
      </c>
      <c r="HJ26" s="113">
        <f>VLOOKUP(HI$1,resumen!$A$4:$HF$104,177,FALSE)</f>
        <v>0</v>
      </c>
      <c r="HK26" s="113">
        <f>VLOOKUP(HI$1,resumen!$A$4:$HF$104,181,FALSE)</f>
        <v>0</v>
      </c>
      <c r="HL26" s="113">
        <f>IF(VLOOKUP(HL$1,resumen!$A$4:$HF$104,180,FALSE)-HM26&lt;0,0,VLOOKUP(HL$1,resumen!$A$4:$HF$104,180,FALSE)-HM26)</f>
        <v>0</v>
      </c>
      <c r="HM26" s="113">
        <f>VLOOKUP(HL$1,resumen!$A$4:$HF$104,177,FALSE)</f>
        <v>0</v>
      </c>
      <c r="HN26" s="113">
        <f>VLOOKUP(HL$1,resumen!$A$4:$HF$104,181,FALSE)</f>
        <v>0</v>
      </c>
      <c r="HO26" s="113">
        <f>IF(VLOOKUP(HO$1,resumen!$A$4:$HF$104,180,FALSE)-HP26&lt;0,0,VLOOKUP(HO$1,resumen!$A$4:$HF$104,180,FALSE)-HP26)</f>
        <v>0</v>
      </c>
      <c r="HP26" s="113">
        <f>VLOOKUP(HO$1,resumen!$A$4:$HF$104,177,FALSE)</f>
        <v>0</v>
      </c>
      <c r="HQ26" s="113">
        <f>VLOOKUP(HO$1,resumen!$A$4:$HF$104,181,FALSE)</f>
        <v>0</v>
      </c>
      <c r="HR26" s="113">
        <f>IF(VLOOKUP(HR$1,resumen!$A$4:$HF$104,180,FALSE)-HS26&lt;0,0,VLOOKUP(HR$1,resumen!$A$4:$HF$104,180,FALSE)-HS26)</f>
        <v>0</v>
      </c>
      <c r="HS26" s="113">
        <f>VLOOKUP(HR$1,resumen!$A$4:$HF$104,177,FALSE)</f>
        <v>0</v>
      </c>
      <c r="HT26" s="113">
        <f>VLOOKUP(HR$1,resumen!$A$4:$HF$104,181,FALSE)</f>
        <v>0</v>
      </c>
      <c r="HU26" s="113">
        <f>IF(VLOOKUP(HU$1,resumen!$A$4:$HF$104,180,FALSE)-HV26&lt;0,0,VLOOKUP(HU$1,resumen!$A$4:$HF$104,180,FALSE)-HV26)</f>
        <v>0</v>
      </c>
      <c r="HV26" s="113">
        <f>VLOOKUP(HU$1,resumen!$A$4:$HF$104,177,FALSE)</f>
        <v>0</v>
      </c>
      <c r="HW26" s="113">
        <f>VLOOKUP(HU$1,resumen!$A$4:$HF$104,181,FALSE)</f>
        <v>0</v>
      </c>
      <c r="HX26" s="113">
        <f>IF(VLOOKUP(HX$1,resumen!$A$4:$HF$104,180,FALSE)-HY26&lt;0,0,VLOOKUP(HX$1,resumen!$A$4:$HF$104,180,FALSE)-HY26)</f>
        <v>0</v>
      </c>
      <c r="HY26" s="113">
        <f>VLOOKUP(HX$1,resumen!$A$4:$HF$104,177,FALSE)</f>
        <v>0</v>
      </c>
      <c r="HZ26" s="113">
        <f>VLOOKUP(HX$1,resumen!$A$4:$HF$104,181,FALSE)</f>
        <v>0</v>
      </c>
      <c r="IA26" s="113">
        <f>IF(VLOOKUP(IA$1,resumen!$A$4:$HF$104,180,FALSE)-IB26&lt;0,0,VLOOKUP(IA$1,resumen!$A$4:$HF$104,180,FALSE)-IB26)</f>
        <v>0</v>
      </c>
      <c r="IB26" s="113">
        <f>VLOOKUP(IA$1,resumen!$A$4:$HF$104,177,FALSE)</f>
        <v>0</v>
      </c>
      <c r="IC26" s="113">
        <f>VLOOKUP(IA$1,resumen!$A$4:$HF$104,181,FALSE)</f>
        <v>0</v>
      </c>
      <c r="ID26" s="113">
        <f>IF(VLOOKUP(ID$1,resumen!$A$4:$HF$104,180,FALSE)-IE26&lt;0,0,VLOOKUP(ID$1,resumen!$A$4:$HF$104,180,FALSE)-IE26)</f>
        <v>0</v>
      </c>
      <c r="IE26" s="113">
        <f>VLOOKUP(ID$1,resumen!$A$4:$HF$104,177,FALSE)</f>
        <v>0</v>
      </c>
      <c r="IF26" s="113">
        <f>VLOOKUP(ID$1,resumen!$A$4:$HF$104,181,FALSE)</f>
        <v>0</v>
      </c>
      <c r="IG26" s="113">
        <f>IF(VLOOKUP(IG$1,resumen!$A$4:$HF$104,180,FALSE)-IH26&lt;0,0,VLOOKUP(IG$1,resumen!$A$4:$HF$104,180,FALSE)-IH26)</f>
        <v>0</v>
      </c>
      <c r="IH26" s="113">
        <f>VLOOKUP(IG$1,resumen!$A$4:$HF$104,177,FALSE)</f>
        <v>0</v>
      </c>
      <c r="II26" s="113">
        <f>VLOOKUP(IG$1,resumen!$A$4:$HF$104,181,FALSE)</f>
        <v>0</v>
      </c>
      <c r="IJ26" s="113">
        <f>IF(VLOOKUP(IJ$1,resumen!$A$4:$HF$104,180,FALSE)-IK26&lt;0,0,VLOOKUP(IJ$1,resumen!$A$4:$HF$104,180,FALSE)-IK26)</f>
        <v>0</v>
      </c>
      <c r="IK26" s="113">
        <f>VLOOKUP(IJ$1,resumen!$A$4:$HF$104,177,FALSE)</f>
        <v>0</v>
      </c>
      <c r="IL26" s="113">
        <f>VLOOKUP(IJ$1,resumen!$A$4:$HF$104,181,FALSE)</f>
        <v>0</v>
      </c>
      <c r="IM26" s="113">
        <f>IF(VLOOKUP(IM$1,resumen!$A$4:$HF$104,180,FALSE)-IN26&lt;0,0,VLOOKUP(IM$1,resumen!$A$4:$HF$104,180,FALSE)-IN26)</f>
        <v>0</v>
      </c>
      <c r="IN26" s="113">
        <f>VLOOKUP(IM$1,resumen!$A$4:$HF$104,177,FALSE)</f>
        <v>0</v>
      </c>
      <c r="IO26" s="113">
        <f>VLOOKUP(IM$1,resumen!$A$4:$HF$104,181,FALSE)</f>
        <v>0</v>
      </c>
      <c r="IP26" s="113">
        <f>IF(VLOOKUP(IP$1,resumen!$A$4:$HF$104,180,FALSE)-IQ26&lt;0,0,VLOOKUP(IP$1,resumen!$A$4:$HF$104,180,FALSE)-IQ26)</f>
        <v>0</v>
      </c>
      <c r="IQ26" s="113">
        <f>VLOOKUP(IP$1,resumen!$A$4:$HF$104,177,FALSE)</f>
        <v>0</v>
      </c>
      <c r="IR26" s="113">
        <f>VLOOKUP(IP$1,resumen!$A$4:$HF$104,181,FALSE)</f>
        <v>0</v>
      </c>
      <c r="IS26" s="113">
        <f>IF(VLOOKUP(IS$1,resumen!$A$4:$HF$104,180,FALSE)-IT26&lt;0,0,VLOOKUP(IS$1,resumen!$A$4:$HF$104,180,FALSE)-IT26)</f>
        <v>0</v>
      </c>
      <c r="IT26" s="113">
        <f>VLOOKUP(IS$1,resumen!$A$4:$HF$104,177,FALSE)</f>
        <v>0</v>
      </c>
      <c r="IU26" s="113">
        <f>VLOOKUP(IS$1,resumen!$A$4:$HF$104,181,FALSE)</f>
        <v>0</v>
      </c>
      <c r="IV26" s="113">
        <f>IF(VLOOKUP(IV$1,resumen!$A$4:$HF$104,180,FALSE)-IW26&lt;0,0,VLOOKUP(IV$1,resumen!$A$4:$HF$104,180,FALSE)-IW26)</f>
        <v>0</v>
      </c>
      <c r="IW26" s="113">
        <f>VLOOKUP(IV$1,resumen!$A$4:$HF$104,177,FALSE)</f>
        <v>0</v>
      </c>
      <c r="IX26" s="113">
        <f>VLOOKUP(IV$1,resumen!$A$4:$HF$104,181,FALSE)</f>
        <v>0</v>
      </c>
      <c r="IY26" s="113">
        <f>IF(VLOOKUP(IY$1,resumen!$A$4:$HF$104,180,FALSE)-IZ26&lt;0,0,VLOOKUP(IY$1,resumen!$A$4:$HF$104,180,FALSE)-IZ26)</f>
        <v>0</v>
      </c>
      <c r="IZ26" s="113">
        <f>VLOOKUP(IY$1,resumen!$A$4:$HF$104,177,FALSE)</f>
        <v>0</v>
      </c>
      <c r="JA26" s="113">
        <f>VLOOKUP(IY$1,resumen!$A$4:$HF$104,181,FALSE)</f>
        <v>0</v>
      </c>
      <c r="JB26" s="113">
        <f>IF(VLOOKUP(JB$1,resumen!$A$4:$HF$104,180,FALSE)-JC26&lt;0,0,VLOOKUP(JB$1,resumen!$A$4:$HF$104,180,FALSE)-JC26)</f>
        <v>0</v>
      </c>
      <c r="JC26" s="113">
        <f>VLOOKUP(JB$1,resumen!$A$4:$HF$104,177,FALSE)</f>
        <v>0</v>
      </c>
      <c r="JD26" s="113">
        <f>VLOOKUP(JB$1,resumen!$A$4:$HF$104,181,FALSE)</f>
        <v>0</v>
      </c>
      <c r="JE26" s="113">
        <f>IF(VLOOKUP(JE$1,resumen!$A$4:$HF$104,180,FALSE)-JF26&lt;0,0,VLOOKUP(JE$1,resumen!$A$4:$HF$104,180,FALSE)-JF26)</f>
        <v>0</v>
      </c>
      <c r="JF26" s="113">
        <f>VLOOKUP(JE$1,resumen!$A$4:$HF$104,177,FALSE)</f>
        <v>0</v>
      </c>
      <c r="JG26" s="113">
        <f>VLOOKUP(JE$1,resumen!$A$4:$HF$104,181,FALSE)</f>
        <v>0</v>
      </c>
      <c r="JH26" s="113">
        <f>IF(VLOOKUP(JH$1,resumen!$A$4:$HF$104,180,FALSE)-JI26&lt;0,0,VLOOKUP(JH$1,resumen!$A$4:$HF$104,180,FALSE)-JI26)</f>
        <v>0</v>
      </c>
      <c r="JI26" s="113">
        <f>VLOOKUP(JH$1,resumen!$A$4:$HF$104,177,FALSE)</f>
        <v>0</v>
      </c>
      <c r="JJ26" s="113">
        <f>VLOOKUP(JH$1,resumen!$A$4:$HF$104,181,FALSE)</f>
        <v>0</v>
      </c>
      <c r="JK26" s="113">
        <f>IF(VLOOKUP(JK$1,resumen!$A$4:$HF$104,180,FALSE)-JL26&lt;0,0,VLOOKUP(JK$1,resumen!$A$4:$HF$104,180,FALSE)-JL26)</f>
        <v>0</v>
      </c>
      <c r="JL26" s="113">
        <f>VLOOKUP(JK$1,resumen!$A$4:$HF$104,177,FALSE)</f>
        <v>0</v>
      </c>
      <c r="JM26" s="113">
        <f>VLOOKUP(JK$1,resumen!$A$4:$HF$104,181,FALSE)</f>
        <v>0</v>
      </c>
      <c r="JN26" s="113">
        <f>IF(VLOOKUP(JN$1,resumen!$A$4:$HF$104,180,FALSE)-JO26&lt;0,0,VLOOKUP(JN$1,resumen!$A$4:$HF$104,180,FALSE)-JO26)</f>
        <v>0</v>
      </c>
      <c r="JO26" s="113">
        <f>VLOOKUP(JN$1,resumen!$A$4:$HF$104,177,FALSE)</f>
        <v>0</v>
      </c>
      <c r="JP26" s="113">
        <f>VLOOKUP(JN$1,resumen!$A$4:$HF$104,181,FALSE)</f>
        <v>0</v>
      </c>
      <c r="JQ26" s="113">
        <f>IF(VLOOKUP(JQ$1,resumen!$A$4:$HF$104,180,FALSE)-JR26&lt;0,0,VLOOKUP(JQ$1,resumen!$A$4:$HF$104,180,FALSE)-JR26)</f>
        <v>0</v>
      </c>
      <c r="JR26" s="113">
        <f>VLOOKUP(JQ$1,resumen!$A$4:$HF$104,177,FALSE)</f>
        <v>0</v>
      </c>
      <c r="JS26" s="113">
        <f>VLOOKUP(JQ$1,resumen!$A$4:$HF$104,181,FALSE)</f>
        <v>0</v>
      </c>
      <c r="JT26" s="113">
        <f>IF(VLOOKUP(JT$1,resumen!$A$4:$HF$104,180,FALSE)-JU26&lt;0,0,VLOOKUP(JT$1,resumen!$A$4:$HF$104,180,FALSE)-JU26)</f>
        <v>0</v>
      </c>
      <c r="JU26" s="113">
        <f>VLOOKUP(JT$1,resumen!$A$4:$HF$104,177,FALSE)</f>
        <v>0</v>
      </c>
      <c r="JV26" s="113">
        <f>VLOOKUP(JT$1,resumen!$A$4:$HF$104,181,FALSE)</f>
        <v>0</v>
      </c>
      <c r="JW26" s="113">
        <f>IF(VLOOKUP(JW$1,resumen!$A$4:$HF$104,180,FALSE)-JX26&lt;0,0,VLOOKUP(JW$1,resumen!$A$4:$HF$104,180,FALSE)-JX26)</f>
        <v>0</v>
      </c>
      <c r="JX26" s="113">
        <f>VLOOKUP(JW$1,resumen!$A$4:$HF$104,177,FALSE)</f>
        <v>0</v>
      </c>
      <c r="JY26" s="113">
        <f>VLOOKUP(JW$1,resumen!$A$4:$HF$104,181,FALSE)</f>
        <v>0</v>
      </c>
      <c r="JZ26" s="113">
        <f>IF(VLOOKUP(JZ$1,resumen!$A$4:$HF$104,180,FALSE)-KA26&lt;0,0,VLOOKUP(JZ$1,resumen!$A$4:$HF$104,180,FALSE)-KA26)</f>
        <v>0</v>
      </c>
      <c r="KA26" s="113">
        <f>VLOOKUP(JZ$1,resumen!$A$4:$HF$104,177,FALSE)</f>
        <v>0</v>
      </c>
      <c r="KB26" s="113">
        <f>VLOOKUP(JZ$1,resumen!$A$4:$HF$104,181,FALSE)</f>
        <v>0</v>
      </c>
      <c r="KC26" s="113">
        <f>IF(VLOOKUP(KC$1,resumen!$A$4:$HF$104,180,FALSE)-KD26&lt;0,0,VLOOKUP(KC$1,resumen!$A$4:$HF$104,180,FALSE)-KD26)</f>
        <v>0</v>
      </c>
      <c r="KD26" s="113">
        <f>VLOOKUP(KC$1,resumen!$A$4:$HF$104,177,FALSE)</f>
        <v>0</v>
      </c>
      <c r="KE26" s="113">
        <f>VLOOKUP(KC$1,resumen!$A$4:$HF$104,181,FALSE)</f>
        <v>0</v>
      </c>
      <c r="KF26" s="113">
        <f>IF(VLOOKUP(KF$1,resumen!$A$4:$HF$104,180,FALSE)-KG26&lt;0,0,VLOOKUP(KF$1,resumen!$A$4:$HF$104,180,FALSE)-KG26)</f>
        <v>0</v>
      </c>
      <c r="KG26" s="113">
        <f>VLOOKUP(KF$1,resumen!$A$4:$HF$104,177,FALSE)</f>
        <v>0</v>
      </c>
      <c r="KH26" s="113">
        <f>VLOOKUP(KF$1,resumen!$A$4:$HF$104,181,FALSE)</f>
        <v>0</v>
      </c>
      <c r="KI26" s="113">
        <f>IF(VLOOKUP(KI$1,resumen!$A$4:$HF$104,180,FALSE)-KJ26&lt;0,0,VLOOKUP(KI$1,resumen!$A$4:$HF$104,180,FALSE)-KJ26)</f>
        <v>0</v>
      </c>
      <c r="KJ26" s="113">
        <f>VLOOKUP(KI$1,resumen!$A$4:$HF$104,177,FALSE)</f>
        <v>0</v>
      </c>
      <c r="KK26" s="113">
        <f>VLOOKUP(KI$1,resumen!$A$4:$HF$104,181,FALSE)</f>
        <v>0</v>
      </c>
      <c r="KL26" s="113">
        <f>IF(VLOOKUP(KL$1,resumen!$A$4:$HF$104,180,FALSE)-KM26&lt;0,0,VLOOKUP(KL$1,resumen!$A$4:$HF$104,180,FALSE)-KM26)</f>
        <v>0</v>
      </c>
      <c r="KM26" s="113">
        <f>VLOOKUP(KL$1,resumen!$A$4:$HF$104,177,FALSE)</f>
        <v>0</v>
      </c>
      <c r="KN26" s="113">
        <f>VLOOKUP(KL$1,resumen!$A$4:$HF$104,181,FALSE)</f>
        <v>0</v>
      </c>
      <c r="KO26" s="113">
        <f>IF(VLOOKUP(KO$1,resumen!$A$4:$HF$104,180,FALSE)-KP26&lt;0,0,VLOOKUP(KO$1,resumen!$A$4:$HF$104,180,FALSE)-KP26)</f>
        <v>0</v>
      </c>
      <c r="KP26" s="113">
        <f>VLOOKUP(KO$1,resumen!$A$4:$HF$104,177,FALSE)</f>
        <v>0</v>
      </c>
      <c r="KQ26" s="113">
        <f>VLOOKUP(KO$1,resumen!$A$4:$HF$104,181,FALSE)</f>
        <v>0</v>
      </c>
      <c r="KR26" s="113">
        <f t="shared" si="0"/>
        <v>0</v>
      </c>
      <c r="KS26" s="113">
        <f t="shared" si="0"/>
        <v>0</v>
      </c>
      <c r="KT26" s="113">
        <f t="shared" si="0"/>
        <v>0</v>
      </c>
      <c r="KU26" s="140"/>
      <c r="KV26" s="24">
        <f t="shared" si="1"/>
        <v>0</v>
      </c>
    </row>
    <row r="27" spans="1:308" x14ac:dyDescent="0.25">
      <c r="A27" s="26">
        <v>1000191</v>
      </c>
      <c r="B27" s="110" t="s">
        <v>198</v>
      </c>
      <c r="C27" s="26" t="s">
        <v>9</v>
      </c>
      <c r="D27" s="113">
        <f>IF(VLOOKUP(D$1,resumen!$A$4:$HF$104,188,FALSE)-E27&lt;0,0,VLOOKUP(D$1,resumen!$A$4:$HF$104,188,FALSE)-E27)</f>
        <v>0</v>
      </c>
      <c r="E27" s="113">
        <f>VLOOKUP(D$1,resumen!$A$4:$HF$104,185,FALSE)</f>
        <v>0</v>
      </c>
      <c r="F27" s="113">
        <f>VLOOKUP(D$1,resumen!$A$4:$HF$104,197,FALSE)</f>
        <v>0</v>
      </c>
      <c r="G27" s="113">
        <f>IF(VLOOKUP(G$1,resumen!$A$4:$HF$104,188,FALSE)-H27&lt;0,0,VLOOKUP(G$1,resumen!$A$4:$HF$104,188,FALSE)-H27)</f>
        <v>0</v>
      </c>
      <c r="H27" s="113">
        <f>VLOOKUP(G$1,resumen!$A$4:$HF$104,185,FALSE)</f>
        <v>0</v>
      </c>
      <c r="I27" s="113">
        <f>VLOOKUP(G$1,resumen!$A$4:$HF$104,197,FALSE)</f>
        <v>0</v>
      </c>
      <c r="J27" s="113">
        <f>IF(VLOOKUP(J$1,resumen!$A$4:$HF$104,188,FALSE)-K27&lt;0,0,VLOOKUP(J$1,resumen!$A$4:$HF$104,188,FALSE)-K27)</f>
        <v>0</v>
      </c>
      <c r="K27" s="113">
        <f>VLOOKUP(J$1,resumen!$A$4:$HF$104,185,FALSE)</f>
        <v>0</v>
      </c>
      <c r="L27" s="113">
        <f>VLOOKUP(J$1,resumen!$A$4:$HF$104,197,FALSE)</f>
        <v>0</v>
      </c>
      <c r="M27" s="113">
        <f>IF(VLOOKUP(M$1,resumen!$A$4:$HF$104,188,FALSE)-N27&lt;0,0,VLOOKUP(M$1,resumen!$A$4:$HF$104,188,FALSE)-N27)</f>
        <v>0</v>
      </c>
      <c r="N27" s="113">
        <f>VLOOKUP(M$1,resumen!$A$4:$HF$104,185,FALSE)</f>
        <v>0</v>
      </c>
      <c r="O27" s="113">
        <f>VLOOKUP(M$1,resumen!$A$4:$HF$104,197,FALSE)</f>
        <v>0</v>
      </c>
      <c r="P27" s="113">
        <f>IF(VLOOKUP(P$1,resumen!$A$4:$HF$104,188,FALSE)-Q27&lt;0,0,VLOOKUP(P$1,resumen!$A$4:$HF$104,188,FALSE)-Q27)</f>
        <v>0</v>
      </c>
      <c r="Q27" s="113">
        <f>VLOOKUP(P$1,resumen!$A$4:$HF$104,185,FALSE)</f>
        <v>0</v>
      </c>
      <c r="R27" s="113">
        <f>VLOOKUP(P$1,resumen!$A$4:$HF$104,197,FALSE)</f>
        <v>0</v>
      </c>
      <c r="S27" s="113">
        <f>IF(VLOOKUP(S$1,resumen!$A$4:$HF$104,188,FALSE)-T27&lt;0,0,VLOOKUP(S$1,resumen!$A$4:$HF$104,188,FALSE)-T27)</f>
        <v>0</v>
      </c>
      <c r="T27" s="113">
        <f>VLOOKUP(S$1,resumen!$A$4:$HF$104,185,FALSE)</f>
        <v>0</v>
      </c>
      <c r="U27" s="113">
        <f>VLOOKUP(S$1,resumen!$A$4:$HF$104,197,FALSE)</f>
        <v>0</v>
      </c>
      <c r="V27" s="113">
        <f>IF(VLOOKUP(V$1,resumen!$A$4:$HF$104,188,FALSE)-W27&lt;0,0,VLOOKUP(V$1,resumen!$A$4:$HF$104,188,FALSE)-W27)</f>
        <v>0</v>
      </c>
      <c r="W27" s="113">
        <f>VLOOKUP(V$1,resumen!$A$4:$HF$104,185,FALSE)</f>
        <v>0</v>
      </c>
      <c r="X27" s="113">
        <f>VLOOKUP(V$1,resumen!$A$4:$HF$104,197,FALSE)</f>
        <v>0</v>
      </c>
      <c r="Y27" s="113">
        <f>IF(VLOOKUP(Y$1,resumen!$A$4:$HF$104,188,FALSE)-Z27&lt;0,0,VLOOKUP(Y$1,resumen!$A$4:$HF$104,188,FALSE)-Z27)</f>
        <v>0</v>
      </c>
      <c r="Z27" s="113">
        <f>VLOOKUP(Y$1,resumen!$A$4:$HF$104,185,FALSE)</f>
        <v>0</v>
      </c>
      <c r="AA27" s="113">
        <f>VLOOKUP(Y$1,resumen!$A$4:$HF$104,197,FALSE)</f>
        <v>0</v>
      </c>
      <c r="AB27" s="113">
        <f>IF(VLOOKUP(AB$1,resumen!$A$4:$HF$104,188,FALSE)-AC27&lt;0,0,VLOOKUP(AB$1,resumen!$A$4:$HF$104,188,FALSE)-AC27)</f>
        <v>0</v>
      </c>
      <c r="AC27" s="113">
        <f>VLOOKUP(AB$1,resumen!$A$4:$HF$104,185,FALSE)</f>
        <v>0</v>
      </c>
      <c r="AD27" s="113">
        <f>VLOOKUP(AB$1,resumen!$A$4:$HF$104,197,FALSE)</f>
        <v>0</v>
      </c>
      <c r="AE27" s="113">
        <f>IF(VLOOKUP(AE$1,resumen!$A$4:$HF$104,188,FALSE)-AF27&lt;0,0,VLOOKUP(AE$1,resumen!$A$4:$HF$104,188,FALSE)-AF27)</f>
        <v>0</v>
      </c>
      <c r="AF27" s="113">
        <f>VLOOKUP(AE$1,resumen!$A$4:$HF$104,185,FALSE)</f>
        <v>0</v>
      </c>
      <c r="AG27" s="113">
        <f>VLOOKUP(AE$1,resumen!$A$4:$HF$104,197,FALSE)</f>
        <v>0</v>
      </c>
      <c r="AH27" s="113">
        <f>IF(VLOOKUP(AH$1,resumen!$A$4:$HF$104,188,FALSE)-AI27&lt;0,0,VLOOKUP(AH$1,resumen!$A$4:$HF$104,188,FALSE)-AI27)</f>
        <v>0</v>
      </c>
      <c r="AI27" s="113">
        <f>VLOOKUP(AH$1,resumen!$A$4:$HF$104,185,FALSE)</f>
        <v>0</v>
      </c>
      <c r="AJ27" s="113">
        <f>VLOOKUP(AH$1,resumen!$A$4:$HF$104,197,FALSE)</f>
        <v>0</v>
      </c>
      <c r="AK27" s="113">
        <f>IF(VLOOKUP(AK$1,resumen!$A$4:$HF$104,188,FALSE)-AL27&lt;0,0,VLOOKUP(AK$1,resumen!$A$4:$HF$104,188,FALSE)-AL27)</f>
        <v>0</v>
      </c>
      <c r="AL27" s="113">
        <f>VLOOKUP(AK$1,resumen!$A$4:$HF$104,185,FALSE)</f>
        <v>0</v>
      </c>
      <c r="AM27" s="113">
        <f>VLOOKUP(AK$1,resumen!$A$4:$HF$104,197,FALSE)</f>
        <v>0</v>
      </c>
      <c r="AN27" s="113">
        <f>IF(VLOOKUP(AN$1,resumen!$A$4:$HF$104,188,FALSE)-AO27&lt;0,0,VLOOKUP(AN$1,resumen!$A$4:$HF$104,188,FALSE)-AO27)</f>
        <v>0</v>
      </c>
      <c r="AO27" s="113">
        <f>VLOOKUP(AN$1,resumen!$A$4:$HF$104,185,FALSE)</f>
        <v>0</v>
      </c>
      <c r="AP27" s="113">
        <f>VLOOKUP(AN$1,resumen!$A$4:$HF$104,197,FALSE)</f>
        <v>0</v>
      </c>
      <c r="AQ27" s="113">
        <f>IF(VLOOKUP(AQ$1,resumen!$A$4:$HF$104,188,FALSE)-AR27&lt;0,0,VLOOKUP(AQ$1,resumen!$A$4:$HF$104,188,FALSE)-AR27)</f>
        <v>0</v>
      </c>
      <c r="AR27" s="113">
        <f>VLOOKUP(AQ$1,resumen!$A$4:$HF$104,185,FALSE)</f>
        <v>0</v>
      </c>
      <c r="AS27" s="113">
        <f>VLOOKUP(AQ$1,resumen!$A$4:$HF$104,197,FALSE)</f>
        <v>0</v>
      </c>
      <c r="AT27" s="113">
        <f>IF(VLOOKUP(AT$1,resumen!$A$4:$HF$104,188,FALSE)-AU27&lt;0,0,VLOOKUP(AT$1,resumen!$A$4:$HF$104,188,FALSE)-AU27)</f>
        <v>0</v>
      </c>
      <c r="AU27" s="113">
        <f>VLOOKUP(AT$1,resumen!$A$4:$HF$104,185,FALSE)</f>
        <v>0</v>
      </c>
      <c r="AV27" s="113">
        <f>VLOOKUP(AT$1,resumen!$A$4:$HF$104,197,FALSE)</f>
        <v>0</v>
      </c>
      <c r="AW27" s="113">
        <f>IF(VLOOKUP(AW$1,resumen!$A$4:$HF$104,188,FALSE)-AX27&lt;0,0,VLOOKUP(AW$1,resumen!$A$4:$HF$104,188,FALSE)-AX27)</f>
        <v>0</v>
      </c>
      <c r="AX27" s="113">
        <f>VLOOKUP(AW$1,resumen!$A$4:$HF$104,185,FALSE)</f>
        <v>0</v>
      </c>
      <c r="AY27" s="113">
        <f>VLOOKUP(AW$1,resumen!$A$4:$HF$104,197,FALSE)</f>
        <v>0</v>
      </c>
      <c r="AZ27" s="113">
        <f>IF(VLOOKUP(AZ$1,resumen!$A$4:$HF$104,188,FALSE)-BA27&lt;0,0,VLOOKUP(AZ$1,resumen!$A$4:$HF$104,188,FALSE)-BA27)</f>
        <v>0</v>
      </c>
      <c r="BA27" s="113">
        <f>VLOOKUP(AZ$1,resumen!$A$4:$HF$104,185,FALSE)</f>
        <v>0</v>
      </c>
      <c r="BB27" s="113">
        <f>VLOOKUP(AZ$1,resumen!$A$4:$HF$104,197,FALSE)</f>
        <v>0</v>
      </c>
      <c r="BC27" s="113">
        <f>IF(VLOOKUP(BC$1,resumen!$A$4:$HF$104,188,FALSE)-BD27&lt;0,0,VLOOKUP(BC$1,resumen!$A$4:$HF$104,188,FALSE)-BD27)</f>
        <v>0</v>
      </c>
      <c r="BD27" s="113">
        <f>VLOOKUP(BC$1,resumen!$A$4:$HF$104,185,FALSE)</f>
        <v>0</v>
      </c>
      <c r="BE27" s="113">
        <f>VLOOKUP(BC$1,resumen!$A$4:$HF$104,197,FALSE)</f>
        <v>0</v>
      </c>
      <c r="BF27" s="113">
        <f>IF(VLOOKUP(BF$1,resumen!$A$4:$HF$104,188,FALSE)-BG27&lt;0,0,VLOOKUP(BF$1,resumen!$A$4:$HF$104,188,FALSE)-BG27)</f>
        <v>0</v>
      </c>
      <c r="BG27" s="113">
        <f>VLOOKUP(BF$1,resumen!$A$4:$HF$104,185,FALSE)</f>
        <v>0</v>
      </c>
      <c r="BH27" s="113">
        <f>VLOOKUP(BF$1,resumen!$A$4:$HF$104,197,FALSE)</f>
        <v>0</v>
      </c>
      <c r="BI27" s="113">
        <f>IF(VLOOKUP(BI$1,resumen!$A$4:$HF$104,188,FALSE)-BJ27&lt;0,0,VLOOKUP(BI$1,resumen!$A$4:$HF$104,188,FALSE)-BJ27)</f>
        <v>0</v>
      </c>
      <c r="BJ27" s="113">
        <f>VLOOKUP(BI$1,resumen!$A$4:$HF$104,185,FALSE)</f>
        <v>0</v>
      </c>
      <c r="BK27" s="113">
        <f>VLOOKUP(BI$1,resumen!$A$4:$HF$104,197,FALSE)</f>
        <v>0</v>
      </c>
      <c r="BL27" s="113">
        <f>IF(VLOOKUP(BL$1,resumen!$A$4:$HF$104,188,FALSE)-BM27&lt;0,0,VLOOKUP(BL$1,resumen!$A$4:$HF$104,188,FALSE)-BM27)</f>
        <v>0</v>
      </c>
      <c r="BM27" s="113">
        <f>VLOOKUP(BL$1,resumen!$A$4:$HF$104,185,FALSE)</f>
        <v>0</v>
      </c>
      <c r="BN27" s="113">
        <f>VLOOKUP(BL$1,resumen!$A$4:$HF$104,197,FALSE)</f>
        <v>0</v>
      </c>
      <c r="BO27" s="113">
        <f>IF(VLOOKUP(BO$1,resumen!$A$4:$HF$104,188,FALSE)-BP27&lt;0,0,VLOOKUP(BO$1,resumen!$A$4:$HF$104,188,FALSE)-BP27)</f>
        <v>0</v>
      </c>
      <c r="BP27" s="113">
        <f>VLOOKUP(BO$1,resumen!$A$4:$HF$104,185,FALSE)</f>
        <v>0</v>
      </c>
      <c r="BQ27" s="113">
        <f>VLOOKUP(BO$1,resumen!$A$4:$HF$104,197,FALSE)</f>
        <v>0</v>
      </c>
      <c r="BR27" s="113">
        <f>IF(VLOOKUP(BR$1,resumen!$A$4:$HF$104,188,FALSE)-BS27&lt;0,0,VLOOKUP(BR$1,resumen!$A$4:$HF$104,188,FALSE)-BS27)</f>
        <v>0</v>
      </c>
      <c r="BS27" s="113">
        <f>VLOOKUP(BR$1,resumen!$A$4:$HF$104,185,FALSE)</f>
        <v>0</v>
      </c>
      <c r="BT27" s="113">
        <f>VLOOKUP(BR$1,resumen!$A$4:$HF$104,197,FALSE)</f>
        <v>0</v>
      </c>
      <c r="BU27" s="113">
        <f>IF(VLOOKUP(BU$1,resumen!$A$4:$HF$104,188,FALSE)-BV27&lt;0,0,VLOOKUP(BU$1,resumen!$A$4:$HF$104,188,FALSE)-BV27)</f>
        <v>0</v>
      </c>
      <c r="BV27" s="113">
        <f>VLOOKUP(BU$1,resumen!$A$4:$HF$104,185,FALSE)</f>
        <v>0</v>
      </c>
      <c r="BW27" s="113">
        <f>VLOOKUP(BU$1,resumen!$A$4:$HF$104,197,FALSE)</f>
        <v>0</v>
      </c>
      <c r="BX27" s="113">
        <f>IF(VLOOKUP(BX$1,resumen!$A$4:$HF$104,188,FALSE)-BY27&lt;0,0,VLOOKUP(BX$1,resumen!$A$4:$HF$104,188,FALSE)-BY27)</f>
        <v>0</v>
      </c>
      <c r="BY27" s="113">
        <f>VLOOKUP(BX$1,resumen!$A$4:$HF$104,185,FALSE)</f>
        <v>0</v>
      </c>
      <c r="BZ27" s="113">
        <f>VLOOKUP(BX$1,resumen!$A$4:$HF$104,197,FALSE)</f>
        <v>0</v>
      </c>
      <c r="CA27" s="113">
        <f>IF(VLOOKUP(CA$1,resumen!$A$4:$HF$104,188,FALSE)-CB27&lt;0,0,VLOOKUP(CA$1,resumen!$A$4:$HF$104,188,FALSE)-CB27)</f>
        <v>0</v>
      </c>
      <c r="CB27" s="113">
        <f>VLOOKUP(CA$1,resumen!$A$4:$HF$104,185,FALSE)</f>
        <v>0</v>
      </c>
      <c r="CC27" s="113">
        <f>VLOOKUP(CA$1,resumen!$A$4:$HF$104,197,FALSE)</f>
        <v>0</v>
      </c>
      <c r="CD27" s="113">
        <f>IF(VLOOKUP(CD$1,resumen!$A$4:$HF$104,188,FALSE)-CE27&lt;0,0,VLOOKUP(CD$1,resumen!$A$4:$HF$104,188,FALSE)-CE27)</f>
        <v>0</v>
      </c>
      <c r="CE27" s="113">
        <f>VLOOKUP(CD$1,resumen!$A$4:$HF$104,185,FALSE)</f>
        <v>0</v>
      </c>
      <c r="CF27" s="113">
        <f>VLOOKUP(CD$1,resumen!$A$4:$HF$104,197,FALSE)</f>
        <v>0</v>
      </c>
      <c r="CG27" s="113">
        <f>IF(VLOOKUP(CG$1,resumen!$A$4:$HF$104,188,FALSE)-CH27&lt;0,0,VLOOKUP(CG$1,resumen!$A$4:$HF$104,188,FALSE)-CH27)</f>
        <v>0</v>
      </c>
      <c r="CH27" s="113">
        <f>VLOOKUP(CG$1,resumen!$A$4:$HF$104,185,FALSE)</f>
        <v>0</v>
      </c>
      <c r="CI27" s="113">
        <f>VLOOKUP(CG$1,resumen!$A$4:$HF$104,197,FALSE)</f>
        <v>0</v>
      </c>
      <c r="CJ27" s="113">
        <f>IF(VLOOKUP(CJ$1,resumen!$A$4:$HF$104,188,FALSE)-CK27&lt;0,0,VLOOKUP(CJ$1,resumen!$A$4:$HF$104,188,FALSE)-CK27)</f>
        <v>0</v>
      </c>
      <c r="CK27" s="113">
        <f>VLOOKUP(CJ$1,resumen!$A$4:$HF$104,185,FALSE)</f>
        <v>0</v>
      </c>
      <c r="CL27" s="113">
        <f>VLOOKUP(CJ$1,resumen!$A$4:$HF$104,197,FALSE)</f>
        <v>0</v>
      </c>
      <c r="CM27" s="113">
        <f>IF(VLOOKUP(CM$1,resumen!$A$4:$HF$104,188,FALSE)-CN27&lt;0,0,VLOOKUP(CM$1,resumen!$A$4:$HF$104,188,FALSE)-CN27)</f>
        <v>0</v>
      </c>
      <c r="CN27" s="113">
        <f>VLOOKUP(CM$1,resumen!$A$4:$HF$104,185,FALSE)</f>
        <v>0</v>
      </c>
      <c r="CO27" s="113">
        <f>VLOOKUP(CM$1,resumen!$A$4:$HF$104,197,FALSE)</f>
        <v>0</v>
      </c>
      <c r="CP27" s="113">
        <f>IF(VLOOKUP(CP$1,resumen!$A$4:$HF$104,188,FALSE)-CQ27&lt;0,0,VLOOKUP(CP$1,resumen!$A$4:$HF$104,188,FALSE)-CQ27)</f>
        <v>0</v>
      </c>
      <c r="CQ27" s="113">
        <f>VLOOKUP(CP$1,resumen!$A$4:$HF$104,185,FALSE)</f>
        <v>0</v>
      </c>
      <c r="CR27" s="113">
        <f>VLOOKUP(CP$1,resumen!$A$4:$HF$104,197,FALSE)</f>
        <v>0</v>
      </c>
      <c r="CS27" s="113">
        <f>IF(VLOOKUP(CS$1,resumen!$A$4:$HF$104,188,FALSE)-CT27&lt;0,0,VLOOKUP(CS$1,resumen!$A$4:$HF$104,188,FALSE)-CT27)</f>
        <v>0</v>
      </c>
      <c r="CT27" s="113">
        <f>VLOOKUP(CS$1,resumen!$A$4:$HF$104,185,FALSE)</f>
        <v>0</v>
      </c>
      <c r="CU27" s="113">
        <f>VLOOKUP(CS$1,resumen!$A$4:$HF$104,197,FALSE)</f>
        <v>0</v>
      </c>
      <c r="CV27" s="113">
        <f>IF(VLOOKUP(CV$1,resumen!$A$4:$HF$104,188,FALSE)-CW27&lt;0,0,VLOOKUP(CV$1,resumen!$A$4:$HF$104,188,FALSE)-CW27)</f>
        <v>0</v>
      </c>
      <c r="CW27" s="113">
        <f>VLOOKUP(CV$1,resumen!$A$4:$HF$104,185,FALSE)</f>
        <v>0</v>
      </c>
      <c r="CX27" s="113">
        <f>VLOOKUP(CV$1,resumen!$A$4:$HF$104,197,FALSE)</f>
        <v>0</v>
      </c>
      <c r="CY27" s="113">
        <f>IF(VLOOKUP(CY$1,resumen!$A$4:$HF$104,188,FALSE)-CZ27&lt;0,0,VLOOKUP(CY$1,resumen!$A$4:$HF$104,188,FALSE)-CZ27)</f>
        <v>0</v>
      </c>
      <c r="CZ27" s="113">
        <f>VLOOKUP(CY$1,resumen!$A$4:$HF$104,185,FALSE)</f>
        <v>0</v>
      </c>
      <c r="DA27" s="113">
        <f>VLOOKUP(CY$1,resumen!$A$4:$HF$104,197,FALSE)</f>
        <v>0</v>
      </c>
      <c r="DB27" s="113">
        <f>IF(VLOOKUP(DB$1,resumen!$A$4:$HF$104,188,FALSE)-DC27&lt;0,0,VLOOKUP(DB$1,resumen!$A$4:$HF$104,188,FALSE)-DC27)</f>
        <v>0</v>
      </c>
      <c r="DC27" s="113">
        <f>VLOOKUP(DB$1,resumen!$A$4:$HF$104,185,FALSE)</f>
        <v>0</v>
      </c>
      <c r="DD27" s="113">
        <f>VLOOKUP(DB$1,resumen!$A$4:$HF$104,197,FALSE)</f>
        <v>0</v>
      </c>
      <c r="DE27" s="113">
        <f>IF(VLOOKUP(DE$1,resumen!$A$4:$HF$104,188,FALSE)-DF27&lt;0,0,VLOOKUP(DE$1,resumen!$A$4:$HF$104,188,FALSE)-DF27)</f>
        <v>0</v>
      </c>
      <c r="DF27" s="113">
        <f>VLOOKUP(DE$1,resumen!$A$4:$HF$104,185,FALSE)</f>
        <v>0</v>
      </c>
      <c r="DG27" s="113">
        <f>VLOOKUP(DE$1,resumen!$A$4:$HF$104,197,FALSE)</f>
        <v>0</v>
      </c>
      <c r="DH27" s="113">
        <f>IF(VLOOKUP(DH$1,resumen!$A$4:$HF$104,188,FALSE)-DI27&lt;0,0,VLOOKUP(DH$1,resumen!$A$4:$HF$104,188,FALSE)-DI27)</f>
        <v>0</v>
      </c>
      <c r="DI27" s="113">
        <f>VLOOKUP(DH$1,resumen!$A$4:$HF$104,185,FALSE)</f>
        <v>0</v>
      </c>
      <c r="DJ27" s="113">
        <f>VLOOKUP(DH$1,resumen!$A$4:$HF$104,197,FALSE)</f>
        <v>0</v>
      </c>
      <c r="DK27" s="113">
        <f>IF(VLOOKUP(DK$1,resumen!$A$4:$HF$104,188,FALSE)-DL27&lt;0,0,VLOOKUP(DK$1,resumen!$A$4:$HF$104,188,FALSE)-DL27)</f>
        <v>0</v>
      </c>
      <c r="DL27" s="113">
        <f>VLOOKUP(DK$1,resumen!$A$4:$HF$104,185,FALSE)</f>
        <v>0</v>
      </c>
      <c r="DM27" s="113">
        <f>VLOOKUP(DK$1,resumen!$A$4:$HF$104,197,FALSE)</f>
        <v>0</v>
      </c>
      <c r="DN27" s="113">
        <f>IF(VLOOKUP(DN$1,resumen!$A$4:$HF$104,188,FALSE)-DO27&lt;0,0,VLOOKUP(DN$1,resumen!$A$4:$HF$104,188,FALSE)-DO27)</f>
        <v>0</v>
      </c>
      <c r="DO27" s="113">
        <f>VLOOKUP(DN$1,resumen!$A$4:$HF$104,185,FALSE)</f>
        <v>0</v>
      </c>
      <c r="DP27" s="113">
        <f>VLOOKUP(DN$1,resumen!$A$4:$HF$104,197,FALSE)</f>
        <v>0</v>
      </c>
      <c r="DQ27" s="113">
        <f>IF(VLOOKUP(DQ$1,resumen!$A$4:$HF$104,188,FALSE)-DR27&lt;0,0,VLOOKUP(DQ$1,resumen!$A$4:$HF$104,188,FALSE)-DR27)</f>
        <v>0</v>
      </c>
      <c r="DR27" s="113">
        <f>VLOOKUP(DQ$1,resumen!$A$4:$HF$104,185,FALSE)</f>
        <v>0</v>
      </c>
      <c r="DS27" s="113">
        <f>VLOOKUP(DQ$1,resumen!$A$4:$HF$104,197,FALSE)</f>
        <v>0</v>
      </c>
      <c r="DT27" s="113">
        <f>IF(VLOOKUP(DT$1,resumen!$A$4:$HF$104,188,FALSE)-DU27&lt;0,0,VLOOKUP(DT$1,resumen!$A$4:$HF$104,188,FALSE)-DU27)</f>
        <v>0</v>
      </c>
      <c r="DU27" s="113">
        <f>VLOOKUP(DT$1,resumen!$A$4:$HF$104,185,FALSE)</f>
        <v>0</v>
      </c>
      <c r="DV27" s="113">
        <f>VLOOKUP(DT$1,resumen!$A$4:$HF$104,197,FALSE)</f>
        <v>0</v>
      </c>
      <c r="DW27" s="113">
        <f>IF(VLOOKUP(DW$1,resumen!$A$4:$HF$104,188,FALSE)-DX27&lt;0,0,VLOOKUP(DW$1,resumen!$A$4:$HF$104,188,FALSE)-DX27)</f>
        <v>0</v>
      </c>
      <c r="DX27" s="113">
        <f>VLOOKUP(DW$1,resumen!$A$4:$HF$104,185,FALSE)</f>
        <v>0</v>
      </c>
      <c r="DY27" s="113">
        <f>VLOOKUP(DW$1,resumen!$A$4:$HF$104,197,FALSE)</f>
        <v>0</v>
      </c>
      <c r="DZ27" s="113">
        <f>IF(VLOOKUP(DZ$1,resumen!$A$4:$HF$104,188,FALSE)-EA27&lt;0,0,VLOOKUP(DZ$1,resumen!$A$4:$HF$104,188,FALSE)-EA27)</f>
        <v>0</v>
      </c>
      <c r="EA27" s="113">
        <f>VLOOKUP(DZ$1,resumen!$A$4:$HF$104,185,FALSE)</f>
        <v>0</v>
      </c>
      <c r="EB27" s="113">
        <f>VLOOKUP(DZ$1,resumen!$A$4:$HF$104,197,FALSE)</f>
        <v>0</v>
      </c>
      <c r="EC27" s="113">
        <f>IF(VLOOKUP(EC$1,resumen!$A$4:$HF$104,188,FALSE)-ED27&lt;0,0,VLOOKUP(EC$1,resumen!$A$4:$HF$104,188,FALSE)-ED27)</f>
        <v>0</v>
      </c>
      <c r="ED27" s="113">
        <f>VLOOKUP(EC$1,resumen!$A$4:$HF$104,185,FALSE)</f>
        <v>0</v>
      </c>
      <c r="EE27" s="113">
        <f>VLOOKUP(EC$1,resumen!$A$4:$HF$104,197,FALSE)</f>
        <v>0</v>
      </c>
      <c r="EF27" s="113">
        <f>IF(VLOOKUP(EF$1,resumen!$A$4:$HF$104,188,FALSE)-EG27&lt;0,0,VLOOKUP(EF$1,resumen!$A$4:$HF$104,188,FALSE)-EG27)</f>
        <v>0</v>
      </c>
      <c r="EG27" s="113">
        <f>VLOOKUP(EF$1,resumen!$A$4:$HF$104,185,FALSE)</f>
        <v>0</v>
      </c>
      <c r="EH27" s="113">
        <f>VLOOKUP(EF$1,resumen!$A$4:$HF$104,197,FALSE)</f>
        <v>0</v>
      </c>
      <c r="EI27" s="113">
        <f>IF(VLOOKUP(EI$1,resumen!$A$4:$HF$104,188,FALSE)-EJ27&lt;0,0,VLOOKUP(EI$1,resumen!$A$4:$HF$104,188,FALSE)-EJ27)</f>
        <v>0</v>
      </c>
      <c r="EJ27" s="113">
        <f>VLOOKUP(EI$1,resumen!$A$4:$HF$104,185,FALSE)</f>
        <v>0</v>
      </c>
      <c r="EK27" s="113">
        <f>VLOOKUP(EI$1,resumen!$A$4:$HF$104,197,FALSE)</f>
        <v>0</v>
      </c>
      <c r="EL27" s="113">
        <f>IF(VLOOKUP(EL$1,resumen!$A$4:$HF$104,188,FALSE)-EM27&lt;0,0,VLOOKUP(EL$1,resumen!$A$4:$HF$104,188,FALSE)-EM27)</f>
        <v>0</v>
      </c>
      <c r="EM27" s="113">
        <f>VLOOKUP(EL$1,resumen!$A$4:$HF$104,185,FALSE)</f>
        <v>0</v>
      </c>
      <c r="EN27" s="113">
        <f>VLOOKUP(EL$1,resumen!$A$4:$HF$104,197,FALSE)</f>
        <v>0</v>
      </c>
      <c r="EO27" s="113">
        <f>IF(VLOOKUP(EO$1,resumen!$A$4:$HF$104,188,FALSE)-EP27&lt;0,0,VLOOKUP(EO$1,resumen!$A$4:$HF$104,188,FALSE)-EP27)</f>
        <v>0</v>
      </c>
      <c r="EP27" s="113">
        <f>VLOOKUP(EO$1,resumen!$A$4:$HF$104,185,FALSE)</f>
        <v>0</v>
      </c>
      <c r="EQ27" s="113">
        <f>VLOOKUP(EO$1,resumen!$A$4:$HF$104,197,FALSE)</f>
        <v>0</v>
      </c>
      <c r="ER27" s="113">
        <f>IF(VLOOKUP(ER$1,resumen!$A$4:$HF$104,188,FALSE)-ES27&lt;0,0,VLOOKUP(ER$1,resumen!$A$4:$HF$104,188,FALSE)-ES27)</f>
        <v>0</v>
      </c>
      <c r="ES27" s="113">
        <f>VLOOKUP(ER$1,resumen!$A$4:$HF$104,185,FALSE)</f>
        <v>0</v>
      </c>
      <c r="ET27" s="113">
        <f>VLOOKUP(ER$1,resumen!$A$4:$HF$104,197,FALSE)</f>
        <v>0</v>
      </c>
      <c r="EU27" s="113">
        <f>IF(VLOOKUP(EU$1,resumen!$A$4:$HF$104,188,FALSE)-EV27&lt;0,0,VLOOKUP(EU$1,resumen!$A$4:$HF$104,188,FALSE)-EV27)</f>
        <v>0</v>
      </c>
      <c r="EV27" s="113">
        <f>VLOOKUP(EU$1,resumen!$A$4:$HF$104,185,FALSE)</f>
        <v>0</v>
      </c>
      <c r="EW27" s="113">
        <f>VLOOKUP(EU$1,resumen!$A$4:$HF$104,197,FALSE)</f>
        <v>0</v>
      </c>
      <c r="EX27" s="113">
        <f>IF(VLOOKUP(EX$1,resumen!$A$4:$HF$104,188,FALSE)-EY27&lt;0,0,VLOOKUP(EX$1,resumen!$A$4:$HF$104,188,FALSE)-EY27)</f>
        <v>0</v>
      </c>
      <c r="EY27" s="113">
        <f>VLOOKUP(EX$1,resumen!$A$4:$HF$104,185,FALSE)</f>
        <v>0</v>
      </c>
      <c r="EZ27" s="113">
        <f>VLOOKUP(EX$1,resumen!$A$4:$HF$104,197,FALSE)</f>
        <v>0</v>
      </c>
      <c r="FA27" s="113">
        <f>IF(VLOOKUP(FA$1,resumen!$A$4:$HF$104,188,FALSE)-FB27&lt;0,0,VLOOKUP(FA$1,resumen!$A$4:$HF$104,188,FALSE)-FB27)</f>
        <v>0</v>
      </c>
      <c r="FB27" s="113">
        <f>VLOOKUP(FA$1,resumen!$A$4:$HF$104,185,FALSE)</f>
        <v>0</v>
      </c>
      <c r="FC27" s="113">
        <f>VLOOKUP(FA$1,resumen!$A$4:$HF$104,197,FALSE)</f>
        <v>0</v>
      </c>
      <c r="FD27" s="113">
        <f>IF(VLOOKUP(FD$1,resumen!$A$4:$HF$104,188,FALSE)-FE27&lt;0,0,VLOOKUP(FD$1,resumen!$A$4:$HF$104,188,FALSE)-FE27)</f>
        <v>0</v>
      </c>
      <c r="FE27" s="113">
        <f>VLOOKUP(FD$1,resumen!$A$4:$HF$104,185,FALSE)</f>
        <v>0</v>
      </c>
      <c r="FF27" s="113">
        <f>VLOOKUP(FD$1,resumen!$A$4:$HF$104,197,FALSE)</f>
        <v>0</v>
      </c>
      <c r="FG27" s="113">
        <f>IF(VLOOKUP(FG$1,resumen!$A$4:$HF$104,188,FALSE)-FH27&lt;0,0,VLOOKUP(FG$1,resumen!$A$4:$HF$104,188,FALSE)-FH27)</f>
        <v>0</v>
      </c>
      <c r="FH27" s="113">
        <f>VLOOKUP(FG$1,resumen!$A$4:$HF$104,185,FALSE)</f>
        <v>0</v>
      </c>
      <c r="FI27" s="113">
        <f>VLOOKUP(FG$1,resumen!$A$4:$HF$104,197,FALSE)</f>
        <v>0</v>
      </c>
      <c r="FJ27" s="113">
        <f>IF(VLOOKUP(FJ$1,resumen!$A$4:$HF$104,188,FALSE)-FK27&lt;0,0,VLOOKUP(FJ$1,resumen!$A$4:$HF$104,188,FALSE)-FK27)</f>
        <v>0</v>
      </c>
      <c r="FK27" s="113">
        <f>VLOOKUP(FJ$1,resumen!$A$4:$HF$104,185,FALSE)</f>
        <v>0</v>
      </c>
      <c r="FL27" s="113">
        <f>VLOOKUP(FJ$1,resumen!$A$4:$HF$104,197,FALSE)</f>
        <v>0</v>
      </c>
      <c r="FM27" s="113">
        <f>IF(VLOOKUP(FM$1,resumen!$A$4:$HF$104,188,FALSE)-FN27&lt;0,0,VLOOKUP(FM$1,resumen!$A$4:$HF$104,188,FALSE)-FN27)</f>
        <v>0</v>
      </c>
      <c r="FN27" s="113">
        <f>VLOOKUP(FM$1,resumen!$A$4:$HF$104,185,FALSE)</f>
        <v>0</v>
      </c>
      <c r="FO27" s="113">
        <f>VLOOKUP(FM$1,resumen!$A$4:$HF$104,197,FALSE)</f>
        <v>0</v>
      </c>
      <c r="FP27" s="113">
        <f>IF(VLOOKUP(FP$1,resumen!$A$4:$HF$104,188,FALSE)-FQ27&lt;0,0,VLOOKUP(FP$1,resumen!$A$4:$HF$104,188,FALSE)-FQ27)</f>
        <v>0</v>
      </c>
      <c r="FQ27" s="113">
        <f>VLOOKUP(FP$1,resumen!$A$4:$HF$104,185,FALSE)</f>
        <v>0</v>
      </c>
      <c r="FR27" s="113">
        <f>VLOOKUP(FP$1,resumen!$A$4:$HF$104,197,FALSE)</f>
        <v>0</v>
      </c>
      <c r="FS27" s="113">
        <f>IF(VLOOKUP(FS$1,resumen!$A$4:$HF$104,188,FALSE)-FT27&lt;0,0,VLOOKUP(FS$1,resumen!$A$4:$HF$104,188,FALSE)-FT27)</f>
        <v>0</v>
      </c>
      <c r="FT27" s="113">
        <f>VLOOKUP(FS$1,resumen!$A$4:$HF$104,185,FALSE)</f>
        <v>0</v>
      </c>
      <c r="FU27" s="113">
        <f>VLOOKUP(FS$1,resumen!$A$4:$HF$104,197,FALSE)</f>
        <v>0</v>
      </c>
      <c r="FV27" s="113">
        <f>IF(VLOOKUP(FV$1,resumen!$A$4:$HF$104,188,FALSE)-FW27&lt;0,0,VLOOKUP(FV$1,resumen!$A$4:$HF$104,188,FALSE)-FW27)</f>
        <v>0</v>
      </c>
      <c r="FW27" s="113">
        <f>VLOOKUP(FV$1,resumen!$A$4:$HF$104,185,FALSE)</f>
        <v>0</v>
      </c>
      <c r="FX27" s="113">
        <f>VLOOKUP(FV$1,resumen!$A$4:$HF$104,197,FALSE)</f>
        <v>0</v>
      </c>
      <c r="FY27" s="113">
        <f>IF(VLOOKUP(FY$1,resumen!$A$4:$HF$104,188,FALSE)-FZ27&lt;0,0,VLOOKUP(FY$1,resumen!$A$4:$HF$104,188,FALSE)-FZ27)</f>
        <v>0</v>
      </c>
      <c r="FZ27" s="113">
        <f>VLOOKUP(FY$1,resumen!$A$4:$HF$104,185,FALSE)</f>
        <v>0</v>
      </c>
      <c r="GA27" s="113">
        <f>VLOOKUP(FY$1,resumen!$A$4:$HF$104,197,FALSE)</f>
        <v>0</v>
      </c>
      <c r="GB27" s="113">
        <f>IF(VLOOKUP(GB$1,resumen!$A$4:$HF$104,188,FALSE)-GC27&lt;0,0,VLOOKUP(GB$1,resumen!$A$4:$HF$104,188,FALSE)-GC27)</f>
        <v>0</v>
      </c>
      <c r="GC27" s="113">
        <f>VLOOKUP(GB$1,resumen!$A$4:$HF$104,185,FALSE)</f>
        <v>0</v>
      </c>
      <c r="GD27" s="113">
        <f>VLOOKUP(GB$1,resumen!$A$4:$HF$104,197,FALSE)</f>
        <v>0</v>
      </c>
      <c r="GE27" s="113">
        <f>IF(VLOOKUP(GE$1,resumen!$A$4:$HF$104,188,FALSE)-GF27&lt;0,0,VLOOKUP(GE$1,resumen!$A$4:$HF$104,188,FALSE)-GF27)</f>
        <v>0</v>
      </c>
      <c r="GF27" s="113">
        <f>VLOOKUP(GE$1,resumen!$A$4:$HF$104,185,FALSE)</f>
        <v>0</v>
      </c>
      <c r="GG27" s="113">
        <f>VLOOKUP(GE$1,resumen!$A$4:$HF$104,197,FALSE)</f>
        <v>0</v>
      </c>
      <c r="GH27" s="113">
        <f>IF(VLOOKUP(GH$1,resumen!$A$4:$HF$104,188,FALSE)-GI27&lt;0,0,VLOOKUP(GH$1,resumen!$A$4:$HF$104,188,FALSE)-GI27)</f>
        <v>0</v>
      </c>
      <c r="GI27" s="113">
        <f>VLOOKUP(GH$1,resumen!$A$4:$HF$104,185,FALSE)</f>
        <v>0</v>
      </c>
      <c r="GJ27" s="113">
        <f>VLOOKUP(GH$1,resumen!$A$4:$HF$104,197,FALSE)</f>
        <v>0</v>
      </c>
      <c r="GK27" s="113">
        <f>IF(VLOOKUP(GK$1,resumen!$A$4:$HF$104,188,FALSE)-GL27&lt;0,0,VLOOKUP(GK$1,resumen!$A$4:$HF$104,188,FALSE)-GL27)</f>
        <v>0</v>
      </c>
      <c r="GL27" s="113">
        <f>VLOOKUP(GK$1,resumen!$A$4:$HF$104,185,FALSE)</f>
        <v>0</v>
      </c>
      <c r="GM27" s="113">
        <f>VLOOKUP(GK$1,resumen!$A$4:$HF$104,197,FALSE)</f>
        <v>0</v>
      </c>
      <c r="GN27" s="113">
        <f>IF(VLOOKUP(GN$1,resumen!$A$4:$HF$104,188,FALSE)-GO27&lt;0,0,VLOOKUP(GN$1,resumen!$A$4:$HF$104,188,FALSE)-GO27)</f>
        <v>0</v>
      </c>
      <c r="GO27" s="113">
        <f>VLOOKUP(GN$1,resumen!$A$4:$HF$104,185,FALSE)</f>
        <v>0</v>
      </c>
      <c r="GP27" s="113">
        <f>VLOOKUP(GN$1,resumen!$A$4:$HF$104,197,FALSE)</f>
        <v>0</v>
      </c>
      <c r="GQ27" s="113">
        <f>IF(VLOOKUP(GQ$1,resumen!$A$4:$HF$104,188,FALSE)-GR27&lt;0,0,VLOOKUP(GQ$1,resumen!$A$4:$HF$104,188,FALSE)-GR27)</f>
        <v>0</v>
      </c>
      <c r="GR27" s="113">
        <f>VLOOKUP(GQ$1,resumen!$A$4:$HF$104,185,FALSE)</f>
        <v>0</v>
      </c>
      <c r="GS27" s="113">
        <f>VLOOKUP(GQ$1,resumen!$A$4:$HF$104,197,FALSE)</f>
        <v>0</v>
      </c>
      <c r="GT27" s="113">
        <f>IF(VLOOKUP(GT$1,resumen!$A$4:$HF$104,188,FALSE)-GU27&lt;0,0,VLOOKUP(GT$1,resumen!$A$4:$HF$104,188,FALSE)-GU27)</f>
        <v>0</v>
      </c>
      <c r="GU27" s="113">
        <f>VLOOKUP(GT$1,resumen!$A$4:$HF$104,185,FALSE)</f>
        <v>0</v>
      </c>
      <c r="GV27" s="113">
        <f>VLOOKUP(GT$1,resumen!$A$4:$HF$104,197,FALSE)</f>
        <v>0</v>
      </c>
      <c r="GW27" s="113">
        <f>IF(VLOOKUP(GW$1,resumen!$A$4:$HF$104,188,FALSE)-GX27&lt;0,0,VLOOKUP(GW$1,resumen!$A$4:$HF$104,188,FALSE)-GX27)</f>
        <v>0</v>
      </c>
      <c r="GX27" s="113">
        <f>VLOOKUP(GW$1,resumen!$A$4:$HF$104,185,FALSE)</f>
        <v>0</v>
      </c>
      <c r="GY27" s="113">
        <f>VLOOKUP(GW$1,resumen!$A$4:$HF$104,197,FALSE)</f>
        <v>0</v>
      </c>
      <c r="GZ27" s="113">
        <f>IF(VLOOKUP(GZ$1,resumen!$A$4:$HF$104,188,FALSE)-HA27&lt;0,0,VLOOKUP(GZ$1,resumen!$A$4:$HF$104,188,FALSE)-HA27)</f>
        <v>0</v>
      </c>
      <c r="HA27" s="113">
        <f>VLOOKUP(GZ$1,resumen!$A$4:$HF$104,185,FALSE)</f>
        <v>0</v>
      </c>
      <c r="HB27" s="113">
        <f>VLOOKUP(GZ$1,resumen!$A$4:$HF$104,197,FALSE)</f>
        <v>0</v>
      </c>
      <c r="HC27" s="113">
        <f>IF(VLOOKUP(HC$1,resumen!$A$4:$HF$104,188,FALSE)-HD27&lt;0,0,VLOOKUP(HC$1,resumen!$A$4:$HF$104,188,FALSE)-HD27)</f>
        <v>0</v>
      </c>
      <c r="HD27" s="113">
        <f>VLOOKUP(HC$1,resumen!$A$4:$HF$104,185,FALSE)</f>
        <v>0</v>
      </c>
      <c r="HE27" s="113">
        <f>VLOOKUP(HC$1,resumen!$A$4:$HF$104,197,FALSE)</f>
        <v>0</v>
      </c>
      <c r="HF27" s="113">
        <f>IF(VLOOKUP(HF$1,resumen!$A$4:$HF$104,188,FALSE)-HG27&lt;0,0,VLOOKUP(HF$1,resumen!$A$4:$HF$104,188,FALSE)-HG27)</f>
        <v>0</v>
      </c>
      <c r="HG27" s="113">
        <f>VLOOKUP(HF$1,resumen!$A$4:$HF$104,185,FALSE)</f>
        <v>0</v>
      </c>
      <c r="HH27" s="113">
        <f>VLOOKUP(HF$1,resumen!$A$4:$HF$104,197,FALSE)</f>
        <v>0</v>
      </c>
      <c r="HI27" s="113">
        <f>IF(VLOOKUP(HI$1,resumen!$A$4:$HF$104,188,FALSE)-HJ27&lt;0,0,VLOOKUP(HI$1,resumen!$A$4:$HF$104,188,FALSE)-HJ27)</f>
        <v>0</v>
      </c>
      <c r="HJ27" s="113">
        <f>VLOOKUP(HI$1,resumen!$A$4:$HF$104,185,FALSE)</f>
        <v>0</v>
      </c>
      <c r="HK27" s="113">
        <f>VLOOKUP(HI$1,resumen!$A$4:$HF$104,197,FALSE)</f>
        <v>0</v>
      </c>
      <c r="HL27" s="113">
        <f>IF(VLOOKUP(HL$1,resumen!$A$4:$HF$104,188,FALSE)-HM27&lt;0,0,VLOOKUP(HL$1,resumen!$A$4:$HF$104,188,FALSE)-HM27)</f>
        <v>0</v>
      </c>
      <c r="HM27" s="113">
        <f>VLOOKUP(HL$1,resumen!$A$4:$HF$104,185,FALSE)</f>
        <v>0</v>
      </c>
      <c r="HN27" s="113">
        <f>VLOOKUP(HL$1,resumen!$A$4:$HF$104,197,FALSE)</f>
        <v>0</v>
      </c>
      <c r="HO27" s="113">
        <f>IF(VLOOKUP(HO$1,resumen!$A$4:$HF$104,188,FALSE)-HP27&lt;0,0,VLOOKUP(HO$1,resumen!$A$4:$HF$104,188,FALSE)-HP27)</f>
        <v>0</v>
      </c>
      <c r="HP27" s="113">
        <f>VLOOKUP(HO$1,resumen!$A$4:$HF$104,185,FALSE)</f>
        <v>0</v>
      </c>
      <c r="HQ27" s="113">
        <f>VLOOKUP(HO$1,resumen!$A$4:$HF$104,197,FALSE)</f>
        <v>0</v>
      </c>
      <c r="HR27" s="113">
        <f>IF(VLOOKUP(HR$1,resumen!$A$4:$HF$104,188,FALSE)-HS27&lt;0,0,VLOOKUP(HR$1,resumen!$A$4:$HF$104,188,FALSE)-HS27)</f>
        <v>0</v>
      </c>
      <c r="HS27" s="113">
        <f>VLOOKUP(HR$1,resumen!$A$4:$HF$104,185,FALSE)</f>
        <v>0</v>
      </c>
      <c r="HT27" s="113">
        <f>VLOOKUP(HR$1,resumen!$A$4:$HF$104,197,FALSE)</f>
        <v>0</v>
      </c>
      <c r="HU27" s="113">
        <f>IF(VLOOKUP(HU$1,resumen!$A$4:$HF$104,188,FALSE)-HV27&lt;0,0,VLOOKUP(HU$1,resumen!$A$4:$HF$104,188,FALSE)-HV27)</f>
        <v>0</v>
      </c>
      <c r="HV27" s="113">
        <f>VLOOKUP(HU$1,resumen!$A$4:$HF$104,185,FALSE)</f>
        <v>0</v>
      </c>
      <c r="HW27" s="113">
        <f>VLOOKUP(HU$1,resumen!$A$4:$HF$104,197,FALSE)</f>
        <v>0</v>
      </c>
      <c r="HX27" s="113">
        <f>IF(VLOOKUP(HX$1,resumen!$A$4:$HF$104,188,FALSE)-HY27&lt;0,0,VLOOKUP(HX$1,resumen!$A$4:$HF$104,188,FALSE)-HY27)</f>
        <v>0</v>
      </c>
      <c r="HY27" s="113">
        <f>VLOOKUP(HX$1,resumen!$A$4:$HF$104,185,FALSE)</f>
        <v>0</v>
      </c>
      <c r="HZ27" s="113">
        <f>VLOOKUP(HX$1,resumen!$A$4:$HF$104,197,FALSE)</f>
        <v>0</v>
      </c>
      <c r="IA27" s="113">
        <f>IF(VLOOKUP(IA$1,resumen!$A$4:$HF$104,188,FALSE)-IB27&lt;0,0,VLOOKUP(IA$1,resumen!$A$4:$HF$104,188,FALSE)-IB27)</f>
        <v>0</v>
      </c>
      <c r="IB27" s="113">
        <f>VLOOKUP(IA$1,resumen!$A$4:$HF$104,185,FALSE)</f>
        <v>0</v>
      </c>
      <c r="IC27" s="113">
        <f>VLOOKUP(IA$1,resumen!$A$4:$HF$104,197,FALSE)</f>
        <v>0</v>
      </c>
      <c r="ID27" s="113">
        <f>IF(VLOOKUP(ID$1,resumen!$A$4:$HF$104,188,FALSE)-IE27&lt;0,0,VLOOKUP(ID$1,resumen!$A$4:$HF$104,188,FALSE)-IE27)</f>
        <v>0</v>
      </c>
      <c r="IE27" s="113">
        <f>VLOOKUP(ID$1,resumen!$A$4:$HF$104,185,FALSE)</f>
        <v>0</v>
      </c>
      <c r="IF27" s="113">
        <f>VLOOKUP(ID$1,resumen!$A$4:$HF$104,197,FALSE)</f>
        <v>0</v>
      </c>
      <c r="IG27" s="113">
        <f>IF(VLOOKUP(IG$1,resumen!$A$4:$HF$104,188,FALSE)-IH27&lt;0,0,VLOOKUP(IG$1,resumen!$A$4:$HF$104,188,FALSE)-IH27)</f>
        <v>0</v>
      </c>
      <c r="IH27" s="113">
        <f>VLOOKUP(IG$1,resumen!$A$4:$HF$104,185,FALSE)</f>
        <v>0</v>
      </c>
      <c r="II27" s="113">
        <f>VLOOKUP(IG$1,resumen!$A$4:$HF$104,197,FALSE)</f>
        <v>0</v>
      </c>
      <c r="IJ27" s="113">
        <f>IF(VLOOKUP(IJ$1,resumen!$A$4:$HF$104,188,FALSE)-IK27&lt;0,0,VLOOKUP(IJ$1,resumen!$A$4:$HF$104,188,FALSE)-IK27)</f>
        <v>0</v>
      </c>
      <c r="IK27" s="113">
        <f>VLOOKUP(IJ$1,resumen!$A$4:$HF$104,185,FALSE)</f>
        <v>0</v>
      </c>
      <c r="IL27" s="113">
        <f>VLOOKUP(IJ$1,resumen!$A$4:$HF$104,197,FALSE)</f>
        <v>0</v>
      </c>
      <c r="IM27" s="113">
        <f>IF(VLOOKUP(IM$1,resumen!$A$4:$HF$104,188,FALSE)-IN27&lt;0,0,VLOOKUP(IM$1,resumen!$A$4:$HF$104,188,FALSE)-IN27)</f>
        <v>0</v>
      </c>
      <c r="IN27" s="113">
        <f>VLOOKUP(IM$1,resumen!$A$4:$HF$104,185,FALSE)</f>
        <v>0</v>
      </c>
      <c r="IO27" s="113">
        <f>VLOOKUP(IM$1,resumen!$A$4:$HF$104,197,FALSE)</f>
        <v>0</v>
      </c>
      <c r="IP27" s="113">
        <f>IF(VLOOKUP(IP$1,resumen!$A$4:$HF$104,188,FALSE)-IQ27&lt;0,0,VLOOKUP(IP$1,resumen!$A$4:$HF$104,188,FALSE)-IQ27)</f>
        <v>0</v>
      </c>
      <c r="IQ27" s="113">
        <f>VLOOKUP(IP$1,resumen!$A$4:$HF$104,185,FALSE)</f>
        <v>0</v>
      </c>
      <c r="IR27" s="113">
        <f>VLOOKUP(IP$1,resumen!$A$4:$HF$104,197,FALSE)</f>
        <v>0</v>
      </c>
      <c r="IS27" s="113">
        <f>IF(VLOOKUP(IS$1,resumen!$A$4:$HF$104,188,FALSE)-IT27&lt;0,0,VLOOKUP(IS$1,resumen!$A$4:$HF$104,188,FALSE)-IT27)</f>
        <v>0</v>
      </c>
      <c r="IT27" s="113">
        <f>VLOOKUP(IS$1,resumen!$A$4:$HF$104,185,FALSE)</f>
        <v>0</v>
      </c>
      <c r="IU27" s="113">
        <f>VLOOKUP(IS$1,resumen!$A$4:$HF$104,197,FALSE)</f>
        <v>0</v>
      </c>
      <c r="IV27" s="113">
        <f>IF(VLOOKUP(IV$1,resumen!$A$4:$HF$104,188,FALSE)-IW27&lt;0,0,VLOOKUP(IV$1,resumen!$A$4:$HF$104,188,FALSE)-IW27)</f>
        <v>0</v>
      </c>
      <c r="IW27" s="113">
        <f>VLOOKUP(IV$1,resumen!$A$4:$HF$104,185,FALSE)</f>
        <v>0</v>
      </c>
      <c r="IX27" s="113">
        <f>VLOOKUP(IV$1,resumen!$A$4:$HF$104,197,FALSE)</f>
        <v>0</v>
      </c>
      <c r="IY27" s="113">
        <f>IF(VLOOKUP(IY$1,resumen!$A$4:$HF$104,188,FALSE)-IZ27&lt;0,0,VLOOKUP(IY$1,resumen!$A$4:$HF$104,188,FALSE)-IZ27)</f>
        <v>0</v>
      </c>
      <c r="IZ27" s="113">
        <f>VLOOKUP(IY$1,resumen!$A$4:$HF$104,185,FALSE)</f>
        <v>0</v>
      </c>
      <c r="JA27" s="113">
        <f>VLOOKUP(IY$1,resumen!$A$4:$HF$104,197,FALSE)</f>
        <v>0</v>
      </c>
      <c r="JB27" s="113">
        <f>IF(VLOOKUP(JB$1,resumen!$A$4:$HF$104,188,FALSE)-JC27&lt;0,0,VLOOKUP(JB$1,resumen!$A$4:$HF$104,188,FALSE)-JC27)</f>
        <v>0</v>
      </c>
      <c r="JC27" s="113">
        <f>VLOOKUP(JB$1,resumen!$A$4:$HF$104,185,FALSE)</f>
        <v>0</v>
      </c>
      <c r="JD27" s="113">
        <f>VLOOKUP(JB$1,resumen!$A$4:$HF$104,197,FALSE)</f>
        <v>0</v>
      </c>
      <c r="JE27" s="113">
        <f>IF(VLOOKUP(JE$1,resumen!$A$4:$HF$104,188,FALSE)-JF27&lt;0,0,VLOOKUP(JE$1,resumen!$A$4:$HF$104,188,FALSE)-JF27)</f>
        <v>0</v>
      </c>
      <c r="JF27" s="113">
        <f>VLOOKUP(JE$1,resumen!$A$4:$HF$104,185,FALSE)</f>
        <v>0</v>
      </c>
      <c r="JG27" s="113">
        <f>VLOOKUP(JE$1,resumen!$A$4:$HF$104,197,FALSE)</f>
        <v>0</v>
      </c>
      <c r="JH27" s="113">
        <f>IF(VLOOKUP(JH$1,resumen!$A$4:$HF$104,188,FALSE)-JI27&lt;0,0,VLOOKUP(JH$1,resumen!$A$4:$HF$104,188,FALSE)-JI27)</f>
        <v>0</v>
      </c>
      <c r="JI27" s="113">
        <f>VLOOKUP(JH$1,resumen!$A$4:$HF$104,185,FALSE)</f>
        <v>0</v>
      </c>
      <c r="JJ27" s="113">
        <f>VLOOKUP(JH$1,resumen!$A$4:$HF$104,197,FALSE)</f>
        <v>0</v>
      </c>
      <c r="JK27" s="113">
        <f>IF(VLOOKUP(JK$1,resumen!$A$4:$HF$104,188,FALSE)-JL27&lt;0,0,VLOOKUP(JK$1,resumen!$A$4:$HF$104,188,FALSE)-JL27)</f>
        <v>0</v>
      </c>
      <c r="JL27" s="113">
        <f>VLOOKUP(JK$1,resumen!$A$4:$HF$104,185,FALSE)</f>
        <v>0</v>
      </c>
      <c r="JM27" s="113">
        <f>VLOOKUP(JK$1,resumen!$A$4:$HF$104,197,FALSE)</f>
        <v>0</v>
      </c>
      <c r="JN27" s="113">
        <f>IF(VLOOKUP(JN$1,resumen!$A$4:$HF$104,188,FALSE)-JO27&lt;0,0,VLOOKUP(JN$1,resumen!$A$4:$HF$104,188,FALSE)-JO27)</f>
        <v>0</v>
      </c>
      <c r="JO27" s="113">
        <f>VLOOKUP(JN$1,resumen!$A$4:$HF$104,185,FALSE)</f>
        <v>0</v>
      </c>
      <c r="JP27" s="113">
        <f>VLOOKUP(JN$1,resumen!$A$4:$HF$104,197,FALSE)</f>
        <v>0</v>
      </c>
      <c r="JQ27" s="113">
        <f>IF(VLOOKUP(JQ$1,resumen!$A$4:$HF$104,188,FALSE)-JR27&lt;0,0,VLOOKUP(JQ$1,resumen!$A$4:$HF$104,188,FALSE)-JR27)</f>
        <v>0</v>
      </c>
      <c r="JR27" s="113">
        <f>VLOOKUP(JQ$1,resumen!$A$4:$HF$104,185,FALSE)</f>
        <v>0</v>
      </c>
      <c r="JS27" s="113">
        <f>VLOOKUP(JQ$1,resumen!$A$4:$HF$104,197,FALSE)</f>
        <v>0</v>
      </c>
      <c r="JT27" s="113">
        <f>IF(VLOOKUP(JT$1,resumen!$A$4:$HF$104,188,FALSE)-JU27&lt;0,0,VLOOKUP(JT$1,resumen!$A$4:$HF$104,188,FALSE)-JU27)</f>
        <v>0</v>
      </c>
      <c r="JU27" s="113">
        <f>VLOOKUP(JT$1,resumen!$A$4:$HF$104,185,FALSE)</f>
        <v>0</v>
      </c>
      <c r="JV27" s="113">
        <f>VLOOKUP(JT$1,resumen!$A$4:$HF$104,197,FALSE)</f>
        <v>0</v>
      </c>
      <c r="JW27" s="113">
        <f>IF(VLOOKUP(JW$1,resumen!$A$4:$HF$104,188,FALSE)-JX27&lt;0,0,VLOOKUP(JW$1,resumen!$A$4:$HF$104,188,FALSE)-JX27)</f>
        <v>0</v>
      </c>
      <c r="JX27" s="113">
        <f>VLOOKUP(JW$1,resumen!$A$4:$HF$104,185,FALSE)</f>
        <v>0</v>
      </c>
      <c r="JY27" s="113">
        <f>VLOOKUP(JW$1,resumen!$A$4:$HF$104,197,FALSE)</f>
        <v>0</v>
      </c>
      <c r="JZ27" s="113">
        <f>IF(VLOOKUP(JZ$1,resumen!$A$4:$HF$104,188,FALSE)-KA27&lt;0,0,VLOOKUP(JZ$1,resumen!$A$4:$HF$104,188,FALSE)-KA27)</f>
        <v>0</v>
      </c>
      <c r="KA27" s="113">
        <f>VLOOKUP(JZ$1,resumen!$A$4:$HF$104,185,FALSE)</f>
        <v>0</v>
      </c>
      <c r="KB27" s="113">
        <f>VLOOKUP(JZ$1,resumen!$A$4:$HF$104,197,FALSE)</f>
        <v>0</v>
      </c>
      <c r="KC27" s="113">
        <f>IF(VLOOKUP(KC$1,resumen!$A$4:$HF$104,188,FALSE)-KD27&lt;0,0,VLOOKUP(KC$1,resumen!$A$4:$HF$104,188,FALSE)-KD27)</f>
        <v>0</v>
      </c>
      <c r="KD27" s="113">
        <f>VLOOKUP(KC$1,resumen!$A$4:$HF$104,185,FALSE)</f>
        <v>0</v>
      </c>
      <c r="KE27" s="113">
        <f>VLOOKUP(KC$1,resumen!$A$4:$HF$104,197,FALSE)</f>
        <v>0</v>
      </c>
      <c r="KF27" s="113">
        <f>IF(VLOOKUP(KF$1,resumen!$A$4:$HF$104,188,FALSE)-KG27&lt;0,0,VLOOKUP(KF$1,resumen!$A$4:$HF$104,188,FALSE)-KG27)</f>
        <v>0</v>
      </c>
      <c r="KG27" s="113">
        <f>VLOOKUP(KF$1,resumen!$A$4:$HF$104,185,FALSE)</f>
        <v>0</v>
      </c>
      <c r="KH27" s="113">
        <f>VLOOKUP(KF$1,resumen!$A$4:$HF$104,197,FALSE)</f>
        <v>0</v>
      </c>
      <c r="KI27" s="113">
        <f>IF(VLOOKUP(KI$1,resumen!$A$4:$HF$104,188,FALSE)-KJ27&lt;0,0,VLOOKUP(KI$1,resumen!$A$4:$HF$104,188,FALSE)-KJ27)</f>
        <v>0</v>
      </c>
      <c r="KJ27" s="113">
        <f>VLOOKUP(KI$1,resumen!$A$4:$HF$104,185,FALSE)</f>
        <v>0</v>
      </c>
      <c r="KK27" s="113">
        <f>VLOOKUP(KI$1,resumen!$A$4:$HF$104,197,FALSE)</f>
        <v>0</v>
      </c>
      <c r="KL27" s="113">
        <f>IF(VLOOKUP(KL$1,resumen!$A$4:$HF$104,188,FALSE)-KM27&lt;0,0,VLOOKUP(KL$1,resumen!$A$4:$HF$104,188,FALSE)-KM27)</f>
        <v>0</v>
      </c>
      <c r="KM27" s="113">
        <f>VLOOKUP(KL$1,resumen!$A$4:$HF$104,185,FALSE)</f>
        <v>0</v>
      </c>
      <c r="KN27" s="113">
        <f>VLOOKUP(KL$1,resumen!$A$4:$HF$104,197,FALSE)</f>
        <v>0</v>
      </c>
      <c r="KO27" s="113">
        <f>IF(VLOOKUP(KO$1,resumen!$A$4:$HF$104,188,FALSE)-KP27&lt;0,0,VLOOKUP(KO$1,resumen!$A$4:$HF$104,188,FALSE)-KP27)</f>
        <v>0</v>
      </c>
      <c r="KP27" s="113">
        <f>VLOOKUP(KO$1,resumen!$A$4:$HF$104,185,FALSE)</f>
        <v>0</v>
      </c>
      <c r="KQ27" s="113">
        <f>VLOOKUP(KO$1,resumen!$A$4:$HF$104,197,FALSE)</f>
        <v>0</v>
      </c>
      <c r="KR27" s="113">
        <f t="shared" si="0"/>
        <v>0</v>
      </c>
      <c r="KS27" s="113">
        <f t="shared" si="0"/>
        <v>0</v>
      </c>
      <c r="KT27" s="113">
        <f t="shared" si="0"/>
        <v>0</v>
      </c>
      <c r="KU27" s="140"/>
      <c r="KV27" s="24">
        <f t="shared" si="1"/>
        <v>0</v>
      </c>
    </row>
    <row r="28" spans="1:308" x14ac:dyDescent="0.25">
      <c r="A28" s="26">
        <v>1000864</v>
      </c>
      <c r="B28" s="24" t="s">
        <v>201</v>
      </c>
      <c r="C28" s="26" t="s">
        <v>9</v>
      </c>
      <c r="D28" s="113">
        <f>IF(VLOOKUP(D$1,resumen!$A$4:$HF$104,196,FALSE)-E28&lt;0,0,VLOOKUP(D$1,resumen!$A$4:$HF$104,196,FALSE)-E28)</f>
        <v>0</v>
      </c>
      <c r="E28" s="113">
        <f>VLOOKUP(D$1,resumen!$A$4:$HF$104,193,FALSE)</f>
        <v>0</v>
      </c>
      <c r="F28" s="113">
        <f>VLOOKUP(D$1,resumen!$A$4:$HF$104,189,FALSE)</f>
        <v>0</v>
      </c>
      <c r="G28" s="113">
        <f>IF(VLOOKUP(G$1,resumen!$A$4:$HF$104,196,FALSE)-H28&lt;0,0,VLOOKUP(G$1,resumen!$A$4:$HF$104,196,FALSE)-H28)</f>
        <v>0</v>
      </c>
      <c r="H28" s="113">
        <f>VLOOKUP(G$1,resumen!$A$4:$HF$104,193,FALSE)</f>
        <v>0</v>
      </c>
      <c r="I28" s="113">
        <f>VLOOKUP(G$1,resumen!$A$4:$HF$104,189,FALSE)</f>
        <v>0</v>
      </c>
      <c r="J28" s="113">
        <f>IF(VLOOKUP(J$1,resumen!$A$4:$HF$104,196,FALSE)-K28&lt;0,0,VLOOKUP(J$1,resumen!$A$4:$HF$104,196,FALSE)-K28)</f>
        <v>0</v>
      </c>
      <c r="K28" s="113">
        <f>VLOOKUP(J$1,resumen!$A$4:$HF$104,193,FALSE)</f>
        <v>0</v>
      </c>
      <c r="L28" s="113">
        <f>VLOOKUP(J$1,resumen!$A$4:$HF$104,189,FALSE)</f>
        <v>0</v>
      </c>
      <c r="M28" s="113">
        <f>IF(VLOOKUP(M$1,resumen!$A$4:$HF$104,196,FALSE)-N28&lt;0,0,VLOOKUP(M$1,resumen!$A$4:$HF$104,196,FALSE)-N28)</f>
        <v>0</v>
      </c>
      <c r="N28" s="113">
        <f>VLOOKUP(M$1,resumen!$A$4:$HF$104,193,FALSE)</f>
        <v>0</v>
      </c>
      <c r="O28" s="113">
        <f>VLOOKUP(M$1,resumen!$A$4:$HF$104,189,FALSE)</f>
        <v>0</v>
      </c>
      <c r="P28" s="113">
        <f>IF(VLOOKUP(P$1,resumen!$A$4:$HF$104,196,FALSE)-Q28&lt;0,0,VLOOKUP(P$1,resumen!$A$4:$HF$104,196,FALSE)-Q28)</f>
        <v>0</v>
      </c>
      <c r="Q28" s="113">
        <f>VLOOKUP(P$1,resumen!$A$4:$HF$104,193,FALSE)</f>
        <v>0</v>
      </c>
      <c r="R28" s="113">
        <f>VLOOKUP(P$1,resumen!$A$4:$HF$104,189,FALSE)</f>
        <v>0</v>
      </c>
      <c r="S28" s="113">
        <f>IF(VLOOKUP(S$1,resumen!$A$4:$HF$104,196,FALSE)-T28&lt;0,0,VLOOKUP(S$1,resumen!$A$4:$HF$104,196,FALSE)-T28)</f>
        <v>0</v>
      </c>
      <c r="T28" s="113">
        <f>VLOOKUP(S$1,resumen!$A$4:$HF$104,193,FALSE)</f>
        <v>0</v>
      </c>
      <c r="U28" s="113">
        <f>VLOOKUP(S$1,resumen!$A$4:$HF$104,189,FALSE)</f>
        <v>0</v>
      </c>
      <c r="V28" s="113">
        <f>IF(VLOOKUP(V$1,resumen!$A$4:$HF$104,196,FALSE)-W28&lt;0,0,VLOOKUP(V$1,resumen!$A$4:$HF$104,196,FALSE)-W28)</f>
        <v>0</v>
      </c>
      <c r="W28" s="113">
        <f>VLOOKUP(V$1,resumen!$A$4:$HF$104,193,FALSE)</f>
        <v>0</v>
      </c>
      <c r="X28" s="113">
        <f>VLOOKUP(V$1,resumen!$A$4:$HF$104,189,FALSE)</f>
        <v>0</v>
      </c>
      <c r="Y28" s="113">
        <f>IF(VLOOKUP(Y$1,resumen!$A$4:$HF$104,196,FALSE)-Z28&lt;0,0,VLOOKUP(Y$1,resumen!$A$4:$HF$104,196,FALSE)-Z28)</f>
        <v>0</v>
      </c>
      <c r="Z28" s="113">
        <f>VLOOKUP(Y$1,resumen!$A$4:$HF$104,193,FALSE)</f>
        <v>0</v>
      </c>
      <c r="AA28" s="113">
        <f>VLOOKUP(Y$1,resumen!$A$4:$HF$104,189,FALSE)</f>
        <v>0</v>
      </c>
      <c r="AB28" s="113">
        <f>IF(VLOOKUP(AB$1,resumen!$A$4:$HF$104,196,FALSE)-AC28&lt;0,0,VLOOKUP(AB$1,resumen!$A$4:$HF$104,196,FALSE)-AC28)</f>
        <v>0</v>
      </c>
      <c r="AC28" s="113">
        <f>VLOOKUP(AB$1,resumen!$A$4:$HF$104,193,FALSE)</f>
        <v>0</v>
      </c>
      <c r="AD28" s="113">
        <f>VLOOKUP(AB$1,resumen!$A$4:$HF$104,189,FALSE)</f>
        <v>0</v>
      </c>
      <c r="AE28" s="113">
        <f>IF(VLOOKUP(AE$1,resumen!$A$4:$HF$104,196,FALSE)-AF28&lt;0,0,VLOOKUP(AE$1,resumen!$A$4:$HF$104,196,FALSE)-AF28)</f>
        <v>0</v>
      </c>
      <c r="AF28" s="113">
        <f>VLOOKUP(AE$1,resumen!$A$4:$HF$104,193,FALSE)</f>
        <v>0</v>
      </c>
      <c r="AG28" s="113">
        <f>VLOOKUP(AE$1,resumen!$A$4:$HF$104,189,FALSE)</f>
        <v>0</v>
      </c>
      <c r="AH28" s="113">
        <f>IF(VLOOKUP(AH$1,resumen!$A$4:$HF$104,196,FALSE)-AI28&lt;0,0,VLOOKUP(AH$1,resumen!$A$4:$HF$104,196,FALSE)-AI28)</f>
        <v>0</v>
      </c>
      <c r="AI28" s="113">
        <f>VLOOKUP(AH$1,resumen!$A$4:$HF$104,193,FALSE)</f>
        <v>0</v>
      </c>
      <c r="AJ28" s="113">
        <f>VLOOKUP(AH$1,resumen!$A$4:$HF$104,189,FALSE)</f>
        <v>0</v>
      </c>
      <c r="AK28" s="113">
        <f>IF(VLOOKUP(AK$1,resumen!$A$4:$HF$104,196,FALSE)-AL28&lt;0,0,VLOOKUP(AK$1,resumen!$A$4:$HF$104,196,FALSE)-AL28)</f>
        <v>0</v>
      </c>
      <c r="AL28" s="113">
        <f>VLOOKUP(AK$1,resumen!$A$4:$HF$104,193,FALSE)</f>
        <v>0</v>
      </c>
      <c r="AM28" s="113">
        <f>VLOOKUP(AK$1,resumen!$A$4:$HF$104,189,FALSE)</f>
        <v>0</v>
      </c>
      <c r="AN28" s="113">
        <f>IF(VLOOKUP(AN$1,resumen!$A$4:$HF$104,196,FALSE)-AO28&lt;0,0,VLOOKUP(AN$1,resumen!$A$4:$HF$104,196,FALSE)-AO28)</f>
        <v>0</v>
      </c>
      <c r="AO28" s="113">
        <f>VLOOKUP(AN$1,resumen!$A$4:$HF$104,193,FALSE)</f>
        <v>0</v>
      </c>
      <c r="AP28" s="113">
        <f>VLOOKUP(AN$1,resumen!$A$4:$HF$104,189,FALSE)</f>
        <v>0</v>
      </c>
      <c r="AQ28" s="113">
        <f>IF(VLOOKUP(AQ$1,resumen!$A$4:$HF$104,196,FALSE)-AR28&lt;0,0,VLOOKUP(AQ$1,resumen!$A$4:$HF$104,196,FALSE)-AR28)</f>
        <v>0</v>
      </c>
      <c r="AR28" s="113">
        <f>VLOOKUP(AQ$1,resumen!$A$4:$HF$104,193,FALSE)</f>
        <v>0</v>
      </c>
      <c r="AS28" s="113">
        <f>VLOOKUP(AQ$1,resumen!$A$4:$HF$104,189,FALSE)</f>
        <v>0</v>
      </c>
      <c r="AT28" s="113">
        <f>IF(VLOOKUP(AT$1,resumen!$A$4:$HF$104,196,FALSE)-AU28&lt;0,0,VLOOKUP(AT$1,resumen!$A$4:$HF$104,196,FALSE)-AU28)</f>
        <v>0</v>
      </c>
      <c r="AU28" s="113">
        <f>VLOOKUP(AT$1,resumen!$A$4:$HF$104,193,FALSE)</f>
        <v>0</v>
      </c>
      <c r="AV28" s="113">
        <f>VLOOKUP(AT$1,resumen!$A$4:$HF$104,189,FALSE)</f>
        <v>0</v>
      </c>
      <c r="AW28" s="113">
        <f>IF(VLOOKUP(AW$1,resumen!$A$4:$HF$104,196,FALSE)-AX28&lt;0,0,VLOOKUP(AW$1,resumen!$A$4:$HF$104,196,FALSE)-AX28)</f>
        <v>0</v>
      </c>
      <c r="AX28" s="113">
        <f>VLOOKUP(AW$1,resumen!$A$4:$HF$104,193,FALSE)</f>
        <v>0</v>
      </c>
      <c r="AY28" s="113">
        <f>VLOOKUP(AW$1,resumen!$A$4:$HF$104,189,FALSE)</f>
        <v>0</v>
      </c>
      <c r="AZ28" s="113">
        <f>IF(VLOOKUP(AZ$1,resumen!$A$4:$HF$104,196,FALSE)-BA28&lt;0,0,VLOOKUP(AZ$1,resumen!$A$4:$HF$104,196,FALSE)-BA28)</f>
        <v>0</v>
      </c>
      <c r="BA28" s="113">
        <f>VLOOKUP(AZ$1,resumen!$A$4:$HF$104,193,FALSE)</f>
        <v>0</v>
      </c>
      <c r="BB28" s="113">
        <f>VLOOKUP(AZ$1,resumen!$A$4:$HF$104,189,FALSE)</f>
        <v>0</v>
      </c>
      <c r="BC28" s="113">
        <f>IF(VLOOKUP(BC$1,resumen!$A$4:$HF$104,196,FALSE)-BD28&lt;0,0,VLOOKUP(BC$1,resumen!$A$4:$HF$104,196,FALSE)-BD28)</f>
        <v>0</v>
      </c>
      <c r="BD28" s="113">
        <f>VLOOKUP(BC$1,resumen!$A$4:$HF$104,193,FALSE)</f>
        <v>0</v>
      </c>
      <c r="BE28" s="113">
        <f>VLOOKUP(BC$1,resumen!$A$4:$HF$104,189,FALSE)</f>
        <v>0</v>
      </c>
      <c r="BF28" s="113">
        <f>IF(VLOOKUP(BF$1,resumen!$A$4:$HF$104,196,FALSE)-BG28&lt;0,0,VLOOKUP(BF$1,resumen!$A$4:$HF$104,196,FALSE)-BG28)</f>
        <v>0</v>
      </c>
      <c r="BG28" s="113">
        <f>VLOOKUP(BF$1,resumen!$A$4:$HF$104,193,FALSE)</f>
        <v>0</v>
      </c>
      <c r="BH28" s="113">
        <f>VLOOKUP(BF$1,resumen!$A$4:$HF$104,189,FALSE)</f>
        <v>0</v>
      </c>
      <c r="BI28" s="113">
        <f>IF(VLOOKUP(BI$1,resumen!$A$4:$HF$104,196,FALSE)-BJ28&lt;0,0,VLOOKUP(BI$1,resumen!$A$4:$HF$104,196,FALSE)-BJ28)</f>
        <v>0</v>
      </c>
      <c r="BJ28" s="113">
        <f>VLOOKUP(BI$1,resumen!$A$4:$HF$104,193,FALSE)</f>
        <v>0</v>
      </c>
      <c r="BK28" s="113">
        <f>VLOOKUP(BI$1,resumen!$A$4:$HF$104,189,FALSE)</f>
        <v>0</v>
      </c>
      <c r="BL28" s="113">
        <f>IF(VLOOKUP(BL$1,resumen!$A$4:$HF$104,196,FALSE)-BM28&lt;0,0,VLOOKUP(BL$1,resumen!$A$4:$HF$104,196,FALSE)-BM28)</f>
        <v>0</v>
      </c>
      <c r="BM28" s="113">
        <f>VLOOKUP(BL$1,resumen!$A$4:$HF$104,193,FALSE)</f>
        <v>0</v>
      </c>
      <c r="BN28" s="113">
        <f>VLOOKUP(BL$1,resumen!$A$4:$HF$104,189,FALSE)</f>
        <v>0</v>
      </c>
      <c r="BO28" s="113">
        <f>IF(VLOOKUP(BO$1,resumen!$A$4:$HF$104,196,FALSE)-BP28&lt;0,0,VLOOKUP(BO$1,resumen!$A$4:$HF$104,196,FALSE)-BP28)</f>
        <v>0</v>
      </c>
      <c r="BP28" s="113">
        <f>VLOOKUP(BO$1,resumen!$A$4:$HF$104,193,FALSE)</f>
        <v>0</v>
      </c>
      <c r="BQ28" s="113">
        <f>VLOOKUP(BO$1,resumen!$A$4:$HF$104,189,FALSE)</f>
        <v>0</v>
      </c>
      <c r="BR28" s="113">
        <f>IF(VLOOKUP(BR$1,resumen!$A$4:$HF$104,196,FALSE)-BS28&lt;0,0,VLOOKUP(BR$1,resumen!$A$4:$HF$104,196,FALSE)-BS28)</f>
        <v>0</v>
      </c>
      <c r="BS28" s="113">
        <f>VLOOKUP(BR$1,resumen!$A$4:$HF$104,193,FALSE)</f>
        <v>0</v>
      </c>
      <c r="BT28" s="113">
        <f>VLOOKUP(BR$1,resumen!$A$4:$HF$104,189,FALSE)</f>
        <v>0</v>
      </c>
      <c r="BU28" s="113">
        <f>IF(VLOOKUP(BU$1,resumen!$A$4:$HF$104,196,FALSE)-BV28&lt;0,0,VLOOKUP(BU$1,resumen!$A$4:$HF$104,196,FALSE)-BV28)</f>
        <v>0</v>
      </c>
      <c r="BV28" s="113">
        <f>VLOOKUP(BU$1,resumen!$A$4:$HF$104,193,FALSE)</f>
        <v>0</v>
      </c>
      <c r="BW28" s="113">
        <f>VLOOKUP(BU$1,resumen!$A$4:$HF$104,189,FALSE)</f>
        <v>0</v>
      </c>
      <c r="BX28" s="113">
        <f>IF(VLOOKUP(BX$1,resumen!$A$4:$HF$104,196,FALSE)-BY28&lt;0,0,VLOOKUP(BX$1,resumen!$A$4:$HF$104,196,FALSE)-BY28)</f>
        <v>0</v>
      </c>
      <c r="BY28" s="113">
        <f>VLOOKUP(BX$1,resumen!$A$4:$HF$104,193,FALSE)</f>
        <v>0</v>
      </c>
      <c r="BZ28" s="113">
        <f>VLOOKUP(BX$1,resumen!$A$4:$HF$104,189,FALSE)</f>
        <v>0</v>
      </c>
      <c r="CA28" s="113">
        <f>IF(VLOOKUP(CA$1,resumen!$A$4:$HF$104,196,FALSE)-CB28&lt;0,0,VLOOKUP(CA$1,resumen!$A$4:$HF$104,196,FALSE)-CB28)</f>
        <v>0</v>
      </c>
      <c r="CB28" s="113">
        <f>VLOOKUP(CA$1,resumen!$A$4:$HF$104,193,FALSE)</f>
        <v>0</v>
      </c>
      <c r="CC28" s="113">
        <f>VLOOKUP(CA$1,resumen!$A$4:$HF$104,189,FALSE)</f>
        <v>0</v>
      </c>
      <c r="CD28" s="113">
        <f>IF(VLOOKUP(CD$1,resumen!$A$4:$HF$104,196,FALSE)-CE28&lt;0,0,VLOOKUP(CD$1,resumen!$A$4:$HF$104,196,FALSE)-CE28)</f>
        <v>0</v>
      </c>
      <c r="CE28" s="113">
        <f>VLOOKUP(CD$1,resumen!$A$4:$HF$104,193,FALSE)</f>
        <v>0</v>
      </c>
      <c r="CF28" s="113">
        <f>VLOOKUP(CD$1,resumen!$A$4:$HF$104,189,FALSE)</f>
        <v>0</v>
      </c>
      <c r="CG28" s="113">
        <f>IF(VLOOKUP(CG$1,resumen!$A$4:$HF$104,196,FALSE)-CH28&lt;0,0,VLOOKUP(CG$1,resumen!$A$4:$HF$104,196,FALSE)-CH28)</f>
        <v>0</v>
      </c>
      <c r="CH28" s="113">
        <f>VLOOKUP(CG$1,resumen!$A$4:$HF$104,193,FALSE)</f>
        <v>0</v>
      </c>
      <c r="CI28" s="113">
        <f>VLOOKUP(CG$1,resumen!$A$4:$HF$104,189,FALSE)</f>
        <v>0</v>
      </c>
      <c r="CJ28" s="113">
        <f>IF(VLOOKUP(CJ$1,resumen!$A$4:$HF$104,196,FALSE)-CK28&lt;0,0,VLOOKUP(CJ$1,resumen!$A$4:$HF$104,196,FALSE)-CK28)</f>
        <v>0</v>
      </c>
      <c r="CK28" s="113">
        <f>VLOOKUP(CJ$1,resumen!$A$4:$HF$104,193,FALSE)</f>
        <v>0</v>
      </c>
      <c r="CL28" s="113">
        <f>VLOOKUP(CJ$1,resumen!$A$4:$HF$104,189,FALSE)</f>
        <v>0</v>
      </c>
      <c r="CM28" s="113">
        <f>IF(VLOOKUP(CM$1,resumen!$A$4:$HF$104,196,FALSE)-CN28&lt;0,0,VLOOKUP(CM$1,resumen!$A$4:$HF$104,196,FALSE)-CN28)</f>
        <v>0</v>
      </c>
      <c r="CN28" s="113">
        <f>VLOOKUP(CM$1,resumen!$A$4:$HF$104,193,FALSE)</f>
        <v>0</v>
      </c>
      <c r="CO28" s="113">
        <f>VLOOKUP(CM$1,resumen!$A$4:$HF$104,189,FALSE)</f>
        <v>0</v>
      </c>
      <c r="CP28" s="113">
        <f>IF(VLOOKUP(CP$1,resumen!$A$4:$HF$104,196,FALSE)-CQ28&lt;0,0,VLOOKUP(CP$1,resumen!$A$4:$HF$104,196,FALSE)-CQ28)</f>
        <v>0</v>
      </c>
      <c r="CQ28" s="113">
        <f>VLOOKUP(CP$1,resumen!$A$4:$HF$104,193,FALSE)</f>
        <v>0</v>
      </c>
      <c r="CR28" s="113">
        <f>VLOOKUP(CP$1,resumen!$A$4:$HF$104,189,FALSE)</f>
        <v>0</v>
      </c>
      <c r="CS28" s="113">
        <f>IF(VLOOKUP(CS$1,resumen!$A$4:$HF$104,196,FALSE)-CT28&lt;0,0,VLOOKUP(CS$1,resumen!$A$4:$HF$104,196,FALSE)-CT28)</f>
        <v>0</v>
      </c>
      <c r="CT28" s="113">
        <f>VLOOKUP(CS$1,resumen!$A$4:$HF$104,193,FALSE)</f>
        <v>0</v>
      </c>
      <c r="CU28" s="113">
        <f>VLOOKUP(CS$1,resumen!$A$4:$HF$104,189,FALSE)</f>
        <v>0</v>
      </c>
      <c r="CV28" s="113">
        <f>IF(VLOOKUP(CV$1,resumen!$A$4:$HF$104,196,FALSE)-CW28&lt;0,0,VLOOKUP(CV$1,resumen!$A$4:$HF$104,196,FALSE)-CW28)</f>
        <v>0</v>
      </c>
      <c r="CW28" s="113">
        <f>VLOOKUP(CV$1,resumen!$A$4:$HF$104,193,FALSE)</f>
        <v>0</v>
      </c>
      <c r="CX28" s="113">
        <f>VLOOKUP(CV$1,resumen!$A$4:$HF$104,189,FALSE)</f>
        <v>0</v>
      </c>
      <c r="CY28" s="113">
        <f>IF(VLOOKUP(CY$1,resumen!$A$4:$HF$104,196,FALSE)-CZ28&lt;0,0,VLOOKUP(CY$1,resumen!$A$4:$HF$104,196,FALSE)-CZ28)</f>
        <v>0</v>
      </c>
      <c r="CZ28" s="113">
        <f>VLOOKUP(CY$1,resumen!$A$4:$HF$104,193,FALSE)</f>
        <v>0</v>
      </c>
      <c r="DA28" s="113">
        <f>VLOOKUP(CY$1,resumen!$A$4:$HF$104,189,FALSE)</f>
        <v>0</v>
      </c>
      <c r="DB28" s="113">
        <f>IF(VLOOKUP(DB$1,resumen!$A$4:$HF$104,196,FALSE)-DC28&lt;0,0,VLOOKUP(DB$1,resumen!$A$4:$HF$104,196,FALSE)-DC28)</f>
        <v>0</v>
      </c>
      <c r="DC28" s="113">
        <f>VLOOKUP(DB$1,resumen!$A$4:$HF$104,193,FALSE)</f>
        <v>0</v>
      </c>
      <c r="DD28" s="113">
        <f>VLOOKUP(DB$1,resumen!$A$4:$HF$104,189,FALSE)</f>
        <v>0</v>
      </c>
      <c r="DE28" s="113">
        <f>IF(VLOOKUP(DE$1,resumen!$A$4:$HF$104,196,FALSE)-DF28&lt;0,0,VLOOKUP(DE$1,resumen!$A$4:$HF$104,196,FALSE)-DF28)</f>
        <v>0</v>
      </c>
      <c r="DF28" s="113">
        <f>VLOOKUP(DE$1,resumen!$A$4:$HF$104,193,FALSE)</f>
        <v>0</v>
      </c>
      <c r="DG28" s="113">
        <f>VLOOKUP(DE$1,resumen!$A$4:$HF$104,189,FALSE)</f>
        <v>0</v>
      </c>
      <c r="DH28" s="113">
        <f>IF(VLOOKUP(DH$1,resumen!$A$4:$HF$104,196,FALSE)-DI28&lt;0,0,VLOOKUP(DH$1,resumen!$A$4:$HF$104,196,FALSE)-DI28)</f>
        <v>0</v>
      </c>
      <c r="DI28" s="113">
        <f>VLOOKUP(DH$1,resumen!$A$4:$HF$104,193,FALSE)</f>
        <v>0</v>
      </c>
      <c r="DJ28" s="113">
        <f>VLOOKUP(DH$1,resumen!$A$4:$HF$104,189,FALSE)</f>
        <v>0</v>
      </c>
      <c r="DK28" s="113">
        <f>IF(VLOOKUP(DK$1,resumen!$A$4:$HF$104,196,FALSE)-DL28&lt;0,0,VLOOKUP(DK$1,resumen!$A$4:$HF$104,196,FALSE)-DL28)</f>
        <v>0</v>
      </c>
      <c r="DL28" s="113">
        <f>VLOOKUP(DK$1,resumen!$A$4:$HF$104,193,FALSE)</f>
        <v>0</v>
      </c>
      <c r="DM28" s="113">
        <f>VLOOKUP(DK$1,resumen!$A$4:$HF$104,189,FALSE)</f>
        <v>0</v>
      </c>
      <c r="DN28" s="113">
        <f>IF(VLOOKUP(DN$1,resumen!$A$4:$HF$104,196,FALSE)-DO28&lt;0,0,VLOOKUP(DN$1,resumen!$A$4:$HF$104,196,FALSE)-DO28)</f>
        <v>0</v>
      </c>
      <c r="DO28" s="113">
        <f>VLOOKUP(DN$1,resumen!$A$4:$HF$104,193,FALSE)</f>
        <v>0</v>
      </c>
      <c r="DP28" s="113">
        <f>VLOOKUP(DN$1,resumen!$A$4:$HF$104,189,FALSE)</f>
        <v>0</v>
      </c>
      <c r="DQ28" s="113">
        <f>IF(VLOOKUP(DQ$1,resumen!$A$4:$HF$104,196,FALSE)-DR28&lt;0,0,VLOOKUP(DQ$1,resumen!$A$4:$HF$104,196,FALSE)-DR28)</f>
        <v>0</v>
      </c>
      <c r="DR28" s="113">
        <f>VLOOKUP(DQ$1,resumen!$A$4:$HF$104,193,FALSE)</f>
        <v>0</v>
      </c>
      <c r="DS28" s="113">
        <f>VLOOKUP(DQ$1,resumen!$A$4:$HF$104,189,FALSE)</f>
        <v>0</v>
      </c>
      <c r="DT28" s="113">
        <f>IF(VLOOKUP(DT$1,resumen!$A$4:$HF$104,196,FALSE)-DU28&lt;0,0,VLOOKUP(DT$1,resumen!$A$4:$HF$104,196,FALSE)-DU28)</f>
        <v>0</v>
      </c>
      <c r="DU28" s="113">
        <f>VLOOKUP(DT$1,resumen!$A$4:$HF$104,193,FALSE)</f>
        <v>0</v>
      </c>
      <c r="DV28" s="113">
        <f>VLOOKUP(DT$1,resumen!$A$4:$HF$104,189,FALSE)</f>
        <v>0</v>
      </c>
      <c r="DW28" s="113">
        <f>IF(VLOOKUP(DW$1,resumen!$A$4:$HF$104,196,FALSE)-DX28&lt;0,0,VLOOKUP(DW$1,resumen!$A$4:$HF$104,196,FALSE)-DX28)</f>
        <v>0</v>
      </c>
      <c r="DX28" s="113">
        <f>VLOOKUP(DW$1,resumen!$A$4:$HF$104,193,FALSE)</f>
        <v>0</v>
      </c>
      <c r="DY28" s="113">
        <f>VLOOKUP(DW$1,resumen!$A$4:$HF$104,189,FALSE)</f>
        <v>0</v>
      </c>
      <c r="DZ28" s="113">
        <f>IF(VLOOKUP(DZ$1,resumen!$A$4:$HF$104,196,FALSE)-EA28&lt;0,0,VLOOKUP(DZ$1,resumen!$A$4:$HF$104,196,FALSE)-EA28)</f>
        <v>0</v>
      </c>
      <c r="EA28" s="113">
        <f>VLOOKUP(DZ$1,resumen!$A$4:$HF$104,193,FALSE)</f>
        <v>0</v>
      </c>
      <c r="EB28" s="113">
        <f>VLOOKUP(DZ$1,resumen!$A$4:$HF$104,189,FALSE)</f>
        <v>0</v>
      </c>
      <c r="EC28" s="113">
        <f>IF(VLOOKUP(EC$1,resumen!$A$4:$HF$104,196,FALSE)-ED28&lt;0,0,VLOOKUP(EC$1,resumen!$A$4:$HF$104,196,FALSE)-ED28)</f>
        <v>0</v>
      </c>
      <c r="ED28" s="113">
        <f>VLOOKUP(EC$1,resumen!$A$4:$HF$104,193,FALSE)</f>
        <v>0</v>
      </c>
      <c r="EE28" s="113">
        <f>VLOOKUP(EC$1,resumen!$A$4:$HF$104,189,FALSE)</f>
        <v>0</v>
      </c>
      <c r="EF28" s="113">
        <f>IF(VLOOKUP(EF$1,resumen!$A$4:$HF$104,196,FALSE)-EG28&lt;0,0,VLOOKUP(EF$1,resumen!$A$4:$HF$104,196,FALSE)-EG28)</f>
        <v>0</v>
      </c>
      <c r="EG28" s="113">
        <f>VLOOKUP(EF$1,resumen!$A$4:$HF$104,193,FALSE)</f>
        <v>0</v>
      </c>
      <c r="EH28" s="113">
        <f>VLOOKUP(EF$1,resumen!$A$4:$HF$104,189,FALSE)</f>
        <v>0</v>
      </c>
      <c r="EI28" s="113">
        <f>IF(VLOOKUP(EI$1,resumen!$A$4:$HF$104,196,FALSE)-EJ28&lt;0,0,VLOOKUP(EI$1,resumen!$A$4:$HF$104,196,FALSE)-EJ28)</f>
        <v>0</v>
      </c>
      <c r="EJ28" s="113">
        <f>VLOOKUP(EI$1,resumen!$A$4:$HF$104,193,FALSE)</f>
        <v>0</v>
      </c>
      <c r="EK28" s="113">
        <f>VLOOKUP(EI$1,resumen!$A$4:$HF$104,189,FALSE)</f>
        <v>0</v>
      </c>
      <c r="EL28" s="113">
        <f>IF(VLOOKUP(EL$1,resumen!$A$4:$HF$104,196,FALSE)-EM28&lt;0,0,VLOOKUP(EL$1,resumen!$A$4:$HF$104,196,FALSE)-EM28)</f>
        <v>0</v>
      </c>
      <c r="EM28" s="113">
        <f>VLOOKUP(EL$1,resumen!$A$4:$HF$104,193,FALSE)</f>
        <v>0</v>
      </c>
      <c r="EN28" s="113">
        <f>VLOOKUP(EL$1,resumen!$A$4:$HF$104,189,FALSE)</f>
        <v>0</v>
      </c>
      <c r="EO28" s="113">
        <f>IF(VLOOKUP(EO$1,resumen!$A$4:$HF$104,196,FALSE)-EP28&lt;0,0,VLOOKUP(EO$1,resumen!$A$4:$HF$104,196,FALSE)-EP28)</f>
        <v>0</v>
      </c>
      <c r="EP28" s="113">
        <f>VLOOKUP(EO$1,resumen!$A$4:$HF$104,193,FALSE)</f>
        <v>0</v>
      </c>
      <c r="EQ28" s="113">
        <f>VLOOKUP(EO$1,resumen!$A$4:$HF$104,189,FALSE)</f>
        <v>0</v>
      </c>
      <c r="ER28" s="113">
        <f>IF(VLOOKUP(ER$1,resumen!$A$4:$HF$104,196,FALSE)-ES28&lt;0,0,VLOOKUP(ER$1,resumen!$A$4:$HF$104,196,FALSE)-ES28)</f>
        <v>0</v>
      </c>
      <c r="ES28" s="113">
        <f>VLOOKUP(ER$1,resumen!$A$4:$HF$104,193,FALSE)</f>
        <v>0</v>
      </c>
      <c r="ET28" s="113">
        <f>VLOOKUP(ER$1,resumen!$A$4:$HF$104,189,FALSE)</f>
        <v>0</v>
      </c>
      <c r="EU28" s="113">
        <f>IF(VLOOKUP(EU$1,resumen!$A$4:$HF$104,196,FALSE)-EV28&lt;0,0,VLOOKUP(EU$1,resumen!$A$4:$HF$104,196,FALSE)-EV28)</f>
        <v>0</v>
      </c>
      <c r="EV28" s="113">
        <f>VLOOKUP(EU$1,resumen!$A$4:$HF$104,193,FALSE)</f>
        <v>0</v>
      </c>
      <c r="EW28" s="113">
        <f>VLOOKUP(EU$1,resumen!$A$4:$HF$104,189,FALSE)</f>
        <v>0</v>
      </c>
      <c r="EX28" s="113">
        <f>IF(VLOOKUP(EX$1,resumen!$A$4:$HF$104,196,FALSE)-EY28&lt;0,0,VLOOKUP(EX$1,resumen!$A$4:$HF$104,196,FALSE)-EY28)</f>
        <v>0</v>
      </c>
      <c r="EY28" s="113">
        <f>VLOOKUP(EX$1,resumen!$A$4:$HF$104,193,FALSE)</f>
        <v>0</v>
      </c>
      <c r="EZ28" s="113">
        <f>VLOOKUP(EX$1,resumen!$A$4:$HF$104,189,FALSE)</f>
        <v>0</v>
      </c>
      <c r="FA28" s="113">
        <f>IF(VLOOKUP(FA$1,resumen!$A$4:$HF$104,196,FALSE)-FB28&lt;0,0,VLOOKUP(FA$1,resumen!$A$4:$HF$104,196,FALSE)-FB28)</f>
        <v>0</v>
      </c>
      <c r="FB28" s="113">
        <f>VLOOKUP(FA$1,resumen!$A$4:$HF$104,193,FALSE)</f>
        <v>0</v>
      </c>
      <c r="FC28" s="113">
        <f>VLOOKUP(FA$1,resumen!$A$4:$HF$104,189,FALSE)</f>
        <v>0</v>
      </c>
      <c r="FD28" s="113">
        <f>IF(VLOOKUP(FD$1,resumen!$A$4:$HF$104,196,FALSE)-FE28&lt;0,0,VLOOKUP(FD$1,resumen!$A$4:$HF$104,196,FALSE)-FE28)</f>
        <v>0</v>
      </c>
      <c r="FE28" s="113">
        <f>VLOOKUP(FD$1,resumen!$A$4:$HF$104,193,FALSE)</f>
        <v>0</v>
      </c>
      <c r="FF28" s="113">
        <f>VLOOKUP(FD$1,resumen!$A$4:$HF$104,189,FALSE)</f>
        <v>0</v>
      </c>
      <c r="FG28" s="113">
        <f>IF(VLOOKUP(FG$1,resumen!$A$4:$HF$104,196,FALSE)-FH28&lt;0,0,VLOOKUP(FG$1,resumen!$A$4:$HF$104,196,FALSE)-FH28)</f>
        <v>0</v>
      </c>
      <c r="FH28" s="113">
        <f>VLOOKUP(FG$1,resumen!$A$4:$HF$104,193,FALSE)</f>
        <v>0</v>
      </c>
      <c r="FI28" s="113">
        <f>VLOOKUP(FG$1,resumen!$A$4:$HF$104,189,FALSE)</f>
        <v>0</v>
      </c>
      <c r="FJ28" s="113">
        <f>IF(VLOOKUP(FJ$1,resumen!$A$4:$HF$104,196,FALSE)-FK28&lt;0,0,VLOOKUP(FJ$1,resumen!$A$4:$HF$104,196,FALSE)-FK28)</f>
        <v>0</v>
      </c>
      <c r="FK28" s="113">
        <f>VLOOKUP(FJ$1,resumen!$A$4:$HF$104,193,FALSE)</f>
        <v>0</v>
      </c>
      <c r="FL28" s="113">
        <f>VLOOKUP(FJ$1,resumen!$A$4:$HF$104,189,FALSE)</f>
        <v>0</v>
      </c>
      <c r="FM28" s="113">
        <f>IF(VLOOKUP(FM$1,resumen!$A$4:$HF$104,196,FALSE)-FN28&lt;0,0,VLOOKUP(FM$1,resumen!$A$4:$HF$104,196,FALSE)-FN28)</f>
        <v>0</v>
      </c>
      <c r="FN28" s="113">
        <f>VLOOKUP(FM$1,resumen!$A$4:$HF$104,193,FALSE)</f>
        <v>0</v>
      </c>
      <c r="FO28" s="113">
        <f>VLOOKUP(FM$1,resumen!$A$4:$HF$104,189,FALSE)</f>
        <v>0</v>
      </c>
      <c r="FP28" s="113">
        <f>IF(VLOOKUP(FP$1,resumen!$A$4:$HF$104,196,FALSE)-FQ28&lt;0,0,VLOOKUP(FP$1,resumen!$A$4:$HF$104,196,FALSE)-FQ28)</f>
        <v>0</v>
      </c>
      <c r="FQ28" s="113">
        <f>VLOOKUP(FP$1,resumen!$A$4:$HF$104,193,FALSE)</f>
        <v>0</v>
      </c>
      <c r="FR28" s="113">
        <f>VLOOKUP(FP$1,resumen!$A$4:$HF$104,189,FALSE)</f>
        <v>0</v>
      </c>
      <c r="FS28" s="113">
        <f>IF(VLOOKUP(FS$1,resumen!$A$4:$HF$104,196,FALSE)-FT28&lt;0,0,VLOOKUP(FS$1,resumen!$A$4:$HF$104,196,FALSE)-FT28)</f>
        <v>0</v>
      </c>
      <c r="FT28" s="113">
        <f>VLOOKUP(FS$1,resumen!$A$4:$HF$104,193,FALSE)</f>
        <v>0</v>
      </c>
      <c r="FU28" s="113">
        <f>VLOOKUP(FS$1,resumen!$A$4:$HF$104,189,FALSE)</f>
        <v>0</v>
      </c>
      <c r="FV28" s="113">
        <f>IF(VLOOKUP(FV$1,resumen!$A$4:$HF$104,196,FALSE)-FW28&lt;0,0,VLOOKUP(FV$1,resumen!$A$4:$HF$104,196,FALSE)-FW28)</f>
        <v>0</v>
      </c>
      <c r="FW28" s="113">
        <f>VLOOKUP(FV$1,resumen!$A$4:$HF$104,193,FALSE)</f>
        <v>0</v>
      </c>
      <c r="FX28" s="113">
        <f>VLOOKUP(FV$1,resumen!$A$4:$HF$104,189,FALSE)</f>
        <v>0</v>
      </c>
      <c r="FY28" s="113">
        <f>IF(VLOOKUP(FY$1,resumen!$A$4:$HF$104,196,FALSE)-FZ28&lt;0,0,VLOOKUP(FY$1,resumen!$A$4:$HF$104,196,FALSE)-FZ28)</f>
        <v>0</v>
      </c>
      <c r="FZ28" s="113">
        <f>VLOOKUP(FY$1,resumen!$A$4:$HF$104,193,FALSE)</f>
        <v>0</v>
      </c>
      <c r="GA28" s="113">
        <f>VLOOKUP(FY$1,resumen!$A$4:$HF$104,189,FALSE)</f>
        <v>0</v>
      </c>
      <c r="GB28" s="113">
        <f>IF(VLOOKUP(GB$1,resumen!$A$4:$HF$104,196,FALSE)-GC28&lt;0,0,VLOOKUP(GB$1,resumen!$A$4:$HF$104,196,FALSE)-GC28)</f>
        <v>0</v>
      </c>
      <c r="GC28" s="113">
        <f>VLOOKUP(GB$1,resumen!$A$4:$HF$104,193,FALSE)</f>
        <v>0</v>
      </c>
      <c r="GD28" s="113">
        <f>VLOOKUP(GB$1,resumen!$A$4:$HF$104,189,FALSE)</f>
        <v>0</v>
      </c>
      <c r="GE28" s="113">
        <f>IF(VLOOKUP(GE$1,resumen!$A$4:$HF$104,196,FALSE)-GF28&lt;0,0,VLOOKUP(GE$1,resumen!$A$4:$HF$104,196,FALSE)-GF28)</f>
        <v>0</v>
      </c>
      <c r="GF28" s="113">
        <f>VLOOKUP(GE$1,resumen!$A$4:$HF$104,193,FALSE)</f>
        <v>0</v>
      </c>
      <c r="GG28" s="113">
        <f>VLOOKUP(GE$1,resumen!$A$4:$HF$104,189,FALSE)</f>
        <v>0</v>
      </c>
      <c r="GH28" s="113">
        <f>IF(VLOOKUP(GH$1,resumen!$A$4:$HF$104,196,FALSE)-GI28&lt;0,0,VLOOKUP(GH$1,resumen!$A$4:$HF$104,196,FALSE)-GI28)</f>
        <v>0</v>
      </c>
      <c r="GI28" s="113">
        <f>VLOOKUP(GH$1,resumen!$A$4:$HF$104,193,FALSE)</f>
        <v>0</v>
      </c>
      <c r="GJ28" s="113">
        <f>VLOOKUP(GH$1,resumen!$A$4:$HF$104,189,FALSE)</f>
        <v>0</v>
      </c>
      <c r="GK28" s="113">
        <f>IF(VLOOKUP(GK$1,resumen!$A$4:$HF$104,196,FALSE)-GL28&lt;0,0,VLOOKUP(GK$1,resumen!$A$4:$HF$104,196,FALSE)-GL28)</f>
        <v>0</v>
      </c>
      <c r="GL28" s="113">
        <f>VLOOKUP(GK$1,resumen!$A$4:$HF$104,193,FALSE)</f>
        <v>0</v>
      </c>
      <c r="GM28" s="113">
        <f>VLOOKUP(GK$1,resumen!$A$4:$HF$104,189,FALSE)</f>
        <v>0</v>
      </c>
      <c r="GN28" s="113">
        <f>IF(VLOOKUP(GN$1,resumen!$A$4:$HF$104,196,FALSE)-GO28&lt;0,0,VLOOKUP(GN$1,resumen!$A$4:$HF$104,196,FALSE)-GO28)</f>
        <v>0</v>
      </c>
      <c r="GO28" s="113">
        <f>VLOOKUP(GN$1,resumen!$A$4:$HF$104,193,FALSE)</f>
        <v>0</v>
      </c>
      <c r="GP28" s="113">
        <f>VLOOKUP(GN$1,resumen!$A$4:$HF$104,189,FALSE)</f>
        <v>0</v>
      </c>
      <c r="GQ28" s="113">
        <f>IF(VLOOKUP(GQ$1,resumen!$A$4:$HF$104,196,FALSE)-GR28&lt;0,0,VLOOKUP(GQ$1,resumen!$A$4:$HF$104,196,FALSE)-GR28)</f>
        <v>0</v>
      </c>
      <c r="GR28" s="113">
        <f>VLOOKUP(GQ$1,resumen!$A$4:$HF$104,193,FALSE)</f>
        <v>0</v>
      </c>
      <c r="GS28" s="113">
        <f>VLOOKUP(GQ$1,resumen!$A$4:$HF$104,189,FALSE)</f>
        <v>0</v>
      </c>
      <c r="GT28" s="113">
        <f>IF(VLOOKUP(GT$1,resumen!$A$4:$HF$104,196,FALSE)-GU28&lt;0,0,VLOOKUP(GT$1,resumen!$A$4:$HF$104,196,FALSE)-GU28)</f>
        <v>0</v>
      </c>
      <c r="GU28" s="113">
        <f>VLOOKUP(GT$1,resumen!$A$4:$HF$104,193,FALSE)</f>
        <v>0</v>
      </c>
      <c r="GV28" s="113">
        <f>VLOOKUP(GT$1,resumen!$A$4:$HF$104,189,FALSE)</f>
        <v>0</v>
      </c>
      <c r="GW28" s="113">
        <f>IF(VLOOKUP(GW$1,resumen!$A$4:$HF$104,196,FALSE)-GX28&lt;0,0,VLOOKUP(GW$1,resumen!$A$4:$HF$104,196,FALSE)-GX28)</f>
        <v>0</v>
      </c>
      <c r="GX28" s="113">
        <f>VLOOKUP(GW$1,resumen!$A$4:$HF$104,193,FALSE)</f>
        <v>0</v>
      </c>
      <c r="GY28" s="113">
        <f>VLOOKUP(GW$1,resumen!$A$4:$HF$104,189,FALSE)</f>
        <v>0</v>
      </c>
      <c r="GZ28" s="113">
        <f>IF(VLOOKUP(GZ$1,resumen!$A$4:$HF$104,196,FALSE)-HA28&lt;0,0,VLOOKUP(GZ$1,resumen!$A$4:$HF$104,196,FALSE)-HA28)</f>
        <v>0</v>
      </c>
      <c r="HA28" s="113">
        <f>VLOOKUP(GZ$1,resumen!$A$4:$HF$104,193,FALSE)</f>
        <v>0</v>
      </c>
      <c r="HB28" s="113">
        <f>VLOOKUP(GZ$1,resumen!$A$4:$HF$104,189,FALSE)</f>
        <v>0</v>
      </c>
      <c r="HC28" s="113">
        <f>IF(VLOOKUP(HC$1,resumen!$A$4:$HF$104,196,FALSE)-HD28&lt;0,0,VLOOKUP(HC$1,resumen!$A$4:$HF$104,196,FALSE)-HD28)</f>
        <v>0</v>
      </c>
      <c r="HD28" s="113">
        <f>VLOOKUP(HC$1,resumen!$A$4:$HF$104,193,FALSE)</f>
        <v>0</v>
      </c>
      <c r="HE28" s="113">
        <f>VLOOKUP(HC$1,resumen!$A$4:$HF$104,189,FALSE)</f>
        <v>0</v>
      </c>
      <c r="HF28" s="113">
        <f>IF(VLOOKUP(HF$1,resumen!$A$4:$HF$104,196,FALSE)-HG28&lt;0,0,VLOOKUP(HF$1,resumen!$A$4:$HF$104,196,FALSE)-HG28)</f>
        <v>0</v>
      </c>
      <c r="HG28" s="113">
        <f>VLOOKUP(HF$1,resumen!$A$4:$HF$104,193,FALSE)</f>
        <v>0</v>
      </c>
      <c r="HH28" s="113">
        <f>VLOOKUP(HF$1,resumen!$A$4:$HF$104,189,FALSE)</f>
        <v>0</v>
      </c>
      <c r="HI28" s="113">
        <f>IF(VLOOKUP(HI$1,resumen!$A$4:$HF$104,196,FALSE)-HJ28&lt;0,0,VLOOKUP(HI$1,resumen!$A$4:$HF$104,196,FALSE)-HJ28)</f>
        <v>0</v>
      </c>
      <c r="HJ28" s="113">
        <f>VLOOKUP(HI$1,resumen!$A$4:$HF$104,193,FALSE)</f>
        <v>0</v>
      </c>
      <c r="HK28" s="113">
        <f>VLOOKUP(HI$1,resumen!$A$4:$HF$104,189,FALSE)</f>
        <v>0</v>
      </c>
      <c r="HL28" s="113">
        <f>IF(VLOOKUP(HL$1,resumen!$A$4:$HF$104,196,FALSE)-HM28&lt;0,0,VLOOKUP(HL$1,resumen!$A$4:$HF$104,196,FALSE)-HM28)</f>
        <v>0</v>
      </c>
      <c r="HM28" s="113">
        <f>VLOOKUP(HL$1,resumen!$A$4:$HF$104,193,FALSE)</f>
        <v>0</v>
      </c>
      <c r="HN28" s="113">
        <f>VLOOKUP(HL$1,resumen!$A$4:$HF$104,189,FALSE)</f>
        <v>0</v>
      </c>
      <c r="HO28" s="113">
        <f>IF(VLOOKUP(HO$1,resumen!$A$4:$HF$104,196,FALSE)-HP28&lt;0,0,VLOOKUP(HO$1,resumen!$A$4:$HF$104,196,FALSE)-HP28)</f>
        <v>0</v>
      </c>
      <c r="HP28" s="113">
        <f>VLOOKUP(HO$1,resumen!$A$4:$HF$104,193,FALSE)</f>
        <v>0</v>
      </c>
      <c r="HQ28" s="113">
        <f>VLOOKUP(HO$1,resumen!$A$4:$HF$104,189,FALSE)</f>
        <v>0</v>
      </c>
      <c r="HR28" s="113">
        <f>IF(VLOOKUP(HR$1,resumen!$A$4:$HF$104,196,FALSE)-HS28&lt;0,0,VLOOKUP(HR$1,resumen!$A$4:$HF$104,196,FALSE)-HS28)</f>
        <v>0</v>
      </c>
      <c r="HS28" s="113">
        <f>VLOOKUP(HR$1,resumen!$A$4:$HF$104,193,FALSE)</f>
        <v>0</v>
      </c>
      <c r="HT28" s="113">
        <f>VLOOKUP(HR$1,resumen!$A$4:$HF$104,189,FALSE)</f>
        <v>0</v>
      </c>
      <c r="HU28" s="113">
        <f>IF(VLOOKUP(HU$1,resumen!$A$4:$HF$104,196,FALSE)-HV28&lt;0,0,VLOOKUP(HU$1,resumen!$A$4:$HF$104,196,FALSE)-HV28)</f>
        <v>0</v>
      </c>
      <c r="HV28" s="113">
        <f>VLOOKUP(HU$1,resumen!$A$4:$HF$104,193,FALSE)</f>
        <v>0</v>
      </c>
      <c r="HW28" s="113">
        <f>VLOOKUP(HU$1,resumen!$A$4:$HF$104,189,FALSE)</f>
        <v>0</v>
      </c>
      <c r="HX28" s="113">
        <f>IF(VLOOKUP(HX$1,resumen!$A$4:$HF$104,196,FALSE)-HY28&lt;0,0,VLOOKUP(HX$1,resumen!$A$4:$HF$104,196,FALSE)-HY28)</f>
        <v>0</v>
      </c>
      <c r="HY28" s="113">
        <f>VLOOKUP(HX$1,resumen!$A$4:$HF$104,193,FALSE)</f>
        <v>0</v>
      </c>
      <c r="HZ28" s="113">
        <f>VLOOKUP(HX$1,resumen!$A$4:$HF$104,189,FALSE)</f>
        <v>0</v>
      </c>
      <c r="IA28" s="113">
        <f>IF(VLOOKUP(IA$1,resumen!$A$4:$HF$104,196,FALSE)-IB28&lt;0,0,VLOOKUP(IA$1,resumen!$A$4:$HF$104,196,FALSE)-IB28)</f>
        <v>0</v>
      </c>
      <c r="IB28" s="113">
        <f>VLOOKUP(IA$1,resumen!$A$4:$HF$104,193,FALSE)</f>
        <v>0</v>
      </c>
      <c r="IC28" s="113">
        <f>VLOOKUP(IA$1,resumen!$A$4:$HF$104,189,FALSE)</f>
        <v>0</v>
      </c>
      <c r="ID28" s="113">
        <f>IF(VLOOKUP(ID$1,resumen!$A$4:$HF$104,196,FALSE)-IE28&lt;0,0,VLOOKUP(ID$1,resumen!$A$4:$HF$104,196,FALSE)-IE28)</f>
        <v>0</v>
      </c>
      <c r="IE28" s="113">
        <f>VLOOKUP(ID$1,resumen!$A$4:$HF$104,193,FALSE)</f>
        <v>0</v>
      </c>
      <c r="IF28" s="113">
        <f>VLOOKUP(ID$1,resumen!$A$4:$HF$104,189,FALSE)</f>
        <v>0</v>
      </c>
      <c r="IG28" s="113">
        <f>IF(VLOOKUP(IG$1,resumen!$A$4:$HF$104,196,FALSE)-IH28&lt;0,0,VLOOKUP(IG$1,resumen!$A$4:$HF$104,196,FALSE)-IH28)</f>
        <v>0</v>
      </c>
      <c r="IH28" s="113">
        <f>VLOOKUP(IG$1,resumen!$A$4:$HF$104,193,FALSE)</f>
        <v>0</v>
      </c>
      <c r="II28" s="113">
        <f>VLOOKUP(IG$1,resumen!$A$4:$HF$104,189,FALSE)</f>
        <v>0</v>
      </c>
      <c r="IJ28" s="113">
        <f>IF(VLOOKUP(IJ$1,resumen!$A$4:$HF$104,196,FALSE)-IK28&lt;0,0,VLOOKUP(IJ$1,resumen!$A$4:$HF$104,196,FALSE)-IK28)</f>
        <v>0</v>
      </c>
      <c r="IK28" s="113">
        <f>VLOOKUP(IJ$1,resumen!$A$4:$HF$104,193,FALSE)</f>
        <v>0</v>
      </c>
      <c r="IL28" s="113">
        <f>VLOOKUP(IJ$1,resumen!$A$4:$HF$104,189,FALSE)</f>
        <v>0</v>
      </c>
      <c r="IM28" s="113">
        <f>IF(VLOOKUP(IM$1,resumen!$A$4:$HF$104,196,FALSE)-IN28&lt;0,0,VLOOKUP(IM$1,resumen!$A$4:$HF$104,196,FALSE)-IN28)</f>
        <v>0</v>
      </c>
      <c r="IN28" s="113">
        <f>VLOOKUP(IM$1,resumen!$A$4:$HF$104,193,FALSE)</f>
        <v>0</v>
      </c>
      <c r="IO28" s="113">
        <f>VLOOKUP(IM$1,resumen!$A$4:$HF$104,189,FALSE)</f>
        <v>0</v>
      </c>
      <c r="IP28" s="113">
        <f>IF(VLOOKUP(IP$1,resumen!$A$4:$HF$104,196,FALSE)-IQ28&lt;0,0,VLOOKUP(IP$1,resumen!$A$4:$HF$104,196,FALSE)-IQ28)</f>
        <v>0</v>
      </c>
      <c r="IQ28" s="113">
        <f>VLOOKUP(IP$1,resumen!$A$4:$HF$104,193,FALSE)</f>
        <v>0</v>
      </c>
      <c r="IR28" s="113">
        <f>VLOOKUP(IP$1,resumen!$A$4:$HF$104,189,FALSE)</f>
        <v>0</v>
      </c>
      <c r="IS28" s="113">
        <f>IF(VLOOKUP(IS$1,resumen!$A$4:$HF$104,196,FALSE)-IT28&lt;0,0,VLOOKUP(IS$1,resumen!$A$4:$HF$104,196,FALSE)-IT28)</f>
        <v>0</v>
      </c>
      <c r="IT28" s="113">
        <f>VLOOKUP(IS$1,resumen!$A$4:$HF$104,193,FALSE)</f>
        <v>0</v>
      </c>
      <c r="IU28" s="113">
        <f>VLOOKUP(IS$1,resumen!$A$4:$HF$104,189,FALSE)</f>
        <v>0</v>
      </c>
      <c r="IV28" s="113">
        <f>IF(VLOOKUP(IV$1,resumen!$A$4:$HF$104,196,FALSE)-IW28&lt;0,0,VLOOKUP(IV$1,resumen!$A$4:$HF$104,196,FALSE)-IW28)</f>
        <v>0</v>
      </c>
      <c r="IW28" s="113">
        <f>VLOOKUP(IV$1,resumen!$A$4:$HF$104,193,FALSE)</f>
        <v>0</v>
      </c>
      <c r="IX28" s="113">
        <f>VLOOKUP(IV$1,resumen!$A$4:$HF$104,189,FALSE)</f>
        <v>0</v>
      </c>
      <c r="IY28" s="113">
        <f>IF(VLOOKUP(IY$1,resumen!$A$4:$HF$104,196,FALSE)-IZ28&lt;0,0,VLOOKUP(IY$1,resumen!$A$4:$HF$104,196,FALSE)-IZ28)</f>
        <v>0</v>
      </c>
      <c r="IZ28" s="113">
        <f>VLOOKUP(IY$1,resumen!$A$4:$HF$104,193,FALSE)</f>
        <v>0</v>
      </c>
      <c r="JA28" s="113">
        <f>VLOOKUP(IY$1,resumen!$A$4:$HF$104,189,FALSE)</f>
        <v>0</v>
      </c>
      <c r="JB28" s="113">
        <f>IF(VLOOKUP(JB$1,resumen!$A$4:$HF$104,196,FALSE)-JC28&lt;0,0,VLOOKUP(JB$1,resumen!$A$4:$HF$104,196,FALSE)-JC28)</f>
        <v>0</v>
      </c>
      <c r="JC28" s="113">
        <f>VLOOKUP(JB$1,resumen!$A$4:$HF$104,193,FALSE)</f>
        <v>0</v>
      </c>
      <c r="JD28" s="113">
        <f>VLOOKUP(JB$1,resumen!$A$4:$HF$104,189,FALSE)</f>
        <v>0</v>
      </c>
      <c r="JE28" s="113">
        <f>IF(VLOOKUP(JE$1,resumen!$A$4:$HF$104,196,FALSE)-JF28&lt;0,0,VLOOKUP(JE$1,resumen!$A$4:$HF$104,196,FALSE)-JF28)</f>
        <v>0</v>
      </c>
      <c r="JF28" s="113">
        <f>VLOOKUP(JE$1,resumen!$A$4:$HF$104,193,FALSE)</f>
        <v>0</v>
      </c>
      <c r="JG28" s="113">
        <f>VLOOKUP(JE$1,resumen!$A$4:$HF$104,189,FALSE)</f>
        <v>0</v>
      </c>
      <c r="JH28" s="113">
        <f>IF(VLOOKUP(JH$1,resumen!$A$4:$HF$104,196,FALSE)-JI28&lt;0,0,VLOOKUP(JH$1,resumen!$A$4:$HF$104,196,FALSE)-JI28)</f>
        <v>0</v>
      </c>
      <c r="JI28" s="113">
        <f>VLOOKUP(JH$1,resumen!$A$4:$HF$104,193,FALSE)</f>
        <v>0</v>
      </c>
      <c r="JJ28" s="113">
        <f>VLOOKUP(JH$1,resumen!$A$4:$HF$104,189,FALSE)</f>
        <v>0</v>
      </c>
      <c r="JK28" s="113">
        <f>IF(VLOOKUP(JK$1,resumen!$A$4:$HF$104,196,FALSE)-JL28&lt;0,0,VLOOKUP(JK$1,resumen!$A$4:$HF$104,196,FALSE)-JL28)</f>
        <v>0</v>
      </c>
      <c r="JL28" s="113">
        <f>VLOOKUP(JK$1,resumen!$A$4:$HF$104,193,FALSE)</f>
        <v>0</v>
      </c>
      <c r="JM28" s="113">
        <f>VLOOKUP(JK$1,resumen!$A$4:$HF$104,189,FALSE)</f>
        <v>0</v>
      </c>
      <c r="JN28" s="113">
        <f>IF(VLOOKUP(JN$1,resumen!$A$4:$HF$104,196,FALSE)-JO28&lt;0,0,VLOOKUP(JN$1,resumen!$A$4:$HF$104,196,FALSE)-JO28)</f>
        <v>0</v>
      </c>
      <c r="JO28" s="113">
        <f>VLOOKUP(JN$1,resumen!$A$4:$HF$104,193,FALSE)</f>
        <v>0</v>
      </c>
      <c r="JP28" s="113">
        <f>VLOOKUP(JN$1,resumen!$A$4:$HF$104,189,FALSE)</f>
        <v>0</v>
      </c>
      <c r="JQ28" s="113">
        <f>IF(VLOOKUP(JQ$1,resumen!$A$4:$HF$104,196,FALSE)-JR28&lt;0,0,VLOOKUP(JQ$1,resumen!$A$4:$HF$104,196,FALSE)-JR28)</f>
        <v>0</v>
      </c>
      <c r="JR28" s="113">
        <f>VLOOKUP(JQ$1,resumen!$A$4:$HF$104,193,FALSE)</f>
        <v>0</v>
      </c>
      <c r="JS28" s="113">
        <f>VLOOKUP(JQ$1,resumen!$A$4:$HF$104,189,FALSE)</f>
        <v>0</v>
      </c>
      <c r="JT28" s="113">
        <f>IF(VLOOKUP(JT$1,resumen!$A$4:$HF$104,196,FALSE)-JU28&lt;0,0,VLOOKUP(JT$1,resumen!$A$4:$HF$104,196,FALSE)-JU28)</f>
        <v>0</v>
      </c>
      <c r="JU28" s="113">
        <f>VLOOKUP(JT$1,resumen!$A$4:$HF$104,193,FALSE)</f>
        <v>0</v>
      </c>
      <c r="JV28" s="113">
        <f>VLOOKUP(JT$1,resumen!$A$4:$HF$104,189,FALSE)</f>
        <v>0</v>
      </c>
      <c r="JW28" s="113">
        <f>IF(VLOOKUP(JW$1,resumen!$A$4:$HF$104,196,FALSE)-JX28&lt;0,0,VLOOKUP(JW$1,resumen!$A$4:$HF$104,196,FALSE)-JX28)</f>
        <v>0</v>
      </c>
      <c r="JX28" s="113">
        <f>VLOOKUP(JW$1,resumen!$A$4:$HF$104,193,FALSE)</f>
        <v>0</v>
      </c>
      <c r="JY28" s="113">
        <f>VLOOKUP(JW$1,resumen!$A$4:$HF$104,189,FALSE)</f>
        <v>0</v>
      </c>
      <c r="JZ28" s="113">
        <f>IF(VLOOKUP(JZ$1,resumen!$A$4:$HF$104,196,FALSE)-KA28&lt;0,0,VLOOKUP(JZ$1,resumen!$A$4:$HF$104,196,FALSE)-KA28)</f>
        <v>0</v>
      </c>
      <c r="KA28" s="113">
        <f>VLOOKUP(JZ$1,resumen!$A$4:$HF$104,193,FALSE)</f>
        <v>0</v>
      </c>
      <c r="KB28" s="113">
        <f>VLOOKUP(JZ$1,resumen!$A$4:$HF$104,189,FALSE)</f>
        <v>0</v>
      </c>
      <c r="KC28" s="113">
        <f>IF(VLOOKUP(KC$1,resumen!$A$4:$HF$104,196,FALSE)-KD28&lt;0,0,VLOOKUP(KC$1,resumen!$A$4:$HF$104,196,FALSE)-KD28)</f>
        <v>0</v>
      </c>
      <c r="KD28" s="113">
        <f>VLOOKUP(KC$1,resumen!$A$4:$HF$104,193,FALSE)</f>
        <v>0</v>
      </c>
      <c r="KE28" s="113">
        <f>VLOOKUP(KC$1,resumen!$A$4:$HF$104,189,FALSE)</f>
        <v>0</v>
      </c>
      <c r="KF28" s="113">
        <f>IF(VLOOKUP(KF$1,resumen!$A$4:$HF$104,196,FALSE)-KG28&lt;0,0,VLOOKUP(KF$1,resumen!$A$4:$HF$104,196,FALSE)-KG28)</f>
        <v>0</v>
      </c>
      <c r="KG28" s="113">
        <f>VLOOKUP(KF$1,resumen!$A$4:$HF$104,193,FALSE)</f>
        <v>0</v>
      </c>
      <c r="KH28" s="113">
        <f>VLOOKUP(KF$1,resumen!$A$4:$HF$104,189,FALSE)</f>
        <v>0</v>
      </c>
      <c r="KI28" s="113">
        <f>IF(VLOOKUP(KI$1,resumen!$A$4:$HF$104,196,FALSE)-KJ28&lt;0,0,VLOOKUP(KI$1,resumen!$A$4:$HF$104,196,FALSE)-KJ28)</f>
        <v>0</v>
      </c>
      <c r="KJ28" s="113">
        <f>VLOOKUP(KI$1,resumen!$A$4:$HF$104,193,FALSE)</f>
        <v>0</v>
      </c>
      <c r="KK28" s="113">
        <f>VLOOKUP(KI$1,resumen!$A$4:$HF$104,189,FALSE)</f>
        <v>0</v>
      </c>
      <c r="KL28" s="113">
        <f>IF(VLOOKUP(KL$1,resumen!$A$4:$HF$104,196,FALSE)-KM28&lt;0,0,VLOOKUP(KL$1,resumen!$A$4:$HF$104,196,FALSE)-KM28)</f>
        <v>0</v>
      </c>
      <c r="KM28" s="113">
        <f>VLOOKUP(KL$1,resumen!$A$4:$HF$104,193,FALSE)</f>
        <v>0</v>
      </c>
      <c r="KN28" s="113">
        <f>VLOOKUP(KL$1,resumen!$A$4:$HF$104,189,FALSE)</f>
        <v>0</v>
      </c>
      <c r="KO28" s="113">
        <f>IF(VLOOKUP(KO$1,resumen!$A$4:$HF$104,196,FALSE)-KP28&lt;0,0,VLOOKUP(KO$1,resumen!$A$4:$HF$104,196,FALSE)-KP28)</f>
        <v>0</v>
      </c>
      <c r="KP28" s="113">
        <f>VLOOKUP(KO$1,resumen!$A$4:$HF$104,193,FALSE)</f>
        <v>0</v>
      </c>
      <c r="KQ28" s="113">
        <f>VLOOKUP(KO$1,resumen!$A$4:$HF$104,189,FALSE)</f>
        <v>0</v>
      </c>
      <c r="KR28" s="113">
        <f t="shared" si="0"/>
        <v>0</v>
      </c>
      <c r="KS28" s="113">
        <f t="shared" si="0"/>
        <v>0</v>
      </c>
      <c r="KT28" s="113">
        <f t="shared" si="0"/>
        <v>0</v>
      </c>
      <c r="KU28" s="140"/>
      <c r="KV28" s="24">
        <f t="shared" si="1"/>
        <v>0</v>
      </c>
    </row>
    <row r="29" spans="1:308" x14ac:dyDescent="0.25">
      <c r="A29" s="26">
        <v>1000161</v>
      </c>
      <c r="B29" s="24" t="s">
        <v>211</v>
      </c>
      <c r="C29" s="26" t="s">
        <v>26</v>
      </c>
      <c r="D29" s="113">
        <f>IF(VLOOKUP(D$1,resumen!$A$4:$HF$104,204,FALSE)-E29&lt;0,0,VLOOKUP(D$1,resumen!$A$4:$HF$104,204,FALSE)-E29)</f>
        <v>0</v>
      </c>
      <c r="E29" s="113">
        <f>VLOOKUP(D$1,resumen!$A$4:$HF$104,201,FALSE)</f>
        <v>0</v>
      </c>
      <c r="F29" s="113">
        <f>VLOOKUP(D$1,resumen!$A$4:$HF$104,205,FALSE)</f>
        <v>0</v>
      </c>
      <c r="G29" s="113">
        <f>IF(VLOOKUP(G$1,resumen!$A$4:$HF$104,204,FALSE)-H29&lt;0,0,VLOOKUP(G$1,resumen!$A$4:$HF$104,204,FALSE)-H29)</f>
        <v>0</v>
      </c>
      <c r="H29" s="113">
        <f>VLOOKUP(G$1,resumen!$A$4:$HF$104,201,FALSE)</f>
        <v>0</v>
      </c>
      <c r="I29" s="113">
        <f>VLOOKUP(G$1,resumen!$A$4:$HF$104,205,FALSE)</f>
        <v>0</v>
      </c>
      <c r="J29" s="113">
        <f>IF(VLOOKUP(J$1,resumen!$A$4:$HF$104,204,FALSE)-K29&lt;0,0,VLOOKUP(J$1,resumen!$A$4:$HF$104,204,FALSE)-K29)</f>
        <v>0</v>
      </c>
      <c r="K29" s="113">
        <f>VLOOKUP(J$1,resumen!$A$4:$HF$104,201,FALSE)</f>
        <v>0</v>
      </c>
      <c r="L29" s="113">
        <f>VLOOKUP(J$1,resumen!$A$4:$HF$104,205,FALSE)</f>
        <v>0</v>
      </c>
      <c r="M29" s="113">
        <f>IF(VLOOKUP(M$1,resumen!$A$4:$HF$104,204,FALSE)-N29&lt;0,0,VLOOKUP(M$1,resumen!$A$4:$HF$104,204,FALSE)-N29)</f>
        <v>0</v>
      </c>
      <c r="N29" s="113">
        <f>VLOOKUP(M$1,resumen!$A$4:$HF$104,201,FALSE)</f>
        <v>0</v>
      </c>
      <c r="O29" s="113">
        <f>VLOOKUP(M$1,resumen!$A$4:$HF$104,205,FALSE)</f>
        <v>0</v>
      </c>
      <c r="P29" s="113">
        <f>IF(VLOOKUP(P$1,resumen!$A$4:$HF$104,204,FALSE)-Q29&lt;0,0,VLOOKUP(P$1,resumen!$A$4:$HF$104,204,FALSE)-Q29)</f>
        <v>0</v>
      </c>
      <c r="Q29" s="113">
        <f>VLOOKUP(P$1,resumen!$A$4:$HF$104,201,FALSE)</f>
        <v>0</v>
      </c>
      <c r="R29" s="113">
        <f>VLOOKUP(P$1,resumen!$A$4:$HF$104,205,FALSE)</f>
        <v>0</v>
      </c>
      <c r="S29" s="113">
        <f>IF(VLOOKUP(S$1,resumen!$A$4:$HF$104,204,FALSE)-T29&lt;0,0,VLOOKUP(S$1,resumen!$A$4:$HF$104,204,FALSE)-T29)</f>
        <v>0</v>
      </c>
      <c r="T29" s="113">
        <f>VLOOKUP(S$1,resumen!$A$4:$HF$104,201,FALSE)</f>
        <v>0</v>
      </c>
      <c r="U29" s="113">
        <f>VLOOKUP(S$1,resumen!$A$4:$HF$104,205,FALSE)</f>
        <v>0</v>
      </c>
      <c r="V29" s="113">
        <f>IF(VLOOKUP(V$1,resumen!$A$4:$HF$104,204,FALSE)-W29&lt;0,0,VLOOKUP(V$1,resumen!$A$4:$HF$104,204,FALSE)-W29)</f>
        <v>0</v>
      </c>
      <c r="W29" s="113">
        <f>VLOOKUP(V$1,resumen!$A$4:$HF$104,201,FALSE)</f>
        <v>0</v>
      </c>
      <c r="X29" s="113">
        <f>VLOOKUP(V$1,resumen!$A$4:$HF$104,205,FALSE)</f>
        <v>0</v>
      </c>
      <c r="Y29" s="113">
        <f>IF(VLOOKUP(Y$1,resumen!$A$4:$HF$104,204,FALSE)-Z29&lt;0,0,VLOOKUP(Y$1,resumen!$A$4:$HF$104,204,FALSE)-Z29)</f>
        <v>0</v>
      </c>
      <c r="Z29" s="113">
        <f>VLOOKUP(Y$1,resumen!$A$4:$HF$104,201,FALSE)</f>
        <v>0</v>
      </c>
      <c r="AA29" s="113">
        <f>VLOOKUP(Y$1,resumen!$A$4:$HF$104,205,FALSE)</f>
        <v>0</v>
      </c>
      <c r="AB29" s="113">
        <f>IF(VLOOKUP(AB$1,resumen!$A$4:$HF$104,204,FALSE)-AC29&lt;0,0,VLOOKUP(AB$1,resumen!$A$4:$HF$104,204,FALSE)-AC29)</f>
        <v>0</v>
      </c>
      <c r="AC29" s="113">
        <f>VLOOKUP(AB$1,resumen!$A$4:$HF$104,201,FALSE)</f>
        <v>0</v>
      </c>
      <c r="AD29" s="113">
        <f>VLOOKUP(AB$1,resumen!$A$4:$HF$104,205,FALSE)</f>
        <v>0</v>
      </c>
      <c r="AE29" s="113">
        <f>IF(VLOOKUP(AE$1,resumen!$A$4:$HF$104,204,FALSE)-AF29&lt;0,0,VLOOKUP(AE$1,resumen!$A$4:$HF$104,204,FALSE)-AF29)</f>
        <v>0</v>
      </c>
      <c r="AF29" s="113">
        <f>VLOOKUP(AE$1,resumen!$A$4:$HF$104,201,FALSE)</f>
        <v>0</v>
      </c>
      <c r="AG29" s="113">
        <f>VLOOKUP(AE$1,resumen!$A$4:$HF$104,205,FALSE)</f>
        <v>0</v>
      </c>
      <c r="AH29" s="113">
        <f>IF(VLOOKUP(AH$1,resumen!$A$4:$HF$104,204,FALSE)-AI29&lt;0,0,VLOOKUP(AH$1,resumen!$A$4:$HF$104,204,FALSE)-AI29)</f>
        <v>0</v>
      </c>
      <c r="AI29" s="113">
        <f>VLOOKUP(AH$1,resumen!$A$4:$HF$104,201,FALSE)</f>
        <v>0</v>
      </c>
      <c r="AJ29" s="113">
        <f>VLOOKUP(AH$1,resumen!$A$4:$HF$104,205,FALSE)</f>
        <v>0</v>
      </c>
      <c r="AK29" s="113">
        <f>IF(VLOOKUP(AK$1,resumen!$A$4:$HF$104,204,FALSE)-AL29&lt;0,0,VLOOKUP(AK$1,resumen!$A$4:$HF$104,204,FALSE)-AL29)</f>
        <v>0</v>
      </c>
      <c r="AL29" s="113">
        <f>VLOOKUP(AK$1,resumen!$A$4:$HF$104,201,FALSE)</f>
        <v>0</v>
      </c>
      <c r="AM29" s="113">
        <f>VLOOKUP(AK$1,resumen!$A$4:$HF$104,205,FALSE)</f>
        <v>0</v>
      </c>
      <c r="AN29" s="113">
        <f>IF(VLOOKUP(AN$1,resumen!$A$4:$HF$104,204,FALSE)-AO29&lt;0,0,VLOOKUP(AN$1,resumen!$A$4:$HF$104,204,FALSE)-AO29)</f>
        <v>0</v>
      </c>
      <c r="AO29" s="113">
        <f>VLOOKUP(AN$1,resumen!$A$4:$HF$104,201,FALSE)</f>
        <v>0</v>
      </c>
      <c r="AP29" s="113">
        <f>VLOOKUP(AN$1,resumen!$A$4:$HF$104,205,FALSE)</f>
        <v>0</v>
      </c>
      <c r="AQ29" s="113">
        <f>IF(VLOOKUP(AQ$1,resumen!$A$4:$HF$104,204,FALSE)-AR29&lt;0,0,VLOOKUP(AQ$1,resumen!$A$4:$HF$104,204,FALSE)-AR29)</f>
        <v>0</v>
      </c>
      <c r="AR29" s="113">
        <f>VLOOKUP(AQ$1,resumen!$A$4:$HF$104,201,FALSE)</f>
        <v>0</v>
      </c>
      <c r="AS29" s="113">
        <f>VLOOKUP(AQ$1,resumen!$A$4:$HF$104,205,FALSE)</f>
        <v>0</v>
      </c>
      <c r="AT29" s="113">
        <f>IF(VLOOKUP(AT$1,resumen!$A$4:$HF$104,204,FALSE)-AU29&lt;0,0,VLOOKUP(AT$1,resumen!$A$4:$HF$104,204,FALSE)-AU29)</f>
        <v>0</v>
      </c>
      <c r="AU29" s="113">
        <f>VLOOKUP(AT$1,resumen!$A$4:$HF$104,201,FALSE)</f>
        <v>0</v>
      </c>
      <c r="AV29" s="113">
        <f>VLOOKUP(AT$1,resumen!$A$4:$HF$104,205,FALSE)</f>
        <v>0</v>
      </c>
      <c r="AW29" s="113">
        <f>IF(VLOOKUP(AW$1,resumen!$A$4:$HF$104,204,FALSE)-AX29&lt;0,0,VLOOKUP(AW$1,resumen!$A$4:$HF$104,204,FALSE)-AX29)</f>
        <v>0</v>
      </c>
      <c r="AX29" s="113">
        <f>VLOOKUP(AW$1,resumen!$A$4:$HF$104,201,FALSE)</f>
        <v>0</v>
      </c>
      <c r="AY29" s="113">
        <f>VLOOKUP(AW$1,resumen!$A$4:$HF$104,205,FALSE)</f>
        <v>0</v>
      </c>
      <c r="AZ29" s="113">
        <f>IF(VLOOKUP(AZ$1,resumen!$A$4:$HF$104,204,FALSE)-BA29&lt;0,0,VLOOKUP(AZ$1,resumen!$A$4:$HF$104,204,FALSE)-BA29)</f>
        <v>0</v>
      </c>
      <c r="BA29" s="113">
        <f>VLOOKUP(AZ$1,resumen!$A$4:$HF$104,201,FALSE)</f>
        <v>0</v>
      </c>
      <c r="BB29" s="113">
        <f>VLOOKUP(AZ$1,resumen!$A$4:$HF$104,205,FALSE)</f>
        <v>0</v>
      </c>
      <c r="BC29" s="113">
        <f>IF(VLOOKUP(BC$1,resumen!$A$4:$HF$104,204,FALSE)-BD29&lt;0,0,VLOOKUP(BC$1,resumen!$A$4:$HF$104,204,FALSE)-BD29)</f>
        <v>0</v>
      </c>
      <c r="BD29" s="113">
        <f>VLOOKUP(BC$1,resumen!$A$4:$HF$104,201,FALSE)</f>
        <v>0</v>
      </c>
      <c r="BE29" s="113">
        <f>VLOOKUP(BC$1,resumen!$A$4:$HF$104,205,FALSE)</f>
        <v>0</v>
      </c>
      <c r="BF29" s="113">
        <f>IF(VLOOKUP(BF$1,resumen!$A$4:$HF$104,204,FALSE)-BG29&lt;0,0,VLOOKUP(BF$1,resumen!$A$4:$HF$104,204,FALSE)-BG29)</f>
        <v>0</v>
      </c>
      <c r="BG29" s="113">
        <f>VLOOKUP(BF$1,resumen!$A$4:$HF$104,201,FALSE)</f>
        <v>0</v>
      </c>
      <c r="BH29" s="113">
        <f>VLOOKUP(BF$1,resumen!$A$4:$HF$104,205,FALSE)</f>
        <v>0</v>
      </c>
      <c r="BI29" s="113">
        <f>IF(VLOOKUP(BI$1,resumen!$A$4:$HF$104,204,FALSE)-BJ29&lt;0,0,VLOOKUP(BI$1,resumen!$A$4:$HF$104,204,FALSE)-BJ29)</f>
        <v>0</v>
      </c>
      <c r="BJ29" s="113">
        <f>VLOOKUP(BI$1,resumen!$A$4:$HF$104,201,FALSE)</f>
        <v>0</v>
      </c>
      <c r="BK29" s="113">
        <f>VLOOKUP(BI$1,resumen!$A$4:$HF$104,205,FALSE)</f>
        <v>0</v>
      </c>
      <c r="BL29" s="113">
        <f>IF(VLOOKUP(BL$1,resumen!$A$4:$HF$104,204,FALSE)-BM29&lt;0,0,VLOOKUP(BL$1,resumen!$A$4:$HF$104,204,FALSE)-BM29)</f>
        <v>0</v>
      </c>
      <c r="BM29" s="113">
        <f>VLOOKUP(BL$1,resumen!$A$4:$HF$104,201,FALSE)</f>
        <v>0</v>
      </c>
      <c r="BN29" s="113">
        <f>VLOOKUP(BL$1,resumen!$A$4:$HF$104,205,FALSE)</f>
        <v>0</v>
      </c>
      <c r="BO29" s="113">
        <f>IF(VLOOKUP(BO$1,resumen!$A$4:$HF$104,204,FALSE)-BP29&lt;0,0,VLOOKUP(BO$1,resumen!$A$4:$HF$104,204,FALSE)-BP29)</f>
        <v>0</v>
      </c>
      <c r="BP29" s="113">
        <f>VLOOKUP(BO$1,resumen!$A$4:$HF$104,201,FALSE)</f>
        <v>0</v>
      </c>
      <c r="BQ29" s="113">
        <f>VLOOKUP(BO$1,resumen!$A$4:$HF$104,205,FALSE)</f>
        <v>0</v>
      </c>
      <c r="BR29" s="113">
        <f>IF(VLOOKUP(BR$1,resumen!$A$4:$HF$104,204,FALSE)-BS29&lt;0,0,VLOOKUP(BR$1,resumen!$A$4:$HF$104,204,FALSE)-BS29)</f>
        <v>0</v>
      </c>
      <c r="BS29" s="113">
        <f>VLOOKUP(BR$1,resumen!$A$4:$HF$104,201,FALSE)</f>
        <v>0</v>
      </c>
      <c r="BT29" s="113">
        <f>VLOOKUP(BR$1,resumen!$A$4:$HF$104,205,FALSE)</f>
        <v>0</v>
      </c>
      <c r="BU29" s="113">
        <f>IF(VLOOKUP(BU$1,resumen!$A$4:$HF$104,204,FALSE)-BV29&lt;0,0,VLOOKUP(BU$1,resumen!$A$4:$HF$104,204,FALSE)-BV29)</f>
        <v>0</v>
      </c>
      <c r="BV29" s="113">
        <f>VLOOKUP(BU$1,resumen!$A$4:$HF$104,201,FALSE)</f>
        <v>0</v>
      </c>
      <c r="BW29" s="113">
        <f>VLOOKUP(BU$1,resumen!$A$4:$HF$104,205,FALSE)</f>
        <v>0</v>
      </c>
      <c r="BX29" s="113">
        <f>IF(VLOOKUP(BX$1,resumen!$A$4:$HF$104,204,FALSE)-BY29&lt;0,0,VLOOKUP(BX$1,resumen!$A$4:$HF$104,204,FALSE)-BY29)</f>
        <v>0</v>
      </c>
      <c r="BY29" s="113">
        <f>VLOOKUP(BX$1,resumen!$A$4:$HF$104,201,FALSE)</f>
        <v>0</v>
      </c>
      <c r="BZ29" s="113">
        <f>VLOOKUP(BX$1,resumen!$A$4:$HF$104,205,FALSE)</f>
        <v>0</v>
      </c>
      <c r="CA29" s="113">
        <f>IF(VLOOKUP(CA$1,resumen!$A$4:$HF$104,204,FALSE)-CB29&lt;0,0,VLOOKUP(CA$1,resumen!$A$4:$HF$104,204,FALSE)-CB29)</f>
        <v>0</v>
      </c>
      <c r="CB29" s="113">
        <f>VLOOKUP(CA$1,resumen!$A$4:$HF$104,201,FALSE)</f>
        <v>0</v>
      </c>
      <c r="CC29" s="113">
        <f>VLOOKUP(CA$1,resumen!$A$4:$HF$104,205,FALSE)</f>
        <v>0</v>
      </c>
      <c r="CD29" s="113">
        <f>IF(VLOOKUP(CD$1,resumen!$A$4:$HF$104,204,FALSE)-CE29&lt;0,0,VLOOKUP(CD$1,resumen!$A$4:$HF$104,204,FALSE)-CE29)</f>
        <v>0</v>
      </c>
      <c r="CE29" s="113">
        <f>VLOOKUP(CD$1,resumen!$A$4:$HF$104,201,FALSE)</f>
        <v>0</v>
      </c>
      <c r="CF29" s="113">
        <f>VLOOKUP(CD$1,resumen!$A$4:$HF$104,205,FALSE)</f>
        <v>0</v>
      </c>
      <c r="CG29" s="113">
        <f>IF(VLOOKUP(CG$1,resumen!$A$4:$HF$104,204,FALSE)-CH29&lt;0,0,VLOOKUP(CG$1,resumen!$A$4:$HF$104,204,FALSE)-CH29)</f>
        <v>0</v>
      </c>
      <c r="CH29" s="113">
        <f>VLOOKUP(CG$1,resumen!$A$4:$HF$104,201,FALSE)</f>
        <v>0</v>
      </c>
      <c r="CI29" s="113">
        <f>VLOOKUP(CG$1,resumen!$A$4:$HF$104,205,FALSE)</f>
        <v>0</v>
      </c>
      <c r="CJ29" s="113">
        <f>IF(VLOOKUP(CJ$1,resumen!$A$4:$HF$104,204,FALSE)-CK29&lt;0,0,VLOOKUP(CJ$1,resumen!$A$4:$HF$104,204,FALSE)-CK29)</f>
        <v>0</v>
      </c>
      <c r="CK29" s="113">
        <f>VLOOKUP(CJ$1,resumen!$A$4:$HF$104,201,FALSE)</f>
        <v>0</v>
      </c>
      <c r="CL29" s="113">
        <f>VLOOKUP(CJ$1,resumen!$A$4:$HF$104,205,FALSE)</f>
        <v>0</v>
      </c>
      <c r="CM29" s="113">
        <f>IF(VLOOKUP(CM$1,resumen!$A$4:$HF$104,204,FALSE)-CN29&lt;0,0,VLOOKUP(CM$1,resumen!$A$4:$HF$104,204,FALSE)-CN29)</f>
        <v>0</v>
      </c>
      <c r="CN29" s="113">
        <f>VLOOKUP(CM$1,resumen!$A$4:$HF$104,201,FALSE)</f>
        <v>0</v>
      </c>
      <c r="CO29" s="113">
        <f>VLOOKUP(CM$1,resumen!$A$4:$HF$104,205,FALSE)</f>
        <v>0</v>
      </c>
      <c r="CP29" s="113">
        <f>IF(VLOOKUP(CP$1,resumen!$A$4:$HF$104,204,FALSE)-CQ29&lt;0,0,VLOOKUP(CP$1,resumen!$A$4:$HF$104,204,FALSE)-CQ29)</f>
        <v>0</v>
      </c>
      <c r="CQ29" s="113">
        <f>VLOOKUP(CP$1,resumen!$A$4:$HF$104,201,FALSE)</f>
        <v>0</v>
      </c>
      <c r="CR29" s="113">
        <f>VLOOKUP(CP$1,resumen!$A$4:$HF$104,205,FALSE)</f>
        <v>0</v>
      </c>
      <c r="CS29" s="113">
        <f>IF(VLOOKUP(CS$1,resumen!$A$4:$HF$104,204,FALSE)-CT29&lt;0,0,VLOOKUP(CS$1,resumen!$A$4:$HF$104,204,FALSE)-CT29)</f>
        <v>0</v>
      </c>
      <c r="CT29" s="113">
        <f>VLOOKUP(CS$1,resumen!$A$4:$HF$104,201,FALSE)</f>
        <v>0</v>
      </c>
      <c r="CU29" s="113">
        <f>VLOOKUP(CS$1,resumen!$A$4:$HF$104,205,FALSE)</f>
        <v>0</v>
      </c>
      <c r="CV29" s="113">
        <f>IF(VLOOKUP(CV$1,resumen!$A$4:$HF$104,204,FALSE)-CW29&lt;0,0,VLOOKUP(CV$1,resumen!$A$4:$HF$104,204,FALSE)-CW29)</f>
        <v>0</v>
      </c>
      <c r="CW29" s="113">
        <f>VLOOKUP(CV$1,resumen!$A$4:$HF$104,201,FALSE)</f>
        <v>0</v>
      </c>
      <c r="CX29" s="113">
        <f>VLOOKUP(CV$1,resumen!$A$4:$HF$104,205,FALSE)</f>
        <v>0</v>
      </c>
      <c r="CY29" s="113">
        <f>IF(VLOOKUP(CY$1,resumen!$A$4:$HF$104,204,FALSE)-CZ29&lt;0,0,VLOOKUP(CY$1,resumen!$A$4:$HF$104,204,FALSE)-CZ29)</f>
        <v>0</v>
      </c>
      <c r="CZ29" s="113">
        <f>VLOOKUP(CY$1,resumen!$A$4:$HF$104,201,FALSE)</f>
        <v>0</v>
      </c>
      <c r="DA29" s="113">
        <f>VLOOKUP(CY$1,resumen!$A$4:$HF$104,205,FALSE)</f>
        <v>0</v>
      </c>
      <c r="DB29" s="113">
        <f>IF(VLOOKUP(DB$1,resumen!$A$4:$HF$104,204,FALSE)-DC29&lt;0,0,VLOOKUP(DB$1,resumen!$A$4:$HF$104,204,FALSE)-DC29)</f>
        <v>0</v>
      </c>
      <c r="DC29" s="113">
        <f>VLOOKUP(DB$1,resumen!$A$4:$HF$104,201,FALSE)</f>
        <v>0</v>
      </c>
      <c r="DD29" s="113">
        <f>VLOOKUP(DB$1,resumen!$A$4:$HF$104,205,FALSE)</f>
        <v>0</v>
      </c>
      <c r="DE29" s="113">
        <f>IF(VLOOKUP(DE$1,resumen!$A$4:$HF$104,204,FALSE)-DF29&lt;0,0,VLOOKUP(DE$1,resumen!$A$4:$HF$104,204,FALSE)-DF29)</f>
        <v>0</v>
      </c>
      <c r="DF29" s="113">
        <f>VLOOKUP(DE$1,resumen!$A$4:$HF$104,201,FALSE)</f>
        <v>0</v>
      </c>
      <c r="DG29" s="113">
        <f>VLOOKUP(DE$1,resumen!$A$4:$HF$104,205,FALSE)</f>
        <v>0</v>
      </c>
      <c r="DH29" s="113">
        <f>IF(VLOOKUP(DH$1,resumen!$A$4:$HF$104,204,FALSE)-DI29&lt;0,0,VLOOKUP(DH$1,resumen!$A$4:$HF$104,204,FALSE)-DI29)</f>
        <v>0</v>
      </c>
      <c r="DI29" s="113">
        <f>VLOOKUP(DH$1,resumen!$A$4:$HF$104,201,FALSE)</f>
        <v>0</v>
      </c>
      <c r="DJ29" s="113">
        <f>VLOOKUP(DH$1,resumen!$A$4:$HF$104,205,FALSE)</f>
        <v>0</v>
      </c>
      <c r="DK29" s="113">
        <f>IF(VLOOKUP(DK$1,resumen!$A$4:$HF$104,204,FALSE)-DL29&lt;0,0,VLOOKUP(DK$1,resumen!$A$4:$HF$104,204,FALSE)-DL29)</f>
        <v>0</v>
      </c>
      <c r="DL29" s="113">
        <f>VLOOKUP(DK$1,resumen!$A$4:$HF$104,201,FALSE)</f>
        <v>0</v>
      </c>
      <c r="DM29" s="113">
        <f>VLOOKUP(DK$1,resumen!$A$4:$HF$104,205,FALSE)</f>
        <v>0</v>
      </c>
      <c r="DN29" s="113">
        <f>IF(VLOOKUP(DN$1,resumen!$A$4:$HF$104,204,FALSE)-DO29&lt;0,0,VLOOKUP(DN$1,resumen!$A$4:$HF$104,204,FALSE)-DO29)</f>
        <v>0</v>
      </c>
      <c r="DO29" s="113">
        <f>VLOOKUP(DN$1,resumen!$A$4:$HF$104,201,FALSE)</f>
        <v>0</v>
      </c>
      <c r="DP29" s="113">
        <f>VLOOKUP(DN$1,resumen!$A$4:$HF$104,205,FALSE)</f>
        <v>0</v>
      </c>
      <c r="DQ29" s="113">
        <f>IF(VLOOKUP(DQ$1,resumen!$A$4:$HF$104,204,FALSE)-DR29&lt;0,0,VLOOKUP(DQ$1,resumen!$A$4:$HF$104,204,FALSE)-DR29)</f>
        <v>0</v>
      </c>
      <c r="DR29" s="113">
        <f>VLOOKUP(DQ$1,resumen!$A$4:$HF$104,201,FALSE)</f>
        <v>0</v>
      </c>
      <c r="DS29" s="113">
        <f>VLOOKUP(DQ$1,resumen!$A$4:$HF$104,205,FALSE)</f>
        <v>0</v>
      </c>
      <c r="DT29" s="113">
        <f>IF(VLOOKUP(DT$1,resumen!$A$4:$HF$104,204,FALSE)-DU29&lt;0,0,VLOOKUP(DT$1,resumen!$A$4:$HF$104,204,FALSE)-DU29)</f>
        <v>0</v>
      </c>
      <c r="DU29" s="113">
        <f>VLOOKUP(DT$1,resumen!$A$4:$HF$104,201,FALSE)</f>
        <v>0</v>
      </c>
      <c r="DV29" s="113">
        <f>VLOOKUP(DT$1,resumen!$A$4:$HF$104,205,FALSE)</f>
        <v>0</v>
      </c>
      <c r="DW29" s="113">
        <f>IF(VLOOKUP(DW$1,resumen!$A$4:$HF$104,204,FALSE)-DX29&lt;0,0,VLOOKUP(DW$1,resumen!$A$4:$HF$104,204,FALSE)-DX29)</f>
        <v>0</v>
      </c>
      <c r="DX29" s="113">
        <f>VLOOKUP(DW$1,resumen!$A$4:$HF$104,201,FALSE)</f>
        <v>0</v>
      </c>
      <c r="DY29" s="113">
        <f>VLOOKUP(DW$1,resumen!$A$4:$HF$104,205,FALSE)</f>
        <v>0</v>
      </c>
      <c r="DZ29" s="113">
        <f>IF(VLOOKUP(DZ$1,resumen!$A$4:$HF$104,204,FALSE)-EA29&lt;0,0,VLOOKUP(DZ$1,resumen!$A$4:$HF$104,204,FALSE)-EA29)</f>
        <v>0</v>
      </c>
      <c r="EA29" s="113">
        <f>VLOOKUP(DZ$1,resumen!$A$4:$HF$104,201,FALSE)</f>
        <v>0</v>
      </c>
      <c r="EB29" s="113">
        <f>VLOOKUP(DZ$1,resumen!$A$4:$HF$104,205,FALSE)</f>
        <v>0</v>
      </c>
      <c r="EC29" s="113">
        <f>IF(VLOOKUP(EC$1,resumen!$A$4:$HF$104,204,FALSE)-ED29&lt;0,0,VLOOKUP(EC$1,resumen!$A$4:$HF$104,204,FALSE)-ED29)</f>
        <v>0</v>
      </c>
      <c r="ED29" s="113">
        <f>VLOOKUP(EC$1,resumen!$A$4:$HF$104,201,FALSE)</f>
        <v>0</v>
      </c>
      <c r="EE29" s="113">
        <f>VLOOKUP(EC$1,resumen!$A$4:$HF$104,205,FALSE)</f>
        <v>0</v>
      </c>
      <c r="EF29" s="113">
        <f>IF(VLOOKUP(EF$1,resumen!$A$4:$HF$104,204,FALSE)-EG29&lt;0,0,VLOOKUP(EF$1,resumen!$A$4:$HF$104,204,FALSE)-EG29)</f>
        <v>0</v>
      </c>
      <c r="EG29" s="113">
        <f>VLOOKUP(EF$1,resumen!$A$4:$HF$104,201,FALSE)</f>
        <v>0</v>
      </c>
      <c r="EH29" s="113">
        <f>VLOOKUP(EF$1,resumen!$A$4:$HF$104,205,FALSE)</f>
        <v>0</v>
      </c>
      <c r="EI29" s="113">
        <f>IF(VLOOKUP(EI$1,resumen!$A$4:$HF$104,204,FALSE)-EJ29&lt;0,0,VLOOKUP(EI$1,resumen!$A$4:$HF$104,204,FALSE)-EJ29)</f>
        <v>0</v>
      </c>
      <c r="EJ29" s="113">
        <f>VLOOKUP(EI$1,resumen!$A$4:$HF$104,201,FALSE)</f>
        <v>0</v>
      </c>
      <c r="EK29" s="113">
        <f>VLOOKUP(EI$1,resumen!$A$4:$HF$104,205,FALSE)</f>
        <v>0</v>
      </c>
      <c r="EL29" s="113">
        <f>IF(VLOOKUP(EL$1,resumen!$A$4:$HF$104,204,FALSE)-EM29&lt;0,0,VLOOKUP(EL$1,resumen!$A$4:$HF$104,204,FALSE)-EM29)</f>
        <v>0</v>
      </c>
      <c r="EM29" s="113">
        <f>VLOOKUP(EL$1,resumen!$A$4:$HF$104,201,FALSE)</f>
        <v>0</v>
      </c>
      <c r="EN29" s="113">
        <f>VLOOKUP(EL$1,resumen!$A$4:$HF$104,205,FALSE)</f>
        <v>0</v>
      </c>
      <c r="EO29" s="113">
        <f>IF(VLOOKUP(EO$1,resumen!$A$4:$HF$104,204,FALSE)-EP29&lt;0,0,VLOOKUP(EO$1,resumen!$A$4:$HF$104,204,FALSE)-EP29)</f>
        <v>0</v>
      </c>
      <c r="EP29" s="113">
        <f>VLOOKUP(EO$1,resumen!$A$4:$HF$104,201,FALSE)</f>
        <v>0</v>
      </c>
      <c r="EQ29" s="113">
        <f>VLOOKUP(EO$1,resumen!$A$4:$HF$104,205,FALSE)</f>
        <v>0</v>
      </c>
      <c r="ER29" s="113">
        <f>IF(VLOOKUP(ER$1,resumen!$A$4:$HF$104,204,FALSE)-ES29&lt;0,0,VLOOKUP(ER$1,resumen!$A$4:$HF$104,204,FALSE)-ES29)</f>
        <v>0</v>
      </c>
      <c r="ES29" s="113">
        <f>VLOOKUP(ER$1,resumen!$A$4:$HF$104,201,FALSE)</f>
        <v>0</v>
      </c>
      <c r="ET29" s="113">
        <f>VLOOKUP(ER$1,resumen!$A$4:$HF$104,205,FALSE)</f>
        <v>0</v>
      </c>
      <c r="EU29" s="113">
        <f>IF(VLOOKUP(EU$1,resumen!$A$4:$HF$104,204,FALSE)-EV29&lt;0,0,VLOOKUP(EU$1,resumen!$A$4:$HF$104,204,FALSE)-EV29)</f>
        <v>0</v>
      </c>
      <c r="EV29" s="113">
        <f>VLOOKUP(EU$1,resumen!$A$4:$HF$104,201,FALSE)</f>
        <v>0</v>
      </c>
      <c r="EW29" s="113">
        <f>VLOOKUP(EU$1,resumen!$A$4:$HF$104,205,FALSE)</f>
        <v>0</v>
      </c>
      <c r="EX29" s="113">
        <f>IF(VLOOKUP(EX$1,resumen!$A$4:$HF$104,204,FALSE)-EY29&lt;0,0,VLOOKUP(EX$1,resumen!$A$4:$HF$104,204,FALSE)-EY29)</f>
        <v>0</v>
      </c>
      <c r="EY29" s="113">
        <f>VLOOKUP(EX$1,resumen!$A$4:$HF$104,201,FALSE)</f>
        <v>0</v>
      </c>
      <c r="EZ29" s="113">
        <f>VLOOKUP(EX$1,resumen!$A$4:$HF$104,205,FALSE)</f>
        <v>0</v>
      </c>
      <c r="FA29" s="113">
        <f>IF(VLOOKUP(FA$1,resumen!$A$4:$HF$104,204,FALSE)-FB29&lt;0,0,VLOOKUP(FA$1,resumen!$A$4:$HF$104,204,FALSE)-FB29)</f>
        <v>0</v>
      </c>
      <c r="FB29" s="113">
        <f>VLOOKUP(FA$1,resumen!$A$4:$HF$104,201,FALSE)</f>
        <v>0</v>
      </c>
      <c r="FC29" s="113">
        <f>VLOOKUP(FA$1,resumen!$A$4:$HF$104,205,FALSE)</f>
        <v>0</v>
      </c>
      <c r="FD29" s="113">
        <f>IF(VLOOKUP(FD$1,resumen!$A$4:$HF$104,204,FALSE)-FE29&lt;0,0,VLOOKUP(FD$1,resumen!$A$4:$HF$104,204,FALSE)-FE29)</f>
        <v>0</v>
      </c>
      <c r="FE29" s="113">
        <f>VLOOKUP(FD$1,resumen!$A$4:$HF$104,201,FALSE)</f>
        <v>0</v>
      </c>
      <c r="FF29" s="113">
        <f>VLOOKUP(FD$1,resumen!$A$4:$HF$104,205,FALSE)</f>
        <v>0</v>
      </c>
      <c r="FG29" s="113">
        <f>IF(VLOOKUP(FG$1,resumen!$A$4:$HF$104,204,FALSE)-FH29&lt;0,0,VLOOKUP(FG$1,resumen!$A$4:$HF$104,204,FALSE)-FH29)</f>
        <v>0</v>
      </c>
      <c r="FH29" s="113">
        <f>VLOOKUP(FG$1,resumen!$A$4:$HF$104,201,FALSE)</f>
        <v>0</v>
      </c>
      <c r="FI29" s="113">
        <f>VLOOKUP(FG$1,resumen!$A$4:$HF$104,205,FALSE)</f>
        <v>0</v>
      </c>
      <c r="FJ29" s="113">
        <f>IF(VLOOKUP(FJ$1,resumen!$A$4:$HF$104,204,FALSE)-FK29&lt;0,0,VLOOKUP(FJ$1,resumen!$A$4:$HF$104,204,FALSE)-FK29)</f>
        <v>0</v>
      </c>
      <c r="FK29" s="113">
        <f>VLOOKUP(FJ$1,resumen!$A$4:$HF$104,201,FALSE)</f>
        <v>0</v>
      </c>
      <c r="FL29" s="113">
        <f>VLOOKUP(FJ$1,resumen!$A$4:$HF$104,205,FALSE)</f>
        <v>0</v>
      </c>
      <c r="FM29" s="113">
        <f>IF(VLOOKUP(FM$1,resumen!$A$4:$HF$104,204,FALSE)-FN29&lt;0,0,VLOOKUP(FM$1,resumen!$A$4:$HF$104,204,FALSE)-FN29)</f>
        <v>0</v>
      </c>
      <c r="FN29" s="113">
        <f>VLOOKUP(FM$1,resumen!$A$4:$HF$104,201,FALSE)</f>
        <v>0</v>
      </c>
      <c r="FO29" s="113">
        <f>VLOOKUP(FM$1,resumen!$A$4:$HF$104,205,FALSE)</f>
        <v>0</v>
      </c>
      <c r="FP29" s="113">
        <f>IF(VLOOKUP(FP$1,resumen!$A$4:$HF$104,204,FALSE)-FQ29&lt;0,0,VLOOKUP(FP$1,resumen!$A$4:$HF$104,204,FALSE)-FQ29)</f>
        <v>0</v>
      </c>
      <c r="FQ29" s="113">
        <f>VLOOKUP(FP$1,resumen!$A$4:$HF$104,201,FALSE)</f>
        <v>0</v>
      </c>
      <c r="FR29" s="113">
        <f>VLOOKUP(FP$1,resumen!$A$4:$HF$104,205,FALSE)</f>
        <v>0</v>
      </c>
      <c r="FS29" s="113">
        <f>IF(VLOOKUP(FS$1,resumen!$A$4:$HF$104,204,FALSE)-FT29&lt;0,0,VLOOKUP(FS$1,resumen!$A$4:$HF$104,204,FALSE)-FT29)</f>
        <v>0</v>
      </c>
      <c r="FT29" s="113">
        <f>VLOOKUP(FS$1,resumen!$A$4:$HF$104,201,FALSE)</f>
        <v>0</v>
      </c>
      <c r="FU29" s="113">
        <f>VLOOKUP(FS$1,resumen!$A$4:$HF$104,205,FALSE)</f>
        <v>0</v>
      </c>
      <c r="FV29" s="113">
        <f>IF(VLOOKUP(FV$1,resumen!$A$4:$HF$104,204,FALSE)-FW29&lt;0,0,VLOOKUP(FV$1,resumen!$A$4:$HF$104,204,FALSE)-FW29)</f>
        <v>0</v>
      </c>
      <c r="FW29" s="113">
        <f>VLOOKUP(FV$1,resumen!$A$4:$HF$104,201,FALSE)</f>
        <v>0</v>
      </c>
      <c r="FX29" s="113">
        <f>VLOOKUP(FV$1,resumen!$A$4:$HF$104,205,FALSE)</f>
        <v>0</v>
      </c>
      <c r="FY29" s="113">
        <f>IF(VLOOKUP(FY$1,resumen!$A$4:$HF$104,204,FALSE)-FZ29&lt;0,0,VLOOKUP(FY$1,resumen!$A$4:$HF$104,204,FALSE)-FZ29)</f>
        <v>0</v>
      </c>
      <c r="FZ29" s="113">
        <f>VLOOKUP(FY$1,resumen!$A$4:$HF$104,201,FALSE)</f>
        <v>0</v>
      </c>
      <c r="GA29" s="113">
        <f>VLOOKUP(FY$1,resumen!$A$4:$HF$104,205,FALSE)</f>
        <v>0</v>
      </c>
      <c r="GB29" s="113">
        <f>IF(VLOOKUP(GB$1,resumen!$A$4:$HF$104,204,FALSE)-GC29&lt;0,0,VLOOKUP(GB$1,resumen!$A$4:$HF$104,204,FALSE)-GC29)</f>
        <v>0</v>
      </c>
      <c r="GC29" s="113">
        <f>VLOOKUP(GB$1,resumen!$A$4:$HF$104,201,FALSE)</f>
        <v>0</v>
      </c>
      <c r="GD29" s="113">
        <f>VLOOKUP(GB$1,resumen!$A$4:$HF$104,205,FALSE)</f>
        <v>0</v>
      </c>
      <c r="GE29" s="113">
        <f>IF(VLOOKUP(GE$1,resumen!$A$4:$HF$104,204,FALSE)-GF29&lt;0,0,VLOOKUP(GE$1,resumen!$A$4:$HF$104,204,FALSE)-GF29)</f>
        <v>0</v>
      </c>
      <c r="GF29" s="113">
        <f>VLOOKUP(GE$1,resumen!$A$4:$HF$104,201,FALSE)</f>
        <v>0</v>
      </c>
      <c r="GG29" s="113">
        <f>VLOOKUP(GE$1,resumen!$A$4:$HF$104,205,FALSE)</f>
        <v>0</v>
      </c>
      <c r="GH29" s="113">
        <f>IF(VLOOKUP(GH$1,resumen!$A$4:$HF$104,204,FALSE)-GI29&lt;0,0,VLOOKUP(GH$1,resumen!$A$4:$HF$104,204,FALSE)-GI29)</f>
        <v>0</v>
      </c>
      <c r="GI29" s="113">
        <f>VLOOKUP(GH$1,resumen!$A$4:$HF$104,201,FALSE)</f>
        <v>0</v>
      </c>
      <c r="GJ29" s="113">
        <f>VLOOKUP(GH$1,resumen!$A$4:$HF$104,205,FALSE)</f>
        <v>0</v>
      </c>
      <c r="GK29" s="113">
        <f>IF(VLOOKUP(GK$1,resumen!$A$4:$HF$104,204,FALSE)-GL29&lt;0,0,VLOOKUP(GK$1,resumen!$A$4:$HF$104,204,FALSE)-GL29)</f>
        <v>0</v>
      </c>
      <c r="GL29" s="113">
        <f>VLOOKUP(GK$1,resumen!$A$4:$HF$104,201,FALSE)</f>
        <v>0</v>
      </c>
      <c r="GM29" s="113">
        <f>VLOOKUP(GK$1,resumen!$A$4:$HF$104,205,FALSE)</f>
        <v>0</v>
      </c>
      <c r="GN29" s="113">
        <f>IF(VLOOKUP(GN$1,resumen!$A$4:$HF$104,204,FALSE)-GO29&lt;0,0,VLOOKUP(GN$1,resumen!$A$4:$HF$104,204,FALSE)-GO29)</f>
        <v>0</v>
      </c>
      <c r="GO29" s="113">
        <f>VLOOKUP(GN$1,resumen!$A$4:$HF$104,201,FALSE)</f>
        <v>0</v>
      </c>
      <c r="GP29" s="113">
        <f>VLOOKUP(GN$1,resumen!$A$4:$HF$104,205,FALSE)</f>
        <v>0</v>
      </c>
      <c r="GQ29" s="113">
        <f>IF(VLOOKUP(GQ$1,resumen!$A$4:$HF$104,204,FALSE)-GR29&lt;0,0,VLOOKUP(GQ$1,resumen!$A$4:$HF$104,204,FALSE)-GR29)</f>
        <v>0</v>
      </c>
      <c r="GR29" s="113">
        <f>VLOOKUP(GQ$1,resumen!$A$4:$HF$104,201,FALSE)</f>
        <v>0</v>
      </c>
      <c r="GS29" s="113">
        <f>VLOOKUP(GQ$1,resumen!$A$4:$HF$104,205,FALSE)</f>
        <v>0</v>
      </c>
      <c r="GT29" s="113">
        <f>IF(VLOOKUP(GT$1,resumen!$A$4:$HF$104,204,FALSE)-GU29&lt;0,0,VLOOKUP(GT$1,resumen!$A$4:$HF$104,204,FALSE)-GU29)</f>
        <v>0</v>
      </c>
      <c r="GU29" s="113">
        <f>VLOOKUP(GT$1,resumen!$A$4:$HF$104,201,FALSE)</f>
        <v>0</v>
      </c>
      <c r="GV29" s="113">
        <f>VLOOKUP(GT$1,resumen!$A$4:$HF$104,205,FALSE)</f>
        <v>0</v>
      </c>
      <c r="GW29" s="113">
        <f>IF(VLOOKUP(GW$1,resumen!$A$4:$HF$104,204,FALSE)-GX29&lt;0,0,VLOOKUP(GW$1,resumen!$A$4:$HF$104,204,FALSE)-GX29)</f>
        <v>0</v>
      </c>
      <c r="GX29" s="113">
        <f>VLOOKUP(GW$1,resumen!$A$4:$HF$104,201,FALSE)</f>
        <v>0</v>
      </c>
      <c r="GY29" s="113">
        <f>VLOOKUP(GW$1,resumen!$A$4:$HF$104,205,FALSE)</f>
        <v>0</v>
      </c>
      <c r="GZ29" s="113">
        <f>IF(VLOOKUP(GZ$1,resumen!$A$4:$HF$104,204,FALSE)-HA29&lt;0,0,VLOOKUP(GZ$1,resumen!$A$4:$HF$104,204,FALSE)-HA29)</f>
        <v>0</v>
      </c>
      <c r="HA29" s="113">
        <f>VLOOKUP(GZ$1,resumen!$A$4:$HF$104,201,FALSE)</f>
        <v>0</v>
      </c>
      <c r="HB29" s="113">
        <f>VLOOKUP(GZ$1,resumen!$A$4:$HF$104,205,FALSE)</f>
        <v>0</v>
      </c>
      <c r="HC29" s="113">
        <f>IF(VLOOKUP(HC$1,resumen!$A$4:$HF$104,204,FALSE)-HD29&lt;0,0,VLOOKUP(HC$1,resumen!$A$4:$HF$104,204,FALSE)-HD29)</f>
        <v>0</v>
      </c>
      <c r="HD29" s="113">
        <f>VLOOKUP(HC$1,resumen!$A$4:$HF$104,201,FALSE)</f>
        <v>0</v>
      </c>
      <c r="HE29" s="113">
        <f>VLOOKUP(HC$1,resumen!$A$4:$HF$104,205,FALSE)</f>
        <v>0</v>
      </c>
      <c r="HF29" s="113">
        <f>IF(VLOOKUP(HF$1,resumen!$A$4:$HF$104,204,FALSE)-HG29&lt;0,0,VLOOKUP(HF$1,resumen!$A$4:$HF$104,204,FALSE)-HG29)</f>
        <v>0</v>
      </c>
      <c r="HG29" s="113">
        <f>VLOOKUP(HF$1,resumen!$A$4:$HF$104,201,FALSE)</f>
        <v>0</v>
      </c>
      <c r="HH29" s="113">
        <f>VLOOKUP(HF$1,resumen!$A$4:$HF$104,205,FALSE)</f>
        <v>0</v>
      </c>
      <c r="HI29" s="113">
        <f>IF(VLOOKUP(HI$1,resumen!$A$4:$HF$104,204,FALSE)-HJ29&lt;0,0,VLOOKUP(HI$1,resumen!$A$4:$HF$104,204,FALSE)-HJ29)</f>
        <v>0</v>
      </c>
      <c r="HJ29" s="113">
        <f>VLOOKUP(HI$1,resumen!$A$4:$HF$104,201,FALSE)</f>
        <v>0</v>
      </c>
      <c r="HK29" s="113">
        <f>VLOOKUP(HI$1,resumen!$A$4:$HF$104,205,FALSE)</f>
        <v>0</v>
      </c>
      <c r="HL29" s="113">
        <f>IF(VLOOKUP(HL$1,resumen!$A$4:$HF$104,204,FALSE)-HM29&lt;0,0,VLOOKUP(HL$1,resumen!$A$4:$HF$104,204,FALSE)-HM29)</f>
        <v>0</v>
      </c>
      <c r="HM29" s="113">
        <f>VLOOKUP(HL$1,resumen!$A$4:$HF$104,201,FALSE)</f>
        <v>0</v>
      </c>
      <c r="HN29" s="113">
        <f>VLOOKUP(HL$1,resumen!$A$4:$HF$104,205,FALSE)</f>
        <v>0</v>
      </c>
      <c r="HO29" s="113">
        <f>IF(VLOOKUP(HO$1,resumen!$A$4:$HF$104,204,FALSE)-HP29&lt;0,0,VLOOKUP(HO$1,resumen!$A$4:$HF$104,204,FALSE)-HP29)</f>
        <v>0</v>
      </c>
      <c r="HP29" s="113">
        <f>VLOOKUP(HO$1,resumen!$A$4:$HF$104,201,FALSE)</f>
        <v>0</v>
      </c>
      <c r="HQ29" s="113">
        <f>VLOOKUP(HO$1,resumen!$A$4:$HF$104,205,FALSE)</f>
        <v>0</v>
      </c>
      <c r="HR29" s="113">
        <f>IF(VLOOKUP(HR$1,resumen!$A$4:$HF$104,204,FALSE)-HS29&lt;0,0,VLOOKUP(HR$1,resumen!$A$4:$HF$104,204,FALSE)-HS29)</f>
        <v>0</v>
      </c>
      <c r="HS29" s="113">
        <f>VLOOKUP(HR$1,resumen!$A$4:$HF$104,201,FALSE)</f>
        <v>0</v>
      </c>
      <c r="HT29" s="113">
        <f>VLOOKUP(HR$1,resumen!$A$4:$HF$104,205,FALSE)</f>
        <v>0</v>
      </c>
      <c r="HU29" s="113">
        <f>IF(VLOOKUP(HU$1,resumen!$A$4:$HF$104,204,FALSE)-HV29&lt;0,0,VLOOKUP(HU$1,resumen!$A$4:$HF$104,204,FALSE)-HV29)</f>
        <v>0</v>
      </c>
      <c r="HV29" s="113">
        <f>VLOOKUP(HU$1,resumen!$A$4:$HF$104,201,FALSE)</f>
        <v>0</v>
      </c>
      <c r="HW29" s="113">
        <f>VLOOKUP(HU$1,resumen!$A$4:$HF$104,205,FALSE)</f>
        <v>0</v>
      </c>
      <c r="HX29" s="113">
        <f>IF(VLOOKUP(HX$1,resumen!$A$4:$HF$104,204,FALSE)-HY29&lt;0,0,VLOOKUP(HX$1,resumen!$A$4:$HF$104,204,FALSE)-HY29)</f>
        <v>0</v>
      </c>
      <c r="HY29" s="113">
        <f>VLOOKUP(HX$1,resumen!$A$4:$HF$104,201,FALSE)</f>
        <v>0</v>
      </c>
      <c r="HZ29" s="113">
        <f>VLOOKUP(HX$1,resumen!$A$4:$HF$104,205,FALSE)</f>
        <v>0</v>
      </c>
      <c r="IA29" s="113">
        <f>IF(VLOOKUP(IA$1,resumen!$A$4:$HF$104,204,FALSE)-IB29&lt;0,0,VLOOKUP(IA$1,resumen!$A$4:$HF$104,204,FALSE)-IB29)</f>
        <v>0</v>
      </c>
      <c r="IB29" s="113">
        <f>VLOOKUP(IA$1,resumen!$A$4:$HF$104,201,FALSE)</f>
        <v>0</v>
      </c>
      <c r="IC29" s="113">
        <f>VLOOKUP(IA$1,resumen!$A$4:$HF$104,205,FALSE)</f>
        <v>0</v>
      </c>
      <c r="ID29" s="113">
        <f>IF(VLOOKUP(ID$1,resumen!$A$4:$HF$104,204,FALSE)-IE29&lt;0,0,VLOOKUP(ID$1,resumen!$A$4:$HF$104,204,FALSE)-IE29)</f>
        <v>0</v>
      </c>
      <c r="IE29" s="113">
        <f>VLOOKUP(ID$1,resumen!$A$4:$HF$104,201,FALSE)</f>
        <v>0</v>
      </c>
      <c r="IF29" s="113">
        <f>VLOOKUP(ID$1,resumen!$A$4:$HF$104,205,FALSE)</f>
        <v>0</v>
      </c>
      <c r="IG29" s="113">
        <f>IF(VLOOKUP(IG$1,resumen!$A$4:$HF$104,204,FALSE)-IH29&lt;0,0,VLOOKUP(IG$1,resumen!$A$4:$HF$104,204,FALSE)-IH29)</f>
        <v>0</v>
      </c>
      <c r="IH29" s="113">
        <f>VLOOKUP(IG$1,resumen!$A$4:$HF$104,201,FALSE)</f>
        <v>0</v>
      </c>
      <c r="II29" s="113">
        <f>VLOOKUP(IG$1,resumen!$A$4:$HF$104,205,FALSE)</f>
        <v>0</v>
      </c>
      <c r="IJ29" s="113">
        <f>IF(VLOOKUP(IJ$1,resumen!$A$4:$HF$104,204,FALSE)-IK29&lt;0,0,VLOOKUP(IJ$1,resumen!$A$4:$HF$104,204,FALSE)-IK29)</f>
        <v>0</v>
      </c>
      <c r="IK29" s="113">
        <f>VLOOKUP(IJ$1,resumen!$A$4:$HF$104,201,FALSE)</f>
        <v>0</v>
      </c>
      <c r="IL29" s="113">
        <f>VLOOKUP(IJ$1,resumen!$A$4:$HF$104,205,FALSE)</f>
        <v>0</v>
      </c>
      <c r="IM29" s="113">
        <f>IF(VLOOKUP(IM$1,resumen!$A$4:$HF$104,204,FALSE)-IN29&lt;0,0,VLOOKUP(IM$1,resumen!$A$4:$HF$104,204,FALSE)-IN29)</f>
        <v>0</v>
      </c>
      <c r="IN29" s="113">
        <f>VLOOKUP(IM$1,resumen!$A$4:$HF$104,201,FALSE)</f>
        <v>0</v>
      </c>
      <c r="IO29" s="113">
        <f>VLOOKUP(IM$1,resumen!$A$4:$HF$104,205,FALSE)</f>
        <v>0</v>
      </c>
      <c r="IP29" s="113">
        <f>IF(VLOOKUP(IP$1,resumen!$A$4:$HF$104,204,FALSE)-IQ29&lt;0,0,VLOOKUP(IP$1,resumen!$A$4:$HF$104,204,FALSE)-IQ29)</f>
        <v>0</v>
      </c>
      <c r="IQ29" s="113">
        <f>VLOOKUP(IP$1,resumen!$A$4:$HF$104,201,FALSE)</f>
        <v>0</v>
      </c>
      <c r="IR29" s="113">
        <f>VLOOKUP(IP$1,resumen!$A$4:$HF$104,205,FALSE)</f>
        <v>0</v>
      </c>
      <c r="IS29" s="113">
        <f>IF(VLOOKUP(IS$1,resumen!$A$4:$HF$104,204,FALSE)-IT29&lt;0,0,VLOOKUP(IS$1,resumen!$A$4:$HF$104,204,FALSE)-IT29)</f>
        <v>0</v>
      </c>
      <c r="IT29" s="113">
        <f>VLOOKUP(IS$1,resumen!$A$4:$HF$104,201,FALSE)</f>
        <v>0</v>
      </c>
      <c r="IU29" s="113">
        <f>VLOOKUP(IS$1,resumen!$A$4:$HF$104,205,FALSE)</f>
        <v>0</v>
      </c>
      <c r="IV29" s="113">
        <f>IF(VLOOKUP(IV$1,resumen!$A$4:$HF$104,204,FALSE)-IW29&lt;0,0,VLOOKUP(IV$1,resumen!$A$4:$HF$104,204,FALSE)-IW29)</f>
        <v>0</v>
      </c>
      <c r="IW29" s="113">
        <f>VLOOKUP(IV$1,resumen!$A$4:$HF$104,201,FALSE)</f>
        <v>0</v>
      </c>
      <c r="IX29" s="113">
        <f>VLOOKUP(IV$1,resumen!$A$4:$HF$104,205,FALSE)</f>
        <v>0</v>
      </c>
      <c r="IY29" s="113">
        <f>IF(VLOOKUP(IY$1,resumen!$A$4:$HF$104,204,FALSE)-IZ29&lt;0,0,VLOOKUP(IY$1,resumen!$A$4:$HF$104,204,FALSE)-IZ29)</f>
        <v>0</v>
      </c>
      <c r="IZ29" s="113">
        <f>VLOOKUP(IY$1,resumen!$A$4:$HF$104,201,FALSE)</f>
        <v>0</v>
      </c>
      <c r="JA29" s="113">
        <f>VLOOKUP(IY$1,resumen!$A$4:$HF$104,205,FALSE)</f>
        <v>0</v>
      </c>
      <c r="JB29" s="113">
        <f>IF(VLOOKUP(JB$1,resumen!$A$4:$HF$104,204,FALSE)-JC29&lt;0,0,VLOOKUP(JB$1,resumen!$A$4:$HF$104,204,FALSE)-JC29)</f>
        <v>0</v>
      </c>
      <c r="JC29" s="113">
        <f>VLOOKUP(JB$1,resumen!$A$4:$HF$104,201,FALSE)</f>
        <v>0</v>
      </c>
      <c r="JD29" s="113">
        <f>VLOOKUP(JB$1,resumen!$A$4:$HF$104,205,FALSE)</f>
        <v>0</v>
      </c>
      <c r="JE29" s="113">
        <f>IF(VLOOKUP(JE$1,resumen!$A$4:$HF$104,204,FALSE)-JF29&lt;0,0,VLOOKUP(JE$1,resumen!$A$4:$HF$104,204,FALSE)-JF29)</f>
        <v>0</v>
      </c>
      <c r="JF29" s="113">
        <f>VLOOKUP(JE$1,resumen!$A$4:$HF$104,201,FALSE)</f>
        <v>0</v>
      </c>
      <c r="JG29" s="113">
        <f>VLOOKUP(JE$1,resumen!$A$4:$HF$104,205,FALSE)</f>
        <v>0</v>
      </c>
      <c r="JH29" s="113">
        <f>IF(VLOOKUP(JH$1,resumen!$A$4:$HF$104,204,FALSE)-JI29&lt;0,0,VLOOKUP(JH$1,resumen!$A$4:$HF$104,204,FALSE)-JI29)</f>
        <v>0</v>
      </c>
      <c r="JI29" s="113">
        <f>VLOOKUP(JH$1,resumen!$A$4:$HF$104,201,FALSE)</f>
        <v>0</v>
      </c>
      <c r="JJ29" s="113">
        <f>VLOOKUP(JH$1,resumen!$A$4:$HF$104,205,FALSE)</f>
        <v>0</v>
      </c>
      <c r="JK29" s="113">
        <f>IF(VLOOKUP(JK$1,resumen!$A$4:$HF$104,204,FALSE)-JL29&lt;0,0,VLOOKUP(JK$1,resumen!$A$4:$HF$104,204,FALSE)-JL29)</f>
        <v>0</v>
      </c>
      <c r="JL29" s="113">
        <f>VLOOKUP(JK$1,resumen!$A$4:$HF$104,201,FALSE)</f>
        <v>0</v>
      </c>
      <c r="JM29" s="113">
        <f>VLOOKUP(JK$1,resumen!$A$4:$HF$104,205,FALSE)</f>
        <v>0</v>
      </c>
      <c r="JN29" s="113">
        <f>IF(VLOOKUP(JN$1,resumen!$A$4:$HF$104,204,FALSE)-JO29&lt;0,0,VLOOKUP(JN$1,resumen!$A$4:$HF$104,204,FALSE)-JO29)</f>
        <v>0</v>
      </c>
      <c r="JO29" s="113">
        <f>VLOOKUP(JN$1,resumen!$A$4:$HF$104,201,FALSE)</f>
        <v>0</v>
      </c>
      <c r="JP29" s="113">
        <f>VLOOKUP(JN$1,resumen!$A$4:$HF$104,205,FALSE)</f>
        <v>0</v>
      </c>
      <c r="JQ29" s="113">
        <f>IF(VLOOKUP(JQ$1,resumen!$A$4:$HF$104,204,FALSE)-JR29&lt;0,0,VLOOKUP(JQ$1,resumen!$A$4:$HF$104,204,FALSE)-JR29)</f>
        <v>0</v>
      </c>
      <c r="JR29" s="113">
        <f>VLOOKUP(JQ$1,resumen!$A$4:$HF$104,201,FALSE)</f>
        <v>0</v>
      </c>
      <c r="JS29" s="113">
        <f>VLOOKUP(JQ$1,resumen!$A$4:$HF$104,205,FALSE)</f>
        <v>0</v>
      </c>
      <c r="JT29" s="113">
        <f>IF(VLOOKUP(JT$1,resumen!$A$4:$HF$104,204,FALSE)-JU29&lt;0,0,VLOOKUP(JT$1,resumen!$A$4:$HF$104,204,FALSE)-JU29)</f>
        <v>0</v>
      </c>
      <c r="JU29" s="113">
        <f>VLOOKUP(JT$1,resumen!$A$4:$HF$104,201,FALSE)</f>
        <v>0</v>
      </c>
      <c r="JV29" s="113">
        <f>VLOOKUP(JT$1,resumen!$A$4:$HF$104,205,FALSE)</f>
        <v>0</v>
      </c>
      <c r="JW29" s="113">
        <f>IF(VLOOKUP(JW$1,resumen!$A$4:$HF$104,204,FALSE)-JX29&lt;0,0,VLOOKUP(JW$1,resumen!$A$4:$HF$104,204,FALSE)-JX29)</f>
        <v>0</v>
      </c>
      <c r="JX29" s="113">
        <f>VLOOKUP(JW$1,resumen!$A$4:$HF$104,201,FALSE)</f>
        <v>0</v>
      </c>
      <c r="JY29" s="113">
        <f>VLOOKUP(JW$1,resumen!$A$4:$HF$104,205,FALSE)</f>
        <v>0</v>
      </c>
      <c r="JZ29" s="113">
        <f>IF(VLOOKUP(JZ$1,resumen!$A$4:$HF$104,204,FALSE)-KA29&lt;0,0,VLOOKUP(JZ$1,resumen!$A$4:$HF$104,204,FALSE)-KA29)</f>
        <v>0</v>
      </c>
      <c r="KA29" s="113">
        <f>VLOOKUP(JZ$1,resumen!$A$4:$HF$104,201,FALSE)</f>
        <v>0</v>
      </c>
      <c r="KB29" s="113">
        <f>VLOOKUP(JZ$1,resumen!$A$4:$HF$104,205,FALSE)</f>
        <v>0</v>
      </c>
      <c r="KC29" s="113">
        <f>IF(VLOOKUP(KC$1,resumen!$A$4:$HF$104,204,FALSE)-KD29&lt;0,0,VLOOKUP(KC$1,resumen!$A$4:$HF$104,204,FALSE)-KD29)</f>
        <v>0</v>
      </c>
      <c r="KD29" s="113">
        <f>VLOOKUP(KC$1,resumen!$A$4:$HF$104,201,FALSE)</f>
        <v>0</v>
      </c>
      <c r="KE29" s="113">
        <f>VLOOKUP(KC$1,resumen!$A$4:$HF$104,205,FALSE)</f>
        <v>0</v>
      </c>
      <c r="KF29" s="113">
        <f>IF(VLOOKUP(KF$1,resumen!$A$4:$HF$104,204,FALSE)-KG29&lt;0,0,VLOOKUP(KF$1,resumen!$A$4:$HF$104,204,FALSE)-KG29)</f>
        <v>0</v>
      </c>
      <c r="KG29" s="113">
        <f>VLOOKUP(KF$1,resumen!$A$4:$HF$104,201,FALSE)</f>
        <v>0</v>
      </c>
      <c r="KH29" s="113">
        <f>VLOOKUP(KF$1,resumen!$A$4:$HF$104,205,FALSE)</f>
        <v>0</v>
      </c>
      <c r="KI29" s="113">
        <f>IF(VLOOKUP(KI$1,resumen!$A$4:$HF$104,204,FALSE)-KJ29&lt;0,0,VLOOKUP(KI$1,resumen!$A$4:$HF$104,204,FALSE)-KJ29)</f>
        <v>0</v>
      </c>
      <c r="KJ29" s="113">
        <f>VLOOKUP(KI$1,resumen!$A$4:$HF$104,201,FALSE)</f>
        <v>0</v>
      </c>
      <c r="KK29" s="113">
        <f>VLOOKUP(KI$1,resumen!$A$4:$HF$104,205,FALSE)</f>
        <v>0</v>
      </c>
      <c r="KL29" s="113">
        <f>IF(VLOOKUP(KL$1,resumen!$A$4:$HF$104,204,FALSE)-KM29&lt;0,0,VLOOKUP(KL$1,resumen!$A$4:$HF$104,204,FALSE)-KM29)</f>
        <v>0</v>
      </c>
      <c r="KM29" s="113">
        <f>VLOOKUP(KL$1,resumen!$A$4:$HF$104,201,FALSE)</f>
        <v>0</v>
      </c>
      <c r="KN29" s="113">
        <f>VLOOKUP(KL$1,resumen!$A$4:$HF$104,205,FALSE)</f>
        <v>0</v>
      </c>
      <c r="KO29" s="113">
        <f>IF(VLOOKUP(KO$1,resumen!$A$4:$HF$104,204,FALSE)-KP29&lt;0,0,VLOOKUP(KO$1,resumen!$A$4:$HF$104,204,FALSE)-KP29)</f>
        <v>0</v>
      </c>
      <c r="KP29" s="113">
        <f>VLOOKUP(KO$1,resumen!$A$4:$HF$104,201,FALSE)</f>
        <v>0</v>
      </c>
      <c r="KQ29" s="113">
        <f>VLOOKUP(KO$1,resumen!$A$4:$HF$104,205,FALSE)</f>
        <v>0</v>
      </c>
      <c r="KR29" s="113">
        <f t="shared" si="0"/>
        <v>0</v>
      </c>
      <c r="KS29" s="113">
        <f t="shared" si="0"/>
        <v>0</v>
      </c>
      <c r="KT29" s="113">
        <f t="shared" si="0"/>
        <v>0</v>
      </c>
      <c r="KU29" s="140"/>
      <c r="KV29" s="24">
        <f t="shared" si="1"/>
        <v>0</v>
      </c>
    </row>
    <row r="30" spans="1:308" x14ac:dyDescent="0.25">
      <c r="A30" s="26">
        <v>1000408</v>
      </c>
      <c r="B30" s="59" t="s">
        <v>219</v>
      </c>
      <c r="C30" s="26" t="s">
        <v>9</v>
      </c>
      <c r="D30" s="113">
        <f>IF(VLOOKUP(D$1,resumen!$A$4:$HF$104,204,FALSE)-E30&lt;0,0,VLOOKUP(D$1,resumen!$A$4:$HF$104,204,FALSE)-E30)</f>
        <v>0</v>
      </c>
      <c r="E30" s="113">
        <f>VLOOKUP(D$1,resumen!$A$4:$HF$104,201,FALSE)</f>
        <v>0</v>
      </c>
      <c r="F30" s="113">
        <f>VLOOKUP(D$1,resumen!$A$4:$HF$104,205,FALSE)</f>
        <v>0</v>
      </c>
      <c r="G30" s="113">
        <f>IF(VLOOKUP(G$1,resumen!$A$4:$HF$104,204,FALSE)-H30&lt;0,0,VLOOKUP(G$1,resumen!$A$4:$HF$104,204,FALSE)-H30)</f>
        <v>0</v>
      </c>
      <c r="H30" s="113">
        <f>VLOOKUP(G$1,resumen!$A$4:$HF$104,201,FALSE)</f>
        <v>0</v>
      </c>
      <c r="I30" s="113">
        <f>VLOOKUP(G$1,resumen!$A$4:$HF$104,205,FALSE)</f>
        <v>0</v>
      </c>
      <c r="J30" s="113">
        <f>IF(VLOOKUP(J$1,resumen!$A$4:$HF$104,204,FALSE)-K30&lt;0,0,VLOOKUP(J$1,resumen!$A$4:$HF$104,204,FALSE)-K30)</f>
        <v>0</v>
      </c>
      <c r="K30" s="113">
        <f>VLOOKUP(J$1,resumen!$A$4:$HF$104,201,FALSE)</f>
        <v>0</v>
      </c>
      <c r="L30" s="113">
        <f>VLOOKUP(J$1,resumen!$A$4:$HF$104,205,FALSE)</f>
        <v>0</v>
      </c>
      <c r="M30" s="113">
        <f>IF(VLOOKUP(M$1,resumen!$A$4:$HF$104,204,FALSE)-N30&lt;0,0,VLOOKUP(M$1,resumen!$A$4:$HF$104,204,FALSE)-N30)</f>
        <v>0</v>
      </c>
      <c r="N30" s="113">
        <f>VLOOKUP(M$1,resumen!$A$4:$HF$104,201,FALSE)</f>
        <v>0</v>
      </c>
      <c r="O30" s="113">
        <f>VLOOKUP(M$1,resumen!$A$4:$HF$104,205,FALSE)</f>
        <v>0</v>
      </c>
      <c r="P30" s="113">
        <f>IF(VLOOKUP(P$1,resumen!$A$4:$HF$104,204,FALSE)-Q30&lt;0,0,VLOOKUP(P$1,resumen!$A$4:$HF$104,204,FALSE)-Q30)</f>
        <v>0</v>
      </c>
      <c r="Q30" s="113">
        <f>VLOOKUP(P$1,resumen!$A$4:$HF$104,201,FALSE)</f>
        <v>0</v>
      </c>
      <c r="R30" s="113">
        <f>VLOOKUP(P$1,resumen!$A$4:$HF$104,205,FALSE)</f>
        <v>0</v>
      </c>
      <c r="S30" s="113">
        <f>IF(VLOOKUP(S$1,resumen!$A$4:$HF$104,204,FALSE)-T30&lt;0,0,VLOOKUP(S$1,resumen!$A$4:$HF$104,204,FALSE)-T30)</f>
        <v>0</v>
      </c>
      <c r="T30" s="113">
        <f>VLOOKUP(S$1,resumen!$A$4:$HF$104,201,FALSE)</f>
        <v>0</v>
      </c>
      <c r="U30" s="113">
        <f>VLOOKUP(S$1,resumen!$A$4:$HF$104,205,FALSE)</f>
        <v>0</v>
      </c>
      <c r="V30" s="113">
        <f>IF(VLOOKUP(V$1,resumen!$A$4:$HF$104,204,FALSE)-W30&lt;0,0,VLOOKUP(V$1,resumen!$A$4:$HF$104,204,FALSE)-W30)</f>
        <v>0</v>
      </c>
      <c r="W30" s="113">
        <f>VLOOKUP(V$1,resumen!$A$4:$HF$104,201,FALSE)</f>
        <v>0</v>
      </c>
      <c r="X30" s="113">
        <f>VLOOKUP(V$1,resumen!$A$4:$HF$104,205,FALSE)</f>
        <v>0</v>
      </c>
      <c r="Y30" s="113">
        <f>IF(VLOOKUP(Y$1,resumen!$A$4:$HF$104,204,FALSE)-Z30&lt;0,0,VLOOKUP(Y$1,resumen!$A$4:$HF$104,204,FALSE)-Z30)</f>
        <v>0</v>
      </c>
      <c r="Z30" s="113">
        <f>VLOOKUP(Y$1,resumen!$A$4:$HF$104,201,FALSE)</f>
        <v>0</v>
      </c>
      <c r="AA30" s="113">
        <f>VLOOKUP(Y$1,resumen!$A$4:$HF$104,205,FALSE)</f>
        <v>0</v>
      </c>
      <c r="AB30" s="113">
        <f>IF(VLOOKUP(AB$1,resumen!$A$4:$HF$104,204,FALSE)-AC30&lt;0,0,VLOOKUP(AB$1,resumen!$A$4:$HF$104,204,FALSE)-AC30)</f>
        <v>0</v>
      </c>
      <c r="AC30" s="113">
        <f>VLOOKUP(AB$1,resumen!$A$4:$HF$104,201,FALSE)</f>
        <v>0</v>
      </c>
      <c r="AD30" s="113">
        <f>VLOOKUP(AB$1,resumen!$A$4:$HF$104,205,FALSE)</f>
        <v>0</v>
      </c>
      <c r="AE30" s="113">
        <f>IF(VLOOKUP(AE$1,resumen!$A$4:$HF$104,204,FALSE)-AF30&lt;0,0,VLOOKUP(AE$1,resumen!$A$4:$HF$104,204,FALSE)-AF30)</f>
        <v>0</v>
      </c>
      <c r="AF30" s="113">
        <f>VLOOKUP(AE$1,resumen!$A$4:$HF$104,201,FALSE)</f>
        <v>0</v>
      </c>
      <c r="AG30" s="113">
        <f>VLOOKUP(AE$1,resumen!$A$4:$HF$104,205,FALSE)</f>
        <v>0</v>
      </c>
      <c r="AH30" s="113">
        <f>IF(VLOOKUP(AH$1,resumen!$A$4:$HF$104,204,FALSE)-AI30&lt;0,0,VLOOKUP(AH$1,resumen!$A$4:$HF$104,204,FALSE)-AI30)</f>
        <v>0</v>
      </c>
      <c r="AI30" s="113">
        <f>VLOOKUP(AH$1,resumen!$A$4:$HF$104,201,FALSE)</f>
        <v>0</v>
      </c>
      <c r="AJ30" s="113">
        <f>VLOOKUP(AH$1,resumen!$A$4:$HF$104,205,FALSE)</f>
        <v>0</v>
      </c>
      <c r="AK30" s="113">
        <f>IF(VLOOKUP(AK$1,resumen!$A$4:$HF$104,204,FALSE)-AL30&lt;0,0,VLOOKUP(AK$1,resumen!$A$4:$HF$104,204,FALSE)-AL30)</f>
        <v>0</v>
      </c>
      <c r="AL30" s="113">
        <f>VLOOKUP(AK$1,resumen!$A$4:$HF$104,201,FALSE)</f>
        <v>0</v>
      </c>
      <c r="AM30" s="113">
        <f>VLOOKUP(AK$1,resumen!$A$4:$HF$104,205,FALSE)</f>
        <v>0</v>
      </c>
      <c r="AN30" s="113">
        <f>IF(VLOOKUP(AN$1,resumen!$A$4:$HF$104,204,FALSE)-AO30&lt;0,0,VLOOKUP(AN$1,resumen!$A$4:$HF$104,204,FALSE)-AO30)</f>
        <v>0</v>
      </c>
      <c r="AO30" s="113">
        <f>VLOOKUP(AN$1,resumen!$A$4:$HF$104,201,FALSE)</f>
        <v>0</v>
      </c>
      <c r="AP30" s="113">
        <f>VLOOKUP(AN$1,resumen!$A$4:$HF$104,205,FALSE)</f>
        <v>0</v>
      </c>
      <c r="AQ30" s="113">
        <f>IF(VLOOKUP(AQ$1,resumen!$A$4:$HF$104,204,FALSE)-AR30&lt;0,0,VLOOKUP(AQ$1,resumen!$A$4:$HF$104,204,FALSE)-AR30)</f>
        <v>0</v>
      </c>
      <c r="AR30" s="113">
        <f>VLOOKUP(AQ$1,resumen!$A$4:$HF$104,201,FALSE)</f>
        <v>0</v>
      </c>
      <c r="AS30" s="113">
        <f>VLOOKUP(AQ$1,resumen!$A$4:$HF$104,205,FALSE)</f>
        <v>0</v>
      </c>
      <c r="AT30" s="113">
        <f>IF(VLOOKUP(AT$1,resumen!$A$4:$HF$104,204,FALSE)-AU30&lt;0,0,VLOOKUP(AT$1,resumen!$A$4:$HF$104,204,FALSE)-AU30)</f>
        <v>0</v>
      </c>
      <c r="AU30" s="113">
        <f>VLOOKUP(AT$1,resumen!$A$4:$HF$104,201,FALSE)</f>
        <v>0</v>
      </c>
      <c r="AV30" s="113">
        <f>VLOOKUP(AT$1,resumen!$A$4:$HF$104,205,FALSE)</f>
        <v>0</v>
      </c>
      <c r="AW30" s="113">
        <f>IF(VLOOKUP(AW$1,resumen!$A$4:$HF$104,204,FALSE)-AX30&lt;0,0,VLOOKUP(AW$1,resumen!$A$4:$HF$104,204,FALSE)-AX30)</f>
        <v>0</v>
      </c>
      <c r="AX30" s="113">
        <f>VLOOKUP(AW$1,resumen!$A$4:$HF$104,201,FALSE)</f>
        <v>0</v>
      </c>
      <c r="AY30" s="113">
        <f>VLOOKUP(AW$1,resumen!$A$4:$HF$104,205,FALSE)</f>
        <v>0</v>
      </c>
      <c r="AZ30" s="113">
        <f>IF(VLOOKUP(AZ$1,resumen!$A$4:$HF$104,204,FALSE)-BA30&lt;0,0,VLOOKUP(AZ$1,resumen!$A$4:$HF$104,204,FALSE)-BA30)</f>
        <v>0</v>
      </c>
      <c r="BA30" s="113">
        <f>VLOOKUP(AZ$1,resumen!$A$4:$HF$104,201,FALSE)</f>
        <v>0</v>
      </c>
      <c r="BB30" s="113">
        <f>VLOOKUP(AZ$1,resumen!$A$4:$HF$104,205,FALSE)</f>
        <v>0</v>
      </c>
      <c r="BC30" s="113">
        <f>IF(VLOOKUP(BC$1,resumen!$A$4:$HF$104,204,FALSE)-BD30&lt;0,0,VLOOKUP(BC$1,resumen!$A$4:$HF$104,204,FALSE)-BD30)</f>
        <v>0</v>
      </c>
      <c r="BD30" s="113">
        <f>VLOOKUP(BC$1,resumen!$A$4:$HF$104,201,FALSE)</f>
        <v>0</v>
      </c>
      <c r="BE30" s="113">
        <f>VLOOKUP(BC$1,resumen!$A$4:$HF$104,205,FALSE)</f>
        <v>0</v>
      </c>
      <c r="BF30" s="113">
        <f>IF(VLOOKUP(BF$1,resumen!$A$4:$HF$104,204,FALSE)-BG30&lt;0,0,VLOOKUP(BF$1,resumen!$A$4:$HF$104,204,FALSE)-BG30)</f>
        <v>0</v>
      </c>
      <c r="BG30" s="113">
        <f>VLOOKUP(BF$1,resumen!$A$4:$HF$104,201,FALSE)</f>
        <v>0</v>
      </c>
      <c r="BH30" s="113">
        <f>VLOOKUP(BF$1,resumen!$A$4:$HF$104,205,FALSE)</f>
        <v>0</v>
      </c>
      <c r="BI30" s="113">
        <f>IF(VLOOKUP(BI$1,resumen!$A$4:$HF$104,204,FALSE)-BJ30&lt;0,0,VLOOKUP(BI$1,resumen!$A$4:$HF$104,204,FALSE)-BJ30)</f>
        <v>0</v>
      </c>
      <c r="BJ30" s="113">
        <f>VLOOKUP(BI$1,resumen!$A$4:$HF$104,201,FALSE)</f>
        <v>0</v>
      </c>
      <c r="BK30" s="113">
        <f>VLOOKUP(BI$1,resumen!$A$4:$HF$104,205,FALSE)</f>
        <v>0</v>
      </c>
      <c r="BL30" s="113">
        <f>IF(VLOOKUP(BL$1,resumen!$A$4:$HF$104,204,FALSE)-BM30&lt;0,0,VLOOKUP(BL$1,resumen!$A$4:$HF$104,204,FALSE)-BM30)</f>
        <v>0</v>
      </c>
      <c r="BM30" s="113">
        <f>VLOOKUP(BL$1,resumen!$A$4:$HF$104,201,FALSE)</f>
        <v>0</v>
      </c>
      <c r="BN30" s="113">
        <f>VLOOKUP(BL$1,resumen!$A$4:$HF$104,205,FALSE)</f>
        <v>0</v>
      </c>
      <c r="BO30" s="113">
        <f>IF(VLOOKUP(BO$1,resumen!$A$4:$HF$104,204,FALSE)-BP30&lt;0,0,VLOOKUP(BO$1,resumen!$A$4:$HF$104,204,FALSE)-BP30)</f>
        <v>0</v>
      </c>
      <c r="BP30" s="113">
        <f>VLOOKUP(BO$1,resumen!$A$4:$HF$104,201,FALSE)</f>
        <v>0</v>
      </c>
      <c r="BQ30" s="113">
        <f>VLOOKUP(BO$1,resumen!$A$4:$HF$104,205,FALSE)</f>
        <v>0</v>
      </c>
      <c r="BR30" s="113">
        <f>IF(VLOOKUP(BR$1,resumen!$A$4:$HF$104,204,FALSE)-BS30&lt;0,0,VLOOKUP(BR$1,resumen!$A$4:$HF$104,204,FALSE)-BS30)</f>
        <v>0</v>
      </c>
      <c r="BS30" s="113">
        <f>VLOOKUP(BR$1,resumen!$A$4:$HF$104,201,FALSE)</f>
        <v>0</v>
      </c>
      <c r="BT30" s="113">
        <f>VLOOKUP(BR$1,resumen!$A$4:$HF$104,205,FALSE)</f>
        <v>0</v>
      </c>
      <c r="BU30" s="113">
        <f>IF(VLOOKUP(BU$1,resumen!$A$4:$HF$104,204,FALSE)-BV30&lt;0,0,VLOOKUP(BU$1,resumen!$A$4:$HF$104,204,FALSE)-BV30)</f>
        <v>0</v>
      </c>
      <c r="BV30" s="113">
        <f>VLOOKUP(BU$1,resumen!$A$4:$HF$104,201,FALSE)</f>
        <v>0</v>
      </c>
      <c r="BW30" s="113">
        <f>VLOOKUP(BU$1,resumen!$A$4:$HF$104,205,FALSE)</f>
        <v>0</v>
      </c>
      <c r="BX30" s="113">
        <f>IF(VLOOKUP(BX$1,resumen!$A$4:$HF$104,204,FALSE)-BY30&lt;0,0,VLOOKUP(BX$1,resumen!$A$4:$HF$104,204,FALSE)-BY30)</f>
        <v>0</v>
      </c>
      <c r="BY30" s="113">
        <f>VLOOKUP(BX$1,resumen!$A$4:$HF$104,201,FALSE)</f>
        <v>0</v>
      </c>
      <c r="BZ30" s="113">
        <f>VLOOKUP(BX$1,resumen!$A$4:$HF$104,205,FALSE)</f>
        <v>0</v>
      </c>
      <c r="CA30" s="113">
        <f>IF(VLOOKUP(CA$1,resumen!$A$4:$HF$104,204,FALSE)-CB30&lt;0,0,VLOOKUP(CA$1,resumen!$A$4:$HF$104,204,FALSE)-CB30)</f>
        <v>0</v>
      </c>
      <c r="CB30" s="113">
        <f>VLOOKUP(CA$1,resumen!$A$4:$HF$104,201,FALSE)</f>
        <v>0</v>
      </c>
      <c r="CC30" s="113">
        <f>VLOOKUP(CA$1,resumen!$A$4:$HF$104,205,FALSE)</f>
        <v>0</v>
      </c>
      <c r="CD30" s="113">
        <f>IF(VLOOKUP(CD$1,resumen!$A$4:$HF$104,204,FALSE)-CE30&lt;0,0,VLOOKUP(CD$1,resumen!$A$4:$HF$104,204,FALSE)-CE30)</f>
        <v>0</v>
      </c>
      <c r="CE30" s="113">
        <f>VLOOKUP(CD$1,resumen!$A$4:$HF$104,201,FALSE)</f>
        <v>0</v>
      </c>
      <c r="CF30" s="113">
        <f>VLOOKUP(CD$1,resumen!$A$4:$HF$104,205,FALSE)</f>
        <v>0</v>
      </c>
      <c r="CG30" s="113">
        <f>IF(VLOOKUP(CG$1,resumen!$A$4:$HF$104,204,FALSE)-CH30&lt;0,0,VLOOKUP(CG$1,resumen!$A$4:$HF$104,204,FALSE)-CH30)</f>
        <v>0</v>
      </c>
      <c r="CH30" s="113">
        <f>VLOOKUP(CG$1,resumen!$A$4:$HF$104,201,FALSE)</f>
        <v>0</v>
      </c>
      <c r="CI30" s="113">
        <f>VLOOKUP(CG$1,resumen!$A$4:$HF$104,205,FALSE)</f>
        <v>0</v>
      </c>
      <c r="CJ30" s="113">
        <f>IF(VLOOKUP(CJ$1,resumen!$A$4:$HF$104,204,FALSE)-CK30&lt;0,0,VLOOKUP(CJ$1,resumen!$A$4:$HF$104,204,FALSE)-CK30)</f>
        <v>0</v>
      </c>
      <c r="CK30" s="113">
        <f>VLOOKUP(CJ$1,resumen!$A$4:$HF$104,201,FALSE)</f>
        <v>0</v>
      </c>
      <c r="CL30" s="113">
        <f>VLOOKUP(CJ$1,resumen!$A$4:$HF$104,205,FALSE)</f>
        <v>0</v>
      </c>
      <c r="CM30" s="113">
        <f>IF(VLOOKUP(CM$1,resumen!$A$4:$HF$104,204,FALSE)-CN30&lt;0,0,VLOOKUP(CM$1,resumen!$A$4:$HF$104,204,FALSE)-CN30)</f>
        <v>0</v>
      </c>
      <c r="CN30" s="113">
        <f>VLOOKUP(CM$1,resumen!$A$4:$HF$104,201,FALSE)</f>
        <v>0</v>
      </c>
      <c r="CO30" s="113">
        <f>VLOOKUP(CM$1,resumen!$A$4:$HF$104,205,FALSE)</f>
        <v>0</v>
      </c>
      <c r="CP30" s="113">
        <f>IF(VLOOKUP(CP$1,resumen!$A$4:$HF$104,204,FALSE)-CQ30&lt;0,0,VLOOKUP(CP$1,resumen!$A$4:$HF$104,204,FALSE)-CQ30)</f>
        <v>0</v>
      </c>
      <c r="CQ30" s="113">
        <f>VLOOKUP(CP$1,resumen!$A$4:$HF$104,201,FALSE)</f>
        <v>0</v>
      </c>
      <c r="CR30" s="113">
        <f>VLOOKUP(CP$1,resumen!$A$4:$HF$104,205,FALSE)</f>
        <v>0</v>
      </c>
      <c r="CS30" s="113">
        <f>IF(VLOOKUP(CS$1,resumen!$A$4:$HF$104,204,FALSE)-CT30&lt;0,0,VLOOKUP(CS$1,resumen!$A$4:$HF$104,204,FALSE)-CT30)</f>
        <v>0</v>
      </c>
      <c r="CT30" s="113">
        <f>VLOOKUP(CS$1,resumen!$A$4:$HF$104,201,FALSE)</f>
        <v>0</v>
      </c>
      <c r="CU30" s="113">
        <f>VLOOKUP(CS$1,resumen!$A$4:$HF$104,205,FALSE)</f>
        <v>0</v>
      </c>
      <c r="CV30" s="113">
        <f>IF(VLOOKUP(CV$1,resumen!$A$4:$HF$104,204,FALSE)-CW30&lt;0,0,VLOOKUP(CV$1,resumen!$A$4:$HF$104,204,FALSE)-CW30)</f>
        <v>0</v>
      </c>
      <c r="CW30" s="113">
        <f>VLOOKUP(CV$1,resumen!$A$4:$HF$104,201,FALSE)</f>
        <v>0</v>
      </c>
      <c r="CX30" s="113">
        <f>VLOOKUP(CV$1,resumen!$A$4:$HF$104,205,FALSE)</f>
        <v>0</v>
      </c>
      <c r="CY30" s="113">
        <f>IF(VLOOKUP(CY$1,resumen!$A$4:$HF$104,204,FALSE)-CZ30&lt;0,0,VLOOKUP(CY$1,resumen!$A$4:$HF$104,204,FALSE)-CZ30)</f>
        <v>0</v>
      </c>
      <c r="CZ30" s="113">
        <f>VLOOKUP(CY$1,resumen!$A$4:$HF$104,201,FALSE)</f>
        <v>0</v>
      </c>
      <c r="DA30" s="113">
        <f>VLOOKUP(CY$1,resumen!$A$4:$HF$104,205,FALSE)</f>
        <v>0</v>
      </c>
      <c r="DB30" s="113">
        <f>IF(VLOOKUP(DB$1,resumen!$A$4:$HF$104,204,FALSE)-DC30&lt;0,0,VLOOKUP(DB$1,resumen!$A$4:$HF$104,204,FALSE)-DC30)</f>
        <v>0</v>
      </c>
      <c r="DC30" s="113">
        <f>VLOOKUP(DB$1,resumen!$A$4:$HF$104,201,FALSE)</f>
        <v>0</v>
      </c>
      <c r="DD30" s="113">
        <f>VLOOKUP(DB$1,resumen!$A$4:$HF$104,205,FALSE)</f>
        <v>0</v>
      </c>
      <c r="DE30" s="113">
        <f>IF(VLOOKUP(DE$1,resumen!$A$4:$HF$104,204,FALSE)-DF30&lt;0,0,VLOOKUP(DE$1,resumen!$A$4:$HF$104,204,FALSE)-DF30)</f>
        <v>0</v>
      </c>
      <c r="DF30" s="113">
        <f>VLOOKUP(DE$1,resumen!$A$4:$HF$104,201,FALSE)</f>
        <v>0</v>
      </c>
      <c r="DG30" s="113">
        <f>VLOOKUP(DE$1,resumen!$A$4:$HF$104,205,FALSE)</f>
        <v>0</v>
      </c>
      <c r="DH30" s="113">
        <f>IF(VLOOKUP(DH$1,resumen!$A$4:$HF$104,204,FALSE)-DI30&lt;0,0,VLOOKUP(DH$1,resumen!$A$4:$HF$104,204,FALSE)-DI30)</f>
        <v>0</v>
      </c>
      <c r="DI30" s="113">
        <f>VLOOKUP(DH$1,resumen!$A$4:$HF$104,201,FALSE)</f>
        <v>0</v>
      </c>
      <c r="DJ30" s="113">
        <f>VLOOKUP(DH$1,resumen!$A$4:$HF$104,205,FALSE)</f>
        <v>0</v>
      </c>
      <c r="DK30" s="113">
        <f>IF(VLOOKUP(DK$1,resumen!$A$4:$HF$104,204,FALSE)-DL30&lt;0,0,VLOOKUP(DK$1,resumen!$A$4:$HF$104,204,FALSE)-DL30)</f>
        <v>0</v>
      </c>
      <c r="DL30" s="113">
        <f>VLOOKUP(DK$1,resumen!$A$4:$HF$104,201,FALSE)</f>
        <v>0</v>
      </c>
      <c r="DM30" s="113">
        <f>VLOOKUP(DK$1,resumen!$A$4:$HF$104,205,FALSE)</f>
        <v>0</v>
      </c>
      <c r="DN30" s="113">
        <f>IF(VLOOKUP(DN$1,resumen!$A$4:$HF$104,204,FALSE)-DO30&lt;0,0,VLOOKUP(DN$1,resumen!$A$4:$HF$104,204,FALSE)-DO30)</f>
        <v>0</v>
      </c>
      <c r="DO30" s="113">
        <f>VLOOKUP(DN$1,resumen!$A$4:$HF$104,201,FALSE)</f>
        <v>0</v>
      </c>
      <c r="DP30" s="113">
        <f>VLOOKUP(DN$1,resumen!$A$4:$HF$104,205,FALSE)</f>
        <v>0</v>
      </c>
      <c r="DQ30" s="113">
        <f>IF(VLOOKUP(DQ$1,resumen!$A$4:$HF$104,204,FALSE)-DR30&lt;0,0,VLOOKUP(DQ$1,resumen!$A$4:$HF$104,204,FALSE)-DR30)</f>
        <v>0</v>
      </c>
      <c r="DR30" s="113">
        <f>VLOOKUP(DQ$1,resumen!$A$4:$HF$104,201,FALSE)</f>
        <v>0</v>
      </c>
      <c r="DS30" s="113">
        <f>VLOOKUP(DQ$1,resumen!$A$4:$HF$104,205,FALSE)</f>
        <v>0</v>
      </c>
      <c r="DT30" s="113">
        <f>IF(VLOOKUP(DT$1,resumen!$A$4:$HF$104,204,FALSE)-DU30&lt;0,0,VLOOKUP(DT$1,resumen!$A$4:$HF$104,204,FALSE)-DU30)</f>
        <v>0</v>
      </c>
      <c r="DU30" s="113">
        <f>VLOOKUP(DT$1,resumen!$A$4:$HF$104,201,FALSE)</f>
        <v>0</v>
      </c>
      <c r="DV30" s="113">
        <f>VLOOKUP(DT$1,resumen!$A$4:$HF$104,205,FALSE)</f>
        <v>0</v>
      </c>
      <c r="DW30" s="113">
        <f>IF(VLOOKUP(DW$1,resumen!$A$4:$HF$104,204,FALSE)-DX30&lt;0,0,VLOOKUP(DW$1,resumen!$A$4:$HF$104,204,FALSE)-DX30)</f>
        <v>0</v>
      </c>
      <c r="DX30" s="113">
        <f>VLOOKUP(DW$1,resumen!$A$4:$HF$104,201,FALSE)</f>
        <v>0</v>
      </c>
      <c r="DY30" s="113">
        <f>VLOOKUP(DW$1,resumen!$A$4:$HF$104,205,FALSE)</f>
        <v>0</v>
      </c>
      <c r="DZ30" s="113">
        <f>IF(VLOOKUP(DZ$1,resumen!$A$4:$HF$104,204,FALSE)-EA30&lt;0,0,VLOOKUP(DZ$1,resumen!$A$4:$HF$104,204,FALSE)-EA30)</f>
        <v>0</v>
      </c>
      <c r="EA30" s="113">
        <f>VLOOKUP(DZ$1,resumen!$A$4:$HF$104,201,FALSE)</f>
        <v>0</v>
      </c>
      <c r="EB30" s="113">
        <f>VLOOKUP(DZ$1,resumen!$A$4:$HF$104,205,FALSE)</f>
        <v>0</v>
      </c>
      <c r="EC30" s="113">
        <f>IF(VLOOKUP(EC$1,resumen!$A$4:$HF$104,204,FALSE)-ED30&lt;0,0,VLOOKUP(EC$1,resumen!$A$4:$HF$104,204,FALSE)-ED30)</f>
        <v>0</v>
      </c>
      <c r="ED30" s="113">
        <f>VLOOKUP(EC$1,resumen!$A$4:$HF$104,201,FALSE)</f>
        <v>0</v>
      </c>
      <c r="EE30" s="113">
        <f>VLOOKUP(EC$1,resumen!$A$4:$HF$104,205,FALSE)</f>
        <v>0</v>
      </c>
      <c r="EF30" s="113">
        <f>IF(VLOOKUP(EF$1,resumen!$A$4:$HF$104,204,FALSE)-EG30&lt;0,0,VLOOKUP(EF$1,resumen!$A$4:$HF$104,204,FALSE)-EG30)</f>
        <v>0</v>
      </c>
      <c r="EG30" s="113">
        <f>VLOOKUP(EF$1,resumen!$A$4:$HF$104,201,FALSE)</f>
        <v>0</v>
      </c>
      <c r="EH30" s="113">
        <f>VLOOKUP(EF$1,resumen!$A$4:$HF$104,205,FALSE)</f>
        <v>0</v>
      </c>
      <c r="EI30" s="113">
        <f>IF(VLOOKUP(EI$1,resumen!$A$4:$HF$104,204,FALSE)-EJ30&lt;0,0,VLOOKUP(EI$1,resumen!$A$4:$HF$104,204,FALSE)-EJ30)</f>
        <v>0</v>
      </c>
      <c r="EJ30" s="113">
        <f>VLOOKUP(EI$1,resumen!$A$4:$HF$104,201,FALSE)</f>
        <v>0</v>
      </c>
      <c r="EK30" s="113">
        <f>VLOOKUP(EI$1,resumen!$A$4:$HF$104,205,FALSE)</f>
        <v>0</v>
      </c>
      <c r="EL30" s="113">
        <f>IF(VLOOKUP(EL$1,resumen!$A$4:$HF$104,204,FALSE)-EM30&lt;0,0,VLOOKUP(EL$1,resumen!$A$4:$HF$104,204,FALSE)-EM30)</f>
        <v>0</v>
      </c>
      <c r="EM30" s="113">
        <f>VLOOKUP(EL$1,resumen!$A$4:$HF$104,201,FALSE)</f>
        <v>0</v>
      </c>
      <c r="EN30" s="113">
        <f>VLOOKUP(EL$1,resumen!$A$4:$HF$104,205,FALSE)</f>
        <v>0</v>
      </c>
      <c r="EO30" s="113">
        <f>IF(VLOOKUP(EO$1,resumen!$A$4:$HF$104,204,FALSE)-EP30&lt;0,0,VLOOKUP(EO$1,resumen!$A$4:$HF$104,204,FALSE)-EP30)</f>
        <v>0</v>
      </c>
      <c r="EP30" s="113">
        <f>VLOOKUP(EO$1,resumen!$A$4:$HF$104,201,FALSE)</f>
        <v>0</v>
      </c>
      <c r="EQ30" s="113">
        <f>VLOOKUP(EO$1,resumen!$A$4:$HF$104,205,FALSE)</f>
        <v>0</v>
      </c>
      <c r="ER30" s="113">
        <f>IF(VLOOKUP(ER$1,resumen!$A$4:$HF$104,204,FALSE)-ES30&lt;0,0,VLOOKUP(ER$1,resumen!$A$4:$HF$104,204,FALSE)-ES30)</f>
        <v>0</v>
      </c>
      <c r="ES30" s="113">
        <f>VLOOKUP(ER$1,resumen!$A$4:$HF$104,201,FALSE)</f>
        <v>0</v>
      </c>
      <c r="ET30" s="113">
        <f>VLOOKUP(ER$1,resumen!$A$4:$HF$104,205,FALSE)</f>
        <v>0</v>
      </c>
      <c r="EU30" s="113">
        <f>IF(VLOOKUP(EU$1,resumen!$A$4:$HF$104,204,FALSE)-EV30&lt;0,0,VLOOKUP(EU$1,resumen!$A$4:$HF$104,204,FALSE)-EV30)</f>
        <v>0</v>
      </c>
      <c r="EV30" s="113">
        <f>VLOOKUP(EU$1,resumen!$A$4:$HF$104,201,FALSE)</f>
        <v>0</v>
      </c>
      <c r="EW30" s="113">
        <f>VLOOKUP(EU$1,resumen!$A$4:$HF$104,205,FALSE)</f>
        <v>0</v>
      </c>
      <c r="EX30" s="113">
        <f>IF(VLOOKUP(EX$1,resumen!$A$4:$HF$104,204,FALSE)-EY30&lt;0,0,VLOOKUP(EX$1,resumen!$A$4:$HF$104,204,FALSE)-EY30)</f>
        <v>0</v>
      </c>
      <c r="EY30" s="113">
        <f>VLOOKUP(EX$1,resumen!$A$4:$HF$104,201,FALSE)</f>
        <v>0</v>
      </c>
      <c r="EZ30" s="113">
        <f>VLOOKUP(EX$1,resumen!$A$4:$HF$104,205,FALSE)</f>
        <v>0</v>
      </c>
      <c r="FA30" s="113">
        <f>IF(VLOOKUP(FA$1,resumen!$A$4:$HF$104,204,FALSE)-FB30&lt;0,0,VLOOKUP(FA$1,resumen!$A$4:$HF$104,204,FALSE)-FB30)</f>
        <v>0</v>
      </c>
      <c r="FB30" s="113">
        <f>VLOOKUP(FA$1,resumen!$A$4:$HF$104,201,FALSE)</f>
        <v>0</v>
      </c>
      <c r="FC30" s="113">
        <f>VLOOKUP(FA$1,resumen!$A$4:$HF$104,205,FALSE)</f>
        <v>0</v>
      </c>
      <c r="FD30" s="113">
        <f>IF(VLOOKUP(FD$1,resumen!$A$4:$HF$104,204,FALSE)-FE30&lt;0,0,VLOOKUP(FD$1,resumen!$A$4:$HF$104,204,FALSE)-FE30)</f>
        <v>0</v>
      </c>
      <c r="FE30" s="113">
        <f>VLOOKUP(FD$1,resumen!$A$4:$HF$104,201,FALSE)</f>
        <v>0</v>
      </c>
      <c r="FF30" s="113">
        <f>VLOOKUP(FD$1,resumen!$A$4:$HF$104,205,FALSE)</f>
        <v>0</v>
      </c>
      <c r="FG30" s="113">
        <f>IF(VLOOKUP(FG$1,resumen!$A$4:$HF$104,204,FALSE)-FH30&lt;0,0,VLOOKUP(FG$1,resumen!$A$4:$HF$104,204,FALSE)-FH30)</f>
        <v>0</v>
      </c>
      <c r="FH30" s="113">
        <f>VLOOKUP(FG$1,resumen!$A$4:$HF$104,201,FALSE)</f>
        <v>0</v>
      </c>
      <c r="FI30" s="113">
        <f>VLOOKUP(FG$1,resumen!$A$4:$HF$104,205,FALSE)</f>
        <v>0</v>
      </c>
      <c r="FJ30" s="113">
        <f>IF(VLOOKUP(FJ$1,resumen!$A$4:$HF$104,204,FALSE)-FK30&lt;0,0,VLOOKUP(FJ$1,resumen!$A$4:$HF$104,204,FALSE)-FK30)</f>
        <v>0</v>
      </c>
      <c r="FK30" s="113">
        <f>VLOOKUP(FJ$1,resumen!$A$4:$HF$104,201,FALSE)</f>
        <v>0</v>
      </c>
      <c r="FL30" s="113">
        <f>VLOOKUP(FJ$1,resumen!$A$4:$HF$104,205,FALSE)</f>
        <v>0</v>
      </c>
      <c r="FM30" s="113">
        <f>IF(VLOOKUP(FM$1,resumen!$A$4:$HF$104,204,FALSE)-FN30&lt;0,0,VLOOKUP(FM$1,resumen!$A$4:$HF$104,204,FALSE)-FN30)</f>
        <v>0</v>
      </c>
      <c r="FN30" s="113">
        <f>VLOOKUP(FM$1,resumen!$A$4:$HF$104,201,FALSE)</f>
        <v>0</v>
      </c>
      <c r="FO30" s="113">
        <f>VLOOKUP(FM$1,resumen!$A$4:$HF$104,205,FALSE)</f>
        <v>0</v>
      </c>
      <c r="FP30" s="113">
        <f>IF(VLOOKUP(FP$1,resumen!$A$4:$HF$104,204,FALSE)-FQ30&lt;0,0,VLOOKUP(FP$1,resumen!$A$4:$HF$104,204,FALSE)-FQ30)</f>
        <v>0</v>
      </c>
      <c r="FQ30" s="113">
        <f>VLOOKUP(FP$1,resumen!$A$4:$HF$104,201,FALSE)</f>
        <v>0</v>
      </c>
      <c r="FR30" s="113">
        <f>VLOOKUP(FP$1,resumen!$A$4:$HF$104,205,FALSE)</f>
        <v>0</v>
      </c>
      <c r="FS30" s="113">
        <f>IF(VLOOKUP(FS$1,resumen!$A$4:$HF$104,204,FALSE)-FT30&lt;0,0,VLOOKUP(FS$1,resumen!$A$4:$HF$104,204,FALSE)-FT30)</f>
        <v>0</v>
      </c>
      <c r="FT30" s="113">
        <f>VLOOKUP(FS$1,resumen!$A$4:$HF$104,201,FALSE)</f>
        <v>0</v>
      </c>
      <c r="FU30" s="113">
        <f>VLOOKUP(FS$1,resumen!$A$4:$HF$104,205,FALSE)</f>
        <v>0</v>
      </c>
      <c r="FV30" s="113">
        <f>IF(VLOOKUP(FV$1,resumen!$A$4:$HF$104,204,FALSE)-FW30&lt;0,0,VLOOKUP(FV$1,resumen!$A$4:$HF$104,204,FALSE)-FW30)</f>
        <v>0</v>
      </c>
      <c r="FW30" s="113">
        <f>VLOOKUP(FV$1,resumen!$A$4:$HF$104,201,FALSE)</f>
        <v>0</v>
      </c>
      <c r="FX30" s="113">
        <f>VLOOKUP(FV$1,resumen!$A$4:$HF$104,205,FALSE)</f>
        <v>0</v>
      </c>
      <c r="FY30" s="113">
        <f>IF(VLOOKUP(FY$1,resumen!$A$4:$HF$104,204,FALSE)-FZ30&lt;0,0,VLOOKUP(FY$1,resumen!$A$4:$HF$104,204,FALSE)-FZ30)</f>
        <v>0</v>
      </c>
      <c r="FZ30" s="113">
        <f>VLOOKUP(FY$1,resumen!$A$4:$HF$104,201,FALSE)</f>
        <v>0</v>
      </c>
      <c r="GA30" s="113">
        <f>VLOOKUP(FY$1,resumen!$A$4:$HF$104,205,FALSE)</f>
        <v>0</v>
      </c>
      <c r="GB30" s="113">
        <f>IF(VLOOKUP(GB$1,resumen!$A$4:$HF$104,204,FALSE)-GC30&lt;0,0,VLOOKUP(GB$1,resumen!$A$4:$HF$104,204,FALSE)-GC30)</f>
        <v>0</v>
      </c>
      <c r="GC30" s="113">
        <f>VLOOKUP(GB$1,resumen!$A$4:$HF$104,201,FALSE)</f>
        <v>0</v>
      </c>
      <c r="GD30" s="113">
        <f>VLOOKUP(GB$1,resumen!$A$4:$HF$104,205,FALSE)</f>
        <v>0</v>
      </c>
      <c r="GE30" s="113">
        <f>IF(VLOOKUP(GE$1,resumen!$A$4:$HF$104,204,FALSE)-GF30&lt;0,0,VLOOKUP(GE$1,resumen!$A$4:$HF$104,204,FALSE)-GF30)</f>
        <v>0</v>
      </c>
      <c r="GF30" s="113">
        <f>VLOOKUP(GE$1,resumen!$A$4:$HF$104,201,FALSE)</f>
        <v>0</v>
      </c>
      <c r="GG30" s="113">
        <f>VLOOKUP(GE$1,resumen!$A$4:$HF$104,205,FALSE)</f>
        <v>0</v>
      </c>
      <c r="GH30" s="113">
        <f>IF(VLOOKUP(GH$1,resumen!$A$4:$HF$104,204,FALSE)-GI30&lt;0,0,VLOOKUP(GH$1,resumen!$A$4:$HF$104,204,FALSE)-GI30)</f>
        <v>0</v>
      </c>
      <c r="GI30" s="113">
        <f>VLOOKUP(GH$1,resumen!$A$4:$HF$104,201,FALSE)</f>
        <v>0</v>
      </c>
      <c r="GJ30" s="113">
        <f>VLOOKUP(GH$1,resumen!$A$4:$HF$104,205,FALSE)</f>
        <v>0</v>
      </c>
      <c r="GK30" s="113">
        <f>IF(VLOOKUP(GK$1,resumen!$A$4:$HF$104,204,FALSE)-GL30&lt;0,0,VLOOKUP(GK$1,resumen!$A$4:$HF$104,204,FALSE)-GL30)</f>
        <v>0</v>
      </c>
      <c r="GL30" s="113">
        <f>VLOOKUP(GK$1,resumen!$A$4:$HF$104,201,FALSE)</f>
        <v>0</v>
      </c>
      <c r="GM30" s="113">
        <f>VLOOKUP(GK$1,resumen!$A$4:$HF$104,205,FALSE)</f>
        <v>0</v>
      </c>
      <c r="GN30" s="113">
        <f>IF(VLOOKUP(GN$1,resumen!$A$4:$HF$104,204,FALSE)-GO30&lt;0,0,VLOOKUP(GN$1,resumen!$A$4:$HF$104,204,FALSE)-GO30)</f>
        <v>0</v>
      </c>
      <c r="GO30" s="113">
        <f>VLOOKUP(GN$1,resumen!$A$4:$HF$104,201,FALSE)</f>
        <v>0</v>
      </c>
      <c r="GP30" s="113">
        <f>VLOOKUP(GN$1,resumen!$A$4:$HF$104,205,FALSE)</f>
        <v>0</v>
      </c>
      <c r="GQ30" s="113">
        <f>IF(VLOOKUP(GQ$1,resumen!$A$4:$HF$104,204,FALSE)-GR30&lt;0,0,VLOOKUP(GQ$1,resumen!$A$4:$HF$104,204,FALSE)-GR30)</f>
        <v>0</v>
      </c>
      <c r="GR30" s="113">
        <f>VLOOKUP(GQ$1,resumen!$A$4:$HF$104,201,FALSE)</f>
        <v>0</v>
      </c>
      <c r="GS30" s="113">
        <f>VLOOKUP(GQ$1,resumen!$A$4:$HF$104,205,FALSE)</f>
        <v>0</v>
      </c>
      <c r="GT30" s="113">
        <f>IF(VLOOKUP(GT$1,resumen!$A$4:$HF$104,204,FALSE)-GU30&lt;0,0,VLOOKUP(GT$1,resumen!$A$4:$HF$104,204,FALSE)-GU30)</f>
        <v>0</v>
      </c>
      <c r="GU30" s="113">
        <f>VLOOKUP(GT$1,resumen!$A$4:$HF$104,201,FALSE)</f>
        <v>0</v>
      </c>
      <c r="GV30" s="113">
        <f>VLOOKUP(GT$1,resumen!$A$4:$HF$104,205,FALSE)</f>
        <v>0</v>
      </c>
      <c r="GW30" s="113">
        <f>IF(VLOOKUP(GW$1,resumen!$A$4:$HF$104,204,FALSE)-GX30&lt;0,0,VLOOKUP(GW$1,resumen!$A$4:$HF$104,204,FALSE)-GX30)</f>
        <v>0</v>
      </c>
      <c r="GX30" s="113">
        <f>VLOOKUP(GW$1,resumen!$A$4:$HF$104,201,FALSE)</f>
        <v>0</v>
      </c>
      <c r="GY30" s="113">
        <f>VLOOKUP(GW$1,resumen!$A$4:$HF$104,205,FALSE)</f>
        <v>0</v>
      </c>
      <c r="GZ30" s="113">
        <f>IF(VLOOKUP(GZ$1,resumen!$A$4:$HF$104,204,FALSE)-HA30&lt;0,0,VLOOKUP(GZ$1,resumen!$A$4:$HF$104,204,FALSE)-HA30)</f>
        <v>0</v>
      </c>
      <c r="HA30" s="113">
        <f>VLOOKUP(GZ$1,resumen!$A$4:$HF$104,201,FALSE)</f>
        <v>0</v>
      </c>
      <c r="HB30" s="113">
        <f>VLOOKUP(GZ$1,resumen!$A$4:$HF$104,205,FALSE)</f>
        <v>0</v>
      </c>
      <c r="HC30" s="113">
        <f>IF(VLOOKUP(HC$1,resumen!$A$4:$HF$104,204,FALSE)-HD30&lt;0,0,VLOOKUP(HC$1,resumen!$A$4:$HF$104,204,FALSE)-HD30)</f>
        <v>0</v>
      </c>
      <c r="HD30" s="113">
        <f>VLOOKUP(HC$1,resumen!$A$4:$HF$104,201,FALSE)</f>
        <v>0</v>
      </c>
      <c r="HE30" s="113">
        <f>VLOOKUP(HC$1,resumen!$A$4:$HF$104,205,FALSE)</f>
        <v>0</v>
      </c>
      <c r="HF30" s="113">
        <f>IF(VLOOKUP(HF$1,resumen!$A$4:$HF$104,204,FALSE)-HG30&lt;0,0,VLOOKUP(HF$1,resumen!$A$4:$HF$104,204,FALSE)-HG30)</f>
        <v>0</v>
      </c>
      <c r="HG30" s="113">
        <f>VLOOKUP(HF$1,resumen!$A$4:$HF$104,201,FALSE)</f>
        <v>0</v>
      </c>
      <c r="HH30" s="113">
        <f>VLOOKUP(HF$1,resumen!$A$4:$HF$104,205,FALSE)</f>
        <v>0</v>
      </c>
      <c r="HI30" s="113">
        <f>IF(VLOOKUP(HI$1,resumen!$A$4:$HF$104,204,FALSE)-HJ30&lt;0,0,VLOOKUP(HI$1,resumen!$A$4:$HF$104,204,FALSE)-HJ30)</f>
        <v>0</v>
      </c>
      <c r="HJ30" s="113">
        <f>VLOOKUP(HI$1,resumen!$A$4:$HF$104,201,FALSE)</f>
        <v>0</v>
      </c>
      <c r="HK30" s="113">
        <f>VLOOKUP(HI$1,resumen!$A$4:$HF$104,205,FALSE)</f>
        <v>0</v>
      </c>
      <c r="HL30" s="113">
        <f>IF(VLOOKUP(HL$1,resumen!$A$4:$HF$104,204,FALSE)-HM30&lt;0,0,VLOOKUP(HL$1,resumen!$A$4:$HF$104,204,FALSE)-HM30)</f>
        <v>0</v>
      </c>
      <c r="HM30" s="113">
        <f>VLOOKUP(HL$1,resumen!$A$4:$HF$104,201,FALSE)</f>
        <v>0</v>
      </c>
      <c r="HN30" s="113">
        <f>VLOOKUP(HL$1,resumen!$A$4:$HF$104,205,FALSE)</f>
        <v>0</v>
      </c>
      <c r="HO30" s="113">
        <f>IF(VLOOKUP(HO$1,resumen!$A$4:$HF$104,204,FALSE)-HP30&lt;0,0,VLOOKUP(HO$1,resumen!$A$4:$HF$104,204,FALSE)-HP30)</f>
        <v>0</v>
      </c>
      <c r="HP30" s="113">
        <f>VLOOKUP(HO$1,resumen!$A$4:$HF$104,201,FALSE)</f>
        <v>0</v>
      </c>
      <c r="HQ30" s="113">
        <f>VLOOKUP(HO$1,resumen!$A$4:$HF$104,205,FALSE)</f>
        <v>0</v>
      </c>
      <c r="HR30" s="113">
        <f>IF(VLOOKUP(HR$1,resumen!$A$4:$HF$104,204,FALSE)-HS30&lt;0,0,VLOOKUP(HR$1,resumen!$A$4:$HF$104,204,FALSE)-HS30)</f>
        <v>0</v>
      </c>
      <c r="HS30" s="113">
        <f>VLOOKUP(HR$1,resumen!$A$4:$HF$104,201,FALSE)</f>
        <v>0</v>
      </c>
      <c r="HT30" s="113">
        <f>VLOOKUP(HR$1,resumen!$A$4:$HF$104,205,FALSE)</f>
        <v>0</v>
      </c>
      <c r="HU30" s="113">
        <f>IF(VLOOKUP(HU$1,resumen!$A$4:$HF$104,204,FALSE)-HV30&lt;0,0,VLOOKUP(HU$1,resumen!$A$4:$HF$104,204,FALSE)-HV30)</f>
        <v>0</v>
      </c>
      <c r="HV30" s="113">
        <f>VLOOKUP(HU$1,resumen!$A$4:$HF$104,201,FALSE)</f>
        <v>0</v>
      </c>
      <c r="HW30" s="113">
        <f>VLOOKUP(HU$1,resumen!$A$4:$HF$104,205,FALSE)</f>
        <v>0</v>
      </c>
      <c r="HX30" s="113">
        <f>IF(VLOOKUP(HX$1,resumen!$A$4:$HF$104,204,FALSE)-HY30&lt;0,0,VLOOKUP(HX$1,resumen!$A$4:$HF$104,204,FALSE)-HY30)</f>
        <v>0</v>
      </c>
      <c r="HY30" s="113">
        <f>VLOOKUP(HX$1,resumen!$A$4:$HF$104,201,FALSE)</f>
        <v>0</v>
      </c>
      <c r="HZ30" s="113">
        <f>VLOOKUP(HX$1,resumen!$A$4:$HF$104,205,FALSE)</f>
        <v>0</v>
      </c>
      <c r="IA30" s="113">
        <f>IF(VLOOKUP(IA$1,resumen!$A$4:$HF$104,204,FALSE)-IB30&lt;0,0,VLOOKUP(IA$1,resumen!$A$4:$HF$104,204,FALSE)-IB30)</f>
        <v>0</v>
      </c>
      <c r="IB30" s="113">
        <f>VLOOKUP(IA$1,resumen!$A$4:$HF$104,201,FALSE)</f>
        <v>0</v>
      </c>
      <c r="IC30" s="113">
        <f>VLOOKUP(IA$1,resumen!$A$4:$HF$104,205,FALSE)</f>
        <v>0</v>
      </c>
      <c r="ID30" s="113">
        <f>IF(VLOOKUP(ID$1,resumen!$A$4:$HF$104,204,FALSE)-IE30&lt;0,0,VLOOKUP(ID$1,resumen!$A$4:$HF$104,204,FALSE)-IE30)</f>
        <v>0</v>
      </c>
      <c r="IE30" s="113">
        <f>VLOOKUP(ID$1,resumen!$A$4:$HF$104,201,FALSE)</f>
        <v>0</v>
      </c>
      <c r="IF30" s="113">
        <f>VLOOKUP(ID$1,resumen!$A$4:$HF$104,205,FALSE)</f>
        <v>0</v>
      </c>
      <c r="IG30" s="113">
        <f>IF(VLOOKUP(IG$1,resumen!$A$4:$HF$104,204,FALSE)-IH30&lt;0,0,VLOOKUP(IG$1,resumen!$A$4:$HF$104,204,FALSE)-IH30)</f>
        <v>0</v>
      </c>
      <c r="IH30" s="113">
        <f>VLOOKUP(IG$1,resumen!$A$4:$HF$104,201,FALSE)</f>
        <v>0</v>
      </c>
      <c r="II30" s="113">
        <f>VLOOKUP(IG$1,resumen!$A$4:$HF$104,205,FALSE)</f>
        <v>0</v>
      </c>
      <c r="IJ30" s="113">
        <f>IF(VLOOKUP(IJ$1,resumen!$A$4:$HF$104,204,FALSE)-IK30&lt;0,0,VLOOKUP(IJ$1,resumen!$A$4:$HF$104,204,FALSE)-IK30)</f>
        <v>0</v>
      </c>
      <c r="IK30" s="113">
        <f>VLOOKUP(IJ$1,resumen!$A$4:$HF$104,201,FALSE)</f>
        <v>0</v>
      </c>
      <c r="IL30" s="113">
        <f>VLOOKUP(IJ$1,resumen!$A$4:$HF$104,205,FALSE)</f>
        <v>0</v>
      </c>
      <c r="IM30" s="113">
        <f>IF(VLOOKUP(IM$1,resumen!$A$4:$HF$104,204,FALSE)-IN30&lt;0,0,VLOOKUP(IM$1,resumen!$A$4:$HF$104,204,FALSE)-IN30)</f>
        <v>0</v>
      </c>
      <c r="IN30" s="113">
        <f>VLOOKUP(IM$1,resumen!$A$4:$HF$104,201,FALSE)</f>
        <v>0</v>
      </c>
      <c r="IO30" s="113">
        <f>VLOOKUP(IM$1,resumen!$A$4:$HF$104,205,FALSE)</f>
        <v>0</v>
      </c>
      <c r="IP30" s="113">
        <f>IF(VLOOKUP(IP$1,resumen!$A$4:$HF$104,204,FALSE)-IQ30&lt;0,0,VLOOKUP(IP$1,resumen!$A$4:$HF$104,204,FALSE)-IQ30)</f>
        <v>0</v>
      </c>
      <c r="IQ30" s="113">
        <f>VLOOKUP(IP$1,resumen!$A$4:$HF$104,201,FALSE)</f>
        <v>0</v>
      </c>
      <c r="IR30" s="113">
        <f>VLOOKUP(IP$1,resumen!$A$4:$HF$104,205,FALSE)</f>
        <v>0</v>
      </c>
      <c r="IS30" s="113">
        <f>IF(VLOOKUP(IS$1,resumen!$A$4:$HF$104,204,FALSE)-IT30&lt;0,0,VLOOKUP(IS$1,resumen!$A$4:$HF$104,204,FALSE)-IT30)</f>
        <v>0</v>
      </c>
      <c r="IT30" s="113">
        <f>VLOOKUP(IS$1,resumen!$A$4:$HF$104,201,FALSE)</f>
        <v>0</v>
      </c>
      <c r="IU30" s="113">
        <f>VLOOKUP(IS$1,resumen!$A$4:$HF$104,205,FALSE)</f>
        <v>0</v>
      </c>
      <c r="IV30" s="113">
        <f>IF(VLOOKUP(IV$1,resumen!$A$4:$HF$104,204,FALSE)-IW30&lt;0,0,VLOOKUP(IV$1,resumen!$A$4:$HF$104,204,FALSE)-IW30)</f>
        <v>0</v>
      </c>
      <c r="IW30" s="113">
        <f>VLOOKUP(IV$1,resumen!$A$4:$HF$104,201,FALSE)</f>
        <v>0</v>
      </c>
      <c r="IX30" s="113">
        <f>VLOOKUP(IV$1,resumen!$A$4:$HF$104,205,FALSE)</f>
        <v>0</v>
      </c>
      <c r="IY30" s="113">
        <f>IF(VLOOKUP(IY$1,resumen!$A$4:$HF$104,204,FALSE)-IZ30&lt;0,0,VLOOKUP(IY$1,resumen!$A$4:$HF$104,204,FALSE)-IZ30)</f>
        <v>0</v>
      </c>
      <c r="IZ30" s="113">
        <f>VLOOKUP(IY$1,resumen!$A$4:$HF$104,201,FALSE)</f>
        <v>0</v>
      </c>
      <c r="JA30" s="113">
        <f>VLOOKUP(IY$1,resumen!$A$4:$HF$104,205,FALSE)</f>
        <v>0</v>
      </c>
      <c r="JB30" s="113">
        <f>IF(VLOOKUP(JB$1,resumen!$A$4:$HF$104,204,FALSE)-JC30&lt;0,0,VLOOKUP(JB$1,resumen!$A$4:$HF$104,204,FALSE)-JC30)</f>
        <v>0</v>
      </c>
      <c r="JC30" s="113">
        <f>VLOOKUP(JB$1,resumen!$A$4:$HF$104,201,FALSE)</f>
        <v>0</v>
      </c>
      <c r="JD30" s="113">
        <f>VLOOKUP(JB$1,resumen!$A$4:$HF$104,205,FALSE)</f>
        <v>0</v>
      </c>
      <c r="JE30" s="113">
        <f>IF(VLOOKUP(JE$1,resumen!$A$4:$HF$104,204,FALSE)-JF30&lt;0,0,VLOOKUP(JE$1,resumen!$A$4:$HF$104,204,FALSE)-JF30)</f>
        <v>0</v>
      </c>
      <c r="JF30" s="113">
        <f>VLOOKUP(JE$1,resumen!$A$4:$HF$104,201,FALSE)</f>
        <v>0</v>
      </c>
      <c r="JG30" s="113">
        <f>VLOOKUP(JE$1,resumen!$A$4:$HF$104,205,FALSE)</f>
        <v>0</v>
      </c>
      <c r="JH30" s="113">
        <f>IF(VLOOKUP(JH$1,resumen!$A$4:$HF$104,204,FALSE)-JI30&lt;0,0,VLOOKUP(JH$1,resumen!$A$4:$HF$104,204,FALSE)-JI30)</f>
        <v>0</v>
      </c>
      <c r="JI30" s="113">
        <f>VLOOKUP(JH$1,resumen!$A$4:$HF$104,201,FALSE)</f>
        <v>0</v>
      </c>
      <c r="JJ30" s="113">
        <f>VLOOKUP(JH$1,resumen!$A$4:$HF$104,205,FALSE)</f>
        <v>0</v>
      </c>
      <c r="JK30" s="113">
        <f>IF(VLOOKUP(JK$1,resumen!$A$4:$HF$104,204,FALSE)-JL30&lt;0,0,VLOOKUP(JK$1,resumen!$A$4:$HF$104,204,FALSE)-JL30)</f>
        <v>0</v>
      </c>
      <c r="JL30" s="113">
        <f>VLOOKUP(JK$1,resumen!$A$4:$HF$104,201,FALSE)</f>
        <v>0</v>
      </c>
      <c r="JM30" s="113">
        <f>VLOOKUP(JK$1,resumen!$A$4:$HF$104,205,FALSE)</f>
        <v>0</v>
      </c>
      <c r="JN30" s="113">
        <f>IF(VLOOKUP(JN$1,resumen!$A$4:$HF$104,204,FALSE)-JO30&lt;0,0,VLOOKUP(JN$1,resumen!$A$4:$HF$104,204,FALSE)-JO30)</f>
        <v>0</v>
      </c>
      <c r="JO30" s="113">
        <f>VLOOKUP(JN$1,resumen!$A$4:$HF$104,201,FALSE)</f>
        <v>0</v>
      </c>
      <c r="JP30" s="113">
        <f>VLOOKUP(JN$1,resumen!$A$4:$HF$104,205,FALSE)</f>
        <v>0</v>
      </c>
      <c r="JQ30" s="113">
        <f>IF(VLOOKUP(JQ$1,resumen!$A$4:$HF$104,204,FALSE)-JR30&lt;0,0,VLOOKUP(JQ$1,resumen!$A$4:$HF$104,204,FALSE)-JR30)</f>
        <v>0</v>
      </c>
      <c r="JR30" s="113">
        <f>VLOOKUP(JQ$1,resumen!$A$4:$HF$104,201,FALSE)</f>
        <v>0</v>
      </c>
      <c r="JS30" s="113">
        <f>VLOOKUP(JQ$1,resumen!$A$4:$HF$104,205,FALSE)</f>
        <v>0</v>
      </c>
      <c r="JT30" s="113">
        <f>IF(VLOOKUP(JT$1,resumen!$A$4:$HF$104,204,FALSE)-JU30&lt;0,0,VLOOKUP(JT$1,resumen!$A$4:$HF$104,204,FALSE)-JU30)</f>
        <v>0</v>
      </c>
      <c r="JU30" s="113">
        <f>VLOOKUP(JT$1,resumen!$A$4:$HF$104,201,FALSE)</f>
        <v>0</v>
      </c>
      <c r="JV30" s="113">
        <f>VLOOKUP(JT$1,resumen!$A$4:$HF$104,205,FALSE)</f>
        <v>0</v>
      </c>
      <c r="JW30" s="113">
        <f>IF(VLOOKUP(JW$1,resumen!$A$4:$HF$104,204,FALSE)-JX30&lt;0,0,VLOOKUP(JW$1,resumen!$A$4:$HF$104,204,FALSE)-JX30)</f>
        <v>0</v>
      </c>
      <c r="JX30" s="113">
        <f>VLOOKUP(JW$1,resumen!$A$4:$HF$104,201,FALSE)</f>
        <v>0</v>
      </c>
      <c r="JY30" s="113">
        <f>VLOOKUP(JW$1,resumen!$A$4:$HF$104,205,FALSE)</f>
        <v>0</v>
      </c>
      <c r="JZ30" s="113">
        <f>IF(VLOOKUP(JZ$1,resumen!$A$4:$HF$104,204,FALSE)-KA30&lt;0,0,VLOOKUP(JZ$1,resumen!$A$4:$HF$104,204,FALSE)-KA30)</f>
        <v>0</v>
      </c>
      <c r="KA30" s="113">
        <f>VLOOKUP(JZ$1,resumen!$A$4:$HF$104,201,FALSE)</f>
        <v>0</v>
      </c>
      <c r="KB30" s="113">
        <f>VLOOKUP(JZ$1,resumen!$A$4:$HF$104,205,FALSE)</f>
        <v>0</v>
      </c>
      <c r="KC30" s="113">
        <f>IF(VLOOKUP(KC$1,resumen!$A$4:$HF$104,204,FALSE)-KD30&lt;0,0,VLOOKUP(KC$1,resumen!$A$4:$HF$104,204,FALSE)-KD30)</f>
        <v>0</v>
      </c>
      <c r="KD30" s="113">
        <f>VLOOKUP(KC$1,resumen!$A$4:$HF$104,201,FALSE)</f>
        <v>0</v>
      </c>
      <c r="KE30" s="113">
        <f>VLOOKUP(KC$1,resumen!$A$4:$HF$104,205,FALSE)</f>
        <v>0</v>
      </c>
      <c r="KF30" s="113">
        <f>IF(VLOOKUP(KF$1,resumen!$A$4:$HF$104,204,FALSE)-KG30&lt;0,0,VLOOKUP(KF$1,resumen!$A$4:$HF$104,204,FALSE)-KG30)</f>
        <v>0</v>
      </c>
      <c r="KG30" s="113">
        <f>VLOOKUP(KF$1,resumen!$A$4:$HF$104,201,FALSE)</f>
        <v>0</v>
      </c>
      <c r="KH30" s="113">
        <f>VLOOKUP(KF$1,resumen!$A$4:$HF$104,205,FALSE)</f>
        <v>0</v>
      </c>
      <c r="KI30" s="113">
        <f>IF(VLOOKUP(KI$1,resumen!$A$4:$HF$104,204,FALSE)-KJ30&lt;0,0,VLOOKUP(KI$1,resumen!$A$4:$HF$104,204,FALSE)-KJ30)</f>
        <v>0</v>
      </c>
      <c r="KJ30" s="113">
        <f>VLOOKUP(KI$1,resumen!$A$4:$HF$104,201,FALSE)</f>
        <v>0</v>
      </c>
      <c r="KK30" s="113">
        <f>VLOOKUP(KI$1,resumen!$A$4:$HF$104,205,FALSE)</f>
        <v>0</v>
      </c>
      <c r="KL30" s="113">
        <f>IF(VLOOKUP(KL$1,resumen!$A$4:$HF$104,204,FALSE)-KM30&lt;0,0,VLOOKUP(KL$1,resumen!$A$4:$HF$104,204,FALSE)-KM30)</f>
        <v>0</v>
      </c>
      <c r="KM30" s="113">
        <f>VLOOKUP(KL$1,resumen!$A$4:$HF$104,201,FALSE)</f>
        <v>0</v>
      </c>
      <c r="KN30" s="113">
        <f>VLOOKUP(KL$1,resumen!$A$4:$HF$104,205,FALSE)</f>
        <v>0</v>
      </c>
      <c r="KO30" s="113">
        <f>IF(VLOOKUP(KO$1,resumen!$A$4:$HF$104,204,FALSE)-KP30&lt;0,0,VLOOKUP(KO$1,resumen!$A$4:$HF$104,204,FALSE)-KP30)</f>
        <v>0</v>
      </c>
      <c r="KP30" s="113">
        <f>VLOOKUP(KO$1,resumen!$A$4:$HF$104,201,FALSE)</f>
        <v>0</v>
      </c>
      <c r="KQ30" s="113">
        <f>VLOOKUP(KO$1,resumen!$A$4:$HF$104,205,FALSE)</f>
        <v>0</v>
      </c>
      <c r="KR30" s="113">
        <f>SUMIF($D$4:$KQ$4,KR$4,$D30:$KQ30)</f>
        <v>0</v>
      </c>
      <c r="KS30" s="113">
        <f t="shared" si="0"/>
        <v>0</v>
      </c>
      <c r="KT30" s="113">
        <f>SUMIF($D$4:$KQ$4,KT$4,$D30:$KQ30)</f>
        <v>0</v>
      </c>
      <c r="KU30" s="140"/>
      <c r="KV30" s="24"/>
    </row>
    <row r="31" spans="1:308" x14ac:dyDescent="0.25">
      <c r="A31" s="26">
        <v>1000865</v>
      </c>
      <c r="B31" s="24" t="s">
        <v>201</v>
      </c>
      <c r="C31" s="26" t="s">
        <v>9</v>
      </c>
      <c r="D31" s="113">
        <f>IF(VLOOKUP(D$1,resumen!$A$4:$HF$104,212,FALSE)-E31&lt;0,0,VLOOKUP(D$1,resumen!$A$4:$HF$104,212,FALSE)-E31)</f>
        <v>0</v>
      </c>
      <c r="E31" s="113">
        <f>VLOOKUP(D$1,resumen!$A$4:$HF$104,209,FALSE)</f>
        <v>0</v>
      </c>
      <c r="F31" s="113">
        <f>VLOOKUP(D$1,resumen!$A$4:$HF$104,213,FALSE)</f>
        <v>0</v>
      </c>
      <c r="G31" s="113">
        <f>IF(VLOOKUP(G$1,resumen!$A$4:$HF$104,212,FALSE)-H31&lt;0,0,VLOOKUP(G$1,resumen!$A$4:$HF$104,212,FALSE)-H31)</f>
        <v>0</v>
      </c>
      <c r="H31" s="113">
        <f>VLOOKUP(G$1,resumen!$A$4:$HF$104,209,FALSE)</f>
        <v>0</v>
      </c>
      <c r="I31" s="113">
        <f>VLOOKUP(G$1,resumen!$A$4:$HF$104,213,FALSE)</f>
        <v>0</v>
      </c>
      <c r="J31" s="113">
        <f>IF(VLOOKUP(J$1,resumen!$A$4:$HF$104,212,FALSE)-K31&lt;0,0,VLOOKUP(J$1,resumen!$A$4:$HF$104,212,FALSE)-K31)</f>
        <v>0</v>
      </c>
      <c r="K31" s="113">
        <f>VLOOKUP(J$1,resumen!$A$4:$HF$104,209,FALSE)</f>
        <v>0</v>
      </c>
      <c r="L31" s="113">
        <f>VLOOKUP(J$1,resumen!$A$4:$HF$104,213,FALSE)</f>
        <v>0</v>
      </c>
      <c r="M31" s="113">
        <f>IF(VLOOKUP(M$1,resumen!$A$4:$HF$104,212,FALSE)-N31&lt;0,0,VLOOKUP(M$1,resumen!$A$4:$HF$104,212,FALSE)-N31)</f>
        <v>0</v>
      </c>
      <c r="N31" s="113">
        <f>VLOOKUP(M$1,resumen!$A$4:$HF$104,209,FALSE)</f>
        <v>0</v>
      </c>
      <c r="O31" s="113">
        <f>VLOOKUP(M$1,resumen!$A$4:$HF$104,213,FALSE)</f>
        <v>0</v>
      </c>
      <c r="P31" s="113">
        <f>IF(VLOOKUP(P$1,resumen!$A$4:$HF$104,212,FALSE)-Q31&lt;0,0,VLOOKUP(P$1,resumen!$A$4:$HF$104,212,FALSE)-Q31)</f>
        <v>0</v>
      </c>
      <c r="Q31" s="113">
        <f>VLOOKUP(P$1,resumen!$A$4:$HF$104,209,FALSE)</f>
        <v>0</v>
      </c>
      <c r="R31" s="113">
        <f>VLOOKUP(P$1,resumen!$A$4:$HF$104,213,FALSE)</f>
        <v>0</v>
      </c>
      <c r="S31" s="113">
        <f>IF(VLOOKUP(S$1,resumen!$A$4:$HF$104,212,FALSE)-T31&lt;0,0,VLOOKUP(S$1,resumen!$A$4:$HF$104,212,FALSE)-T31)</f>
        <v>0</v>
      </c>
      <c r="T31" s="113">
        <f>VLOOKUP(S$1,resumen!$A$4:$HF$104,209,FALSE)</f>
        <v>0</v>
      </c>
      <c r="U31" s="113">
        <f>VLOOKUP(S$1,resumen!$A$4:$HF$104,213,FALSE)</f>
        <v>0</v>
      </c>
      <c r="V31" s="113">
        <f>IF(VLOOKUP(V$1,resumen!$A$4:$HF$104,212,FALSE)-W31&lt;0,0,VLOOKUP(V$1,resumen!$A$4:$HF$104,212,FALSE)-W31)</f>
        <v>0</v>
      </c>
      <c r="W31" s="113">
        <f>VLOOKUP(V$1,resumen!$A$4:$HF$104,209,FALSE)</f>
        <v>0</v>
      </c>
      <c r="X31" s="113">
        <f>VLOOKUP(V$1,resumen!$A$4:$HF$104,213,FALSE)</f>
        <v>0</v>
      </c>
      <c r="Y31" s="113">
        <f>IF(VLOOKUP(Y$1,resumen!$A$4:$HF$104,212,FALSE)-Z31&lt;0,0,VLOOKUP(Y$1,resumen!$A$4:$HF$104,212,FALSE)-Z31)</f>
        <v>0</v>
      </c>
      <c r="Z31" s="113">
        <f>VLOOKUP(Y$1,resumen!$A$4:$HF$104,209,FALSE)</f>
        <v>0</v>
      </c>
      <c r="AA31" s="113">
        <f>VLOOKUP(Y$1,resumen!$A$4:$HF$104,213,FALSE)</f>
        <v>0</v>
      </c>
      <c r="AB31" s="113">
        <f>IF(VLOOKUP(AB$1,resumen!$A$4:$HF$104,212,FALSE)-AC31&lt;0,0,VLOOKUP(AB$1,resumen!$A$4:$HF$104,212,FALSE)-AC31)</f>
        <v>0</v>
      </c>
      <c r="AC31" s="113">
        <f>VLOOKUP(AB$1,resumen!$A$4:$HF$104,209,FALSE)</f>
        <v>0</v>
      </c>
      <c r="AD31" s="113">
        <f>VLOOKUP(AB$1,resumen!$A$4:$HF$104,213,FALSE)</f>
        <v>0</v>
      </c>
      <c r="AE31" s="113">
        <f>IF(VLOOKUP(AE$1,resumen!$A$4:$HF$104,212,FALSE)-AF31&lt;0,0,VLOOKUP(AE$1,resumen!$A$4:$HF$104,212,FALSE)-AF31)</f>
        <v>0</v>
      </c>
      <c r="AF31" s="113">
        <f>VLOOKUP(AE$1,resumen!$A$4:$HF$104,209,FALSE)</f>
        <v>0</v>
      </c>
      <c r="AG31" s="113">
        <f>VLOOKUP(AE$1,resumen!$A$4:$HF$104,213,FALSE)</f>
        <v>0</v>
      </c>
      <c r="AH31" s="113">
        <f>IF(VLOOKUP(AH$1,resumen!$A$4:$HF$104,212,FALSE)-AI31&lt;0,0,VLOOKUP(AH$1,resumen!$A$4:$HF$104,212,FALSE)-AI31)</f>
        <v>0</v>
      </c>
      <c r="AI31" s="113">
        <f>VLOOKUP(AH$1,resumen!$A$4:$HF$104,209,FALSE)</f>
        <v>0</v>
      </c>
      <c r="AJ31" s="113">
        <f>VLOOKUP(AH$1,resumen!$A$4:$HF$104,213,FALSE)</f>
        <v>0</v>
      </c>
      <c r="AK31" s="113">
        <f>IF(VLOOKUP(AK$1,resumen!$A$4:$HF$104,212,FALSE)-AL31&lt;0,0,VLOOKUP(AK$1,resumen!$A$4:$HF$104,212,FALSE)-AL31)</f>
        <v>0</v>
      </c>
      <c r="AL31" s="113">
        <f>VLOOKUP(AK$1,resumen!$A$4:$HF$104,209,FALSE)</f>
        <v>0</v>
      </c>
      <c r="AM31" s="113">
        <f>VLOOKUP(AK$1,resumen!$A$4:$HF$104,213,FALSE)</f>
        <v>0</v>
      </c>
      <c r="AN31" s="113">
        <f>IF(VLOOKUP(AN$1,resumen!$A$4:$HF$104,212,FALSE)-AO31&lt;0,0,VLOOKUP(AN$1,resumen!$A$4:$HF$104,212,FALSE)-AO31)</f>
        <v>0</v>
      </c>
      <c r="AO31" s="113">
        <f>VLOOKUP(AN$1,resumen!$A$4:$HF$104,209,FALSE)</f>
        <v>0</v>
      </c>
      <c r="AP31" s="113">
        <f>VLOOKUP(AN$1,resumen!$A$4:$HF$104,213,FALSE)</f>
        <v>0</v>
      </c>
      <c r="AQ31" s="113">
        <f>IF(VLOOKUP(AQ$1,resumen!$A$4:$HF$104,212,FALSE)-AR31&lt;0,0,VLOOKUP(AQ$1,resumen!$A$4:$HF$104,212,FALSE)-AR31)</f>
        <v>0</v>
      </c>
      <c r="AR31" s="113">
        <f>VLOOKUP(AQ$1,resumen!$A$4:$HF$104,209,FALSE)</f>
        <v>0</v>
      </c>
      <c r="AS31" s="113">
        <f>VLOOKUP(AQ$1,resumen!$A$4:$HF$104,213,FALSE)</f>
        <v>0</v>
      </c>
      <c r="AT31" s="113">
        <f>IF(VLOOKUP(AT$1,resumen!$A$4:$HF$104,212,FALSE)-AU31&lt;0,0,VLOOKUP(AT$1,resumen!$A$4:$HF$104,212,FALSE)-AU31)</f>
        <v>0</v>
      </c>
      <c r="AU31" s="113">
        <f>VLOOKUP(AT$1,resumen!$A$4:$HF$104,209,FALSE)</f>
        <v>0</v>
      </c>
      <c r="AV31" s="113">
        <f>VLOOKUP(AT$1,resumen!$A$4:$HF$104,213,FALSE)</f>
        <v>0</v>
      </c>
      <c r="AW31" s="113">
        <f>IF(VLOOKUP(AW$1,resumen!$A$4:$HF$104,212,FALSE)-AX31&lt;0,0,VLOOKUP(AW$1,resumen!$A$4:$HF$104,212,FALSE)-AX31)</f>
        <v>0</v>
      </c>
      <c r="AX31" s="113">
        <f>VLOOKUP(AW$1,resumen!$A$4:$HF$104,209,FALSE)</f>
        <v>0</v>
      </c>
      <c r="AY31" s="113">
        <f>VLOOKUP(AW$1,resumen!$A$4:$HF$104,213,FALSE)</f>
        <v>0</v>
      </c>
      <c r="AZ31" s="113">
        <f>IF(VLOOKUP(AZ$1,resumen!$A$4:$HF$104,212,FALSE)-BA31&lt;0,0,VLOOKUP(AZ$1,resumen!$A$4:$HF$104,212,FALSE)-BA31)</f>
        <v>0</v>
      </c>
      <c r="BA31" s="113">
        <f>VLOOKUP(AZ$1,resumen!$A$4:$HF$104,209,FALSE)</f>
        <v>0</v>
      </c>
      <c r="BB31" s="113">
        <f>VLOOKUP(AZ$1,resumen!$A$4:$HF$104,213,FALSE)</f>
        <v>0</v>
      </c>
      <c r="BC31" s="113">
        <f>IF(VLOOKUP(BC$1,resumen!$A$4:$HF$104,212,FALSE)-BD31&lt;0,0,VLOOKUP(BC$1,resumen!$A$4:$HF$104,212,FALSE)-BD31)</f>
        <v>0</v>
      </c>
      <c r="BD31" s="113">
        <f>VLOOKUP(BC$1,resumen!$A$4:$HF$104,209,FALSE)</f>
        <v>0</v>
      </c>
      <c r="BE31" s="113">
        <f>VLOOKUP(BC$1,resumen!$A$4:$HF$104,213,FALSE)</f>
        <v>0</v>
      </c>
      <c r="BF31" s="113">
        <f>IF(VLOOKUP(BF$1,resumen!$A$4:$HF$104,212,FALSE)-BG31&lt;0,0,VLOOKUP(BF$1,resumen!$A$4:$HF$104,212,FALSE)-BG31)</f>
        <v>0</v>
      </c>
      <c r="BG31" s="113">
        <f>VLOOKUP(BF$1,resumen!$A$4:$HF$104,209,FALSE)</f>
        <v>0</v>
      </c>
      <c r="BH31" s="113">
        <f>VLOOKUP(BF$1,resumen!$A$4:$HF$104,213,FALSE)</f>
        <v>0</v>
      </c>
      <c r="BI31" s="113">
        <f>IF(VLOOKUP(BI$1,resumen!$A$4:$HF$104,212,FALSE)-BJ31&lt;0,0,VLOOKUP(BI$1,resumen!$A$4:$HF$104,212,FALSE)-BJ31)</f>
        <v>0</v>
      </c>
      <c r="BJ31" s="113">
        <f>VLOOKUP(BI$1,resumen!$A$4:$HF$104,209,FALSE)</f>
        <v>0</v>
      </c>
      <c r="BK31" s="113">
        <f>VLOOKUP(BI$1,resumen!$A$4:$HF$104,213,FALSE)</f>
        <v>0</v>
      </c>
      <c r="BL31" s="113">
        <f>IF(VLOOKUP(BL$1,resumen!$A$4:$HF$104,212,FALSE)-BM31&lt;0,0,VLOOKUP(BL$1,resumen!$A$4:$HF$104,212,FALSE)-BM31)</f>
        <v>0</v>
      </c>
      <c r="BM31" s="113">
        <f>VLOOKUP(BL$1,resumen!$A$4:$HF$104,209,FALSE)</f>
        <v>0</v>
      </c>
      <c r="BN31" s="113">
        <f>VLOOKUP(BL$1,resumen!$A$4:$HF$104,213,FALSE)</f>
        <v>0</v>
      </c>
      <c r="BO31" s="113">
        <f>IF(VLOOKUP(BO$1,resumen!$A$4:$HF$104,212,FALSE)-BP31&lt;0,0,VLOOKUP(BO$1,resumen!$A$4:$HF$104,212,FALSE)-BP31)</f>
        <v>0</v>
      </c>
      <c r="BP31" s="113">
        <f>VLOOKUP(BO$1,resumen!$A$4:$HF$104,209,FALSE)</f>
        <v>0</v>
      </c>
      <c r="BQ31" s="113">
        <f>VLOOKUP(BO$1,resumen!$A$4:$HF$104,213,FALSE)</f>
        <v>0</v>
      </c>
      <c r="BR31" s="113">
        <f>IF(VLOOKUP(BR$1,resumen!$A$4:$HF$104,212,FALSE)-BS31&lt;0,0,VLOOKUP(BR$1,resumen!$A$4:$HF$104,212,FALSE)-BS31)</f>
        <v>0</v>
      </c>
      <c r="BS31" s="113">
        <f>VLOOKUP(BR$1,resumen!$A$4:$HF$104,209,FALSE)</f>
        <v>0</v>
      </c>
      <c r="BT31" s="113">
        <f>VLOOKUP(BR$1,resumen!$A$4:$HF$104,213,FALSE)</f>
        <v>0</v>
      </c>
      <c r="BU31" s="113">
        <f>IF(VLOOKUP(BU$1,resumen!$A$4:$HF$104,212,FALSE)-BV31&lt;0,0,VLOOKUP(BU$1,resumen!$A$4:$HF$104,212,FALSE)-BV31)</f>
        <v>0</v>
      </c>
      <c r="BV31" s="113">
        <f>VLOOKUP(BU$1,resumen!$A$4:$HF$104,209,FALSE)</f>
        <v>0</v>
      </c>
      <c r="BW31" s="113">
        <f>VLOOKUP(BU$1,resumen!$A$4:$HF$104,213,FALSE)</f>
        <v>0</v>
      </c>
      <c r="BX31" s="113">
        <f>IF(VLOOKUP(BX$1,resumen!$A$4:$HF$104,212,FALSE)-BY31&lt;0,0,VLOOKUP(BX$1,resumen!$A$4:$HF$104,212,FALSE)-BY31)</f>
        <v>0</v>
      </c>
      <c r="BY31" s="113">
        <f>VLOOKUP(BX$1,resumen!$A$4:$HF$104,209,FALSE)</f>
        <v>0</v>
      </c>
      <c r="BZ31" s="113">
        <f>VLOOKUP(BX$1,resumen!$A$4:$HF$104,213,FALSE)</f>
        <v>0</v>
      </c>
      <c r="CA31" s="113">
        <f>IF(VLOOKUP(CA$1,resumen!$A$4:$HF$104,212,FALSE)-CB31&lt;0,0,VLOOKUP(CA$1,resumen!$A$4:$HF$104,212,FALSE)-CB31)</f>
        <v>0</v>
      </c>
      <c r="CB31" s="113">
        <f>VLOOKUP(CA$1,resumen!$A$4:$HF$104,209,FALSE)</f>
        <v>0</v>
      </c>
      <c r="CC31" s="113">
        <f>VLOOKUP(CA$1,resumen!$A$4:$HF$104,213,FALSE)</f>
        <v>0</v>
      </c>
      <c r="CD31" s="113">
        <f>IF(VLOOKUP(CD$1,resumen!$A$4:$HF$104,212,FALSE)-CE31&lt;0,0,VLOOKUP(CD$1,resumen!$A$4:$HF$104,212,FALSE)-CE31)</f>
        <v>0</v>
      </c>
      <c r="CE31" s="113">
        <f>VLOOKUP(CD$1,resumen!$A$4:$HF$104,209,FALSE)</f>
        <v>0</v>
      </c>
      <c r="CF31" s="113">
        <f>VLOOKUP(CD$1,resumen!$A$4:$HF$104,213,FALSE)</f>
        <v>0</v>
      </c>
      <c r="CG31" s="113">
        <f>IF(VLOOKUP(CG$1,resumen!$A$4:$HF$104,212,FALSE)-CH31&lt;0,0,VLOOKUP(CG$1,resumen!$A$4:$HF$104,212,FALSE)-CH31)</f>
        <v>0</v>
      </c>
      <c r="CH31" s="113">
        <f>VLOOKUP(CG$1,resumen!$A$4:$HF$104,209,FALSE)</f>
        <v>0</v>
      </c>
      <c r="CI31" s="113">
        <f>VLOOKUP(CG$1,resumen!$A$4:$HF$104,213,FALSE)</f>
        <v>0</v>
      </c>
      <c r="CJ31" s="113">
        <f>IF(VLOOKUP(CJ$1,resumen!$A$4:$HF$104,212,FALSE)-CK31&lt;0,0,VLOOKUP(CJ$1,resumen!$A$4:$HF$104,212,FALSE)-CK31)</f>
        <v>0</v>
      </c>
      <c r="CK31" s="113">
        <f>VLOOKUP(CJ$1,resumen!$A$4:$HF$104,209,FALSE)</f>
        <v>0</v>
      </c>
      <c r="CL31" s="113">
        <f>VLOOKUP(CJ$1,resumen!$A$4:$HF$104,213,FALSE)</f>
        <v>0</v>
      </c>
      <c r="CM31" s="113">
        <f>IF(VLOOKUP(CM$1,resumen!$A$4:$HF$104,212,FALSE)-CN31&lt;0,0,VLOOKUP(CM$1,resumen!$A$4:$HF$104,212,FALSE)-CN31)</f>
        <v>0</v>
      </c>
      <c r="CN31" s="113">
        <f>VLOOKUP(CM$1,resumen!$A$4:$HF$104,209,FALSE)</f>
        <v>0</v>
      </c>
      <c r="CO31" s="113">
        <f>VLOOKUP(CM$1,resumen!$A$4:$HF$104,213,FALSE)</f>
        <v>0</v>
      </c>
      <c r="CP31" s="113">
        <f>IF(VLOOKUP(CP$1,resumen!$A$4:$HF$104,212,FALSE)-CQ31&lt;0,0,VLOOKUP(CP$1,resumen!$A$4:$HF$104,212,FALSE)-CQ31)</f>
        <v>0</v>
      </c>
      <c r="CQ31" s="113">
        <f>VLOOKUP(CP$1,resumen!$A$4:$HF$104,209,FALSE)</f>
        <v>0</v>
      </c>
      <c r="CR31" s="113">
        <f>VLOOKUP(CP$1,resumen!$A$4:$HF$104,213,FALSE)</f>
        <v>0</v>
      </c>
      <c r="CS31" s="113">
        <f>IF(VLOOKUP(CS$1,resumen!$A$4:$HF$104,212,FALSE)-CT31&lt;0,0,VLOOKUP(CS$1,resumen!$A$4:$HF$104,212,FALSE)-CT31)</f>
        <v>0</v>
      </c>
      <c r="CT31" s="113">
        <f>VLOOKUP(CS$1,resumen!$A$4:$HF$104,209,FALSE)</f>
        <v>0</v>
      </c>
      <c r="CU31" s="113">
        <f>VLOOKUP(CS$1,resumen!$A$4:$HF$104,213,FALSE)</f>
        <v>0</v>
      </c>
      <c r="CV31" s="113">
        <f>IF(VLOOKUP(CV$1,resumen!$A$4:$HF$104,212,FALSE)-CW31&lt;0,0,VLOOKUP(CV$1,resumen!$A$4:$HF$104,212,FALSE)-CW31)</f>
        <v>0</v>
      </c>
      <c r="CW31" s="113">
        <f>VLOOKUP(CV$1,resumen!$A$4:$HF$104,209,FALSE)</f>
        <v>0</v>
      </c>
      <c r="CX31" s="113">
        <f>VLOOKUP(CV$1,resumen!$A$4:$HF$104,213,FALSE)</f>
        <v>0</v>
      </c>
      <c r="CY31" s="113">
        <f>IF(VLOOKUP(CY$1,resumen!$A$4:$HF$104,212,FALSE)-CZ31&lt;0,0,VLOOKUP(CY$1,resumen!$A$4:$HF$104,212,FALSE)-CZ31)</f>
        <v>0</v>
      </c>
      <c r="CZ31" s="113">
        <f>VLOOKUP(CY$1,resumen!$A$4:$HF$104,209,FALSE)</f>
        <v>0</v>
      </c>
      <c r="DA31" s="113">
        <f>VLOOKUP(CY$1,resumen!$A$4:$HF$104,213,FALSE)</f>
        <v>0</v>
      </c>
      <c r="DB31" s="113">
        <f>IF(VLOOKUP(DB$1,resumen!$A$4:$HF$104,212,FALSE)-DC31&lt;0,0,VLOOKUP(DB$1,resumen!$A$4:$HF$104,212,FALSE)-DC31)</f>
        <v>0</v>
      </c>
      <c r="DC31" s="113">
        <f>VLOOKUP(DB$1,resumen!$A$4:$HF$104,209,FALSE)</f>
        <v>0</v>
      </c>
      <c r="DD31" s="113">
        <f>VLOOKUP(DB$1,resumen!$A$4:$HF$104,213,FALSE)</f>
        <v>0</v>
      </c>
      <c r="DE31" s="113">
        <f>IF(VLOOKUP(DE$1,resumen!$A$4:$HF$104,212,FALSE)-DF31&lt;0,0,VLOOKUP(DE$1,resumen!$A$4:$HF$104,212,FALSE)-DF31)</f>
        <v>0</v>
      </c>
      <c r="DF31" s="113">
        <f>VLOOKUP(DE$1,resumen!$A$4:$HF$104,209,FALSE)</f>
        <v>0</v>
      </c>
      <c r="DG31" s="113">
        <f>VLOOKUP(DE$1,resumen!$A$4:$HF$104,213,FALSE)</f>
        <v>0</v>
      </c>
      <c r="DH31" s="113">
        <f>IF(VLOOKUP(DH$1,resumen!$A$4:$HF$104,212,FALSE)-DI31&lt;0,0,VLOOKUP(DH$1,resumen!$A$4:$HF$104,212,FALSE)-DI31)</f>
        <v>0</v>
      </c>
      <c r="DI31" s="113">
        <f>VLOOKUP(DH$1,resumen!$A$4:$HF$104,209,FALSE)</f>
        <v>0</v>
      </c>
      <c r="DJ31" s="113">
        <f>VLOOKUP(DH$1,resumen!$A$4:$HF$104,213,FALSE)</f>
        <v>0</v>
      </c>
      <c r="DK31" s="113">
        <f>IF(VLOOKUP(DK$1,resumen!$A$4:$HF$104,212,FALSE)-DL31&lt;0,0,VLOOKUP(DK$1,resumen!$A$4:$HF$104,212,FALSE)-DL31)</f>
        <v>0</v>
      </c>
      <c r="DL31" s="113">
        <f>VLOOKUP(DK$1,resumen!$A$4:$HF$104,209,FALSE)</f>
        <v>0</v>
      </c>
      <c r="DM31" s="113">
        <f>VLOOKUP(DK$1,resumen!$A$4:$HF$104,213,FALSE)</f>
        <v>0</v>
      </c>
      <c r="DN31" s="113">
        <f>IF(VLOOKUP(DN$1,resumen!$A$4:$HF$104,212,FALSE)-DO31&lt;0,0,VLOOKUP(DN$1,resumen!$A$4:$HF$104,212,FALSE)-DO31)</f>
        <v>0</v>
      </c>
      <c r="DO31" s="113">
        <f>VLOOKUP(DN$1,resumen!$A$4:$HF$104,209,FALSE)</f>
        <v>0</v>
      </c>
      <c r="DP31" s="113">
        <f>VLOOKUP(DN$1,resumen!$A$4:$HF$104,213,FALSE)</f>
        <v>0</v>
      </c>
      <c r="DQ31" s="113">
        <f>IF(VLOOKUP(DQ$1,resumen!$A$4:$HF$104,212,FALSE)-DR31&lt;0,0,VLOOKUP(DQ$1,resumen!$A$4:$HF$104,212,FALSE)-DR31)</f>
        <v>0</v>
      </c>
      <c r="DR31" s="113">
        <f>VLOOKUP(DQ$1,resumen!$A$4:$HF$104,209,FALSE)</f>
        <v>0</v>
      </c>
      <c r="DS31" s="113">
        <f>VLOOKUP(DQ$1,resumen!$A$4:$HF$104,213,FALSE)</f>
        <v>0</v>
      </c>
      <c r="DT31" s="113">
        <f>IF(VLOOKUP(DT$1,resumen!$A$4:$HF$104,212,FALSE)-DU31&lt;0,0,VLOOKUP(DT$1,resumen!$A$4:$HF$104,212,FALSE)-DU31)</f>
        <v>0</v>
      </c>
      <c r="DU31" s="113">
        <f>VLOOKUP(DT$1,resumen!$A$4:$HF$104,209,FALSE)</f>
        <v>0</v>
      </c>
      <c r="DV31" s="113">
        <f>VLOOKUP(DT$1,resumen!$A$4:$HF$104,213,FALSE)</f>
        <v>0</v>
      </c>
      <c r="DW31" s="113">
        <f>IF(VLOOKUP(DW$1,resumen!$A$4:$HF$104,212,FALSE)-DX31&lt;0,0,VLOOKUP(DW$1,resumen!$A$4:$HF$104,212,FALSE)-DX31)</f>
        <v>0</v>
      </c>
      <c r="DX31" s="113">
        <f>VLOOKUP(DW$1,resumen!$A$4:$HF$104,209,FALSE)</f>
        <v>0</v>
      </c>
      <c r="DY31" s="113">
        <f>VLOOKUP(DW$1,resumen!$A$4:$HF$104,213,FALSE)</f>
        <v>0</v>
      </c>
      <c r="DZ31" s="113">
        <f>IF(VLOOKUP(DZ$1,resumen!$A$4:$HF$104,212,FALSE)-EA31&lt;0,0,VLOOKUP(DZ$1,resumen!$A$4:$HF$104,212,FALSE)-EA31)</f>
        <v>0</v>
      </c>
      <c r="EA31" s="113">
        <f>VLOOKUP(DZ$1,resumen!$A$4:$HF$104,209,FALSE)</f>
        <v>0</v>
      </c>
      <c r="EB31" s="113">
        <f>VLOOKUP(DZ$1,resumen!$A$4:$HF$104,213,FALSE)</f>
        <v>0</v>
      </c>
      <c r="EC31" s="113">
        <f>IF(VLOOKUP(EC$1,resumen!$A$4:$HF$104,212,FALSE)-ED31&lt;0,0,VLOOKUP(EC$1,resumen!$A$4:$HF$104,212,FALSE)-ED31)</f>
        <v>0</v>
      </c>
      <c r="ED31" s="113">
        <f>VLOOKUP(EC$1,resumen!$A$4:$HF$104,209,FALSE)</f>
        <v>0</v>
      </c>
      <c r="EE31" s="113">
        <f>VLOOKUP(EC$1,resumen!$A$4:$HF$104,213,FALSE)</f>
        <v>0</v>
      </c>
      <c r="EF31" s="113">
        <f>IF(VLOOKUP(EF$1,resumen!$A$4:$HF$104,212,FALSE)-EG31&lt;0,0,VLOOKUP(EF$1,resumen!$A$4:$HF$104,212,FALSE)-EG31)</f>
        <v>0</v>
      </c>
      <c r="EG31" s="113">
        <f>VLOOKUP(EF$1,resumen!$A$4:$HF$104,209,FALSE)</f>
        <v>0</v>
      </c>
      <c r="EH31" s="113">
        <f>VLOOKUP(EF$1,resumen!$A$4:$HF$104,213,FALSE)</f>
        <v>0</v>
      </c>
      <c r="EI31" s="113">
        <f>IF(VLOOKUP(EI$1,resumen!$A$4:$HF$104,212,FALSE)-EJ31&lt;0,0,VLOOKUP(EI$1,resumen!$A$4:$HF$104,212,FALSE)-EJ31)</f>
        <v>0</v>
      </c>
      <c r="EJ31" s="113">
        <f>VLOOKUP(EI$1,resumen!$A$4:$HF$104,209,FALSE)</f>
        <v>0</v>
      </c>
      <c r="EK31" s="113">
        <f>VLOOKUP(EI$1,resumen!$A$4:$HF$104,213,FALSE)</f>
        <v>0</v>
      </c>
      <c r="EL31" s="113">
        <f>IF(VLOOKUP(EL$1,resumen!$A$4:$HF$104,212,FALSE)-EM31&lt;0,0,VLOOKUP(EL$1,resumen!$A$4:$HF$104,212,FALSE)-EM31)</f>
        <v>0</v>
      </c>
      <c r="EM31" s="113">
        <f>VLOOKUP(EL$1,resumen!$A$4:$HF$104,209,FALSE)</f>
        <v>0</v>
      </c>
      <c r="EN31" s="113">
        <f>VLOOKUP(EL$1,resumen!$A$4:$HF$104,213,FALSE)</f>
        <v>0</v>
      </c>
      <c r="EO31" s="113">
        <f>IF(VLOOKUP(EO$1,resumen!$A$4:$HF$104,212,FALSE)-EP31&lt;0,0,VLOOKUP(EO$1,resumen!$A$4:$HF$104,212,FALSE)-EP31)</f>
        <v>0</v>
      </c>
      <c r="EP31" s="113">
        <f>VLOOKUP(EO$1,resumen!$A$4:$HF$104,209,FALSE)</f>
        <v>0</v>
      </c>
      <c r="EQ31" s="113">
        <f>VLOOKUP(EO$1,resumen!$A$4:$HF$104,213,FALSE)</f>
        <v>0</v>
      </c>
      <c r="ER31" s="113">
        <f>IF(VLOOKUP(ER$1,resumen!$A$4:$HF$104,212,FALSE)-ES31&lt;0,0,VLOOKUP(ER$1,resumen!$A$4:$HF$104,212,FALSE)-ES31)</f>
        <v>0</v>
      </c>
      <c r="ES31" s="113">
        <f>VLOOKUP(ER$1,resumen!$A$4:$HF$104,209,FALSE)</f>
        <v>0</v>
      </c>
      <c r="ET31" s="113">
        <f>VLOOKUP(ER$1,resumen!$A$4:$HF$104,213,FALSE)</f>
        <v>0</v>
      </c>
      <c r="EU31" s="113">
        <f>IF(VLOOKUP(EU$1,resumen!$A$4:$HF$104,212,FALSE)-EV31&lt;0,0,VLOOKUP(EU$1,resumen!$A$4:$HF$104,212,FALSE)-EV31)</f>
        <v>0</v>
      </c>
      <c r="EV31" s="113">
        <f>VLOOKUP(EU$1,resumen!$A$4:$HF$104,209,FALSE)</f>
        <v>0</v>
      </c>
      <c r="EW31" s="113">
        <f>VLOOKUP(EU$1,resumen!$A$4:$HF$104,213,FALSE)</f>
        <v>0</v>
      </c>
      <c r="EX31" s="113">
        <f>IF(VLOOKUP(EX$1,resumen!$A$4:$HF$104,212,FALSE)-EY31&lt;0,0,VLOOKUP(EX$1,resumen!$A$4:$HF$104,212,FALSE)-EY31)</f>
        <v>0</v>
      </c>
      <c r="EY31" s="113">
        <f>VLOOKUP(EX$1,resumen!$A$4:$HF$104,209,FALSE)</f>
        <v>0</v>
      </c>
      <c r="EZ31" s="113">
        <f>VLOOKUP(EX$1,resumen!$A$4:$HF$104,213,FALSE)</f>
        <v>0</v>
      </c>
      <c r="FA31" s="113">
        <f>IF(VLOOKUP(FA$1,resumen!$A$4:$HF$104,212,FALSE)-FB31&lt;0,0,VLOOKUP(FA$1,resumen!$A$4:$HF$104,212,FALSE)-FB31)</f>
        <v>0</v>
      </c>
      <c r="FB31" s="113">
        <f>VLOOKUP(FA$1,resumen!$A$4:$HF$104,209,FALSE)</f>
        <v>0</v>
      </c>
      <c r="FC31" s="113">
        <f>VLOOKUP(FA$1,resumen!$A$4:$HF$104,213,FALSE)</f>
        <v>0</v>
      </c>
      <c r="FD31" s="113">
        <f>IF(VLOOKUP(FD$1,resumen!$A$4:$HF$104,212,FALSE)-FE31&lt;0,0,VLOOKUP(FD$1,resumen!$A$4:$HF$104,212,FALSE)-FE31)</f>
        <v>0</v>
      </c>
      <c r="FE31" s="113">
        <f>VLOOKUP(FD$1,resumen!$A$4:$HF$104,209,FALSE)</f>
        <v>0</v>
      </c>
      <c r="FF31" s="113">
        <f>VLOOKUP(FD$1,resumen!$A$4:$HF$104,213,FALSE)</f>
        <v>0</v>
      </c>
      <c r="FG31" s="113">
        <f>IF(VLOOKUP(FG$1,resumen!$A$4:$HF$104,212,FALSE)-FH31&lt;0,0,VLOOKUP(FG$1,resumen!$A$4:$HF$104,212,FALSE)-FH31)</f>
        <v>0</v>
      </c>
      <c r="FH31" s="113">
        <f>VLOOKUP(FG$1,resumen!$A$4:$HF$104,209,FALSE)</f>
        <v>0</v>
      </c>
      <c r="FI31" s="113">
        <f>VLOOKUP(FG$1,resumen!$A$4:$HF$104,213,FALSE)</f>
        <v>0</v>
      </c>
      <c r="FJ31" s="113">
        <f>IF(VLOOKUP(FJ$1,resumen!$A$4:$HF$104,212,FALSE)-FK31&lt;0,0,VLOOKUP(FJ$1,resumen!$A$4:$HF$104,212,FALSE)-FK31)</f>
        <v>0</v>
      </c>
      <c r="FK31" s="113">
        <f>VLOOKUP(FJ$1,resumen!$A$4:$HF$104,209,FALSE)</f>
        <v>0</v>
      </c>
      <c r="FL31" s="113">
        <f>VLOOKUP(FJ$1,resumen!$A$4:$HF$104,213,FALSE)</f>
        <v>0</v>
      </c>
      <c r="FM31" s="113">
        <f>IF(VLOOKUP(FM$1,resumen!$A$4:$HF$104,212,FALSE)-FN31&lt;0,0,VLOOKUP(FM$1,resumen!$A$4:$HF$104,212,FALSE)-FN31)</f>
        <v>0</v>
      </c>
      <c r="FN31" s="113">
        <f>VLOOKUP(FM$1,resumen!$A$4:$HF$104,209,FALSE)</f>
        <v>0</v>
      </c>
      <c r="FO31" s="113">
        <f>VLOOKUP(FM$1,resumen!$A$4:$HF$104,213,FALSE)</f>
        <v>0</v>
      </c>
      <c r="FP31" s="113">
        <f>IF(VLOOKUP(FP$1,resumen!$A$4:$HF$104,212,FALSE)-FQ31&lt;0,0,VLOOKUP(FP$1,resumen!$A$4:$HF$104,212,FALSE)-FQ31)</f>
        <v>0</v>
      </c>
      <c r="FQ31" s="113">
        <f>VLOOKUP(FP$1,resumen!$A$4:$HF$104,209,FALSE)</f>
        <v>0</v>
      </c>
      <c r="FR31" s="113">
        <f>VLOOKUP(FP$1,resumen!$A$4:$HF$104,213,FALSE)</f>
        <v>0</v>
      </c>
      <c r="FS31" s="113">
        <f>IF(VLOOKUP(FS$1,resumen!$A$4:$HF$104,212,FALSE)-FT31&lt;0,0,VLOOKUP(FS$1,resumen!$A$4:$HF$104,212,FALSE)-FT31)</f>
        <v>0</v>
      </c>
      <c r="FT31" s="113">
        <f>VLOOKUP(FS$1,resumen!$A$4:$HF$104,209,FALSE)</f>
        <v>0</v>
      </c>
      <c r="FU31" s="113">
        <f>VLOOKUP(FS$1,resumen!$A$4:$HF$104,213,FALSE)</f>
        <v>0</v>
      </c>
      <c r="FV31" s="113">
        <f>IF(VLOOKUP(FV$1,resumen!$A$4:$HF$104,212,FALSE)-FW31&lt;0,0,VLOOKUP(FV$1,resumen!$A$4:$HF$104,212,FALSE)-FW31)</f>
        <v>0</v>
      </c>
      <c r="FW31" s="113">
        <f>VLOOKUP(FV$1,resumen!$A$4:$HF$104,209,FALSE)</f>
        <v>0</v>
      </c>
      <c r="FX31" s="113">
        <f>VLOOKUP(FV$1,resumen!$A$4:$HF$104,213,FALSE)</f>
        <v>0</v>
      </c>
      <c r="FY31" s="113">
        <f>IF(VLOOKUP(FY$1,resumen!$A$4:$HF$104,212,FALSE)-FZ31&lt;0,0,VLOOKUP(FY$1,resumen!$A$4:$HF$104,212,FALSE)-FZ31)</f>
        <v>0</v>
      </c>
      <c r="FZ31" s="113">
        <f>VLOOKUP(FY$1,resumen!$A$4:$HF$104,209,FALSE)</f>
        <v>0</v>
      </c>
      <c r="GA31" s="113">
        <f>VLOOKUP(FY$1,resumen!$A$4:$HF$104,213,FALSE)</f>
        <v>0</v>
      </c>
      <c r="GB31" s="113">
        <f>IF(VLOOKUP(GB$1,resumen!$A$4:$HF$104,212,FALSE)-GC31&lt;0,0,VLOOKUP(GB$1,resumen!$A$4:$HF$104,212,FALSE)-GC31)</f>
        <v>0</v>
      </c>
      <c r="GC31" s="113">
        <f>VLOOKUP(GB$1,resumen!$A$4:$HF$104,209,FALSE)</f>
        <v>0</v>
      </c>
      <c r="GD31" s="113">
        <f>VLOOKUP(GB$1,resumen!$A$4:$HF$104,213,FALSE)</f>
        <v>0</v>
      </c>
      <c r="GE31" s="113">
        <f>IF(VLOOKUP(GE$1,resumen!$A$4:$HF$104,212,FALSE)-GF31&lt;0,0,VLOOKUP(GE$1,resumen!$A$4:$HF$104,212,FALSE)-GF31)</f>
        <v>0</v>
      </c>
      <c r="GF31" s="113">
        <f>VLOOKUP(GE$1,resumen!$A$4:$HF$104,209,FALSE)</f>
        <v>0</v>
      </c>
      <c r="GG31" s="113">
        <f>VLOOKUP(GE$1,resumen!$A$4:$HF$104,213,FALSE)</f>
        <v>0</v>
      </c>
      <c r="GH31" s="113">
        <f>IF(VLOOKUP(GH$1,resumen!$A$4:$HF$104,212,FALSE)-GI31&lt;0,0,VLOOKUP(GH$1,resumen!$A$4:$HF$104,212,FALSE)-GI31)</f>
        <v>0</v>
      </c>
      <c r="GI31" s="113">
        <f>VLOOKUP(GH$1,resumen!$A$4:$HF$104,209,FALSE)</f>
        <v>0</v>
      </c>
      <c r="GJ31" s="113">
        <f>VLOOKUP(GH$1,resumen!$A$4:$HF$104,213,FALSE)</f>
        <v>0</v>
      </c>
      <c r="GK31" s="113">
        <f>IF(VLOOKUP(GK$1,resumen!$A$4:$HF$104,212,FALSE)-GL31&lt;0,0,VLOOKUP(GK$1,resumen!$A$4:$HF$104,212,FALSE)-GL31)</f>
        <v>0</v>
      </c>
      <c r="GL31" s="113">
        <f>VLOOKUP(GK$1,resumen!$A$4:$HF$104,209,FALSE)</f>
        <v>0</v>
      </c>
      <c r="GM31" s="113">
        <f>VLOOKUP(GK$1,resumen!$A$4:$HF$104,213,FALSE)</f>
        <v>0</v>
      </c>
      <c r="GN31" s="113">
        <f>IF(VLOOKUP(GN$1,resumen!$A$4:$HF$104,212,FALSE)-GO31&lt;0,0,VLOOKUP(GN$1,resumen!$A$4:$HF$104,212,FALSE)-GO31)</f>
        <v>0</v>
      </c>
      <c r="GO31" s="113">
        <f>VLOOKUP(GN$1,resumen!$A$4:$HF$104,209,FALSE)</f>
        <v>0</v>
      </c>
      <c r="GP31" s="113">
        <f>VLOOKUP(GN$1,resumen!$A$4:$HF$104,213,FALSE)</f>
        <v>0</v>
      </c>
      <c r="GQ31" s="113">
        <f>IF(VLOOKUP(GQ$1,resumen!$A$4:$HF$104,212,FALSE)-GR31&lt;0,0,VLOOKUP(GQ$1,resumen!$A$4:$HF$104,212,FALSE)-GR31)</f>
        <v>0</v>
      </c>
      <c r="GR31" s="113">
        <f>VLOOKUP(GQ$1,resumen!$A$4:$HF$104,209,FALSE)</f>
        <v>0</v>
      </c>
      <c r="GS31" s="113">
        <f>VLOOKUP(GQ$1,resumen!$A$4:$HF$104,213,FALSE)</f>
        <v>0</v>
      </c>
      <c r="GT31" s="113">
        <f>IF(VLOOKUP(GT$1,resumen!$A$4:$HF$104,212,FALSE)-GU31&lt;0,0,VLOOKUP(GT$1,resumen!$A$4:$HF$104,212,FALSE)-GU31)</f>
        <v>0</v>
      </c>
      <c r="GU31" s="113">
        <f>VLOOKUP(GT$1,resumen!$A$4:$HF$104,209,FALSE)</f>
        <v>0</v>
      </c>
      <c r="GV31" s="113">
        <f>VLOOKUP(GT$1,resumen!$A$4:$HF$104,213,FALSE)</f>
        <v>0</v>
      </c>
      <c r="GW31" s="113">
        <f>IF(VLOOKUP(GW$1,resumen!$A$4:$HF$104,212,FALSE)-GX31&lt;0,0,VLOOKUP(GW$1,resumen!$A$4:$HF$104,212,FALSE)-GX31)</f>
        <v>0</v>
      </c>
      <c r="GX31" s="113">
        <f>VLOOKUP(GW$1,resumen!$A$4:$HF$104,209,FALSE)</f>
        <v>0</v>
      </c>
      <c r="GY31" s="113">
        <f>VLOOKUP(GW$1,resumen!$A$4:$HF$104,213,FALSE)</f>
        <v>0</v>
      </c>
      <c r="GZ31" s="113">
        <f>IF(VLOOKUP(GZ$1,resumen!$A$4:$HF$104,212,FALSE)-HA31&lt;0,0,VLOOKUP(GZ$1,resumen!$A$4:$HF$104,212,FALSE)-HA31)</f>
        <v>0</v>
      </c>
      <c r="HA31" s="113">
        <f>VLOOKUP(GZ$1,resumen!$A$4:$HF$104,209,FALSE)</f>
        <v>0</v>
      </c>
      <c r="HB31" s="113">
        <f>VLOOKUP(GZ$1,resumen!$A$4:$HF$104,213,FALSE)</f>
        <v>0</v>
      </c>
      <c r="HC31" s="113">
        <f>IF(VLOOKUP(HC$1,resumen!$A$4:$HF$104,212,FALSE)-HD31&lt;0,0,VLOOKUP(HC$1,resumen!$A$4:$HF$104,212,FALSE)-HD31)</f>
        <v>0</v>
      </c>
      <c r="HD31" s="113">
        <f>VLOOKUP(HC$1,resumen!$A$4:$HF$104,209,FALSE)</f>
        <v>0</v>
      </c>
      <c r="HE31" s="113">
        <f>VLOOKUP(HC$1,resumen!$A$4:$HF$104,213,FALSE)</f>
        <v>0</v>
      </c>
      <c r="HF31" s="113">
        <f>IF(VLOOKUP(HF$1,resumen!$A$4:$HF$104,212,FALSE)-HG31&lt;0,0,VLOOKUP(HF$1,resumen!$A$4:$HF$104,212,FALSE)-HG31)</f>
        <v>0</v>
      </c>
      <c r="HG31" s="113">
        <f>VLOOKUP(HF$1,resumen!$A$4:$HF$104,209,FALSE)</f>
        <v>0</v>
      </c>
      <c r="HH31" s="113">
        <f>VLOOKUP(HF$1,resumen!$A$4:$HF$104,213,FALSE)</f>
        <v>0</v>
      </c>
      <c r="HI31" s="113">
        <f>IF(VLOOKUP(HI$1,resumen!$A$4:$HF$104,212,FALSE)-HJ31&lt;0,0,VLOOKUP(HI$1,resumen!$A$4:$HF$104,212,FALSE)-HJ31)</f>
        <v>0</v>
      </c>
      <c r="HJ31" s="113">
        <f>VLOOKUP(HI$1,resumen!$A$4:$HF$104,209,FALSE)</f>
        <v>0</v>
      </c>
      <c r="HK31" s="113">
        <f>VLOOKUP(HI$1,resumen!$A$4:$HF$104,213,FALSE)</f>
        <v>0</v>
      </c>
      <c r="HL31" s="113">
        <f>IF(VLOOKUP(HL$1,resumen!$A$4:$HF$104,212,FALSE)-HM31&lt;0,0,VLOOKUP(HL$1,resumen!$A$4:$HF$104,212,FALSE)-HM31)</f>
        <v>0</v>
      </c>
      <c r="HM31" s="113">
        <f>VLOOKUP(HL$1,resumen!$A$4:$HF$104,209,FALSE)</f>
        <v>0</v>
      </c>
      <c r="HN31" s="113">
        <f>VLOOKUP(HL$1,resumen!$A$4:$HF$104,213,FALSE)</f>
        <v>0</v>
      </c>
      <c r="HO31" s="113">
        <f>IF(VLOOKUP(HO$1,resumen!$A$4:$HF$104,212,FALSE)-HP31&lt;0,0,VLOOKUP(HO$1,resumen!$A$4:$HF$104,212,FALSE)-HP31)</f>
        <v>0</v>
      </c>
      <c r="HP31" s="113">
        <f>VLOOKUP(HO$1,resumen!$A$4:$HF$104,209,FALSE)</f>
        <v>0</v>
      </c>
      <c r="HQ31" s="113">
        <f>VLOOKUP(HO$1,resumen!$A$4:$HF$104,213,FALSE)</f>
        <v>0</v>
      </c>
      <c r="HR31" s="113">
        <f>IF(VLOOKUP(HR$1,resumen!$A$4:$HF$104,212,FALSE)-HS31&lt;0,0,VLOOKUP(HR$1,resumen!$A$4:$HF$104,212,FALSE)-HS31)</f>
        <v>0</v>
      </c>
      <c r="HS31" s="113">
        <f>VLOOKUP(HR$1,resumen!$A$4:$HF$104,209,FALSE)</f>
        <v>0</v>
      </c>
      <c r="HT31" s="113">
        <f>VLOOKUP(HR$1,resumen!$A$4:$HF$104,213,FALSE)</f>
        <v>0</v>
      </c>
      <c r="HU31" s="113">
        <f>IF(VLOOKUP(HU$1,resumen!$A$4:$HF$104,212,FALSE)-HV31&lt;0,0,VLOOKUP(HU$1,resumen!$A$4:$HF$104,212,FALSE)-HV31)</f>
        <v>0</v>
      </c>
      <c r="HV31" s="113">
        <f>VLOOKUP(HU$1,resumen!$A$4:$HF$104,209,FALSE)</f>
        <v>0</v>
      </c>
      <c r="HW31" s="113">
        <f>VLOOKUP(HU$1,resumen!$A$4:$HF$104,213,FALSE)</f>
        <v>0</v>
      </c>
      <c r="HX31" s="113">
        <f>IF(VLOOKUP(HX$1,resumen!$A$4:$HF$104,212,FALSE)-HY31&lt;0,0,VLOOKUP(HX$1,resumen!$A$4:$HF$104,212,FALSE)-HY31)</f>
        <v>0</v>
      </c>
      <c r="HY31" s="113">
        <f>VLOOKUP(HX$1,resumen!$A$4:$HF$104,209,FALSE)</f>
        <v>0</v>
      </c>
      <c r="HZ31" s="113">
        <f>VLOOKUP(HX$1,resumen!$A$4:$HF$104,213,FALSE)</f>
        <v>0</v>
      </c>
      <c r="IA31" s="113">
        <f>IF(VLOOKUP(IA$1,resumen!$A$4:$HF$104,212,FALSE)-IB31&lt;0,0,VLOOKUP(IA$1,resumen!$A$4:$HF$104,212,FALSE)-IB31)</f>
        <v>0</v>
      </c>
      <c r="IB31" s="113">
        <f>VLOOKUP(IA$1,resumen!$A$4:$HF$104,209,FALSE)</f>
        <v>0</v>
      </c>
      <c r="IC31" s="113">
        <f>VLOOKUP(IA$1,resumen!$A$4:$HF$104,213,FALSE)</f>
        <v>0</v>
      </c>
      <c r="ID31" s="113">
        <f>IF(VLOOKUP(ID$1,resumen!$A$4:$HF$104,212,FALSE)-IE31&lt;0,0,VLOOKUP(ID$1,resumen!$A$4:$HF$104,212,FALSE)-IE31)</f>
        <v>0</v>
      </c>
      <c r="IE31" s="113">
        <f>VLOOKUP(ID$1,resumen!$A$4:$HF$104,209,FALSE)</f>
        <v>0</v>
      </c>
      <c r="IF31" s="113">
        <f>VLOOKUP(ID$1,resumen!$A$4:$HF$104,213,FALSE)</f>
        <v>0</v>
      </c>
      <c r="IG31" s="113">
        <f>IF(VLOOKUP(IG$1,resumen!$A$4:$HF$104,212,FALSE)-IH31&lt;0,0,VLOOKUP(IG$1,resumen!$A$4:$HF$104,212,FALSE)-IH31)</f>
        <v>0</v>
      </c>
      <c r="IH31" s="113">
        <f>VLOOKUP(IG$1,resumen!$A$4:$HF$104,209,FALSE)</f>
        <v>0</v>
      </c>
      <c r="II31" s="113">
        <f>VLOOKUP(IG$1,resumen!$A$4:$HF$104,213,FALSE)</f>
        <v>0</v>
      </c>
      <c r="IJ31" s="113">
        <f>IF(VLOOKUP(IJ$1,resumen!$A$4:$HF$104,212,FALSE)-IK31&lt;0,0,VLOOKUP(IJ$1,resumen!$A$4:$HF$104,212,FALSE)-IK31)</f>
        <v>0</v>
      </c>
      <c r="IK31" s="113">
        <f>VLOOKUP(IJ$1,resumen!$A$4:$HF$104,209,FALSE)</f>
        <v>0</v>
      </c>
      <c r="IL31" s="113">
        <f>VLOOKUP(IJ$1,resumen!$A$4:$HF$104,213,FALSE)</f>
        <v>0</v>
      </c>
      <c r="IM31" s="113">
        <f>IF(VLOOKUP(IM$1,resumen!$A$4:$HF$104,212,FALSE)-IN31&lt;0,0,VLOOKUP(IM$1,resumen!$A$4:$HF$104,212,FALSE)-IN31)</f>
        <v>0</v>
      </c>
      <c r="IN31" s="113">
        <f>VLOOKUP(IM$1,resumen!$A$4:$HF$104,209,FALSE)</f>
        <v>0</v>
      </c>
      <c r="IO31" s="113">
        <f>VLOOKUP(IM$1,resumen!$A$4:$HF$104,213,FALSE)</f>
        <v>0</v>
      </c>
      <c r="IP31" s="113">
        <f>IF(VLOOKUP(IP$1,resumen!$A$4:$HF$104,212,FALSE)-IQ31&lt;0,0,VLOOKUP(IP$1,resumen!$A$4:$HF$104,212,FALSE)-IQ31)</f>
        <v>0</v>
      </c>
      <c r="IQ31" s="113">
        <f>VLOOKUP(IP$1,resumen!$A$4:$HF$104,209,FALSE)</f>
        <v>0</v>
      </c>
      <c r="IR31" s="113">
        <f>VLOOKUP(IP$1,resumen!$A$4:$HF$104,213,FALSE)</f>
        <v>0</v>
      </c>
      <c r="IS31" s="113">
        <f>IF(VLOOKUP(IS$1,resumen!$A$4:$HF$104,212,FALSE)-IT31&lt;0,0,VLOOKUP(IS$1,resumen!$A$4:$HF$104,212,FALSE)-IT31)</f>
        <v>0</v>
      </c>
      <c r="IT31" s="113">
        <f>VLOOKUP(IS$1,resumen!$A$4:$HF$104,209,FALSE)</f>
        <v>0</v>
      </c>
      <c r="IU31" s="113">
        <f>VLOOKUP(IS$1,resumen!$A$4:$HF$104,213,FALSE)</f>
        <v>0</v>
      </c>
      <c r="IV31" s="113">
        <f>IF(VLOOKUP(IV$1,resumen!$A$4:$HF$104,212,FALSE)-IW31&lt;0,0,VLOOKUP(IV$1,resumen!$A$4:$HF$104,212,FALSE)-IW31)</f>
        <v>0</v>
      </c>
      <c r="IW31" s="113">
        <f>VLOOKUP(IV$1,resumen!$A$4:$HF$104,209,FALSE)</f>
        <v>0</v>
      </c>
      <c r="IX31" s="113">
        <f>VLOOKUP(IV$1,resumen!$A$4:$HF$104,213,FALSE)</f>
        <v>0</v>
      </c>
      <c r="IY31" s="113">
        <f>IF(VLOOKUP(IY$1,resumen!$A$4:$HF$104,212,FALSE)-IZ31&lt;0,0,VLOOKUP(IY$1,resumen!$A$4:$HF$104,212,FALSE)-IZ31)</f>
        <v>0</v>
      </c>
      <c r="IZ31" s="113">
        <f>VLOOKUP(IY$1,resumen!$A$4:$HF$104,209,FALSE)</f>
        <v>0</v>
      </c>
      <c r="JA31" s="113">
        <f>VLOOKUP(IY$1,resumen!$A$4:$HF$104,213,FALSE)</f>
        <v>0</v>
      </c>
      <c r="JB31" s="113">
        <f>IF(VLOOKUP(JB$1,resumen!$A$4:$HF$104,212,FALSE)-JC31&lt;0,0,VLOOKUP(JB$1,resumen!$A$4:$HF$104,212,FALSE)-JC31)</f>
        <v>0</v>
      </c>
      <c r="JC31" s="113">
        <f>VLOOKUP(JB$1,resumen!$A$4:$HF$104,209,FALSE)</f>
        <v>0</v>
      </c>
      <c r="JD31" s="113">
        <f>VLOOKUP(JB$1,resumen!$A$4:$HF$104,213,FALSE)</f>
        <v>0</v>
      </c>
      <c r="JE31" s="113">
        <f>IF(VLOOKUP(JE$1,resumen!$A$4:$HF$104,212,FALSE)-JF31&lt;0,0,VLOOKUP(JE$1,resumen!$A$4:$HF$104,212,FALSE)-JF31)</f>
        <v>0</v>
      </c>
      <c r="JF31" s="113">
        <f>VLOOKUP(JE$1,resumen!$A$4:$HF$104,209,FALSE)</f>
        <v>0</v>
      </c>
      <c r="JG31" s="113">
        <f>VLOOKUP(JE$1,resumen!$A$4:$HF$104,213,FALSE)</f>
        <v>0</v>
      </c>
      <c r="JH31" s="113">
        <f>IF(VLOOKUP(JH$1,resumen!$A$4:$HF$104,212,FALSE)-JI31&lt;0,0,VLOOKUP(JH$1,resumen!$A$4:$HF$104,212,FALSE)-JI31)</f>
        <v>0</v>
      </c>
      <c r="JI31" s="113">
        <f>VLOOKUP(JH$1,resumen!$A$4:$HF$104,209,FALSE)</f>
        <v>0</v>
      </c>
      <c r="JJ31" s="113">
        <f>VLOOKUP(JH$1,resumen!$A$4:$HF$104,213,FALSE)</f>
        <v>0</v>
      </c>
      <c r="JK31" s="113">
        <f>IF(VLOOKUP(JK$1,resumen!$A$4:$HF$104,212,FALSE)-JL31&lt;0,0,VLOOKUP(JK$1,resumen!$A$4:$HF$104,212,FALSE)-JL31)</f>
        <v>0</v>
      </c>
      <c r="JL31" s="113">
        <f>VLOOKUP(JK$1,resumen!$A$4:$HF$104,209,FALSE)</f>
        <v>0</v>
      </c>
      <c r="JM31" s="113">
        <f>VLOOKUP(JK$1,resumen!$A$4:$HF$104,213,FALSE)</f>
        <v>0</v>
      </c>
      <c r="JN31" s="113">
        <f>IF(VLOOKUP(JN$1,resumen!$A$4:$HF$104,212,FALSE)-JO31&lt;0,0,VLOOKUP(JN$1,resumen!$A$4:$HF$104,212,FALSE)-JO31)</f>
        <v>0</v>
      </c>
      <c r="JO31" s="113">
        <f>VLOOKUP(JN$1,resumen!$A$4:$HF$104,209,FALSE)</f>
        <v>0</v>
      </c>
      <c r="JP31" s="113">
        <f>VLOOKUP(JN$1,resumen!$A$4:$HF$104,213,FALSE)</f>
        <v>0</v>
      </c>
      <c r="JQ31" s="113">
        <f>IF(VLOOKUP(JQ$1,resumen!$A$4:$HF$104,212,FALSE)-JR31&lt;0,0,VLOOKUP(JQ$1,resumen!$A$4:$HF$104,212,FALSE)-JR31)</f>
        <v>0</v>
      </c>
      <c r="JR31" s="113">
        <f>VLOOKUP(JQ$1,resumen!$A$4:$HF$104,209,FALSE)</f>
        <v>0</v>
      </c>
      <c r="JS31" s="113">
        <f>VLOOKUP(JQ$1,resumen!$A$4:$HF$104,213,FALSE)</f>
        <v>0</v>
      </c>
      <c r="JT31" s="113">
        <f>IF(VLOOKUP(JT$1,resumen!$A$4:$HF$104,212,FALSE)-JU31&lt;0,0,VLOOKUP(JT$1,resumen!$A$4:$HF$104,212,FALSE)-JU31)</f>
        <v>0</v>
      </c>
      <c r="JU31" s="113">
        <f>VLOOKUP(JT$1,resumen!$A$4:$HF$104,209,FALSE)</f>
        <v>0</v>
      </c>
      <c r="JV31" s="113">
        <f>VLOOKUP(JT$1,resumen!$A$4:$HF$104,213,FALSE)</f>
        <v>0</v>
      </c>
      <c r="JW31" s="113">
        <f>IF(VLOOKUP(JW$1,resumen!$A$4:$HF$104,212,FALSE)-JX31&lt;0,0,VLOOKUP(JW$1,resumen!$A$4:$HF$104,212,FALSE)-JX31)</f>
        <v>0</v>
      </c>
      <c r="JX31" s="113">
        <f>VLOOKUP(JW$1,resumen!$A$4:$HF$104,209,FALSE)</f>
        <v>0</v>
      </c>
      <c r="JY31" s="113">
        <f>VLOOKUP(JW$1,resumen!$A$4:$HF$104,213,FALSE)</f>
        <v>0</v>
      </c>
      <c r="JZ31" s="113">
        <f>IF(VLOOKUP(JZ$1,resumen!$A$4:$HF$104,212,FALSE)-KA31&lt;0,0,VLOOKUP(JZ$1,resumen!$A$4:$HF$104,212,FALSE)-KA31)</f>
        <v>0</v>
      </c>
      <c r="KA31" s="113">
        <f>VLOOKUP(JZ$1,resumen!$A$4:$HF$104,209,FALSE)</f>
        <v>0</v>
      </c>
      <c r="KB31" s="113">
        <f>VLOOKUP(JZ$1,resumen!$A$4:$HF$104,213,FALSE)</f>
        <v>0</v>
      </c>
      <c r="KC31" s="113">
        <f>IF(VLOOKUP(KC$1,resumen!$A$4:$HF$104,212,FALSE)-KD31&lt;0,0,VLOOKUP(KC$1,resumen!$A$4:$HF$104,212,FALSE)-KD31)</f>
        <v>0</v>
      </c>
      <c r="KD31" s="113">
        <f>VLOOKUP(KC$1,resumen!$A$4:$HF$104,209,FALSE)</f>
        <v>0</v>
      </c>
      <c r="KE31" s="113">
        <f>VLOOKUP(KC$1,resumen!$A$4:$HF$104,213,FALSE)</f>
        <v>0</v>
      </c>
      <c r="KF31" s="113">
        <f>IF(VLOOKUP(KF$1,resumen!$A$4:$HF$104,212,FALSE)-KG31&lt;0,0,VLOOKUP(KF$1,resumen!$A$4:$HF$104,212,FALSE)-KG31)</f>
        <v>0</v>
      </c>
      <c r="KG31" s="113">
        <f>VLOOKUP(KF$1,resumen!$A$4:$HF$104,209,FALSE)</f>
        <v>0</v>
      </c>
      <c r="KH31" s="113">
        <f>VLOOKUP(KF$1,resumen!$A$4:$HF$104,213,FALSE)</f>
        <v>0</v>
      </c>
      <c r="KI31" s="113">
        <f>IF(VLOOKUP(KI$1,resumen!$A$4:$HF$104,212,FALSE)-KJ31&lt;0,0,VLOOKUP(KI$1,resumen!$A$4:$HF$104,212,FALSE)-KJ31)</f>
        <v>0</v>
      </c>
      <c r="KJ31" s="113">
        <f>VLOOKUP(KI$1,resumen!$A$4:$HF$104,209,FALSE)</f>
        <v>0</v>
      </c>
      <c r="KK31" s="113">
        <f>VLOOKUP(KI$1,resumen!$A$4:$HF$104,213,FALSE)</f>
        <v>0</v>
      </c>
      <c r="KL31" s="113">
        <f>IF(VLOOKUP(KL$1,resumen!$A$4:$HF$104,212,FALSE)-KM31&lt;0,0,VLOOKUP(KL$1,resumen!$A$4:$HF$104,212,FALSE)-KM31)</f>
        <v>0</v>
      </c>
      <c r="KM31" s="113">
        <f>VLOOKUP(KL$1,resumen!$A$4:$HF$104,209,FALSE)</f>
        <v>0</v>
      </c>
      <c r="KN31" s="113">
        <f>VLOOKUP(KL$1,resumen!$A$4:$HF$104,213,FALSE)</f>
        <v>0</v>
      </c>
      <c r="KO31" s="113">
        <f>IF(VLOOKUP(KO$1,resumen!$A$4:$HF$104,212,FALSE)-KP31&lt;0,0,VLOOKUP(KO$1,resumen!$A$4:$HF$104,212,FALSE)-KP31)</f>
        <v>0</v>
      </c>
      <c r="KP31" s="113">
        <f>VLOOKUP(KO$1,resumen!$A$4:$HF$104,209,FALSE)</f>
        <v>0</v>
      </c>
      <c r="KQ31" s="113">
        <f>VLOOKUP(KO$1,resumen!$A$4:$HF$104,213,FALSE)</f>
        <v>0</v>
      </c>
      <c r="KR31" s="113">
        <f t="shared" si="0"/>
        <v>0</v>
      </c>
      <c r="KS31" s="113">
        <f t="shared" si="0"/>
        <v>0</v>
      </c>
      <c r="KT31" s="113">
        <f t="shared" si="0"/>
        <v>0</v>
      </c>
      <c r="KU31" s="140"/>
      <c r="KV31" s="24">
        <f t="shared" si="1"/>
        <v>0</v>
      </c>
    </row>
    <row r="35" spans="3:3" x14ac:dyDescent="0.25">
      <c r="C35"/>
    </row>
  </sheetData>
  <autoFilter ref="B1:B35" xr:uid="{00000000-0009-0000-0000-000002000000}"/>
  <mergeCells count="305">
    <mergeCell ref="JZ3:KB3"/>
    <mergeCell ref="KC3:KE3"/>
    <mergeCell ref="KF3:KH3"/>
    <mergeCell ref="KI3:KK3"/>
    <mergeCell ref="KL1:KN1"/>
    <mergeCell ref="KL2:KN2"/>
    <mergeCell ref="KL3:KN3"/>
    <mergeCell ref="JT3:JV3"/>
    <mergeCell ref="JW3:JY3"/>
    <mergeCell ref="JZ1:KB1"/>
    <mergeCell ref="KC1:KE1"/>
    <mergeCell ref="KF1:KH1"/>
    <mergeCell ref="KI1:KK1"/>
    <mergeCell ref="JZ2:KB2"/>
    <mergeCell ref="KC2:KE2"/>
    <mergeCell ref="KF2:KH2"/>
    <mergeCell ref="KI2:KK2"/>
    <mergeCell ref="JT1:JV1"/>
    <mergeCell ref="JW1:JY1"/>
    <mergeCell ref="JN2:JP2"/>
    <mergeCell ref="JQ2:JS2"/>
    <mergeCell ref="JT2:JV2"/>
    <mergeCell ref="JW2:JY2"/>
    <mergeCell ref="JB3:JD3"/>
    <mergeCell ref="JE3:JG3"/>
    <mergeCell ref="JH3:JJ3"/>
    <mergeCell ref="JK3:JM3"/>
    <mergeCell ref="JN1:JP1"/>
    <mergeCell ref="JQ1:JS1"/>
    <mergeCell ref="JN3:JP3"/>
    <mergeCell ref="JQ3:JS3"/>
    <mergeCell ref="JB1:JD1"/>
    <mergeCell ref="JE1:JG1"/>
    <mergeCell ref="JH1:JJ1"/>
    <mergeCell ref="JK1:JM1"/>
    <mergeCell ref="JB2:JD2"/>
    <mergeCell ref="JE2:JG2"/>
    <mergeCell ref="JH2:JJ2"/>
    <mergeCell ref="JK2:JM2"/>
    <mergeCell ref="IV1:IX1"/>
    <mergeCell ref="IY1:JA1"/>
    <mergeCell ref="IP2:IR2"/>
    <mergeCell ref="IS2:IU2"/>
    <mergeCell ref="IV2:IX2"/>
    <mergeCell ref="IY2:JA2"/>
    <mergeCell ref="ID3:IF3"/>
    <mergeCell ref="IG3:II3"/>
    <mergeCell ref="IJ3:IL3"/>
    <mergeCell ref="IM3:IO3"/>
    <mergeCell ref="IP1:IR1"/>
    <mergeCell ref="IS1:IU1"/>
    <mergeCell ref="IP3:IR3"/>
    <mergeCell ref="IS3:IU3"/>
    <mergeCell ref="IM2:IO2"/>
    <mergeCell ref="ID1:IF1"/>
    <mergeCell ref="IG1:II1"/>
    <mergeCell ref="IJ1:IL1"/>
    <mergeCell ref="IM1:IO1"/>
    <mergeCell ref="IV3:IX3"/>
    <mergeCell ref="IY3:JA3"/>
    <mergeCell ref="ID2:IF2"/>
    <mergeCell ref="IG2:II2"/>
    <mergeCell ref="IJ2:IL2"/>
    <mergeCell ref="HL3:HN3"/>
    <mergeCell ref="HO3:HQ3"/>
    <mergeCell ref="HR3:HT3"/>
    <mergeCell ref="HU3:HW3"/>
    <mergeCell ref="HX3:HZ3"/>
    <mergeCell ref="IA3:IC3"/>
    <mergeCell ref="GT3:GV3"/>
    <mergeCell ref="GW3:GY3"/>
    <mergeCell ref="GZ3:HB3"/>
    <mergeCell ref="HC3:HE3"/>
    <mergeCell ref="HF3:HH3"/>
    <mergeCell ref="HI3:HK3"/>
    <mergeCell ref="GB3:GD3"/>
    <mergeCell ref="GE3:GG3"/>
    <mergeCell ref="GH3:GJ3"/>
    <mergeCell ref="GK3:GM3"/>
    <mergeCell ref="GN3:GP3"/>
    <mergeCell ref="GQ3:GS3"/>
    <mergeCell ref="FJ3:FL3"/>
    <mergeCell ref="FM3:FO3"/>
    <mergeCell ref="FP3:FR3"/>
    <mergeCell ref="FS3:FU3"/>
    <mergeCell ref="FV3:FX3"/>
    <mergeCell ref="FY3:GA3"/>
    <mergeCell ref="HU2:HW2"/>
    <mergeCell ref="HX2:HZ2"/>
    <mergeCell ref="IA2:IC2"/>
    <mergeCell ref="FS2:FU2"/>
    <mergeCell ref="FV2:FX2"/>
    <mergeCell ref="FY2:GA2"/>
    <mergeCell ref="FJ2:FL2"/>
    <mergeCell ref="FM2:FO2"/>
    <mergeCell ref="FP2:FR2"/>
    <mergeCell ref="HC2:HE2"/>
    <mergeCell ref="HF2:HH2"/>
    <mergeCell ref="HI2:HK2"/>
    <mergeCell ref="GB2:GD2"/>
    <mergeCell ref="GE2:GG2"/>
    <mergeCell ref="GH2:GJ2"/>
    <mergeCell ref="GK2:GM2"/>
    <mergeCell ref="GN2:GP2"/>
    <mergeCell ref="GQ2:GS2"/>
    <mergeCell ref="ER3:ET3"/>
    <mergeCell ref="EU3:EW3"/>
    <mergeCell ref="EX3:EZ3"/>
    <mergeCell ref="FA3:FC3"/>
    <mergeCell ref="FD3:FF3"/>
    <mergeCell ref="FG3:FI3"/>
    <mergeCell ref="ER2:ET2"/>
    <mergeCell ref="EU2:EW2"/>
    <mergeCell ref="EX2:EZ2"/>
    <mergeCell ref="FA2:FC2"/>
    <mergeCell ref="FD2:FF2"/>
    <mergeCell ref="FG2:FI2"/>
    <mergeCell ref="HX1:HZ1"/>
    <mergeCell ref="IA1:IC1"/>
    <mergeCell ref="GT1:GV1"/>
    <mergeCell ref="GW1:GY1"/>
    <mergeCell ref="GZ1:HB1"/>
    <mergeCell ref="HC1:HE1"/>
    <mergeCell ref="HF1:HH1"/>
    <mergeCell ref="HI1:HK1"/>
    <mergeCell ref="DZ2:EB2"/>
    <mergeCell ref="EC2:EE2"/>
    <mergeCell ref="EF2:EH2"/>
    <mergeCell ref="EI2:EK2"/>
    <mergeCell ref="EL2:EN2"/>
    <mergeCell ref="EO2:EQ2"/>
    <mergeCell ref="HL1:HN1"/>
    <mergeCell ref="HO1:HQ1"/>
    <mergeCell ref="HR1:HT1"/>
    <mergeCell ref="GB1:GD1"/>
    <mergeCell ref="GE1:GG1"/>
    <mergeCell ref="GH1:GJ1"/>
    <mergeCell ref="GK1:GM1"/>
    <mergeCell ref="GN1:GP1"/>
    <mergeCell ref="GQ1:GS1"/>
    <mergeCell ref="FJ1:FL1"/>
    <mergeCell ref="HU1:HW1"/>
    <mergeCell ref="FM1:FO1"/>
    <mergeCell ref="FP1:FR1"/>
    <mergeCell ref="FS1:FU1"/>
    <mergeCell ref="FV1:FX1"/>
    <mergeCell ref="FY1:GA1"/>
    <mergeCell ref="ER1:ET1"/>
    <mergeCell ref="EU1:EW1"/>
    <mergeCell ref="EX1:EZ1"/>
    <mergeCell ref="G3:I3"/>
    <mergeCell ref="J3:L3"/>
    <mergeCell ref="M3:O3"/>
    <mergeCell ref="P3:R3"/>
    <mergeCell ref="S3:U3"/>
    <mergeCell ref="V3:X3"/>
    <mergeCell ref="G2:I2"/>
    <mergeCell ref="J2:L2"/>
    <mergeCell ref="M2:O2"/>
    <mergeCell ref="P2:R2"/>
    <mergeCell ref="S2:U2"/>
    <mergeCell ref="V2:X2"/>
    <mergeCell ref="BC3:BE3"/>
    <mergeCell ref="G1:I1"/>
    <mergeCell ref="J1:L1"/>
    <mergeCell ref="M1:O1"/>
    <mergeCell ref="P1:R1"/>
    <mergeCell ref="S1:U1"/>
    <mergeCell ref="V1:X1"/>
    <mergeCell ref="Y1:AA1"/>
    <mergeCell ref="AB1:AD1"/>
    <mergeCell ref="AE1:AG1"/>
    <mergeCell ref="AZ1:BB1"/>
    <mergeCell ref="AZ2:BB2"/>
    <mergeCell ref="AZ3:BB3"/>
    <mergeCell ref="AW3:AY3"/>
    <mergeCell ref="AK3:AM3"/>
    <mergeCell ref="AN3:AP3"/>
    <mergeCell ref="AQ3:AS3"/>
    <mergeCell ref="AT3:AV3"/>
    <mergeCell ref="Y3:AA3"/>
    <mergeCell ref="AB3:AD3"/>
    <mergeCell ref="AE3:AG3"/>
    <mergeCell ref="AH3:AJ3"/>
    <mergeCell ref="AE2:AG2"/>
    <mergeCell ref="AH2:AJ2"/>
    <mergeCell ref="BL3:BN3"/>
    <mergeCell ref="BI1:BK1"/>
    <mergeCell ref="BI2:BK2"/>
    <mergeCell ref="BI3:BK3"/>
    <mergeCell ref="BF1:BH1"/>
    <mergeCell ref="BF2:BH2"/>
    <mergeCell ref="BF3:BH3"/>
    <mergeCell ref="BU3:BW3"/>
    <mergeCell ref="BR1:BT1"/>
    <mergeCell ref="BR2:BT2"/>
    <mergeCell ref="BR3:BT3"/>
    <mergeCell ref="BO1:BQ1"/>
    <mergeCell ref="BO2:BQ2"/>
    <mergeCell ref="BO3:BQ3"/>
    <mergeCell ref="KO1:KQ1"/>
    <mergeCell ref="KO2:KQ2"/>
    <mergeCell ref="KO3:KQ3"/>
    <mergeCell ref="CP1:CR1"/>
    <mergeCell ref="DQ3:DS3"/>
    <mergeCell ref="DT3:DV3"/>
    <mergeCell ref="DW3:DY3"/>
    <mergeCell ref="DE3:DG3"/>
    <mergeCell ref="DH3:DJ3"/>
    <mergeCell ref="DK3:DM3"/>
    <mergeCell ref="DN3:DP3"/>
    <mergeCell ref="CS3:CU3"/>
    <mergeCell ref="CV3:CX3"/>
    <mergeCell ref="CY3:DA3"/>
    <mergeCell ref="DB3:DD3"/>
    <mergeCell ref="FA1:FC1"/>
    <mergeCell ref="FD1:FF1"/>
    <mergeCell ref="FG1:FI1"/>
    <mergeCell ref="DZ1:EB1"/>
    <mergeCell ref="EC1:EE1"/>
    <mergeCell ref="EF1:EH1"/>
    <mergeCell ref="EI1:EK1"/>
    <mergeCell ref="EL1:EN1"/>
    <mergeCell ref="EO1:EQ1"/>
    <mergeCell ref="KR2:KT3"/>
    <mergeCell ref="DQ2:DS2"/>
    <mergeCell ref="DT2:DV2"/>
    <mergeCell ref="DW2:DY2"/>
    <mergeCell ref="DE2:DG2"/>
    <mergeCell ref="DH2:DJ2"/>
    <mergeCell ref="DK2:DM2"/>
    <mergeCell ref="DN2:DP2"/>
    <mergeCell ref="CS2:CU2"/>
    <mergeCell ref="CV2:CX2"/>
    <mergeCell ref="CY2:DA2"/>
    <mergeCell ref="DB2:DD2"/>
    <mergeCell ref="DZ3:EB3"/>
    <mergeCell ref="EC3:EE3"/>
    <mergeCell ref="EF3:EH3"/>
    <mergeCell ref="EI3:EK3"/>
    <mergeCell ref="EL3:EN3"/>
    <mergeCell ref="EO3:EQ3"/>
    <mergeCell ref="HL2:HN2"/>
    <mergeCell ref="HO2:HQ2"/>
    <mergeCell ref="HR2:HT2"/>
    <mergeCell ref="GT2:GV2"/>
    <mergeCell ref="GW2:GY2"/>
    <mergeCell ref="GZ2:HB2"/>
    <mergeCell ref="D1:F1"/>
    <mergeCell ref="BU1:BW1"/>
    <mergeCell ref="BL1:BN1"/>
    <mergeCell ref="BC1:BE1"/>
    <mergeCell ref="D3:F3"/>
    <mergeCell ref="CP3:CR3"/>
    <mergeCell ref="CM3:CO3"/>
    <mergeCell ref="CJ3:CL3"/>
    <mergeCell ref="CG3:CI3"/>
    <mergeCell ref="AW2:AY2"/>
    <mergeCell ref="AK2:AM2"/>
    <mergeCell ref="AN2:AP2"/>
    <mergeCell ref="AQ2:AS2"/>
    <mergeCell ref="AT2:AV2"/>
    <mergeCell ref="Y2:AA2"/>
    <mergeCell ref="AB2:AD2"/>
    <mergeCell ref="CD3:CF3"/>
    <mergeCell ref="CA1:CC1"/>
    <mergeCell ref="CA2:CC2"/>
    <mergeCell ref="CA3:CC3"/>
    <mergeCell ref="BX1:BZ1"/>
    <mergeCell ref="BX2:BZ2"/>
    <mergeCell ref="BX3:BZ3"/>
    <mergeCell ref="CD1:CF1"/>
    <mergeCell ref="D2:F2"/>
    <mergeCell ref="CP2:CR2"/>
    <mergeCell ref="CM2:CO2"/>
    <mergeCell ref="CJ2:CL2"/>
    <mergeCell ref="CG2:CI2"/>
    <mergeCell ref="CD2:CF2"/>
    <mergeCell ref="BU2:BW2"/>
    <mergeCell ref="BL2:BN2"/>
    <mergeCell ref="BC2:BE2"/>
    <mergeCell ref="KR1:KT1"/>
    <mergeCell ref="A2:A4"/>
    <mergeCell ref="B2:B4"/>
    <mergeCell ref="C2:C4"/>
    <mergeCell ref="DN1:DP1"/>
    <mergeCell ref="DQ1:DS1"/>
    <mergeCell ref="DT1:DV1"/>
    <mergeCell ref="DW1:DY1"/>
    <mergeCell ref="DB1:DD1"/>
    <mergeCell ref="DE1:DG1"/>
    <mergeCell ref="DH1:DJ1"/>
    <mergeCell ref="DK1:DM1"/>
    <mergeCell ref="CS1:CU1"/>
    <mergeCell ref="CV1:CX1"/>
    <mergeCell ref="CY1:DA1"/>
    <mergeCell ref="AT1:AV1"/>
    <mergeCell ref="AW1:AY1"/>
    <mergeCell ref="AH1:AJ1"/>
    <mergeCell ref="AK1:AM1"/>
    <mergeCell ref="AN1:AP1"/>
    <mergeCell ref="AQ1:AS1"/>
    <mergeCell ref="CM1:CO1"/>
    <mergeCell ref="CJ1:CL1"/>
    <mergeCell ref="CG1:CI1"/>
  </mergeCells>
  <conditionalFormatting sqref="D5:KQ31">
    <cfRule type="cellIs" dxfId="820" priority="1" operator="greaterThan">
      <formula>0</formula>
    </cfRule>
  </conditionalFormatting>
  <printOptions horizontalCentered="1"/>
  <pageMargins left="0.11811023622047245" right="0.11811023622047245" top="0.15748031496062992" bottom="0.15748031496062992" header="0.31496062992125984" footer="0.31496062992125984"/>
  <pageSetup scale="10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2:HL108"/>
  <sheetViews>
    <sheetView view="pageBreakPreview" topLeftCell="A3" zoomScale="130" zoomScaleNormal="100" zoomScaleSheetLayoutView="130" workbookViewId="0">
      <pane xSplit="1" ySplit="2" topLeftCell="B5" activePane="bottomRight" state="frozen"/>
      <selection activeCell="D8" sqref="D8"/>
      <selection pane="topRight" activeCell="D8" sqref="D8"/>
      <selection pane="bottomLeft" activeCell="D8" sqref="D8"/>
      <selection pane="bottomRight" activeCell="A85" sqref="A85:XFD85"/>
    </sheetView>
  </sheetViews>
  <sheetFormatPr baseColWidth="10" defaultRowHeight="15" outlineLevelCol="2" x14ac:dyDescent="0.25"/>
  <cols>
    <col min="1" max="1" width="11" bestFit="1" customWidth="1"/>
    <col min="2" max="2" width="32.5703125" customWidth="1"/>
    <col min="3" max="3" width="10.5703125" customWidth="1"/>
    <col min="4" max="4" width="11.28515625" customWidth="1"/>
    <col min="5" max="5" width="10.5703125" customWidth="1" collapsed="1"/>
    <col min="6" max="6" width="10.5703125" hidden="1" customWidth="1" outlineLevel="1"/>
    <col min="7" max="11" width="8.5703125" hidden="1" customWidth="1" outlineLevel="2"/>
    <col min="12" max="12" width="13.42578125" hidden="1" customWidth="1" outlineLevel="2"/>
    <col min="13" max="13" width="15.140625" hidden="1" customWidth="1" outlineLevel="2"/>
    <col min="14" max="14" width="10.5703125" hidden="1" customWidth="1" outlineLevel="1" collapsed="1"/>
    <col min="15" max="19" width="8.5703125" hidden="1" customWidth="1" outlineLevel="2"/>
    <col min="20" max="20" width="10.7109375" hidden="1" customWidth="1" outlineLevel="2"/>
    <col min="21" max="21" width="11.140625" hidden="1" customWidth="1" outlineLevel="2"/>
    <col min="22" max="22" width="10.5703125" hidden="1" customWidth="1" outlineLevel="1" collapsed="1"/>
    <col min="23" max="29" width="8.5703125" hidden="1" customWidth="1" outlineLevel="2"/>
    <col min="30" max="30" width="10.5703125" hidden="1" customWidth="1" outlineLevel="1" collapsed="1"/>
    <col min="31" max="37" width="8.5703125" hidden="1" customWidth="1" outlineLevel="2"/>
    <col min="38" max="38" width="10.5703125" hidden="1" customWidth="1" outlineLevel="1" collapsed="1"/>
    <col min="39" max="45" width="8.5703125" hidden="1" customWidth="1" outlineLevel="2"/>
    <col min="46" max="46" width="10.5703125" hidden="1" customWidth="1" outlineLevel="1" collapsed="1"/>
    <col min="47" max="53" width="8.5703125" hidden="1" customWidth="1" outlineLevel="2"/>
    <col min="54" max="54" width="10.5703125" hidden="1" customWidth="1" outlineLevel="1" collapsed="1"/>
    <col min="55" max="61" width="8.5703125" hidden="1" customWidth="1" outlineLevel="2"/>
    <col min="62" max="62" width="10.5703125" hidden="1" customWidth="1" outlineLevel="1" collapsed="1"/>
    <col min="63" max="69" width="8.5703125" hidden="1" customWidth="1" outlineLevel="2"/>
    <col min="70" max="70" width="10.5703125" hidden="1" customWidth="1" outlineLevel="1" collapsed="1"/>
    <col min="71" max="77" width="8.5703125" hidden="1" customWidth="1" outlineLevel="2"/>
    <col min="78" max="78" width="10.5703125" hidden="1" customWidth="1" outlineLevel="1" collapsed="1"/>
    <col min="79" max="85" width="8.5703125" hidden="1" customWidth="1" outlineLevel="2"/>
    <col min="86" max="86" width="10.5703125" hidden="1" customWidth="1" outlineLevel="1" collapsed="1"/>
    <col min="87" max="93" width="8.5703125" hidden="1" customWidth="1" outlineLevel="2"/>
    <col min="94" max="94" width="10.5703125" hidden="1" customWidth="1" outlineLevel="1" collapsed="1"/>
    <col min="95" max="101" width="8.5703125" hidden="1" customWidth="1" outlineLevel="2"/>
    <col min="102" max="102" width="10.5703125" hidden="1" customWidth="1" outlineLevel="1" collapsed="1"/>
    <col min="103" max="109" width="8.5703125" hidden="1" customWidth="1" outlineLevel="2"/>
    <col min="110" max="110" width="10.5703125" hidden="1" customWidth="1" outlineLevel="1" collapsed="1"/>
    <col min="111" max="117" width="8.5703125" hidden="1" customWidth="1" outlineLevel="2"/>
    <col min="118" max="118" width="10.5703125" hidden="1" customWidth="1" outlineLevel="1" collapsed="1"/>
    <col min="119" max="125" width="8.5703125" hidden="1" customWidth="1" outlineLevel="2"/>
    <col min="126" max="126" width="10.5703125" hidden="1" customWidth="1" outlineLevel="1" collapsed="1"/>
    <col min="127" max="133" width="8.5703125" hidden="1" customWidth="1" outlineLevel="2"/>
    <col min="134" max="134" width="10.5703125" hidden="1" customWidth="1" outlineLevel="1" collapsed="1"/>
    <col min="135" max="141" width="8.5703125" hidden="1" customWidth="1" outlineLevel="2"/>
    <col min="142" max="142" width="10.5703125" hidden="1" customWidth="1" outlineLevel="1" collapsed="1"/>
    <col min="143" max="149" width="8.5703125" hidden="1" customWidth="1" outlineLevel="2"/>
    <col min="150" max="150" width="10.5703125" hidden="1" customWidth="1" outlineLevel="1" collapsed="1"/>
    <col min="151" max="157" width="8.5703125" hidden="1" customWidth="1" outlineLevel="2"/>
    <col min="158" max="158" width="10.5703125" hidden="1" customWidth="1" outlineLevel="1" collapsed="1"/>
    <col min="159" max="165" width="8.5703125" hidden="1" customWidth="1" outlineLevel="2"/>
    <col min="166" max="166" width="10.5703125" hidden="1" customWidth="1" outlineLevel="1" collapsed="1"/>
    <col min="167" max="173" width="8.5703125" hidden="1" customWidth="1" outlineLevel="2"/>
    <col min="174" max="174" width="10.5703125" hidden="1" customWidth="1" outlineLevel="1" collapsed="1"/>
    <col min="175" max="181" width="8.5703125" hidden="1" customWidth="1" outlineLevel="2"/>
    <col min="182" max="182" width="10.5703125" hidden="1" customWidth="1" outlineLevel="1" collapsed="1"/>
    <col min="183" max="189" width="8.5703125" hidden="1" customWidth="1" outlineLevel="2"/>
    <col min="190" max="190" width="18.140625" hidden="1" customWidth="1" outlineLevel="1" collapsed="1"/>
    <col min="191" max="192" width="11" hidden="1" customWidth="1" outlineLevel="2"/>
    <col min="193" max="193" width="10.5703125" hidden="1" customWidth="1" outlineLevel="2"/>
    <col min="194" max="194" width="12.140625" hidden="1" customWidth="1" outlineLevel="2"/>
    <col min="195" max="195" width="11" hidden="1" customWidth="1" outlineLevel="2"/>
    <col min="196" max="197" width="8.5703125" hidden="1" customWidth="1" outlineLevel="2"/>
    <col min="198" max="198" width="10.5703125" hidden="1" customWidth="1" outlineLevel="1" collapsed="1"/>
    <col min="199" max="205" width="8.5703125" hidden="1" customWidth="1" outlineLevel="2"/>
    <col min="206" max="206" width="10.5703125" hidden="1" customWidth="1" outlineLevel="1" collapsed="1"/>
    <col min="207" max="213" width="8.5703125" hidden="1" customWidth="1" outlineLevel="2"/>
    <col min="214" max="214" width="17.7109375" hidden="1" customWidth="1"/>
    <col min="215" max="215" width="35.5703125" customWidth="1"/>
  </cols>
  <sheetData>
    <row r="2" spans="1:220" ht="15.75" thickBot="1" x14ac:dyDescent="0.3"/>
    <row r="3" spans="1:220" ht="15.75" thickBot="1" x14ac:dyDescent="0.3">
      <c r="F3" s="79">
        <f>'CODIGOS DE MATERIAL'!$A$3</f>
        <v>1000157</v>
      </c>
      <c r="G3" s="338" t="str">
        <f>IFERROR(VLOOKUP(F3,'CODIGOS DE MATERIAL'!$A$3:$B$31,2,FALSE),"")</f>
        <v>TUBERIA ALCANTARILLADO NOVAFORT 200mm (8")</v>
      </c>
      <c r="H3" s="339"/>
      <c r="I3" s="339"/>
      <c r="J3" s="339"/>
      <c r="K3" s="339"/>
      <c r="L3" s="339"/>
      <c r="M3" s="340"/>
      <c r="N3" s="79">
        <f>'CODIGOS DE MATERIAL'!$A$4</f>
        <v>1000156</v>
      </c>
      <c r="O3" s="338" t="str">
        <f>IFERROR(VLOOKUP(N3,'CODIGOS DE MATERIAL'!$A$3:$B$31,2,FALSE),"")</f>
        <v>TUBERIA ALCANTARILLADO NOVAFORT 160mm (6")</v>
      </c>
      <c r="P3" s="339"/>
      <c r="Q3" s="339"/>
      <c r="R3" s="339"/>
      <c r="S3" s="339"/>
      <c r="T3" s="339"/>
      <c r="U3" s="340"/>
      <c r="V3" s="79">
        <f>'CODIGOS DE MATERIAL'!$A$5</f>
        <v>1000181</v>
      </c>
      <c r="W3" s="338" t="str">
        <f>IFERROR(VLOOKUP(V3,'CODIGOS DE MATERIAL'!$A$3:$B$31,2,FALSE),"")</f>
        <v>TEE NOVAFORT 200MMX160MM (8"X6")</v>
      </c>
      <c r="X3" s="339"/>
      <c r="Y3" s="339"/>
      <c r="Z3" s="339"/>
      <c r="AA3" s="339"/>
      <c r="AB3" s="339"/>
      <c r="AC3" s="340"/>
      <c r="AD3" s="79">
        <f>'CODIGOS DE MATERIAL'!$A$6</f>
        <v>1000185</v>
      </c>
      <c r="AE3" s="338" t="str">
        <f>IFERROR(VLOOKUP(AD3,'CODIGOS DE MATERIAL'!$A$3:$B$31,2,FALSE),"")</f>
        <v>HIDROSELLO NOVAFORT 200MM (8")</v>
      </c>
      <c r="AF3" s="339"/>
      <c r="AG3" s="339"/>
      <c r="AH3" s="339"/>
      <c r="AI3" s="339"/>
      <c r="AJ3" s="339"/>
      <c r="AK3" s="340"/>
      <c r="AL3" s="79">
        <f>'CODIGOS DE MATERIAL'!$A$7</f>
        <v>1000184</v>
      </c>
      <c r="AM3" s="338" t="str">
        <f>IFERROR(VLOOKUP(AL3,'CODIGOS DE MATERIAL'!$A$3:$B$31,2,FALSE),"")</f>
        <v>HIDROSELLO NOVAFORT 160MM (6")</v>
      </c>
      <c r="AN3" s="339"/>
      <c r="AO3" s="339"/>
      <c r="AP3" s="339"/>
      <c r="AQ3" s="339"/>
      <c r="AR3" s="339"/>
      <c r="AS3" s="340"/>
      <c r="AT3" s="79">
        <f>'CODIGOS DE MATERIAL'!$A$8</f>
        <v>1000870</v>
      </c>
      <c r="AU3" s="338" t="str">
        <f>IFERROR(VLOOKUP(AT3,'CODIGOS DE MATERIAL'!$A$3:$B$31,2,FALSE),"")</f>
        <v>TAPA HF P/FC DE 24"TP C/CONCRETO</v>
      </c>
      <c r="AV3" s="339"/>
      <c r="AW3" s="339"/>
      <c r="AX3" s="339"/>
      <c r="AY3" s="339"/>
      <c r="AZ3" s="339"/>
      <c r="BA3" s="340"/>
      <c r="BB3" s="79">
        <f>'CODIGOS DE MATERIAL'!$A$9</f>
        <v>1000747</v>
      </c>
      <c r="BC3" s="338" t="str">
        <f>IFERROR(VLOOKUP(BB3,'CODIGOS DE MATERIAL'!$A$3:$B$31,2,FALSE),"")</f>
        <v>ARO SUELTO EN HD 24"</v>
      </c>
      <c r="BD3" s="339"/>
      <c r="BE3" s="339"/>
      <c r="BF3" s="339"/>
      <c r="BG3" s="339"/>
      <c r="BH3" s="339"/>
      <c r="BI3" s="340"/>
      <c r="BJ3" s="79">
        <f>'CODIGOS DE MATERIAL'!$A$10</f>
        <v>1000179</v>
      </c>
      <c r="BK3" s="338" t="str">
        <f>IFERROR(VLOOKUP(BJ3,'CODIGOS DE MATERIAL'!$A$3:$B$31,2,FALSE),"")</f>
        <v>CODO NOVAFORT 45° 160MM</v>
      </c>
      <c r="BL3" s="339"/>
      <c r="BM3" s="339"/>
      <c r="BN3" s="339"/>
      <c r="BO3" s="339"/>
      <c r="BP3" s="339"/>
      <c r="BQ3" s="340"/>
      <c r="BR3" s="79">
        <f>'CODIGOS DE MATERIAL'!$A$11</f>
        <v>1000170</v>
      </c>
      <c r="BS3" s="338" t="str">
        <f>IFERROR(VLOOKUP(BR3,'CODIGOS DE MATERIAL'!$A$3:$B$31,2,FALSE),"")</f>
        <v>UNION ALCANTARILLADO NOVAFORT 200MM</v>
      </c>
      <c r="BT3" s="339"/>
      <c r="BU3" s="339"/>
      <c r="BV3" s="339"/>
      <c r="BW3" s="339"/>
      <c r="BX3" s="339"/>
      <c r="BY3" s="340"/>
      <c r="BZ3" s="79">
        <f>'CODIGOS DE MATERIAL'!$A$12</f>
        <v>1000158</v>
      </c>
      <c r="CA3" s="338" t="str">
        <f>IFERROR(VLOOKUP(BZ3,'CODIGOS DE MATERIAL'!$A$3:$B$31,2,FALSE),"")</f>
        <v>TUBERIA ALCANTARILLADO NOVAFORT 250MM (10")</v>
      </c>
      <c r="CB3" s="339"/>
      <c r="CC3" s="339"/>
      <c r="CD3" s="339"/>
      <c r="CE3" s="339"/>
      <c r="CF3" s="339"/>
      <c r="CG3" s="340"/>
      <c r="CH3" s="79">
        <f>'CODIGOS DE MATERIAL'!$A$13</f>
        <v>1000186</v>
      </c>
      <c r="CI3" s="338" t="str">
        <f>IFERROR(VLOOKUP(CH3,'CODIGOS DE MATERIAL'!$A$3:$B$31,2,FALSE),"")</f>
        <v>HIDROSELLO NOVAFORT 250MM</v>
      </c>
      <c r="CJ3" s="339"/>
      <c r="CK3" s="339"/>
      <c r="CL3" s="339"/>
      <c r="CM3" s="339"/>
      <c r="CN3" s="339"/>
      <c r="CO3" s="340"/>
      <c r="CP3" s="79">
        <f>'CODIGOS DE MATERIAL'!$A$14</f>
        <v>1000182</v>
      </c>
      <c r="CQ3" s="338" t="str">
        <f>IFERROR(VLOOKUP(CP3,'CODIGOS DE MATERIAL'!$A$3:$B$31,2,FALSE),"")</f>
        <v>TEE NOVAFORT 250MMX160MM (10"X6")</v>
      </c>
      <c r="CR3" s="339"/>
      <c r="CS3" s="339"/>
      <c r="CT3" s="339"/>
      <c r="CU3" s="339"/>
      <c r="CV3" s="339"/>
      <c r="CW3" s="340"/>
      <c r="CX3" s="79">
        <f>'CODIGOS DE MATERIAL'!$A$15</f>
        <v>1000171</v>
      </c>
      <c r="CY3" s="338" t="str">
        <f>IFERROR(VLOOKUP(CX3,'CODIGOS DE MATERIAL'!$A$3:$B$31,2,FALSE),"")</f>
        <v>UNION ALCANTARILLADO NOVAFORT 250MM</v>
      </c>
      <c r="CZ3" s="339"/>
      <c r="DA3" s="339"/>
      <c r="DB3" s="339"/>
      <c r="DC3" s="339"/>
      <c r="DD3" s="339"/>
      <c r="DE3" s="340"/>
      <c r="DF3" s="79">
        <f>'CODIGOS DE MATERIAL'!$A$16</f>
        <v>1000872</v>
      </c>
      <c r="DG3" s="338" t="str">
        <f>IFERROR(VLOOKUP(DF3,'CODIGOS DE MATERIAL'!$A$3:$B$31,2,FALSE),"")</f>
        <v>TAPA VALVULA HD DE 6" SENCILLA</v>
      </c>
      <c r="DH3" s="339"/>
      <c r="DI3" s="339"/>
      <c r="DJ3" s="339"/>
      <c r="DK3" s="339"/>
      <c r="DL3" s="339"/>
      <c r="DM3" s="340"/>
      <c r="DN3" s="79">
        <f>'CODIGOS DE MATERIAL'!$A$17</f>
        <v>1000863</v>
      </c>
      <c r="DO3" s="338" t="str">
        <f>IFERROR(VLOOKUP(DN3,'CODIGOS DE MATERIAL'!$A$3:$B$31,2,FALSE),"")</f>
        <v>TAPA C/ARO HD T/P 24" ALCANTARILLADO</v>
      </c>
      <c r="DP3" s="339"/>
      <c r="DQ3" s="339"/>
      <c r="DR3" s="339"/>
      <c r="DS3" s="339"/>
      <c r="DT3" s="339"/>
      <c r="DU3" s="340"/>
      <c r="DV3" s="79">
        <f>'CODIGOS DE MATERIAL'!$A$18</f>
        <v>1000159</v>
      </c>
      <c r="DW3" s="338" t="str">
        <f>IFERROR(VLOOKUP(DV3,'CODIGOS DE MATERIAL'!$A$3:$B$31,2,FALSE),"")</f>
        <v>TUBERIA ALCANTARILLADO NOVAFORT 315MM (12")</v>
      </c>
      <c r="DX3" s="339"/>
      <c r="DY3" s="339"/>
      <c r="DZ3" s="339"/>
      <c r="EA3" s="339"/>
      <c r="EB3" s="339"/>
      <c r="EC3" s="340"/>
      <c r="ED3" s="79">
        <f>'CODIGOS DE MATERIAL'!$A$19</f>
        <v>1000163</v>
      </c>
      <c r="EE3" s="338" t="str">
        <f>IFERROR(VLOOKUP(ED3,'CODIGOS DE MATERIAL'!$A$3:$B$31,2,FALSE),"")</f>
        <v>TUBERIA ALCANTARILLADO DE 20"</v>
      </c>
      <c r="EF3" s="339"/>
      <c r="EG3" s="339"/>
      <c r="EH3" s="339"/>
      <c r="EI3" s="339"/>
      <c r="EJ3" s="339"/>
      <c r="EK3" s="340"/>
      <c r="EL3" s="79">
        <f>'CODIGOS DE MATERIAL'!$A$20</f>
        <v>1005924</v>
      </c>
      <c r="EM3" s="338" t="str">
        <f>IFERROR(VLOOKUP(EL3,'CODIGOS DE MATERIAL'!$A$3:$B$31,2,FALSE),"")</f>
        <v xml:space="preserve">TAPA HD 24" CB ARO 12 CM C/SEG S/SEGURA </v>
      </c>
      <c r="EN3" s="339"/>
      <c r="EO3" s="339"/>
      <c r="EP3" s="339"/>
      <c r="EQ3" s="339"/>
      <c r="ER3" s="339"/>
      <c r="ES3" s="340"/>
      <c r="ET3" s="79">
        <f>'CODIGOS DE MATERIAL'!$A$21</f>
        <v>1000164</v>
      </c>
      <c r="EU3" s="338" t="str">
        <f>IFERROR(VLOOKUP(ET3,'CODIGOS DE MATERIAL'!$A$3:$B$31,2,FALSE),"")</f>
        <v>TUBERIA NOVAFORT 6,5M (24")</v>
      </c>
      <c r="EV3" s="339"/>
      <c r="EW3" s="339"/>
      <c r="EX3" s="339"/>
      <c r="EY3" s="339"/>
      <c r="EZ3" s="339"/>
      <c r="FA3" s="340"/>
      <c r="FB3" s="79">
        <f>'CODIGOS DE MATERIAL'!$A$22</f>
        <v>1000187</v>
      </c>
      <c r="FC3" s="338" t="str">
        <f>IFERROR(VLOOKUP(FB3,'CODIGOS DE MATERIAL'!$A$3:$B$31,2,FALSE),"")</f>
        <v>HIDROSELLO NOVAFORT 315MM</v>
      </c>
      <c r="FD3" s="339"/>
      <c r="FE3" s="339"/>
      <c r="FF3" s="339"/>
      <c r="FG3" s="339"/>
      <c r="FH3" s="339"/>
      <c r="FI3" s="340"/>
      <c r="FJ3" s="79">
        <f>'CODIGOS DE MATERIAL'!$A$23</f>
        <v>1000160</v>
      </c>
      <c r="FK3" s="338" t="str">
        <f>IFERROR(VLOOKUP(FJ3,'CODIGOS DE MATERIAL'!$A$3:$B$31,2,FALSE),"")</f>
        <v>TUBERIA ALCANTARILLADO NOVAFOT 355MM</v>
      </c>
      <c r="FL3" s="339"/>
      <c r="FM3" s="339"/>
      <c r="FN3" s="339"/>
      <c r="FO3" s="339"/>
      <c r="FP3" s="339"/>
      <c r="FQ3" s="340"/>
      <c r="FR3" s="79">
        <f>'CODIGOS DE MATERIAL'!$A$24</f>
        <v>1011372</v>
      </c>
      <c r="FS3" s="338" t="str">
        <f>IFERROR(VLOOKUP(FR3,'CODIGOS DE MATERIAL'!$A$3:$B$31,2,FALSE),"")</f>
        <v>CODO TERMOFUSION PE 100 500MM X 45° PN 10</v>
      </c>
      <c r="FT3" s="339"/>
      <c r="FU3" s="339"/>
      <c r="FV3" s="339"/>
      <c r="FW3" s="339"/>
      <c r="FX3" s="339"/>
      <c r="FY3" s="340"/>
      <c r="FZ3" s="79">
        <f>'CODIGOS DE MATERIAL'!$A$25</f>
        <v>1000191</v>
      </c>
      <c r="GA3" s="338" t="str">
        <f>IFERROR(VLOOKUP(FZ3,'CODIGOS DE MATERIAL'!$A$3:$B$31,2,FALSE),"")</f>
        <v>HIDROSELLO NOVAFORT 500MM</v>
      </c>
      <c r="GB3" s="339"/>
      <c r="GC3" s="339"/>
      <c r="GD3" s="339"/>
      <c r="GE3" s="339"/>
      <c r="GF3" s="339"/>
      <c r="GG3" s="340"/>
      <c r="GH3" s="79">
        <f>'CODIGOS DE MATERIAL'!$A$29</f>
        <v>1000864</v>
      </c>
      <c r="GI3" s="338" t="str">
        <f>IFERROR(VLOOKUP(GH3,'CODIGOS DE MATERIAL'!$A$3:$B$31,2,FALSE),"")</f>
        <v>TAPA C/ARO HD T/P CB 24 P/ACU HERMETICA</v>
      </c>
      <c r="GJ3" s="339"/>
      <c r="GK3" s="339"/>
      <c r="GL3" s="339"/>
      <c r="GM3" s="339"/>
      <c r="GN3" s="339"/>
      <c r="GO3" s="340"/>
      <c r="GP3" s="79">
        <f>'CODIGOS DE MATERIAL'!$A$30</f>
        <v>1000161</v>
      </c>
      <c r="GQ3" s="338" t="str">
        <f>IFERROR(VLOOKUP(GP3,'CODIGOS DE MATERIAL'!$A$3:$B$31,2,FALSE),"")</f>
        <v>TUBERIA ALCANTARILLADO NOVAFOT 400MM</v>
      </c>
      <c r="GR3" s="339"/>
      <c r="GS3" s="339"/>
      <c r="GT3" s="339"/>
      <c r="GU3" s="339"/>
      <c r="GV3" s="339"/>
      <c r="GW3" s="340"/>
      <c r="GX3" s="79">
        <f>'CODIGOS DE MATERIAL'!$A$31</f>
        <v>1000865</v>
      </c>
      <c r="GY3" s="338" t="str">
        <f>IFERROR(VLOOKUP(GX3,'CODIGOS DE MATERIAL'!$A$3:$B$31,2,FALSE),"")</f>
        <v>TAPA C/ARO HD T/P CB 24 P/ACU HERMETICA</v>
      </c>
      <c r="GZ3" s="339"/>
      <c r="HA3" s="339"/>
      <c r="HB3" s="339"/>
      <c r="HC3" s="339"/>
      <c r="HD3" s="339"/>
      <c r="HE3" s="340"/>
      <c r="HH3" t="s">
        <v>214</v>
      </c>
      <c r="HI3" t="s">
        <v>215</v>
      </c>
      <c r="HJ3" t="s">
        <v>216</v>
      </c>
      <c r="HK3" t="s">
        <v>217</v>
      </c>
      <c r="HL3" t="s">
        <v>218</v>
      </c>
    </row>
    <row r="4" spans="1:220" ht="61.5" thickBot="1" x14ac:dyDescent="0.3">
      <c r="A4" s="286" t="s">
        <v>188</v>
      </c>
      <c r="B4" s="287" t="s">
        <v>0</v>
      </c>
      <c r="C4" s="288" t="s">
        <v>200</v>
      </c>
      <c r="D4" s="287" t="s">
        <v>195</v>
      </c>
      <c r="E4" s="289" t="s">
        <v>25</v>
      </c>
      <c r="F4" s="336" t="str">
        <f>IFERROR(VLOOKUP(F3,'CODIGOS DE MATERIAL'!$A$3:$B$31,2,FALSE),"")</f>
        <v>TUBERIA ALCANTARILLADO NOVAFORT 200mm (8")</v>
      </c>
      <c r="G4" s="76" t="s">
        <v>189</v>
      </c>
      <c r="H4" s="77" t="s">
        <v>191</v>
      </c>
      <c r="I4" s="77" t="s">
        <v>192</v>
      </c>
      <c r="J4" s="77" t="s">
        <v>193</v>
      </c>
      <c r="K4" s="77" t="s">
        <v>194</v>
      </c>
      <c r="L4" s="77" t="s">
        <v>13</v>
      </c>
      <c r="M4" s="78" t="s">
        <v>14</v>
      </c>
      <c r="N4" s="336" t="str">
        <f>IFERROR(VLOOKUP(N3,'CODIGOS DE MATERIAL'!$A$3:$B$31,2,FALSE),"")</f>
        <v>TUBERIA ALCANTARILLADO NOVAFORT 160mm (6")</v>
      </c>
      <c r="O4" s="76" t="s">
        <v>189</v>
      </c>
      <c r="P4" s="77" t="s">
        <v>191</v>
      </c>
      <c r="Q4" s="77" t="s">
        <v>192</v>
      </c>
      <c r="R4" s="77" t="s">
        <v>193</v>
      </c>
      <c r="S4" s="77" t="s">
        <v>194</v>
      </c>
      <c r="T4" s="77" t="s">
        <v>13</v>
      </c>
      <c r="U4" s="78" t="s">
        <v>14</v>
      </c>
      <c r="V4" s="336" t="str">
        <f>IFERROR(VLOOKUP(V3,'CODIGOS DE MATERIAL'!$A$3:$B$31,2,FALSE),"")</f>
        <v>TEE NOVAFORT 200MMX160MM (8"X6")</v>
      </c>
      <c r="W4" s="76" t="s">
        <v>189</v>
      </c>
      <c r="X4" s="77" t="s">
        <v>191</v>
      </c>
      <c r="Y4" s="77" t="s">
        <v>192</v>
      </c>
      <c r="Z4" s="77" t="s">
        <v>193</v>
      </c>
      <c r="AA4" s="77" t="s">
        <v>194</v>
      </c>
      <c r="AB4" s="77" t="s">
        <v>13</v>
      </c>
      <c r="AC4" s="78" t="s">
        <v>14</v>
      </c>
      <c r="AD4" s="336" t="str">
        <f>IFERROR(VLOOKUP(AD3,'CODIGOS DE MATERIAL'!$A$3:$B$31,2,FALSE),"")</f>
        <v>HIDROSELLO NOVAFORT 200MM (8")</v>
      </c>
      <c r="AE4" s="76" t="s">
        <v>189</v>
      </c>
      <c r="AF4" s="77" t="s">
        <v>191</v>
      </c>
      <c r="AG4" s="77" t="s">
        <v>192</v>
      </c>
      <c r="AH4" s="77" t="s">
        <v>193</v>
      </c>
      <c r="AI4" s="77" t="s">
        <v>194</v>
      </c>
      <c r="AJ4" s="77" t="s">
        <v>13</v>
      </c>
      <c r="AK4" s="78" t="s">
        <v>14</v>
      </c>
      <c r="AL4" s="336" t="str">
        <f>IFERROR(VLOOKUP(AL3,'CODIGOS DE MATERIAL'!$A$3:$B$31,2,FALSE),"")</f>
        <v>HIDROSELLO NOVAFORT 160MM (6")</v>
      </c>
      <c r="AM4" s="76" t="s">
        <v>189</v>
      </c>
      <c r="AN4" s="77" t="s">
        <v>191</v>
      </c>
      <c r="AO4" s="77" t="s">
        <v>192</v>
      </c>
      <c r="AP4" s="77" t="s">
        <v>193</v>
      </c>
      <c r="AQ4" s="77" t="s">
        <v>194</v>
      </c>
      <c r="AR4" s="77" t="s">
        <v>13</v>
      </c>
      <c r="AS4" s="78" t="s">
        <v>14</v>
      </c>
      <c r="AT4" s="336" t="str">
        <f>IFERROR(VLOOKUP(AT3,'CODIGOS DE MATERIAL'!$A$3:$B$31,2,FALSE),"")</f>
        <v>TAPA HF P/FC DE 24"TP C/CONCRETO</v>
      </c>
      <c r="AU4" s="76" t="s">
        <v>189</v>
      </c>
      <c r="AV4" s="77" t="s">
        <v>191</v>
      </c>
      <c r="AW4" s="77" t="s">
        <v>192</v>
      </c>
      <c r="AX4" s="77" t="s">
        <v>193</v>
      </c>
      <c r="AY4" s="77" t="s">
        <v>194</v>
      </c>
      <c r="AZ4" s="77" t="s">
        <v>13</v>
      </c>
      <c r="BA4" s="78" t="s">
        <v>14</v>
      </c>
      <c r="BB4" s="336" t="str">
        <f>IFERROR(VLOOKUP(BB3,'CODIGOS DE MATERIAL'!$A$3:$B$31,2,FALSE),"")</f>
        <v>ARO SUELTO EN HD 24"</v>
      </c>
      <c r="BC4" s="76" t="s">
        <v>189</v>
      </c>
      <c r="BD4" s="77" t="s">
        <v>191</v>
      </c>
      <c r="BE4" s="77" t="s">
        <v>192</v>
      </c>
      <c r="BF4" s="77" t="s">
        <v>193</v>
      </c>
      <c r="BG4" s="77" t="s">
        <v>194</v>
      </c>
      <c r="BH4" s="77" t="s">
        <v>13</v>
      </c>
      <c r="BI4" s="78" t="s">
        <v>14</v>
      </c>
      <c r="BJ4" s="336" t="str">
        <f>IFERROR(VLOOKUP(BJ3,'CODIGOS DE MATERIAL'!$A$3:$B$31,2,FALSE),"")</f>
        <v>CODO NOVAFORT 45° 160MM</v>
      </c>
      <c r="BK4" s="76" t="s">
        <v>189</v>
      </c>
      <c r="BL4" s="77" t="s">
        <v>191</v>
      </c>
      <c r="BM4" s="77" t="s">
        <v>192</v>
      </c>
      <c r="BN4" s="77" t="s">
        <v>193</v>
      </c>
      <c r="BO4" s="77" t="s">
        <v>194</v>
      </c>
      <c r="BP4" s="77" t="s">
        <v>13</v>
      </c>
      <c r="BQ4" s="78" t="s">
        <v>14</v>
      </c>
      <c r="BR4" s="336" t="str">
        <f>IFERROR(VLOOKUP(BR3,'CODIGOS DE MATERIAL'!$A$3:$B$31,2,FALSE),"")</f>
        <v>UNION ALCANTARILLADO NOVAFORT 200MM</v>
      </c>
      <c r="BS4" s="76" t="s">
        <v>189</v>
      </c>
      <c r="BT4" s="77" t="s">
        <v>191</v>
      </c>
      <c r="BU4" s="77" t="s">
        <v>192</v>
      </c>
      <c r="BV4" s="77" t="s">
        <v>193</v>
      </c>
      <c r="BW4" s="77" t="s">
        <v>194</v>
      </c>
      <c r="BX4" s="77" t="s">
        <v>13</v>
      </c>
      <c r="BY4" s="78" t="s">
        <v>14</v>
      </c>
      <c r="BZ4" s="336" t="str">
        <f>IFERROR(VLOOKUP(BZ3,'CODIGOS DE MATERIAL'!$A$3:$B$31,2,FALSE),"")</f>
        <v>TUBERIA ALCANTARILLADO NOVAFORT 250MM (10")</v>
      </c>
      <c r="CA4" s="76" t="s">
        <v>189</v>
      </c>
      <c r="CB4" s="77" t="s">
        <v>191</v>
      </c>
      <c r="CC4" s="77" t="s">
        <v>192</v>
      </c>
      <c r="CD4" s="77" t="s">
        <v>193</v>
      </c>
      <c r="CE4" s="77" t="s">
        <v>194</v>
      </c>
      <c r="CF4" s="77" t="s">
        <v>13</v>
      </c>
      <c r="CG4" s="78" t="s">
        <v>14</v>
      </c>
      <c r="CH4" s="336" t="str">
        <f>IFERROR(VLOOKUP(CH3,'CODIGOS DE MATERIAL'!$A$3:$B$31,2,FALSE),"")</f>
        <v>HIDROSELLO NOVAFORT 250MM</v>
      </c>
      <c r="CI4" s="76" t="s">
        <v>189</v>
      </c>
      <c r="CJ4" s="77" t="s">
        <v>191</v>
      </c>
      <c r="CK4" s="77" t="s">
        <v>192</v>
      </c>
      <c r="CL4" s="77" t="s">
        <v>193</v>
      </c>
      <c r="CM4" s="77" t="s">
        <v>194</v>
      </c>
      <c r="CN4" s="77" t="s">
        <v>13</v>
      </c>
      <c r="CO4" s="78" t="s">
        <v>14</v>
      </c>
      <c r="CP4" s="336" t="str">
        <f>IFERROR(VLOOKUP(CP3,'CODIGOS DE MATERIAL'!$A$3:$B$31,2,FALSE),"")</f>
        <v>TEE NOVAFORT 250MMX160MM (10"X6")</v>
      </c>
      <c r="CQ4" s="76" t="s">
        <v>189</v>
      </c>
      <c r="CR4" s="77" t="s">
        <v>191</v>
      </c>
      <c r="CS4" s="77" t="s">
        <v>192</v>
      </c>
      <c r="CT4" s="77" t="s">
        <v>193</v>
      </c>
      <c r="CU4" s="77" t="s">
        <v>194</v>
      </c>
      <c r="CV4" s="77" t="s">
        <v>13</v>
      </c>
      <c r="CW4" s="78" t="s">
        <v>14</v>
      </c>
      <c r="CX4" s="336" t="str">
        <f>IFERROR(VLOOKUP(CX3,'CODIGOS DE MATERIAL'!$A$3:$B$31,2,FALSE),"")</f>
        <v>UNION ALCANTARILLADO NOVAFORT 250MM</v>
      </c>
      <c r="CY4" s="76" t="s">
        <v>189</v>
      </c>
      <c r="CZ4" s="77" t="s">
        <v>191</v>
      </c>
      <c r="DA4" s="77" t="s">
        <v>192</v>
      </c>
      <c r="DB4" s="77" t="s">
        <v>193</v>
      </c>
      <c r="DC4" s="77" t="s">
        <v>194</v>
      </c>
      <c r="DD4" s="77" t="s">
        <v>13</v>
      </c>
      <c r="DE4" s="78" t="s">
        <v>14</v>
      </c>
      <c r="DF4" s="336" t="str">
        <f>IFERROR(VLOOKUP(DF3,'CODIGOS DE MATERIAL'!$A$3:$B$31,2,FALSE),"")</f>
        <v>TAPA VALVULA HD DE 6" SENCILLA</v>
      </c>
      <c r="DG4" s="76" t="s">
        <v>189</v>
      </c>
      <c r="DH4" s="77" t="s">
        <v>191</v>
      </c>
      <c r="DI4" s="77" t="s">
        <v>192</v>
      </c>
      <c r="DJ4" s="77" t="s">
        <v>193</v>
      </c>
      <c r="DK4" s="77" t="s">
        <v>194</v>
      </c>
      <c r="DL4" s="77" t="s">
        <v>13</v>
      </c>
      <c r="DM4" s="78" t="s">
        <v>14</v>
      </c>
      <c r="DN4" s="336" t="str">
        <f>IFERROR(VLOOKUP(DN3,'CODIGOS DE MATERIAL'!$A$3:$B$31,2,FALSE),"")</f>
        <v>TAPA C/ARO HD T/P 24" ALCANTARILLADO</v>
      </c>
      <c r="DO4" s="76" t="s">
        <v>189</v>
      </c>
      <c r="DP4" s="77" t="s">
        <v>191</v>
      </c>
      <c r="DQ4" s="77" t="s">
        <v>192</v>
      </c>
      <c r="DR4" s="77" t="s">
        <v>193</v>
      </c>
      <c r="DS4" s="77" t="s">
        <v>194</v>
      </c>
      <c r="DT4" s="77" t="s">
        <v>13</v>
      </c>
      <c r="DU4" s="78" t="s">
        <v>14</v>
      </c>
      <c r="DV4" s="336" t="str">
        <f>IFERROR(VLOOKUP(DV3,'CODIGOS DE MATERIAL'!$A$3:$B$31,2,FALSE),"")</f>
        <v>TUBERIA ALCANTARILLADO NOVAFORT 315MM (12")</v>
      </c>
      <c r="DW4" s="76" t="s">
        <v>189</v>
      </c>
      <c r="DX4" s="77" t="s">
        <v>191</v>
      </c>
      <c r="DY4" s="77" t="s">
        <v>192</v>
      </c>
      <c r="DZ4" s="77" t="s">
        <v>193</v>
      </c>
      <c r="EA4" s="77" t="s">
        <v>194</v>
      </c>
      <c r="EB4" s="77" t="s">
        <v>13</v>
      </c>
      <c r="EC4" s="78" t="s">
        <v>14</v>
      </c>
      <c r="ED4" s="336" t="str">
        <f>IFERROR(VLOOKUP(ED3,'CODIGOS DE MATERIAL'!$A$3:$B$31,2,FALSE),"")</f>
        <v>TUBERIA ALCANTARILLADO DE 20"</v>
      </c>
      <c r="EE4" s="76" t="s">
        <v>189</v>
      </c>
      <c r="EF4" s="77" t="s">
        <v>191</v>
      </c>
      <c r="EG4" s="77" t="s">
        <v>192</v>
      </c>
      <c r="EH4" s="77" t="s">
        <v>193</v>
      </c>
      <c r="EI4" s="77" t="s">
        <v>194</v>
      </c>
      <c r="EJ4" s="77" t="s">
        <v>13</v>
      </c>
      <c r="EK4" s="78" t="s">
        <v>14</v>
      </c>
      <c r="EL4" s="336" t="str">
        <f>IFERROR(VLOOKUP(EL3,'CODIGOS DE MATERIAL'!$A$3:$B$31,2,FALSE),"")</f>
        <v xml:space="preserve">TAPA HD 24" CB ARO 12 CM C/SEG S/SEGURA </v>
      </c>
      <c r="EM4" s="76" t="s">
        <v>189</v>
      </c>
      <c r="EN4" s="77" t="s">
        <v>191</v>
      </c>
      <c r="EO4" s="77" t="s">
        <v>192</v>
      </c>
      <c r="EP4" s="77" t="s">
        <v>193</v>
      </c>
      <c r="EQ4" s="77" t="s">
        <v>194</v>
      </c>
      <c r="ER4" s="77" t="s">
        <v>13</v>
      </c>
      <c r="ES4" s="78" t="s">
        <v>14</v>
      </c>
      <c r="ET4" s="336" t="str">
        <f>IFERROR(VLOOKUP(ET3,'CODIGOS DE MATERIAL'!$A$3:$B$31,2,FALSE),"")</f>
        <v>TUBERIA NOVAFORT 6,5M (24")</v>
      </c>
      <c r="EU4" s="76" t="s">
        <v>189</v>
      </c>
      <c r="EV4" s="77" t="s">
        <v>191</v>
      </c>
      <c r="EW4" s="77" t="s">
        <v>192</v>
      </c>
      <c r="EX4" s="77" t="s">
        <v>193</v>
      </c>
      <c r="EY4" s="77" t="s">
        <v>194</v>
      </c>
      <c r="EZ4" s="77" t="s">
        <v>13</v>
      </c>
      <c r="FA4" s="78" t="s">
        <v>14</v>
      </c>
      <c r="FB4" s="336" t="str">
        <f>IFERROR(VLOOKUP(FB3,'CODIGOS DE MATERIAL'!$A$3:$B$31,2,FALSE),"")</f>
        <v>HIDROSELLO NOVAFORT 315MM</v>
      </c>
      <c r="FC4" s="76" t="s">
        <v>189</v>
      </c>
      <c r="FD4" s="77" t="s">
        <v>191</v>
      </c>
      <c r="FE4" s="77" t="s">
        <v>192</v>
      </c>
      <c r="FF4" s="77" t="s">
        <v>193</v>
      </c>
      <c r="FG4" s="77" t="s">
        <v>194</v>
      </c>
      <c r="FH4" s="77" t="s">
        <v>13</v>
      </c>
      <c r="FI4" s="78" t="s">
        <v>14</v>
      </c>
      <c r="FJ4" s="336" t="str">
        <f>IFERROR(VLOOKUP(FJ3,'CODIGOS DE MATERIAL'!$A$3:$B$31,2,FALSE),"")</f>
        <v>TUBERIA ALCANTARILLADO NOVAFOT 355MM</v>
      </c>
      <c r="FK4" s="76" t="s">
        <v>189</v>
      </c>
      <c r="FL4" s="77" t="s">
        <v>191</v>
      </c>
      <c r="FM4" s="77" t="s">
        <v>192</v>
      </c>
      <c r="FN4" s="77" t="s">
        <v>193</v>
      </c>
      <c r="FO4" s="77" t="s">
        <v>194</v>
      </c>
      <c r="FP4" s="77" t="s">
        <v>13</v>
      </c>
      <c r="FQ4" s="78" t="s">
        <v>14</v>
      </c>
      <c r="FR4" s="336" t="str">
        <f>IFERROR(VLOOKUP(FR3,'CODIGOS DE MATERIAL'!$A$3:$B$31,2,FALSE),"")</f>
        <v>CODO TERMOFUSION PE 100 500MM X 45° PN 10</v>
      </c>
      <c r="FS4" s="76" t="s">
        <v>189</v>
      </c>
      <c r="FT4" s="77" t="s">
        <v>191</v>
      </c>
      <c r="FU4" s="77" t="s">
        <v>192</v>
      </c>
      <c r="FV4" s="77" t="s">
        <v>193</v>
      </c>
      <c r="FW4" s="77" t="s">
        <v>194</v>
      </c>
      <c r="FX4" s="77" t="s">
        <v>13</v>
      </c>
      <c r="FY4" s="78" t="s">
        <v>14</v>
      </c>
      <c r="FZ4" s="336" t="str">
        <f>IFERROR(VLOOKUP(FZ3,'CODIGOS DE MATERIAL'!$A$3:$B$31,2,FALSE),"")</f>
        <v>HIDROSELLO NOVAFORT 500MM</v>
      </c>
      <c r="GA4" s="76" t="s">
        <v>189</v>
      </c>
      <c r="GB4" s="77" t="s">
        <v>191</v>
      </c>
      <c r="GC4" s="77" t="s">
        <v>192</v>
      </c>
      <c r="GD4" s="77" t="s">
        <v>193</v>
      </c>
      <c r="GE4" s="77" t="s">
        <v>194</v>
      </c>
      <c r="GF4" s="77" t="s">
        <v>13</v>
      </c>
      <c r="GG4" s="78" t="s">
        <v>14</v>
      </c>
      <c r="GH4" s="336" t="str">
        <f>IFERROR(VLOOKUP(GH3,'CODIGOS DE MATERIAL'!$A$3:$B$31,2,FALSE),"")</f>
        <v>TAPA C/ARO HD T/P CB 24 P/ACU HERMETICA</v>
      </c>
      <c r="GI4" s="76" t="s">
        <v>189</v>
      </c>
      <c r="GJ4" s="77" t="s">
        <v>191</v>
      </c>
      <c r="GK4" s="77" t="s">
        <v>192</v>
      </c>
      <c r="GL4" s="77" t="s">
        <v>193</v>
      </c>
      <c r="GM4" s="77" t="s">
        <v>194</v>
      </c>
      <c r="GN4" s="77" t="s">
        <v>13</v>
      </c>
      <c r="GO4" s="78" t="s">
        <v>14</v>
      </c>
      <c r="GP4" s="336" t="str">
        <f>IFERROR(VLOOKUP(GP3,'CODIGOS DE MATERIAL'!$A$3:$B$31,2,FALSE),"")</f>
        <v>TUBERIA ALCANTARILLADO NOVAFOT 400MM</v>
      </c>
      <c r="GQ4" s="76" t="s">
        <v>189</v>
      </c>
      <c r="GR4" s="77" t="s">
        <v>191</v>
      </c>
      <c r="GS4" s="77" t="s">
        <v>192</v>
      </c>
      <c r="GT4" s="77" t="s">
        <v>193</v>
      </c>
      <c r="GU4" s="77" t="s">
        <v>194</v>
      </c>
      <c r="GV4" s="77" t="s">
        <v>13</v>
      </c>
      <c r="GW4" s="78" t="s">
        <v>14</v>
      </c>
      <c r="GX4" s="336" t="str">
        <f>IFERROR(VLOOKUP(GX3,'CODIGOS DE MATERIAL'!$A$3:$B$31,2,FALSE),"")</f>
        <v>TAPA C/ARO HD T/P CB 24 P/ACU HERMETICA</v>
      </c>
      <c r="GY4" s="76" t="s">
        <v>189</v>
      </c>
      <c r="GZ4" s="77" t="s">
        <v>191</v>
      </c>
      <c r="HA4" s="77" t="s">
        <v>192</v>
      </c>
      <c r="HB4" s="77" t="s">
        <v>193</v>
      </c>
      <c r="HC4" s="77" t="s">
        <v>194</v>
      </c>
      <c r="HD4" s="77" t="s">
        <v>13</v>
      </c>
      <c r="HE4" s="122" t="s">
        <v>14</v>
      </c>
      <c r="HF4" s="125" t="s">
        <v>210</v>
      </c>
      <c r="HG4" s="293" t="s">
        <v>213</v>
      </c>
      <c r="HH4" s="203">
        <f>COUNTIF(HG5:HG104,"BALANCE OK")</f>
        <v>0</v>
      </c>
      <c r="HI4" s="203">
        <f>COUNTIF(HG5:HG104,"DEVOLUCION CRDA")</f>
        <v>0</v>
      </c>
      <c r="HJ4" s="203">
        <f>COUNTIF(HG5:HG104,"POR ENTREGAR TRIPLE A")</f>
        <v>0</v>
      </c>
      <c r="HK4" s="203">
        <f>COUNTIF(HG5:HG104,"POR ENTREGAR TRIPLE A Y DEVOLUCION")</f>
        <v>0</v>
      </c>
      <c r="HL4" s="203">
        <f>SUM(HH4:HK4)</f>
        <v>0</v>
      </c>
    </row>
    <row r="5" spans="1:220" x14ac:dyDescent="0.25">
      <c r="A5" s="290">
        <v>201</v>
      </c>
      <c r="B5" s="291">
        <f>VLOOKUP($A5,'301'!$AL$1:$HR$2,2,FALSE)</f>
        <v>0</v>
      </c>
      <c r="C5" s="290">
        <f>VLOOKUP($A5,'301'!$AL$1:$HR$2,3,FALSE)</f>
        <v>0</v>
      </c>
      <c r="D5" s="290">
        <f>VLOOKUP($A5,'301'!$AL$1:$HR$2,4,FALSE)</f>
        <v>0</v>
      </c>
      <c r="E5" s="292">
        <f>VLOOKUP($A5,'301'!$AL$1:$HR$2,5,FALSE)</f>
        <v>0</v>
      </c>
      <c r="F5" s="337"/>
      <c r="G5" s="72">
        <f>VLOOKUP($A5,'301'!$AL$1:$HR$2,6,FALSE)</f>
        <v>0</v>
      </c>
      <c r="H5" s="70">
        <f>VLOOKUP($A5,'301'!$AL$1:$HR$2,7,FALSE)</f>
        <v>0</v>
      </c>
      <c r="I5" s="70">
        <f>VLOOKUP($A5,'301'!$AL$1:$HR$2,8,FALSE)</f>
        <v>0</v>
      </c>
      <c r="J5" s="70">
        <f>VLOOKUP($A5,'301'!$AL$1:$HR$2,9,FALSE)</f>
        <v>0</v>
      </c>
      <c r="K5" s="70">
        <f>VLOOKUP($A5,'301'!$AL$1:$HR$2,10,FALSE)</f>
        <v>0</v>
      </c>
      <c r="L5" s="70">
        <f>VLOOKUP($A5,'301'!$AL$1:$HR$2,11,FALSE)</f>
        <v>0</v>
      </c>
      <c r="M5" s="136">
        <f>VLOOKUP($A5,'301'!$AL$1:$HR$2,12,FALSE)</f>
        <v>0</v>
      </c>
      <c r="N5" s="337"/>
      <c r="O5" s="72">
        <f>VLOOKUP($A5,'301'!$AL$1:$HR$2,13,FALSE)</f>
        <v>0</v>
      </c>
      <c r="P5" s="70">
        <f>VLOOKUP($A5,'301'!$AL$1:$HR$2,14,FALSE)</f>
        <v>0</v>
      </c>
      <c r="Q5" s="70">
        <f>VLOOKUP($A5,'301'!$AL$1:$HR$2,15,FALSE)</f>
        <v>0</v>
      </c>
      <c r="R5" s="70">
        <f>VLOOKUP($A5,'301'!$AL$1:$HR$2,16,FALSE)</f>
        <v>0</v>
      </c>
      <c r="S5" s="70">
        <f>VLOOKUP($A5,'301'!$AL$1:$HR$2,17,FALSE)</f>
        <v>0</v>
      </c>
      <c r="T5" s="70">
        <f>VLOOKUP($A5,'301'!$AL$1:$HR$2,18,FALSE)</f>
        <v>0</v>
      </c>
      <c r="U5" s="71">
        <f>VLOOKUP($A5,'301'!$AL$1:$HR$2,19,FALSE)</f>
        <v>0</v>
      </c>
      <c r="V5" s="337"/>
      <c r="W5" s="72">
        <f>VLOOKUP($A5,'301'!$AL$1:$HR$2,20,FALSE)</f>
        <v>0</v>
      </c>
      <c r="X5" s="70">
        <f>VLOOKUP($A5,'301'!$AL$1:$HR$2,21,FALSE)</f>
        <v>0</v>
      </c>
      <c r="Y5" s="70">
        <f>VLOOKUP($A5,'301'!$AL$1:$HR$2,22,FALSE)</f>
        <v>0</v>
      </c>
      <c r="Z5" s="70">
        <f>VLOOKUP($A5,'301'!$AL$1:$HR$2,23,FALSE)</f>
        <v>0</v>
      </c>
      <c r="AA5" s="70">
        <f>VLOOKUP($A5,'301'!$AL$1:$HR$2,24,FALSE)</f>
        <v>0</v>
      </c>
      <c r="AB5" s="70">
        <f>VLOOKUP($A5,'301'!$AL$1:$HR$2,25,FALSE)</f>
        <v>0</v>
      </c>
      <c r="AC5" s="71">
        <f>VLOOKUP($A5,'301'!$AL$1:$HR$2,26,FALSE)</f>
        <v>0</v>
      </c>
      <c r="AD5" s="337"/>
      <c r="AE5" s="72">
        <f>VLOOKUP($A5,'301'!$AL$1:$HR$2,27,FALSE)</f>
        <v>0</v>
      </c>
      <c r="AF5" s="70">
        <f>VLOOKUP($A5,'301'!$AL$1:$HR$2,28,FALSE)</f>
        <v>0</v>
      </c>
      <c r="AG5" s="70">
        <f>VLOOKUP($A5,'301'!$AL$1:$HR$2,29,FALSE)</f>
        <v>0</v>
      </c>
      <c r="AH5" s="70">
        <f>VLOOKUP($A5,'301'!$AL$1:$HR$2,30,FALSE)</f>
        <v>0</v>
      </c>
      <c r="AI5" s="70">
        <f>VLOOKUP($A5,'301'!$AL$1:$HR$2,31,FALSE)</f>
        <v>0</v>
      </c>
      <c r="AJ5" s="70">
        <f>VLOOKUP($A5,'301'!$AL$1:$HR$2,32,FALSE)</f>
        <v>0</v>
      </c>
      <c r="AK5" s="71">
        <f>VLOOKUP($A5,'301'!$AL$1:$HR$2,33,FALSE)</f>
        <v>0</v>
      </c>
      <c r="AL5" s="337"/>
      <c r="AM5" s="72">
        <f>VLOOKUP($A5,'301'!$AL$1:$HR$2,34,FALSE)</f>
        <v>0</v>
      </c>
      <c r="AN5" s="70">
        <f>VLOOKUP($A5,'301'!$AL$1:$HR$2,35,FALSE)</f>
        <v>0</v>
      </c>
      <c r="AO5" s="70">
        <f>VLOOKUP($A5,'301'!$AL$1:$HR$2,36,FALSE)</f>
        <v>0</v>
      </c>
      <c r="AP5" s="70">
        <f>VLOOKUP($A5,'301'!$AL$1:$HR$2,37,FALSE)</f>
        <v>0</v>
      </c>
      <c r="AQ5" s="70">
        <f>VLOOKUP($A5,'301'!$AL$1:$HR$2,38,FALSE)</f>
        <v>0</v>
      </c>
      <c r="AR5" s="70">
        <f>VLOOKUP($A5,'301'!$AL$1:$HR$2,39,FALSE)</f>
        <v>0</v>
      </c>
      <c r="AS5" s="71">
        <f>VLOOKUP($A5,'301'!$AL$1:$HR$2,40,FALSE)</f>
        <v>0</v>
      </c>
      <c r="AT5" s="337"/>
      <c r="AU5" s="72">
        <f>VLOOKUP($A5,'301'!$AL$1:$HR$2,41,FALSE)</f>
        <v>0</v>
      </c>
      <c r="AV5" s="70">
        <f>VLOOKUP($A5,'301'!$AL$1:$HR$2,42,FALSE)</f>
        <v>0</v>
      </c>
      <c r="AW5" s="70">
        <f>VLOOKUP($A5,'301'!$AL$1:$HR$2,43,FALSE)</f>
        <v>0</v>
      </c>
      <c r="AX5" s="70">
        <f>VLOOKUP($A5,'301'!$AL$1:$HR$2,44,FALSE)</f>
        <v>0</v>
      </c>
      <c r="AY5" s="70">
        <f>VLOOKUP($A5,'301'!$AL$1:$HR$2,45,FALSE)</f>
        <v>0</v>
      </c>
      <c r="AZ5" s="70">
        <f>VLOOKUP($A5,'301'!$AL$1:$HR$2,46,FALSE)</f>
        <v>0</v>
      </c>
      <c r="BA5" s="71">
        <f>VLOOKUP($A5,'301'!$AL$1:$HR$2,47,FALSE)</f>
        <v>0</v>
      </c>
      <c r="BB5" s="337"/>
      <c r="BC5" s="72">
        <f>VLOOKUP($A5,'301'!$AL$1:$HR$2,48,FALSE)</f>
        <v>0</v>
      </c>
      <c r="BD5" s="70">
        <f>VLOOKUP($A5,'301'!$AL$1:$HR$2,49,FALSE)</f>
        <v>0</v>
      </c>
      <c r="BE5" s="70">
        <f>VLOOKUP($A5,'301'!$AL$1:$HR$2,50,FALSE)</f>
        <v>0</v>
      </c>
      <c r="BF5" s="70">
        <f>VLOOKUP($A5,'301'!$AL$1:$HR$2,51,FALSE)</f>
        <v>0</v>
      </c>
      <c r="BG5" s="70">
        <f>VLOOKUP($A5,'301'!$AL$1:$HR$2,52,FALSE)</f>
        <v>0</v>
      </c>
      <c r="BH5" s="70">
        <f>VLOOKUP($A5,'301'!$AL$1:$HR$2,53,FALSE)</f>
        <v>0</v>
      </c>
      <c r="BI5" s="71">
        <f>VLOOKUP($A5,'301'!$AL$1:$HR$2,54,FALSE)</f>
        <v>0</v>
      </c>
      <c r="BJ5" s="337"/>
      <c r="BK5" s="72">
        <f>VLOOKUP($A5,'301'!$AL$1:$HR$2,55,FALSE)</f>
        <v>0</v>
      </c>
      <c r="BL5" s="70">
        <f>VLOOKUP($A5,'301'!$AL$1:$HR$2,56,FALSE)</f>
        <v>0</v>
      </c>
      <c r="BM5" s="70">
        <f>VLOOKUP($A5,'301'!$AL$1:$HR$2,57,FALSE)</f>
        <v>0</v>
      </c>
      <c r="BN5" s="70">
        <f>VLOOKUP($A5,'301'!$AL$1:$HR$2,58,FALSE)</f>
        <v>0</v>
      </c>
      <c r="BO5" s="70">
        <f>VLOOKUP($A5,'301'!$AL$1:$HR$2,59,FALSE)</f>
        <v>0</v>
      </c>
      <c r="BP5" s="70">
        <f>VLOOKUP($A5,'301'!$AL$1:$HR$2,60,FALSE)</f>
        <v>0</v>
      </c>
      <c r="BQ5" s="71">
        <f>VLOOKUP($A5,'301'!$AL$1:$HR$2,61,FALSE)</f>
        <v>0</v>
      </c>
      <c r="BR5" s="337"/>
      <c r="BS5" s="72">
        <f>VLOOKUP($A5,'301'!$AL$1:$HR$2,62,FALSE)</f>
        <v>0</v>
      </c>
      <c r="BT5" s="70">
        <f>VLOOKUP($A5,'301'!$AL$1:$HR$2,63,FALSE)</f>
        <v>0</v>
      </c>
      <c r="BU5" s="70">
        <f>VLOOKUP($A5,'301'!$AL$1:$HR$2,64,FALSE)</f>
        <v>0</v>
      </c>
      <c r="BV5" s="70">
        <f>VLOOKUP($A5,'301'!$AL$1:$HR$2,65,FALSE)</f>
        <v>0</v>
      </c>
      <c r="BW5" s="70">
        <f>VLOOKUP($A5,'301'!$AL$1:$HR$2,66,FALSE)</f>
        <v>0</v>
      </c>
      <c r="BX5" s="70">
        <f>VLOOKUP($A5,'301'!$AL$1:$HR$2,67,FALSE)</f>
        <v>0</v>
      </c>
      <c r="BY5" s="71">
        <f>VLOOKUP($A5,'301'!$AL$1:$HR$2,68,FALSE)</f>
        <v>0</v>
      </c>
      <c r="BZ5" s="337"/>
      <c r="CA5" s="72">
        <f>VLOOKUP($A5,'301'!$AL$1:$HR$2,69,FALSE)</f>
        <v>0</v>
      </c>
      <c r="CB5" s="70">
        <f>VLOOKUP($A5,'301'!$AL$1:$HR$2,70,FALSE)</f>
        <v>0</v>
      </c>
      <c r="CC5" s="70">
        <f>VLOOKUP($A5,'301'!$AL$1:$HR$2,71,FALSE)</f>
        <v>0</v>
      </c>
      <c r="CD5" s="70">
        <f>VLOOKUP($A5,'301'!$AL$1:$HR$2,72,FALSE)</f>
        <v>0</v>
      </c>
      <c r="CE5" s="70">
        <f>VLOOKUP($A5,'301'!$AL$1:$HR$2,73,FALSE)</f>
        <v>0</v>
      </c>
      <c r="CF5" s="70">
        <f>VLOOKUP($A5,'301'!$AL$1:$HR$2,74,FALSE)</f>
        <v>0</v>
      </c>
      <c r="CG5" s="71">
        <f>VLOOKUP($A5,'301'!$AL$1:$HR$2,75,FALSE)</f>
        <v>0</v>
      </c>
      <c r="CH5" s="337"/>
      <c r="CI5" s="72">
        <f>VLOOKUP($A5,'301'!$AL$1:$HR$2,76,FALSE)</f>
        <v>0</v>
      </c>
      <c r="CJ5" s="70">
        <f>VLOOKUP($A5,'301'!$AL$1:$HR$2,77,FALSE)</f>
        <v>0</v>
      </c>
      <c r="CK5" s="70">
        <f>VLOOKUP($A5,'301'!$AL$1:$HR$2,78,FALSE)</f>
        <v>0</v>
      </c>
      <c r="CL5" s="70">
        <f>VLOOKUP($A5,'301'!$AL$1:$HR$2,79,FALSE)</f>
        <v>0</v>
      </c>
      <c r="CM5" s="70">
        <f>VLOOKUP($A5,'301'!$AL$1:$HR$2,80,FALSE)</f>
        <v>0</v>
      </c>
      <c r="CN5" s="70">
        <f>VLOOKUP($A5,'301'!$AL$1:$HR$2,81,FALSE)</f>
        <v>0</v>
      </c>
      <c r="CO5" s="71">
        <f>VLOOKUP($A5,'301'!$AL$1:$HR$2,82,FALSE)</f>
        <v>0</v>
      </c>
      <c r="CP5" s="337"/>
      <c r="CQ5" s="72">
        <f>VLOOKUP($A5,'301'!$AL$1:$HR$2,83,FALSE)</f>
        <v>0</v>
      </c>
      <c r="CR5" s="70">
        <f>VLOOKUP($A5,'301'!$AL$1:$HR$2,84,FALSE)</f>
        <v>0</v>
      </c>
      <c r="CS5" s="70">
        <f>VLOOKUP($A5,'301'!$AL$1:$HR$2,85,FALSE)</f>
        <v>0</v>
      </c>
      <c r="CT5" s="70">
        <f>VLOOKUP($A5,'301'!$AL$1:$HR$2,86,FALSE)</f>
        <v>0</v>
      </c>
      <c r="CU5" s="70">
        <f>VLOOKUP($A5,'301'!$AL$1:$HR$2,87,FALSE)</f>
        <v>0</v>
      </c>
      <c r="CV5" s="70">
        <f>VLOOKUP($A5,'301'!$AL$1:$HR$2,88,FALSE)</f>
        <v>0</v>
      </c>
      <c r="CW5" s="71">
        <f>VLOOKUP($A5,'301'!$AL$1:$HR$2,89,FALSE)</f>
        <v>0</v>
      </c>
      <c r="CX5" s="337"/>
      <c r="CY5" s="72">
        <f>VLOOKUP($A5,'301'!$AL$1:$HR$2,90,FALSE)</f>
        <v>0</v>
      </c>
      <c r="CZ5" s="70">
        <f>VLOOKUP($A5,'301'!$AL$1:$HR$2,91,FALSE)</f>
        <v>0</v>
      </c>
      <c r="DA5" s="70">
        <f>VLOOKUP($A5,'301'!$AL$1:$HR$2,92,FALSE)</f>
        <v>0</v>
      </c>
      <c r="DB5" s="70">
        <f>VLOOKUP($A5,'301'!$AL$1:$HR$2,93,FALSE)</f>
        <v>0</v>
      </c>
      <c r="DC5" s="70">
        <f>VLOOKUP($A5,'301'!$AL$1:$HR$2,94,FALSE)</f>
        <v>0</v>
      </c>
      <c r="DD5" s="70">
        <f>VLOOKUP($A5,'301'!$AL$1:$HR$2,95,FALSE)</f>
        <v>0</v>
      </c>
      <c r="DE5" s="71">
        <f>VLOOKUP($A5,'301'!$AL$1:$HR$2,96,FALSE)</f>
        <v>0</v>
      </c>
      <c r="DF5" s="337"/>
      <c r="DG5" s="72">
        <f>VLOOKUP($A5,'301'!$AL$1:$HR$2,97,FALSE)</f>
        <v>0</v>
      </c>
      <c r="DH5" s="70">
        <f>VLOOKUP($A5,'301'!$AL$1:$HR$2,98,FALSE)</f>
        <v>0</v>
      </c>
      <c r="DI5" s="70">
        <f>VLOOKUP($A5,'301'!$AL$1:$HR$2,99,FALSE)</f>
        <v>0</v>
      </c>
      <c r="DJ5" s="70">
        <f>VLOOKUP($A5,'301'!$AL$1:$HR$2,100,FALSE)</f>
        <v>0</v>
      </c>
      <c r="DK5" s="70">
        <f>VLOOKUP($A5,'301'!$AL$1:$HR$2,101,FALSE)</f>
        <v>0</v>
      </c>
      <c r="DL5" s="70">
        <f>VLOOKUP($A5,'301'!$AL$1:$HR$2,102,FALSE)</f>
        <v>0</v>
      </c>
      <c r="DM5" s="71">
        <f>VLOOKUP($A5,'301'!$AL$1:$HR$2,103,FALSE)</f>
        <v>0</v>
      </c>
      <c r="DN5" s="337"/>
      <c r="DO5" s="72">
        <f>VLOOKUP($A5,'301'!$AL$1:$HR$2,104,FALSE)</f>
        <v>0</v>
      </c>
      <c r="DP5" s="70">
        <f>VLOOKUP($A5,'301'!$AL$1:$HR$2,105,FALSE)</f>
        <v>0</v>
      </c>
      <c r="DQ5" s="70">
        <f>VLOOKUP($A5,'301'!$AL$1:$HR$2,106,FALSE)</f>
        <v>0</v>
      </c>
      <c r="DR5" s="70">
        <f>VLOOKUP($A5,'301'!$AL$1:$HR$2,107,FALSE)</f>
        <v>0</v>
      </c>
      <c r="DS5" s="70">
        <f>VLOOKUP($A5,'301'!$AL$1:$HR$2,108,FALSE)</f>
        <v>0</v>
      </c>
      <c r="DT5" s="70">
        <f>VLOOKUP($A5,'301'!$AL$1:$HR$2,109,FALSE)</f>
        <v>0</v>
      </c>
      <c r="DU5" s="71">
        <f>VLOOKUP($A5,'301'!$AL$1:$HR$2,110,FALSE)</f>
        <v>0</v>
      </c>
      <c r="DV5" s="337"/>
      <c r="DW5" s="72">
        <f>VLOOKUP($A5,'301'!$AL$1:$HR$2,111,FALSE)</f>
        <v>0</v>
      </c>
      <c r="DX5" s="70">
        <f>VLOOKUP($A5,'301'!$AL$1:$HR$2,112,FALSE)</f>
        <v>0</v>
      </c>
      <c r="DY5" s="70">
        <f>VLOOKUP($A5,'301'!$AL$1:$HR$2,113,FALSE)</f>
        <v>0</v>
      </c>
      <c r="DZ5" s="70">
        <f>VLOOKUP($A5,'301'!$AL$1:$HR$2,114,FALSE)</f>
        <v>0</v>
      </c>
      <c r="EA5" s="70">
        <f>VLOOKUP($A5,'301'!$AL$1:$HR$2,115,FALSE)</f>
        <v>0</v>
      </c>
      <c r="EB5" s="70">
        <f>VLOOKUP($A5,'301'!$AL$1:$HR$2,116,FALSE)</f>
        <v>0</v>
      </c>
      <c r="EC5" s="71">
        <f>VLOOKUP($A5,'301'!$AL$1:$HR$2,117,FALSE)</f>
        <v>0</v>
      </c>
      <c r="ED5" s="337"/>
      <c r="EE5" s="72">
        <f>VLOOKUP($A5,'301'!$AL$1:$HR$2,118,FALSE)</f>
        <v>0</v>
      </c>
      <c r="EF5" s="70">
        <f>VLOOKUP($A5,'301'!$AL$1:$HR$2,119,FALSE)</f>
        <v>0</v>
      </c>
      <c r="EG5" s="70">
        <f>VLOOKUP($A5,'301'!$AL$1:$HR$2,120,FALSE)</f>
        <v>0</v>
      </c>
      <c r="EH5" s="70">
        <f>VLOOKUP($A5,'301'!$AL$1:$HR$2,121,FALSE)</f>
        <v>0</v>
      </c>
      <c r="EI5" s="70">
        <f>VLOOKUP($A5,'301'!$AL$1:$HR$2,122,FALSE)</f>
        <v>0</v>
      </c>
      <c r="EJ5" s="70">
        <f>VLOOKUP($A5,'301'!$AL$1:$HR$2,123,FALSE)</f>
        <v>0</v>
      </c>
      <c r="EK5" s="71">
        <f>VLOOKUP($A5,'301'!$AL$1:$HR$2,124,FALSE)</f>
        <v>0</v>
      </c>
      <c r="EL5" s="337"/>
      <c r="EM5" s="72">
        <f>VLOOKUP($A5,'301'!$AL$1:$HR$2,125,FALSE)</f>
        <v>0</v>
      </c>
      <c r="EN5" s="70">
        <f>VLOOKUP($A5,'301'!$AL$1:$HR$2,126,FALSE)</f>
        <v>0</v>
      </c>
      <c r="EO5" s="70">
        <f>VLOOKUP($A5,'301'!$AL$1:$HR$2,127,FALSE)</f>
        <v>0</v>
      </c>
      <c r="EP5" s="70">
        <f>VLOOKUP($A5,'301'!$AL$1:$HR$2,128,FALSE)</f>
        <v>0</v>
      </c>
      <c r="EQ5" s="70">
        <f>VLOOKUP($A5,'301'!$AL$1:$HR$2,129,FALSE)</f>
        <v>0</v>
      </c>
      <c r="ER5" s="70">
        <f>VLOOKUP($A5,'301'!$AL$1:$HR$2,130,FALSE)</f>
        <v>0</v>
      </c>
      <c r="ES5" s="71">
        <f>VLOOKUP($A5,'301'!$AL$1:$HR$2,131,FALSE)</f>
        <v>0</v>
      </c>
      <c r="ET5" s="337"/>
      <c r="EU5" s="72">
        <f>VLOOKUP($A5,'301'!$AL$1:$HR$2,132,FALSE)</f>
        <v>0</v>
      </c>
      <c r="EV5" s="70">
        <f>VLOOKUP($A5,'301'!$AL$1:$HR$2,133,FALSE)</f>
        <v>0</v>
      </c>
      <c r="EW5" s="70">
        <f>VLOOKUP($A5,'301'!$AL$1:$HR$2,134,FALSE)</f>
        <v>0</v>
      </c>
      <c r="EX5" s="70">
        <f>VLOOKUP($A5,'301'!$AL$1:$HR$2,135,FALSE)</f>
        <v>0</v>
      </c>
      <c r="EY5" s="70">
        <f>VLOOKUP($A5,'301'!$AL$1:$HR$2,136,FALSE)</f>
        <v>0</v>
      </c>
      <c r="EZ5" s="70">
        <f>VLOOKUP($A5,'301'!$AL$1:$HR$2,137,FALSE)</f>
        <v>0</v>
      </c>
      <c r="FA5" s="71">
        <f>VLOOKUP($A5,'301'!$AL$1:$HR$2,138,FALSE)</f>
        <v>0</v>
      </c>
      <c r="FB5" s="337"/>
      <c r="FC5" s="72">
        <f>VLOOKUP($A5,'301'!$AL$1:$HR$2,139,FALSE)</f>
        <v>0</v>
      </c>
      <c r="FD5" s="70">
        <f>VLOOKUP($A5,'301'!$AL$1:$HR$2,140,FALSE)</f>
        <v>0</v>
      </c>
      <c r="FE5" s="70">
        <f>VLOOKUP($A5,'301'!$AL$1:$HR$2,141,FALSE)</f>
        <v>0</v>
      </c>
      <c r="FF5" s="70">
        <f>VLOOKUP($A5,'301'!$AL$1:$HR$2,142,FALSE)</f>
        <v>0</v>
      </c>
      <c r="FG5" s="70">
        <f>VLOOKUP($A5,'301'!$AL$1:$HR$2,143,FALSE)</f>
        <v>0</v>
      </c>
      <c r="FH5" s="70">
        <f>VLOOKUP($A5,'301'!$AL$1:$HR$2,144,FALSE)</f>
        <v>0</v>
      </c>
      <c r="FI5" s="71">
        <f>VLOOKUP($A5,'301'!$AL$1:$HR$2,145,FALSE)</f>
        <v>0</v>
      </c>
      <c r="FJ5" s="337"/>
      <c r="FK5" s="72">
        <f>VLOOKUP($A5,'301'!$AL$1:$HR$2,146,FALSE)</f>
        <v>0</v>
      </c>
      <c r="FL5" s="70">
        <f>VLOOKUP($A5,'301'!$AL$1:$HR$2,147,FALSE)</f>
        <v>0</v>
      </c>
      <c r="FM5" s="70">
        <f>VLOOKUP($A5,'301'!$AL$1:$HR$2,148,FALSE)</f>
        <v>0</v>
      </c>
      <c r="FN5" s="70">
        <f>VLOOKUP($A5,'301'!$AL$1:$HR$2,149,FALSE)</f>
        <v>0</v>
      </c>
      <c r="FO5" s="70">
        <f>VLOOKUP($A5,'301'!$AL$1:$HR$2,150,FALSE)</f>
        <v>0</v>
      </c>
      <c r="FP5" s="70">
        <f>VLOOKUP($A5,'301'!$AL$1:$HR$2,151,FALSE)</f>
        <v>0</v>
      </c>
      <c r="FQ5" s="71">
        <f>VLOOKUP($A5,'301'!$AL$1:$HR$2,152,FALSE)</f>
        <v>0</v>
      </c>
      <c r="FR5" s="337"/>
      <c r="FS5" s="72">
        <f>VLOOKUP($A5,'301'!$AL$1:$HR$2,153,FALSE)</f>
        <v>0</v>
      </c>
      <c r="FT5" s="70">
        <f>VLOOKUP($A5,'301'!$AL$1:$HR$2,154,FALSE)</f>
        <v>0</v>
      </c>
      <c r="FU5" s="70">
        <f>VLOOKUP($A5,'301'!$AL$1:$HR$2,155,FALSE)</f>
        <v>0</v>
      </c>
      <c r="FV5" s="70">
        <f>VLOOKUP($A5,'301'!$AL$1:$HR$2,156,FALSE)</f>
        <v>0</v>
      </c>
      <c r="FW5" s="70">
        <f>VLOOKUP($A5,'301'!$AL$1:$HR$2,157,FALSE)</f>
        <v>0</v>
      </c>
      <c r="FX5" s="70">
        <f>VLOOKUP($A5,'301'!$AL$1:$HR$2,158,FALSE)</f>
        <v>0</v>
      </c>
      <c r="FY5" s="71">
        <f>VLOOKUP($A5,'301'!$AL$1:$HR$2,159,FALSE)</f>
        <v>0</v>
      </c>
      <c r="FZ5" s="337"/>
      <c r="GA5" s="72">
        <f>VLOOKUP($A5,'301'!$AL$1:$HR$2,160,FALSE)</f>
        <v>0</v>
      </c>
      <c r="GB5" s="70">
        <f>VLOOKUP($A5,'301'!$AL$1:$HR$2,161,FALSE)</f>
        <v>0</v>
      </c>
      <c r="GC5" s="70">
        <f>VLOOKUP($A5,'301'!$AL$1:$HR$2,162,FALSE)</f>
        <v>0</v>
      </c>
      <c r="GD5" s="70">
        <f>VLOOKUP($A5,'301'!$AL$1:$HR$2,163,FALSE)</f>
        <v>0</v>
      </c>
      <c r="GE5" s="70">
        <f>VLOOKUP($A5,'301'!$AL$1:$HR$2,164,FALSE)</f>
        <v>0</v>
      </c>
      <c r="GF5" s="70">
        <f>VLOOKUP($A5,'301'!$AL$1:$HR$2,165,FALSE)</f>
        <v>0</v>
      </c>
      <c r="GG5" s="71">
        <f>VLOOKUP($A5,'301'!$AL$1:$HR$2,166,FALSE)</f>
        <v>0</v>
      </c>
      <c r="GH5" s="337"/>
      <c r="GI5" s="72">
        <f>VLOOKUP($A5,'301'!$AL$1:$HR$2,167,FALSE)</f>
        <v>0</v>
      </c>
      <c r="GJ5" s="70">
        <f>VLOOKUP($A5,'301'!$AL$1:$HR$2,168,FALSE)</f>
        <v>0</v>
      </c>
      <c r="GK5" s="70">
        <f>VLOOKUP($A5,'301'!$AL$1:$HR$2,169,FALSE)</f>
        <v>0</v>
      </c>
      <c r="GL5" s="70">
        <f>VLOOKUP($A5,'301'!$AL$1:$HR$2,170,FALSE)</f>
        <v>0</v>
      </c>
      <c r="GM5" s="70">
        <f>VLOOKUP($A5,'301'!$AL$1:$HR$2,171,FALSE)</f>
        <v>0</v>
      </c>
      <c r="GN5" s="70">
        <f>VLOOKUP($A5,'301'!$AL$1:$HR$2,172,FALSE)</f>
        <v>0</v>
      </c>
      <c r="GO5" s="71">
        <f>VLOOKUP($A5,'301'!$AL$1:$HR$2,173,FALSE)</f>
        <v>0</v>
      </c>
      <c r="GP5" s="337"/>
      <c r="GQ5" s="72">
        <f>VLOOKUP($A5,'301'!$AL$1:$HR$2,174,FALSE)</f>
        <v>0</v>
      </c>
      <c r="GR5" s="70">
        <f>VLOOKUP($A5,'301'!$AL$1:$HR$2,175,FALSE)</f>
        <v>0</v>
      </c>
      <c r="GS5" s="70">
        <f>VLOOKUP($A5,'301'!$AL$1:$HR$2,176,FALSE)</f>
        <v>0</v>
      </c>
      <c r="GT5" s="70">
        <f>VLOOKUP($A5,'301'!$AL$1:$HR$2,177,FALSE)</f>
        <v>0</v>
      </c>
      <c r="GU5" s="70">
        <f>VLOOKUP($A5,'301'!$AL$1:$HR$2,178,FALSE)</f>
        <v>0</v>
      </c>
      <c r="GV5" s="70">
        <f>VLOOKUP($A5,'301'!$AL$1:$HR$2,179,FALSE)</f>
        <v>0</v>
      </c>
      <c r="GW5" s="71">
        <f>VLOOKUP($A5,'301'!$AL$1:$HR$2,180,FALSE)</f>
        <v>0</v>
      </c>
      <c r="GX5" s="337"/>
      <c r="GY5" s="72">
        <f>VLOOKUP($A5,'301'!$AL$1:$HR$2,181,FALSE)</f>
        <v>0</v>
      </c>
      <c r="GZ5" s="70">
        <f>VLOOKUP($A5,'301'!$AL$1:$HR$2,182,FALSE)</f>
        <v>0</v>
      </c>
      <c r="HA5" s="70">
        <f>VLOOKUP($A5,'301'!$AL$1:$HR$2,183,FALSE)</f>
        <v>0</v>
      </c>
      <c r="HB5" s="70">
        <f>VLOOKUP($A5,'301'!$AL$1:$HR$2,184,FALSE)</f>
        <v>0</v>
      </c>
      <c r="HC5" s="70">
        <f>VLOOKUP($A5,'301'!$AL$1:$HR$2,185,FALSE)</f>
        <v>0</v>
      </c>
      <c r="HD5" s="70">
        <f>VLOOKUP($A5,'301'!$AL$1:$HR$2,186,FALSE)</f>
        <v>0</v>
      </c>
      <c r="HE5" s="123">
        <f>VLOOKUP($A5,'301'!$AL$1:$HR$2,187,FALSE)</f>
        <v>0</v>
      </c>
      <c r="HF5" s="24"/>
      <c r="HG5" s="24"/>
    </row>
    <row r="6" spans="1:220" x14ac:dyDescent="0.25">
      <c r="A6" s="290">
        <f>A5+1</f>
        <v>202</v>
      </c>
      <c r="B6" s="291">
        <f>VLOOKUP($A6,'302'!$AG$1:$HM$2,2,FALSE)</f>
        <v>0</v>
      </c>
      <c r="C6" s="290">
        <f>VLOOKUP($A6,'302'!$AG$1:$HM$2,3,FALSE)</f>
        <v>0</v>
      </c>
      <c r="D6" s="290">
        <f>VLOOKUP($A6,'302'!$AG$1:$HM$2,4,FALSE)</f>
        <v>0</v>
      </c>
      <c r="E6" s="292">
        <f>VLOOKUP($A6,'302'!$AG$1:$HM$2,5,FALSE)</f>
        <v>0</v>
      </c>
      <c r="F6" s="337"/>
      <c r="G6" s="73">
        <f>VLOOKUP($A6,'302'!$AG$1:$HM$2,6,FALSE)</f>
        <v>0</v>
      </c>
      <c r="H6" s="24">
        <f>VLOOKUP($A6,'302'!$AG$1:$HM$2,7,FALSE)</f>
        <v>0</v>
      </c>
      <c r="I6" s="24">
        <f>VLOOKUP($A6,'302'!$AG$1:$HM$2,8,FALSE)</f>
        <v>0</v>
      </c>
      <c r="J6" s="24">
        <f>VLOOKUP($A6,'302'!$AG$1:$HM$2,9,FALSE)</f>
        <v>0</v>
      </c>
      <c r="K6" s="24">
        <f>VLOOKUP($A6,'302'!$AG$1:$HM$2,10,FALSE)</f>
        <v>0</v>
      </c>
      <c r="L6" s="24">
        <f>VLOOKUP($A6,'302'!$AG$1:$HM$2,11,FALSE)</f>
        <v>0</v>
      </c>
      <c r="M6" s="137">
        <f>VLOOKUP($A6,'302'!$AG$1:$HM$2,12,FALSE)</f>
        <v>0</v>
      </c>
      <c r="N6" s="337"/>
      <c r="O6" s="74">
        <f>VLOOKUP($A6,'302'!$AG$1:$HM$2,13,FALSE)</f>
        <v>0</v>
      </c>
      <c r="P6" s="69">
        <f>VLOOKUP($A6,'302'!$AG$1:$HM$2,14,FALSE)</f>
        <v>0</v>
      </c>
      <c r="Q6" s="69">
        <f>VLOOKUP($A6,'302'!$AG$1:$HM$2,15,FALSE)</f>
        <v>0</v>
      </c>
      <c r="R6" s="69">
        <f>VLOOKUP($A6,'302'!$AG$1:$HM$2,16,FALSE)</f>
        <v>0</v>
      </c>
      <c r="S6" s="69">
        <f>VLOOKUP($A6,'302'!$AG$1:$HM$2,17,FALSE)</f>
        <v>0</v>
      </c>
      <c r="T6" s="69">
        <f>VLOOKUP($A6,'302'!$AG$1:$HM$2,18,FALSE)</f>
        <v>0</v>
      </c>
      <c r="U6" s="75">
        <f>VLOOKUP($A6,'302'!$AG$1:$HM$2,19,FALSE)</f>
        <v>0</v>
      </c>
      <c r="V6" s="337"/>
      <c r="W6" s="74">
        <f>VLOOKUP($A6,'302'!$AG$1:$HM$2,20,FALSE)</f>
        <v>0</v>
      </c>
      <c r="X6" s="69">
        <f>VLOOKUP($A6,'302'!$AG$1:$HM$2,21,FALSE)</f>
        <v>0</v>
      </c>
      <c r="Y6" s="69">
        <f>VLOOKUP($A6,'302'!$AG$1:$HM$2,22,FALSE)</f>
        <v>0</v>
      </c>
      <c r="Z6" s="69">
        <f>VLOOKUP($A6,'302'!$AG$1:$HM$2,23,FALSE)</f>
        <v>0</v>
      </c>
      <c r="AA6" s="69">
        <f>VLOOKUP($A6,'302'!$AG$1:$HM$2,24,FALSE)</f>
        <v>0</v>
      </c>
      <c r="AB6" s="69">
        <f>VLOOKUP($A6,'302'!$AG$1:$HM$2,25,FALSE)</f>
        <v>0</v>
      </c>
      <c r="AC6" s="75">
        <f>VLOOKUP($A6,'302'!$AG$1:$HM$2,26,FALSE)</f>
        <v>0</v>
      </c>
      <c r="AD6" s="337"/>
      <c r="AE6" s="74">
        <f>VLOOKUP($A6,'302'!$AG$1:$HM$2,27,FALSE)</f>
        <v>0</v>
      </c>
      <c r="AF6" s="69">
        <f>VLOOKUP($A6,'302'!$AG$1:$HM$2,28,FALSE)</f>
        <v>0</v>
      </c>
      <c r="AG6" s="69">
        <f>VLOOKUP($A6,'302'!$AG$1:$HM$2,29,FALSE)</f>
        <v>0</v>
      </c>
      <c r="AH6" s="69">
        <f>VLOOKUP($A6,'302'!$AG$1:$HM$2,30,FALSE)</f>
        <v>0</v>
      </c>
      <c r="AI6" s="69">
        <f>VLOOKUP($A6,'302'!$AG$1:$HM$2,31,FALSE)</f>
        <v>0</v>
      </c>
      <c r="AJ6" s="69">
        <f>VLOOKUP($A6,'302'!$AG$1:$HM$2,32,FALSE)</f>
        <v>0</v>
      </c>
      <c r="AK6" s="75">
        <f>VLOOKUP($A6,'302'!$AG$1:$HM$2,33,FALSE)</f>
        <v>0</v>
      </c>
      <c r="AL6" s="337"/>
      <c r="AM6" s="74">
        <f>VLOOKUP($A6,'302'!$AG$1:$HM$2,34,FALSE)</f>
        <v>0</v>
      </c>
      <c r="AN6" s="69">
        <f>VLOOKUP($A6,'302'!$AG$1:$HM$2,35,FALSE)</f>
        <v>0</v>
      </c>
      <c r="AO6" s="69">
        <f>VLOOKUP($A6,'302'!$AG$1:$HM$2,36,FALSE)</f>
        <v>0</v>
      </c>
      <c r="AP6" s="69">
        <f>VLOOKUP($A6,'302'!$AG$1:$HM$2,37,FALSE)</f>
        <v>0</v>
      </c>
      <c r="AQ6" s="69">
        <f>VLOOKUP($A6,'302'!$AG$1:$HM$2,38,FALSE)</f>
        <v>0</v>
      </c>
      <c r="AR6" s="69">
        <f>VLOOKUP($A6,'302'!$AG$1:$HM$2,39,FALSE)</f>
        <v>0</v>
      </c>
      <c r="AS6" s="75">
        <f>VLOOKUP($A6,'302'!$AG$1:$HM$2,40,FALSE)</f>
        <v>0</v>
      </c>
      <c r="AT6" s="337"/>
      <c r="AU6" s="74">
        <f>VLOOKUP($A6,'302'!$AG$1:$HM$2,41,FALSE)</f>
        <v>0</v>
      </c>
      <c r="AV6" s="69">
        <f>VLOOKUP($A6,'302'!$AG$1:$HM$2,42,FALSE)</f>
        <v>0</v>
      </c>
      <c r="AW6" s="69">
        <f>VLOOKUP($A6,'302'!$AG$1:$HM$2,43,FALSE)</f>
        <v>0</v>
      </c>
      <c r="AX6" s="69">
        <f>VLOOKUP($A6,'302'!$AG$1:$HM$2,44,FALSE)</f>
        <v>0</v>
      </c>
      <c r="AY6" s="69">
        <f>VLOOKUP($A6,'302'!$AG$1:$HM$2,45,FALSE)</f>
        <v>0</v>
      </c>
      <c r="AZ6" s="69">
        <f>VLOOKUP($A6,'302'!$AG$1:$HM$2,46,FALSE)</f>
        <v>0</v>
      </c>
      <c r="BA6" s="75">
        <f>VLOOKUP($A6,'302'!$AG$1:$HM$2,47,FALSE)</f>
        <v>0</v>
      </c>
      <c r="BB6" s="337"/>
      <c r="BC6" s="74">
        <f>VLOOKUP($A6,'302'!$AG$1:$HM$2,48,FALSE)</f>
        <v>0</v>
      </c>
      <c r="BD6" s="69">
        <f>VLOOKUP($A6,'302'!$AG$1:$HM$2,49,FALSE)</f>
        <v>0</v>
      </c>
      <c r="BE6" s="69">
        <f>VLOOKUP($A6,'302'!$AG$1:$HM$2,50,FALSE)</f>
        <v>0</v>
      </c>
      <c r="BF6" s="69">
        <f>VLOOKUP($A6,'302'!$AG$1:$HM$2,51,FALSE)</f>
        <v>0</v>
      </c>
      <c r="BG6" s="69">
        <f>VLOOKUP($A6,'302'!$AG$1:$HM$2,52,FALSE)</f>
        <v>0</v>
      </c>
      <c r="BH6" s="69">
        <f>VLOOKUP($A6,'302'!$AG$1:$HM$2,53,FALSE)</f>
        <v>0</v>
      </c>
      <c r="BI6" s="75">
        <f>VLOOKUP($A6,'302'!$AG$1:$HM$2,54,FALSE)</f>
        <v>0</v>
      </c>
      <c r="BJ6" s="337"/>
      <c r="BK6" s="74">
        <f>VLOOKUP($A6,'302'!$AG$1:$HM$2,55,FALSE)</f>
        <v>0</v>
      </c>
      <c r="BL6" s="69">
        <f>VLOOKUP($A6,'302'!$AG$1:$HM$2,56,FALSE)</f>
        <v>0</v>
      </c>
      <c r="BM6" s="69">
        <f>VLOOKUP($A6,'302'!$AG$1:$HM$2,57,FALSE)</f>
        <v>0</v>
      </c>
      <c r="BN6" s="69">
        <f>VLOOKUP($A6,'302'!$AG$1:$HM$2,58,FALSE)</f>
        <v>0</v>
      </c>
      <c r="BO6" s="69">
        <f>VLOOKUP($A6,'302'!$AG$1:$HM$2,59,FALSE)</f>
        <v>0</v>
      </c>
      <c r="BP6" s="69">
        <f>VLOOKUP($A6,'302'!$AG$1:$HM$2,60,FALSE)</f>
        <v>0</v>
      </c>
      <c r="BQ6" s="75">
        <f>VLOOKUP($A6,'302'!$AG$1:$HM$2,61,FALSE)</f>
        <v>0</v>
      </c>
      <c r="BR6" s="337"/>
      <c r="BS6" s="74">
        <f>VLOOKUP($A6,'302'!$AG$1:$HM$2,62,FALSE)</f>
        <v>0</v>
      </c>
      <c r="BT6" s="69">
        <f>VLOOKUP($A6,'302'!$AG$1:$HM$2,63,FALSE)</f>
        <v>0</v>
      </c>
      <c r="BU6" s="69">
        <f>VLOOKUP($A6,'302'!$AG$1:$HM$2,64,FALSE)</f>
        <v>0</v>
      </c>
      <c r="BV6" s="69">
        <f>VLOOKUP($A6,'302'!$AG$1:$HM$2,65,FALSE)</f>
        <v>0</v>
      </c>
      <c r="BW6" s="69">
        <f>VLOOKUP($A6,'302'!$AG$1:$HM$2,66,FALSE)</f>
        <v>0</v>
      </c>
      <c r="BX6" s="69">
        <f>VLOOKUP($A6,'302'!$AG$1:$HM$2,67,FALSE)</f>
        <v>0</v>
      </c>
      <c r="BY6" s="75">
        <f>VLOOKUP($A6,'302'!$AG$1:$HM$2,68,FALSE)</f>
        <v>0</v>
      </c>
      <c r="BZ6" s="337"/>
      <c r="CA6" s="74">
        <f>VLOOKUP($A6,'302'!$AG$1:$HM$2,69,FALSE)</f>
        <v>0</v>
      </c>
      <c r="CB6" s="69">
        <f>VLOOKUP($A6,'302'!$AG$1:$HM$2,70,FALSE)</f>
        <v>0</v>
      </c>
      <c r="CC6" s="69">
        <f>VLOOKUP($A6,'302'!$AG$1:$HM$2,71,FALSE)</f>
        <v>0</v>
      </c>
      <c r="CD6" s="69">
        <f>VLOOKUP($A6,'302'!$AG$1:$HM$2,72,FALSE)</f>
        <v>0</v>
      </c>
      <c r="CE6" s="69">
        <f>VLOOKUP($A6,'302'!$AG$1:$HM$2,73,FALSE)</f>
        <v>0</v>
      </c>
      <c r="CF6" s="69">
        <f>VLOOKUP($A6,'302'!$AG$1:$HM$2,74,FALSE)</f>
        <v>0</v>
      </c>
      <c r="CG6" s="75">
        <f>VLOOKUP($A6,'302'!$AG$1:$HM$2,75,FALSE)</f>
        <v>0</v>
      </c>
      <c r="CH6" s="337"/>
      <c r="CI6" s="74">
        <f>VLOOKUP($A6,'302'!$AG$1:$HM$2,76,FALSE)</f>
        <v>0</v>
      </c>
      <c r="CJ6" s="69">
        <f>VLOOKUP($A6,'302'!$AG$1:$HM$2,77,FALSE)</f>
        <v>0</v>
      </c>
      <c r="CK6" s="69">
        <f>VLOOKUP($A6,'302'!$AG$1:$HM$2,78,FALSE)</f>
        <v>0</v>
      </c>
      <c r="CL6" s="69">
        <f>VLOOKUP($A6,'302'!$AG$1:$HM$2,79,FALSE)</f>
        <v>0</v>
      </c>
      <c r="CM6" s="69">
        <f>VLOOKUP($A6,'302'!$AG$1:$HM$2,80,FALSE)</f>
        <v>0</v>
      </c>
      <c r="CN6" s="69">
        <f>VLOOKUP($A6,'302'!$AG$1:$HM$2,81,FALSE)</f>
        <v>0</v>
      </c>
      <c r="CO6" s="75">
        <f>VLOOKUP($A6,'302'!$AG$1:$HM$2,82,FALSE)</f>
        <v>0</v>
      </c>
      <c r="CP6" s="337"/>
      <c r="CQ6" s="74">
        <f>VLOOKUP($A6,'302'!$AG$1:$HM$2,83,FALSE)</f>
        <v>0</v>
      </c>
      <c r="CR6" s="69">
        <f>VLOOKUP($A6,'302'!$AG$1:$HM$2,84,FALSE)</f>
        <v>0</v>
      </c>
      <c r="CS6" s="69">
        <f>VLOOKUP($A6,'302'!$AG$1:$HM$2,85,FALSE)</f>
        <v>0</v>
      </c>
      <c r="CT6" s="69">
        <f>VLOOKUP($A6,'302'!$AG$1:$HM$2,86,FALSE)</f>
        <v>0</v>
      </c>
      <c r="CU6" s="69">
        <f>VLOOKUP($A6,'302'!$AG$1:$HM$2,87,FALSE)</f>
        <v>0</v>
      </c>
      <c r="CV6" s="69">
        <f>VLOOKUP($A6,'302'!$AG$1:$HM$2,88,FALSE)</f>
        <v>0</v>
      </c>
      <c r="CW6" s="75">
        <f>VLOOKUP($A6,'302'!$AG$1:$HM$2,89,FALSE)</f>
        <v>0</v>
      </c>
      <c r="CX6" s="337"/>
      <c r="CY6" s="74">
        <f>VLOOKUP($A6,'302'!$AG$1:$HM$2,90,FALSE)</f>
        <v>0</v>
      </c>
      <c r="CZ6" s="69">
        <f>VLOOKUP($A6,'302'!$AG$1:$HM$2,91,FALSE)</f>
        <v>0</v>
      </c>
      <c r="DA6" s="69">
        <f>VLOOKUP($A6,'302'!$AG$1:$HM$2,92,FALSE)</f>
        <v>0</v>
      </c>
      <c r="DB6" s="69">
        <f>VLOOKUP($A6,'302'!$AG$1:$HM$2,93,FALSE)</f>
        <v>0</v>
      </c>
      <c r="DC6" s="69">
        <f>VLOOKUP($A6,'302'!$AG$1:$HM$2,94,FALSE)</f>
        <v>0</v>
      </c>
      <c r="DD6" s="69">
        <f>VLOOKUP($A6,'302'!$AG$1:$HM$2,95,FALSE)</f>
        <v>0</v>
      </c>
      <c r="DE6" s="75">
        <f>VLOOKUP($A6,'302'!$AG$1:$HM$2,96,FALSE)</f>
        <v>0</v>
      </c>
      <c r="DF6" s="337"/>
      <c r="DG6" s="74">
        <f>VLOOKUP($A6,'302'!$AG$1:$HM$2,97,FALSE)</f>
        <v>0</v>
      </c>
      <c r="DH6" s="69">
        <f>VLOOKUP($A6,'302'!$AG$1:$HM$2,98,FALSE)</f>
        <v>0</v>
      </c>
      <c r="DI6" s="69">
        <f>VLOOKUP($A6,'302'!$AG$1:$HM$2,99,FALSE)</f>
        <v>0</v>
      </c>
      <c r="DJ6" s="69">
        <f>VLOOKUP($A6,'302'!$AG$1:$HM$2,100,FALSE)</f>
        <v>0</v>
      </c>
      <c r="DK6" s="69">
        <f>VLOOKUP($A6,'302'!$AG$1:$HM$2,101,FALSE)</f>
        <v>0</v>
      </c>
      <c r="DL6" s="69">
        <f>VLOOKUP($A6,'302'!$AG$1:$HM$2,102,FALSE)</f>
        <v>0</v>
      </c>
      <c r="DM6" s="75">
        <f>VLOOKUP($A6,'302'!$AG$1:$HM$2,103,FALSE)</f>
        <v>0</v>
      </c>
      <c r="DN6" s="337"/>
      <c r="DO6" s="74">
        <f>VLOOKUP($A6,'302'!$AG$1:$HM$2,104,FALSE)</f>
        <v>0</v>
      </c>
      <c r="DP6" s="69">
        <f>VLOOKUP($A6,'302'!$AG$1:$HM$2,105,FALSE)</f>
        <v>0</v>
      </c>
      <c r="DQ6" s="69">
        <f>VLOOKUP($A6,'302'!$AG$1:$HM$2,106,FALSE)</f>
        <v>0</v>
      </c>
      <c r="DR6" s="69">
        <f>VLOOKUP($A6,'302'!$AG$1:$HM$2,107,FALSE)</f>
        <v>0</v>
      </c>
      <c r="DS6" s="69">
        <f>VLOOKUP($A6,'302'!$AG$1:$HM$2,108,FALSE)</f>
        <v>0</v>
      </c>
      <c r="DT6" s="69">
        <f>VLOOKUP($A6,'302'!$AG$1:$HM$2,109,FALSE)</f>
        <v>0</v>
      </c>
      <c r="DU6" s="75">
        <f>VLOOKUP($A6,'302'!$AG$1:$HM$2,110,FALSE)</f>
        <v>0</v>
      </c>
      <c r="DV6" s="337"/>
      <c r="DW6" s="74">
        <f>VLOOKUP($A6,'302'!$AG$1:$HM$2,111,FALSE)</f>
        <v>0</v>
      </c>
      <c r="DX6" s="69">
        <f>VLOOKUP($A6,'302'!$AG$1:$HM$2,112,FALSE)</f>
        <v>0</v>
      </c>
      <c r="DY6" s="69">
        <f>VLOOKUP($A6,'302'!$AG$1:$HM$2,113,FALSE)</f>
        <v>0</v>
      </c>
      <c r="DZ6" s="69">
        <f>VLOOKUP($A6,'302'!$AG$1:$HM$2,114,FALSE)</f>
        <v>0</v>
      </c>
      <c r="EA6" s="69">
        <f>VLOOKUP($A6,'302'!$AG$1:$HM$2,115,FALSE)</f>
        <v>0</v>
      </c>
      <c r="EB6" s="69">
        <f>VLOOKUP($A6,'302'!$AG$1:$HM$2,116,FALSE)</f>
        <v>0</v>
      </c>
      <c r="EC6" s="75">
        <f>VLOOKUP($A6,'302'!$AG$1:$HM$2,117,FALSE)</f>
        <v>0</v>
      </c>
      <c r="ED6" s="337"/>
      <c r="EE6" s="74">
        <f>VLOOKUP($A6,'302'!$AG$1:$HM$2,118,FALSE)</f>
        <v>0</v>
      </c>
      <c r="EF6" s="69">
        <f>VLOOKUP($A6,'302'!$AG$1:$HM$2,119,FALSE)</f>
        <v>0</v>
      </c>
      <c r="EG6" s="69">
        <f>VLOOKUP($A6,'302'!$AG$1:$HM$2,120,FALSE)</f>
        <v>0</v>
      </c>
      <c r="EH6" s="69">
        <f>VLOOKUP($A6,'302'!$AG$1:$HM$2,121,FALSE)</f>
        <v>0</v>
      </c>
      <c r="EI6" s="69">
        <f>VLOOKUP($A6,'302'!$AG$1:$HM$2,122,FALSE)</f>
        <v>0</v>
      </c>
      <c r="EJ6" s="69">
        <f>VLOOKUP($A6,'302'!$AG$1:$HM$2,123,FALSE)</f>
        <v>0</v>
      </c>
      <c r="EK6" s="75">
        <f>VLOOKUP($A6,'302'!$AG$1:$HM$2,124,FALSE)</f>
        <v>0</v>
      </c>
      <c r="EL6" s="337"/>
      <c r="EM6" s="74">
        <f>VLOOKUP($A6,'302'!$AG$1:$HM$2,125,FALSE)</f>
        <v>0</v>
      </c>
      <c r="EN6" s="69">
        <f>VLOOKUP($A6,'302'!$AG$1:$HM$2,126,FALSE)</f>
        <v>0</v>
      </c>
      <c r="EO6" s="69">
        <f>VLOOKUP($A6,'302'!$AG$1:$HM$2,127,FALSE)</f>
        <v>0</v>
      </c>
      <c r="EP6" s="69">
        <f>VLOOKUP($A6,'302'!$AG$1:$HM$2,128,FALSE)</f>
        <v>0</v>
      </c>
      <c r="EQ6" s="69">
        <f>VLOOKUP($A6,'302'!$AG$1:$HM$2,129,FALSE)</f>
        <v>0</v>
      </c>
      <c r="ER6" s="69">
        <f>VLOOKUP($A6,'302'!$AG$1:$HM$2,130,FALSE)</f>
        <v>0</v>
      </c>
      <c r="ES6" s="75">
        <f>VLOOKUP($A6,'302'!$AG$1:$HM$2,131,FALSE)</f>
        <v>0</v>
      </c>
      <c r="ET6" s="337"/>
      <c r="EU6" s="74">
        <f>VLOOKUP($A6,'302'!$AG$1:$HM$2,132,FALSE)</f>
        <v>0</v>
      </c>
      <c r="EV6" s="69">
        <f>VLOOKUP($A6,'302'!$AG$1:$HM$2,133,FALSE)</f>
        <v>0</v>
      </c>
      <c r="EW6" s="69">
        <f>VLOOKUP($A6,'302'!$AG$1:$HM$2,134,FALSE)</f>
        <v>0</v>
      </c>
      <c r="EX6" s="69">
        <f>VLOOKUP($A6,'302'!$AG$1:$HM$2,135,FALSE)</f>
        <v>0</v>
      </c>
      <c r="EY6" s="69">
        <f>VLOOKUP($A6,'302'!$AG$1:$HM$2,136,FALSE)</f>
        <v>0</v>
      </c>
      <c r="EZ6" s="69">
        <f>VLOOKUP($A6,'302'!$AG$1:$HM$2,137,FALSE)</f>
        <v>0</v>
      </c>
      <c r="FA6" s="75">
        <f>VLOOKUP($A6,'302'!$AG$1:$HM$2,138,FALSE)</f>
        <v>0</v>
      </c>
      <c r="FB6" s="337"/>
      <c r="FC6" s="74">
        <f>VLOOKUP($A6,'302'!$AG$1:$HM$2,139,FALSE)</f>
        <v>0</v>
      </c>
      <c r="FD6" s="69">
        <f>VLOOKUP($A6,'302'!$AG$1:$HM$2,140,FALSE)</f>
        <v>0</v>
      </c>
      <c r="FE6" s="69">
        <f>VLOOKUP($A6,'302'!$AG$1:$HM$2,141,FALSE)</f>
        <v>0</v>
      </c>
      <c r="FF6" s="69">
        <f>VLOOKUP($A6,'302'!$AG$1:$HM$2,142,FALSE)</f>
        <v>0</v>
      </c>
      <c r="FG6" s="69">
        <f>VLOOKUP($A6,'302'!$AG$1:$HM$2,143,FALSE)</f>
        <v>0</v>
      </c>
      <c r="FH6" s="69">
        <f>VLOOKUP($A6,'302'!$AG$1:$HM$2,144,FALSE)</f>
        <v>0</v>
      </c>
      <c r="FI6" s="75">
        <f>VLOOKUP($A6,'302'!$AG$1:$HM$2,145,FALSE)</f>
        <v>0</v>
      </c>
      <c r="FJ6" s="337"/>
      <c r="FK6" s="74">
        <f>VLOOKUP($A6,'302'!$AG$1:$HM$2,146,FALSE)</f>
        <v>0</v>
      </c>
      <c r="FL6" s="69">
        <f>VLOOKUP($A6,'302'!$AG$1:$HM$2,147,FALSE)</f>
        <v>0</v>
      </c>
      <c r="FM6" s="69">
        <f>VLOOKUP($A6,'302'!$AG$1:$HM$2,148,FALSE)</f>
        <v>0</v>
      </c>
      <c r="FN6" s="69">
        <f>VLOOKUP($A6,'302'!$AG$1:$HM$2,149,FALSE)</f>
        <v>0</v>
      </c>
      <c r="FO6" s="69">
        <f>VLOOKUP($A6,'302'!$AG$1:$HM$2,150,FALSE)</f>
        <v>0</v>
      </c>
      <c r="FP6" s="69">
        <f>VLOOKUP($A6,'302'!$AG$1:$HM$2,151,FALSE)</f>
        <v>0</v>
      </c>
      <c r="FQ6" s="75">
        <f>VLOOKUP($A6,'302'!$AG$1:$HM$2,152,FALSE)</f>
        <v>0</v>
      </c>
      <c r="FR6" s="337"/>
      <c r="FS6" s="74">
        <f>VLOOKUP($A6,'302'!$AG$1:$HM$2,153,FALSE)</f>
        <v>0</v>
      </c>
      <c r="FT6" s="69">
        <f>VLOOKUP($A6,'302'!$AG$1:$HM$2,154,FALSE)</f>
        <v>0</v>
      </c>
      <c r="FU6" s="69">
        <f>VLOOKUP($A6,'302'!$AG$1:$HM$2,155,FALSE)</f>
        <v>0</v>
      </c>
      <c r="FV6" s="69">
        <f>VLOOKUP($A6,'302'!$AG$1:$HM$2,156,FALSE)</f>
        <v>0</v>
      </c>
      <c r="FW6" s="69">
        <f>VLOOKUP($A6,'302'!$AG$1:$HM$2,157,FALSE)</f>
        <v>0</v>
      </c>
      <c r="FX6" s="69">
        <f>VLOOKUP($A6,'302'!$AG$1:$HM$2,158,FALSE)</f>
        <v>0</v>
      </c>
      <c r="FY6" s="75">
        <f>VLOOKUP($A6,'302'!$AG$1:$HM$2,159,FALSE)</f>
        <v>0</v>
      </c>
      <c r="FZ6" s="337"/>
      <c r="GA6" s="74">
        <f>VLOOKUP($A6,'302'!$AG$1:$HM$2,160,FALSE)</f>
        <v>0</v>
      </c>
      <c r="GB6" s="69">
        <f>VLOOKUP($A6,'302'!$AG$1:$HM$2,161,FALSE)</f>
        <v>0</v>
      </c>
      <c r="GC6" s="69">
        <f>VLOOKUP($A6,'302'!$AG$1:$HM$2,162,FALSE)</f>
        <v>0</v>
      </c>
      <c r="GD6" s="69">
        <f>VLOOKUP($A6,'302'!$AG$1:$HM$2,163,FALSE)</f>
        <v>0</v>
      </c>
      <c r="GE6" s="69">
        <f>VLOOKUP($A6,'302'!$AG$1:$HM$2,164,FALSE)</f>
        <v>0</v>
      </c>
      <c r="GF6" s="69">
        <f>VLOOKUP($A6,'302'!$AG$1:$HM$2,165,FALSE)</f>
        <v>0</v>
      </c>
      <c r="GG6" s="75">
        <f>VLOOKUP($A6,'302'!$AG$1:$HM$2,166,FALSE)</f>
        <v>0</v>
      </c>
      <c r="GH6" s="337"/>
      <c r="GI6" s="74">
        <f>VLOOKUP($A6,'302'!$AG$1:$HM$2,167,FALSE)</f>
        <v>0</v>
      </c>
      <c r="GJ6" s="69">
        <f>VLOOKUP($A6,'302'!$AG$1:$HM$2,168,FALSE)</f>
        <v>0</v>
      </c>
      <c r="GK6" s="69">
        <f>VLOOKUP($A6,'302'!$AG$1:$HM$2,169,FALSE)</f>
        <v>0</v>
      </c>
      <c r="GL6" s="69">
        <f>VLOOKUP($A6,'302'!$AG$1:$HM$2,170,FALSE)</f>
        <v>0</v>
      </c>
      <c r="GM6" s="69">
        <f>VLOOKUP($A6,'302'!$AG$1:$HM$2,171,FALSE)</f>
        <v>0</v>
      </c>
      <c r="GN6" s="69">
        <f>VLOOKUP($A6,'302'!$AG$1:$HM$2,172,FALSE)</f>
        <v>0</v>
      </c>
      <c r="GO6" s="75">
        <f>VLOOKUP($A6,'302'!$AG$1:$HM$2,173,FALSE)</f>
        <v>0</v>
      </c>
      <c r="GP6" s="337"/>
      <c r="GQ6" s="74">
        <f>VLOOKUP($A6,'302'!$AG$1:$HM$2,174,FALSE)</f>
        <v>0</v>
      </c>
      <c r="GR6" s="69">
        <f>VLOOKUP($A6,'302'!$AG$1:$HM$2,175,FALSE)</f>
        <v>0</v>
      </c>
      <c r="GS6" s="69">
        <f>VLOOKUP($A6,'302'!$AG$1:$HM$2,176,FALSE)</f>
        <v>0</v>
      </c>
      <c r="GT6" s="69">
        <f>VLOOKUP($A6,'302'!$AG$1:$HM$2,177,FALSE)</f>
        <v>0</v>
      </c>
      <c r="GU6" s="69">
        <f>VLOOKUP($A6,'302'!$AG$1:$HM$2,178,FALSE)</f>
        <v>0</v>
      </c>
      <c r="GV6" s="69">
        <f>VLOOKUP($A6,'302'!$AG$1:$HM$2,179,FALSE)</f>
        <v>0</v>
      </c>
      <c r="GW6" s="75">
        <f>VLOOKUP($A6,'302'!$AG$1:$HM$2,180,FALSE)</f>
        <v>0</v>
      </c>
      <c r="GX6" s="337"/>
      <c r="GY6" s="74">
        <f>VLOOKUP($A6,'302'!$AG$1:$HM$2,181,FALSE)</f>
        <v>0</v>
      </c>
      <c r="GZ6" s="69">
        <f>VLOOKUP($A6,'302'!$AG$1:$HM$2,182,FALSE)</f>
        <v>0</v>
      </c>
      <c r="HA6" s="69">
        <f>VLOOKUP($A6,'302'!$AG$1:$HM$2,183,FALSE)</f>
        <v>0</v>
      </c>
      <c r="HB6" s="69">
        <f>VLOOKUP($A6,'302'!$AG$1:$HM$2,184,FALSE)</f>
        <v>0</v>
      </c>
      <c r="HC6" s="69">
        <f>VLOOKUP($A6,'302'!$AG$1:$HM$2,185,FALSE)</f>
        <v>0</v>
      </c>
      <c r="HD6" s="69">
        <f>VLOOKUP($A6,'302'!$AG$1:$HM$2,186,FALSE)</f>
        <v>0</v>
      </c>
      <c r="HE6" s="124">
        <f>VLOOKUP($A6,'302'!$AG$1:$HM$2,187,FALSE)</f>
        <v>0</v>
      </c>
      <c r="HF6" s="24"/>
      <c r="HG6" s="24"/>
      <c r="HH6" s="202"/>
      <c r="HI6" s="202"/>
      <c r="HJ6" s="202"/>
      <c r="HK6" s="202"/>
      <c r="HL6" s="202"/>
    </row>
    <row r="7" spans="1:220" x14ac:dyDescent="0.25">
      <c r="A7" s="290">
        <f t="shared" ref="A7:A104" si="0">A6+1</f>
        <v>203</v>
      </c>
      <c r="B7" s="291">
        <f>VLOOKUP($A7,'303'!$AG$1:$HM$2,2,FALSE)</f>
        <v>0</v>
      </c>
      <c r="C7" s="290">
        <f>VLOOKUP($A7,'303'!$AG$1:$HM$2,3,FALSE)</f>
        <v>0</v>
      </c>
      <c r="D7" s="290">
        <f>VLOOKUP($A7,'303'!$AG$1:$HM$2,4,FALSE)</f>
        <v>0</v>
      </c>
      <c r="E7" s="292">
        <f>VLOOKUP($A7,'303'!$AG$1:$HM$2,5,FALSE)</f>
        <v>6859</v>
      </c>
      <c r="F7" s="337"/>
      <c r="G7" s="73">
        <f>VLOOKUP($A7,'303'!$AG$1:$HM$2,6,FALSE)</f>
        <v>0</v>
      </c>
      <c r="H7" s="24">
        <f>VLOOKUP($A7,'303'!$AG$1:$HM$2,7,FALSE)</f>
        <v>0</v>
      </c>
      <c r="I7" s="24">
        <f>VLOOKUP($A7,'303'!$AG$1:$HM$2,8,FALSE)</f>
        <v>0</v>
      </c>
      <c r="J7" s="24">
        <f>VLOOKUP($A7,'303'!$AG$1:$HM$2,9,FALSE)</f>
        <v>0</v>
      </c>
      <c r="K7" s="24">
        <f>VLOOKUP($A7,'303'!$AG$1:$HM$2,10,FALSE)</f>
        <v>0</v>
      </c>
      <c r="L7" s="24">
        <f>VLOOKUP($A7,'303'!$AG$1:$HM$2,11,FALSE)</f>
        <v>0</v>
      </c>
      <c r="M7" s="137">
        <f>VLOOKUP($A7,'303'!$AG$1:$HM$2,12,FALSE)</f>
        <v>0</v>
      </c>
      <c r="N7" s="337"/>
      <c r="O7" s="74">
        <f>VLOOKUP($A7,'303'!$AG$1:$HM$2,13,FALSE)</f>
        <v>0</v>
      </c>
      <c r="P7" s="69">
        <f>VLOOKUP($A7,'303'!$AG$1:$HM$2,14,FALSE)</f>
        <v>0</v>
      </c>
      <c r="Q7" s="69">
        <f>VLOOKUP($A7,'303'!$AG$1:$HM$2,15,FALSE)</f>
        <v>0</v>
      </c>
      <c r="R7" s="69">
        <f>VLOOKUP($A7,'303'!$AG$1:$HM$2,16,FALSE)</f>
        <v>0</v>
      </c>
      <c r="S7" s="69">
        <f>VLOOKUP($A7,'303'!$AG$1:$HM$2,17,FALSE)</f>
        <v>0</v>
      </c>
      <c r="T7" s="69">
        <f>VLOOKUP($A7,'303'!$AG$1:$HM$2,18,FALSE)</f>
        <v>0</v>
      </c>
      <c r="U7" s="75">
        <f>VLOOKUP($A7,'303'!$AG$1:$HM$2,19,FALSE)</f>
        <v>0</v>
      </c>
      <c r="V7" s="337"/>
      <c r="W7" s="74">
        <f>VLOOKUP($A7,'303'!$AG$1:$HM$2,20,FALSE)</f>
        <v>0</v>
      </c>
      <c r="X7" s="69">
        <f>VLOOKUP($A7,'303'!$AG$1:$HM$2,21,FALSE)</f>
        <v>0</v>
      </c>
      <c r="Y7" s="69">
        <f>VLOOKUP($A7,'303'!$AG$1:$HM$2,22,FALSE)</f>
        <v>0</v>
      </c>
      <c r="Z7" s="69">
        <f>VLOOKUP($A7,'303'!$AG$1:$HM$2,23,FALSE)</f>
        <v>0</v>
      </c>
      <c r="AA7" s="69">
        <f>VLOOKUP($A7,'303'!$AG$1:$HM$2,24,FALSE)</f>
        <v>0</v>
      </c>
      <c r="AB7" s="69">
        <f>VLOOKUP($A7,'303'!$AG$1:$HM$2,25,FALSE)</f>
        <v>0</v>
      </c>
      <c r="AC7" s="75">
        <f>VLOOKUP($A7,'303'!$AG$1:$HM$2,26,FALSE)</f>
        <v>0</v>
      </c>
      <c r="AD7" s="337"/>
      <c r="AE7" s="74">
        <f>VLOOKUP($A7,'303'!$AG$1:$HM$2,27,FALSE)</f>
        <v>0</v>
      </c>
      <c r="AF7" s="69">
        <f>VLOOKUP($A7,'303'!$AG$1:$HM$2,28,FALSE)</f>
        <v>0</v>
      </c>
      <c r="AG7" s="69">
        <f>VLOOKUP($A7,'303'!$AG$1:$HM$2,29,FALSE)</f>
        <v>0</v>
      </c>
      <c r="AH7" s="69">
        <f>VLOOKUP($A7,'303'!$AG$1:$HM$2,30,FALSE)</f>
        <v>0</v>
      </c>
      <c r="AI7" s="69">
        <f>VLOOKUP($A7,'303'!$AG$1:$HM$2,31,FALSE)</f>
        <v>0</v>
      </c>
      <c r="AJ7" s="69">
        <f>VLOOKUP($A7,'303'!$AG$1:$HM$2,32,FALSE)</f>
        <v>0</v>
      </c>
      <c r="AK7" s="75">
        <f>VLOOKUP($A7,'303'!$AG$1:$HM$2,33,FALSE)</f>
        <v>0</v>
      </c>
      <c r="AL7" s="337"/>
      <c r="AM7" s="74">
        <f>VLOOKUP($A7,'303'!$AG$1:$HM$2,34,FALSE)</f>
        <v>0</v>
      </c>
      <c r="AN7" s="69">
        <f>VLOOKUP($A7,'303'!$AG$1:$HM$2,35,FALSE)</f>
        <v>0</v>
      </c>
      <c r="AO7" s="69">
        <f>VLOOKUP($A7,'303'!$AG$1:$HM$2,36,FALSE)</f>
        <v>0</v>
      </c>
      <c r="AP7" s="69">
        <f>VLOOKUP($A7,'303'!$AG$1:$HM$2,37,FALSE)</f>
        <v>0</v>
      </c>
      <c r="AQ7" s="69">
        <f>VLOOKUP($A7,'303'!$AG$1:$HM$2,38,FALSE)</f>
        <v>0</v>
      </c>
      <c r="AR7" s="69">
        <f>VLOOKUP($A7,'303'!$AG$1:$HM$2,39,FALSE)</f>
        <v>0</v>
      </c>
      <c r="AS7" s="75">
        <f>VLOOKUP($A7,'303'!$AG$1:$HM$2,40,FALSE)</f>
        <v>0</v>
      </c>
      <c r="AT7" s="337"/>
      <c r="AU7" s="74">
        <f>VLOOKUP($A7,'303'!$AG$1:$HM$2,41,FALSE)</f>
        <v>0</v>
      </c>
      <c r="AV7" s="69">
        <f>VLOOKUP($A7,'303'!$AG$1:$HM$2,42,FALSE)</f>
        <v>0</v>
      </c>
      <c r="AW7" s="69">
        <f>VLOOKUP($A7,'303'!$AG$1:$HM$2,43,FALSE)</f>
        <v>0</v>
      </c>
      <c r="AX7" s="69">
        <f>VLOOKUP($A7,'303'!$AG$1:$HM$2,44,FALSE)</f>
        <v>0</v>
      </c>
      <c r="AY7" s="69">
        <f>VLOOKUP($A7,'303'!$AG$1:$HM$2,45,FALSE)</f>
        <v>0</v>
      </c>
      <c r="AZ7" s="69">
        <f>VLOOKUP($A7,'303'!$AG$1:$HM$2,46,FALSE)</f>
        <v>0</v>
      </c>
      <c r="BA7" s="75">
        <f>VLOOKUP($A7,'303'!$AG$1:$HM$2,47,FALSE)</f>
        <v>0</v>
      </c>
      <c r="BB7" s="337"/>
      <c r="BC7" s="74">
        <f>VLOOKUP($A7,'303'!$AG$1:$HM$2,48,FALSE)</f>
        <v>0</v>
      </c>
      <c r="BD7" s="69">
        <f>VLOOKUP($A7,'303'!$AG$1:$HM$2,49,FALSE)</f>
        <v>0</v>
      </c>
      <c r="BE7" s="69">
        <f>VLOOKUP($A7,'303'!$AG$1:$HM$2,50,FALSE)</f>
        <v>0</v>
      </c>
      <c r="BF7" s="69">
        <f>VLOOKUP($A7,'303'!$AG$1:$HM$2,51,FALSE)</f>
        <v>0</v>
      </c>
      <c r="BG7" s="69">
        <f>VLOOKUP($A7,'303'!$AG$1:$HM$2,52,FALSE)</f>
        <v>0</v>
      </c>
      <c r="BH7" s="69">
        <f>VLOOKUP($A7,'303'!$AG$1:$HM$2,53,FALSE)</f>
        <v>0</v>
      </c>
      <c r="BI7" s="75">
        <f>VLOOKUP($A7,'303'!$AG$1:$HM$2,54,FALSE)</f>
        <v>0</v>
      </c>
      <c r="BJ7" s="337"/>
      <c r="BK7" s="74">
        <f>VLOOKUP($A7,'303'!$AG$1:$HM$2,55,FALSE)</f>
        <v>0</v>
      </c>
      <c r="BL7" s="69">
        <f>VLOOKUP($A7,'303'!$AG$1:$HM$2,56,FALSE)</f>
        <v>0</v>
      </c>
      <c r="BM7" s="69">
        <f>VLOOKUP($A7,'303'!$AG$1:$HM$2,57,FALSE)</f>
        <v>0</v>
      </c>
      <c r="BN7" s="69">
        <f>VLOOKUP($A7,'303'!$AG$1:$HM$2,58,FALSE)</f>
        <v>0</v>
      </c>
      <c r="BO7" s="69">
        <f>VLOOKUP($A7,'303'!$AG$1:$HM$2,59,FALSE)</f>
        <v>0</v>
      </c>
      <c r="BP7" s="69">
        <f>VLOOKUP($A7,'303'!$AG$1:$HM$2,60,FALSE)</f>
        <v>0</v>
      </c>
      <c r="BQ7" s="75">
        <f>VLOOKUP($A7,'303'!$AG$1:$HM$2,61,FALSE)</f>
        <v>0</v>
      </c>
      <c r="BR7" s="337"/>
      <c r="BS7" s="74">
        <f>VLOOKUP($A7,'303'!$AG$1:$HM$2,62,FALSE)</f>
        <v>0</v>
      </c>
      <c r="BT7" s="69">
        <f>VLOOKUP($A7,'303'!$AG$1:$HM$2,63,FALSE)</f>
        <v>0</v>
      </c>
      <c r="BU7" s="69">
        <f>VLOOKUP($A7,'303'!$AG$1:$HM$2,64,FALSE)</f>
        <v>0</v>
      </c>
      <c r="BV7" s="69">
        <f>VLOOKUP($A7,'303'!$AG$1:$HM$2,65,FALSE)</f>
        <v>0</v>
      </c>
      <c r="BW7" s="69">
        <f>VLOOKUP($A7,'303'!$AG$1:$HM$2,66,FALSE)</f>
        <v>0</v>
      </c>
      <c r="BX7" s="69">
        <f>VLOOKUP($A7,'303'!$AG$1:$HM$2,67,FALSE)</f>
        <v>0</v>
      </c>
      <c r="BY7" s="75">
        <f>VLOOKUP($A7,'303'!$AG$1:$HM$2,68,FALSE)</f>
        <v>0</v>
      </c>
      <c r="BZ7" s="337"/>
      <c r="CA7" s="74">
        <f>VLOOKUP($A7,'303'!$AG$1:$HM$2,69,FALSE)</f>
        <v>0</v>
      </c>
      <c r="CB7" s="69">
        <f>VLOOKUP($A7,'303'!$AG$1:$HM$2,70,FALSE)</f>
        <v>0</v>
      </c>
      <c r="CC7" s="69">
        <f>VLOOKUP($A7,'303'!$AG$1:$HM$2,71,FALSE)</f>
        <v>0</v>
      </c>
      <c r="CD7" s="69">
        <f>VLOOKUP($A7,'303'!$AG$1:$HM$2,72,FALSE)</f>
        <v>0</v>
      </c>
      <c r="CE7" s="69">
        <f>VLOOKUP($A7,'303'!$AG$1:$HM$2,73,FALSE)</f>
        <v>0</v>
      </c>
      <c r="CF7" s="69">
        <f>VLOOKUP($A7,'303'!$AG$1:$HM$2,74,FALSE)</f>
        <v>0</v>
      </c>
      <c r="CG7" s="75">
        <f>VLOOKUP($A7,'303'!$AG$1:$HM$2,75,FALSE)</f>
        <v>0</v>
      </c>
      <c r="CH7" s="337"/>
      <c r="CI7" s="74">
        <f>VLOOKUP($A7,'303'!$AG$1:$HM$2,76,FALSE)</f>
        <v>0</v>
      </c>
      <c r="CJ7" s="69">
        <f>VLOOKUP($A7,'303'!$AG$1:$HM$2,77,FALSE)</f>
        <v>0</v>
      </c>
      <c r="CK7" s="69">
        <f>VLOOKUP($A7,'303'!$AG$1:$HM$2,78,FALSE)</f>
        <v>0</v>
      </c>
      <c r="CL7" s="69">
        <f>VLOOKUP($A7,'303'!$AG$1:$HM$2,79,FALSE)</f>
        <v>0</v>
      </c>
      <c r="CM7" s="69">
        <f>VLOOKUP($A7,'303'!$AG$1:$HM$2,80,FALSE)</f>
        <v>0</v>
      </c>
      <c r="CN7" s="69">
        <f>VLOOKUP($A7,'303'!$AG$1:$HM$2,81,FALSE)</f>
        <v>0</v>
      </c>
      <c r="CO7" s="75">
        <f>VLOOKUP($A7,'303'!$AG$1:$HM$2,82,FALSE)</f>
        <v>0</v>
      </c>
      <c r="CP7" s="337"/>
      <c r="CQ7" s="74">
        <f>VLOOKUP($A7,'303'!$AG$1:$HM$2,83,FALSE)</f>
        <v>0</v>
      </c>
      <c r="CR7" s="69">
        <f>VLOOKUP($A7,'303'!$AG$1:$HM$2,84,FALSE)</f>
        <v>0</v>
      </c>
      <c r="CS7" s="69">
        <f>VLOOKUP($A7,'303'!$AG$1:$HM$2,85,FALSE)</f>
        <v>0</v>
      </c>
      <c r="CT7" s="69">
        <f>VLOOKUP($A7,'303'!$AG$1:$HM$2,86,FALSE)</f>
        <v>0</v>
      </c>
      <c r="CU7" s="69">
        <f>VLOOKUP($A7,'303'!$AG$1:$HM$2,87,FALSE)</f>
        <v>0</v>
      </c>
      <c r="CV7" s="69">
        <f>VLOOKUP($A7,'303'!$AG$1:$HM$2,88,FALSE)</f>
        <v>0</v>
      </c>
      <c r="CW7" s="75">
        <f>VLOOKUP($A7,'303'!$AG$1:$HM$2,89,FALSE)</f>
        <v>0</v>
      </c>
      <c r="CX7" s="337"/>
      <c r="CY7" s="74">
        <f>VLOOKUP($A7,'303'!$AG$1:$HM$2,90,FALSE)</f>
        <v>0</v>
      </c>
      <c r="CZ7" s="69">
        <f>VLOOKUP($A7,'303'!$AG$1:$HM$2,91,FALSE)</f>
        <v>0</v>
      </c>
      <c r="DA7" s="69">
        <f>VLOOKUP($A7,'303'!$AG$1:$HM$2,92,FALSE)</f>
        <v>0</v>
      </c>
      <c r="DB7" s="69">
        <f>VLOOKUP($A7,'303'!$AG$1:$HM$2,93,FALSE)</f>
        <v>0</v>
      </c>
      <c r="DC7" s="69">
        <f>VLOOKUP($A7,'303'!$AG$1:$HM$2,94,FALSE)</f>
        <v>0</v>
      </c>
      <c r="DD7" s="69">
        <f>VLOOKUP($A7,'303'!$AG$1:$HM$2,95,FALSE)</f>
        <v>0</v>
      </c>
      <c r="DE7" s="75">
        <f>VLOOKUP($A7,'303'!$AG$1:$HM$2,96,FALSE)</f>
        <v>0</v>
      </c>
      <c r="DF7" s="337"/>
      <c r="DG7" s="74">
        <f>VLOOKUP($A7,'303'!$AG$1:$HM$2,97,FALSE)</f>
        <v>0</v>
      </c>
      <c r="DH7" s="69">
        <f>VLOOKUP($A7,'303'!$AG$1:$HM$2,98,FALSE)</f>
        <v>0</v>
      </c>
      <c r="DI7" s="69">
        <f>VLOOKUP($A7,'303'!$AG$1:$HM$2,99,FALSE)</f>
        <v>0</v>
      </c>
      <c r="DJ7" s="69">
        <f>VLOOKUP($A7,'303'!$AG$1:$HM$2,100,FALSE)</f>
        <v>0</v>
      </c>
      <c r="DK7" s="69">
        <f>VLOOKUP($A7,'303'!$AG$1:$HM$2,101,FALSE)</f>
        <v>0</v>
      </c>
      <c r="DL7" s="69">
        <f>VLOOKUP($A7,'303'!$AG$1:$HM$2,102,FALSE)</f>
        <v>0</v>
      </c>
      <c r="DM7" s="75">
        <f>VLOOKUP($A7,'303'!$AG$1:$HM$2,103,FALSE)</f>
        <v>0</v>
      </c>
      <c r="DN7" s="337"/>
      <c r="DO7" s="74">
        <f>VLOOKUP($A7,'303'!$AG$1:$HM$2,104,FALSE)</f>
        <v>0</v>
      </c>
      <c r="DP7" s="69">
        <f>VLOOKUP($A7,'303'!$AG$1:$HM$2,105,FALSE)</f>
        <v>0</v>
      </c>
      <c r="DQ7" s="69">
        <f>VLOOKUP($A7,'303'!$AG$1:$HM$2,106,FALSE)</f>
        <v>0</v>
      </c>
      <c r="DR7" s="69">
        <f>VLOOKUP($A7,'303'!$AG$1:$HM$2,107,FALSE)</f>
        <v>0</v>
      </c>
      <c r="DS7" s="69">
        <f>VLOOKUP($A7,'303'!$AG$1:$HM$2,108,FALSE)</f>
        <v>0</v>
      </c>
      <c r="DT7" s="69">
        <f>VLOOKUP($A7,'303'!$AG$1:$HM$2,109,FALSE)</f>
        <v>0</v>
      </c>
      <c r="DU7" s="75">
        <f>VLOOKUP($A7,'303'!$AG$1:$HM$2,110,FALSE)</f>
        <v>0</v>
      </c>
      <c r="DV7" s="337"/>
      <c r="DW7" s="74">
        <f>VLOOKUP($A7,'303'!$AG$1:$HM$2,111,FALSE)</f>
        <v>0</v>
      </c>
      <c r="DX7" s="69">
        <f>VLOOKUP($A7,'303'!$AG$1:$HM$2,112,FALSE)</f>
        <v>0</v>
      </c>
      <c r="DY7" s="69">
        <f>VLOOKUP($A7,'303'!$AG$1:$HM$2,113,FALSE)</f>
        <v>0</v>
      </c>
      <c r="DZ7" s="69">
        <f>VLOOKUP($A7,'303'!$AG$1:$HM$2,114,FALSE)</f>
        <v>0</v>
      </c>
      <c r="EA7" s="69">
        <f>VLOOKUP($A7,'303'!$AG$1:$HM$2,115,FALSE)</f>
        <v>0</v>
      </c>
      <c r="EB7" s="69">
        <f>VLOOKUP($A7,'303'!$AG$1:$HM$2,116,FALSE)</f>
        <v>0</v>
      </c>
      <c r="EC7" s="75">
        <f>VLOOKUP($A7,'303'!$AG$1:$HM$2,117,FALSE)</f>
        <v>0</v>
      </c>
      <c r="ED7" s="337"/>
      <c r="EE7" s="74">
        <f>VLOOKUP($A7,'303'!$AG$1:$HM$2,118,FALSE)</f>
        <v>0</v>
      </c>
      <c r="EF7" s="69">
        <f>VLOOKUP($A7,'303'!$AG$1:$HM$2,119,FALSE)</f>
        <v>0</v>
      </c>
      <c r="EG7" s="69">
        <f>VLOOKUP($A7,'303'!$AG$1:$HM$2,120,FALSE)</f>
        <v>0</v>
      </c>
      <c r="EH7" s="69">
        <f>VLOOKUP($A7,'303'!$AG$1:$HM$2,121,FALSE)</f>
        <v>0</v>
      </c>
      <c r="EI7" s="69">
        <f>VLOOKUP($A7,'303'!$AG$1:$HM$2,122,FALSE)</f>
        <v>0</v>
      </c>
      <c r="EJ7" s="69">
        <f>VLOOKUP($A7,'303'!$AG$1:$HM$2,123,FALSE)</f>
        <v>0</v>
      </c>
      <c r="EK7" s="75">
        <f>VLOOKUP($A7,'303'!$AG$1:$HM$2,124,FALSE)</f>
        <v>0</v>
      </c>
      <c r="EL7" s="337"/>
      <c r="EM7" s="74">
        <f>VLOOKUP($A7,'303'!$AG$1:$HM$2,125,FALSE)</f>
        <v>0</v>
      </c>
      <c r="EN7" s="69">
        <f>VLOOKUP($A7,'303'!$AG$1:$HM$2,126,FALSE)</f>
        <v>0</v>
      </c>
      <c r="EO7" s="69">
        <f>VLOOKUP($A7,'303'!$AG$1:$HM$2,127,FALSE)</f>
        <v>0</v>
      </c>
      <c r="EP7" s="69">
        <f>VLOOKUP($A7,'303'!$AG$1:$HM$2,128,FALSE)</f>
        <v>0</v>
      </c>
      <c r="EQ7" s="69">
        <f>VLOOKUP($A7,'303'!$AG$1:$HM$2,129,FALSE)</f>
        <v>0</v>
      </c>
      <c r="ER7" s="69">
        <f>VLOOKUP($A7,'303'!$AG$1:$HM$2,130,FALSE)</f>
        <v>0</v>
      </c>
      <c r="ES7" s="75">
        <f>VLOOKUP($A7,'303'!$AG$1:$HM$2,131,FALSE)</f>
        <v>0</v>
      </c>
      <c r="ET7" s="337"/>
      <c r="EU7" s="74">
        <f>VLOOKUP($A7,'303'!$AG$1:$HM$2,132,FALSE)</f>
        <v>0</v>
      </c>
      <c r="EV7" s="69">
        <f>VLOOKUP($A7,'303'!$AG$1:$HM$2,133,FALSE)</f>
        <v>0</v>
      </c>
      <c r="EW7" s="69">
        <f>VLOOKUP($A7,'303'!$AG$1:$HM$2,134,FALSE)</f>
        <v>0</v>
      </c>
      <c r="EX7" s="69">
        <f>VLOOKUP($A7,'303'!$AG$1:$HM$2,135,FALSE)</f>
        <v>0</v>
      </c>
      <c r="EY7" s="69">
        <f>VLOOKUP($A7,'303'!$AG$1:$HM$2,136,FALSE)</f>
        <v>0</v>
      </c>
      <c r="EZ7" s="69">
        <f>VLOOKUP($A7,'303'!$AG$1:$HM$2,137,FALSE)</f>
        <v>0</v>
      </c>
      <c r="FA7" s="75">
        <f>VLOOKUP($A7,'303'!$AG$1:$HM$2,138,FALSE)</f>
        <v>0</v>
      </c>
      <c r="FB7" s="337"/>
      <c r="FC7" s="74">
        <f>VLOOKUP($A7,'303'!$AG$1:$HM$2,139,FALSE)</f>
        <v>0</v>
      </c>
      <c r="FD7" s="69">
        <f>VLOOKUP($A7,'303'!$AG$1:$HM$2,140,FALSE)</f>
        <v>0</v>
      </c>
      <c r="FE7" s="69">
        <f>VLOOKUP($A7,'303'!$AG$1:$HM$2,141,FALSE)</f>
        <v>0</v>
      </c>
      <c r="FF7" s="69">
        <f>VLOOKUP($A7,'303'!$AG$1:$HM$2,142,FALSE)</f>
        <v>0</v>
      </c>
      <c r="FG7" s="69">
        <f>VLOOKUP($A7,'303'!$AG$1:$HM$2,143,FALSE)</f>
        <v>0</v>
      </c>
      <c r="FH7" s="69">
        <f>VLOOKUP($A7,'303'!$AG$1:$HM$2,144,FALSE)</f>
        <v>0</v>
      </c>
      <c r="FI7" s="75">
        <f>VLOOKUP($A7,'303'!$AG$1:$HM$2,145,FALSE)</f>
        <v>0</v>
      </c>
      <c r="FJ7" s="337"/>
      <c r="FK7" s="74">
        <f>VLOOKUP($A7,'303'!$AG$1:$HM$2,146,FALSE)</f>
        <v>0</v>
      </c>
      <c r="FL7" s="69">
        <f>VLOOKUP($A7,'303'!$AG$1:$HM$2,147,FALSE)</f>
        <v>0</v>
      </c>
      <c r="FM7" s="69">
        <f>VLOOKUP($A7,'303'!$AG$1:$HM$2,148,FALSE)</f>
        <v>0</v>
      </c>
      <c r="FN7" s="69">
        <f>VLOOKUP($A7,'303'!$AG$1:$HM$2,149,FALSE)</f>
        <v>0</v>
      </c>
      <c r="FO7" s="69">
        <f>VLOOKUP($A7,'303'!$AG$1:$HM$2,150,FALSE)</f>
        <v>0</v>
      </c>
      <c r="FP7" s="69">
        <f>VLOOKUP($A7,'303'!$AG$1:$HM$2,151,FALSE)</f>
        <v>0</v>
      </c>
      <c r="FQ7" s="75">
        <f>VLOOKUP($A7,'303'!$AG$1:$HM$2,152,FALSE)</f>
        <v>0</v>
      </c>
      <c r="FR7" s="337"/>
      <c r="FS7" s="74">
        <f>VLOOKUP($A7,'303'!$AG$1:$HM$2,153,FALSE)</f>
        <v>0</v>
      </c>
      <c r="FT7" s="69">
        <f>VLOOKUP($A7,'303'!$AG$1:$HM$2,154,FALSE)</f>
        <v>0</v>
      </c>
      <c r="FU7" s="69">
        <f>VLOOKUP($A7,'303'!$AG$1:$HM$2,155,FALSE)</f>
        <v>0</v>
      </c>
      <c r="FV7" s="69">
        <f>VLOOKUP($A7,'303'!$AG$1:$HM$2,156,FALSE)</f>
        <v>0</v>
      </c>
      <c r="FW7" s="69">
        <f>VLOOKUP($A7,'303'!$AG$1:$HM$2,157,FALSE)</f>
        <v>0</v>
      </c>
      <c r="FX7" s="69">
        <f>VLOOKUP($A7,'303'!$AG$1:$HM$2,158,FALSE)</f>
        <v>0</v>
      </c>
      <c r="FY7" s="75">
        <f>VLOOKUP($A7,'303'!$AG$1:$HM$2,159,FALSE)</f>
        <v>0</v>
      </c>
      <c r="FZ7" s="337"/>
      <c r="GA7" s="74">
        <f>VLOOKUP($A7,'303'!$AG$1:$HM$2,160,FALSE)</f>
        <v>0</v>
      </c>
      <c r="GB7" s="69">
        <f>VLOOKUP($A7,'303'!$AG$1:$HM$2,161,FALSE)</f>
        <v>0</v>
      </c>
      <c r="GC7" s="69">
        <f>VLOOKUP($A7,'303'!$AG$1:$HM$2,162,FALSE)</f>
        <v>0</v>
      </c>
      <c r="GD7" s="69">
        <f>VLOOKUP($A7,'303'!$AG$1:$HM$2,163,FALSE)</f>
        <v>0</v>
      </c>
      <c r="GE7" s="69">
        <f>VLOOKUP($A7,'303'!$AG$1:$HM$2,164,FALSE)</f>
        <v>0</v>
      </c>
      <c r="GF7" s="69">
        <f>VLOOKUP($A7,'303'!$AG$1:$HM$2,165,FALSE)</f>
        <v>0</v>
      </c>
      <c r="GG7" s="75">
        <f>VLOOKUP($A7,'303'!$AG$1:$HM$2,166,FALSE)</f>
        <v>0</v>
      </c>
      <c r="GH7" s="337"/>
      <c r="GI7" s="74">
        <f>VLOOKUP($A7,'303'!$AG$1:$HM$2,167,FALSE)</f>
        <v>0</v>
      </c>
      <c r="GJ7" s="69">
        <f>VLOOKUP($A7,'303'!$AG$1:$HM$2,168,FALSE)</f>
        <v>0</v>
      </c>
      <c r="GK7" s="69">
        <f>VLOOKUP($A7,'303'!$AG$1:$HM$2,169,FALSE)</f>
        <v>0</v>
      </c>
      <c r="GL7" s="69">
        <f>VLOOKUP($A7,'303'!$AG$1:$HM$2,170,FALSE)</f>
        <v>0</v>
      </c>
      <c r="GM7" s="69">
        <f>VLOOKUP($A7,'303'!$AG$1:$HM$2,171,FALSE)</f>
        <v>0</v>
      </c>
      <c r="GN7" s="69">
        <f>VLOOKUP($A7,'303'!$AG$1:$HM$2,172,FALSE)</f>
        <v>0</v>
      </c>
      <c r="GO7" s="75">
        <f>VLOOKUP($A7,'303'!$AG$1:$HM$2,173,FALSE)</f>
        <v>0</v>
      </c>
      <c r="GP7" s="337"/>
      <c r="GQ7" s="74">
        <f>VLOOKUP($A7,'303'!$AG$1:$HM$2,174,FALSE)</f>
        <v>0</v>
      </c>
      <c r="GR7" s="69">
        <f>VLOOKUP($A7,'303'!$AG$1:$HM$2,175,FALSE)</f>
        <v>0</v>
      </c>
      <c r="GS7" s="69">
        <f>VLOOKUP($A7,'303'!$AG$1:$HM$2,176,FALSE)</f>
        <v>0</v>
      </c>
      <c r="GT7" s="69">
        <f>VLOOKUP($A7,'303'!$AG$1:$HM$2,177,FALSE)</f>
        <v>0</v>
      </c>
      <c r="GU7" s="69">
        <f>VLOOKUP($A7,'303'!$AG$1:$HM$2,178,FALSE)</f>
        <v>0</v>
      </c>
      <c r="GV7" s="69">
        <f>VLOOKUP($A7,'303'!$AG$1:$HM$2,179,FALSE)</f>
        <v>0</v>
      </c>
      <c r="GW7" s="75">
        <f>VLOOKUP($A7,'303'!$AG$1:$HM$2,180,FALSE)</f>
        <v>0</v>
      </c>
      <c r="GX7" s="337"/>
      <c r="GY7" s="74">
        <f>VLOOKUP($A7,'303'!$AG$1:$HM$2,181,FALSE)</f>
        <v>0</v>
      </c>
      <c r="GZ7" s="69">
        <f>VLOOKUP($A7,'303'!$AG$1:$HM$2,182,FALSE)</f>
        <v>0</v>
      </c>
      <c r="HA7" s="69">
        <f>VLOOKUP($A7,'303'!$AG$1:$HM$2,183,FALSE)</f>
        <v>0</v>
      </c>
      <c r="HB7" s="69">
        <f>VLOOKUP($A7,'303'!$AG$1:$HM$2,184,FALSE)</f>
        <v>0</v>
      </c>
      <c r="HC7" s="69">
        <f>VLOOKUP($A7,'303'!$AG$1:$HM$2,185,FALSE)</f>
        <v>0</v>
      </c>
      <c r="HD7" s="69">
        <f>VLOOKUP($A7,'303'!$AG$1:$HM$2,186,FALSE)</f>
        <v>0</v>
      </c>
      <c r="HE7" s="124">
        <f>VLOOKUP($A7,'303'!$AG$1:$HM$2,187,FALSE)</f>
        <v>0</v>
      </c>
      <c r="HF7" s="24"/>
      <c r="HG7" s="24"/>
    </row>
    <row r="8" spans="1:220" x14ac:dyDescent="0.25">
      <c r="A8" s="290">
        <f t="shared" si="0"/>
        <v>204</v>
      </c>
      <c r="B8" s="291">
        <f>VLOOKUP($A8,'304'!$AJ$1:$HP$2,2,FALSE)</f>
        <v>0</v>
      </c>
      <c r="C8" s="290">
        <f>VLOOKUP($A8,'304'!$AJ$1:$HP$2,3,FALSE)</f>
        <v>0</v>
      </c>
      <c r="D8" s="290">
        <f>VLOOKUP($A8,'304'!$AJ$1:$HP$2,4,FALSE)</f>
        <v>0</v>
      </c>
      <c r="E8" s="292">
        <f>VLOOKUP($A8,'304'!$AJ$1:$HP$2,5,FALSE)</f>
        <v>0</v>
      </c>
      <c r="F8" s="337"/>
      <c r="G8" s="73">
        <f>VLOOKUP($A8,'304'!$AJ$1:$HP$2,6,FALSE)</f>
        <v>0</v>
      </c>
      <c r="H8" s="24">
        <f>VLOOKUP($A8,'304'!$AJ$1:$HP$2,7,FALSE)</f>
        <v>0</v>
      </c>
      <c r="I8" s="24">
        <f>VLOOKUP($A8,'304'!$AJ$1:$HP$2,8,FALSE)</f>
        <v>0</v>
      </c>
      <c r="J8" s="24">
        <f>VLOOKUP($A8,'304'!$AJ$1:$HP$2,9,FALSE)</f>
        <v>0</v>
      </c>
      <c r="K8" s="24">
        <f>VLOOKUP($A8,'304'!$AJ$1:$HP$2,10,FALSE)</f>
        <v>0</v>
      </c>
      <c r="L8" s="24">
        <f>VLOOKUP($A8,'304'!$AJ$1:$HP$2,11,FALSE)</f>
        <v>0</v>
      </c>
      <c r="M8" s="137">
        <f>VLOOKUP($A8,'304'!$AJ$1:$HP$2,12,FALSE)</f>
        <v>0</v>
      </c>
      <c r="N8" s="337"/>
      <c r="O8" s="74">
        <f>VLOOKUP($A8,'304'!$AJ$1:$HP$2,13,FALSE)</f>
        <v>0</v>
      </c>
      <c r="P8" s="69">
        <f>VLOOKUP($A8,'304'!$AJ$1:$HP$2,14,FALSE)</f>
        <v>0</v>
      </c>
      <c r="Q8" s="69">
        <f>VLOOKUP($A8,'304'!$AJ$1:$HP$2,15,FALSE)</f>
        <v>0</v>
      </c>
      <c r="R8" s="69">
        <f>VLOOKUP($A8,'304'!$AJ$1:$HP$2,16,FALSE)</f>
        <v>0</v>
      </c>
      <c r="S8" s="69">
        <f>VLOOKUP($A8,'304'!$AJ$1:$HP$2,17,FALSE)</f>
        <v>0</v>
      </c>
      <c r="T8" s="69">
        <f>VLOOKUP($A8,'304'!$AJ$1:$HP$2,18,FALSE)</f>
        <v>0</v>
      </c>
      <c r="U8" s="75">
        <f>VLOOKUP($A8,'304'!$AJ$1:$HP$2,19,FALSE)</f>
        <v>0</v>
      </c>
      <c r="V8" s="337"/>
      <c r="W8" s="74">
        <f>VLOOKUP($A8,'304'!$AJ$1:$HP$2,20,FALSE)</f>
        <v>0</v>
      </c>
      <c r="X8" s="69">
        <f>VLOOKUP($A8,'304'!$AJ$1:$HP$2,21,FALSE)</f>
        <v>0</v>
      </c>
      <c r="Y8" s="69">
        <f>VLOOKUP($A8,'304'!$AJ$1:$HP$2,22,FALSE)</f>
        <v>0</v>
      </c>
      <c r="Z8" s="69">
        <f>VLOOKUP($A8,'304'!$AJ$1:$HP$2,23,FALSE)</f>
        <v>0</v>
      </c>
      <c r="AA8" s="69">
        <f>VLOOKUP($A8,'304'!$AJ$1:$HP$2,24,FALSE)</f>
        <v>0</v>
      </c>
      <c r="AB8" s="69">
        <f>VLOOKUP($A8,'304'!$AJ$1:$HP$2,25,FALSE)</f>
        <v>0</v>
      </c>
      <c r="AC8" s="75">
        <f>VLOOKUP($A8,'304'!$AJ$1:$HP$2,26,FALSE)</f>
        <v>0</v>
      </c>
      <c r="AD8" s="337"/>
      <c r="AE8" s="74">
        <f>VLOOKUP($A8,'304'!$AJ$1:$HP$2,27,FALSE)</f>
        <v>0</v>
      </c>
      <c r="AF8" s="69">
        <f>VLOOKUP($A8,'304'!$AJ$1:$HP$2,28,FALSE)</f>
        <v>0</v>
      </c>
      <c r="AG8" s="69">
        <f>VLOOKUP($A8,'304'!$AJ$1:$HP$2,29,FALSE)</f>
        <v>0</v>
      </c>
      <c r="AH8" s="69">
        <f>VLOOKUP($A8,'304'!$AJ$1:$HP$2,30,FALSE)</f>
        <v>0</v>
      </c>
      <c r="AI8" s="69">
        <f>VLOOKUP($A8,'304'!$AJ$1:$HP$2,31,FALSE)</f>
        <v>0</v>
      </c>
      <c r="AJ8" s="69">
        <f>VLOOKUP($A8,'304'!$AJ$1:$HP$2,32,FALSE)</f>
        <v>0</v>
      </c>
      <c r="AK8" s="75">
        <f>VLOOKUP($A8,'304'!$AJ$1:$HP$2,33,FALSE)</f>
        <v>0</v>
      </c>
      <c r="AL8" s="337"/>
      <c r="AM8" s="74">
        <f>VLOOKUP($A8,'304'!$AJ$1:$HP$2,34,FALSE)</f>
        <v>0</v>
      </c>
      <c r="AN8" s="69">
        <f>VLOOKUP($A8,'304'!$AJ$1:$HP$2,35,FALSE)</f>
        <v>0</v>
      </c>
      <c r="AO8" s="69">
        <f>VLOOKUP($A8,'304'!$AJ$1:$HP$2,36,FALSE)</f>
        <v>0</v>
      </c>
      <c r="AP8" s="69">
        <f>VLOOKUP($A8,'304'!$AJ$1:$HP$2,37,FALSE)</f>
        <v>0</v>
      </c>
      <c r="AQ8" s="69">
        <f>VLOOKUP($A8,'304'!$AJ$1:$HP$2,38,FALSE)</f>
        <v>0</v>
      </c>
      <c r="AR8" s="69">
        <f>VLOOKUP($A8,'304'!$AJ$1:$HP$2,39,FALSE)</f>
        <v>0</v>
      </c>
      <c r="AS8" s="75">
        <f>VLOOKUP($A8,'304'!$AJ$1:$HP$2,40,FALSE)</f>
        <v>0</v>
      </c>
      <c r="AT8" s="337"/>
      <c r="AU8" s="74">
        <f>VLOOKUP($A8,'304'!$AJ$1:$HP$2,41,FALSE)</f>
        <v>0</v>
      </c>
      <c r="AV8" s="69">
        <f>VLOOKUP($A8,'304'!$AJ$1:$HP$2,42,FALSE)</f>
        <v>0</v>
      </c>
      <c r="AW8" s="69">
        <f>VLOOKUP($A8,'304'!$AJ$1:$HP$2,43,FALSE)</f>
        <v>0</v>
      </c>
      <c r="AX8" s="69">
        <f>VLOOKUP($A8,'304'!$AJ$1:$HP$2,44,FALSE)</f>
        <v>0</v>
      </c>
      <c r="AY8" s="69">
        <f>VLOOKUP($A8,'304'!$AJ$1:$HP$2,45,FALSE)</f>
        <v>0</v>
      </c>
      <c r="AZ8" s="69">
        <f>VLOOKUP($A8,'304'!$AJ$1:$HP$2,46,FALSE)</f>
        <v>0</v>
      </c>
      <c r="BA8" s="75">
        <f>VLOOKUP($A8,'304'!$AJ$1:$HP$2,47,FALSE)</f>
        <v>0</v>
      </c>
      <c r="BB8" s="337"/>
      <c r="BC8" s="74">
        <f>VLOOKUP($A8,'304'!$AJ$1:$HP$2,48,FALSE)</f>
        <v>0</v>
      </c>
      <c r="BD8" s="69">
        <f>VLOOKUP($A8,'304'!$AJ$1:$HP$2,49,FALSE)</f>
        <v>0</v>
      </c>
      <c r="BE8" s="69">
        <f>VLOOKUP($A8,'304'!$AJ$1:$HP$2,50,FALSE)</f>
        <v>0</v>
      </c>
      <c r="BF8" s="69">
        <f>VLOOKUP($A8,'304'!$AJ$1:$HP$2,51,FALSE)</f>
        <v>0</v>
      </c>
      <c r="BG8" s="69">
        <f>VLOOKUP($A8,'304'!$AJ$1:$HP$2,52,FALSE)</f>
        <v>0</v>
      </c>
      <c r="BH8" s="69">
        <f>VLOOKUP($A8,'304'!$AJ$1:$HP$2,53,FALSE)</f>
        <v>0</v>
      </c>
      <c r="BI8" s="75">
        <f>VLOOKUP($A8,'304'!$AJ$1:$HP$2,54,FALSE)</f>
        <v>0</v>
      </c>
      <c r="BJ8" s="337"/>
      <c r="BK8" s="74">
        <f>VLOOKUP($A8,'304'!$AJ$1:$HP$2,55,FALSE)</f>
        <v>0</v>
      </c>
      <c r="BL8" s="69">
        <f>VLOOKUP($A8,'304'!$AJ$1:$HP$2,56,FALSE)</f>
        <v>0</v>
      </c>
      <c r="BM8" s="69">
        <f>VLOOKUP($A8,'304'!$AJ$1:$HP$2,57,FALSE)</f>
        <v>0</v>
      </c>
      <c r="BN8" s="69">
        <f>VLOOKUP($A8,'304'!$AJ$1:$HP$2,58,FALSE)</f>
        <v>0</v>
      </c>
      <c r="BO8" s="69">
        <f>VLOOKUP($A8,'304'!$AJ$1:$HP$2,59,FALSE)</f>
        <v>0</v>
      </c>
      <c r="BP8" s="69">
        <f>VLOOKUP($A8,'304'!$AJ$1:$HP$2,60,FALSE)</f>
        <v>0</v>
      </c>
      <c r="BQ8" s="75">
        <f>VLOOKUP($A8,'304'!$AJ$1:$HP$2,61,FALSE)</f>
        <v>0</v>
      </c>
      <c r="BR8" s="337"/>
      <c r="BS8" s="74">
        <f>VLOOKUP($A8,'304'!$AJ$1:$HP$2,62,FALSE)</f>
        <v>0</v>
      </c>
      <c r="BT8" s="69">
        <f>VLOOKUP($A8,'304'!$AJ$1:$HP$2,63,FALSE)</f>
        <v>0</v>
      </c>
      <c r="BU8" s="69">
        <f>VLOOKUP($A8,'304'!$AJ$1:$HP$2,64,FALSE)</f>
        <v>0</v>
      </c>
      <c r="BV8" s="69">
        <f>VLOOKUP($A8,'304'!$AJ$1:$HP$2,65,FALSE)</f>
        <v>0</v>
      </c>
      <c r="BW8" s="69">
        <f>VLOOKUP($A8,'304'!$AJ$1:$HP$2,66,FALSE)</f>
        <v>0</v>
      </c>
      <c r="BX8" s="69">
        <f>VLOOKUP($A8,'304'!$AJ$1:$HP$2,67,FALSE)</f>
        <v>0</v>
      </c>
      <c r="BY8" s="75">
        <f>VLOOKUP($A8,'304'!$AJ$1:$HP$2,68,FALSE)</f>
        <v>0</v>
      </c>
      <c r="BZ8" s="337"/>
      <c r="CA8" s="74">
        <f>VLOOKUP($A8,'304'!$AJ$1:$HP$2,69,FALSE)</f>
        <v>0</v>
      </c>
      <c r="CB8" s="69">
        <f>VLOOKUP($A8,'304'!$AJ$1:$HP$2,70,FALSE)</f>
        <v>0</v>
      </c>
      <c r="CC8" s="69">
        <f>VLOOKUP($A8,'304'!$AJ$1:$HP$2,71,FALSE)</f>
        <v>0</v>
      </c>
      <c r="CD8" s="69">
        <f>VLOOKUP($A8,'304'!$AJ$1:$HP$2,72,FALSE)</f>
        <v>0</v>
      </c>
      <c r="CE8" s="69">
        <f>VLOOKUP($A8,'304'!$AJ$1:$HP$2,73,FALSE)</f>
        <v>0</v>
      </c>
      <c r="CF8" s="69">
        <f>VLOOKUP($A8,'304'!$AJ$1:$HP$2,74,FALSE)</f>
        <v>0</v>
      </c>
      <c r="CG8" s="75">
        <f>VLOOKUP($A8,'304'!$AJ$1:$HP$2,75,FALSE)</f>
        <v>0</v>
      </c>
      <c r="CH8" s="337"/>
      <c r="CI8" s="74">
        <f>VLOOKUP($A8,'304'!$AJ$1:$HP$2,76,FALSE)</f>
        <v>0</v>
      </c>
      <c r="CJ8" s="69">
        <f>VLOOKUP($A8,'304'!$AJ$1:$HP$2,77,FALSE)</f>
        <v>0</v>
      </c>
      <c r="CK8" s="69">
        <f>VLOOKUP($A8,'304'!$AJ$1:$HP$2,78,FALSE)</f>
        <v>0</v>
      </c>
      <c r="CL8" s="69">
        <f>VLOOKUP($A8,'304'!$AJ$1:$HP$2,79,FALSE)</f>
        <v>0</v>
      </c>
      <c r="CM8" s="69">
        <f>VLOOKUP($A8,'304'!$AJ$1:$HP$2,80,FALSE)</f>
        <v>0</v>
      </c>
      <c r="CN8" s="69">
        <f>VLOOKUP($A8,'304'!$AJ$1:$HP$2,81,FALSE)</f>
        <v>0</v>
      </c>
      <c r="CO8" s="75">
        <f>VLOOKUP($A8,'304'!$AJ$1:$HP$2,82,FALSE)</f>
        <v>0</v>
      </c>
      <c r="CP8" s="337"/>
      <c r="CQ8" s="74">
        <f>VLOOKUP($A8,'304'!$AJ$1:$HP$2,83,FALSE)</f>
        <v>0</v>
      </c>
      <c r="CR8" s="69">
        <f>VLOOKUP($A8,'304'!$AJ$1:$HP$2,84,FALSE)</f>
        <v>0</v>
      </c>
      <c r="CS8" s="69">
        <f>VLOOKUP($A8,'304'!$AJ$1:$HP$2,85,FALSE)</f>
        <v>0</v>
      </c>
      <c r="CT8" s="69">
        <f>VLOOKUP($A8,'304'!$AJ$1:$HP$2,86,FALSE)</f>
        <v>0</v>
      </c>
      <c r="CU8" s="69">
        <f>VLOOKUP($A8,'304'!$AJ$1:$HP$2,87,FALSE)</f>
        <v>0</v>
      </c>
      <c r="CV8" s="69">
        <f>VLOOKUP($A8,'304'!$AJ$1:$HP$2,88,FALSE)</f>
        <v>0</v>
      </c>
      <c r="CW8" s="75">
        <f>VLOOKUP($A8,'304'!$AJ$1:$HP$2,89,FALSE)</f>
        <v>0</v>
      </c>
      <c r="CX8" s="337"/>
      <c r="CY8" s="74">
        <f>VLOOKUP($A8,'304'!$AJ$1:$HP$2,90,FALSE)</f>
        <v>0</v>
      </c>
      <c r="CZ8" s="69">
        <f>VLOOKUP($A8,'304'!$AJ$1:$HP$2,91,FALSE)</f>
        <v>0</v>
      </c>
      <c r="DA8" s="69">
        <f>VLOOKUP($A8,'304'!$AJ$1:$HP$2,92,FALSE)</f>
        <v>0</v>
      </c>
      <c r="DB8" s="69">
        <f>VLOOKUP($A8,'304'!$AJ$1:$HP$2,93,FALSE)</f>
        <v>0</v>
      </c>
      <c r="DC8" s="69">
        <f>VLOOKUP($A8,'304'!$AJ$1:$HP$2,94,FALSE)</f>
        <v>0</v>
      </c>
      <c r="DD8" s="69">
        <f>VLOOKUP($A8,'304'!$AJ$1:$HP$2,95,FALSE)</f>
        <v>0</v>
      </c>
      <c r="DE8" s="75">
        <f>VLOOKUP($A8,'304'!$AJ$1:$HP$2,96,FALSE)</f>
        <v>0</v>
      </c>
      <c r="DF8" s="337"/>
      <c r="DG8" s="74">
        <f>VLOOKUP($A8,'304'!$AJ$1:$HP$2,97,FALSE)</f>
        <v>0</v>
      </c>
      <c r="DH8" s="69">
        <f>VLOOKUP($A8,'304'!$AJ$1:$HP$2,98,FALSE)</f>
        <v>0</v>
      </c>
      <c r="DI8" s="69">
        <f>VLOOKUP($A8,'304'!$AJ$1:$HP$2,99,FALSE)</f>
        <v>0</v>
      </c>
      <c r="DJ8" s="69">
        <f>VLOOKUP($A8,'304'!$AJ$1:$HP$2,100,FALSE)</f>
        <v>0</v>
      </c>
      <c r="DK8" s="69">
        <f>VLOOKUP($A8,'304'!$AJ$1:$HP$2,101,FALSE)</f>
        <v>0</v>
      </c>
      <c r="DL8" s="69">
        <f>VLOOKUP($A8,'304'!$AJ$1:$HP$2,102,FALSE)</f>
        <v>0</v>
      </c>
      <c r="DM8" s="75">
        <f>VLOOKUP($A8,'304'!$AJ$1:$HP$2,103,FALSE)</f>
        <v>0</v>
      </c>
      <c r="DN8" s="337"/>
      <c r="DO8" s="74">
        <f>VLOOKUP($A8,'304'!$AJ$1:$HP$2,104,FALSE)</f>
        <v>0</v>
      </c>
      <c r="DP8" s="69">
        <f>VLOOKUP($A8,'304'!$AJ$1:$HP$2,105,FALSE)</f>
        <v>0</v>
      </c>
      <c r="DQ8" s="69">
        <f>VLOOKUP($A8,'304'!$AJ$1:$HP$2,106,FALSE)</f>
        <v>0</v>
      </c>
      <c r="DR8" s="69">
        <f>VLOOKUP($A8,'304'!$AJ$1:$HP$2,107,FALSE)</f>
        <v>0</v>
      </c>
      <c r="DS8" s="69">
        <f>VLOOKUP($A8,'304'!$AJ$1:$HP$2,108,FALSE)</f>
        <v>0</v>
      </c>
      <c r="DT8" s="69">
        <f>VLOOKUP($A8,'304'!$AJ$1:$HP$2,109,FALSE)</f>
        <v>0</v>
      </c>
      <c r="DU8" s="75">
        <f>VLOOKUP($A8,'304'!$AJ$1:$HP$2,110,FALSE)</f>
        <v>0</v>
      </c>
      <c r="DV8" s="337"/>
      <c r="DW8" s="74">
        <f>VLOOKUP($A8,'304'!$AJ$1:$HP$2,111,FALSE)</f>
        <v>0</v>
      </c>
      <c r="DX8" s="69">
        <f>VLOOKUP($A8,'304'!$AJ$1:$HP$2,112,FALSE)</f>
        <v>0</v>
      </c>
      <c r="DY8" s="69">
        <f>VLOOKUP($A8,'304'!$AJ$1:$HP$2,113,FALSE)</f>
        <v>0</v>
      </c>
      <c r="DZ8" s="69">
        <f>VLOOKUP($A8,'304'!$AJ$1:$HP$2,114,FALSE)</f>
        <v>0</v>
      </c>
      <c r="EA8" s="69">
        <f>VLOOKUP($A8,'304'!$AJ$1:$HP$2,115,FALSE)</f>
        <v>0</v>
      </c>
      <c r="EB8" s="69">
        <f>VLOOKUP($A8,'304'!$AJ$1:$HP$2,116,FALSE)</f>
        <v>0</v>
      </c>
      <c r="EC8" s="75">
        <f>VLOOKUP($A8,'304'!$AJ$1:$HP$2,117,FALSE)</f>
        <v>0</v>
      </c>
      <c r="ED8" s="337"/>
      <c r="EE8" s="74">
        <f>VLOOKUP($A8,'304'!$AJ$1:$HP$2,118,FALSE)</f>
        <v>0</v>
      </c>
      <c r="EF8" s="69">
        <f>VLOOKUP($A8,'304'!$AJ$1:$HP$2,119,FALSE)</f>
        <v>0</v>
      </c>
      <c r="EG8" s="69">
        <f>VLOOKUP($A8,'304'!$AJ$1:$HP$2,120,FALSE)</f>
        <v>0</v>
      </c>
      <c r="EH8" s="69">
        <f>VLOOKUP($A8,'304'!$AJ$1:$HP$2,121,FALSE)</f>
        <v>0</v>
      </c>
      <c r="EI8" s="69">
        <f>VLOOKUP($A8,'304'!$AJ$1:$HP$2,122,FALSE)</f>
        <v>0</v>
      </c>
      <c r="EJ8" s="69">
        <f>VLOOKUP($A8,'304'!$AJ$1:$HP$2,123,FALSE)</f>
        <v>0</v>
      </c>
      <c r="EK8" s="75">
        <f>VLOOKUP($A8,'304'!$AJ$1:$HP$2,124,FALSE)</f>
        <v>0</v>
      </c>
      <c r="EL8" s="337"/>
      <c r="EM8" s="74">
        <f>VLOOKUP($A8,'304'!$AJ$1:$HP$2,125,FALSE)</f>
        <v>0</v>
      </c>
      <c r="EN8" s="69">
        <f>VLOOKUP($A8,'304'!$AJ$1:$HP$2,126,FALSE)</f>
        <v>0</v>
      </c>
      <c r="EO8" s="69">
        <f>VLOOKUP($A8,'304'!$AJ$1:$HP$2,127,FALSE)</f>
        <v>0</v>
      </c>
      <c r="EP8" s="69">
        <f>VLOOKUP($A8,'304'!$AJ$1:$HP$2,128,FALSE)</f>
        <v>0</v>
      </c>
      <c r="EQ8" s="69">
        <f>VLOOKUP($A8,'304'!$AJ$1:$HP$2,129,FALSE)</f>
        <v>0</v>
      </c>
      <c r="ER8" s="69">
        <f>VLOOKUP($A8,'304'!$AJ$1:$HP$2,130,FALSE)</f>
        <v>0</v>
      </c>
      <c r="ES8" s="75">
        <f>VLOOKUP($A8,'304'!$AJ$1:$HP$2,131,FALSE)</f>
        <v>0</v>
      </c>
      <c r="ET8" s="337"/>
      <c r="EU8" s="74">
        <f>VLOOKUP($A8,'304'!$AJ$1:$HP$2,132,FALSE)</f>
        <v>0</v>
      </c>
      <c r="EV8" s="69">
        <f>VLOOKUP($A8,'304'!$AJ$1:$HP$2,133,FALSE)</f>
        <v>0</v>
      </c>
      <c r="EW8" s="69">
        <f>VLOOKUP($A8,'304'!$AJ$1:$HP$2,134,FALSE)</f>
        <v>0</v>
      </c>
      <c r="EX8" s="69">
        <f>VLOOKUP($A8,'304'!$AJ$1:$HP$2,135,FALSE)</f>
        <v>0</v>
      </c>
      <c r="EY8" s="69">
        <f>VLOOKUP($A8,'304'!$AJ$1:$HP$2,136,FALSE)</f>
        <v>0</v>
      </c>
      <c r="EZ8" s="69">
        <f>VLOOKUP($A8,'304'!$AJ$1:$HP$2,137,FALSE)</f>
        <v>0</v>
      </c>
      <c r="FA8" s="75">
        <f>VLOOKUP($A8,'304'!$AJ$1:$HP$2,138,FALSE)</f>
        <v>0</v>
      </c>
      <c r="FB8" s="337"/>
      <c r="FC8" s="74">
        <f>VLOOKUP($A8,'304'!$AJ$1:$HP$2,139,FALSE)</f>
        <v>0</v>
      </c>
      <c r="FD8" s="69">
        <f>VLOOKUP($A8,'304'!$AJ$1:$HP$2,140,FALSE)</f>
        <v>0</v>
      </c>
      <c r="FE8" s="69">
        <f>VLOOKUP($A8,'304'!$AJ$1:$HP$2,141,FALSE)</f>
        <v>0</v>
      </c>
      <c r="FF8" s="69">
        <f>VLOOKUP($A8,'304'!$AJ$1:$HP$2,142,FALSE)</f>
        <v>0</v>
      </c>
      <c r="FG8" s="69">
        <f>VLOOKUP($A8,'304'!$AJ$1:$HP$2,143,FALSE)</f>
        <v>0</v>
      </c>
      <c r="FH8" s="69">
        <f>VLOOKUP($A8,'304'!$AJ$1:$HP$2,144,FALSE)</f>
        <v>0</v>
      </c>
      <c r="FI8" s="75">
        <f>VLOOKUP($A8,'304'!$AJ$1:$HP$2,145,FALSE)</f>
        <v>0</v>
      </c>
      <c r="FJ8" s="337"/>
      <c r="FK8" s="74">
        <f>VLOOKUP($A8,'304'!$AJ$1:$HP$2,146,FALSE)</f>
        <v>0</v>
      </c>
      <c r="FL8" s="69">
        <f>VLOOKUP($A8,'304'!$AJ$1:$HP$2,147,FALSE)</f>
        <v>0</v>
      </c>
      <c r="FM8" s="69">
        <f>VLOOKUP($A8,'304'!$AJ$1:$HP$2,148,FALSE)</f>
        <v>0</v>
      </c>
      <c r="FN8" s="69">
        <f>VLOOKUP($A8,'304'!$AJ$1:$HP$2,149,FALSE)</f>
        <v>0</v>
      </c>
      <c r="FO8" s="69">
        <f>VLOOKUP($A8,'304'!$AJ$1:$HP$2,150,FALSE)</f>
        <v>0</v>
      </c>
      <c r="FP8" s="69">
        <f>VLOOKUP($A8,'304'!$AJ$1:$HP$2,151,FALSE)</f>
        <v>0</v>
      </c>
      <c r="FQ8" s="75">
        <f>VLOOKUP($A8,'304'!$AJ$1:$HP$2,152,FALSE)</f>
        <v>0</v>
      </c>
      <c r="FR8" s="337"/>
      <c r="FS8" s="74">
        <f>VLOOKUP($A8,'304'!$AJ$1:$HP$2,153,FALSE)</f>
        <v>0</v>
      </c>
      <c r="FT8" s="69">
        <f>VLOOKUP($A8,'304'!$AJ$1:$HP$2,154,FALSE)</f>
        <v>0</v>
      </c>
      <c r="FU8" s="69">
        <f>VLOOKUP($A8,'304'!$AJ$1:$HP$2,155,FALSE)</f>
        <v>0</v>
      </c>
      <c r="FV8" s="69">
        <f>VLOOKUP($A8,'304'!$AJ$1:$HP$2,156,FALSE)</f>
        <v>0</v>
      </c>
      <c r="FW8" s="69">
        <f>VLOOKUP($A8,'304'!$AJ$1:$HP$2,157,FALSE)</f>
        <v>0</v>
      </c>
      <c r="FX8" s="69">
        <f>VLOOKUP($A8,'304'!$AJ$1:$HP$2,158,FALSE)</f>
        <v>0</v>
      </c>
      <c r="FY8" s="75">
        <f>VLOOKUP($A8,'304'!$AJ$1:$HP$2,159,FALSE)</f>
        <v>0</v>
      </c>
      <c r="FZ8" s="337"/>
      <c r="GA8" s="74">
        <f>VLOOKUP($A8,'304'!$AJ$1:$HP$2,160,FALSE)</f>
        <v>0</v>
      </c>
      <c r="GB8" s="69">
        <f>VLOOKUP($A8,'304'!$AJ$1:$HP$2,161,FALSE)</f>
        <v>0</v>
      </c>
      <c r="GC8" s="69">
        <f>VLOOKUP($A8,'304'!$AJ$1:$HP$2,162,FALSE)</f>
        <v>0</v>
      </c>
      <c r="GD8" s="69">
        <f>VLOOKUP($A8,'304'!$AJ$1:$HP$2,163,FALSE)</f>
        <v>0</v>
      </c>
      <c r="GE8" s="69">
        <f>VLOOKUP($A8,'304'!$AJ$1:$HP$2,164,FALSE)</f>
        <v>0</v>
      </c>
      <c r="GF8" s="69">
        <f>VLOOKUP($A8,'304'!$AJ$1:$HP$2,165,FALSE)</f>
        <v>0</v>
      </c>
      <c r="GG8" s="75">
        <f>VLOOKUP($A8,'304'!$AJ$1:$HP$2,166,FALSE)</f>
        <v>0</v>
      </c>
      <c r="GH8" s="337"/>
      <c r="GI8" s="74">
        <f>VLOOKUP($A8,'304'!$AJ$1:$HP$2,167,FALSE)</f>
        <v>0</v>
      </c>
      <c r="GJ8" s="69">
        <f>VLOOKUP($A8,'304'!$AJ$1:$HP$2,168,FALSE)</f>
        <v>0</v>
      </c>
      <c r="GK8" s="69">
        <f>VLOOKUP($A8,'304'!$AJ$1:$HP$2,169,FALSE)</f>
        <v>0</v>
      </c>
      <c r="GL8" s="69">
        <f>VLOOKUP($A8,'304'!$AJ$1:$HP$2,170,FALSE)</f>
        <v>0</v>
      </c>
      <c r="GM8" s="69">
        <f>VLOOKUP($A8,'304'!$AJ$1:$HP$2,171,FALSE)</f>
        <v>0</v>
      </c>
      <c r="GN8" s="69">
        <f>VLOOKUP($A8,'304'!$AJ$1:$HP$2,172,FALSE)</f>
        <v>0</v>
      </c>
      <c r="GO8" s="75">
        <f>VLOOKUP($A8,'304'!$AJ$1:$HP$2,173,FALSE)</f>
        <v>0</v>
      </c>
      <c r="GP8" s="337"/>
      <c r="GQ8" s="74">
        <f>VLOOKUP($A8,'304'!$AJ$1:$HP$2,174,FALSE)</f>
        <v>0</v>
      </c>
      <c r="GR8" s="69">
        <f>VLOOKUP($A8,'304'!$AJ$1:$HP$2,175,FALSE)</f>
        <v>0</v>
      </c>
      <c r="GS8" s="69">
        <f>VLOOKUP($A8,'304'!$AJ$1:$HP$2,176,FALSE)</f>
        <v>0</v>
      </c>
      <c r="GT8" s="69">
        <f>VLOOKUP($A8,'304'!$AJ$1:$HP$2,177,FALSE)</f>
        <v>0</v>
      </c>
      <c r="GU8" s="69">
        <f>VLOOKUP($A8,'304'!$AJ$1:$HP$2,178,FALSE)</f>
        <v>0</v>
      </c>
      <c r="GV8" s="69">
        <f>VLOOKUP($A8,'304'!$AJ$1:$HP$2,179,FALSE)</f>
        <v>0</v>
      </c>
      <c r="GW8" s="75">
        <f>VLOOKUP($A8,'304'!$AJ$1:$HP$2,180,FALSE)</f>
        <v>0</v>
      </c>
      <c r="GX8" s="337"/>
      <c r="GY8" s="74">
        <f>VLOOKUP($A8,'304'!$AJ$1:$HP$2,181,FALSE)</f>
        <v>0</v>
      </c>
      <c r="GZ8" s="69">
        <f>VLOOKUP($A8,'304'!$AJ$1:$HP$2,182,FALSE)</f>
        <v>0</v>
      </c>
      <c r="HA8" s="69">
        <f>VLOOKUP($A8,'304'!$AJ$1:$HP$2,183,FALSE)</f>
        <v>0</v>
      </c>
      <c r="HB8" s="69">
        <f>VLOOKUP($A8,'304'!$AJ$1:$HP$2,184,FALSE)</f>
        <v>0</v>
      </c>
      <c r="HC8" s="69">
        <f>VLOOKUP($A8,'304'!$AJ$1:$HP$2,185,FALSE)</f>
        <v>0</v>
      </c>
      <c r="HD8" s="69">
        <f>VLOOKUP($A8,'304'!$AJ$1:$HP$2,186,FALSE)</f>
        <v>0</v>
      </c>
      <c r="HE8" s="124">
        <f>VLOOKUP($A8,'304'!$AJ$1:$HP$2,187,FALSE)</f>
        <v>0</v>
      </c>
      <c r="HF8" s="24"/>
      <c r="HG8" s="24"/>
    </row>
    <row r="9" spans="1:220" x14ac:dyDescent="0.25">
      <c r="A9" s="290">
        <f t="shared" si="0"/>
        <v>205</v>
      </c>
      <c r="B9" s="291">
        <f>VLOOKUP($A9,'305'!$AL$1:$HR$2,2,FALSE)</f>
        <v>0</v>
      </c>
      <c r="C9" s="290">
        <f>VLOOKUP($A9,'305'!$AL$1:$HR$2,3,FALSE)</f>
        <v>0</v>
      </c>
      <c r="D9" s="290">
        <f>VLOOKUP($A9,'305'!$AL$1:$HR$2,4,FALSE)</f>
        <v>0</v>
      </c>
      <c r="E9" s="292">
        <f>VLOOKUP($A9,'305'!$AL$1:$HR$2,5,FALSE)</f>
        <v>0</v>
      </c>
      <c r="F9" s="337"/>
      <c r="G9" s="73">
        <f>VLOOKUP($A9,'305'!$AL$1:$HR$2,6,FALSE)</f>
        <v>0</v>
      </c>
      <c r="H9" s="24">
        <f>VLOOKUP($A9,'305'!$AL$1:$HR$2,7,FALSE)</f>
        <v>0</v>
      </c>
      <c r="I9" s="24">
        <f>VLOOKUP($A9,'305'!$AL$1:$HR$2,8,FALSE)</f>
        <v>0</v>
      </c>
      <c r="J9" s="24">
        <f>VLOOKUP($A9,'305'!$AL$1:$HR$2,9,FALSE)</f>
        <v>0</v>
      </c>
      <c r="K9" s="24">
        <f>VLOOKUP($A9,'305'!$AL$1:$HR$2,10,FALSE)</f>
        <v>0</v>
      </c>
      <c r="L9" s="24">
        <f>VLOOKUP($A9,'305'!$AL$1:$HR$2,11,FALSE)</f>
        <v>0</v>
      </c>
      <c r="M9" s="137">
        <f>VLOOKUP($A9,'305'!$AL$1:$HR$2,12,FALSE)</f>
        <v>0</v>
      </c>
      <c r="N9" s="337"/>
      <c r="O9" s="74">
        <f>VLOOKUP($A9,'305'!$AL$1:$HR$2,13,FALSE)</f>
        <v>0</v>
      </c>
      <c r="P9" s="69">
        <f>VLOOKUP($A9,'305'!$AL$1:$HR$2,14,FALSE)</f>
        <v>0</v>
      </c>
      <c r="Q9" s="69">
        <f>VLOOKUP($A9,'305'!$AL$1:$HR$2,15,FALSE)</f>
        <v>0</v>
      </c>
      <c r="R9" s="69">
        <f>VLOOKUP($A9,'305'!$AL$1:$HR$2,16,FALSE)</f>
        <v>0</v>
      </c>
      <c r="S9" s="69">
        <f>VLOOKUP($A9,'305'!$AL$1:$HR$2,17,FALSE)</f>
        <v>0</v>
      </c>
      <c r="T9" s="69">
        <f>VLOOKUP($A9,'305'!$AL$1:$HR$2,18,FALSE)</f>
        <v>0</v>
      </c>
      <c r="U9" s="75">
        <f>VLOOKUP($A9,'305'!$AL$1:$HR$2,19,FALSE)</f>
        <v>0</v>
      </c>
      <c r="V9" s="337"/>
      <c r="W9" s="74">
        <f>VLOOKUP($A9,'305'!$AL$1:$HR$2,20,FALSE)</f>
        <v>0</v>
      </c>
      <c r="X9" s="69">
        <f>VLOOKUP($A9,'305'!$AL$1:$HR$2,21,FALSE)</f>
        <v>0</v>
      </c>
      <c r="Y9" s="69">
        <f>VLOOKUP($A9,'305'!$AL$1:$HR$2,22,FALSE)</f>
        <v>0</v>
      </c>
      <c r="Z9" s="69">
        <f>VLOOKUP($A9,'305'!$AL$1:$HR$2,23,FALSE)</f>
        <v>0</v>
      </c>
      <c r="AA9" s="69">
        <f>VLOOKUP($A9,'305'!$AL$1:$HR$2,24,FALSE)</f>
        <v>0</v>
      </c>
      <c r="AB9" s="69">
        <f>VLOOKUP($A9,'305'!$AL$1:$HR$2,25,FALSE)</f>
        <v>0</v>
      </c>
      <c r="AC9" s="75">
        <f>VLOOKUP($A9,'305'!$AL$1:$HR$2,26,FALSE)</f>
        <v>0</v>
      </c>
      <c r="AD9" s="337"/>
      <c r="AE9" s="74">
        <f>VLOOKUP($A9,'305'!$AL$1:$HR$2,27,FALSE)</f>
        <v>0</v>
      </c>
      <c r="AF9" s="69">
        <f>VLOOKUP($A9,'305'!$AL$1:$HR$2,28,FALSE)</f>
        <v>0</v>
      </c>
      <c r="AG9" s="69">
        <f>VLOOKUP($A9,'305'!$AL$1:$HR$2,29,FALSE)</f>
        <v>0</v>
      </c>
      <c r="AH9" s="69">
        <f>VLOOKUP($A9,'305'!$AL$1:$HR$2,30,FALSE)</f>
        <v>0</v>
      </c>
      <c r="AI9" s="69">
        <f>VLOOKUP($A9,'305'!$AL$1:$HR$2,31,FALSE)</f>
        <v>0</v>
      </c>
      <c r="AJ9" s="69">
        <f>VLOOKUP($A9,'305'!$AL$1:$HR$2,32,FALSE)</f>
        <v>0</v>
      </c>
      <c r="AK9" s="75">
        <f>VLOOKUP($A9,'305'!$AL$1:$HR$2,33,FALSE)</f>
        <v>0</v>
      </c>
      <c r="AL9" s="337"/>
      <c r="AM9" s="74">
        <f>VLOOKUP($A9,'305'!$AL$1:$HR$2,34,FALSE)</f>
        <v>0</v>
      </c>
      <c r="AN9" s="69">
        <f>VLOOKUP($A9,'305'!$AL$1:$HR$2,35,FALSE)</f>
        <v>0</v>
      </c>
      <c r="AO9" s="69">
        <f>VLOOKUP($A9,'305'!$AL$1:$HR$2,36,FALSE)</f>
        <v>0</v>
      </c>
      <c r="AP9" s="69">
        <f>VLOOKUP($A9,'305'!$AL$1:$HR$2,37,FALSE)</f>
        <v>0</v>
      </c>
      <c r="AQ9" s="69">
        <f>VLOOKUP($A9,'305'!$AL$1:$HR$2,38,FALSE)</f>
        <v>0</v>
      </c>
      <c r="AR9" s="69">
        <f>VLOOKUP($A9,'305'!$AL$1:$HR$2,39,FALSE)</f>
        <v>0</v>
      </c>
      <c r="AS9" s="75">
        <f>VLOOKUP($A9,'305'!$AL$1:$HR$2,40,FALSE)</f>
        <v>0</v>
      </c>
      <c r="AT9" s="337"/>
      <c r="AU9" s="74">
        <f>VLOOKUP($A9,'305'!$AL$1:$HR$2,41,FALSE)</f>
        <v>0</v>
      </c>
      <c r="AV9" s="69">
        <f>VLOOKUP($A9,'305'!$AL$1:$HR$2,42,FALSE)</f>
        <v>0</v>
      </c>
      <c r="AW9" s="69">
        <f>VLOOKUP($A9,'305'!$AL$1:$HR$2,43,FALSE)</f>
        <v>0</v>
      </c>
      <c r="AX9" s="69">
        <f>VLOOKUP($A9,'305'!$AL$1:$HR$2,44,FALSE)</f>
        <v>0</v>
      </c>
      <c r="AY9" s="69">
        <f>VLOOKUP($A9,'305'!$AL$1:$HR$2,45,FALSE)</f>
        <v>0</v>
      </c>
      <c r="AZ9" s="69">
        <f>VLOOKUP($A9,'305'!$AL$1:$HR$2,46,FALSE)</f>
        <v>0</v>
      </c>
      <c r="BA9" s="75">
        <f>VLOOKUP($A9,'305'!$AL$1:$HR$2,47,FALSE)</f>
        <v>0</v>
      </c>
      <c r="BB9" s="337"/>
      <c r="BC9" s="74">
        <f>VLOOKUP($A9,'305'!$AL$1:$HR$2,48,FALSE)</f>
        <v>0</v>
      </c>
      <c r="BD9" s="69">
        <f>VLOOKUP($A9,'305'!$AL$1:$HR$2,49,FALSE)</f>
        <v>0</v>
      </c>
      <c r="BE9" s="69">
        <f>VLOOKUP($A9,'305'!$AL$1:$HR$2,50,FALSE)</f>
        <v>0</v>
      </c>
      <c r="BF9" s="69">
        <f>VLOOKUP($A9,'305'!$AL$1:$HR$2,51,FALSE)</f>
        <v>0</v>
      </c>
      <c r="BG9" s="69">
        <f>VLOOKUP($A9,'305'!$AL$1:$HR$2,52,FALSE)</f>
        <v>0</v>
      </c>
      <c r="BH9" s="69">
        <f>VLOOKUP($A9,'305'!$AL$1:$HR$2,53,FALSE)</f>
        <v>0</v>
      </c>
      <c r="BI9" s="75">
        <f>VLOOKUP($A9,'305'!$AL$1:$HR$2,54,FALSE)</f>
        <v>0</v>
      </c>
      <c r="BJ9" s="337"/>
      <c r="BK9" s="74">
        <f>VLOOKUP($A9,'305'!$AL$1:$HR$2,55,FALSE)</f>
        <v>0</v>
      </c>
      <c r="BL9" s="69">
        <f>VLOOKUP($A9,'305'!$AL$1:$HR$2,56,FALSE)</f>
        <v>0</v>
      </c>
      <c r="BM9" s="69">
        <f>VLOOKUP($A9,'305'!$AL$1:$HR$2,57,FALSE)</f>
        <v>0</v>
      </c>
      <c r="BN9" s="69">
        <f>VLOOKUP($A9,'305'!$AL$1:$HR$2,58,FALSE)</f>
        <v>0</v>
      </c>
      <c r="BO9" s="69">
        <f>VLOOKUP($A9,'305'!$AL$1:$HR$2,59,FALSE)</f>
        <v>0</v>
      </c>
      <c r="BP9" s="69">
        <f>VLOOKUP($A9,'305'!$AL$1:$HR$2,60,FALSE)</f>
        <v>0</v>
      </c>
      <c r="BQ9" s="75">
        <f>VLOOKUP($A9,'305'!$AL$1:$HR$2,61,FALSE)</f>
        <v>0</v>
      </c>
      <c r="BR9" s="337"/>
      <c r="BS9" s="74">
        <f>VLOOKUP($A9,'305'!$AL$1:$HR$2,62,FALSE)</f>
        <v>0</v>
      </c>
      <c r="BT9" s="69">
        <f>VLOOKUP($A9,'305'!$AL$1:$HR$2,63,FALSE)</f>
        <v>0</v>
      </c>
      <c r="BU9" s="69">
        <f>VLOOKUP($A9,'305'!$AL$1:$HR$2,64,FALSE)</f>
        <v>0</v>
      </c>
      <c r="BV9" s="69">
        <f>VLOOKUP($A9,'305'!$AL$1:$HR$2,65,FALSE)</f>
        <v>0</v>
      </c>
      <c r="BW9" s="69">
        <f>VLOOKUP($A9,'305'!$AL$1:$HR$2,66,FALSE)</f>
        <v>0</v>
      </c>
      <c r="BX9" s="69">
        <f>VLOOKUP($A9,'305'!$AL$1:$HR$2,67,FALSE)</f>
        <v>0</v>
      </c>
      <c r="BY9" s="75">
        <f>VLOOKUP($A9,'305'!$AL$1:$HR$2,68,FALSE)</f>
        <v>0</v>
      </c>
      <c r="BZ9" s="337"/>
      <c r="CA9" s="74">
        <f>VLOOKUP($A9,'305'!$AL$1:$HR$2,69,FALSE)</f>
        <v>0</v>
      </c>
      <c r="CB9" s="69">
        <f>VLOOKUP($A9,'305'!$AL$1:$HR$2,70,FALSE)</f>
        <v>0</v>
      </c>
      <c r="CC9" s="69">
        <f>VLOOKUP($A9,'305'!$AL$1:$HR$2,71,FALSE)</f>
        <v>0</v>
      </c>
      <c r="CD9" s="69">
        <f>VLOOKUP($A9,'305'!$AL$1:$HR$2,72,FALSE)</f>
        <v>0</v>
      </c>
      <c r="CE9" s="69">
        <f>VLOOKUP($A9,'305'!$AL$1:$HR$2,73,FALSE)</f>
        <v>0</v>
      </c>
      <c r="CF9" s="69">
        <f>VLOOKUP($A9,'305'!$AL$1:$HR$2,74,FALSE)</f>
        <v>0</v>
      </c>
      <c r="CG9" s="75">
        <f>VLOOKUP($A9,'305'!$AL$1:$HR$2,75,FALSE)</f>
        <v>0</v>
      </c>
      <c r="CH9" s="337"/>
      <c r="CI9" s="74">
        <f>VLOOKUP($A9,'305'!$AL$1:$HR$2,76,FALSE)</f>
        <v>0</v>
      </c>
      <c r="CJ9" s="69">
        <f>VLOOKUP($A9,'305'!$AL$1:$HR$2,77,FALSE)</f>
        <v>0</v>
      </c>
      <c r="CK9" s="69">
        <f>VLOOKUP($A9,'305'!$AL$1:$HR$2,78,FALSE)</f>
        <v>0</v>
      </c>
      <c r="CL9" s="69">
        <f>VLOOKUP($A9,'305'!$AL$1:$HR$2,79,FALSE)</f>
        <v>0</v>
      </c>
      <c r="CM9" s="69">
        <f>VLOOKUP($A9,'305'!$AL$1:$HR$2,80,FALSE)</f>
        <v>0</v>
      </c>
      <c r="CN9" s="69">
        <f>VLOOKUP($A9,'305'!$AL$1:$HR$2,81,FALSE)</f>
        <v>0</v>
      </c>
      <c r="CO9" s="75">
        <f>VLOOKUP($A9,'305'!$AL$1:$HR$2,82,FALSE)</f>
        <v>0</v>
      </c>
      <c r="CP9" s="337"/>
      <c r="CQ9" s="74">
        <f>VLOOKUP($A9,'305'!$AL$1:$HR$2,83,FALSE)</f>
        <v>0</v>
      </c>
      <c r="CR9" s="69">
        <f>VLOOKUP($A9,'305'!$AL$1:$HR$2,84,FALSE)</f>
        <v>0</v>
      </c>
      <c r="CS9" s="69">
        <f>VLOOKUP($A9,'305'!$AL$1:$HR$2,85,FALSE)</f>
        <v>0</v>
      </c>
      <c r="CT9" s="69">
        <f>VLOOKUP($A9,'305'!$AL$1:$HR$2,86,FALSE)</f>
        <v>0</v>
      </c>
      <c r="CU9" s="69">
        <f>VLOOKUP($A9,'305'!$AL$1:$HR$2,87,FALSE)</f>
        <v>0</v>
      </c>
      <c r="CV9" s="69">
        <f>VLOOKUP($A9,'305'!$AL$1:$HR$2,88,FALSE)</f>
        <v>0</v>
      </c>
      <c r="CW9" s="75">
        <f>VLOOKUP($A9,'305'!$AL$1:$HR$2,89,FALSE)</f>
        <v>0</v>
      </c>
      <c r="CX9" s="337"/>
      <c r="CY9" s="74">
        <f>VLOOKUP($A9,'305'!$AL$1:$HR$2,90,FALSE)</f>
        <v>0</v>
      </c>
      <c r="CZ9" s="69">
        <f>VLOOKUP($A9,'305'!$AL$1:$HR$2,91,FALSE)</f>
        <v>0</v>
      </c>
      <c r="DA9" s="69">
        <f>VLOOKUP($A9,'305'!$AL$1:$HR$2,92,FALSE)</f>
        <v>0</v>
      </c>
      <c r="DB9" s="69">
        <f>VLOOKUP($A9,'305'!$AL$1:$HR$2,93,FALSE)</f>
        <v>0</v>
      </c>
      <c r="DC9" s="69">
        <f>VLOOKUP($A9,'305'!$AL$1:$HR$2,94,FALSE)</f>
        <v>0</v>
      </c>
      <c r="DD9" s="69">
        <f>VLOOKUP($A9,'305'!$AL$1:$HR$2,95,FALSE)</f>
        <v>0</v>
      </c>
      <c r="DE9" s="75">
        <f>VLOOKUP($A9,'305'!$AL$1:$HR$2,96,FALSE)</f>
        <v>0</v>
      </c>
      <c r="DF9" s="337"/>
      <c r="DG9" s="74">
        <f>VLOOKUP($A9,'305'!$AL$1:$HR$2,97,FALSE)</f>
        <v>0</v>
      </c>
      <c r="DH9" s="69">
        <f>VLOOKUP($A9,'305'!$AL$1:$HR$2,98,FALSE)</f>
        <v>0</v>
      </c>
      <c r="DI9" s="69">
        <f>VLOOKUP($A9,'305'!$AL$1:$HR$2,99,FALSE)</f>
        <v>0</v>
      </c>
      <c r="DJ9" s="69">
        <f>VLOOKUP($A9,'305'!$AL$1:$HR$2,100,FALSE)</f>
        <v>0</v>
      </c>
      <c r="DK9" s="69">
        <f>VLOOKUP($A9,'305'!$AL$1:$HR$2,101,FALSE)</f>
        <v>0</v>
      </c>
      <c r="DL9" s="69">
        <f>VLOOKUP($A9,'305'!$AL$1:$HR$2,102,FALSE)</f>
        <v>0</v>
      </c>
      <c r="DM9" s="75">
        <f>VLOOKUP($A9,'305'!$AL$1:$HR$2,103,FALSE)</f>
        <v>0</v>
      </c>
      <c r="DN9" s="337"/>
      <c r="DO9" s="74">
        <f>VLOOKUP($A9,'305'!$AL$1:$HR$2,104,FALSE)</f>
        <v>0</v>
      </c>
      <c r="DP9" s="69">
        <f>VLOOKUP($A9,'305'!$AL$1:$HR$2,105,FALSE)</f>
        <v>0</v>
      </c>
      <c r="DQ9" s="69">
        <f>VLOOKUP($A9,'305'!$AL$1:$HR$2,106,FALSE)</f>
        <v>0</v>
      </c>
      <c r="DR9" s="69">
        <f>VLOOKUP($A9,'305'!$AL$1:$HR$2,107,FALSE)</f>
        <v>0</v>
      </c>
      <c r="DS9" s="69">
        <f>VLOOKUP($A9,'305'!$AL$1:$HR$2,108,FALSE)</f>
        <v>0</v>
      </c>
      <c r="DT9" s="69">
        <f>VLOOKUP($A9,'305'!$AL$1:$HR$2,109,FALSE)</f>
        <v>0</v>
      </c>
      <c r="DU9" s="75">
        <f>VLOOKUP($A9,'305'!$AL$1:$HR$2,110,FALSE)</f>
        <v>0</v>
      </c>
      <c r="DV9" s="337"/>
      <c r="DW9" s="74">
        <f>VLOOKUP($A9,'305'!$AL$1:$HR$2,111,FALSE)</f>
        <v>0</v>
      </c>
      <c r="DX9" s="69">
        <f>VLOOKUP($A9,'305'!$AL$1:$HR$2,112,FALSE)</f>
        <v>0</v>
      </c>
      <c r="DY9" s="69">
        <f>VLOOKUP($A9,'305'!$AL$1:$HR$2,113,FALSE)</f>
        <v>0</v>
      </c>
      <c r="DZ9" s="69">
        <f>VLOOKUP($A9,'305'!$AL$1:$HR$2,114,FALSE)</f>
        <v>0</v>
      </c>
      <c r="EA9" s="69">
        <f>VLOOKUP($A9,'305'!$AL$1:$HR$2,115,FALSE)</f>
        <v>0</v>
      </c>
      <c r="EB9" s="69">
        <f>VLOOKUP($A9,'305'!$AL$1:$HR$2,116,FALSE)</f>
        <v>0</v>
      </c>
      <c r="EC9" s="75">
        <f>VLOOKUP($A9,'305'!$AL$1:$HR$2,117,FALSE)</f>
        <v>0</v>
      </c>
      <c r="ED9" s="337"/>
      <c r="EE9" s="74">
        <f>VLOOKUP($A9,'305'!$AL$1:$HR$2,118,FALSE)</f>
        <v>0</v>
      </c>
      <c r="EF9" s="69">
        <f>VLOOKUP($A9,'305'!$AL$1:$HR$2,119,FALSE)</f>
        <v>0</v>
      </c>
      <c r="EG9" s="69">
        <f>VLOOKUP($A9,'305'!$AL$1:$HR$2,120,FALSE)</f>
        <v>0</v>
      </c>
      <c r="EH9" s="69">
        <f>VLOOKUP($A9,'305'!$AL$1:$HR$2,121,FALSE)</f>
        <v>0</v>
      </c>
      <c r="EI9" s="69">
        <f>VLOOKUP($A9,'305'!$AL$1:$HR$2,122,FALSE)</f>
        <v>0</v>
      </c>
      <c r="EJ9" s="69">
        <f>VLOOKUP($A9,'305'!$AL$1:$HR$2,123,FALSE)</f>
        <v>0</v>
      </c>
      <c r="EK9" s="75">
        <f>VLOOKUP($A9,'305'!$AL$1:$HR$2,124,FALSE)</f>
        <v>0</v>
      </c>
      <c r="EL9" s="337"/>
      <c r="EM9" s="74">
        <f>VLOOKUP($A9,'305'!$AL$1:$HR$2,125,FALSE)</f>
        <v>0</v>
      </c>
      <c r="EN9" s="69">
        <f>VLOOKUP($A9,'305'!$AL$1:$HR$2,126,FALSE)</f>
        <v>0</v>
      </c>
      <c r="EO9" s="69">
        <f>VLOOKUP($A9,'305'!$AL$1:$HR$2,127,FALSE)</f>
        <v>0</v>
      </c>
      <c r="EP9" s="69">
        <f>VLOOKUP($A9,'305'!$AL$1:$HR$2,128,FALSE)</f>
        <v>0</v>
      </c>
      <c r="EQ9" s="69">
        <f>VLOOKUP($A9,'305'!$AL$1:$HR$2,129,FALSE)</f>
        <v>0</v>
      </c>
      <c r="ER9" s="69">
        <f>VLOOKUP($A9,'305'!$AL$1:$HR$2,130,FALSE)</f>
        <v>0</v>
      </c>
      <c r="ES9" s="75">
        <f>VLOOKUP($A9,'305'!$AL$1:$HR$2,131,FALSE)</f>
        <v>0</v>
      </c>
      <c r="ET9" s="337"/>
      <c r="EU9" s="74">
        <f>VLOOKUP($A9,'305'!$AL$1:$HR$2,132,FALSE)</f>
        <v>0</v>
      </c>
      <c r="EV9" s="69">
        <f>VLOOKUP($A9,'305'!$AL$1:$HR$2,133,FALSE)</f>
        <v>0</v>
      </c>
      <c r="EW9" s="69">
        <f>VLOOKUP($A9,'305'!$AL$1:$HR$2,134,FALSE)</f>
        <v>0</v>
      </c>
      <c r="EX9" s="69">
        <f>VLOOKUP($A9,'305'!$AL$1:$HR$2,135,FALSE)</f>
        <v>0</v>
      </c>
      <c r="EY9" s="69">
        <f>VLOOKUP($A9,'305'!$AL$1:$HR$2,136,FALSE)</f>
        <v>0</v>
      </c>
      <c r="EZ9" s="69">
        <f>VLOOKUP($A9,'305'!$AL$1:$HR$2,137,FALSE)</f>
        <v>0</v>
      </c>
      <c r="FA9" s="75">
        <f>VLOOKUP($A9,'305'!$AL$1:$HR$2,138,FALSE)</f>
        <v>0</v>
      </c>
      <c r="FB9" s="337"/>
      <c r="FC9" s="74">
        <f>VLOOKUP($A9,'305'!$AL$1:$HR$2,139,FALSE)</f>
        <v>0</v>
      </c>
      <c r="FD9" s="69">
        <f>VLOOKUP($A9,'305'!$AL$1:$HR$2,140,FALSE)</f>
        <v>0</v>
      </c>
      <c r="FE9" s="69">
        <f>VLOOKUP($A9,'305'!$AL$1:$HR$2,141,FALSE)</f>
        <v>0</v>
      </c>
      <c r="FF9" s="69">
        <f>VLOOKUP($A9,'305'!$AL$1:$HR$2,142,FALSE)</f>
        <v>0</v>
      </c>
      <c r="FG9" s="69">
        <f>VLOOKUP($A9,'305'!$AL$1:$HR$2,143,FALSE)</f>
        <v>0</v>
      </c>
      <c r="FH9" s="69">
        <f>VLOOKUP($A9,'305'!$AL$1:$HR$2,144,FALSE)</f>
        <v>0</v>
      </c>
      <c r="FI9" s="75">
        <f>VLOOKUP($A9,'305'!$AL$1:$HR$2,145,FALSE)</f>
        <v>0</v>
      </c>
      <c r="FJ9" s="337"/>
      <c r="FK9" s="74">
        <f>VLOOKUP($A9,'305'!$AL$1:$HR$2,146,FALSE)</f>
        <v>0</v>
      </c>
      <c r="FL9" s="69">
        <f>VLOOKUP($A9,'305'!$AL$1:$HR$2,147,FALSE)</f>
        <v>0</v>
      </c>
      <c r="FM9" s="69">
        <f>VLOOKUP($A9,'305'!$AL$1:$HR$2,148,FALSE)</f>
        <v>0</v>
      </c>
      <c r="FN9" s="69">
        <f>VLOOKUP($A9,'305'!$AL$1:$HR$2,149,FALSE)</f>
        <v>0</v>
      </c>
      <c r="FO9" s="69">
        <f>VLOOKUP($A9,'305'!$AL$1:$HR$2,150,FALSE)</f>
        <v>0</v>
      </c>
      <c r="FP9" s="69">
        <f>VLOOKUP($A9,'305'!$AL$1:$HR$2,151,FALSE)</f>
        <v>0</v>
      </c>
      <c r="FQ9" s="75">
        <f>VLOOKUP($A9,'305'!$AL$1:$HR$2,152,FALSE)</f>
        <v>0</v>
      </c>
      <c r="FR9" s="337"/>
      <c r="FS9" s="74">
        <f>VLOOKUP($A9,'305'!$AL$1:$HR$2,153,FALSE)</f>
        <v>0</v>
      </c>
      <c r="FT9" s="69">
        <f>VLOOKUP($A9,'305'!$AL$1:$HR$2,154,FALSE)</f>
        <v>0</v>
      </c>
      <c r="FU9" s="69">
        <f>VLOOKUP($A9,'305'!$AL$1:$HR$2,155,FALSE)</f>
        <v>0</v>
      </c>
      <c r="FV9" s="69">
        <f>VLOOKUP($A9,'305'!$AL$1:$HR$2,156,FALSE)</f>
        <v>0</v>
      </c>
      <c r="FW9" s="69">
        <f>VLOOKUP($A9,'305'!$AL$1:$HR$2,157,FALSE)</f>
        <v>0</v>
      </c>
      <c r="FX9" s="69">
        <f>VLOOKUP($A9,'305'!$AL$1:$HR$2,158,FALSE)</f>
        <v>0</v>
      </c>
      <c r="FY9" s="75">
        <f>VLOOKUP($A9,'305'!$AL$1:$HR$2,159,FALSE)</f>
        <v>0</v>
      </c>
      <c r="FZ9" s="337"/>
      <c r="GA9" s="74">
        <f>VLOOKUP($A9,'305'!$AL$1:$HR$2,160,FALSE)</f>
        <v>0</v>
      </c>
      <c r="GB9" s="69">
        <f>VLOOKUP($A9,'305'!$AL$1:$HR$2,161,FALSE)</f>
        <v>0</v>
      </c>
      <c r="GC9" s="69">
        <f>VLOOKUP($A9,'305'!$AL$1:$HR$2,162,FALSE)</f>
        <v>0</v>
      </c>
      <c r="GD9" s="69">
        <f>VLOOKUP($A9,'305'!$AL$1:$HR$2,163,FALSE)</f>
        <v>0</v>
      </c>
      <c r="GE9" s="69">
        <f>VLOOKUP($A9,'305'!$AL$1:$HR$2,164,FALSE)</f>
        <v>0</v>
      </c>
      <c r="GF9" s="69">
        <f>VLOOKUP($A9,'305'!$AL$1:$HR$2,165,FALSE)</f>
        <v>0</v>
      </c>
      <c r="GG9" s="75">
        <f>VLOOKUP($A9,'305'!$AL$1:$HR$2,166,FALSE)</f>
        <v>0</v>
      </c>
      <c r="GH9" s="337"/>
      <c r="GI9" s="74">
        <f>VLOOKUP($A9,'305'!$AL$1:$HR$2,167,FALSE)</f>
        <v>0</v>
      </c>
      <c r="GJ9" s="69">
        <f>VLOOKUP($A9,'305'!$AL$1:$HR$2,168,FALSE)</f>
        <v>0</v>
      </c>
      <c r="GK9" s="69">
        <f>VLOOKUP($A9,'305'!$AL$1:$HR$2,169,FALSE)</f>
        <v>0</v>
      </c>
      <c r="GL9" s="69">
        <f>VLOOKUP($A9,'305'!$AL$1:$HR$2,170,FALSE)</f>
        <v>0</v>
      </c>
      <c r="GM9" s="69">
        <f>VLOOKUP($A9,'305'!$AL$1:$HR$2,171,FALSE)</f>
        <v>0</v>
      </c>
      <c r="GN9" s="69">
        <f>VLOOKUP($A9,'305'!$AL$1:$HR$2,172,FALSE)</f>
        <v>0</v>
      </c>
      <c r="GO9" s="75">
        <f>VLOOKUP($A9,'305'!$AL$1:$HR$2,173,FALSE)</f>
        <v>0</v>
      </c>
      <c r="GP9" s="337"/>
      <c r="GQ9" s="74">
        <f>VLOOKUP($A9,'305'!$AL$1:$HR$2,174,FALSE)</f>
        <v>0</v>
      </c>
      <c r="GR9" s="69">
        <f>VLOOKUP($A9,'305'!$AL$1:$HR$2,175,FALSE)</f>
        <v>0</v>
      </c>
      <c r="GS9" s="69">
        <f>VLOOKUP($A9,'305'!$AL$1:$HR$2,176,FALSE)</f>
        <v>0</v>
      </c>
      <c r="GT9" s="69">
        <f>VLOOKUP($A9,'305'!$AL$1:$HR$2,177,FALSE)</f>
        <v>0</v>
      </c>
      <c r="GU9" s="69">
        <f>VLOOKUP($A9,'305'!$AL$1:$HR$2,178,FALSE)</f>
        <v>0</v>
      </c>
      <c r="GV9" s="69">
        <f>VLOOKUP($A9,'305'!$AL$1:$HR$2,179,FALSE)</f>
        <v>0</v>
      </c>
      <c r="GW9" s="75">
        <f>VLOOKUP($A9,'305'!$AL$1:$HR$2,180,FALSE)</f>
        <v>0</v>
      </c>
      <c r="GX9" s="337"/>
      <c r="GY9" s="74">
        <f>VLOOKUP($A9,'305'!$AL$1:$HR$2,181,FALSE)</f>
        <v>0</v>
      </c>
      <c r="GZ9" s="69">
        <f>VLOOKUP($A9,'305'!$AL$1:$HR$2,182,FALSE)</f>
        <v>0</v>
      </c>
      <c r="HA9" s="69">
        <f>VLOOKUP($A9,'305'!$AL$1:$HR$2,183,FALSE)</f>
        <v>0</v>
      </c>
      <c r="HB9" s="69">
        <f>VLOOKUP($A9,'305'!$AL$1:$HR$2,184,FALSE)</f>
        <v>0</v>
      </c>
      <c r="HC9" s="69">
        <f>VLOOKUP($A9,'305'!$AL$1:$HR$2,185,FALSE)</f>
        <v>0</v>
      </c>
      <c r="HD9" s="69">
        <f>VLOOKUP($A9,'305'!$AL$1:$HR$2,186,FALSE)</f>
        <v>0</v>
      </c>
      <c r="HE9" s="124">
        <f>VLOOKUP($A9,'305'!$AL$1:$HR$2,187,FALSE)</f>
        <v>0</v>
      </c>
      <c r="HF9" s="24"/>
      <c r="HG9" s="24"/>
    </row>
    <row r="10" spans="1:220" x14ac:dyDescent="0.25">
      <c r="A10" s="290">
        <f t="shared" si="0"/>
        <v>206</v>
      </c>
      <c r="B10" s="291">
        <f>VLOOKUP($A10,'306'!$AG$1:$HM$2,2,FALSE)</f>
        <v>0</v>
      </c>
      <c r="C10" s="290" t="str">
        <f>VLOOKUP($A10,'306'!$AG$1:$HM$2,3,FALSE)</f>
        <v>22690-22821</v>
      </c>
      <c r="D10" s="290">
        <f>VLOOKUP($A10,'306'!$AG$1:$HM$2,4,FALSE)</f>
        <v>0</v>
      </c>
      <c r="E10" s="292">
        <f>VLOOKUP($A10,'306'!$AG$1:$HM$2,5,FALSE)</f>
        <v>6866</v>
      </c>
      <c r="F10" s="337"/>
      <c r="G10" s="73">
        <f>VLOOKUP($A10,'306'!$AG$1:$HM$2,6,FALSE)</f>
        <v>0</v>
      </c>
      <c r="H10" s="24">
        <f>VLOOKUP($A10,'306'!$AG$1:$HM$2,7,FALSE)</f>
        <v>0</v>
      </c>
      <c r="I10" s="24">
        <f>VLOOKUP($A10,'306'!$AG$1:$HM$2,8,FALSE)</f>
        <v>0</v>
      </c>
      <c r="J10" s="24">
        <f>VLOOKUP($A10,'306'!$AG$1:$HM$2,9,FALSE)</f>
        <v>0</v>
      </c>
      <c r="K10" s="24">
        <f>VLOOKUP($A10,'306'!$AG$1:$HM$2,10,FALSE)</f>
        <v>0</v>
      </c>
      <c r="L10" s="24">
        <f>VLOOKUP($A10,'306'!$AG$1:$HM$2,11,FALSE)</f>
        <v>0</v>
      </c>
      <c r="M10" s="137">
        <f>VLOOKUP($A10,'306'!$AG$1:$HM$2,12,FALSE)</f>
        <v>0</v>
      </c>
      <c r="N10" s="337"/>
      <c r="O10" s="74">
        <f>VLOOKUP($A10,'306'!$AG$1:$HM$2,13,FALSE)</f>
        <v>0</v>
      </c>
      <c r="P10" s="69">
        <f>VLOOKUP($A10,'306'!$AG$1:$HM$2,14,FALSE)</f>
        <v>0</v>
      </c>
      <c r="Q10" s="69">
        <f>VLOOKUP($A10,'306'!$AG$1:$HM$2,15,FALSE)</f>
        <v>0</v>
      </c>
      <c r="R10" s="69">
        <f>VLOOKUP($A10,'306'!$AG$1:$HM$2,16,FALSE)</f>
        <v>0</v>
      </c>
      <c r="S10" s="69">
        <f>VLOOKUP($A10,'306'!$AG$1:$HM$2,17,FALSE)</f>
        <v>0</v>
      </c>
      <c r="T10" s="69">
        <f>VLOOKUP($A10,'306'!$AG$1:$HM$2,18,FALSE)</f>
        <v>0</v>
      </c>
      <c r="U10" s="75">
        <f>VLOOKUP($A10,'306'!$AG$1:$HM$2,19,FALSE)</f>
        <v>0</v>
      </c>
      <c r="V10" s="337"/>
      <c r="W10" s="74">
        <f>VLOOKUP($A10,'306'!$AG$1:$HM$2,20,FALSE)</f>
        <v>0</v>
      </c>
      <c r="X10" s="69">
        <f>VLOOKUP($A10,'306'!$AG$1:$HM$2,21,FALSE)</f>
        <v>0</v>
      </c>
      <c r="Y10" s="69">
        <f>VLOOKUP($A10,'306'!$AG$1:$HM$2,22,FALSE)</f>
        <v>0</v>
      </c>
      <c r="Z10" s="69">
        <f>VLOOKUP($A10,'306'!$AG$1:$HM$2,23,FALSE)</f>
        <v>0</v>
      </c>
      <c r="AA10" s="69">
        <f>VLOOKUP($A10,'306'!$AG$1:$HM$2,24,FALSE)</f>
        <v>0</v>
      </c>
      <c r="AB10" s="69">
        <f>VLOOKUP($A10,'306'!$AG$1:$HM$2,25,FALSE)</f>
        <v>0</v>
      </c>
      <c r="AC10" s="75">
        <f>VLOOKUP($A10,'306'!$AG$1:$HM$2,26,FALSE)</f>
        <v>0</v>
      </c>
      <c r="AD10" s="337"/>
      <c r="AE10" s="74">
        <f>VLOOKUP($A10,'306'!$AG$1:$HM$2,27,FALSE)</f>
        <v>0</v>
      </c>
      <c r="AF10" s="69">
        <f>VLOOKUP($A10,'306'!$AG$1:$HM$2,28,FALSE)</f>
        <v>0</v>
      </c>
      <c r="AG10" s="69">
        <f>VLOOKUP($A10,'306'!$AG$1:$HM$2,29,FALSE)</f>
        <v>0</v>
      </c>
      <c r="AH10" s="69">
        <f>VLOOKUP($A10,'306'!$AG$1:$HM$2,30,FALSE)</f>
        <v>0</v>
      </c>
      <c r="AI10" s="69">
        <f>VLOOKUP($A10,'306'!$AG$1:$HM$2,31,FALSE)</f>
        <v>0</v>
      </c>
      <c r="AJ10" s="69">
        <f>VLOOKUP($A10,'306'!$AG$1:$HM$2,32,FALSE)</f>
        <v>0</v>
      </c>
      <c r="AK10" s="75">
        <f>VLOOKUP($A10,'306'!$AG$1:$HM$2,33,FALSE)</f>
        <v>0</v>
      </c>
      <c r="AL10" s="337"/>
      <c r="AM10" s="74">
        <f>VLOOKUP($A10,'306'!$AG$1:$HM$2,34,FALSE)</f>
        <v>0</v>
      </c>
      <c r="AN10" s="69">
        <f>VLOOKUP($A10,'306'!$AG$1:$HM$2,35,FALSE)</f>
        <v>0</v>
      </c>
      <c r="AO10" s="69">
        <f>VLOOKUP($A10,'306'!$AG$1:$HM$2,36,FALSE)</f>
        <v>0</v>
      </c>
      <c r="AP10" s="69">
        <f>VLOOKUP($A10,'306'!$AG$1:$HM$2,37,FALSE)</f>
        <v>0</v>
      </c>
      <c r="AQ10" s="69">
        <f>VLOOKUP($A10,'306'!$AG$1:$HM$2,38,FALSE)</f>
        <v>0</v>
      </c>
      <c r="AR10" s="69">
        <f>VLOOKUP($A10,'306'!$AG$1:$HM$2,39,FALSE)</f>
        <v>0</v>
      </c>
      <c r="AS10" s="75">
        <f>VLOOKUP($A10,'306'!$AG$1:$HM$2,40,FALSE)</f>
        <v>0</v>
      </c>
      <c r="AT10" s="337"/>
      <c r="AU10" s="74">
        <f>VLOOKUP($A10,'306'!$AG$1:$HM$2,41,FALSE)</f>
        <v>0</v>
      </c>
      <c r="AV10" s="69">
        <f>VLOOKUP($A10,'306'!$AG$1:$HM$2,42,FALSE)</f>
        <v>0</v>
      </c>
      <c r="AW10" s="69">
        <f>VLOOKUP($A10,'306'!$AG$1:$HM$2,43,FALSE)</f>
        <v>0</v>
      </c>
      <c r="AX10" s="69">
        <f>VLOOKUP($A10,'306'!$AG$1:$HM$2,44,FALSE)</f>
        <v>0</v>
      </c>
      <c r="AY10" s="69">
        <f>VLOOKUP($A10,'306'!$AG$1:$HM$2,45,FALSE)</f>
        <v>0</v>
      </c>
      <c r="AZ10" s="69">
        <f>VLOOKUP($A10,'306'!$AG$1:$HM$2,46,FALSE)</f>
        <v>0</v>
      </c>
      <c r="BA10" s="75">
        <f>VLOOKUP($A10,'306'!$AG$1:$HM$2,47,FALSE)</f>
        <v>0</v>
      </c>
      <c r="BB10" s="337"/>
      <c r="BC10" s="74">
        <f>VLOOKUP($A10,'306'!$AG$1:$HM$2,48,FALSE)</f>
        <v>0</v>
      </c>
      <c r="BD10" s="69">
        <f>VLOOKUP($A10,'306'!$AG$1:$HM$2,49,FALSE)</f>
        <v>0</v>
      </c>
      <c r="BE10" s="69">
        <f>VLOOKUP($A10,'306'!$AG$1:$HM$2,50,FALSE)</f>
        <v>0</v>
      </c>
      <c r="BF10" s="69">
        <f>VLOOKUP($A10,'306'!$AG$1:$HM$2,51,FALSE)</f>
        <v>0</v>
      </c>
      <c r="BG10" s="69">
        <f>VLOOKUP($A10,'306'!$AG$1:$HM$2,52,FALSE)</f>
        <v>0</v>
      </c>
      <c r="BH10" s="69">
        <f>VLOOKUP($A10,'306'!$AG$1:$HM$2,53,FALSE)</f>
        <v>0</v>
      </c>
      <c r="BI10" s="75">
        <f>VLOOKUP($A10,'306'!$AG$1:$HM$2,54,FALSE)</f>
        <v>0</v>
      </c>
      <c r="BJ10" s="337"/>
      <c r="BK10" s="74">
        <f>VLOOKUP($A10,'306'!$AG$1:$HM$2,55,FALSE)</f>
        <v>0</v>
      </c>
      <c r="BL10" s="69">
        <f>VLOOKUP($A10,'306'!$AG$1:$HM$2,56,FALSE)</f>
        <v>0</v>
      </c>
      <c r="BM10" s="69">
        <f>VLOOKUP($A10,'306'!$AG$1:$HM$2,57,FALSE)</f>
        <v>0</v>
      </c>
      <c r="BN10" s="69">
        <f>VLOOKUP($A10,'306'!$AG$1:$HM$2,58,FALSE)</f>
        <v>0</v>
      </c>
      <c r="BO10" s="69">
        <f>VLOOKUP($A10,'306'!$AG$1:$HM$2,59,FALSE)</f>
        <v>0</v>
      </c>
      <c r="BP10" s="69">
        <f>VLOOKUP($A10,'306'!$AG$1:$HM$2,60,FALSE)</f>
        <v>0</v>
      </c>
      <c r="BQ10" s="75">
        <f>VLOOKUP($A10,'306'!$AG$1:$HM$2,61,FALSE)</f>
        <v>0</v>
      </c>
      <c r="BR10" s="337"/>
      <c r="BS10" s="74">
        <f>VLOOKUP($A10,'306'!$AG$1:$HM$2,62,FALSE)</f>
        <v>0</v>
      </c>
      <c r="BT10" s="69">
        <f>VLOOKUP($A10,'306'!$AG$1:$HM$2,63,FALSE)</f>
        <v>0</v>
      </c>
      <c r="BU10" s="69">
        <f>VLOOKUP($A10,'306'!$AG$1:$HM$2,64,FALSE)</f>
        <v>0</v>
      </c>
      <c r="BV10" s="69">
        <f>VLOOKUP($A10,'306'!$AG$1:$HM$2,65,FALSE)</f>
        <v>0</v>
      </c>
      <c r="BW10" s="69">
        <f>VLOOKUP($A10,'306'!$AG$1:$HM$2,66,FALSE)</f>
        <v>0</v>
      </c>
      <c r="BX10" s="69">
        <f>VLOOKUP($A10,'306'!$AG$1:$HM$2,67,FALSE)</f>
        <v>0</v>
      </c>
      <c r="BY10" s="75">
        <f>VLOOKUP($A10,'306'!$AG$1:$HM$2,68,FALSE)</f>
        <v>0</v>
      </c>
      <c r="BZ10" s="337"/>
      <c r="CA10" s="74">
        <f>VLOOKUP($A10,'306'!$AG$1:$HM$2,69,FALSE)</f>
        <v>0</v>
      </c>
      <c r="CB10" s="69">
        <f>VLOOKUP($A10,'306'!$AG$1:$HM$2,70,FALSE)</f>
        <v>0</v>
      </c>
      <c r="CC10" s="69">
        <f>VLOOKUP($A10,'306'!$AG$1:$HM$2,71,FALSE)</f>
        <v>0</v>
      </c>
      <c r="CD10" s="69">
        <f>VLOOKUP($A10,'306'!$AG$1:$HM$2,72,FALSE)</f>
        <v>0</v>
      </c>
      <c r="CE10" s="69">
        <f>VLOOKUP($A10,'306'!$AG$1:$HM$2,73,FALSE)</f>
        <v>0</v>
      </c>
      <c r="CF10" s="69">
        <f>VLOOKUP($A10,'306'!$AG$1:$HM$2,74,FALSE)</f>
        <v>0</v>
      </c>
      <c r="CG10" s="75">
        <f>VLOOKUP($A10,'306'!$AG$1:$HM$2,75,FALSE)</f>
        <v>0</v>
      </c>
      <c r="CH10" s="337"/>
      <c r="CI10" s="74">
        <f>VLOOKUP($A10,'306'!$AG$1:$HM$2,76,FALSE)</f>
        <v>0</v>
      </c>
      <c r="CJ10" s="69">
        <f>VLOOKUP($A10,'306'!$AG$1:$HM$2,77,FALSE)</f>
        <v>0</v>
      </c>
      <c r="CK10" s="69">
        <f>VLOOKUP($A10,'306'!$AG$1:$HM$2,78,FALSE)</f>
        <v>0</v>
      </c>
      <c r="CL10" s="69">
        <f>VLOOKUP($A10,'306'!$AG$1:$HM$2,79,FALSE)</f>
        <v>0</v>
      </c>
      <c r="CM10" s="69">
        <f>VLOOKUP($A10,'306'!$AG$1:$HM$2,80,FALSE)</f>
        <v>0</v>
      </c>
      <c r="CN10" s="69">
        <f>VLOOKUP($A10,'306'!$AG$1:$HM$2,81,FALSE)</f>
        <v>0</v>
      </c>
      <c r="CO10" s="75">
        <f>VLOOKUP($A10,'306'!$AG$1:$HM$2,82,FALSE)</f>
        <v>0</v>
      </c>
      <c r="CP10" s="337"/>
      <c r="CQ10" s="74">
        <f>VLOOKUP($A10,'306'!$AG$1:$HM$2,83,FALSE)</f>
        <v>0</v>
      </c>
      <c r="CR10" s="69">
        <f>VLOOKUP($A10,'306'!$AG$1:$HM$2,84,FALSE)</f>
        <v>0</v>
      </c>
      <c r="CS10" s="69">
        <f>VLOOKUP($A10,'306'!$AG$1:$HM$2,85,FALSE)</f>
        <v>0</v>
      </c>
      <c r="CT10" s="69">
        <f>VLOOKUP($A10,'306'!$AG$1:$HM$2,86,FALSE)</f>
        <v>0</v>
      </c>
      <c r="CU10" s="69">
        <f>VLOOKUP($A10,'306'!$AG$1:$HM$2,87,FALSE)</f>
        <v>0</v>
      </c>
      <c r="CV10" s="69">
        <f>VLOOKUP($A10,'306'!$AG$1:$HM$2,88,FALSE)</f>
        <v>0</v>
      </c>
      <c r="CW10" s="75">
        <f>VLOOKUP($A10,'306'!$AG$1:$HM$2,89,FALSE)</f>
        <v>0</v>
      </c>
      <c r="CX10" s="337"/>
      <c r="CY10" s="74">
        <f>VLOOKUP($A10,'306'!$AG$1:$HM$2,90,FALSE)</f>
        <v>0</v>
      </c>
      <c r="CZ10" s="69">
        <f>VLOOKUP($A10,'306'!$AG$1:$HM$2,91,FALSE)</f>
        <v>0</v>
      </c>
      <c r="DA10" s="69">
        <f>VLOOKUP($A10,'306'!$AG$1:$HM$2,92,FALSE)</f>
        <v>0</v>
      </c>
      <c r="DB10" s="69">
        <f>VLOOKUP($A10,'306'!$AG$1:$HM$2,93,FALSE)</f>
        <v>0</v>
      </c>
      <c r="DC10" s="69">
        <f>VLOOKUP($A10,'306'!$AG$1:$HM$2,94,FALSE)</f>
        <v>0</v>
      </c>
      <c r="DD10" s="69">
        <f>VLOOKUP($A10,'306'!$AG$1:$HM$2,95,FALSE)</f>
        <v>0</v>
      </c>
      <c r="DE10" s="75">
        <f>VLOOKUP($A10,'306'!$AG$1:$HM$2,96,FALSE)</f>
        <v>0</v>
      </c>
      <c r="DF10" s="337"/>
      <c r="DG10" s="74">
        <f>VLOOKUP($A10,'306'!$AG$1:$HM$2,97,FALSE)</f>
        <v>0</v>
      </c>
      <c r="DH10" s="69">
        <f>VLOOKUP($A10,'306'!$AG$1:$HM$2,98,FALSE)</f>
        <v>0</v>
      </c>
      <c r="DI10" s="69">
        <f>VLOOKUP($A10,'306'!$AG$1:$HM$2,99,FALSE)</f>
        <v>0</v>
      </c>
      <c r="DJ10" s="69">
        <f>VLOOKUP($A10,'306'!$AG$1:$HM$2,100,FALSE)</f>
        <v>0</v>
      </c>
      <c r="DK10" s="69">
        <f>VLOOKUP($A10,'306'!$AG$1:$HM$2,101,FALSE)</f>
        <v>0</v>
      </c>
      <c r="DL10" s="69">
        <f>VLOOKUP($A10,'306'!$AG$1:$HM$2,102,FALSE)</f>
        <v>0</v>
      </c>
      <c r="DM10" s="75">
        <f>VLOOKUP($A10,'306'!$AG$1:$HM$2,103,FALSE)</f>
        <v>0</v>
      </c>
      <c r="DN10" s="337"/>
      <c r="DO10" s="74">
        <f>VLOOKUP($A10,'306'!$AG$1:$HM$2,104,FALSE)</f>
        <v>0</v>
      </c>
      <c r="DP10" s="69">
        <f>VLOOKUP($A10,'306'!$AG$1:$HM$2,105,FALSE)</f>
        <v>0</v>
      </c>
      <c r="DQ10" s="69">
        <f>VLOOKUP($A10,'306'!$AG$1:$HM$2,106,FALSE)</f>
        <v>0</v>
      </c>
      <c r="DR10" s="69">
        <f>VLOOKUP($A10,'306'!$AG$1:$HM$2,107,FALSE)</f>
        <v>0</v>
      </c>
      <c r="DS10" s="69">
        <f>VLOOKUP($A10,'306'!$AG$1:$HM$2,108,FALSE)</f>
        <v>0</v>
      </c>
      <c r="DT10" s="69">
        <f>VLOOKUP($A10,'306'!$AG$1:$HM$2,109,FALSE)</f>
        <v>0</v>
      </c>
      <c r="DU10" s="75">
        <f>VLOOKUP($A10,'306'!$AG$1:$HM$2,110,FALSE)</f>
        <v>0</v>
      </c>
      <c r="DV10" s="337"/>
      <c r="DW10" s="74">
        <f>VLOOKUP($A10,'306'!$AG$1:$HM$2,111,FALSE)</f>
        <v>0</v>
      </c>
      <c r="DX10" s="69">
        <f>VLOOKUP($A10,'306'!$AG$1:$HM$2,112,FALSE)</f>
        <v>0</v>
      </c>
      <c r="DY10" s="69">
        <f>VLOOKUP($A10,'306'!$AG$1:$HM$2,113,FALSE)</f>
        <v>0</v>
      </c>
      <c r="DZ10" s="69">
        <f>VLOOKUP($A10,'306'!$AG$1:$HM$2,114,FALSE)</f>
        <v>0</v>
      </c>
      <c r="EA10" s="69">
        <f>VLOOKUP($A10,'306'!$AG$1:$HM$2,115,FALSE)</f>
        <v>0</v>
      </c>
      <c r="EB10" s="69">
        <f>VLOOKUP($A10,'306'!$AG$1:$HM$2,116,FALSE)</f>
        <v>0</v>
      </c>
      <c r="EC10" s="75">
        <f>VLOOKUP($A10,'306'!$AG$1:$HM$2,117,FALSE)</f>
        <v>0</v>
      </c>
      <c r="ED10" s="337"/>
      <c r="EE10" s="74">
        <f>VLOOKUP($A10,'306'!$AG$1:$HM$2,118,FALSE)</f>
        <v>0</v>
      </c>
      <c r="EF10" s="69">
        <f>VLOOKUP($A10,'306'!$AG$1:$HM$2,119,FALSE)</f>
        <v>0</v>
      </c>
      <c r="EG10" s="69">
        <f>VLOOKUP($A10,'306'!$AG$1:$HM$2,120,FALSE)</f>
        <v>0</v>
      </c>
      <c r="EH10" s="69">
        <f>VLOOKUP($A10,'306'!$AG$1:$HM$2,121,FALSE)</f>
        <v>0</v>
      </c>
      <c r="EI10" s="69">
        <f>VLOOKUP($A10,'306'!$AG$1:$HM$2,122,FALSE)</f>
        <v>0</v>
      </c>
      <c r="EJ10" s="69">
        <f>VLOOKUP($A10,'306'!$AG$1:$HM$2,123,FALSE)</f>
        <v>0</v>
      </c>
      <c r="EK10" s="75">
        <f>VLOOKUP($A10,'306'!$AG$1:$HM$2,124,FALSE)</f>
        <v>0</v>
      </c>
      <c r="EL10" s="337"/>
      <c r="EM10" s="74">
        <f>VLOOKUP($A10,'306'!$AG$1:$HM$2,125,FALSE)</f>
        <v>0</v>
      </c>
      <c r="EN10" s="69">
        <f>VLOOKUP($A10,'306'!$AG$1:$HM$2,126,FALSE)</f>
        <v>0</v>
      </c>
      <c r="EO10" s="69">
        <f>VLOOKUP($A10,'306'!$AG$1:$HM$2,127,FALSE)</f>
        <v>0</v>
      </c>
      <c r="EP10" s="69">
        <f>VLOOKUP($A10,'306'!$AG$1:$HM$2,128,FALSE)</f>
        <v>0</v>
      </c>
      <c r="EQ10" s="69">
        <f>VLOOKUP($A10,'306'!$AG$1:$HM$2,129,FALSE)</f>
        <v>0</v>
      </c>
      <c r="ER10" s="69">
        <f>VLOOKUP($A10,'306'!$AG$1:$HM$2,130,FALSE)</f>
        <v>0</v>
      </c>
      <c r="ES10" s="75">
        <f>VLOOKUP($A10,'306'!$AG$1:$HM$2,131,FALSE)</f>
        <v>0</v>
      </c>
      <c r="ET10" s="337"/>
      <c r="EU10" s="74">
        <f>VLOOKUP($A10,'306'!$AG$1:$HM$2,132,FALSE)</f>
        <v>0</v>
      </c>
      <c r="EV10" s="69">
        <f>VLOOKUP($A10,'306'!$AG$1:$HM$2,133,FALSE)</f>
        <v>0</v>
      </c>
      <c r="EW10" s="69">
        <f>VLOOKUP($A10,'306'!$AG$1:$HM$2,134,FALSE)</f>
        <v>0</v>
      </c>
      <c r="EX10" s="69">
        <f>VLOOKUP($A10,'306'!$AG$1:$HM$2,135,FALSE)</f>
        <v>0</v>
      </c>
      <c r="EY10" s="69">
        <f>VLOOKUP($A10,'306'!$AG$1:$HM$2,136,FALSE)</f>
        <v>0</v>
      </c>
      <c r="EZ10" s="69">
        <f>VLOOKUP($A10,'306'!$AG$1:$HM$2,137,FALSE)</f>
        <v>0</v>
      </c>
      <c r="FA10" s="75">
        <f>VLOOKUP($A10,'306'!$AG$1:$HM$2,138,FALSE)</f>
        <v>0</v>
      </c>
      <c r="FB10" s="337"/>
      <c r="FC10" s="74">
        <f>VLOOKUP($A10,'306'!$AG$1:$HM$2,139,FALSE)</f>
        <v>0</v>
      </c>
      <c r="FD10" s="69">
        <f>VLOOKUP($A10,'306'!$AG$1:$HM$2,140,FALSE)</f>
        <v>0</v>
      </c>
      <c r="FE10" s="69">
        <f>VLOOKUP($A10,'306'!$AG$1:$HM$2,141,FALSE)</f>
        <v>0</v>
      </c>
      <c r="FF10" s="69">
        <f>VLOOKUP($A10,'306'!$AG$1:$HM$2,142,FALSE)</f>
        <v>0</v>
      </c>
      <c r="FG10" s="69">
        <f>VLOOKUP($A10,'306'!$AG$1:$HM$2,143,FALSE)</f>
        <v>0</v>
      </c>
      <c r="FH10" s="69">
        <f>VLOOKUP($A10,'306'!$AG$1:$HM$2,144,FALSE)</f>
        <v>0</v>
      </c>
      <c r="FI10" s="75">
        <f>VLOOKUP($A10,'306'!$AG$1:$HM$2,145,FALSE)</f>
        <v>0</v>
      </c>
      <c r="FJ10" s="337"/>
      <c r="FK10" s="74">
        <f>VLOOKUP($A10,'306'!$AG$1:$HM$2,146,FALSE)</f>
        <v>0</v>
      </c>
      <c r="FL10" s="69">
        <f>VLOOKUP($A10,'306'!$AG$1:$HM$2,147,FALSE)</f>
        <v>0</v>
      </c>
      <c r="FM10" s="69">
        <f>VLOOKUP($A10,'306'!$AG$1:$HM$2,148,FALSE)</f>
        <v>0</v>
      </c>
      <c r="FN10" s="69">
        <f>VLOOKUP($A10,'306'!$AG$1:$HM$2,149,FALSE)</f>
        <v>0</v>
      </c>
      <c r="FO10" s="69">
        <f>VLOOKUP($A10,'306'!$AG$1:$HM$2,150,FALSE)</f>
        <v>0</v>
      </c>
      <c r="FP10" s="69">
        <f>VLOOKUP($A10,'306'!$AG$1:$HM$2,151,FALSE)</f>
        <v>0</v>
      </c>
      <c r="FQ10" s="75">
        <f>VLOOKUP($A10,'306'!$AG$1:$HM$2,152,FALSE)</f>
        <v>0</v>
      </c>
      <c r="FR10" s="337"/>
      <c r="FS10" s="74">
        <f>VLOOKUP($A10,'306'!$AG$1:$HM$2,153,FALSE)</f>
        <v>0</v>
      </c>
      <c r="FT10" s="69">
        <f>VLOOKUP($A10,'306'!$AG$1:$HM$2,154,FALSE)</f>
        <v>0</v>
      </c>
      <c r="FU10" s="69">
        <f>VLOOKUP($A10,'306'!$AG$1:$HM$2,155,FALSE)</f>
        <v>0</v>
      </c>
      <c r="FV10" s="69">
        <f>VLOOKUP($A10,'306'!$AG$1:$HM$2,156,FALSE)</f>
        <v>0</v>
      </c>
      <c r="FW10" s="69">
        <f>VLOOKUP($A10,'306'!$AG$1:$HM$2,157,FALSE)</f>
        <v>0</v>
      </c>
      <c r="FX10" s="69">
        <f>VLOOKUP($A10,'306'!$AG$1:$HM$2,158,FALSE)</f>
        <v>0</v>
      </c>
      <c r="FY10" s="75">
        <f>VLOOKUP($A10,'306'!$AG$1:$HM$2,159,FALSE)</f>
        <v>0</v>
      </c>
      <c r="FZ10" s="337"/>
      <c r="GA10" s="74">
        <f>VLOOKUP($A10,'306'!$AG$1:$HM$2,160,FALSE)</f>
        <v>0</v>
      </c>
      <c r="GB10" s="69">
        <f>VLOOKUP($A10,'306'!$AG$1:$HM$2,161,FALSE)</f>
        <v>0</v>
      </c>
      <c r="GC10" s="69">
        <f>VLOOKUP($A10,'306'!$AG$1:$HM$2,162,FALSE)</f>
        <v>0</v>
      </c>
      <c r="GD10" s="69">
        <f>VLOOKUP($A10,'306'!$AG$1:$HM$2,163,FALSE)</f>
        <v>0</v>
      </c>
      <c r="GE10" s="69">
        <f>VLOOKUP($A10,'306'!$AG$1:$HM$2,164,FALSE)</f>
        <v>0</v>
      </c>
      <c r="GF10" s="69">
        <f>VLOOKUP($A10,'306'!$AG$1:$HM$2,165,FALSE)</f>
        <v>0</v>
      </c>
      <c r="GG10" s="75">
        <f>VLOOKUP($A10,'306'!$AG$1:$HM$2,166,FALSE)</f>
        <v>0</v>
      </c>
      <c r="GH10" s="337"/>
      <c r="GI10" s="74">
        <f>VLOOKUP($A10,'306'!$AG$1:$HM$2,167,FALSE)</f>
        <v>0</v>
      </c>
      <c r="GJ10" s="69">
        <f>VLOOKUP($A10,'306'!$AG$1:$HM$2,168,FALSE)</f>
        <v>0</v>
      </c>
      <c r="GK10" s="69">
        <f>VLOOKUP($A10,'306'!$AG$1:$HM$2,169,FALSE)</f>
        <v>0</v>
      </c>
      <c r="GL10" s="69">
        <f>VLOOKUP($A10,'306'!$AG$1:$HM$2,170,FALSE)</f>
        <v>0</v>
      </c>
      <c r="GM10" s="69">
        <f>VLOOKUP($A10,'306'!$AG$1:$HM$2,171,FALSE)</f>
        <v>0</v>
      </c>
      <c r="GN10" s="69">
        <f>VLOOKUP($A10,'306'!$AG$1:$HM$2,172,FALSE)</f>
        <v>0</v>
      </c>
      <c r="GO10" s="75">
        <f>VLOOKUP($A10,'306'!$AG$1:$HM$2,173,FALSE)</f>
        <v>0</v>
      </c>
      <c r="GP10" s="337"/>
      <c r="GQ10" s="74">
        <f>VLOOKUP($A10,'306'!$AG$1:$HM$2,174,FALSE)</f>
        <v>0</v>
      </c>
      <c r="GR10" s="69">
        <f>VLOOKUP($A10,'306'!$AG$1:$HM$2,175,FALSE)</f>
        <v>0</v>
      </c>
      <c r="GS10" s="69">
        <f>VLOOKUP($A10,'306'!$AG$1:$HM$2,176,FALSE)</f>
        <v>0</v>
      </c>
      <c r="GT10" s="69">
        <f>VLOOKUP($A10,'306'!$AG$1:$HM$2,177,FALSE)</f>
        <v>0</v>
      </c>
      <c r="GU10" s="69">
        <f>VLOOKUP($A10,'306'!$AG$1:$HM$2,178,FALSE)</f>
        <v>0</v>
      </c>
      <c r="GV10" s="69">
        <f>VLOOKUP($A10,'306'!$AG$1:$HM$2,179,FALSE)</f>
        <v>0</v>
      </c>
      <c r="GW10" s="75">
        <f>VLOOKUP($A10,'306'!$AG$1:$HM$2,180,FALSE)</f>
        <v>0</v>
      </c>
      <c r="GX10" s="337"/>
      <c r="GY10" s="74">
        <f>VLOOKUP($A10,'306'!$AG$1:$HM$2,181,FALSE)</f>
        <v>0</v>
      </c>
      <c r="GZ10" s="69">
        <f>VLOOKUP($A10,'306'!$AG$1:$HM$2,182,FALSE)</f>
        <v>0</v>
      </c>
      <c r="HA10" s="69">
        <f>VLOOKUP($A10,'306'!$AG$1:$HM$2,183,FALSE)</f>
        <v>0</v>
      </c>
      <c r="HB10" s="69">
        <f>VLOOKUP($A10,'306'!$AG$1:$HM$2,184,FALSE)</f>
        <v>0</v>
      </c>
      <c r="HC10" s="69">
        <f>VLOOKUP($A10,'306'!$AG$1:$HM$2,185,FALSE)</f>
        <v>0</v>
      </c>
      <c r="HD10" s="69">
        <f>VLOOKUP($A10,'306'!$AG$1:$HM$2,186,FALSE)</f>
        <v>0</v>
      </c>
      <c r="HE10" s="124">
        <f>VLOOKUP($A10,'306'!$AG$1:$HM$2,187,FALSE)</f>
        <v>0</v>
      </c>
      <c r="HF10" s="24"/>
      <c r="HG10" s="24"/>
    </row>
    <row r="11" spans="1:220" x14ac:dyDescent="0.25">
      <c r="A11" s="290">
        <f t="shared" si="0"/>
        <v>207</v>
      </c>
      <c r="B11" s="291">
        <f>VLOOKUP($A11,'307'!$AU$1:$IA$2,2,FALSE)</f>
        <v>0</v>
      </c>
      <c r="C11" s="290">
        <f>VLOOKUP($A11,'307'!$AU$1:$IA$2,3,FALSE)</f>
        <v>0</v>
      </c>
      <c r="D11" s="290">
        <f>VLOOKUP($A11,'307'!$AU$1:$IA$2,4,FALSE)</f>
        <v>0</v>
      </c>
      <c r="E11" s="292">
        <f>VLOOKUP($A11,'307'!$AU$1:$IA$2,5,FALSE)</f>
        <v>0</v>
      </c>
      <c r="F11" s="337"/>
      <c r="G11" s="73">
        <f>VLOOKUP($A11,'307'!$AU$1:$IA$2,6,FALSE)</f>
        <v>0</v>
      </c>
      <c r="H11" s="24">
        <f>VLOOKUP($A11,'307'!$AU$1:$IA$2,7,FALSE)</f>
        <v>0</v>
      </c>
      <c r="I11" s="24">
        <f>VLOOKUP($A11,'307'!$AU$1:$IA$2,8,FALSE)</f>
        <v>0</v>
      </c>
      <c r="J11" s="24">
        <f>VLOOKUP($A11,'307'!$AU$1:$IA$2,9,FALSE)</f>
        <v>0</v>
      </c>
      <c r="K11" s="24">
        <f>VLOOKUP($A11,'307'!$AU$1:$IA$2,10,FALSE)</f>
        <v>0</v>
      </c>
      <c r="L11" s="24">
        <f>VLOOKUP($A11,'307'!$AU$1:$IA$2,11,FALSE)</f>
        <v>0</v>
      </c>
      <c r="M11" s="137">
        <f>VLOOKUP($A11,'307'!$AU$1:$IA$2,12,FALSE)</f>
        <v>0</v>
      </c>
      <c r="N11" s="337"/>
      <c r="O11" s="74">
        <f>VLOOKUP($A11,'307'!$AU$1:$IA$2,13,FALSE)</f>
        <v>0</v>
      </c>
      <c r="P11" s="69">
        <f>VLOOKUP($A11,'307'!$AU$1:$IA$2,14,FALSE)</f>
        <v>0</v>
      </c>
      <c r="Q11" s="69">
        <f>VLOOKUP($A11,'307'!$AU$1:$IA$2,15,FALSE)</f>
        <v>0</v>
      </c>
      <c r="R11" s="69">
        <f>VLOOKUP($A11,'307'!$AU$1:$IA$2,16,FALSE)</f>
        <v>0</v>
      </c>
      <c r="S11" s="69">
        <f>VLOOKUP($A11,'307'!$AU$1:$IA$2,17,FALSE)</f>
        <v>0</v>
      </c>
      <c r="T11" s="69">
        <f>VLOOKUP($A11,'307'!$AU$1:$IA$2,18,FALSE)</f>
        <v>0</v>
      </c>
      <c r="U11" s="75">
        <f>VLOOKUP($A11,'307'!$AU$1:$IA$2,19,FALSE)</f>
        <v>0</v>
      </c>
      <c r="V11" s="337"/>
      <c r="W11" s="74">
        <f>VLOOKUP($A11,'307'!$AU$1:$IA$2,20,FALSE)</f>
        <v>0</v>
      </c>
      <c r="X11" s="69">
        <f>VLOOKUP($A11,'307'!$AU$1:$IA$2,21,FALSE)</f>
        <v>0</v>
      </c>
      <c r="Y11" s="69">
        <f>VLOOKUP($A11,'307'!$AU$1:$IA$2,22,FALSE)</f>
        <v>0</v>
      </c>
      <c r="Z11" s="69">
        <f>VLOOKUP($A11,'307'!$AU$1:$IA$2,23,FALSE)</f>
        <v>0</v>
      </c>
      <c r="AA11" s="69">
        <f>VLOOKUP($A11,'307'!$AU$1:$IA$2,24,FALSE)</f>
        <v>0</v>
      </c>
      <c r="AB11" s="69">
        <f>VLOOKUP($A11,'307'!$AU$1:$IA$2,25,FALSE)</f>
        <v>0</v>
      </c>
      <c r="AC11" s="75">
        <f>VLOOKUP($A11,'307'!$AU$1:$IA$2,26,FALSE)</f>
        <v>0</v>
      </c>
      <c r="AD11" s="337"/>
      <c r="AE11" s="74">
        <f>VLOOKUP($A11,'307'!$AU$1:$IA$2,27,FALSE)</f>
        <v>0</v>
      </c>
      <c r="AF11" s="69">
        <f>VLOOKUP($A11,'307'!$AU$1:$IA$2,28,FALSE)</f>
        <v>0</v>
      </c>
      <c r="AG11" s="69">
        <f>VLOOKUP($A11,'307'!$AU$1:$IA$2,29,FALSE)</f>
        <v>0</v>
      </c>
      <c r="AH11" s="69">
        <f>VLOOKUP($A11,'307'!$AU$1:$IA$2,30,FALSE)</f>
        <v>0</v>
      </c>
      <c r="AI11" s="69">
        <f>VLOOKUP($A11,'307'!$AU$1:$IA$2,31,FALSE)</f>
        <v>0</v>
      </c>
      <c r="AJ11" s="69">
        <f>VLOOKUP($A11,'307'!$AU$1:$IA$2,32,FALSE)</f>
        <v>0</v>
      </c>
      <c r="AK11" s="75">
        <f>VLOOKUP($A11,'307'!$AU$1:$IA$2,33,FALSE)</f>
        <v>0</v>
      </c>
      <c r="AL11" s="337"/>
      <c r="AM11" s="74">
        <f>VLOOKUP($A11,'307'!$AU$1:$IA$2,34,FALSE)</f>
        <v>0</v>
      </c>
      <c r="AN11" s="69">
        <f>VLOOKUP($A11,'307'!$AU$1:$IA$2,35,FALSE)</f>
        <v>0</v>
      </c>
      <c r="AO11" s="69">
        <f>VLOOKUP($A11,'307'!$AU$1:$IA$2,36,FALSE)</f>
        <v>0</v>
      </c>
      <c r="AP11" s="69">
        <f>VLOOKUP($A11,'307'!$AU$1:$IA$2,37,FALSE)</f>
        <v>0</v>
      </c>
      <c r="AQ11" s="69">
        <f>VLOOKUP($A11,'307'!$AU$1:$IA$2,38,FALSE)</f>
        <v>0</v>
      </c>
      <c r="AR11" s="69">
        <f>VLOOKUP($A11,'307'!$AU$1:$IA$2,39,FALSE)</f>
        <v>0</v>
      </c>
      <c r="AS11" s="75">
        <f>VLOOKUP($A11,'307'!$AU$1:$IA$2,40,FALSE)</f>
        <v>0</v>
      </c>
      <c r="AT11" s="337"/>
      <c r="AU11" s="74">
        <f>VLOOKUP($A11,'307'!$AU$1:$IA$2,41,FALSE)</f>
        <v>0</v>
      </c>
      <c r="AV11" s="69">
        <f>VLOOKUP($A11,'307'!$AU$1:$IA$2,42,FALSE)</f>
        <v>0</v>
      </c>
      <c r="AW11" s="69">
        <f>VLOOKUP($A11,'307'!$AU$1:$IA$2,43,FALSE)</f>
        <v>0</v>
      </c>
      <c r="AX11" s="69">
        <f>VLOOKUP($A11,'307'!$AU$1:$IA$2,44,FALSE)</f>
        <v>0</v>
      </c>
      <c r="AY11" s="69">
        <f>VLOOKUP($A11,'307'!$AU$1:$IA$2,45,FALSE)</f>
        <v>0</v>
      </c>
      <c r="AZ11" s="69">
        <f>VLOOKUP($A11,'307'!$AU$1:$IA$2,46,FALSE)</f>
        <v>0</v>
      </c>
      <c r="BA11" s="75">
        <f>VLOOKUP($A11,'307'!$AU$1:$IA$2,47,FALSE)</f>
        <v>0</v>
      </c>
      <c r="BB11" s="337"/>
      <c r="BC11" s="74">
        <f>VLOOKUP($A11,'307'!$AU$1:$IA$2,48,FALSE)</f>
        <v>0</v>
      </c>
      <c r="BD11" s="69">
        <f>VLOOKUP($A11,'307'!$AU$1:$IA$2,49,FALSE)</f>
        <v>0</v>
      </c>
      <c r="BE11" s="69">
        <f>VLOOKUP($A11,'307'!$AU$1:$IA$2,50,FALSE)</f>
        <v>0</v>
      </c>
      <c r="BF11" s="69">
        <f>VLOOKUP($A11,'307'!$AU$1:$IA$2,51,FALSE)</f>
        <v>0</v>
      </c>
      <c r="BG11" s="69">
        <f>VLOOKUP($A11,'307'!$AU$1:$IA$2,52,FALSE)</f>
        <v>0</v>
      </c>
      <c r="BH11" s="69">
        <f>VLOOKUP($A11,'307'!$AU$1:$IA$2,53,FALSE)</f>
        <v>0</v>
      </c>
      <c r="BI11" s="75">
        <f>VLOOKUP($A11,'307'!$AU$1:$IA$2,54,FALSE)</f>
        <v>0</v>
      </c>
      <c r="BJ11" s="337"/>
      <c r="BK11" s="74">
        <f>VLOOKUP($A11,'307'!$AU$1:$IA$2,55,FALSE)</f>
        <v>0</v>
      </c>
      <c r="BL11" s="69">
        <f>VLOOKUP($A11,'307'!$AU$1:$IA$2,56,FALSE)</f>
        <v>0</v>
      </c>
      <c r="BM11" s="69">
        <f>VLOOKUP($A11,'307'!$AU$1:$IA$2,57,FALSE)</f>
        <v>0</v>
      </c>
      <c r="BN11" s="69">
        <f>VLOOKUP($A11,'307'!$AU$1:$IA$2,58,FALSE)</f>
        <v>0</v>
      </c>
      <c r="BO11" s="69">
        <f>VLOOKUP($A11,'307'!$AU$1:$IA$2,59,FALSE)</f>
        <v>0</v>
      </c>
      <c r="BP11" s="69">
        <f>VLOOKUP($A11,'307'!$AU$1:$IA$2,60,FALSE)</f>
        <v>0</v>
      </c>
      <c r="BQ11" s="75">
        <f>VLOOKUP($A11,'307'!$AU$1:$IA$2,61,FALSE)</f>
        <v>0</v>
      </c>
      <c r="BR11" s="337"/>
      <c r="BS11" s="74">
        <f>VLOOKUP($A11,'307'!$AU$1:$IA$2,62,FALSE)</f>
        <v>0</v>
      </c>
      <c r="BT11" s="69">
        <f>VLOOKUP($A11,'307'!$AU$1:$IA$2,63,FALSE)</f>
        <v>0</v>
      </c>
      <c r="BU11" s="69">
        <f>VLOOKUP($A11,'307'!$AU$1:$IA$2,64,FALSE)</f>
        <v>0</v>
      </c>
      <c r="BV11" s="69">
        <f>VLOOKUP($A11,'307'!$AU$1:$IA$2,65,FALSE)</f>
        <v>0</v>
      </c>
      <c r="BW11" s="69">
        <f>VLOOKUP($A11,'307'!$AU$1:$IA$2,66,FALSE)</f>
        <v>0</v>
      </c>
      <c r="BX11" s="69">
        <f>VLOOKUP($A11,'307'!$AU$1:$IA$2,67,FALSE)</f>
        <v>0</v>
      </c>
      <c r="BY11" s="75">
        <f>VLOOKUP($A11,'307'!$AU$1:$IA$2,68,FALSE)</f>
        <v>0</v>
      </c>
      <c r="BZ11" s="337"/>
      <c r="CA11" s="74">
        <f>VLOOKUP($A11,'307'!$AU$1:$IA$2,69,FALSE)</f>
        <v>0</v>
      </c>
      <c r="CB11" s="69">
        <f>VLOOKUP($A11,'307'!$AU$1:$IA$2,70,FALSE)</f>
        <v>0</v>
      </c>
      <c r="CC11" s="69">
        <f>VLOOKUP($A11,'307'!$AU$1:$IA$2,71,FALSE)</f>
        <v>0</v>
      </c>
      <c r="CD11" s="69">
        <f>VLOOKUP($A11,'307'!$AU$1:$IA$2,72,FALSE)</f>
        <v>0</v>
      </c>
      <c r="CE11" s="69">
        <f>VLOOKUP($A11,'307'!$AU$1:$IA$2,73,FALSE)</f>
        <v>0</v>
      </c>
      <c r="CF11" s="69">
        <f>VLOOKUP($A11,'307'!$AU$1:$IA$2,74,FALSE)</f>
        <v>0</v>
      </c>
      <c r="CG11" s="75">
        <f>VLOOKUP($A11,'307'!$AU$1:$IA$2,75,FALSE)</f>
        <v>0</v>
      </c>
      <c r="CH11" s="337"/>
      <c r="CI11" s="74">
        <f>VLOOKUP($A11,'307'!$AU$1:$IA$2,76,FALSE)</f>
        <v>0</v>
      </c>
      <c r="CJ11" s="69">
        <f>VLOOKUP($A11,'307'!$AU$1:$IA$2,77,FALSE)</f>
        <v>0</v>
      </c>
      <c r="CK11" s="69">
        <f>VLOOKUP($A11,'307'!$AU$1:$IA$2,78,FALSE)</f>
        <v>0</v>
      </c>
      <c r="CL11" s="69">
        <f>VLOOKUP($A11,'307'!$AU$1:$IA$2,79,FALSE)</f>
        <v>0</v>
      </c>
      <c r="CM11" s="69">
        <f>VLOOKUP($A11,'307'!$AU$1:$IA$2,80,FALSE)</f>
        <v>0</v>
      </c>
      <c r="CN11" s="69">
        <f>VLOOKUP($A11,'307'!$AU$1:$IA$2,81,FALSE)</f>
        <v>0</v>
      </c>
      <c r="CO11" s="75">
        <f>VLOOKUP($A11,'307'!$AU$1:$IA$2,82,FALSE)</f>
        <v>0</v>
      </c>
      <c r="CP11" s="337"/>
      <c r="CQ11" s="74">
        <f>VLOOKUP($A11,'307'!$AU$1:$IA$2,83,FALSE)</f>
        <v>0</v>
      </c>
      <c r="CR11" s="69">
        <f>VLOOKUP($A11,'307'!$AU$1:$IA$2,84,FALSE)</f>
        <v>0</v>
      </c>
      <c r="CS11" s="69">
        <f>VLOOKUP($A11,'307'!$AU$1:$IA$2,85,FALSE)</f>
        <v>0</v>
      </c>
      <c r="CT11" s="69">
        <f>VLOOKUP($A11,'307'!$AU$1:$IA$2,86,FALSE)</f>
        <v>0</v>
      </c>
      <c r="CU11" s="69">
        <f>VLOOKUP($A11,'307'!$AU$1:$IA$2,87,FALSE)</f>
        <v>0</v>
      </c>
      <c r="CV11" s="69">
        <f>VLOOKUP($A11,'307'!$AU$1:$IA$2,88,FALSE)</f>
        <v>0</v>
      </c>
      <c r="CW11" s="75">
        <f>VLOOKUP($A11,'307'!$AU$1:$IA$2,89,FALSE)</f>
        <v>0</v>
      </c>
      <c r="CX11" s="337"/>
      <c r="CY11" s="74">
        <f>VLOOKUP($A11,'307'!$AU$1:$IA$2,90,FALSE)</f>
        <v>0</v>
      </c>
      <c r="CZ11" s="69">
        <f>VLOOKUP($A11,'307'!$AU$1:$IA$2,91,FALSE)</f>
        <v>0</v>
      </c>
      <c r="DA11" s="69">
        <f>VLOOKUP($A11,'307'!$AU$1:$IA$2,92,FALSE)</f>
        <v>0</v>
      </c>
      <c r="DB11" s="69">
        <f>VLOOKUP($A11,'307'!$AU$1:$IA$2,93,FALSE)</f>
        <v>0</v>
      </c>
      <c r="DC11" s="69">
        <f>VLOOKUP($A11,'307'!$AU$1:$IA$2,94,FALSE)</f>
        <v>0</v>
      </c>
      <c r="DD11" s="69">
        <f>VLOOKUP($A11,'307'!$AU$1:$IA$2,95,FALSE)</f>
        <v>0</v>
      </c>
      <c r="DE11" s="75">
        <f>VLOOKUP($A11,'307'!$AU$1:$IA$2,96,FALSE)</f>
        <v>0</v>
      </c>
      <c r="DF11" s="337"/>
      <c r="DG11" s="74">
        <f>VLOOKUP($A11,'307'!$AU$1:$IA$2,97,FALSE)</f>
        <v>0</v>
      </c>
      <c r="DH11" s="69">
        <f>VLOOKUP($A11,'307'!$AU$1:$IA$2,98,FALSE)</f>
        <v>0</v>
      </c>
      <c r="DI11" s="69">
        <f>VLOOKUP($A11,'307'!$AU$1:$IA$2,99,FALSE)</f>
        <v>0</v>
      </c>
      <c r="DJ11" s="69">
        <f>VLOOKUP($A11,'307'!$AU$1:$IA$2,100,FALSE)</f>
        <v>0</v>
      </c>
      <c r="DK11" s="69">
        <f>VLOOKUP($A11,'307'!$AU$1:$IA$2,101,FALSE)</f>
        <v>0</v>
      </c>
      <c r="DL11" s="69">
        <f>VLOOKUP($A11,'307'!$AU$1:$IA$2,102,FALSE)</f>
        <v>0</v>
      </c>
      <c r="DM11" s="75">
        <f>VLOOKUP($A11,'307'!$AU$1:$IA$2,103,FALSE)</f>
        <v>0</v>
      </c>
      <c r="DN11" s="337"/>
      <c r="DO11" s="74">
        <f>VLOOKUP($A11,'307'!$AU$1:$IA$2,104,FALSE)</f>
        <v>0</v>
      </c>
      <c r="DP11" s="69">
        <f>VLOOKUP($A11,'307'!$AU$1:$IA$2,105,FALSE)</f>
        <v>0</v>
      </c>
      <c r="DQ11" s="69">
        <f>VLOOKUP($A11,'307'!$AU$1:$IA$2,106,FALSE)</f>
        <v>0</v>
      </c>
      <c r="DR11" s="69">
        <f>VLOOKUP($A11,'307'!$AU$1:$IA$2,107,FALSE)</f>
        <v>0</v>
      </c>
      <c r="DS11" s="69">
        <f>VLOOKUP($A11,'307'!$AU$1:$IA$2,108,FALSE)</f>
        <v>0</v>
      </c>
      <c r="DT11" s="69">
        <f>VLOOKUP($A11,'307'!$AU$1:$IA$2,109,FALSE)</f>
        <v>0</v>
      </c>
      <c r="DU11" s="75">
        <f>VLOOKUP($A11,'307'!$AU$1:$IA$2,110,FALSE)</f>
        <v>0</v>
      </c>
      <c r="DV11" s="337"/>
      <c r="DW11" s="74">
        <f>VLOOKUP($A11,'307'!$AU$1:$IA$2,111,FALSE)</f>
        <v>0</v>
      </c>
      <c r="DX11" s="69">
        <f>VLOOKUP($A11,'307'!$AU$1:$IA$2,112,FALSE)</f>
        <v>0</v>
      </c>
      <c r="DY11" s="69">
        <f>VLOOKUP($A11,'307'!$AU$1:$IA$2,113,FALSE)</f>
        <v>0</v>
      </c>
      <c r="DZ11" s="69">
        <f>VLOOKUP($A11,'307'!$AU$1:$IA$2,114,FALSE)</f>
        <v>0</v>
      </c>
      <c r="EA11" s="69">
        <f>VLOOKUP($A11,'307'!$AU$1:$IA$2,115,FALSE)</f>
        <v>0</v>
      </c>
      <c r="EB11" s="69">
        <f>VLOOKUP($A11,'307'!$AU$1:$IA$2,116,FALSE)</f>
        <v>0</v>
      </c>
      <c r="EC11" s="75">
        <f>VLOOKUP($A11,'307'!$AU$1:$IA$2,117,FALSE)</f>
        <v>0</v>
      </c>
      <c r="ED11" s="337"/>
      <c r="EE11" s="74">
        <f>VLOOKUP($A11,'307'!$AU$1:$IA$2,118,FALSE)</f>
        <v>0</v>
      </c>
      <c r="EF11" s="69">
        <f>VLOOKUP($A11,'307'!$AU$1:$IA$2,119,FALSE)</f>
        <v>0</v>
      </c>
      <c r="EG11" s="69">
        <f>VLOOKUP($A11,'307'!$AU$1:$IA$2,120,FALSE)</f>
        <v>0</v>
      </c>
      <c r="EH11" s="69">
        <f>VLOOKUP($A11,'307'!$AU$1:$IA$2,121,FALSE)</f>
        <v>0</v>
      </c>
      <c r="EI11" s="69">
        <f>VLOOKUP($A11,'307'!$AU$1:$IA$2,122,FALSE)</f>
        <v>0</v>
      </c>
      <c r="EJ11" s="69">
        <f>VLOOKUP($A11,'307'!$AU$1:$IA$2,123,FALSE)</f>
        <v>0</v>
      </c>
      <c r="EK11" s="75">
        <f>VLOOKUP($A11,'307'!$AU$1:$IA$2,124,FALSE)</f>
        <v>0</v>
      </c>
      <c r="EL11" s="337"/>
      <c r="EM11" s="74">
        <f>VLOOKUP($A11,'307'!$AU$1:$IA$2,125,FALSE)</f>
        <v>0</v>
      </c>
      <c r="EN11" s="69">
        <f>VLOOKUP($A11,'307'!$AU$1:$IA$2,126,FALSE)</f>
        <v>0</v>
      </c>
      <c r="EO11" s="69">
        <f>VLOOKUP($A11,'307'!$AU$1:$IA$2,127,FALSE)</f>
        <v>0</v>
      </c>
      <c r="EP11" s="69">
        <f>VLOOKUP($A11,'307'!$AU$1:$IA$2,128,FALSE)</f>
        <v>0</v>
      </c>
      <c r="EQ11" s="69">
        <f>VLOOKUP($A11,'307'!$AU$1:$IA$2,129,FALSE)</f>
        <v>0</v>
      </c>
      <c r="ER11" s="69">
        <f>VLOOKUP($A11,'307'!$AU$1:$IA$2,130,FALSE)</f>
        <v>0</v>
      </c>
      <c r="ES11" s="75">
        <f>VLOOKUP($A11,'307'!$AU$1:$IA$2,131,FALSE)</f>
        <v>0</v>
      </c>
      <c r="ET11" s="337"/>
      <c r="EU11" s="74">
        <f>VLOOKUP($A11,'307'!$AU$1:$IA$2,132,FALSE)</f>
        <v>0</v>
      </c>
      <c r="EV11" s="69">
        <f>VLOOKUP($A11,'307'!$AU$1:$IA$2,133,FALSE)</f>
        <v>0</v>
      </c>
      <c r="EW11" s="69">
        <f>VLOOKUP($A11,'307'!$AU$1:$IA$2,134,FALSE)</f>
        <v>0</v>
      </c>
      <c r="EX11" s="69">
        <f>VLOOKUP($A11,'307'!$AU$1:$IA$2,135,FALSE)</f>
        <v>0</v>
      </c>
      <c r="EY11" s="69">
        <f>VLOOKUP($A11,'307'!$AU$1:$IA$2,136,FALSE)</f>
        <v>0</v>
      </c>
      <c r="EZ11" s="69">
        <f>VLOOKUP($A11,'307'!$AU$1:$IA$2,137,FALSE)</f>
        <v>0</v>
      </c>
      <c r="FA11" s="75">
        <f>VLOOKUP($A11,'307'!$AU$1:$IA$2,138,FALSE)</f>
        <v>0</v>
      </c>
      <c r="FB11" s="337"/>
      <c r="FC11" s="74">
        <f>VLOOKUP($A11,'307'!$AU$1:$IA$2,139,FALSE)</f>
        <v>0</v>
      </c>
      <c r="FD11" s="69">
        <f>VLOOKUP($A11,'307'!$AU$1:$IA$2,140,FALSE)</f>
        <v>0</v>
      </c>
      <c r="FE11" s="69">
        <f>VLOOKUP($A11,'307'!$AU$1:$IA$2,141,FALSE)</f>
        <v>0</v>
      </c>
      <c r="FF11" s="69">
        <f>VLOOKUP($A11,'307'!$AU$1:$IA$2,142,FALSE)</f>
        <v>0</v>
      </c>
      <c r="FG11" s="69">
        <f>VLOOKUP($A11,'307'!$AU$1:$IA$2,143,FALSE)</f>
        <v>0</v>
      </c>
      <c r="FH11" s="69">
        <f>VLOOKUP($A11,'307'!$AU$1:$IA$2,144,FALSE)</f>
        <v>0</v>
      </c>
      <c r="FI11" s="75">
        <f>VLOOKUP($A11,'307'!$AU$1:$IA$2,145,FALSE)</f>
        <v>0</v>
      </c>
      <c r="FJ11" s="337"/>
      <c r="FK11" s="74">
        <f>VLOOKUP($A11,'307'!$AU$1:$IA$2,146,FALSE)</f>
        <v>0</v>
      </c>
      <c r="FL11" s="69">
        <f>VLOOKUP($A11,'307'!$AU$1:$IA$2,147,FALSE)</f>
        <v>0</v>
      </c>
      <c r="FM11" s="69">
        <f>VLOOKUP($A11,'307'!$AU$1:$IA$2,148,FALSE)</f>
        <v>0</v>
      </c>
      <c r="FN11" s="69">
        <f>VLOOKUP($A11,'307'!$AU$1:$IA$2,149,FALSE)</f>
        <v>0</v>
      </c>
      <c r="FO11" s="69">
        <f>VLOOKUP($A11,'307'!$AU$1:$IA$2,150,FALSE)</f>
        <v>0</v>
      </c>
      <c r="FP11" s="69">
        <f>VLOOKUP($A11,'307'!$AU$1:$IA$2,151,FALSE)</f>
        <v>0</v>
      </c>
      <c r="FQ11" s="75">
        <f>VLOOKUP($A11,'307'!$AU$1:$IA$2,152,FALSE)</f>
        <v>0</v>
      </c>
      <c r="FR11" s="337"/>
      <c r="FS11" s="74">
        <f>VLOOKUP($A11,'307'!$AU$1:$IA$2,153,FALSE)</f>
        <v>0</v>
      </c>
      <c r="FT11" s="69">
        <f>VLOOKUP($A11,'307'!$AU$1:$IA$2,154,FALSE)</f>
        <v>0</v>
      </c>
      <c r="FU11" s="69">
        <f>VLOOKUP($A11,'307'!$AU$1:$IA$2,155,FALSE)</f>
        <v>0</v>
      </c>
      <c r="FV11" s="69">
        <f>VLOOKUP($A11,'307'!$AU$1:$IA$2,156,FALSE)</f>
        <v>0</v>
      </c>
      <c r="FW11" s="69">
        <f>VLOOKUP($A11,'307'!$AU$1:$IA$2,157,FALSE)</f>
        <v>0</v>
      </c>
      <c r="FX11" s="69">
        <f>VLOOKUP($A11,'307'!$AU$1:$IA$2,158,FALSE)</f>
        <v>0</v>
      </c>
      <c r="FY11" s="75">
        <f>VLOOKUP($A11,'307'!$AU$1:$IA$2,159,FALSE)</f>
        <v>0</v>
      </c>
      <c r="FZ11" s="337"/>
      <c r="GA11" s="74">
        <f>VLOOKUP($A11,'307'!$AU$1:$IA$2,160,FALSE)</f>
        <v>0</v>
      </c>
      <c r="GB11" s="69">
        <f>VLOOKUP($A11,'307'!$AU$1:$IA$2,161,FALSE)</f>
        <v>0</v>
      </c>
      <c r="GC11" s="69">
        <f>VLOOKUP($A11,'307'!$AU$1:$IA$2,162,FALSE)</f>
        <v>0</v>
      </c>
      <c r="GD11" s="69">
        <f>VLOOKUP($A11,'307'!$AU$1:$IA$2,163,FALSE)</f>
        <v>0</v>
      </c>
      <c r="GE11" s="69">
        <f>VLOOKUP($A11,'307'!$AU$1:$IA$2,164,FALSE)</f>
        <v>0</v>
      </c>
      <c r="GF11" s="69">
        <f>VLOOKUP($A11,'307'!$AU$1:$IA$2,165,FALSE)</f>
        <v>0</v>
      </c>
      <c r="GG11" s="75">
        <f>VLOOKUP($A11,'307'!$AU$1:$IA$2,166,FALSE)</f>
        <v>0</v>
      </c>
      <c r="GH11" s="337"/>
      <c r="GI11" s="74">
        <f>VLOOKUP($A11,'307'!$AU$1:$IA$2,167,FALSE)</f>
        <v>0</v>
      </c>
      <c r="GJ11" s="69">
        <f>VLOOKUP($A11,'307'!$AU$1:$IA$2,168,FALSE)</f>
        <v>0</v>
      </c>
      <c r="GK11" s="69">
        <f>VLOOKUP($A11,'307'!$AU$1:$IA$2,169,FALSE)</f>
        <v>0</v>
      </c>
      <c r="GL11" s="69">
        <f>VLOOKUP($A11,'307'!$AU$1:$IA$2,170,FALSE)</f>
        <v>0</v>
      </c>
      <c r="GM11" s="69">
        <f>VLOOKUP($A11,'307'!$AU$1:$IA$2,171,FALSE)</f>
        <v>0</v>
      </c>
      <c r="GN11" s="69">
        <f>VLOOKUP($A11,'307'!$AU$1:$IA$2,172,FALSE)</f>
        <v>0</v>
      </c>
      <c r="GO11" s="75">
        <f>VLOOKUP($A11,'307'!$AU$1:$IA$2,173,FALSE)</f>
        <v>0</v>
      </c>
      <c r="GP11" s="337"/>
      <c r="GQ11" s="74">
        <f>VLOOKUP($A11,'307'!$AU$1:$IA$2,174,FALSE)</f>
        <v>0</v>
      </c>
      <c r="GR11" s="69">
        <f>VLOOKUP($A11,'307'!$AU$1:$IA$2,175,FALSE)</f>
        <v>0</v>
      </c>
      <c r="GS11" s="69">
        <f>VLOOKUP($A11,'307'!$AU$1:$IA$2,176,FALSE)</f>
        <v>0</v>
      </c>
      <c r="GT11" s="69">
        <f>VLOOKUP($A11,'307'!$AU$1:$IA$2,177,FALSE)</f>
        <v>0</v>
      </c>
      <c r="GU11" s="69">
        <f>VLOOKUP($A11,'307'!$AU$1:$IA$2,178,FALSE)</f>
        <v>0</v>
      </c>
      <c r="GV11" s="69">
        <f>VLOOKUP($A11,'307'!$AU$1:$IA$2,179,FALSE)</f>
        <v>0</v>
      </c>
      <c r="GW11" s="75">
        <f>VLOOKUP($A11,'307'!$AU$1:$IA$2,180,FALSE)</f>
        <v>0</v>
      </c>
      <c r="GX11" s="337"/>
      <c r="GY11" s="74">
        <f>VLOOKUP($A11,'307'!$AU$1:$IA$2,181,FALSE)</f>
        <v>0</v>
      </c>
      <c r="GZ11" s="69">
        <f>VLOOKUP($A11,'307'!$AU$1:$IA$2,182,FALSE)</f>
        <v>0</v>
      </c>
      <c r="HA11" s="69">
        <f>VLOOKUP($A11,'307'!$AU$1:$IA$2,183,FALSE)</f>
        <v>0</v>
      </c>
      <c r="HB11" s="69">
        <f>VLOOKUP($A11,'307'!$AU$1:$IA$2,184,FALSE)</f>
        <v>0</v>
      </c>
      <c r="HC11" s="69">
        <f>VLOOKUP($A11,'307'!$AU$1:$IA$2,185,FALSE)</f>
        <v>0</v>
      </c>
      <c r="HD11" s="69">
        <f>VLOOKUP($A11,'307'!$AU$1:$IA$2,186,FALSE)</f>
        <v>0</v>
      </c>
      <c r="HE11" s="124">
        <f>VLOOKUP($A11,'307'!$AU$1:$IA$2,187,FALSE)</f>
        <v>0</v>
      </c>
      <c r="HF11" s="24"/>
      <c r="HG11" s="24"/>
    </row>
    <row r="12" spans="1:220" x14ac:dyDescent="0.25">
      <c r="A12" s="290">
        <f t="shared" si="0"/>
        <v>208</v>
      </c>
      <c r="B12" s="291">
        <f>VLOOKUP($A12,'308'!$AJ$1:$HP$2,2,FALSE)</f>
        <v>0</v>
      </c>
      <c r="C12" s="290">
        <f>VLOOKUP($A12,'308'!$AJ$1:$HP$2,3,FALSE)</f>
        <v>0</v>
      </c>
      <c r="D12" s="290">
        <f>VLOOKUP($A12,'308'!$AJ$1:$HP$2,4,FALSE)</f>
        <v>0</v>
      </c>
      <c r="E12" s="292">
        <f>VLOOKUP($A12,'308'!$AJ$1:$HP$2,5,FALSE)</f>
        <v>0</v>
      </c>
      <c r="F12" s="337"/>
      <c r="G12" s="73">
        <f>VLOOKUP($A12,'308'!$AJ$1:$HP$2,6,FALSE)</f>
        <v>0</v>
      </c>
      <c r="H12" s="24">
        <f>VLOOKUP($A12,'308'!$AJ$1:$HP$2,7,FALSE)</f>
        <v>0</v>
      </c>
      <c r="I12" s="24">
        <f>VLOOKUP($A12,'308'!$AJ$1:$HP$2,8,FALSE)</f>
        <v>0</v>
      </c>
      <c r="J12" s="24">
        <f>VLOOKUP($A12,'308'!$AJ$1:$HP$2,9,FALSE)</f>
        <v>0</v>
      </c>
      <c r="K12" s="24">
        <f>VLOOKUP($A12,'308'!$AJ$1:$HP$2,10,FALSE)</f>
        <v>0</v>
      </c>
      <c r="L12" s="24">
        <f>VLOOKUP($A12,'308'!$AJ$1:$HP$2,11,FALSE)</f>
        <v>0</v>
      </c>
      <c r="M12" s="137">
        <f>VLOOKUP($A12,'308'!$AJ$1:$HP$2,12,FALSE)</f>
        <v>0</v>
      </c>
      <c r="N12" s="337"/>
      <c r="O12" s="74">
        <f>VLOOKUP($A12,'308'!$AJ$1:$HP$2,13,FALSE)</f>
        <v>0</v>
      </c>
      <c r="P12" s="69">
        <f>VLOOKUP($A12,'308'!$AJ$1:$HP$2,14,FALSE)</f>
        <v>0</v>
      </c>
      <c r="Q12" s="69">
        <f>VLOOKUP($A12,'308'!$AJ$1:$HP$2,15,FALSE)</f>
        <v>0</v>
      </c>
      <c r="R12" s="69">
        <f>VLOOKUP($A12,'308'!$AJ$1:$HP$2,16,FALSE)</f>
        <v>0</v>
      </c>
      <c r="S12" s="69">
        <f>VLOOKUP($A12,'308'!$AJ$1:$HP$2,17,FALSE)</f>
        <v>0</v>
      </c>
      <c r="T12" s="69">
        <f>VLOOKUP($A12,'308'!$AJ$1:$HP$2,18,FALSE)</f>
        <v>0</v>
      </c>
      <c r="U12" s="75">
        <f>VLOOKUP($A12,'308'!$AJ$1:$HP$2,19,FALSE)</f>
        <v>0</v>
      </c>
      <c r="V12" s="337"/>
      <c r="W12" s="74">
        <f>VLOOKUP($A12,'308'!$AJ$1:$HP$2,20,FALSE)</f>
        <v>0</v>
      </c>
      <c r="X12" s="69">
        <f>VLOOKUP($A12,'308'!$AJ$1:$HP$2,21,FALSE)</f>
        <v>0</v>
      </c>
      <c r="Y12" s="69">
        <f>VLOOKUP($A12,'308'!$AJ$1:$HP$2,22,FALSE)</f>
        <v>0</v>
      </c>
      <c r="Z12" s="69">
        <f>VLOOKUP($A12,'308'!$AJ$1:$HP$2,23,FALSE)</f>
        <v>0</v>
      </c>
      <c r="AA12" s="69">
        <f>VLOOKUP($A12,'308'!$AJ$1:$HP$2,24,FALSE)</f>
        <v>0</v>
      </c>
      <c r="AB12" s="69">
        <f>VLOOKUP($A12,'308'!$AJ$1:$HP$2,25,FALSE)</f>
        <v>0</v>
      </c>
      <c r="AC12" s="75">
        <f>VLOOKUP($A12,'308'!$AJ$1:$HP$2,26,FALSE)</f>
        <v>0</v>
      </c>
      <c r="AD12" s="337"/>
      <c r="AE12" s="74">
        <f>VLOOKUP($A12,'308'!$AJ$1:$HP$2,27,FALSE)</f>
        <v>0</v>
      </c>
      <c r="AF12" s="69">
        <f>VLOOKUP($A12,'308'!$AJ$1:$HP$2,28,FALSE)</f>
        <v>0</v>
      </c>
      <c r="AG12" s="69">
        <f>VLOOKUP($A12,'308'!$AJ$1:$HP$2,29,FALSE)</f>
        <v>0</v>
      </c>
      <c r="AH12" s="69">
        <f>VLOOKUP($A12,'308'!$AJ$1:$HP$2,30,FALSE)</f>
        <v>0</v>
      </c>
      <c r="AI12" s="69">
        <f>VLOOKUP($A12,'308'!$AJ$1:$HP$2,31,FALSE)</f>
        <v>0</v>
      </c>
      <c r="AJ12" s="69">
        <f>VLOOKUP($A12,'308'!$AJ$1:$HP$2,32,FALSE)</f>
        <v>0</v>
      </c>
      <c r="AK12" s="75">
        <f>VLOOKUP($A12,'308'!$AJ$1:$HP$2,33,FALSE)</f>
        <v>0</v>
      </c>
      <c r="AL12" s="337"/>
      <c r="AM12" s="74">
        <f>VLOOKUP($A12,'308'!$AJ$1:$HP$2,34,FALSE)</f>
        <v>0</v>
      </c>
      <c r="AN12" s="69">
        <f>VLOOKUP($A12,'308'!$AJ$1:$HP$2,35,FALSE)</f>
        <v>0</v>
      </c>
      <c r="AO12" s="69">
        <f>VLOOKUP($A12,'308'!$AJ$1:$HP$2,36,FALSE)</f>
        <v>0</v>
      </c>
      <c r="AP12" s="69">
        <f>VLOOKUP($A12,'308'!$AJ$1:$HP$2,37,FALSE)</f>
        <v>0</v>
      </c>
      <c r="AQ12" s="69">
        <f>VLOOKUP($A12,'308'!$AJ$1:$HP$2,38,FALSE)</f>
        <v>0</v>
      </c>
      <c r="AR12" s="69">
        <f>VLOOKUP($A12,'308'!$AJ$1:$HP$2,39,FALSE)</f>
        <v>0</v>
      </c>
      <c r="AS12" s="75">
        <f>VLOOKUP($A12,'308'!$AJ$1:$HP$2,40,FALSE)</f>
        <v>0</v>
      </c>
      <c r="AT12" s="337"/>
      <c r="AU12" s="74">
        <f>VLOOKUP($A12,'308'!$AJ$1:$HP$2,41,FALSE)</f>
        <v>0</v>
      </c>
      <c r="AV12" s="69">
        <f>VLOOKUP($A12,'308'!$AJ$1:$HP$2,42,FALSE)</f>
        <v>0</v>
      </c>
      <c r="AW12" s="69">
        <f>VLOOKUP($A12,'308'!$AJ$1:$HP$2,43,FALSE)</f>
        <v>0</v>
      </c>
      <c r="AX12" s="69">
        <f>VLOOKUP($A12,'308'!$AJ$1:$HP$2,44,FALSE)</f>
        <v>0</v>
      </c>
      <c r="AY12" s="69">
        <f>VLOOKUP($A12,'308'!$AJ$1:$HP$2,45,FALSE)</f>
        <v>0</v>
      </c>
      <c r="AZ12" s="69">
        <f>VLOOKUP($A12,'308'!$AJ$1:$HP$2,46,FALSE)</f>
        <v>0</v>
      </c>
      <c r="BA12" s="75">
        <f>VLOOKUP($A12,'308'!$AJ$1:$HP$2,47,FALSE)</f>
        <v>0</v>
      </c>
      <c r="BB12" s="337"/>
      <c r="BC12" s="74">
        <f>VLOOKUP($A12,'308'!$AJ$1:$HP$2,48,FALSE)</f>
        <v>0</v>
      </c>
      <c r="BD12" s="69">
        <f>VLOOKUP($A12,'308'!$AJ$1:$HP$2,49,FALSE)</f>
        <v>0</v>
      </c>
      <c r="BE12" s="69">
        <f>VLOOKUP($A12,'308'!$AJ$1:$HP$2,50,FALSE)</f>
        <v>0</v>
      </c>
      <c r="BF12" s="69">
        <f>VLOOKUP($A12,'308'!$AJ$1:$HP$2,51,FALSE)</f>
        <v>0</v>
      </c>
      <c r="BG12" s="69">
        <f>VLOOKUP($A12,'308'!$AJ$1:$HP$2,52,FALSE)</f>
        <v>0</v>
      </c>
      <c r="BH12" s="69">
        <f>VLOOKUP($A12,'308'!$AJ$1:$HP$2,53,FALSE)</f>
        <v>0</v>
      </c>
      <c r="BI12" s="75">
        <f>VLOOKUP($A12,'308'!$AJ$1:$HP$2,54,FALSE)</f>
        <v>0</v>
      </c>
      <c r="BJ12" s="337"/>
      <c r="BK12" s="74">
        <f>VLOOKUP($A12,'308'!$AJ$1:$HP$2,55,FALSE)</f>
        <v>0</v>
      </c>
      <c r="BL12" s="69">
        <f>VLOOKUP($A12,'308'!$AJ$1:$HP$2,56,FALSE)</f>
        <v>0</v>
      </c>
      <c r="BM12" s="69">
        <f>VLOOKUP($A12,'308'!$AJ$1:$HP$2,57,FALSE)</f>
        <v>0</v>
      </c>
      <c r="BN12" s="69">
        <f>VLOOKUP($A12,'308'!$AJ$1:$HP$2,58,FALSE)</f>
        <v>0</v>
      </c>
      <c r="BO12" s="69">
        <f>VLOOKUP($A12,'308'!$AJ$1:$HP$2,59,FALSE)</f>
        <v>0</v>
      </c>
      <c r="BP12" s="69">
        <f>VLOOKUP($A12,'308'!$AJ$1:$HP$2,60,FALSE)</f>
        <v>0</v>
      </c>
      <c r="BQ12" s="75">
        <f>VLOOKUP($A12,'308'!$AJ$1:$HP$2,61,FALSE)</f>
        <v>0</v>
      </c>
      <c r="BR12" s="337"/>
      <c r="BS12" s="74">
        <f>VLOOKUP($A12,'308'!$AJ$1:$HP$2,62,FALSE)</f>
        <v>0</v>
      </c>
      <c r="BT12" s="69">
        <f>VLOOKUP($A12,'308'!$AJ$1:$HP$2,63,FALSE)</f>
        <v>0</v>
      </c>
      <c r="BU12" s="69">
        <f>VLOOKUP($A12,'308'!$AJ$1:$HP$2,64,FALSE)</f>
        <v>0</v>
      </c>
      <c r="BV12" s="69">
        <f>VLOOKUP($A12,'308'!$AJ$1:$HP$2,65,FALSE)</f>
        <v>0</v>
      </c>
      <c r="BW12" s="69">
        <f>VLOOKUP($A12,'308'!$AJ$1:$HP$2,66,FALSE)</f>
        <v>0</v>
      </c>
      <c r="BX12" s="69">
        <f>VLOOKUP($A12,'308'!$AJ$1:$HP$2,67,FALSE)</f>
        <v>0</v>
      </c>
      <c r="BY12" s="75">
        <f>VLOOKUP($A12,'308'!$AJ$1:$HP$2,68,FALSE)</f>
        <v>0</v>
      </c>
      <c r="BZ12" s="337"/>
      <c r="CA12" s="74">
        <f>VLOOKUP($A12,'308'!$AJ$1:$HP$2,69,FALSE)</f>
        <v>0</v>
      </c>
      <c r="CB12" s="69">
        <f>VLOOKUP($A12,'308'!$AJ$1:$HP$2,70,FALSE)</f>
        <v>0</v>
      </c>
      <c r="CC12" s="69">
        <f>VLOOKUP($A12,'308'!$AJ$1:$HP$2,71,FALSE)</f>
        <v>0</v>
      </c>
      <c r="CD12" s="69">
        <f>VLOOKUP($A12,'308'!$AJ$1:$HP$2,72,FALSE)</f>
        <v>0</v>
      </c>
      <c r="CE12" s="69">
        <f>VLOOKUP($A12,'308'!$AJ$1:$HP$2,73,FALSE)</f>
        <v>0</v>
      </c>
      <c r="CF12" s="69">
        <f>VLOOKUP($A12,'308'!$AJ$1:$HP$2,74,FALSE)</f>
        <v>0</v>
      </c>
      <c r="CG12" s="75">
        <f>VLOOKUP($A12,'308'!$AJ$1:$HP$2,75,FALSE)</f>
        <v>0</v>
      </c>
      <c r="CH12" s="337"/>
      <c r="CI12" s="74">
        <f>VLOOKUP($A12,'308'!$AJ$1:$HP$2,76,FALSE)</f>
        <v>0</v>
      </c>
      <c r="CJ12" s="69">
        <f>VLOOKUP($A12,'308'!$AJ$1:$HP$2,77,FALSE)</f>
        <v>0</v>
      </c>
      <c r="CK12" s="69">
        <f>VLOOKUP($A12,'308'!$AJ$1:$HP$2,78,FALSE)</f>
        <v>0</v>
      </c>
      <c r="CL12" s="69">
        <f>VLOOKUP($A12,'308'!$AJ$1:$HP$2,79,FALSE)</f>
        <v>0</v>
      </c>
      <c r="CM12" s="69">
        <f>VLOOKUP($A12,'308'!$AJ$1:$HP$2,80,FALSE)</f>
        <v>0</v>
      </c>
      <c r="CN12" s="69">
        <f>VLOOKUP($A12,'308'!$AJ$1:$HP$2,81,FALSE)</f>
        <v>0</v>
      </c>
      <c r="CO12" s="75">
        <f>VLOOKUP($A12,'308'!$AJ$1:$HP$2,82,FALSE)</f>
        <v>0</v>
      </c>
      <c r="CP12" s="337"/>
      <c r="CQ12" s="74">
        <f>VLOOKUP($A12,'308'!$AJ$1:$HP$2,83,FALSE)</f>
        <v>0</v>
      </c>
      <c r="CR12" s="69">
        <f>VLOOKUP($A12,'308'!$AJ$1:$HP$2,84,FALSE)</f>
        <v>0</v>
      </c>
      <c r="CS12" s="69">
        <f>VLOOKUP($A12,'308'!$AJ$1:$HP$2,85,FALSE)</f>
        <v>0</v>
      </c>
      <c r="CT12" s="69">
        <f>VLOOKUP($A12,'308'!$AJ$1:$HP$2,86,FALSE)</f>
        <v>0</v>
      </c>
      <c r="CU12" s="69">
        <f>VLOOKUP($A12,'308'!$AJ$1:$HP$2,87,FALSE)</f>
        <v>0</v>
      </c>
      <c r="CV12" s="69">
        <f>VLOOKUP($A12,'308'!$AJ$1:$HP$2,88,FALSE)</f>
        <v>0</v>
      </c>
      <c r="CW12" s="75">
        <f>VLOOKUP($A12,'308'!$AJ$1:$HP$2,89,FALSE)</f>
        <v>0</v>
      </c>
      <c r="CX12" s="337"/>
      <c r="CY12" s="74">
        <f>VLOOKUP($A12,'308'!$AJ$1:$HP$2,90,FALSE)</f>
        <v>0</v>
      </c>
      <c r="CZ12" s="69">
        <f>VLOOKUP($A12,'308'!$AJ$1:$HP$2,91,FALSE)</f>
        <v>0</v>
      </c>
      <c r="DA12" s="69">
        <f>VLOOKUP($A12,'308'!$AJ$1:$HP$2,92,FALSE)</f>
        <v>0</v>
      </c>
      <c r="DB12" s="69">
        <f>VLOOKUP($A12,'308'!$AJ$1:$HP$2,93,FALSE)</f>
        <v>0</v>
      </c>
      <c r="DC12" s="69">
        <f>VLOOKUP($A12,'308'!$AJ$1:$HP$2,94,FALSE)</f>
        <v>0</v>
      </c>
      <c r="DD12" s="69">
        <f>VLOOKUP($A12,'308'!$AJ$1:$HP$2,95,FALSE)</f>
        <v>0</v>
      </c>
      <c r="DE12" s="75">
        <f>VLOOKUP($A12,'308'!$AJ$1:$HP$2,96,FALSE)</f>
        <v>0</v>
      </c>
      <c r="DF12" s="337"/>
      <c r="DG12" s="74">
        <f>VLOOKUP($A12,'308'!$AJ$1:$HP$2,97,FALSE)</f>
        <v>0</v>
      </c>
      <c r="DH12" s="69">
        <f>VLOOKUP($A12,'308'!$AJ$1:$HP$2,98,FALSE)</f>
        <v>0</v>
      </c>
      <c r="DI12" s="69">
        <f>VLOOKUP($A12,'308'!$AJ$1:$HP$2,99,FALSE)</f>
        <v>0</v>
      </c>
      <c r="DJ12" s="69">
        <f>VLOOKUP($A12,'308'!$AJ$1:$HP$2,100,FALSE)</f>
        <v>0</v>
      </c>
      <c r="DK12" s="69">
        <f>VLOOKUP($A12,'308'!$AJ$1:$HP$2,101,FALSE)</f>
        <v>0</v>
      </c>
      <c r="DL12" s="69">
        <f>VLOOKUP($A12,'308'!$AJ$1:$HP$2,102,FALSE)</f>
        <v>0</v>
      </c>
      <c r="DM12" s="75">
        <f>VLOOKUP($A12,'308'!$AJ$1:$HP$2,103,FALSE)</f>
        <v>0</v>
      </c>
      <c r="DN12" s="337"/>
      <c r="DO12" s="74">
        <f>VLOOKUP($A12,'308'!$AJ$1:$HP$2,104,FALSE)</f>
        <v>0</v>
      </c>
      <c r="DP12" s="69">
        <f>VLOOKUP($A12,'308'!$AJ$1:$HP$2,105,FALSE)</f>
        <v>0</v>
      </c>
      <c r="DQ12" s="69">
        <f>VLOOKUP($A12,'308'!$AJ$1:$HP$2,106,FALSE)</f>
        <v>0</v>
      </c>
      <c r="DR12" s="69">
        <f>VLOOKUP($A12,'308'!$AJ$1:$HP$2,107,FALSE)</f>
        <v>0</v>
      </c>
      <c r="DS12" s="69">
        <f>VLOOKUP($A12,'308'!$AJ$1:$HP$2,108,FALSE)</f>
        <v>0</v>
      </c>
      <c r="DT12" s="69">
        <f>VLOOKUP($A12,'308'!$AJ$1:$HP$2,109,FALSE)</f>
        <v>0</v>
      </c>
      <c r="DU12" s="75">
        <f>VLOOKUP($A12,'308'!$AJ$1:$HP$2,110,FALSE)</f>
        <v>0</v>
      </c>
      <c r="DV12" s="337"/>
      <c r="DW12" s="74">
        <f>VLOOKUP($A12,'308'!$AJ$1:$HP$2,111,FALSE)</f>
        <v>0</v>
      </c>
      <c r="DX12" s="69">
        <f>VLOOKUP($A12,'308'!$AJ$1:$HP$2,112,FALSE)</f>
        <v>0</v>
      </c>
      <c r="DY12" s="69">
        <f>VLOOKUP($A12,'308'!$AJ$1:$HP$2,113,FALSE)</f>
        <v>0</v>
      </c>
      <c r="DZ12" s="69">
        <f>VLOOKUP($A12,'308'!$AJ$1:$HP$2,114,FALSE)</f>
        <v>0</v>
      </c>
      <c r="EA12" s="69">
        <f>VLOOKUP($A12,'308'!$AJ$1:$HP$2,115,FALSE)</f>
        <v>0</v>
      </c>
      <c r="EB12" s="69">
        <f>VLOOKUP($A12,'308'!$AJ$1:$HP$2,116,FALSE)</f>
        <v>0</v>
      </c>
      <c r="EC12" s="75">
        <f>VLOOKUP($A12,'308'!$AJ$1:$HP$2,117,FALSE)</f>
        <v>0</v>
      </c>
      <c r="ED12" s="337"/>
      <c r="EE12" s="74">
        <f>VLOOKUP($A12,'308'!$AJ$1:$HP$2,118,FALSE)</f>
        <v>0</v>
      </c>
      <c r="EF12" s="69">
        <f>VLOOKUP($A12,'308'!$AJ$1:$HP$2,119,FALSE)</f>
        <v>0</v>
      </c>
      <c r="EG12" s="69">
        <f>VLOOKUP($A12,'308'!$AJ$1:$HP$2,120,FALSE)</f>
        <v>0</v>
      </c>
      <c r="EH12" s="69">
        <f>VLOOKUP($A12,'308'!$AJ$1:$HP$2,121,FALSE)</f>
        <v>0</v>
      </c>
      <c r="EI12" s="69">
        <f>VLOOKUP($A12,'308'!$AJ$1:$HP$2,122,FALSE)</f>
        <v>0</v>
      </c>
      <c r="EJ12" s="69">
        <f>VLOOKUP($A12,'308'!$AJ$1:$HP$2,123,FALSE)</f>
        <v>0</v>
      </c>
      <c r="EK12" s="75">
        <f>VLOOKUP($A12,'308'!$AJ$1:$HP$2,124,FALSE)</f>
        <v>0</v>
      </c>
      <c r="EL12" s="337"/>
      <c r="EM12" s="74">
        <f>VLOOKUP($A12,'308'!$AJ$1:$HP$2,125,FALSE)</f>
        <v>0</v>
      </c>
      <c r="EN12" s="69">
        <f>VLOOKUP($A12,'308'!$AJ$1:$HP$2,126,FALSE)</f>
        <v>0</v>
      </c>
      <c r="EO12" s="69">
        <f>VLOOKUP($A12,'308'!$AJ$1:$HP$2,127,FALSE)</f>
        <v>0</v>
      </c>
      <c r="EP12" s="69">
        <f>VLOOKUP($A12,'308'!$AJ$1:$HP$2,128,FALSE)</f>
        <v>0</v>
      </c>
      <c r="EQ12" s="69">
        <f>VLOOKUP($A12,'308'!$AJ$1:$HP$2,129,FALSE)</f>
        <v>0</v>
      </c>
      <c r="ER12" s="69">
        <f>VLOOKUP($A12,'308'!$AJ$1:$HP$2,130,FALSE)</f>
        <v>0</v>
      </c>
      <c r="ES12" s="75">
        <f>VLOOKUP($A12,'308'!$AJ$1:$HP$2,131,FALSE)</f>
        <v>0</v>
      </c>
      <c r="ET12" s="337"/>
      <c r="EU12" s="74">
        <f>VLOOKUP($A12,'308'!$AJ$1:$HP$2,132,FALSE)</f>
        <v>0</v>
      </c>
      <c r="EV12" s="69">
        <f>VLOOKUP($A12,'308'!$AJ$1:$HP$2,133,FALSE)</f>
        <v>0</v>
      </c>
      <c r="EW12" s="69">
        <f>VLOOKUP($A12,'308'!$AJ$1:$HP$2,134,FALSE)</f>
        <v>0</v>
      </c>
      <c r="EX12" s="69">
        <f>VLOOKUP($A12,'308'!$AJ$1:$HP$2,135,FALSE)</f>
        <v>0</v>
      </c>
      <c r="EY12" s="69">
        <f>VLOOKUP($A12,'308'!$AJ$1:$HP$2,136,FALSE)</f>
        <v>0</v>
      </c>
      <c r="EZ12" s="69">
        <f>VLOOKUP($A12,'308'!$AJ$1:$HP$2,137,FALSE)</f>
        <v>0</v>
      </c>
      <c r="FA12" s="75">
        <f>VLOOKUP($A12,'308'!$AJ$1:$HP$2,138,FALSE)</f>
        <v>0</v>
      </c>
      <c r="FB12" s="337"/>
      <c r="FC12" s="74">
        <f>VLOOKUP($A12,'308'!$AJ$1:$HP$2,139,FALSE)</f>
        <v>0</v>
      </c>
      <c r="FD12" s="69">
        <f>VLOOKUP($A12,'308'!$AJ$1:$HP$2,140,FALSE)</f>
        <v>0</v>
      </c>
      <c r="FE12" s="69">
        <f>VLOOKUP($A12,'308'!$AJ$1:$HP$2,141,FALSE)</f>
        <v>0</v>
      </c>
      <c r="FF12" s="69">
        <f>VLOOKUP($A12,'308'!$AJ$1:$HP$2,142,FALSE)</f>
        <v>0</v>
      </c>
      <c r="FG12" s="69">
        <f>VLOOKUP($A12,'308'!$AJ$1:$HP$2,143,FALSE)</f>
        <v>0</v>
      </c>
      <c r="FH12" s="69">
        <f>VLOOKUP($A12,'308'!$AJ$1:$HP$2,144,FALSE)</f>
        <v>0</v>
      </c>
      <c r="FI12" s="75">
        <f>VLOOKUP($A12,'308'!$AJ$1:$HP$2,145,FALSE)</f>
        <v>0</v>
      </c>
      <c r="FJ12" s="337"/>
      <c r="FK12" s="74">
        <f>VLOOKUP($A12,'308'!$AJ$1:$HP$2,146,FALSE)</f>
        <v>0</v>
      </c>
      <c r="FL12" s="69">
        <f>VLOOKUP($A12,'308'!$AJ$1:$HP$2,147,FALSE)</f>
        <v>0</v>
      </c>
      <c r="FM12" s="69">
        <f>VLOOKUP($A12,'308'!$AJ$1:$HP$2,148,FALSE)</f>
        <v>0</v>
      </c>
      <c r="FN12" s="69">
        <f>VLOOKUP($A12,'308'!$AJ$1:$HP$2,149,FALSE)</f>
        <v>0</v>
      </c>
      <c r="FO12" s="69">
        <f>VLOOKUP($A12,'308'!$AJ$1:$HP$2,150,FALSE)</f>
        <v>0</v>
      </c>
      <c r="FP12" s="69">
        <f>VLOOKUP($A12,'308'!$AJ$1:$HP$2,151,FALSE)</f>
        <v>0</v>
      </c>
      <c r="FQ12" s="75">
        <f>VLOOKUP($A12,'308'!$AJ$1:$HP$2,152,FALSE)</f>
        <v>0</v>
      </c>
      <c r="FR12" s="337"/>
      <c r="FS12" s="74">
        <f>VLOOKUP($A12,'308'!$AJ$1:$HP$2,153,FALSE)</f>
        <v>0</v>
      </c>
      <c r="FT12" s="69">
        <f>VLOOKUP($A12,'308'!$AJ$1:$HP$2,154,FALSE)</f>
        <v>0</v>
      </c>
      <c r="FU12" s="69">
        <f>VLOOKUP($A12,'308'!$AJ$1:$HP$2,155,FALSE)</f>
        <v>0</v>
      </c>
      <c r="FV12" s="69">
        <f>VLOOKUP($A12,'308'!$AJ$1:$HP$2,156,FALSE)</f>
        <v>0</v>
      </c>
      <c r="FW12" s="69">
        <f>VLOOKUP($A12,'308'!$AJ$1:$HP$2,157,FALSE)</f>
        <v>0</v>
      </c>
      <c r="FX12" s="69">
        <f>VLOOKUP($A12,'308'!$AJ$1:$HP$2,158,FALSE)</f>
        <v>0</v>
      </c>
      <c r="FY12" s="75">
        <f>VLOOKUP($A12,'308'!$AJ$1:$HP$2,159,FALSE)</f>
        <v>0</v>
      </c>
      <c r="FZ12" s="337"/>
      <c r="GA12" s="74">
        <f>VLOOKUP($A12,'308'!$AJ$1:$HP$2,160,FALSE)</f>
        <v>0</v>
      </c>
      <c r="GB12" s="69">
        <f>VLOOKUP($A12,'308'!$AJ$1:$HP$2,161,FALSE)</f>
        <v>0</v>
      </c>
      <c r="GC12" s="69">
        <f>VLOOKUP($A12,'308'!$AJ$1:$HP$2,162,FALSE)</f>
        <v>0</v>
      </c>
      <c r="GD12" s="69">
        <f>VLOOKUP($A12,'308'!$AJ$1:$HP$2,163,FALSE)</f>
        <v>0</v>
      </c>
      <c r="GE12" s="69">
        <f>VLOOKUP($A12,'308'!$AJ$1:$HP$2,164,FALSE)</f>
        <v>0</v>
      </c>
      <c r="GF12" s="69">
        <f>VLOOKUP($A12,'308'!$AJ$1:$HP$2,165,FALSE)</f>
        <v>0</v>
      </c>
      <c r="GG12" s="75">
        <f>VLOOKUP($A12,'308'!$AJ$1:$HP$2,166,FALSE)</f>
        <v>0</v>
      </c>
      <c r="GH12" s="337"/>
      <c r="GI12" s="74">
        <f>VLOOKUP($A12,'308'!$AJ$1:$HP$2,167,FALSE)</f>
        <v>0</v>
      </c>
      <c r="GJ12" s="69">
        <f>VLOOKUP($A12,'308'!$AJ$1:$HP$2,168,FALSE)</f>
        <v>0</v>
      </c>
      <c r="GK12" s="69">
        <f>VLOOKUP($A12,'308'!$AJ$1:$HP$2,169,FALSE)</f>
        <v>0</v>
      </c>
      <c r="GL12" s="69">
        <f>VLOOKUP($A12,'308'!$AJ$1:$HP$2,170,FALSE)</f>
        <v>0</v>
      </c>
      <c r="GM12" s="69">
        <f>VLOOKUP($A12,'308'!$AJ$1:$HP$2,171,FALSE)</f>
        <v>0</v>
      </c>
      <c r="GN12" s="69">
        <f>VLOOKUP($A12,'308'!$AJ$1:$HP$2,172,FALSE)</f>
        <v>0</v>
      </c>
      <c r="GO12" s="75">
        <f>VLOOKUP($A12,'308'!$AJ$1:$HP$2,173,FALSE)</f>
        <v>0</v>
      </c>
      <c r="GP12" s="337"/>
      <c r="GQ12" s="74">
        <f>VLOOKUP($A12,'308'!$AJ$1:$HP$2,174,FALSE)</f>
        <v>0</v>
      </c>
      <c r="GR12" s="69">
        <f>VLOOKUP($A12,'308'!$AJ$1:$HP$2,175,FALSE)</f>
        <v>0</v>
      </c>
      <c r="GS12" s="69">
        <f>VLOOKUP($A12,'308'!$AJ$1:$HP$2,176,FALSE)</f>
        <v>0</v>
      </c>
      <c r="GT12" s="69">
        <f>VLOOKUP($A12,'308'!$AJ$1:$HP$2,177,FALSE)</f>
        <v>0</v>
      </c>
      <c r="GU12" s="69">
        <f>VLOOKUP($A12,'308'!$AJ$1:$HP$2,178,FALSE)</f>
        <v>0</v>
      </c>
      <c r="GV12" s="69">
        <f>VLOOKUP($A12,'308'!$AJ$1:$HP$2,179,FALSE)</f>
        <v>0</v>
      </c>
      <c r="GW12" s="75">
        <f>VLOOKUP($A12,'308'!$AJ$1:$HP$2,180,FALSE)</f>
        <v>0</v>
      </c>
      <c r="GX12" s="337"/>
      <c r="GY12" s="74">
        <f>VLOOKUP($A12,'308'!$AJ$1:$HP$2,181,FALSE)</f>
        <v>0</v>
      </c>
      <c r="GZ12" s="69">
        <f>VLOOKUP($A12,'308'!$AJ$1:$HP$2,182,FALSE)</f>
        <v>0</v>
      </c>
      <c r="HA12" s="69">
        <f>VLOOKUP($A12,'308'!$AJ$1:$HP$2,183,FALSE)</f>
        <v>0</v>
      </c>
      <c r="HB12" s="69">
        <f>VLOOKUP($A12,'308'!$AJ$1:$HP$2,184,FALSE)</f>
        <v>0</v>
      </c>
      <c r="HC12" s="69">
        <f>VLOOKUP($A12,'308'!$AJ$1:$HP$2,185,FALSE)</f>
        <v>0</v>
      </c>
      <c r="HD12" s="69">
        <f>VLOOKUP($A12,'308'!$AJ$1:$HP$2,186,FALSE)</f>
        <v>0</v>
      </c>
      <c r="HE12" s="124">
        <f>VLOOKUP($A12,'308'!$AJ$1:$HP$2,187,FALSE)</f>
        <v>0</v>
      </c>
      <c r="HF12" s="24"/>
      <c r="HG12" s="24"/>
    </row>
    <row r="13" spans="1:220" x14ac:dyDescent="0.25">
      <c r="A13" s="290">
        <f t="shared" si="0"/>
        <v>209</v>
      </c>
      <c r="B13" s="291">
        <f>VLOOKUP($A13,'309'!$AG$1:$HM$2,2,FALSE)</f>
        <v>0</v>
      </c>
      <c r="C13" s="290">
        <f>VLOOKUP($A13,'309'!$AG$1:$HM$2,3,FALSE)</f>
        <v>0</v>
      </c>
      <c r="D13" s="290">
        <f>VLOOKUP($A13,'309'!$AG$1:$HM$2,4,FALSE)</f>
        <v>0</v>
      </c>
      <c r="E13" s="292">
        <f>VLOOKUP($A13,'309'!$AG$1:$HM$2,5,FALSE)</f>
        <v>0</v>
      </c>
      <c r="F13" s="337"/>
      <c r="G13" s="73">
        <f>VLOOKUP($A13,'309'!$AG$1:$HM$2,6,FALSE)</f>
        <v>0</v>
      </c>
      <c r="H13" s="24">
        <f>VLOOKUP($A13,'309'!$AG$1:$HM$2,7,FALSE)</f>
        <v>0</v>
      </c>
      <c r="I13" s="24">
        <f>VLOOKUP($A13,'309'!$AG$1:$HM$2,8,FALSE)</f>
        <v>0</v>
      </c>
      <c r="J13" s="24">
        <f>VLOOKUP($A13,'309'!$AG$1:$HM$2,9,FALSE)</f>
        <v>0</v>
      </c>
      <c r="K13" s="24">
        <f>VLOOKUP($A13,'309'!$AG$1:$HM$2,10,FALSE)</f>
        <v>0</v>
      </c>
      <c r="L13" s="24">
        <f>VLOOKUP($A13,'309'!$AG$1:$HM$2,11,FALSE)</f>
        <v>0</v>
      </c>
      <c r="M13" s="137">
        <f>VLOOKUP($A13,'309'!$AG$1:$HM$2,12,FALSE)</f>
        <v>0</v>
      </c>
      <c r="N13" s="337"/>
      <c r="O13" s="74">
        <f>VLOOKUP($A13,'309'!$AG$1:$HM$2,13,FALSE)</f>
        <v>0</v>
      </c>
      <c r="P13" s="69">
        <f>VLOOKUP($A13,'309'!$AG$1:$HM$2,14,FALSE)</f>
        <v>0</v>
      </c>
      <c r="Q13" s="69">
        <f>VLOOKUP($A13,'309'!$AG$1:$HM$2,15,FALSE)</f>
        <v>0</v>
      </c>
      <c r="R13" s="69">
        <f>VLOOKUP($A13,'309'!$AG$1:$HM$2,16,FALSE)</f>
        <v>0</v>
      </c>
      <c r="S13" s="69">
        <f>VLOOKUP($A13,'309'!$AG$1:$HM$2,17,FALSE)</f>
        <v>0</v>
      </c>
      <c r="T13" s="69">
        <f>VLOOKUP($A13,'309'!$AG$1:$HM$2,18,FALSE)</f>
        <v>0</v>
      </c>
      <c r="U13" s="75">
        <f>VLOOKUP($A13,'309'!$AG$1:$HM$2,19,FALSE)</f>
        <v>0</v>
      </c>
      <c r="V13" s="337"/>
      <c r="W13" s="74">
        <f>VLOOKUP($A13,'309'!$AG$1:$HM$2,20,FALSE)</f>
        <v>0</v>
      </c>
      <c r="X13" s="69">
        <f>VLOOKUP($A13,'309'!$AG$1:$HM$2,21,FALSE)</f>
        <v>0</v>
      </c>
      <c r="Y13" s="69">
        <f>VLOOKUP($A13,'309'!$AG$1:$HM$2,22,FALSE)</f>
        <v>0</v>
      </c>
      <c r="Z13" s="69">
        <f>VLOOKUP($A13,'309'!$AG$1:$HM$2,23,FALSE)</f>
        <v>0</v>
      </c>
      <c r="AA13" s="69">
        <f>VLOOKUP($A13,'309'!$AG$1:$HM$2,24,FALSE)</f>
        <v>0</v>
      </c>
      <c r="AB13" s="69">
        <f>VLOOKUP($A13,'309'!$AG$1:$HM$2,25,FALSE)</f>
        <v>0</v>
      </c>
      <c r="AC13" s="75">
        <f>VLOOKUP($A13,'309'!$AG$1:$HM$2,26,FALSE)</f>
        <v>0</v>
      </c>
      <c r="AD13" s="337"/>
      <c r="AE13" s="74">
        <f>VLOOKUP($A13,'309'!$AG$1:$HM$2,27,FALSE)</f>
        <v>0</v>
      </c>
      <c r="AF13" s="69">
        <f>VLOOKUP($A13,'309'!$AG$1:$HM$2,28,FALSE)</f>
        <v>0</v>
      </c>
      <c r="AG13" s="69">
        <f>VLOOKUP($A13,'309'!$AG$1:$HM$2,29,FALSE)</f>
        <v>0</v>
      </c>
      <c r="AH13" s="69">
        <f>VLOOKUP($A13,'309'!$AG$1:$HM$2,30,FALSE)</f>
        <v>0</v>
      </c>
      <c r="AI13" s="69">
        <f>VLOOKUP($A13,'309'!$AG$1:$HM$2,31,FALSE)</f>
        <v>0</v>
      </c>
      <c r="AJ13" s="69">
        <f>VLOOKUP($A13,'309'!$AG$1:$HM$2,32,FALSE)</f>
        <v>0</v>
      </c>
      <c r="AK13" s="75">
        <f>VLOOKUP($A13,'309'!$AG$1:$HM$2,33,FALSE)</f>
        <v>0</v>
      </c>
      <c r="AL13" s="337"/>
      <c r="AM13" s="74">
        <f>VLOOKUP($A13,'309'!$AG$1:$HM$2,34,FALSE)</f>
        <v>0</v>
      </c>
      <c r="AN13" s="69">
        <f>VLOOKUP($A13,'309'!$AG$1:$HM$2,35,FALSE)</f>
        <v>0</v>
      </c>
      <c r="AO13" s="69">
        <f>VLOOKUP($A13,'309'!$AG$1:$HM$2,36,FALSE)</f>
        <v>0</v>
      </c>
      <c r="AP13" s="69">
        <f>VLOOKUP($A13,'309'!$AG$1:$HM$2,37,FALSE)</f>
        <v>0</v>
      </c>
      <c r="AQ13" s="69">
        <f>VLOOKUP($A13,'309'!$AG$1:$HM$2,38,FALSE)</f>
        <v>0</v>
      </c>
      <c r="AR13" s="69">
        <f>VLOOKUP($A13,'309'!$AG$1:$HM$2,39,FALSE)</f>
        <v>0</v>
      </c>
      <c r="AS13" s="75">
        <f>VLOOKUP($A13,'309'!$AG$1:$HM$2,40,FALSE)</f>
        <v>0</v>
      </c>
      <c r="AT13" s="337"/>
      <c r="AU13" s="74">
        <f>VLOOKUP($A13,'309'!$AG$1:$HM$2,41,FALSE)</f>
        <v>0</v>
      </c>
      <c r="AV13" s="69">
        <f>VLOOKUP($A13,'309'!$AG$1:$HM$2,42,FALSE)</f>
        <v>0</v>
      </c>
      <c r="AW13" s="69">
        <f>VLOOKUP($A13,'309'!$AG$1:$HM$2,43,FALSE)</f>
        <v>0</v>
      </c>
      <c r="AX13" s="69">
        <f>VLOOKUP($A13,'309'!$AG$1:$HM$2,44,FALSE)</f>
        <v>0</v>
      </c>
      <c r="AY13" s="69">
        <f>VLOOKUP($A13,'309'!$AG$1:$HM$2,45,FALSE)</f>
        <v>0</v>
      </c>
      <c r="AZ13" s="69">
        <f>VLOOKUP($A13,'309'!$AG$1:$HM$2,46,FALSE)</f>
        <v>0</v>
      </c>
      <c r="BA13" s="75">
        <f>VLOOKUP($A13,'309'!$AG$1:$HM$2,47,FALSE)</f>
        <v>0</v>
      </c>
      <c r="BB13" s="337"/>
      <c r="BC13" s="74">
        <f>VLOOKUP($A13,'309'!$AG$1:$HM$2,48,FALSE)</f>
        <v>0</v>
      </c>
      <c r="BD13" s="69">
        <f>VLOOKUP($A13,'309'!$AG$1:$HM$2,49,FALSE)</f>
        <v>0</v>
      </c>
      <c r="BE13" s="69">
        <f>VLOOKUP($A13,'309'!$AG$1:$HM$2,50,FALSE)</f>
        <v>0</v>
      </c>
      <c r="BF13" s="69">
        <f>VLOOKUP($A13,'309'!$AG$1:$HM$2,51,FALSE)</f>
        <v>0</v>
      </c>
      <c r="BG13" s="69">
        <f>VLOOKUP($A13,'309'!$AG$1:$HM$2,52,FALSE)</f>
        <v>0</v>
      </c>
      <c r="BH13" s="69">
        <f>VLOOKUP($A13,'309'!$AG$1:$HM$2,53,FALSE)</f>
        <v>0</v>
      </c>
      <c r="BI13" s="75">
        <f>VLOOKUP($A13,'309'!$AG$1:$HM$2,54,FALSE)</f>
        <v>0</v>
      </c>
      <c r="BJ13" s="337"/>
      <c r="BK13" s="74">
        <f>VLOOKUP($A13,'309'!$AG$1:$HM$2,55,FALSE)</f>
        <v>0</v>
      </c>
      <c r="BL13" s="69">
        <f>VLOOKUP($A13,'309'!$AG$1:$HM$2,56,FALSE)</f>
        <v>0</v>
      </c>
      <c r="BM13" s="69">
        <f>VLOOKUP($A13,'309'!$AG$1:$HM$2,57,FALSE)</f>
        <v>0</v>
      </c>
      <c r="BN13" s="69">
        <f>VLOOKUP($A13,'309'!$AG$1:$HM$2,58,FALSE)</f>
        <v>0</v>
      </c>
      <c r="BO13" s="69">
        <f>VLOOKUP($A13,'309'!$AG$1:$HM$2,59,FALSE)</f>
        <v>0</v>
      </c>
      <c r="BP13" s="69">
        <f>VLOOKUP($A13,'309'!$AG$1:$HM$2,60,FALSE)</f>
        <v>0</v>
      </c>
      <c r="BQ13" s="75">
        <f>VLOOKUP($A13,'309'!$AG$1:$HM$2,61,FALSE)</f>
        <v>0</v>
      </c>
      <c r="BR13" s="337"/>
      <c r="BS13" s="74">
        <f>VLOOKUP($A13,'309'!$AG$1:$HM$2,62,FALSE)</f>
        <v>0</v>
      </c>
      <c r="BT13" s="69">
        <f>VLOOKUP($A13,'309'!$AG$1:$HM$2,63,FALSE)</f>
        <v>0</v>
      </c>
      <c r="BU13" s="69">
        <f>VLOOKUP($A13,'309'!$AG$1:$HM$2,64,FALSE)</f>
        <v>0</v>
      </c>
      <c r="BV13" s="69">
        <f>VLOOKUP($A13,'309'!$AG$1:$HM$2,65,FALSE)</f>
        <v>0</v>
      </c>
      <c r="BW13" s="69">
        <f>VLOOKUP($A13,'309'!$AG$1:$HM$2,66,FALSE)</f>
        <v>0</v>
      </c>
      <c r="BX13" s="69">
        <f>VLOOKUP($A13,'309'!$AG$1:$HM$2,67,FALSE)</f>
        <v>0</v>
      </c>
      <c r="BY13" s="75">
        <f>VLOOKUP($A13,'309'!$AG$1:$HM$2,68,FALSE)</f>
        <v>0</v>
      </c>
      <c r="BZ13" s="337"/>
      <c r="CA13" s="74">
        <f>VLOOKUP($A13,'309'!$AG$1:$HM$2,69,FALSE)</f>
        <v>0</v>
      </c>
      <c r="CB13" s="69">
        <f>VLOOKUP($A13,'309'!$AG$1:$HM$2,70,FALSE)</f>
        <v>0</v>
      </c>
      <c r="CC13" s="69">
        <f>VLOOKUP($A13,'309'!$AG$1:$HM$2,71,FALSE)</f>
        <v>0</v>
      </c>
      <c r="CD13" s="69">
        <f>VLOOKUP($A13,'309'!$AG$1:$HM$2,72,FALSE)</f>
        <v>0</v>
      </c>
      <c r="CE13" s="69">
        <f>VLOOKUP($A13,'309'!$AG$1:$HM$2,73,FALSE)</f>
        <v>0</v>
      </c>
      <c r="CF13" s="69">
        <f>VLOOKUP($A13,'309'!$AG$1:$HM$2,74,FALSE)</f>
        <v>0</v>
      </c>
      <c r="CG13" s="75">
        <f>VLOOKUP($A13,'309'!$AG$1:$HM$2,75,FALSE)</f>
        <v>0</v>
      </c>
      <c r="CH13" s="337"/>
      <c r="CI13" s="74">
        <f>VLOOKUP($A13,'309'!$AG$1:$HM$2,76,FALSE)</f>
        <v>0</v>
      </c>
      <c r="CJ13" s="69">
        <f>VLOOKUP($A13,'309'!$AG$1:$HM$2,77,FALSE)</f>
        <v>0</v>
      </c>
      <c r="CK13" s="69">
        <f>VLOOKUP($A13,'309'!$AG$1:$HM$2,78,FALSE)</f>
        <v>0</v>
      </c>
      <c r="CL13" s="69">
        <f>VLOOKUP($A13,'309'!$AG$1:$HM$2,79,FALSE)</f>
        <v>0</v>
      </c>
      <c r="CM13" s="69">
        <f>VLOOKUP($A13,'309'!$AG$1:$HM$2,80,FALSE)</f>
        <v>0</v>
      </c>
      <c r="CN13" s="69">
        <f>VLOOKUP($A13,'309'!$AG$1:$HM$2,81,FALSE)</f>
        <v>0</v>
      </c>
      <c r="CO13" s="75">
        <f>VLOOKUP($A13,'309'!$AG$1:$HM$2,82,FALSE)</f>
        <v>0</v>
      </c>
      <c r="CP13" s="337"/>
      <c r="CQ13" s="74">
        <f>VLOOKUP($A13,'309'!$AG$1:$HM$2,83,FALSE)</f>
        <v>0</v>
      </c>
      <c r="CR13" s="69">
        <f>VLOOKUP($A13,'309'!$AG$1:$HM$2,84,FALSE)</f>
        <v>0</v>
      </c>
      <c r="CS13" s="69">
        <f>VLOOKUP($A13,'309'!$AG$1:$HM$2,85,FALSE)</f>
        <v>0</v>
      </c>
      <c r="CT13" s="69">
        <f>VLOOKUP($A13,'309'!$AG$1:$HM$2,86,FALSE)</f>
        <v>0</v>
      </c>
      <c r="CU13" s="69">
        <f>VLOOKUP($A13,'309'!$AG$1:$HM$2,87,FALSE)</f>
        <v>0</v>
      </c>
      <c r="CV13" s="69">
        <f>VLOOKUP($A13,'309'!$AG$1:$HM$2,88,FALSE)</f>
        <v>0</v>
      </c>
      <c r="CW13" s="75">
        <f>VLOOKUP($A13,'309'!$AG$1:$HM$2,89,FALSE)</f>
        <v>0</v>
      </c>
      <c r="CX13" s="337"/>
      <c r="CY13" s="74">
        <f>VLOOKUP($A13,'309'!$AG$1:$HM$2,90,FALSE)</f>
        <v>0</v>
      </c>
      <c r="CZ13" s="69">
        <f>VLOOKUP($A13,'309'!$AG$1:$HM$2,91,FALSE)</f>
        <v>0</v>
      </c>
      <c r="DA13" s="69">
        <f>VLOOKUP($A13,'309'!$AG$1:$HM$2,92,FALSE)</f>
        <v>0</v>
      </c>
      <c r="DB13" s="69">
        <f>VLOOKUP($A13,'309'!$AG$1:$HM$2,93,FALSE)</f>
        <v>0</v>
      </c>
      <c r="DC13" s="69">
        <f>VLOOKUP($A13,'309'!$AG$1:$HM$2,94,FALSE)</f>
        <v>0</v>
      </c>
      <c r="DD13" s="69">
        <f>VLOOKUP($A13,'309'!$AG$1:$HM$2,95,FALSE)</f>
        <v>0</v>
      </c>
      <c r="DE13" s="75">
        <f>VLOOKUP($A13,'309'!$AG$1:$HM$2,96,FALSE)</f>
        <v>0</v>
      </c>
      <c r="DF13" s="337"/>
      <c r="DG13" s="74">
        <f>VLOOKUP($A13,'309'!$AG$1:$HM$2,97,FALSE)</f>
        <v>0</v>
      </c>
      <c r="DH13" s="69">
        <f>VLOOKUP($A13,'309'!$AG$1:$HM$2,98,FALSE)</f>
        <v>0</v>
      </c>
      <c r="DI13" s="69">
        <f>VLOOKUP($A13,'309'!$AG$1:$HM$2,99,FALSE)</f>
        <v>0</v>
      </c>
      <c r="DJ13" s="69">
        <f>VLOOKUP($A13,'309'!$AG$1:$HM$2,100,FALSE)</f>
        <v>0</v>
      </c>
      <c r="DK13" s="69">
        <f>VLOOKUP($A13,'309'!$AG$1:$HM$2,101,FALSE)</f>
        <v>0</v>
      </c>
      <c r="DL13" s="69">
        <f>VLOOKUP($A13,'309'!$AG$1:$HM$2,102,FALSE)</f>
        <v>0</v>
      </c>
      <c r="DM13" s="75">
        <f>VLOOKUP($A13,'309'!$AG$1:$HM$2,103,FALSE)</f>
        <v>0</v>
      </c>
      <c r="DN13" s="337"/>
      <c r="DO13" s="74">
        <f>VLOOKUP($A13,'309'!$AG$1:$HM$2,104,FALSE)</f>
        <v>0</v>
      </c>
      <c r="DP13" s="69">
        <f>VLOOKUP($A13,'309'!$AG$1:$HM$2,105,FALSE)</f>
        <v>0</v>
      </c>
      <c r="DQ13" s="69">
        <f>VLOOKUP($A13,'309'!$AG$1:$HM$2,106,FALSE)</f>
        <v>0</v>
      </c>
      <c r="DR13" s="69">
        <f>VLOOKUP($A13,'309'!$AG$1:$HM$2,107,FALSE)</f>
        <v>0</v>
      </c>
      <c r="DS13" s="69">
        <f>VLOOKUP($A13,'309'!$AG$1:$HM$2,108,FALSE)</f>
        <v>0</v>
      </c>
      <c r="DT13" s="69">
        <f>VLOOKUP($A13,'309'!$AG$1:$HM$2,109,FALSE)</f>
        <v>0</v>
      </c>
      <c r="DU13" s="75">
        <f>VLOOKUP($A13,'309'!$AG$1:$HM$2,110,FALSE)</f>
        <v>0</v>
      </c>
      <c r="DV13" s="337"/>
      <c r="DW13" s="74">
        <f>VLOOKUP($A13,'309'!$AG$1:$HM$2,111,FALSE)</f>
        <v>0</v>
      </c>
      <c r="DX13" s="69">
        <f>VLOOKUP($A13,'309'!$AG$1:$HM$2,112,FALSE)</f>
        <v>0</v>
      </c>
      <c r="DY13" s="69">
        <f>VLOOKUP($A13,'309'!$AG$1:$HM$2,113,FALSE)</f>
        <v>0</v>
      </c>
      <c r="DZ13" s="69">
        <f>VLOOKUP($A13,'309'!$AG$1:$HM$2,114,FALSE)</f>
        <v>0</v>
      </c>
      <c r="EA13" s="69">
        <f>VLOOKUP($A13,'309'!$AG$1:$HM$2,115,FALSE)</f>
        <v>0</v>
      </c>
      <c r="EB13" s="69">
        <f>VLOOKUP($A13,'309'!$AG$1:$HM$2,116,FALSE)</f>
        <v>0</v>
      </c>
      <c r="EC13" s="75">
        <f>VLOOKUP($A13,'309'!$AG$1:$HM$2,117,FALSE)</f>
        <v>0</v>
      </c>
      <c r="ED13" s="337"/>
      <c r="EE13" s="74">
        <f>VLOOKUP($A13,'309'!$AG$1:$HM$2,118,FALSE)</f>
        <v>0</v>
      </c>
      <c r="EF13" s="69">
        <f>VLOOKUP($A13,'309'!$AG$1:$HM$2,119,FALSE)</f>
        <v>0</v>
      </c>
      <c r="EG13" s="69">
        <f>VLOOKUP($A13,'309'!$AG$1:$HM$2,120,FALSE)</f>
        <v>0</v>
      </c>
      <c r="EH13" s="69">
        <f>VLOOKUP($A13,'309'!$AG$1:$HM$2,121,FALSE)</f>
        <v>0</v>
      </c>
      <c r="EI13" s="69">
        <f>VLOOKUP($A13,'309'!$AG$1:$HM$2,122,FALSE)</f>
        <v>0</v>
      </c>
      <c r="EJ13" s="69">
        <f>VLOOKUP($A13,'309'!$AG$1:$HM$2,123,FALSE)</f>
        <v>0</v>
      </c>
      <c r="EK13" s="75">
        <f>VLOOKUP($A13,'309'!$AG$1:$HM$2,124,FALSE)</f>
        <v>0</v>
      </c>
      <c r="EL13" s="337"/>
      <c r="EM13" s="74">
        <f>VLOOKUP($A13,'309'!$AG$1:$HM$2,125,FALSE)</f>
        <v>0</v>
      </c>
      <c r="EN13" s="69">
        <f>VLOOKUP($A13,'309'!$AG$1:$HM$2,126,FALSE)</f>
        <v>0</v>
      </c>
      <c r="EO13" s="69">
        <f>VLOOKUP($A13,'309'!$AG$1:$HM$2,127,FALSE)</f>
        <v>0</v>
      </c>
      <c r="EP13" s="69">
        <f>VLOOKUP($A13,'309'!$AG$1:$HM$2,128,FALSE)</f>
        <v>0</v>
      </c>
      <c r="EQ13" s="69">
        <f>VLOOKUP($A13,'309'!$AG$1:$HM$2,129,FALSE)</f>
        <v>0</v>
      </c>
      <c r="ER13" s="69">
        <f>VLOOKUP($A13,'309'!$AG$1:$HM$2,130,FALSE)</f>
        <v>0</v>
      </c>
      <c r="ES13" s="75">
        <f>VLOOKUP($A13,'309'!$AG$1:$HM$2,131,FALSE)</f>
        <v>0</v>
      </c>
      <c r="ET13" s="337"/>
      <c r="EU13" s="74">
        <f>VLOOKUP($A13,'309'!$AG$1:$HM$2,132,FALSE)</f>
        <v>0</v>
      </c>
      <c r="EV13" s="69">
        <f>VLOOKUP($A13,'309'!$AG$1:$HM$2,133,FALSE)</f>
        <v>0</v>
      </c>
      <c r="EW13" s="69">
        <f>VLOOKUP($A13,'309'!$AG$1:$HM$2,134,FALSE)</f>
        <v>0</v>
      </c>
      <c r="EX13" s="69">
        <f>VLOOKUP($A13,'309'!$AG$1:$HM$2,135,FALSE)</f>
        <v>0</v>
      </c>
      <c r="EY13" s="69">
        <f>VLOOKUP($A13,'309'!$AG$1:$HM$2,136,FALSE)</f>
        <v>0</v>
      </c>
      <c r="EZ13" s="69">
        <f>VLOOKUP($A13,'309'!$AG$1:$HM$2,137,FALSE)</f>
        <v>0</v>
      </c>
      <c r="FA13" s="75">
        <f>VLOOKUP($A13,'309'!$AG$1:$HM$2,138,FALSE)</f>
        <v>0</v>
      </c>
      <c r="FB13" s="337"/>
      <c r="FC13" s="74">
        <f>VLOOKUP($A13,'309'!$AG$1:$HM$2,139,FALSE)</f>
        <v>0</v>
      </c>
      <c r="FD13" s="69">
        <f>VLOOKUP($A13,'309'!$AG$1:$HM$2,140,FALSE)</f>
        <v>0</v>
      </c>
      <c r="FE13" s="69">
        <f>VLOOKUP($A13,'309'!$AG$1:$HM$2,141,FALSE)</f>
        <v>0</v>
      </c>
      <c r="FF13" s="69">
        <f>VLOOKUP($A13,'309'!$AG$1:$HM$2,142,FALSE)</f>
        <v>0</v>
      </c>
      <c r="FG13" s="69">
        <f>VLOOKUP($A13,'309'!$AG$1:$HM$2,143,FALSE)</f>
        <v>0</v>
      </c>
      <c r="FH13" s="69">
        <f>VLOOKUP($A13,'309'!$AG$1:$HM$2,144,FALSE)</f>
        <v>0</v>
      </c>
      <c r="FI13" s="75">
        <f>VLOOKUP($A13,'309'!$AG$1:$HM$2,145,FALSE)</f>
        <v>0</v>
      </c>
      <c r="FJ13" s="337"/>
      <c r="FK13" s="74">
        <f>VLOOKUP($A13,'309'!$AG$1:$HM$2,146,FALSE)</f>
        <v>0</v>
      </c>
      <c r="FL13" s="69">
        <f>VLOOKUP($A13,'309'!$AG$1:$HM$2,147,FALSE)</f>
        <v>0</v>
      </c>
      <c r="FM13" s="69">
        <f>VLOOKUP($A13,'309'!$AG$1:$HM$2,148,FALSE)</f>
        <v>0</v>
      </c>
      <c r="FN13" s="69">
        <f>VLOOKUP($A13,'309'!$AG$1:$HM$2,149,FALSE)</f>
        <v>0</v>
      </c>
      <c r="FO13" s="69">
        <f>VLOOKUP($A13,'309'!$AG$1:$HM$2,150,FALSE)</f>
        <v>0</v>
      </c>
      <c r="FP13" s="69">
        <f>VLOOKUP($A13,'309'!$AG$1:$HM$2,151,FALSE)</f>
        <v>0</v>
      </c>
      <c r="FQ13" s="75">
        <f>VLOOKUP($A13,'309'!$AG$1:$HM$2,152,FALSE)</f>
        <v>0</v>
      </c>
      <c r="FR13" s="337"/>
      <c r="FS13" s="74">
        <f>VLOOKUP($A13,'309'!$AG$1:$HM$2,153,FALSE)</f>
        <v>0</v>
      </c>
      <c r="FT13" s="69">
        <f>VLOOKUP($A13,'309'!$AG$1:$HM$2,154,FALSE)</f>
        <v>0</v>
      </c>
      <c r="FU13" s="69">
        <f>VLOOKUP($A13,'309'!$AG$1:$HM$2,155,FALSE)</f>
        <v>0</v>
      </c>
      <c r="FV13" s="69">
        <f>VLOOKUP($A13,'309'!$AG$1:$HM$2,156,FALSE)</f>
        <v>0</v>
      </c>
      <c r="FW13" s="69">
        <f>VLOOKUP($A13,'309'!$AG$1:$HM$2,157,FALSE)</f>
        <v>0</v>
      </c>
      <c r="FX13" s="69">
        <f>VLOOKUP($A13,'309'!$AG$1:$HM$2,158,FALSE)</f>
        <v>0</v>
      </c>
      <c r="FY13" s="75">
        <f>VLOOKUP($A13,'309'!$AG$1:$HM$2,159,FALSE)</f>
        <v>0</v>
      </c>
      <c r="FZ13" s="337"/>
      <c r="GA13" s="74">
        <f>VLOOKUP($A13,'309'!$AG$1:$HM$2,160,FALSE)</f>
        <v>0</v>
      </c>
      <c r="GB13" s="69">
        <f>VLOOKUP($A13,'309'!$AG$1:$HM$2,161,FALSE)</f>
        <v>0</v>
      </c>
      <c r="GC13" s="69">
        <f>VLOOKUP($A13,'309'!$AG$1:$HM$2,162,FALSE)</f>
        <v>0</v>
      </c>
      <c r="GD13" s="69">
        <f>VLOOKUP($A13,'309'!$AG$1:$HM$2,163,FALSE)</f>
        <v>0</v>
      </c>
      <c r="GE13" s="69">
        <f>VLOOKUP($A13,'309'!$AG$1:$HM$2,164,FALSE)</f>
        <v>0</v>
      </c>
      <c r="GF13" s="69">
        <f>VLOOKUP($A13,'309'!$AG$1:$HM$2,165,FALSE)</f>
        <v>0</v>
      </c>
      <c r="GG13" s="75">
        <f>VLOOKUP($A13,'309'!$AG$1:$HM$2,166,FALSE)</f>
        <v>0</v>
      </c>
      <c r="GH13" s="337"/>
      <c r="GI13" s="74">
        <f>VLOOKUP($A13,'309'!$AG$1:$HM$2,167,FALSE)</f>
        <v>0</v>
      </c>
      <c r="GJ13" s="69">
        <f>VLOOKUP($A13,'309'!$AG$1:$HM$2,168,FALSE)</f>
        <v>0</v>
      </c>
      <c r="GK13" s="69">
        <f>VLOOKUP($A13,'309'!$AG$1:$HM$2,169,FALSE)</f>
        <v>0</v>
      </c>
      <c r="GL13" s="69">
        <f>VLOOKUP($A13,'309'!$AG$1:$HM$2,170,FALSE)</f>
        <v>0</v>
      </c>
      <c r="GM13" s="69">
        <f>VLOOKUP($A13,'309'!$AG$1:$HM$2,171,FALSE)</f>
        <v>0</v>
      </c>
      <c r="GN13" s="69">
        <f>VLOOKUP($A13,'309'!$AG$1:$HM$2,172,FALSE)</f>
        <v>0</v>
      </c>
      <c r="GO13" s="75">
        <f>VLOOKUP($A13,'309'!$AG$1:$HM$2,173,FALSE)</f>
        <v>0</v>
      </c>
      <c r="GP13" s="337"/>
      <c r="GQ13" s="74">
        <f>VLOOKUP($A13,'309'!$AG$1:$HM$2,174,FALSE)</f>
        <v>0</v>
      </c>
      <c r="GR13" s="69">
        <f>VLOOKUP($A13,'309'!$AG$1:$HM$2,175,FALSE)</f>
        <v>0</v>
      </c>
      <c r="GS13" s="69">
        <f>VLOOKUP($A13,'309'!$AG$1:$HM$2,176,FALSE)</f>
        <v>0</v>
      </c>
      <c r="GT13" s="69">
        <f>VLOOKUP($A13,'309'!$AG$1:$HM$2,177,FALSE)</f>
        <v>0</v>
      </c>
      <c r="GU13" s="69">
        <f>VLOOKUP($A13,'309'!$AG$1:$HM$2,178,FALSE)</f>
        <v>0</v>
      </c>
      <c r="GV13" s="69">
        <f>VLOOKUP($A13,'309'!$AG$1:$HM$2,179,FALSE)</f>
        <v>0</v>
      </c>
      <c r="GW13" s="75">
        <f>VLOOKUP($A13,'309'!$AG$1:$HM$2,180,FALSE)</f>
        <v>0</v>
      </c>
      <c r="GX13" s="337"/>
      <c r="GY13" s="74">
        <f>VLOOKUP($A13,'309'!$AG$1:$HM$2,181,FALSE)</f>
        <v>0</v>
      </c>
      <c r="GZ13" s="69">
        <f>VLOOKUP($A13,'309'!$AG$1:$HM$2,182,FALSE)</f>
        <v>0</v>
      </c>
      <c r="HA13" s="69">
        <f>VLOOKUP($A13,'309'!$AG$1:$HM$2,183,FALSE)</f>
        <v>0</v>
      </c>
      <c r="HB13" s="69">
        <f>VLOOKUP($A13,'309'!$AG$1:$HM$2,184,FALSE)</f>
        <v>0</v>
      </c>
      <c r="HC13" s="69">
        <f>VLOOKUP($A13,'309'!$AG$1:$HM$2,185,FALSE)</f>
        <v>0</v>
      </c>
      <c r="HD13" s="69">
        <f>VLOOKUP($A13,'309'!$AG$1:$HM$2,186,FALSE)</f>
        <v>0</v>
      </c>
      <c r="HE13" s="124">
        <f>VLOOKUP($A13,'309'!$AG$1:$HM$2,187,FALSE)</f>
        <v>0</v>
      </c>
      <c r="HF13" s="24"/>
      <c r="HG13" s="24"/>
    </row>
    <row r="14" spans="1:220" x14ac:dyDescent="0.25">
      <c r="A14" s="290">
        <f t="shared" si="0"/>
        <v>210</v>
      </c>
      <c r="B14" s="291">
        <f>VLOOKUP($A14,'310'!$AG$1:$HM$2,2,FALSE)</f>
        <v>0</v>
      </c>
      <c r="C14" s="290">
        <f>VLOOKUP($A14,'310'!$AG$1:$HM$2,3,FALSE)</f>
        <v>0</v>
      </c>
      <c r="D14" s="290">
        <f>VLOOKUP($A14,'310'!$AG$1:$HM$2,4,FALSE)</f>
        <v>0</v>
      </c>
      <c r="E14" s="292">
        <f>VLOOKUP($A14,'310'!$AG$1:$HM$2,5,FALSE)</f>
        <v>0</v>
      </c>
      <c r="F14" s="337"/>
      <c r="G14" s="73">
        <f>VLOOKUP($A14,'310'!$AG$1:$HM$2,6,FALSE)</f>
        <v>0</v>
      </c>
      <c r="H14" s="24">
        <f>VLOOKUP($A14,'310'!$AG$1:$HM$2,7,FALSE)</f>
        <v>0</v>
      </c>
      <c r="I14" s="24">
        <f>VLOOKUP($A14,'310'!$AG$1:$HM$2,8,FALSE)</f>
        <v>0</v>
      </c>
      <c r="J14" s="24">
        <f>VLOOKUP($A14,'310'!$AG$1:$HM$2,9,FALSE)</f>
        <v>0</v>
      </c>
      <c r="K14" s="24">
        <f>VLOOKUP($A14,'310'!$AG$1:$HM$2,10,FALSE)</f>
        <v>0</v>
      </c>
      <c r="L14" s="24">
        <f>VLOOKUP($A14,'310'!$AG$1:$HM$2,11,FALSE)</f>
        <v>0</v>
      </c>
      <c r="M14" s="137">
        <f>VLOOKUP($A14,'310'!$AG$1:$HM$2,12,FALSE)</f>
        <v>0</v>
      </c>
      <c r="N14" s="337"/>
      <c r="O14" s="74">
        <f>VLOOKUP($A14,'310'!$AG$1:$HM$2,13,FALSE)</f>
        <v>0</v>
      </c>
      <c r="P14" s="69">
        <f>VLOOKUP($A14,'310'!$AG$1:$HM$2,14,FALSE)</f>
        <v>0</v>
      </c>
      <c r="Q14" s="69">
        <f>VLOOKUP($A14,'310'!$AG$1:$HM$2,15,FALSE)</f>
        <v>0</v>
      </c>
      <c r="R14" s="69">
        <f>VLOOKUP($A14,'310'!$AG$1:$HM$2,16,FALSE)</f>
        <v>0</v>
      </c>
      <c r="S14" s="69">
        <f>VLOOKUP($A14,'310'!$AG$1:$HM$2,17,FALSE)</f>
        <v>0</v>
      </c>
      <c r="T14" s="69">
        <f>VLOOKUP($A14,'310'!$AG$1:$HM$2,18,FALSE)</f>
        <v>0</v>
      </c>
      <c r="U14" s="75">
        <f>VLOOKUP($A14,'310'!$AG$1:$HM$2,19,FALSE)</f>
        <v>0</v>
      </c>
      <c r="V14" s="337"/>
      <c r="W14" s="74">
        <f>VLOOKUP($A14,'310'!$AG$1:$HM$2,20,FALSE)</f>
        <v>0</v>
      </c>
      <c r="X14" s="69">
        <f>VLOOKUP($A14,'310'!$AG$1:$HM$2,21,FALSE)</f>
        <v>0</v>
      </c>
      <c r="Y14" s="69">
        <f>VLOOKUP($A14,'310'!$AG$1:$HM$2,22,FALSE)</f>
        <v>0</v>
      </c>
      <c r="Z14" s="69">
        <f>VLOOKUP($A14,'310'!$AG$1:$HM$2,23,FALSE)</f>
        <v>0</v>
      </c>
      <c r="AA14" s="69">
        <f>VLOOKUP($A14,'310'!$AG$1:$HM$2,24,FALSE)</f>
        <v>0</v>
      </c>
      <c r="AB14" s="69">
        <f>VLOOKUP($A14,'310'!$AG$1:$HM$2,25,FALSE)</f>
        <v>0</v>
      </c>
      <c r="AC14" s="75">
        <f>VLOOKUP($A14,'310'!$AG$1:$HM$2,26,FALSE)</f>
        <v>0</v>
      </c>
      <c r="AD14" s="337"/>
      <c r="AE14" s="74">
        <f>VLOOKUP($A14,'310'!$AG$1:$HM$2,27,FALSE)</f>
        <v>0</v>
      </c>
      <c r="AF14" s="69">
        <f>VLOOKUP($A14,'310'!$AG$1:$HM$2,28,FALSE)</f>
        <v>0</v>
      </c>
      <c r="AG14" s="69">
        <f>VLOOKUP($A14,'310'!$AG$1:$HM$2,29,FALSE)</f>
        <v>0</v>
      </c>
      <c r="AH14" s="69">
        <f>VLOOKUP($A14,'310'!$AG$1:$HM$2,30,FALSE)</f>
        <v>0</v>
      </c>
      <c r="AI14" s="69">
        <f>VLOOKUP($A14,'310'!$AG$1:$HM$2,31,FALSE)</f>
        <v>0</v>
      </c>
      <c r="AJ14" s="69">
        <f>VLOOKUP($A14,'310'!$AG$1:$HM$2,32,FALSE)</f>
        <v>0</v>
      </c>
      <c r="AK14" s="75">
        <f>VLOOKUP($A14,'310'!$AG$1:$HM$2,33,FALSE)</f>
        <v>0</v>
      </c>
      <c r="AL14" s="337"/>
      <c r="AM14" s="74">
        <f>VLOOKUP($A14,'310'!$AG$1:$HM$2,34,FALSE)</f>
        <v>0</v>
      </c>
      <c r="AN14" s="69">
        <f>VLOOKUP($A14,'310'!$AG$1:$HM$2,35,FALSE)</f>
        <v>0</v>
      </c>
      <c r="AO14" s="69">
        <f>VLOOKUP($A14,'310'!$AG$1:$HM$2,36,FALSE)</f>
        <v>0</v>
      </c>
      <c r="AP14" s="69">
        <f>VLOOKUP($A14,'310'!$AG$1:$HM$2,37,FALSE)</f>
        <v>0</v>
      </c>
      <c r="AQ14" s="69">
        <f>VLOOKUP($A14,'310'!$AG$1:$HM$2,38,FALSE)</f>
        <v>0</v>
      </c>
      <c r="AR14" s="69">
        <f>VLOOKUP($A14,'310'!$AG$1:$HM$2,39,FALSE)</f>
        <v>0</v>
      </c>
      <c r="AS14" s="75">
        <f>VLOOKUP($A14,'310'!$AG$1:$HM$2,40,FALSE)</f>
        <v>0</v>
      </c>
      <c r="AT14" s="337"/>
      <c r="AU14" s="74">
        <f>VLOOKUP($A14,'310'!$AG$1:$HM$2,41,FALSE)</f>
        <v>0</v>
      </c>
      <c r="AV14" s="69">
        <f>VLOOKUP($A14,'310'!$AG$1:$HM$2,42,FALSE)</f>
        <v>0</v>
      </c>
      <c r="AW14" s="69">
        <f>VLOOKUP($A14,'310'!$AG$1:$HM$2,43,FALSE)</f>
        <v>0</v>
      </c>
      <c r="AX14" s="69">
        <f>VLOOKUP($A14,'310'!$AG$1:$HM$2,44,FALSE)</f>
        <v>0</v>
      </c>
      <c r="AY14" s="69">
        <f>VLOOKUP($A14,'310'!$AG$1:$HM$2,45,FALSE)</f>
        <v>0</v>
      </c>
      <c r="AZ14" s="69">
        <f>VLOOKUP($A14,'310'!$AG$1:$HM$2,46,FALSE)</f>
        <v>0</v>
      </c>
      <c r="BA14" s="75">
        <f>VLOOKUP($A14,'310'!$AG$1:$HM$2,47,FALSE)</f>
        <v>0</v>
      </c>
      <c r="BB14" s="337"/>
      <c r="BC14" s="74">
        <f>VLOOKUP($A14,'310'!$AG$1:$HM$2,48,FALSE)</f>
        <v>0</v>
      </c>
      <c r="BD14" s="69">
        <f>VLOOKUP($A14,'310'!$AG$1:$HM$2,49,FALSE)</f>
        <v>0</v>
      </c>
      <c r="BE14" s="69">
        <f>VLOOKUP($A14,'310'!$AG$1:$HM$2,50,FALSE)</f>
        <v>0</v>
      </c>
      <c r="BF14" s="69">
        <f>VLOOKUP($A14,'310'!$AG$1:$HM$2,51,FALSE)</f>
        <v>0</v>
      </c>
      <c r="BG14" s="69">
        <f>VLOOKUP($A14,'310'!$AG$1:$HM$2,52,FALSE)</f>
        <v>0</v>
      </c>
      <c r="BH14" s="69">
        <f>VLOOKUP($A14,'310'!$AG$1:$HM$2,53,FALSE)</f>
        <v>0</v>
      </c>
      <c r="BI14" s="75">
        <f>VLOOKUP($A14,'310'!$AG$1:$HM$2,54,FALSE)</f>
        <v>0</v>
      </c>
      <c r="BJ14" s="337"/>
      <c r="BK14" s="74">
        <f>VLOOKUP($A14,'310'!$AG$1:$HM$2,55,FALSE)</f>
        <v>0</v>
      </c>
      <c r="BL14" s="69">
        <f>VLOOKUP($A14,'310'!$AG$1:$HM$2,56,FALSE)</f>
        <v>0</v>
      </c>
      <c r="BM14" s="69">
        <f>VLOOKUP($A14,'310'!$AG$1:$HM$2,57,FALSE)</f>
        <v>0</v>
      </c>
      <c r="BN14" s="69">
        <f>VLOOKUP($A14,'310'!$AG$1:$HM$2,58,FALSE)</f>
        <v>0</v>
      </c>
      <c r="BO14" s="69">
        <f>VLOOKUP($A14,'310'!$AG$1:$HM$2,59,FALSE)</f>
        <v>0</v>
      </c>
      <c r="BP14" s="69">
        <f>VLOOKUP($A14,'310'!$AG$1:$HM$2,60,FALSE)</f>
        <v>0</v>
      </c>
      <c r="BQ14" s="75">
        <f>VLOOKUP($A14,'310'!$AG$1:$HM$2,61,FALSE)</f>
        <v>0</v>
      </c>
      <c r="BR14" s="337"/>
      <c r="BS14" s="74">
        <f>VLOOKUP($A14,'310'!$AG$1:$HM$2,62,FALSE)</f>
        <v>0</v>
      </c>
      <c r="BT14" s="69">
        <f>VLOOKUP($A14,'310'!$AG$1:$HM$2,63,FALSE)</f>
        <v>0</v>
      </c>
      <c r="BU14" s="69">
        <f>VLOOKUP($A14,'310'!$AG$1:$HM$2,64,FALSE)</f>
        <v>0</v>
      </c>
      <c r="BV14" s="69">
        <f>VLOOKUP($A14,'310'!$AG$1:$HM$2,65,FALSE)</f>
        <v>0</v>
      </c>
      <c r="BW14" s="69">
        <f>VLOOKUP($A14,'310'!$AG$1:$HM$2,66,FALSE)</f>
        <v>0</v>
      </c>
      <c r="BX14" s="69">
        <f>VLOOKUP($A14,'310'!$AG$1:$HM$2,67,FALSE)</f>
        <v>0</v>
      </c>
      <c r="BY14" s="75">
        <f>VLOOKUP($A14,'310'!$AG$1:$HM$2,68,FALSE)</f>
        <v>0</v>
      </c>
      <c r="BZ14" s="337"/>
      <c r="CA14" s="74">
        <f>VLOOKUP($A14,'310'!$AG$1:$HM$2,69,FALSE)</f>
        <v>0</v>
      </c>
      <c r="CB14" s="69">
        <f>VLOOKUP($A14,'310'!$AG$1:$HM$2,70,FALSE)</f>
        <v>0</v>
      </c>
      <c r="CC14" s="69">
        <f>VLOOKUP($A14,'310'!$AG$1:$HM$2,71,FALSE)</f>
        <v>0</v>
      </c>
      <c r="CD14" s="69">
        <f>VLOOKUP($A14,'310'!$AG$1:$HM$2,72,FALSE)</f>
        <v>0</v>
      </c>
      <c r="CE14" s="69">
        <f>VLOOKUP($A14,'310'!$AG$1:$HM$2,73,FALSE)</f>
        <v>0</v>
      </c>
      <c r="CF14" s="69">
        <f>VLOOKUP($A14,'310'!$AG$1:$HM$2,74,FALSE)</f>
        <v>0</v>
      </c>
      <c r="CG14" s="75">
        <f>VLOOKUP($A14,'310'!$AG$1:$HM$2,75,FALSE)</f>
        <v>0</v>
      </c>
      <c r="CH14" s="337"/>
      <c r="CI14" s="74">
        <f>VLOOKUP($A14,'310'!$AG$1:$HM$2,76,FALSE)</f>
        <v>0</v>
      </c>
      <c r="CJ14" s="69">
        <f>VLOOKUP($A14,'310'!$AG$1:$HM$2,77,FALSE)</f>
        <v>0</v>
      </c>
      <c r="CK14" s="69">
        <f>VLOOKUP($A14,'310'!$AG$1:$HM$2,78,FALSE)</f>
        <v>0</v>
      </c>
      <c r="CL14" s="69">
        <f>VLOOKUP($A14,'310'!$AG$1:$HM$2,79,FALSE)</f>
        <v>0</v>
      </c>
      <c r="CM14" s="69">
        <f>VLOOKUP($A14,'310'!$AG$1:$HM$2,80,FALSE)</f>
        <v>0</v>
      </c>
      <c r="CN14" s="69">
        <f>VLOOKUP($A14,'310'!$AG$1:$HM$2,81,FALSE)</f>
        <v>0</v>
      </c>
      <c r="CO14" s="75">
        <f>VLOOKUP($A14,'310'!$AG$1:$HM$2,82,FALSE)</f>
        <v>0</v>
      </c>
      <c r="CP14" s="337"/>
      <c r="CQ14" s="74">
        <f>VLOOKUP($A14,'310'!$AG$1:$HM$2,83,FALSE)</f>
        <v>0</v>
      </c>
      <c r="CR14" s="69">
        <f>VLOOKUP($A14,'310'!$AG$1:$HM$2,84,FALSE)</f>
        <v>0</v>
      </c>
      <c r="CS14" s="69">
        <f>VLOOKUP($A14,'310'!$AG$1:$HM$2,85,FALSE)</f>
        <v>0</v>
      </c>
      <c r="CT14" s="69">
        <f>VLOOKUP($A14,'310'!$AG$1:$HM$2,86,FALSE)</f>
        <v>0</v>
      </c>
      <c r="CU14" s="69">
        <f>VLOOKUP($A14,'310'!$AG$1:$HM$2,87,FALSE)</f>
        <v>0</v>
      </c>
      <c r="CV14" s="69">
        <f>VLOOKUP($A14,'310'!$AG$1:$HM$2,88,FALSE)</f>
        <v>0</v>
      </c>
      <c r="CW14" s="75">
        <f>VLOOKUP($A14,'310'!$AG$1:$HM$2,89,FALSE)</f>
        <v>0</v>
      </c>
      <c r="CX14" s="337"/>
      <c r="CY14" s="74">
        <f>VLOOKUP($A14,'310'!$AG$1:$HM$2,90,FALSE)</f>
        <v>0</v>
      </c>
      <c r="CZ14" s="69">
        <f>VLOOKUP($A14,'310'!$AG$1:$HM$2,91,FALSE)</f>
        <v>0</v>
      </c>
      <c r="DA14" s="69">
        <f>VLOOKUP($A14,'310'!$AG$1:$HM$2,92,FALSE)</f>
        <v>0</v>
      </c>
      <c r="DB14" s="69">
        <f>VLOOKUP($A14,'310'!$AG$1:$HM$2,93,FALSE)</f>
        <v>0</v>
      </c>
      <c r="DC14" s="69">
        <f>VLOOKUP($A14,'310'!$AG$1:$HM$2,94,FALSE)</f>
        <v>0</v>
      </c>
      <c r="DD14" s="69">
        <f>VLOOKUP($A14,'310'!$AG$1:$HM$2,95,FALSE)</f>
        <v>0</v>
      </c>
      <c r="DE14" s="75">
        <f>VLOOKUP($A14,'310'!$AG$1:$HM$2,96,FALSE)</f>
        <v>0</v>
      </c>
      <c r="DF14" s="337"/>
      <c r="DG14" s="74">
        <f>VLOOKUP($A14,'310'!$AG$1:$HM$2,97,FALSE)</f>
        <v>0</v>
      </c>
      <c r="DH14" s="69">
        <f>VLOOKUP($A14,'310'!$AG$1:$HM$2,98,FALSE)</f>
        <v>0</v>
      </c>
      <c r="DI14" s="69">
        <f>VLOOKUP($A14,'310'!$AG$1:$HM$2,99,FALSE)</f>
        <v>0</v>
      </c>
      <c r="DJ14" s="69">
        <f>VLOOKUP($A14,'310'!$AG$1:$HM$2,100,FALSE)</f>
        <v>0</v>
      </c>
      <c r="DK14" s="69">
        <f>VLOOKUP($A14,'310'!$AG$1:$HM$2,101,FALSE)</f>
        <v>0</v>
      </c>
      <c r="DL14" s="69">
        <f>VLOOKUP($A14,'310'!$AG$1:$HM$2,102,FALSE)</f>
        <v>0</v>
      </c>
      <c r="DM14" s="75">
        <f>VLOOKUP($A14,'310'!$AG$1:$HM$2,103,FALSE)</f>
        <v>0</v>
      </c>
      <c r="DN14" s="337"/>
      <c r="DO14" s="74">
        <f>VLOOKUP($A14,'310'!$AG$1:$HM$2,104,FALSE)</f>
        <v>0</v>
      </c>
      <c r="DP14" s="69">
        <f>VLOOKUP($A14,'310'!$AG$1:$HM$2,105,FALSE)</f>
        <v>0</v>
      </c>
      <c r="DQ14" s="69">
        <f>VLOOKUP($A14,'310'!$AG$1:$HM$2,106,FALSE)</f>
        <v>0</v>
      </c>
      <c r="DR14" s="69">
        <f>VLOOKUP($A14,'310'!$AG$1:$HM$2,107,FALSE)</f>
        <v>0</v>
      </c>
      <c r="DS14" s="69">
        <f>VLOOKUP($A14,'310'!$AG$1:$HM$2,108,FALSE)</f>
        <v>0</v>
      </c>
      <c r="DT14" s="69">
        <f>VLOOKUP($A14,'310'!$AG$1:$HM$2,109,FALSE)</f>
        <v>0</v>
      </c>
      <c r="DU14" s="75">
        <f>VLOOKUP($A14,'310'!$AG$1:$HM$2,110,FALSE)</f>
        <v>0</v>
      </c>
      <c r="DV14" s="337"/>
      <c r="DW14" s="74">
        <f>VLOOKUP($A14,'310'!$AG$1:$HM$2,111,FALSE)</f>
        <v>0</v>
      </c>
      <c r="DX14" s="69">
        <f>VLOOKUP($A14,'310'!$AG$1:$HM$2,112,FALSE)</f>
        <v>0</v>
      </c>
      <c r="DY14" s="69">
        <f>VLOOKUP($A14,'310'!$AG$1:$HM$2,113,FALSE)</f>
        <v>0</v>
      </c>
      <c r="DZ14" s="69">
        <f>VLOOKUP($A14,'310'!$AG$1:$HM$2,114,FALSE)</f>
        <v>0</v>
      </c>
      <c r="EA14" s="69">
        <f>VLOOKUP($A14,'310'!$AG$1:$HM$2,115,FALSE)</f>
        <v>0</v>
      </c>
      <c r="EB14" s="69">
        <f>VLOOKUP($A14,'310'!$AG$1:$HM$2,116,FALSE)</f>
        <v>0</v>
      </c>
      <c r="EC14" s="75">
        <f>VLOOKUP($A14,'310'!$AG$1:$HM$2,117,FALSE)</f>
        <v>0</v>
      </c>
      <c r="ED14" s="337"/>
      <c r="EE14" s="74">
        <f>VLOOKUP($A14,'310'!$AG$1:$HM$2,118,FALSE)</f>
        <v>0</v>
      </c>
      <c r="EF14" s="69">
        <f>VLOOKUP($A14,'310'!$AG$1:$HM$2,119,FALSE)</f>
        <v>0</v>
      </c>
      <c r="EG14" s="69">
        <f>VLOOKUP($A14,'310'!$AG$1:$HM$2,120,FALSE)</f>
        <v>0</v>
      </c>
      <c r="EH14" s="69">
        <f>VLOOKUP($A14,'310'!$AG$1:$HM$2,121,FALSE)</f>
        <v>0</v>
      </c>
      <c r="EI14" s="69">
        <f>VLOOKUP($A14,'310'!$AG$1:$HM$2,122,FALSE)</f>
        <v>0</v>
      </c>
      <c r="EJ14" s="69">
        <f>VLOOKUP($A14,'310'!$AG$1:$HM$2,123,FALSE)</f>
        <v>0</v>
      </c>
      <c r="EK14" s="75">
        <f>VLOOKUP($A14,'310'!$AG$1:$HM$2,124,FALSE)</f>
        <v>0</v>
      </c>
      <c r="EL14" s="337"/>
      <c r="EM14" s="74">
        <f>VLOOKUP($A14,'310'!$AG$1:$HM$2,125,FALSE)</f>
        <v>0</v>
      </c>
      <c r="EN14" s="69">
        <f>VLOOKUP($A14,'310'!$AG$1:$HM$2,126,FALSE)</f>
        <v>0</v>
      </c>
      <c r="EO14" s="69">
        <f>VLOOKUP($A14,'310'!$AG$1:$HM$2,127,FALSE)</f>
        <v>0</v>
      </c>
      <c r="EP14" s="69">
        <f>VLOOKUP($A14,'310'!$AG$1:$HM$2,128,FALSE)</f>
        <v>0</v>
      </c>
      <c r="EQ14" s="69">
        <f>VLOOKUP($A14,'310'!$AG$1:$HM$2,129,FALSE)</f>
        <v>0</v>
      </c>
      <c r="ER14" s="69">
        <f>VLOOKUP($A14,'310'!$AG$1:$HM$2,130,FALSE)</f>
        <v>0</v>
      </c>
      <c r="ES14" s="75">
        <f>VLOOKUP($A14,'310'!$AG$1:$HM$2,131,FALSE)</f>
        <v>0</v>
      </c>
      <c r="ET14" s="337"/>
      <c r="EU14" s="74">
        <f>VLOOKUP($A14,'310'!$AG$1:$HM$2,132,FALSE)</f>
        <v>0</v>
      </c>
      <c r="EV14" s="69">
        <f>VLOOKUP($A14,'310'!$AG$1:$HM$2,133,FALSE)</f>
        <v>0</v>
      </c>
      <c r="EW14" s="69">
        <f>VLOOKUP($A14,'310'!$AG$1:$HM$2,134,FALSE)</f>
        <v>0</v>
      </c>
      <c r="EX14" s="69">
        <f>VLOOKUP($A14,'310'!$AG$1:$HM$2,135,FALSE)</f>
        <v>0</v>
      </c>
      <c r="EY14" s="69">
        <f>VLOOKUP($A14,'310'!$AG$1:$HM$2,136,FALSE)</f>
        <v>0</v>
      </c>
      <c r="EZ14" s="69">
        <f>VLOOKUP($A14,'310'!$AG$1:$HM$2,137,FALSE)</f>
        <v>0</v>
      </c>
      <c r="FA14" s="75">
        <f>VLOOKUP($A14,'310'!$AG$1:$HM$2,138,FALSE)</f>
        <v>0</v>
      </c>
      <c r="FB14" s="337"/>
      <c r="FC14" s="74">
        <f>VLOOKUP($A14,'310'!$AG$1:$HM$2,139,FALSE)</f>
        <v>0</v>
      </c>
      <c r="FD14" s="69">
        <f>VLOOKUP($A14,'310'!$AG$1:$HM$2,140,FALSE)</f>
        <v>0</v>
      </c>
      <c r="FE14" s="69">
        <f>VLOOKUP($A14,'310'!$AG$1:$HM$2,141,FALSE)</f>
        <v>0</v>
      </c>
      <c r="FF14" s="69">
        <f>VLOOKUP($A14,'310'!$AG$1:$HM$2,142,FALSE)</f>
        <v>0</v>
      </c>
      <c r="FG14" s="69">
        <f>VLOOKUP($A14,'310'!$AG$1:$HM$2,143,FALSE)</f>
        <v>0</v>
      </c>
      <c r="FH14" s="69">
        <f>VLOOKUP($A14,'310'!$AG$1:$HM$2,144,FALSE)</f>
        <v>0</v>
      </c>
      <c r="FI14" s="75">
        <f>VLOOKUP($A14,'310'!$AG$1:$HM$2,145,FALSE)</f>
        <v>0</v>
      </c>
      <c r="FJ14" s="337"/>
      <c r="FK14" s="74">
        <f>VLOOKUP($A14,'310'!$AG$1:$HM$2,146,FALSE)</f>
        <v>0</v>
      </c>
      <c r="FL14" s="69">
        <f>VLOOKUP($A14,'310'!$AG$1:$HM$2,147,FALSE)</f>
        <v>0</v>
      </c>
      <c r="FM14" s="69">
        <f>VLOOKUP($A14,'310'!$AG$1:$HM$2,148,FALSE)</f>
        <v>0</v>
      </c>
      <c r="FN14" s="69">
        <f>VLOOKUP($A14,'310'!$AG$1:$HM$2,149,FALSE)</f>
        <v>0</v>
      </c>
      <c r="FO14" s="69">
        <f>VLOOKUP($A14,'310'!$AG$1:$HM$2,150,FALSE)</f>
        <v>0</v>
      </c>
      <c r="FP14" s="69">
        <f>VLOOKUP($A14,'310'!$AG$1:$HM$2,151,FALSE)</f>
        <v>0</v>
      </c>
      <c r="FQ14" s="75">
        <f>VLOOKUP($A14,'310'!$AG$1:$HM$2,152,FALSE)</f>
        <v>0</v>
      </c>
      <c r="FR14" s="337"/>
      <c r="FS14" s="74">
        <f>VLOOKUP($A14,'310'!$AG$1:$HM$2,153,FALSE)</f>
        <v>0</v>
      </c>
      <c r="FT14" s="69">
        <f>VLOOKUP($A14,'310'!$AG$1:$HM$2,154,FALSE)</f>
        <v>0</v>
      </c>
      <c r="FU14" s="69">
        <f>VLOOKUP($A14,'310'!$AG$1:$HM$2,155,FALSE)</f>
        <v>0</v>
      </c>
      <c r="FV14" s="69">
        <f>VLOOKUP($A14,'310'!$AG$1:$HM$2,156,FALSE)</f>
        <v>0</v>
      </c>
      <c r="FW14" s="69">
        <f>VLOOKUP($A14,'310'!$AG$1:$HM$2,157,FALSE)</f>
        <v>0</v>
      </c>
      <c r="FX14" s="69">
        <f>VLOOKUP($A14,'310'!$AG$1:$HM$2,158,FALSE)</f>
        <v>0</v>
      </c>
      <c r="FY14" s="75">
        <f>VLOOKUP($A14,'310'!$AG$1:$HM$2,159,FALSE)</f>
        <v>0</v>
      </c>
      <c r="FZ14" s="337"/>
      <c r="GA14" s="74">
        <f>VLOOKUP($A14,'310'!$AG$1:$HM$2,160,FALSE)</f>
        <v>0</v>
      </c>
      <c r="GB14" s="69">
        <f>VLOOKUP($A14,'310'!$AG$1:$HM$2,161,FALSE)</f>
        <v>0</v>
      </c>
      <c r="GC14" s="69">
        <f>VLOOKUP($A14,'310'!$AG$1:$HM$2,162,FALSE)</f>
        <v>0</v>
      </c>
      <c r="GD14" s="69">
        <f>VLOOKUP($A14,'310'!$AG$1:$HM$2,163,FALSE)</f>
        <v>0</v>
      </c>
      <c r="GE14" s="69">
        <f>VLOOKUP($A14,'310'!$AG$1:$HM$2,164,FALSE)</f>
        <v>0</v>
      </c>
      <c r="GF14" s="69">
        <f>VLOOKUP($A14,'310'!$AG$1:$HM$2,165,FALSE)</f>
        <v>0</v>
      </c>
      <c r="GG14" s="75">
        <f>VLOOKUP($A14,'310'!$AG$1:$HM$2,166,FALSE)</f>
        <v>0</v>
      </c>
      <c r="GH14" s="337"/>
      <c r="GI14" s="74">
        <f>VLOOKUP($A14,'310'!$AG$1:$HM$2,167,FALSE)</f>
        <v>0</v>
      </c>
      <c r="GJ14" s="69">
        <f>VLOOKUP($A14,'310'!$AG$1:$HM$2,168,FALSE)</f>
        <v>0</v>
      </c>
      <c r="GK14" s="69">
        <f>VLOOKUP($A14,'310'!$AG$1:$HM$2,169,FALSE)</f>
        <v>0</v>
      </c>
      <c r="GL14" s="69">
        <f>VLOOKUP($A14,'310'!$AG$1:$HM$2,170,FALSE)</f>
        <v>0</v>
      </c>
      <c r="GM14" s="69">
        <f>VLOOKUP($A14,'310'!$AG$1:$HM$2,171,FALSE)</f>
        <v>0</v>
      </c>
      <c r="GN14" s="69">
        <f>VLOOKUP($A14,'310'!$AG$1:$HM$2,172,FALSE)</f>
        <v>0</v>
      </c>
      <c r="GO14" s="75">
        <f>VLOOKUP($A14,'310'!$AG$1:$HM$2,173,FALSE)</f>
        <v>0</v>
      </c>
      <c r="GP14" s="337"/>
      <c r="GQ14" s="74">
        <f>VLOOKUP($A14,'310'!$AG$1:$HM$2,174,FALSE)</f>
        <v>0</v>
      </c>
      <c r="GR14" s="69">
        <f>VLOOKUP($A14,'310'!$AG$1:$HM$2,175,FALSE)</f>
        <v>0</v>
      </c>
      <c r="GS14" s="69">
        <f>VLOOKUP($A14,'310'!$AG$1:$HM$2,176,FALSE)</f>
        <v>0</v>
      </c>
      <c r="GT14" s="69">
        <f>VLOOKUP($A14,'310'!$AG$1:$HM$2,177,FALSE)</f>
        <v>0</v>
      </c>
      <c r="GU14" s="69">
        <f>VLOOKUP($A14,'310'!$AG$1:$HM$2,178,FALSE)</f>
        <v>0</v>
      </c>
      <c r="GV14" s="69">
        <f>VLOOKUP($A14,'310'!$AG$1:$HM$2,179,FALSE)</f>
        <v>0</v>
      </c>
      <c r="GW14" s="75">
        <f>VLOOKUP($A14,'310'!$AG$1:$HM$2,180,FALSE)</f>
        <v>0</v>
      </c>
      <c r="GX14" s="337"/>
      <c r="GY14" s="74">
        <f>VLOOKUP($A14,'310'!$AG$1:$HM$2,181,FALSE)</f>
        <v>0</v>
      </c>
      <c r="GZ14" s="69">
        <f>VLOOKUP($A14,'310'!$AG$1:$HM$2,182,FALSE)</f>
        <v>0</v>
      </c>
      <c r="HA14" s="69">
        <f>VLOOKUP($A14,'310'!$AG$1:$HM$2,183,FALSE)</f>
        <v>0</v>
      </c>
      <c r="HB14" s="69">
        <f>VLOOKUP($A14,'310'!$AG$1:$HM$2,184,FALSE)</f>
        <v>0</v>
      </c>
      <c r="HC14" s="69">
        <f>VLOOKUP($A14,'310'!$AG$1:$HM$2,185,FALSE)</f>
        <v>0</v>
      </c>
      <c r="HD14" s="69">
        <f>VLOOKUP($A14,'310'!$AG$1:$HM$2,186,FALSE)</f>
        <v>0</v>
      </c>
      <c r="HE14" s="124">
        <f>VLOOKUP($A14,'310'!$AG$1:$HM$2,187,FALSE)</f>
        <v>0</v>
      </c>
      <c r="HF14" s="24"/>
      <c r="HG14" s="24"/>
    </row>
    <row r="15" spans="1:220" x14ac:dyDescent="0.25">
      <c r="A15" s="290">
        <f t="shared" si="0"/>
        <v>211</v>
      </c>
      <c r="B15" s="291">
        <f>VLOOKUP($A15,'311'!$AI$1:$HO$2,2,FALSE)</f>
        <v>0</v>
      </c>
      <c r="C15" s="290">
        <f>VLOOKUP($A15,'311'!$AI$1:$HO$2,3,FALSE)</f>
        <v>0</v>
      </c>
      <c r="D15" s="290">
        <f>VLOOKUP($A15,'311'!$AI$1:$HO$2,4,FALSE)</f>
        <v>0</v>
      </c>
      <c r="E15" s="292">
        <f>VLOOKUP($A15,'311'!$AI$1:$HO$2,5,FALSE)</f>
        <v>0</v>
      </c>
      <c r="F15" s="337"/>
      <c r="G15" s="73">
        <f>VLOOKUP($A15,'311'!$AI$1:$HO$2,6,FALSE)</f>
        <v>0</v>
      </c>
      <c r="H15" s="24">
        <f>VLOOKUP($A15,'311'!$AI$1:$HO$2,7,FALSE)</f>
        <v>60</v>
      </c>
      <c r="I15" s="24">
        <f>VLOOKUP($A15,'311'!$AI$1:$HO$2,8,FALSE)</f>
        <v>-60</v>
      </c>
      <c r="J15" s="24">
        <f>VLOOKUP($A15,'311'!$AI$1:$HO$2,9,FALSE)</f>
        <v>45</v>
      </c>
      <c r="K15" s="24">
        <f>VLOOKUP($A15,'311'!$AI$1:$HO$2,10,FALSE)</f>
        <v>0</v>
      </c>
      <c r="L15" s="24">
        <f>VLOOKUP($A15,'311'!$AI$1:$HO$2,11,FALSE)</f>
        <v>0</v>
      </c>
      <c r="M15" s="137">
        <f>VLOOKUP($A15,'311'!$AI$1:$HO$2,12,FALSE)</f>
        <v>15</v>
      </c>
      <c r="N15" s="337"/>
      <c r="O15" s="74">
        <f>VLOOKUP($A15,'311'!$AI$1:$HO$2,13,FALSE)</f>
        <v>0</v>
      </c>
      <c r="P15" s="69">
        <f>VLOOKUP($A15,'311'!$AI$1:$HO$2,14,FALSE)</f>
        <v>18</v>
      </c>
      <c r="Q15" s="69">
        <f>VLOOKUP($A15,'311'!$AI$1:$HO$2,15,FALSE)</f>
        <v>-18</v>
      </c>
      <c r="R15" s="69">
        <f>VLOOKUP($A15,'311'!$AI$1:$HO$2,16,FALSE)</f>
        <v>0</v>
      </c>
      <c r="S15" s="69">
        <f>VLOOKUP($A15,'311'!$AI$1:$HO$2,17,FALSE)</f>
        <v>0</v>
      </c>
      <c r="T15" s="69">
        <f>VLOOKUP($A15,'311'!$AI$1:$HO$2,18,FALSE)</f>
        <v>0</v>
      </c>
      <c r="U15" s="75">
        <f>VLOOKUP($A15,'311'!$AI$1:$HO$2,19,FALSE)</f>
        <v>0</v>
      </c>
      <c r="V15" s="337"/>
      <c r="W15" s="74">
        <f>VLOOKUP($A15,'311'!$AI$1:$HO$2,20,FALSE)</f>
        <v>0</v>
      </c>
      <c r="X15" s="69">
        <f>VLOOKUP($A15,'311'!$AI$1:$HO$2,21,FALSE)</f>
        <v>10</v>
      </c>
      <c r="Y15" s="69">
        <f>VLOOKUP($A15,'311'!$AI$1:$HO$2,22,FALSE)</f>
        <v>-10</v>
      </c>
      <c r="Z15" s="69">
        <f>VLOOKUP($A15,'311'!$AI$1:$HO$2,23,FALSE)</f>
        <v>0</v>
      </c>
      <c r="AA15" s="69">
        <f>VLOOKUP($A15,'311'!$AI$1:$HO$2,24,FALSE)</f>
        <v>0</v>
      </c>
      <c r="AB15" s="69">
        <f>VLOOKUP($A15,'311'!$AI$1:$HO$2,25,FALSE)</f>
        <v>0</v>
      </c>
      <c r="AC15" s="75">
        <f>VLOOKUP($A15,'311'!$AI$1:$HO$2,26,FALSE)</f>
        <v>0</v>
      </c>
      <c r="AD15" s="337"/>
      <c r="AE15" s="74">
        <f>VLOOKUP($A15,'311'!$AI$1:$HO$2,27,FALSE)</f>
        <v>0</v>
      </c>
      <c r="AF15" s="69">
        <f>VLOOKUP($A15,'311'!$AI$1:$HO$2,28,FALSE)</f>
        <v>20</v>
      </c>
      <c r="AG15" s="69">
        <f>VLOOKUP($A15,'311'!$AI$1:$HO$2,29,FALSE)</f>
        <v>-20</v>
      </c>
      <c r="AH15" s="69">
        <f>VLOOKUP($A15,'311'!$AI$1:$HO$2,30,FALSE)</f>
        <v>0</v>
      </c>
      <c r="AI15" s="69">
        <f>VLOOKUP($A15,'311'!$AI$1:$HO$2,31,FALSE)</f>
        <v>0</v>
      </c>
      <c r="AJ15" s="69">
        <f>VLOOKUP($A15,'311'!$AI$1:$HO$2,32,FALSE)</f>
        <v>0</v>
      </c>
      <c r="AK15" s="75">
        <f>VLOOKUP($A15,'311'!$AI$1:$HO$2,33,FALSE)</f>
        <v>0</v>
      </c>
      <c r="AL15" s="337"/>
      <c r="AM15" s="74">
        <f>VLOOKUP($A15,'311'!$AI$1:$HO$2,34,FALSE)</f>
        <v>0</v>
      </c>
      <c r="AN15" s="69">
        <f>VLOOKUP($A15,'311'!$AI$1:$HO$2,35,FALSE)</f>
        <v>10</v>
      </c>
      <c r="AO15" s="69">
        <f>VLOOKUP($A15,'311'!$AI$1:$HO$2,36,FALSE)</f>
        <v>-10</v>
      </c>
      <c r="AP15" s="69">
        <f>VLOOKUP($A15,'311'!$AI$1:$HO$2,37,FALSE)</f>
        <v>0</v>
      </c>
      <c r="AQ15" s="69">
        <f>VLOOKUP($A15,'311'!$AI$1:$HO$2,38,FALSE)</f>
        <v>0</v>
      </c>
      <c r="AR15" s="69">
        <f>VLOOKUP($A15,'311'!$AI$1:$HO$2,39,FALSE)</f>
        <v>0</v>
      </c>
      <c r="AS15" s="75">
        <f>VLOOKUP($A15,'311'!$AI$1:$HO$2,40,FALSE)</f>
        <v>0</v>
      </c>
      <c r="AT15" s="337"/>
      <c r="AU15" s="74">
        <f>VLOOKUP($A15,'311'!$AI$1:$HO$2,41,FALSE)</f>
        <v>0</v>
      </c>
      <c r="AV15" s="69">
        <f>VLOOKUP($A15,'311'!$AI$1:$HO$2,42,FALSE)</f>
        <v>0</v>
      </c>
      <c r="AW15" s="69">
        <f>VLOOKUP($A15,'311'!$AI$1:$HO$2,43,FALSE)</f>
        <v>0</v>
      </c>
      <c r="AX15" s="69">
        <f>VLOOKUP($A15,'311'!$AI$1:$HO$2,44,FALSE)</f>
        <v>0</v>
      </c>
      <c r="AY15" s="69">
        <f>VLOOKUP($A15,'311'!$AI$1:$HO$2,45,FALSE)</f>
        <v>0</v>
      </c>
      <c r="AZ15" s="69">
        <f>VLOOKUP($A15,'311'!$AI$1:$HO$2,46,FALSE)</f>
        <v>0</v>
      </c>
      <c r="BA15" s="75">
        <f>VLOOKUP($A15,'311'!$AI$1:$HO$2,47,FALSE)</f>
        <v>0</v>
      </c>
      <c r="BB15" s="337"/>
      <c r="BC15" s="74">
        <f>VLOOKUP($A15,'311'!$AI$1:$HO$2,48,FALSE)</f>
        <v>0</v>
      </c>
      <c r="BD15" s="69">
        <f>VLOOKUP($A15,'311'!$AI$1:$HO$2,49,FALSE)</f>
        <v>0</v>
      </c>
      <c r="BE15" s="69">
        <f>VLOOKUP($A15,'311'!$AI$1:$HO$2,50,FALSE)</f>
        <v>0</v>
      </c>
      <c r="BF15" s="69">
        <f>VLOOKUP($A15,'311'!$AI$1:$HO$2,51,FALSE)</f>
        <v>0</v>
      </c>
      <c r="BG15" s="69">
        <f>VLOOKUP($A15,'311'!$AI$1:$HO$2,52,FALSE)</f>
        <v>0</v>
      </c>
      <c r="BH15" s="69">
        <f>VLOOKUP($A15,'311'!$AI$1:$HO$2,53,FALSE)</f>
        <v>0</v>
      </c>
      <c r="BI15" s="75">
        <f>VLOOKUP($A15,'311'!$AI$1:$HO$2,54,FALSE)</f>
        <v>0</v>
      </c>
      <c r="BJ15" s="337"/>
      <c r="BK15" s="74">
        <f>VLOOKUP($A15,'311'!$AI$1:$HO$2,55,FALSE)</f>
        <v>0</v>
      </c>
      <c r="BL15" s="69">
        <f>VLOOKUP($A15,'311'!$AI$1:$HO$2,56,FALSE)</f>
        <v>0</v>
      </c>
      <c r="BM15" s="69">
        <f>VLOOKUP($A15,'311'!$AI$1:$HO$2,57,FALSE)</f>
        <v>0</v>
      </c>
      <c r="BN15" s="69">
        <f>VLOOKUP($A15,'311'!$AI$1:$HO$2,58,FALSE)</f>
        <v>0</v>
      </c>
      <c r="BO15" s="69">
        <f>VLOOKUP($A15,'311'!$AI$1:$HO$2,59,FALSE)</f>
        <v>0</v>
      </c>
      <c r="BP15" s="69">
        <f>VLOOKUP($A15,'311'!$AI$1:$HO$2,60,FALSE)</f>
        <v>0</v>
      </c>
      <c r="BQ15" s="75">
        <f>VLOOKUP($A15,'311'!$AI$1:$HO$2,61,FALSE)</f>
        <v>0</v>
      </c>
      <c r="BR15" s="337"/>
      <c r="BS15" s="74">
        <f>VLOOKUP($A15,'311'!$AI$1:$HO$2,62,FALSE)</f>
        <v>0</v>
      </c>
      <c r="BT15" s="69">
        <f>VLOOKUP($A15,'311'!$AI$1:$HO$2,63,FALSE)</f>
        <v>0</v>
      </c>
      <c r="BU15" s="69">
        <f>VLOOKUP($A15,'311'!$AI$1:$HO$2,64,FALSE)</f>
        <v>0</v>
      </c>
      <c r="BV15" s="69">
        <f>VLOOKUP($A15,'311'!$AI$1:$HO$2,65,FALSE)</f>
        <v>0</v>
      </c>
      <c r="BW15" s="69">
        <f>VLOOKUP($A15,'311'!$AI$1:$HO$2,66,FALSE)</f>
        <v>0</v>
      </c>
      <c r="BX15" s="69">
        <f>VLOOKUP($A15,'311'!$AI$1:$HO$2,67,FALSE)</f>
        <v>0</v>
      </c>
      <c r="BY15" s="75">
        <f>VLOOKUP($A15,'311'!$AI$1:$HO$2,68,FALSE)</f>
        <v>0</v>
      </c>
      <c r="BZ15" s="337"/>
      <c r="CA15" s="74">
        <f>VLOOKUP($A15,'311'!$AI$1:$HO$2,69,FALSE)</f>
        <v>0</v>
      </c>
      <c r="CB15" s="69">
        <f>VLOOKUP($A15,'311'!$AI$1:$HO$2,70,FALSE)</f>
        <v>0</v>
      </c>
      <c r="CC15" s="69">
        <f>VLOOKUP($A15,'311'!$AI$1:$HO$2,71,FALSE)</f>
        <v>0</v>
      </c>
      <c r="CD15" s="69">
        <f>VLOOKUP($A15,'311'!$AI$1:$HO$2,72,FALSE)</f>
        <v>0</v>
      </c>
      <c r="CE15" s="69">
        <f>VLOOKUP($A15,'311'!$AI$1:$HO$2,73,FALSE)</f>
        <v>0</v>
      </c>
      <c r="CF15" s="69">
        <f>VLOOKUP($A15,'311'!$AI$1:$HO$2,74,FALSE)</f>
        <v>0</v>
      </c>
      <c r="CG15" s="75">
        <f>VLOOKUP($A15,'311'!$AI$1:$HO$2,75,FALSE)</f>
        <v>0</v>
      </c>
      <c r="CH15" s="337"/>
      <c r="CI15" s="74">
        <f>VLOOKUP($A15,'311'!$AI$1:$HO$2,76,FALSE)</f>
        <v>0</v>
      </c>
      <c r="CJ15" s="69">
        <f>VLOOKUP($A15,'311'!$AI$1:$HO$2,77,FALSE)</f>
        <v>0</v>
      </c>
      <c r="CK15" s="69">
        <f>VLOOKUP($A15,'311'!$AI$1:$HO$2,78,FALSE)</f>
        <v>0</v>
      </c>
      <c r="CL15" s="69">
        <f>VLOOKUP($A15,'311'!$AI$1:$HO$2,79,FALSE)</f>
        <v>0</v>
      </c>
      <c r="CM15" s="69">
        <f>VLOOKUP($A15,'311'!$AI$1:$HO$2,80,FALSE)</f>
        <v>0</v>
      </c>
      <c r="CN15" s="69">
        <f>VLOOKUP($A15,'311'!$AI$1:$HO$2,81,FALSE)</f>
        <v>0</v>
      </c>
      <c r="CO15" s="75">
        <f>VLOOKUP($A15,'311'!$AI$1:$HO$2,82,FALSE)</f>
        <v>0</v>
      </c>
      <c r="CP15" s="337"/>
      <c r="CQ15" s="74">
        <f>VLOOKUP($A15,'311'!$AI$1:$HO$2,83,FALSE)</f>
        <v>0</v>
      </c>
      <c r="CR15" s="69">
        <f>VLOOKUP($A15,'311'!$AI$1:$HO$2,84,FALSE)</f>
        <v>0</v>
      </c>
      <c r="CS15" s="69">
        <f>VLOOKUP($A15,'311'!$AI$1:$HO$2,85,FALSE)</f>
        <v>0</v>
      </c>
      <c r="CT15" s="69">
        <f>VLOOKUP($A15,'311'!$AI$1:$HO$2,86,FALSE)</f>
        <v>0</v>
      </c>
      <c r="CU15" s="69">
        <f>VLOOKUP($A15,'311'!$AI$1:$HO$2,87,FALSE)</f>
        <v>0</v>
      </c>
      <c r="CV15" s="69">
        <f>VLOOKUP($A15,'311'!$AI$1:$HO$2,88,FALSE)</f>
        <v>0</v>
      </c>
      <c r="CW15" s="75">
        <f>VLOOKUP($A15,'311'!$AI$1:$HO$2,89,FALSE)</f>
        <v>0</v>
      </c>
      <c r="CX15" s="337"/>
      <c r="CY15" s="74">
        <f>VLOOKUP($A15,'311'!$AI$1:$HO$2,90,FALSE)</f>
        <v>0</v>
      </c>
      <c r="CZ15" s="69">
        <f>VLOOKUP($A15,'311'!$AI$1:$HO$2,91,FALSE)</f>
        <v>0</v>
      </c>
      <c r="DA15" s="69">
        <f>VLOOKUP($A15,'311'!$AI$1:$HO$2,92,FALSE)</f>
        <v>0</v>
      </c>
      <c r="DB15" s="69">
        <f>VLOOKUP($A15,'311'!$AI$1:$HO$2,93,FALSE)</f>
        <v>0</v>
      </c>
      <c r="DC15" s="69">
        <f>VLOOKUP($A15,'311'!$AI$1:$HO$2,94,FALSE)</f>
        <v>0</v>
      </c>
      <c r="DD15" s="69">
        <f>VLOOKUP($A15,'311'!$AI$1:$HO$2,95,FALSE)</f>
        <v>0</v>
      </c>
      <c r="DE15" s="75">
        <f>VLOOKUP($A15,'311'!$AI$1:$HO$2,96,FALSE)</f>
        <v>0</v>
      </c>
      <c r="DF15" s="337"/>
      <c r="DG15" s="74">
        <f>VLOOKUP($A15,'311'!$AI$1:$HO$2,97,FALSE)</f>
        <v>0</v>
      </c>
      <c r="DH15" s="69">
        <f>VLOOKUP($A15,'311'!$AI$1:$HO$2,98,FALSE)</f>
        <v>0</v>
      </c>
      <c r="DI15" s="69">
        <f>VLOOKUP($A15,'311'!$AI$1:$HO$2,99,FALSE)</f>
        <v>0</v>
      </c>
      <c r="DJ15" s="69">
        <f>VLOOKUP($A15,'311'!$AI$1:$HO$2,100,FALSE)</f>
        <v>0</v>
      </c>
      <c r="DK15" s="69">
        <f>VLOOKUP($A15,'311'!$AI$1:$HO$2,101,FALSE)</f>
        <v>0</v>
      </c>
      <c r="DL15" s="69">
        <f>VLOOKUP($A15,'311'!$AI$1:$HO$2,102,FALSE)</f>
        <v>0</v>
      </c>
      <c r="DM15" s="75">
        <f>VLOOKUP($A15,'311'!$AI$1:$HO$2,103,FALSE)</f>
        <v>0</v>
      </c>
      <c r="DN15" s="337"/>
      <c r="DO15" s="74">
        <f>VLOOKUP($A15,'311'!$AI$1:$HO$2,104,FALSE)</f>
        <v>0</v>
      </c>
      <c r="DP15" s="69">
        <f>VLOOKUP($A15,'311'!$AI$1:$HO$2,105,FALSE)</f>
        <v>0</v>
      </c>
      <c r="DQ15" s="69">
        <f>VLOOKUP($A15,'311'!$AI$1:$HO$2,106,FALSE)</f>
        <v>0</v>
      </c>
      <c r="DR15" s="69">
        <f>VLOOKUP($A15,'311'!$AI$1:$HO$2,107,FALSE)</f>
        <v>0</v>
      </c>
      <c r="DS15" s="69">
        <f>VLOOKUP($A15,'311'!$AI$1:$HO$2,108,FALSE)</f>
        <v>0</v>
      </c>
      <c r="DT15" s="69">
        <f>VLOOKUP($A15,'311'!$AI$1:$HO$2,109,FALSE)</f>
        <v>0</v>
      </c>
      <c r="DU15" s="75">
        <f>VLOOKUP($A15,'311'!$AI$1:$HO$2,110,FALSE)</f>
        <v>0</v>
      </c>
      <c r="DV15" s="337"/>
      <c r="DW15" s="74">
        <f>VLOOKUP($A15,'311'!$AI$1:$HO$2,111,FALSE)</f>
        <v>0</v>
      </c>
      <c r="DX15" s="69">
        <f>VLOOKUP($A15,'311'!$AI$1:$HO$2,112,FALSE)</f>
        <v>0</v>
      </c>
      <c r="DY15" s="69">
        <f>VLOOKUP($A15,'311'!$AI$1:$HO$2,113,FALSE)</f>
        <v>0</v>
      </c>
      <c r="DZ15" s="69">
        <f>VLOOKUP($A15,'311'!$AI$1:$HO$2,114,FALSE)</f>
        <v>0</v>
      </c>
      <c r="EA15" s="69">
        <f>VLOOKUP($A15,'311'!$AI$1:$HO$2,115,FALSE)</f>
        <v>0</v>
      </c>
      <c r="EB15" s="69">
        <f>VLOOKUP($A15,'311'!$AI$1:$HO$2,116,FALSE)</f>
        <v>0</v>
      </c>
      <c r="EC15" s="75">
        <f>VLOOKUP($A15,'311'!$AI$1:$HO$2,117,FALSE)</f>
        <v>0</v>
      </c>
      <c r="ED15" s="337"/>
      <c r="EE15" s="74">
        <f>VLOOKUP($A15,'311'!$AI$1:$HO$2,118,FALSE)</f>
        <v>0</v>
      </c>
      <c r="EF15" s="69">
        <f>VLOOKUP($A15,'311'!$AI$1:$HO$2,119,FALSE)</f>
        <v>0</v>
      </c>
      <c r="EG15" s="69">
        <f>VLOOKUP($A15,'311'!$AI$1:$HO$2,120,FALSE)</f>
        <v>0</v>
      </c>
      <c r="EH15" s="69">
        <f>VLOOKUP($A15,'311'!$AI$1:$HO$2,121,FALSE)</f>
        <v>0</v>
      </c>
      <c r="EI15" s="69">
        <f>VLOOKUP($A15,'311'!$AI$1:$HO$2,122,FALSE)</f>
        <v>0</v>
      </c>
      <c r="EJ15" s="69">
        <f>VLOOKUP($A15,'311'!$AI$1:$HO$2,123,FALSE)</f>
        <v>0</v>
      </c>
      <c r="EK15" s="75">
        <f>VLOOKUP($A15,'311'!$AI$1:$HO$2,124,FALSE)</f>
        <v>0</v>
      </c>
      <c r="EL15" s="337"/>
      <c r="EM15" s="74">
        <f>VLOOKUP($A15,'311'!$AI$1:$HO$2,125,FALSE)</f>
        <v>0</v>
      </c>
      <c r="EN15" s="69">
        <f>VLOOKUP($A15,'311'!$AI$1:$HO$2,126,FALSE)</f>
        <v>0</v>
      </c>
      <c r="EO15" s="69">
        <f>VLOOKUP($A15,'311'!$AI$1:$HO$2,127,FALSE)</f>
        <v>0</v>
      </c>
      <c r="EP15" s="69">
        <f>VLOOKUP($A15,'311'!$AI$1:$HO$2,128,FALSE)</f>
        <v>0</v>
      </c>
      <c r="EQ15" s="69">
        <f>VLOOKUP($A15,'311'!$AI$1:$HO$2,129,FALSE)</f>
        <v>0</v>
      </c>
      <c r="ER15" s="69">
        <f>VLOOKUP($A15,'311'!$AI$1:$HO$2,130,FALSE)</f>
        <v>0</v>
      </c>
      <c r="ES15" s="75">
        <f>VLOOKUP($A15,'311'!$AI$1:$HO$2,131,FALSE)</f>
        <v>0</v>
      </c>
      <c r="ET15" s="337"/>
      <c r="EU15" s="74">
        <f>VLOOKUP($A15,'311'!$AI$1:$HO$2,132,FALSE)</f>
        <v>0</v>
      </c>
      <c r="EV15" s="69">
        <f>VLOOKUP($A15,'311'!$AI$1:$HO$2,133,FALSE)</f>
        <v>0</v>
      </c>
      <c r="EW15" s="69">
        <f>VLOOKUP($A15,'311'!$AI$1:$HO$2,134,FALSE)</f>
        <v>0</v>
      </c>
      <c r="EX15" s="69">
        <f>VLOOKUP($A15,'311'!$AI$1:$HO$2,135,FALSE)</f>
        <v>0</v>
      </c>
      <c r="EY15" s="69">
        <f>VLOOKUP($A15,'311'!$AI$1:$HO$2,136,FALSE)</f>
        <v>0</v>
      </c>
      <c r="EZ15" s="69">
        <f>VLOOKUP($A15,'311'!$AI$1:$HO$2,137,FALSE)</f>
        <v>0</v>
      </c>
      <c r="FA15" s="75">
        <f>VLOOKUP($A15,'311'!$AI$1:$HO$2,138,FALSE)</f>
        <v>0</v>
      </c>
      <c r="FB15" s="337"/>
      <c r="FC15" s="74">
        <f>VLOOKUP($A15,'311'!$AI$1:$HO$2,139,FALSE)</f>
        <v>0</v>
      </c>
      <c r="FD15" s="69">
        <f>VLOOKUP($A15,'311'!$AI$1:$HO$2,140,FALSE)</f>
        <v>0</v>
      </c>
      <c r="FE15" s="69">
        <f>VLOOKUP($A15,'311'!$AI$1:$HO$2,141,FALSE)</f>
        <v>0</v>
      </c>
      <c r="FF15" s="69">
        <f>VLOOKUP($A15,'311'!$AI$1:$HO$2,142,FALSE)</f>
        <v>0</v>
      </c>
      <c r="FG15" s="69">
        <f>VLOOKUP($A15,'311'!$AI$1:$HO$2,143,FALSE)</f>
        <v>0</v>
      </c>
      <c r="FH15" s="69">
        <f>VLOOKUP($A15,'311'!$AI$1:$HO$2,144,FALSE)</f>
        <v>0</v>
      </c>
      <c r="FI15" s="75">
        <f>VLOOKUP($A15,'311'!$AI$1:$HO$2,145,FALSE)</f>
        <v>0</v>
      </c>
      <c r="FJ15" s="337"/>
      <c r="FK15" s="74">
        <f>VLOOKUP($A15,'311'!$AI$1:$HO$2,146,FALSE)</f>
        <v>0</v>
      </c>
      <c r="FL15" s="69">
        <f>VLOOKUP($A15,'311'!$AI$1:$HO$2,147,FALSE)</f>
        <v>0</v>
      </c>
      <c r="FM15" s="69">
        <f>VLOOKUP($A15,'311'!$AI$1:$HO$2,148,FALSE)</f>
        <v>0</v>
      </c>
      <c r="FN15" s="69">
        <f>VLOOKUP($A15,'311'!$AI$1:$HO$2,149,FALSE)</f>
        <v>0</v>
      </c>
      <c r="FO15" s="69">
        <f>VLOOKUP($A15,'311'!$AI$1:$HO$2,150,FALSE)</f>
        <v>0</v>
      </c>
      <c r="FP15" s="69">
        <f>VLOOKUP($A15,'311'!$AI$1:$HO$2,151,FALSE)</f>
        <v>0</v>
      </c>
      <c r="FQ15" s="75">
        <f>VLOOKUP($A15,'311'!$AI$1:$HO$2,152,FALSE)</f>
        <v>0</v>
      </c>
      <c r="FR15" s="337"/>
      <c r="FS15" s="74">
        <f>VLOOKUP($A15,'311'!$AI$1:$HO$2,153,FALSE)</f>
        <v>0</v>
      </c>
      <c r="FT15" s="69">
        <f>VLOOKUP($A15,'311'!$AI$1:$HO$2,154,FALSE)</f>
        <v>0</v>
      </c>
      <c r="FU15" s="69">
        <f>VLOOKUP($A15,'311'!$AI$1:$HO$2,155,FALSE)</f>
        <v>0</v>
      </c>
      <c r="FV15" s="69">
        <f>VLOOKUP($A15,'311'!$AI$1:$HO$2,156,FALSE)</f>
        <v>0</v>
      </c>
      <c r="FW15" s="69">
        <f>VLOOKUP($A15,'311'!$AI$1:$HO$2,157,FALSE)</f>
        <v>0</v>
      </c>
      <c r="FX15" s="69">
        <f>VLOOKUP($A15,'311'!$AI$1:$HO$2,158,FALSE)</f>
        <v>0</v>
      </c>
      <c r="FY15" s="75">
        <f>VLOOKUP($A15,'311'!$AI$1:$HO$2,159,FALSE)</f>
        <v>0</v>
      </c>
      <c r="FZ15" s="337"/>
      <c r="GA15" s="74">
        <f>VLOOKUP($A15,'311'!$AI$1:$HO$2,160,FALSE)</f>
        <v>0</v>
      </c>
      <c r="GB15" s="69">
        <f>VLOOKUP($A15,'311'!$AI$1:$HO$2,161,FALSE)</f>
        <v>0</v>
      </c>
      <c r="GC15" s="69">
        <f>VLOOKUP($A15,'311'!$AI$1:$HO$2,162,FALSE)</f>
        <v>0</v>
      </c>
      <c r="GD15" s="69">
        <f>VLOOKUP($A15,'311'!$AI$1:$HO$2,163,FALSE)</f>
        <v>0</v>
      </c>
      <c r="GE15" s="69">
        <f>VLOOKUP($A15,'311'!$AI$1:$HO$2,164,FALSE)</f>
        <v>0</v>
      </c>
      <c r="GF15" s="69">
        <f>VLOOKUP($A15,'311'!$AI$1:$HO$2,165,FALSE)</f>
        <v>0</v>
      </c>
      <c r="GG15" s="75">
        <f>VLOOKUP($A15,'311'!$AI$1:$HO$2,166,FALSE)</f>
        <v>0</v>
      </c>
      <c r="GH15" s="337"/>
      <c r="GI15" s="74">
        <f>VLOOKUP($A15,'311'!$AI$1:$HO$2,167,FALSE)</f>
        <v>0</v>
      </c>
      <c r="GJ15" s="69">
        <f>VLOOKUP($A15,'311'!$AI$1:$HO$2,168,FALSE)</f>
        <v>0</v>
      </c>
      <c r="GK15" s="69">
        <f>VLOOKUP($A15,'311'!$AI$1:$HO$2,169,FALSE)</f>
        <v>0</v>
      </c>
      <c r="GL15" s="69">
        <f>VLOOKUP($A15,'311'!$AI$1:$HO$2,170,FALSE)</f>
        <v>0</v>
      </c>
      <c r="GM15" s="69">
        <f>VLOOKUP($A15,'311'!$AI$1:$HO$2,171,FALSE)</f>
        <v>0</v>
      </c>
      <c r="GN15" s="69">
        <f>VLOOKUP($A15,'311'!$AI$1:$HO$2,172,FALSE)</f>
        <v>0</v>
      </c>
      <c r="GO15" s="75">
        <f>VLOOKUP($A15,'311'!$AI$1:$HO$2,173,FALSE)</f>
        <v>0</v>
      </c>
      <c r="GP15" s="337"/>
      <c r="GQ15" s="74">
        <f>VLOOKUP($A15,'311'!$AI$1:$HO$2,174,FALSE)</f>
        <v>0</v>
      </c>
      <c r="GR15" s="69">
        <f>VLOOKUP($A15,'311'!$AI$1:$HO$2,175,FALSE)</f>
        <v>0</v>
      </c>
      <c r="GS15" s="69">
        <f>VLOOKUP($A15,'311'!$AI$1:$HO$2,176,FALSE)</f>
        <v>0</v>
      </c>
      <c r="GT15" s="69">
        <f>VLOOKUP($A15,'311'!$AI$1:$HO$2,177,FALSE)</f>
        <v>0</v>
      </c>
      <c r="GU15" s="69">
        <f>VLOOKUP($A15,'311'!$AI$1:$HO$2,178,FALSE)</f>
        <v>0</v>
      </c>
      <c r="GV15" s="69">
        <f>VLOOKUP($A15,'311'!$AI$1:$HO$2,179,FALSE)</f>
        <v>0</v>
      </c>
      <c r="GW15" s="75">
        <f>VLOOKUP($A15,'311'!$AI$1:$HO$2,180,FALSE)</f>
        <v>0</v>
      </c>
      <c r="GX15" s="337"/>
      <c r="GY15" s="74">
        <f>VLOOKUP($A15,'311'!$AI$1:$HO$2,181,FALSE)</f>
        <v>0</v>
      </c>
      <c r="GZ15" s="69">
        <f>VLOOKUP($A15,'311'!$AI$1:$HO$2,182,FALSE)</f>
        <v>0</v>
      </c>
      <c r="HA15" s="69">
        <f>VLOOKUP($A15,'311'!$AI$1:$HO$2,183,FALSE)</f>
        <v>0</v>
      </c>
      <c r="HB15" s="69">
        <f>VLOOKUP($A15,'311'!$AI$1:$HO$2,184,FALSE)</f>
        <v>0</v>
      </c>
      <c r="HC15" s="69">
        <f>VLOOKUP($A15,'311'!$AI$1:$HO$2,185,FALSE)</f>
        <v>0</v>
      </c>
      <c r="HD15" s="69">
        <f>VLOOKUP($A15,'311'!$AI$1:$HO$2,186,FALSE)</f>
        <v>0</v>
      </c>
      <c r="HE15" s="124">
        <f>VLOOKUP($A15,'311'!$AI$1:$HO$2,187,FALSE)</f>
        <v>0</v>
      </c>
      <c r="HF15" s="24"/>
      <c r="HG15" s="24"/>
    </row>
    <row r="16" spans="1:220" x14ac:dyDescent="0.25">
      <c r="A16" s="290">
        <f t="shared" si="0"/>
        <v>212</v>
      </c>
      <c r="B16" s="291">
        <f>VLOOKUP($A16,'312'!$AJ$1:$HP$2,2,FALSE)</f>
        <v>0</v>
      </c>
      <c r="C16" s="290">
        <f>VLOOKUP($A16,'312'!$AJ$1:$HP$2,3,FALSE)</f>
        <v>0</v>
      </c>
      <c r="D16" s="290">
        <f>VLOOKUP($A16,'312'!$AJ$1:$HP$2,4,FALSE)</f>
        <v>0</v>
      </c>
      <c r="E16" s="292">
        <f>VLOOKUP($A16,'312'!$AJ$1:$HP$2,5,FALSE)</f>
        <v>0</v>
      </c>
      <c r="F16" s="337"/>
      <c r="G16" s="73">
        <f>VLOOKUP($A16,'312'!$AJ$1:$HP$2,6,FALSE)</f>
        <v>0</v>
      </c>
      <c r="H16" s="24">
        <f>VLOOKUP($A16,'312'!$AJ$1:$HP$2,7,FALSE)</f>
        <v>0</v>
      </c>
      <c r="I16" s="24">
        <f>VLOOKUP($A16,'312'!$AJ$1:$HP$2,8,FALSE)</f>
        <v>0</v>
      </c>
      <c r="J16" s="24">
        <f>VLOOKUP($A16,'312'!$AJ$1:$HP$2,9,FALSE)</f>
        <v>0</v>
      </c>
      <c r="K16" s="24">
        <f>VLOOKUP($A16,'312'!$AJ$1:$HP$2,10,FALSE)</f>
        <v>0</v>
      </c>
      <c r="L16" s="24">
        <f>VLOOKUP($A16,'312'!$AJ$1:$HP$2,11,FALSE)</f>
        <v>0</v>
      </c>
      <c r="M16" s="137">
        <f>VLOOKUP($A16,'312'!$AJ$1:$HP$2,12,FALSE)</f>
        <v>0</v>
      </c>
      <c r="N16" s="337"/>
      <c r="O16" s="74">
        <f>VLOOKUP($A16,'312'!$AJ$1:$HP$2,13,FALSE)</f>
        <v>0</v>
      </c>
      <c r="P16" s="69">
        <f>VLOOKUP($A16,'312'!$AJ$1:$HP$2,14,FALSE)</f>
        <v>0</v>
      </c>
      <c r="Q16" s="69">
        <f>VLOOKUP($A16,'312'!$AJ$1:$HP$2,15,FALSE)</f>
        <v>0</v>
      </c>
      <c r="R16" s="69">
        <f>VLOOKUP($A16,'312'!$AJ$1:$HP$2,16,FALSE)</f>
        <v>0</v>
      </c>
      <c r="S16" s="69">
        <f>VLOOKUP($A16,'312'!$AJ$1:$HP$2,17,FALSE)</f>
        <v>0</v>
      </c>
      <c r="T16" s="69">
        <f>VLOOKUP($A16,'312'!$AJ$1:$HP$2,18,FALSE)</f>
        <v>0</v>
      </c>
      <c r="U16" s="75">
        <f>VLOOKUP($A16,'312'!$AJ$1:$HP$2,19,FALSE)</f>
        <v>0</v>
      </c>
      <c r="V16" s="337"/>
      <c r="W16" s="74">
        <f>VLOOKUP($A16,'312'!$AJ$1:$HP$2,20,FALSE)</f>
        <v>0</v>
      </c>
      <c r="X16" s="69">
        <f>VLOOKUP($A16,'312'!$AJ$1:$HP$2,21,FALSE)</f>
        <v>0</v>
      </c>
      <c r="Y16" s="69">
        <f>VLOOKUP($A16,'312'!$AJ$1:$HP$2,22,FALSE)</f>
        <v>0</v>
      </c>
      <c r="Z16" s="69">
        <f>VLOOKUP($A16,'312'!$AJ$1:$HP$2,23,FALSE)</f>
        <v>0</v>
      </c>
      <c r="AA16" s="69">
        <f>VLOOKUP($A16,'312'!$AJ$1:$HP$2,24,FALSE)</f>
        <v>0</v>
      </c>
      <c r="AB16" s="69">
        <f>VLOOKUP($A16,'312'!$AJ$1:$HP$2,25,FALSE)</f>
        <v>0</v>
      </c>
      <c r="AC16" s="75">
        <f>VLOOKUP($A16,'312'!$AJ$1:$HP$2,26,FALSE)</f>
        <v>0</v>
      </c>
      <c r="AD16" s="337"/>
      <c r="AE16" s="74">
        <f>VLOOKUP($A16,'312'!$AJ$1:$HP$2,27,FALSE)</f>
        <v>0</v>
      </c>
      <c r="AF16" s="69">
        <f>VLOOKUP($A16,'312'!$AJ$1:$HP$2,28,FALSE)</f>
        <v>0</v>
      </c>
      <c r="AG16" s="69">
        <f>VLOOKUP($A16,'312'!$AJ$1:$HP$2,29,FALSE)</f>
        <v>0</v>
      </c>
      <c r="AH16" s="69">
        <f>VLOOKUP($A16,'312'!$AJ$1:$HP$2,30,FALSE)</f>
        <v>0</v>
      </c>
      <c r="AI16" s="69">
        <f>VLOOKUP($A16,'312'!$AJ$1:$HP$2,31,FALSE)</f>
        <v>0</v>
      </c>
      <c r="AJ16" s="69">
        <f>VLOOKUP($A16,'312'!$AJ$1:$HP$2,32,FALSE)</f>
        <v>0</v>
      </c>
      <c r="AK16" s="75">
        <f>VLOOKUP($A16,'312'!$AJ$1:$HP$2,33,FALSE)</f>
        <v>0</v>
      </c>
      <c r="AL16" s="337"/>
      <c r="AM16" s="74">
        <f>VLOOKUP($A16,'312'!$AJ$1:$HP$2,34,FALSE)</f>
        <v>0</v>
      </c>
      <c r="AN16" s="69">
        <f>VLOOKUP($A16,'312'!$AJ$1:$HP$2,35,FALSE)</f>
        <v>0</v>
      </c>
      <c r="AO16" s="69">
        <f>VLOOKUP($A16,'312'!$AJ$1:$HP$2,36,FALSE)</f>
        <v>0</v>
      </c>
      <c r="AP16" s="69">
        <f>VLOOKUP($A16,'312'!$AJ$1:$HP$2,37,FALSE)</f>
        <v>0</v>
      </c>
      <c r="AQ16" s="69">
        <f>VLOOKUP($A16,'312'!$AJ$1:$HP$2,38,FALSE)</f>
        <v>0</v>
      </c>
      <c r="AR16" s="69">
        <f>VLOOKUP($A16,'312'!$AJ$1:$HP$2,39,FALSE)</f>
        <v>0</v>
      </c>
      <c r="AS16" s="75">
        <f>VLOOKUP($A16,'312'!$AJ$1:$HP$2,40,FALSE)</f>
        <v>0</v>
      </c>
      <c r="AT16" s="337"/>
      <c r="AU16" s="74">
        <f>VLOOKUP($A16,'312'!$AJ$1:$HP$2,41,FALSE)</f>
        <v>0</v>
      </c>
      <c r="AV16" s="69">
        <f>VLOOKUP($A16,'312'!$AJ$1:$HP$2,42,FALSE)</f>
        <v>0</v>
      </c>
      <c r="AW16" s="69">
        <f>VLOOKUP($A16,'312'!$AJ$1:$HP$2,43,FALSE)</f>
        <v>0</v>
      </c>
      <c r="AX16" s="69">
        <f>VLOOKUP($A16,'312'!$AJ$1:$HP$2,44,FALSE)</f>
        <v>0</v>
      </c>
      <c r="AY16" s="69">
        <f>VLOOKUP($A16,'312'!$AJ$1:$HP$2,45,FALSE)</f>
        <v>0</v>
      </c>
      <c r="AZ16" s="69">
        <f>VLOOKUP($A16,'312'!$AJ$1:$HP$2,46,FALSE)</f>
        <v>0</v>
      </c>
      <c r="BA16" s="75">
        <f>VLOOKUP($A16,'312'!$AJ$1:$HP$2,47,FALSE)</f>
        <v>0</v>
      </c>
      <c r="BB16" s="337"/>
      <c r="BC16" s="74">
        <f>VLOOKUP($A16,'312'!$AJ$1:$HP$2,48,FALSE)</f>
        <v>0</v>
      </c>
      <c r="BD16" s="69">
        <f>VLOOKUP($A16,'312'!$AJ$1:$HP$2,49,FALSE)</f>
        <v>0</v>
      </c>
      <c r="BE16" s="69">
        <f>VLOOKUP($A16,'312'!$AJ$1:$HP$2,50,FALSE)</f>
        <v>0</v>
      </c>
      <c r="BF16" s="69">
        <f>VLOOKUP($A16,'312'!$AJ$1:$HP$2,51,FALSE)</f>
        <v>0</v>
      </c>
      <c r="BG16" s="69">
        <f>VLOOKUP($A16,'312'!$AJ$1:$HP$2,52,FALSE)</f>
        <v>0</v>
      </c>
      <c r="BH16" s="69">
        <f>VLOOKUP($A16,'312'!$AJ$1:$HP$2,53,FALSE)</f>
        <v>0</v>
      </c>
      <c r="BI16" s="75">
        <f>VLOOKUP($A16,'312'!$AJ$1:$HP$2,54,FALSE)</f>
        <v>0</v>
      </c>
      <c r="BJ16" s="337"/>
      <c r="BK16" s="74">
        <f>VLOOKUP($A16,'312'!$AJ$1:$HP$2,55,FALSE)</f>
        <v>0</v>
      </c>
      <c r="BL16" s="69">
        <f>VLOOKUP($A16,'312'!$AJ$1:$HP$2,56,FALSE)</f>
        <v>0</v>
      </c>
      <c r="BM16" s="69">
        <f>VLOOKUP($A16,'312'!$AJ$1:$HP$2,57,FALSE)</f>
        <v>0</v>
      </c>
      <c r="BN16" s="69">
        <f>VLOOKUP($A16,'312'!$AJ$1:$HP$2,58,FALSE)</f>
        <v>0</v>
      </c>
      <c r="BO16" s="69">
        <f>VLOOKUP($A16,'312'!$AJ$1:$HP$2,59,FALSE)</f>
        <v>0</v>
      </c>
      <c r="BP16" s="69">
        <f>VLOOKUP($A16,'312'!$AJ$1:$HP$2,60,FALSE)</f>
        <v>0</v>
      </c>
      <c r="BQ16" s="75">
        <f>VLOOKUP($A16,'312'!$AJ$1:$HP$2,61,FALSE)</f>
        <v>0</v>
      </c>
      <c r="BR16" s="337"/>
      <c r="BS16" s="74">
        <f>VLOOKUP($A16,'312'!$AJ$1:$HP$2,62,FALSE)</f>
        <v>0</v>
      </c>
      <c r="BT16" s="69">
        <f>VLOOKUP($A16,'312'!$AJ$1:$HP$2,63,FALSE)</f>
        <v>0</v>
      </c>
      <c r="BU16" s="69">
        <f>VLOOKUP($A16,'312'!$AJ$1:$HP$2,64,FALSE)</f>
        <v>0</v>
      </c>
      <c r="BV16" s="69">
        <f>VLOOKUP($A16,'312'!$AJ$1:$HP$2,65,FALSE)</f>
        <v>0</v>
      </c>
      <c r="BW16" s="69">
        <f>VLOOKUP($A16,'312'!$AJ$1:$HP$2,66,FALSE)</f>
        <v>0</v>
      </c>
      <c r="BX16" s="69">
        <f>VLOOKUP($A16,'312'!$AJ$1:$HP$2,67,FALSE)</f>
        <v>0</v>
      </c>
      <c r="BY16" s="75">
        <f>VLOOKUP($A16,'312'!$AJ$1:$HP$2,68,FALSE)</f>
        <v>0</v>
      </c>
      <c r="BZ16" s="337"/>
      <c r="CA16" s="74">
        <f>VLOOKUP($A16,'312'!$AJ$1:$HP$2,69,FALSE)</f>
        <v>0</v>
      </c>
      <c r="CB16" s="69">
        <f>VLOOKUP($A16,'312'!$AJ$1:$HP$2,70,FALSE)</f>
        <v>0</v>
      </c>
      <c r="CC16" s="69">
        <f>VLOOKUP($A16,'312'!$AJ$1:$HP$2,71,FALSE)</f>
        <v>0</v>
      </c>
      <c r="CD16" s="69">
        <f>VLOOKUP($A16,'312'!$AJ$1:$HP$2,72,FALSE)</f>
        <v>0</v>
      </c>
      <c r="CE16" s="69">
        <f>VLOOKUP($A16,'312'!$AJ$1:$HP$2,73,FALSE)</f>
        <v>0</v>
      </c>
      <c r="CF16" s="69">
        <f>VLOOKUP($A16,'312'!$AJ$1:$HP$2,74,FALSE)</f>
        <v>0</v>
      </c>
      <c r="CG16" s="75">
        <f>VLOOKUP($A16,'312'!$AJ$1:$HP$2,75,FALSE)</f>
        <v>0</v>
      </c>
      <c r="CH16" s="337"/>
      <c r="CI16" s="74">
        <f>VLOOKUP($A16,'312'!$AJ$1:$HP$2,76,FALSE)</f>
        <v>0</v>
      </c>
      <c r="CJ16" s="69">
        <f>VLOOKUP($A16,'312'!$AJ$1:$HP$2,77,FALSE)</f>
        <v>0</v>
      </c>
      <c r="CK16" s="69">
        <f>VLOOKUP($A16,'312'!$AJ$1:$HP$2,78,FALSE)</f>
        <v>0</v>
      </c>
      <c r="CL16" s="69">
        <f>VLOOKUP($A16,'312'!$AJ$1:$HP$2,79,FALSE)</f>
        <v>0</v>
      </c>
      <c r="CM16" s="69">
        <f>VLOOKUP($A16,'312'!$AJ$1:$HP$2,80,FALSE)</f>
        <v>0</v>
      </c>
      <c r="CN16" s="69">
        <f>VLOOKUP($A16,'312'!$AJ$1:$HP$2,81,FALSE)</f>
        <v>0</v>
      </c>
      <c r="CO16" s="75">
        <f>VLOOKUP($A16,'312'!$AJ$1:$HP$2,82,FALSE)</f>
        <v>0</v>
      </c>
      <c r="CP16" s="337"/>
      <c r="CQ16" s="74">
        <f>VLOOKUP($A16,'312'!$AJ$1:$HP$2,83,FALSE)</f>
        <v>0</v>
      </c>
      <c r="CR16" s="69">
        <f>VLOOKUP($A16,'312'!$AJ$1:$HP$2,84,FALSE)</f>
        <v>0</v>
      </c>
      <c r="CS16" s="69">
        <f>VLOOKUP($A16,'312'!$AJ$1:$HP$2,85,FALSE)</f>
        <v>0</v>
      </c>
      <c r="CT16" s="69">
        <f>VLOOKUP($A16,'312'!$AJ$1:$HP$2,86,FALSE)</f>
        <v>0</v>
      </c>
      <c r="CU16" s="69">
        <f>VLOOKUP($A16,'312'!$AJ$1:$HP$2,87,FALSE)</f>
        <v>0</v>
      </c>
      <c r="CV16" s="69">
        <f>VLOOKUP($A16,'312'!$AJ$1:$HP$2,88,FALSE)</f>
        <v>0</v>
      </c>
      <c r="CW16" s="75">
        <f>VLOOKUP($A16,'312'!$AJ$1:$HP$2,89,FALSE)</f>
        <v>0</v>
      </c>
      <c r="CX16" s="337"/>
      <c r="CY16" s="74">
        <f>VLOOKUP($A16,'312'!$AJ$1:$HP$2,90,FALSE)</f>
        <v>0</v>
      </c>
      <c r="CZ16" s="69">
        <f>VLOOKUP($A16,'312'!$AJ$1:$HP$2,91,FALSE)</f>
        <v>0</v>
      </c>
      <c r="DA16" s="69">
        <f>VLOOKUP($A16,'312'!$AJ$1:$HP$2,92,FALSE)</f>
        <v>0</v>
      </c>
      <c r="DB16" s="69">
        <f>VLOOKUP($A16,'312'!$AJ$1:$HP$2,93,FALSE)</f>
        <v>0</v>
      </c>
      <c r="DC16" s="69">
        <f>VLOOKUP($A16,'312'!$AJ$1:$HP$2,94,FALSE)</f>
        <v>0</v>
      </c>
      <c r="DD16" s="69">
        <f>VLOOKUP($A16,'312'!$AJ$1:$HP$2,95,FALSE)</f>
        <v>0</v>
      </c>
      <c r="DE16" s="75">
        <f>VLOOKUP($A16,'312'!$AJ$1:$HP$2,96,FALSE)</f>
        <v>0</v>
      </c>
      <c r="DF16" s="337"/>
      <c r="DG16" s="74">
        <f>VLOOKUP($A16,'312'!$AJ$1:$HP$2,97,FALSE)</f>
        <v>0</v>
      </c>
      <c r="DH16" s="69">
        <f>VLOOKUP($A16,'312'!$AJ$1:$HP$2,98,FALSE)</f>
        <v>0</v>
      </c>
      <c r="DI16" s="69">
        <f>VLOOKUP($A16,'312'!$AJ$1:$HP$2,99,FALSE)</f>
        <v>0</v>
      </c>
      <c r="DJ16" s="69">
        <f>VLOOKUP($A16,'312'!$AJ$1:$HP$2,100,FALSE)</f>
        <v>0</v>
      </c>
      <c r="DK16" s="69">
        <f>VLOOKUP($A16,'312'!$AJ$1:$HP$2,101,FALSE)</f>
        <v>0</v>
      </c>
      <c r="DL16" s="69">
        <f>VLOOKUP($A16,'312'!$AJ$1:$HP$2,102,FALSE)</f>
        <v>0</v>
      </c>
      <c r="DM16" s="75">
        <f>VLOOKUP($A16,'312'!$AJ$1:$HP$2,103,FALSE)</f>
        <v>0</v>
      </c>
      <c r="DN16" s="337"/>
      <c r="DO16" s="74">
        <f>VLOOKUP($A16,'312'!$AJ$1:$HP$2,104,FALSE)</f>
        <v>0</v>
      </c>
      <c r="DP16" s="69">
        <f>VLOOKUP($A16,'312'!$AJ$1:$HP$2,105,FALSE)</f>
        <v>0</v>
      </c>
      <c r="DQ16" s="69">
        <f>VLOOKUP($A16,'312'!$AJ$1:$HP$2,106,FALSE)</f>
        <v>0</v>
      </c>
      <c r="DR16" s="69">
        <f>VLOOKUP($A16,'312'!$AJ$1:$HP$2,107,FALSE)</f>
        <v>0</v>
      </c>
      <c r="DS16" s="69">
        <f>VLOOKUP($A16,'312'!$AJ$1:$HP$2,108,FALSE)</f>
        <v>0</v>
      </c>
      <c r="DT16" s="69">
        <f>VLOOKUP($A16,'312'!$AJ$1:$HP$2,109,FALSE)</f>
        <v>0</v>
      </c>
      <c r="DU16" s="75">
        <f>VLOOKUP($A16,'312'!$AJ$1:$HP$2,110,FALSE)</f>
        <v>0</v>
      </c>
      <c r="DV16" s="337"/>
      <c r="DW16" s="74">
        <f>VLOOKUP($A16,'312'!$AJ$1:$HP$2,111,FALSE)</f>
        <v>0</v>
      </c>
      <c r="DX16" s="69">
        <f>VLOOKUP($A16,'312'!$AJ$1:$HP$2,112,FALSE)</f>
        <v>0</v>
      </c>
      <c r="DY16" s="69">
        <f>VLOOKUP($A16,'312'!$AJ$1:$HP$2,113,FALSE)</f>
        <v>0</v>
      </c>
      <c r="DZ16" s="69">
        <f>VLOOKUP($A16,'312'!$AJ$1:$HP$2,114,FALSE)</f>
        <v>0</v>
      </c>
      <c r="EA16" s="69">
        <f>VLOOKUP($A16,'312'!$AJ$1:$HP$2,115,FALSE)</f>
        <v>0</v>
      </c>
      <c r="EB16" s="69">
        <f>VLOOKUP($A16,'312'!$AJ$1:$HP$2,116,FALSE)</f>
        <v>0</v>
      </c>
      <c r="EC16" s="75">
        <f>VLOOKUP($A16,'312'!$AJ$1:$HP$2,117,FALSE)</f>
        <v>0</v>
      </c>
      <c r="ED16" s="337"/>
      <c r="EE16" s="74">
        <f>VLOOKUP($A16,'312'!$AJ$1:$HP$2,118,FALSE)</f>
        <v>0</v>
      </c>
      <c r="EF16" s="69">
        <f>VLOOKUP($A16,'312'!$AJ$1:$HP$2,119,FALSE)</f>
        <v>0</v>
      </c>
      <c r="EG16" s="69">
        <f>VLOOKUP($A16,'312'!$AJ$1:$HP$2,120,FALSE)</f>
        <v>0</v>
      </c>
      <c r="EH16" s="69">
        <f>VLOOKUP($A16,'312'!$AJ$1:$HP$2,121,FALSE)</f>
        <v>0</v>
      </c>
      <c r="EI16" s="69">
        <f>VLOOKUP($A16,'312'!$AJ$1:$HP$2,122,FALSE)</f>
        <v>0</v>
      </c>
      <c r="EJ16" s="69">
        <f>VLOOKUP($A16,'312'!$AJ$1:$HP$2,123,FALSE)</f>
        <v>0</v>
      </c>
      <c r="EK16" s="75">
        <f>VLOOKUP($A16,'312'!$AJ$1:$HP$2,124,FALSE)</f>
        <v>0</v>
      </c>
      <c r="EL16" s="337"/>
      <c r="EM16" s="74">
        <f>VLOOKUP($A16,'312'!$AJ$1:$HP$2,125,FALSE)</f>
        <v>0</v>
      </c>
      <c r="EN16" s="69">
        <f>VLOOKUP($A16,'312'!$AJ$1:$HP$2,126,FALSE)</f>
        <v>0</v>
      </c>
      <c r="EO16" s="69">
        <f>VLOOKUP($A16,'312'!$AJ$1:$HP$2,127,FALSE)</f>
        <v>0</v>
      </c>
      <c r="EP16" s="69">
        <f>VLOOKUP($A16,'312'!$AJ$1:$HP$2,128,FALSE)</f>
        <v>0</v>
      </c>
      <c r="EQ16" s="69">
        <f>VLOOKUP($A16,'312'!$AJ$1:$HP$2,129,FALSE)</f>
        <v>0</v>
      </c>
      <c r="ER16" s="69">
        <f>VLOOKUP($A16,'312'!$AJ$1:$HP$2,130,FALSE)</f>
        <v>0</v>
      </c>
      <c r="ES16" s="75">
        <f>VLOOKUP($A16,'312'!$AJ$1:$HP$2,131,FALSE)</f>
        <v>0</v>
      </c>
      <c r="ET16" s="337"/>
      <c r="EU16" s="74">
        <f>VLOOKUP($A16,'312'!$AJ$1:$HP$2,132,FALSE)</f>
        <v>0</v>
      </c>
      <c r="EV16" s="69">
        <f>VLOOKUP($A16,'312'!$AJ$1:$HP$2,133,FALSE)</f>
        <v>0</v>
      </c>
      <c r="EW16" s="69">
        <f>VLOOKUP($A16,'312'!$AJ$1:$HP$2,134,FALSE)</f>
        <v>0</v>
      </c>
      <c r="EX16" s="69">
        <f>VLOOKUP($A16,'312'!$AJ$1:$HP$2,135,FALSE)</f>
        <v>0</v>
      </c>
      <c r="EY16" s="69">
        <f>VLOOKUP($A16,'312'!$AJ$1:$HP$2,136,FALSE)</f>
        <v>0</v>
      </c>
      <c r="EZ16" s="69">
        <f>VLOOKUP($A16,'312'!$AJ$1:$HP$2,137,FALSE)</f>
        <v>0</v>
      </c>
      <c r="FA16" s="75">
        <f>VLOOKUP($A16,'312'!$AJ$1:$HP$2,138,FALSE)</f>
        <v>0</v>
      </c>
      <c r="FB16" s="337"/>
      <c r="FC16" s="74">
        <f>VLOOKUP($A16,'312'!$AJ$1:$HP$2,139,FALSE)</f>
        <v>0</v>
      </c>
      <c r="FD16" s="69">
        <f>VLOOKUP($A16,'312'!$AJ$1:$HP$2,140,FALSE)</f>
        <v>0</v>
      </c>
      <c r="FE16" s="69">
        <f>VLOOKUP($A16,'312'!$AJ$1:$HP$2,141,FALSE)</f>
        <v>0</v>
      </c>
      <c r="FF16" s="69">
        <f>VLOOKUP($A16,'312'!$AJ$1:$HP$2,142,FALSE)</f>
        <v>0</v>
      </c>
      <c r="FG16" s="69">
        <f>VLOOKUP($A16,'312'!$AJ$1:$HP$2,143,FALSE)</f>
        <v>0</v>
      </c>
      <c r="FH16" s="69">
        <f>VLOOKUP($A16,'312'!$AJ$1:$HP$2,144,FALSE)</f>
        <v>0</v>
      </c>
      <c r="FI16" s="75">
        <f>VLOOKUP($A16,'312'!$AJ$1:$HP$2,145,FALSE)</f>
        <v>0</v>
      </c>
      <c r="FJ16" s="337"/>
      <c r="FK16" s="74">
        <f>VLOOKUP($A16,'312'!$AJ$1:$HP$2,146,FALSE)</f>
        <v>0</v>
      </c>
      <c r="FL16" s="69">
        <f>VLOOKUP($A16,'312'!$AJ$1:$HP$2,147,FALSE)</f>
        <v>0</v>
      </c>
      <c r="FM16" s="69">
        <f>VLOOKUP($A16,'312'!$AJ$1:$HP$2,148,FALSE)</f>
        <v>0</v>
      </c>
      <c r="FN16" s="69">
        <f>VLOOKUP($A16,'312'!$AJ$1:$HP$2,149,FALSE)</f>
        <v>0</v>
      </c>
      <c r="FO16" s="69">
        <f>VLOOKUP($A16,'312'!$AJ$1:$HP$2,150,FALSE)</f>
        <v>0</v>
      </c>
      <c r="FP16" s="69">
        <f>VLOOKUP($A16,'312'!$AJ$1:$HP$2,151,FALSE)</f>
        <v>0</v>
      </c>
      <c r="FQ16" s="75">
        <f>VLOOKUP($A16,'312'!$AJ$1:$HP$2,152,FALSE)</f>
        <v>0</v>
      </c>
      <c r="FR16" s="337"/>
      <c r="FS16" s="74">
        <f>VLOOKUP($A16,'312'!$AJ$1:$HP$2,153,FALSE)</f>
        <v>0</v>
      </c>
      <c r="FT16" s="69">
        <f>VLOOKUP($A16,'312'!$AJ$1:$HP$2,154,FALSE)</f>
        <v>0</v>
      </c>
      <c r="FU16" s="69">
        <f>VLOOKUP($A16,'312'!$AJ$1:$HP$2,155,FALSE)</f>
        <v>0</v>
      </c>
      <c r="FV16" s="69">
        <f>VLOOKUP($A16,'312'!$AJ$1:$HP$2,156,FALSE)</f>
        <v>0</v>
      </c>
      <c r="FW16" s="69">
        <f>VLOOKUP($A16,'312'!$AJ$1:$HP$2,157,FALSE)</f>
        <v>0</v>
      </c>
      <c r="FX16" s="69">
        <f>VLOOKUP($A16,'312'!$AJ$1:$HP$2,158,FALSE)</f>
        <v>0</v>
      </c>
      <c r="FY16" s="75">
        <f>VLOOKUP($A16,'312'!$AJ$1:$HP$2,159,FALSE)</f>
        <v>0</v>
      </c>
      <c r="FZ16" s="337"/>
      <c r="GA16" s="74">
        <f>VLOOKUP($A16,'312'!$AJ$1:$HP$2,160,FALSE)</f>
        <v>0</v>
      </c>
      <c r="GB16" s="69">
        <f>VLOOKUP($A16,'312'!$AJ$1:$HP$2,161,FALSE)</f>
        <v>0</v>
      </c>
      <c r="GC16" s="69">
        <f>VLOOKUP($A16,'312'!$AJ$1:$HP$2,162,FALSE)</f>
        <v>0</v>
      </c>
      <c r="GD16" s="69">
        <f>VLOOKUP($A16,'312'!$AJ$1:$HP$2,163,FALSE)</f>
        <v>0</v>
      </c>
      <c r="GE16" s="69">
        <f>VLOOKUP($A16,'312'!$AJ$1:$HP$2,164,FALSE)</f>
        <v>0</v>
      </c>
      <c r="GF16" s="69">
        <f>VLOOKUP($A16,'312'!$AJ$1:$HP$2,165,FALSE)</f>
        <v>0</v>
      </c>
      <c r="GG16" s="75">
        <f>VLOOKUP($A16,'312'!$AJ$1:$HP$2,166,FALSE)</f>
        <v>0</v>
      </c>
      <c r="GH16" s="337"/>
      <c r="GI16" s="74">
        <f>VLOOKUP($A16,'312'!$AJ$1:$HP$2,167,FALSE)</f>
        <v>0</v>
      </c>
      <c r="GJ16" s="69">
        <f>VLOOKUP($A16,'312'!$AJ$1:$HP$2,168,FALSE)</f>
        <v>0</v>
      </c>
      <c r="GK16" s="69">
        <f>VLOOKUP($A16,'312'!$AJ$1:$HP$2,169,FALSE)</f>
        <v>0</v>
      </c>
      <c r="GL16" s="69">
        <f>VLOOKUP($A16,'312'!$AJ$1:$HP$2,170,FALSE)</f>
        <v>0</v>
      </c>
      <c r="GM16" s="69">
        <f>VLOOKUP($A16,'312'!$AJ$1:$HP$2,171,FALSE)</f>
        <v>0</v>
      </c>
      <c r="GN16" s="69">
        <f>VLOOKUP($A16,'312'!$AJ$1:$HP$2,172,FALSE)</f>
        <v>0</v>
      </c>
      <c r="GO16" s="75">
        <f>VLOOKUP($A16,'312'!$AJ$1:$HP$2,173,FALSE)</f>
        <v>0</v>
      </c>
      <c r="GP16" s="337"/>
      <c r="GQ16" s="74">
        <f>VLOOKUP($A16,'312'!$AJ$1:$HP$2,174,FALSE)</f>
        <v>0</v>
      </c>
      <c r="GR16" s="69">
        <f>VLOOKUP($A16,'312'!$AJ$1:$HP$2,175,FALSE)</f>
        <v>0</v>
      </c>
      <c r="GS16" s="69">
        <f>VLOOKUP($A16,'312'!$AJ$1:$HP$2,176,FALSE)</f>
        <v>0</v>
      </c>
      <c r="GT16" s="69">
        <f>VLOOKUP($A16,'312'!$AJ$1:$HP$2,177,FALSE)</f>
        <v>0</v>
      </c>
      <c r="GU16" s="69">
        <f>VLOOKUP($A16,'312'!$AJ$1:$HP$2,178,FALSE)</f>
        <v>0</v>
      </c>
      <c r="GV16" s="69">
        <f>VLOOKUP($A16,'312'!$AJ$1:$HP$2,179,FALSE)</f>
        <v>0</v>
      </c>
      <c r="GW16" s="75">
        <f>VLOOKUP($A16,'312'!$AJ$1:$HP$2,180,FALSE)</f>
        <v>0</v>
      </c>
      <c r="GX16" s="337"/>
      <c r="GY16" s="74">
        <f>VLOOKUP($A16,'312'!$AJ$1:$HP$2,181,FALSE)</f>
        <v>0</v>
      </c>
      <c r="GZ16" s="69">
        <f>VLOOKUP($A16,'312'!$AJ$1:$HP$2,182,FALSE)</f>
        <v>0</v>
      </c>
      <c r="HA16" s="69">
        <f>VLOOKUP($A16,'312'!$AJ$1:$HP$2,183,FALSE)</f>
        <v>0</v>
      </c>
      <c r="HB16" s="69">
        <f>VLOOKUP($A16,'312'!$AJ$1:$HP$2,184,FALSE)</f>
        <v>0</v>
      </c>
      <c r="HC16" s="69">
        <f>VLOOKUP($A16,'312'!$AJ$1:$HP$2,185,FALSE)</f>
        <v>0</v>
      </c>
      <c r="HD16" s="69">
        <f>VLOOKUP($A16,'312'!$AJ$1:$HP$2,186,FALSE)</f>
        <v>0</v>
      </c>
      <c r="HE16" s="124">
        <f>VLOOKUP($A16,'312'!$AJ$1:$HP$2,187,FALSE)</f>
        <v>0</v>
      </c>
      <c r="HF16" s="24"/>
      <c r="HG16" s="24"/>
    </row>
    <row r="17" spans="1:215" x14ac:dyDescent="0.25">
      <c r="A17" s="290">
        <f t="shared" si="0"/>
        <v>213</v>
      </c>
      <c r="B17" s="291">
        <f>VLOOKUP($A17,'313'!$AG$1:$HM$2,2,FALSE)</f>
        <v>0</v>
      </c>
      <c r="C17" s="290">
        <f>VLOOKUP($A17,'313'!$AG$1:$HM$2,3,FALSE)</f>
        <v>0</v>
      </c>
      <c r="D17" s="290">
        <f>VLOOKUP($A17,'313'!$AG$1:$HM$2,4,FALSE)</f>
        <v>0</v>
      </c>
      <c r="E17" s="292">
        <f>VLOOKUP($A17,'313'!$AG$1:$HM$2,5,FALSE)</f>
        <v>0</v>
      </c>
      <c r="F17" s="337"/>
      <c r="G17" s="73">
        <f>VLOOKUP($A17,'313'!$AG$1:$HM$2,6,FALSE)</f>
        <v>0</v>
      </c>
      <c r="H17" s="24">
        <f>VLOOKUP($A17,'313'!$AG$1:$HM$2,7,FALSE)</f>
        <v>0</v>
      </c>
      <c r="I17" s="24">
        <f>VLOOKUP($A17,'313'!$AG$1:$HM$2,8,FALSE)</f>
        <v>0</v>
      </c>
      <c r="J17" s="24">
        <f>VLOOKUP($A17,'313'!$AG$1:$HM$2,9,FALSE)</f>
        <v>0</v>
      </c>
      <c r="K17" s="24">
        <f>VLOOKUP($A17,'313'!$AG$1:$HM$2,10,FALSE)</f>
        <v>0</v>
      </c>
      <c r="L17" s="24">
        <f>VLOOKUP($A17,'313'!$AG$1:$HM$2,11,FALSE)</f>
        <v>0</v>
      </c>
      <c r="M17" s="137">
        <f>VLOOKUP($A17,'313'!$AG$1:$HM$2,12,FALSE)</f>
        <v>0</v>
      </c>
      <c r="N17" s="337"/>
      <c r="O17" s="74">
        <f>VLOOKUP($A17,'313'!$AG$1:$HM$2,13,FALSE)</f>
        <v>0</v>
      </c>
      <c r="P17" s="69">
        <f>VLOOKUP($A17,'313'!$AG$1:$HM$2,14,FALSE)</f>
        <v>0</v>
      </c>
      <c r="Q17" s="69">
        <f>VLOOKUP($A17,'313'!$AG$1:$HM$2,15,FALSE)</f>
        <v>0</v>
      </c>
      <c r="R17" s="69">
        <f>VLOOKUP($A17,'313'!$AG$1:$HM$2,16,FALSE)</f>
        <v>0</v>
      </c>
      <c r="S17" s="69">
        <f>VLOOKUP($A17,'313'!$AG$1:$HM$2,17,FALSE)</f>
        <v>0</v>
      </c>
      <c r="T17" s="69">
        <f>VLOOKUP($A17,'313'!$AG$1:$HM$2,18,FALSE)</f>
        <v>0</v>
      </c>
      <c r="U17" s="75">
        <f>VLOOKUP($A17,'313'!$AG$1:$HM$2,19,FALSE)</f>
        <v>0</v>
      </c>
      <c r="V17" s="337"/>
      <c r="W17" s="74">
        <f>VLOOKUP($A17,'313'!$AG$1:$HM$2,20,FALSE)</f>
        <v>0</v>
      </c>
      <c r="X17" s="69">
        <f>VLOOKUP($A17,'313'!$AG$1:$HM$2,21,FALSE)</f>
        <v>0</v>
      </c>
      <c r="Y17" s="69">
        <f>VLOOKUP($A17,'313'!$AG$1:$HM$2,22,FALSE)</f>
        <v>0</v>
      </c>
      <c r="Z17" s="69">
        <f>VLOOKUP($A17,'313'!$AG$1:$HM$2,23,FALSE)</f>
        <v>0</v>
      </c>
      <c r="AA17" s="69">
        <f>VLOOKUP($A17,'313'!$AG$1:$HM$2,24,FALSE)</f>
        <v>0</v>
      </c>
      <c r="AB17" s="69">
        <f>VLOOKUP($A17,'313'!$AG$1:$HM$2,25,FALSE)</f>
        <v>0</v>
      </c>
      <c r="AC17" s="75">
        <f>VLOOKUP($A17,'313'!$AG$1:$HM$2,26,FALSE)</f>
        <v>0</v>
      </c>
      <c r="AD17" s="337"/>
      <c r="AE17" s="74">
        <f>VLOOKUP($A17,'313'!$AG$1:$HM$2,27,FALSE)</f>
        <v>0</v>
      </c>
      <c r="AF17" s="69">
        <f>VLOOKUP($A17,'313'!$AG$1:$HM$2,28,FALSE)</f>
        <v>0</v>
      </c>
      <c r="AG17" s="69">
        <f>VLOOKUP($A17,'313'!$AG$1:$HM$2,29,FALSE)</f>
        <v>0</v>
      </c>
      <c r="AH17" s="69">
        <f>VLOOKUP($A17,'313'!$AG$1:$HM$2,30,FALSE)</f>
        <v>0</v>
      </c>
      <c r="AI17" s="69">
        <f>VLOOKUP($A17,'313'!$AG$1:$HM$2,31,FALSE)</f>
        <v>0</v>
      </c>
      <c r="AJ17" s="69">
        <f>VLOOKUP($A17,'313'!$AG$1:$HM$2,32,FALSE)</f>
        <v>0</v>
      </c>
      <c r="AK17" s="75">
        <f>VLOOKUP($A17,'313'!$AG$1:$HM$2,33,FALSE)</f>
        <v>0</v>
      </c>
      <c r="AL17" s="337"/>
      <c r="AM17" s="74">
        <f>VLOOKUP($A17,'313'!$AG$1:$HM$2,34,FALSE)</f>
        <v>0</v>
      </c>
      <c r="AN17" s="69">
        <f>VLOOKUP($A17,'313'!$AG$1:$HM$2,35,FALSE)</f>
        <v>0</v>
      </c>
      <c r="AO17" s="69">
        <f>VLOOKUP($A17,'313'!$AG$1:$HM$2,36,FALSE)</f>
        <v>0</v>
      </c>
      <c r="AP17" s="69">
        <f>VLOOKUP($A17,'313'!$AG$1:$HM$2,37,FALSE)</f>
        <v>0</v>
      </c>
      <c r="AQ17" s="69">
        <f>VLOOKUP($A17,'313'!$AG$1:$HM$2,38,FALSE)</f>
        <v>0</v>
      </c>
      <c r="AR17" s="69">
        <f>VLOOKUP($A17,'313'!$AG$1:$HM$2,39,FALSE)</f>
        <v>0</v>
      </c>
      <c r="AS17" s="75">
        <f>VLOOKUP($A17,'313'!$AG$1:$HM$2,40,FALSE)</f>
        <v>0</v>
      </c>
      <c r="AT17" s="337"/>
      <c r="AU17" s="74">
        <f>VLOOKUP($A17,'313'!$AG$1:$HM$2,41,FALSE)</f>
        <v>0</v>
      </c>
      <c r="AV17" s="69">
        <f>VLOOKUP($A17,'313'!$AG$1:$HM$2,42,FALSE)</f>
        <v>0</v>
      </c>
      <c r="AW17" s="69">
        <f>VLOOKUP($A17,'313'!$AG$1:$HM$2,43,FALSE)</f>
        <v>0</v>
      </c>
      <c r="AX17" s="69">
        <f>VLOOKUP($A17,'313'!$AG$1:$HM$2,44,FALSE)</f>
        <v>0</v>
      </c>
      <c r="AY17" s="69">
        <f>VLOOKUP($A17,'313'!$AG$1:$HM$2,45,FALSE)</f>
        <v>0</v>
      </c>
      <c r="AZ17" s="69">
        <f>VLOOKUP($A17,'313'!$AG$1:$HM$2,46,FALSE)</f>
        <v>0</v>
      </c>
      <c r="BA17" s="75">
        <f>VLOOKUP($A17,'313'!$AG$1:$HM$2,47,FALSE)</f>
        <v>0</v>
      </c>
      <c r="BB17" s="337"/>
      <c r="BC17" s="74">
        <f>VLOOKUP($A17,'313'!$AG$1:$HM$2,48,FALSE)</f>
        <v>0</v>
      </c>
      <c r="BD17" s="69">
        <f>VLOOKUP($A17,'313'!$AG$1:$HM$2,49,FALSE)</f>
        <v>0</v>
      </c>
      <c r="BE17" s="69">
        <f>VLOOKUP($A17,'313'!$AG$1:$HM$2,50,FALSE)</f>
        <v>0</v>
      </c>
      <c r="BF17" s="69">
        <f>VLOOKUP($A17,'313'!$AG$1:$HM$2,51,FALSE)</f>
        <v>0</v>
      </c>
      <c r="BG17" s="69">
        <f>VLOOKUP($A17,'313'!$AG$1:$HM$2,52,FALSE)</f>
        <v>0</v>
      </c>
      <c r="BH17" s="69">
        <f>VLOOKUP($A17,'313'!$AG$1:$HM$2,53,FALSE)</f>
        <v>0</v>
      </c>
      <c r="BI17" s="75">
        <f>VLOOKUP($A17,'313'!$AG$1:$HM$2,54,FALSE)</f>
        <v>0</v>
      </c>
      <c r="BJ17" s="337"/>
      <c r="BK17" s="74">
        <f>VLOOKUP($A17,'313'!$AG$1:$HM$2,55,FALSE)</f>
        <v>0</v>
      </c>
      <c r="BL17" s="69">
        <f>VLOOKUP($A17,'313'!$AG$1:$HM$2,56,FALSE)</f>
        <v>0</v>
      </c>
      <c r="BM17" s="69">
        <f>VLOOKUP($A17,'313'!$AG$1:$HM$2,57,FALSE)</f>
        <v>0</v>
      </c>
      <c r="BN17" s="69">
        <f>VLOOKUP($A17,'313'!$AG$1:$HM$2,58,FALSE)</f>
        <v>0</v>
      </c>
      <c r="BO17" s="69">
        <f>VLOOKUP($A17,'313'!$AG$1:$HM$2,59,FALSE)</f>
        <v>0</v>
      </c>
      <c r="BP17" s="69">
        <f>VLOOKUP($A17,'313'!$AG$1:$HM$2,60,FALSE)</f>
        <v>0</v>
      </c>
      <c r="BQ17" s="75">
        <f>VLOOKUP($A17,'313'!$AG$1:$HM$2,61,FALSE)</f>
        <v>0</v>
      </c>
      <c r="BR17" s="337"/>
      <c r="BS17" s="74">
        <f>VLOOKUP($A17,'313'!$AG$1:$HM$2,62,FALSE)</f>
        <v>0</v>
      </c>
      <c r="BT17" s="69">
        <f>VLOOKUP($A17,'313'!$AG$1:$HM$2,63,FALSE)</f>
        <v>0</v>
      </c>
      <c r="BU17" s="69">
        <f>VLOOKUP($A17,'313'!$AG$1:$HM$2,64,FALSE)</f>
        <v>0</v>
      </c>
      <c r="BV17" s="69">
        <f>VLOOKUP($A17,'313'!$AG$1:$HM$2,65,FALSE)</f>
        <v>0</v>
      </c>
      <c r="BW17" s="69">
        <f>VLOOKUP($A17,'313'!$AG$1:$HM$2,66,FALSE)</f>
        <v>0</v>
      </c>
      <c r="BX17" s="69">
        <f>VLOOKUP($A17,'313'!$AG$1:$HM$2,67,FALSE)</f>
        <v>0</v>
      </c>
      <c r="BY17" s="75">
        <f>VLOOKUP($A17,'313'!$AG$1:$HM$2,68,FALSE)</f>
        <v>0</v>
      </c>
      <c r="BZ17" s="337"/>
      <c r="CA17" s="74">
        <f>VLOOKUP($A17,'313'!$AG$1:$HM$2,69,FALSE)</f>
        <v>0</v>
      </c>
      <c r="CB17" s="69">
        <f>VLOOKUP($A17,'313'!$AG$1:$HM$2,70,FALSE)</f>
        <v>0</v>
      </c>
      <c r="CC17" s="69">
        <f>VLOOKUP($A17,'313'!$AG$1:$HM$2,71,FALSE)</f>
        <v>0</v>
      </c>
      <c r="CD17" s="69">
        <f>VLOOKUP($A17,'313'!$AG$1:$HM$2,72,FALSE)</f>
        <v>0</v>
      </c>
      <c r="CE17" s="69">
        <f>VLOOKUP($A17,'313'!$AG$1:$HM$2,73,FALSE)</f>
        <v>0</v>
      </c>
      <c r="CF17" s="69">
        <f>VLOOKUP($A17,'313'!$AG$1:$HM$2,74,FALSE)</f>
        <v>0</v>
      </c>
      <c r="CG17" s="75">
        <f>VLOOKUP($A17,'313'!$AG$1:$HM$2,75,FALSE)</f>
        <v>0</v>
      </c>
      <c r="CH17" s="337"/>
      <c r="CI17" s="74">
        <f>VLOOKUP($A17,'313'!$AG$1:$HM$2,76,FALSE)</f>
        <v>0</v>
      </c>
      <c r="CJ17" s="69">
        <f>VLOOKUP($A17,'313'!$AG$1:$HM$2,77,FALSE)</f>
        <v>0</v>
      </c>
      <c r="CK17" s="69">
        <f>VLOOKUP($A17,'313'!$AG$1:$HM$2,78,FALSE)</f>
        <v>0</v>
      </c>
      <c r="CL17" s="69">
        <f>VLOOKUP($A17,'313'!$AG$1:$HM$2,79,FALSE)</f>
        <v>0</v>
      </c>
      <c r="CM17" s="69">
        <f>VLOOKUP($A17,'313'!$AG$1:$HM$2,80,FALSE)</f>
        <v>0</v>
      </c>
      <c r="CN17" s="69">
        <f>VLOOKUP($A17,'313'!$AG$1:$HM$2,81,FALSE)</f>
        <v>0</v>
      </c>
      <c r="CO17" s="75">
        <f>VLOOKUP($A17,'313'!$AG$1:$HM$2,82,FALSE)</f>
        <v>0</v>
      </c>
      <c r="CP17" s="337"/>
      <c r="CQ17" s="74">
        <f>VLOOKUP($A17,'313'!$AG$1:$HM$2,83,FALSE)</f>
        <v>0</v>
      </c>
      <c r="CR17" s="69">
        <f>VLOOKUP($A17,'313'!$AG$1:$HM$2,84,FALSE)</f>
        <v>0</v>
      </c>
      <c r="CS17" s="69">
        <f>VLOOKUP($A17,'313'!$AG$1:$HM$2,85,FALSE)</f>
        <v>0</v>
      </c>
      <c r="CT17" s="69">
        <f>VLOOKUP($A17,'313'!$AG$1:$HM$2,86,FALSE)</f>
        <v>0</v>
      </c>
      <c r="CU17" s="69">
        <f>VLOOKUP($A17,'313'!$AG$1:$HM$2,87,FALSE)</f>
        <v>0</v>
      </c>
      <c r="CV17" s="69">
        <f>VLOOKUP($A17,'313'!$AG$1:$HM$2,88,FALSE)</f>
        <v>0</v>
      </c>
      <c r="CW17" s="75">
        <f>VLOOKUP($A17,'313'!$AG$1:$HM$2,89,FALSE)</f>
        <v>0</v>
      </c>
      <c r="CX17" s="337"/>
      <c r="CY17" s="74">
        <f>VLOOKUP($A17,'313'!$AG$1:$HM$2,90,FALSE)</f>
        <v>0</v>
      </c>
      <c r="CZ17" s="69">
        <f>VLOOKUP($A17,'313'!$AG$1:$HM$2,91,FALSE)</f>
        <v>0</v>
      </c>
      <c r="DA17" s="69">
        <f>VLOOKUP($A17,'313'!$AG$1:$HM$2,92,FALSE)</f>
        <v>0</v>
      </c>
      <c r="DB17" s="69">
        <f>VLOOKUP($A17,'313'!$AG$1:$HM$2,93,FALSE)</f>
        <v>0</v>
      </c>
      <c r="DC17" s="69">
        <f>VLOOKUP($A17,'313'!$AG$1:$HM$2,94,FALSE)</f>
        <v>0</v>
      </c>
      <c r="DD17" s="69">
        <f>VLOOKUP($A17,'313'!$AG$1:$HM$2,95,FALSE)</f>
        <v>0</v>
      </c>
      <c r="DE17" s="75">
        <f>VLOOKUP($A17,'313'!$AG$1:$HM$2,96,FALSE)</f>
        <v>0</v>
      </c>
      <c r="DF17" s="337"/>
      <c r="DG17" s="74">
        <f>VLOOKUP($A17,'313'!$AG$1:$HM$2,97,FALSE)</f>
        <v>0</v>
      </c>
      <c r="DH17" s="69">
        <f>VLOOKUP($A17,'313'!$AG$1:$HM$2,98,FALSE)</f>
        <v>0</v>
      </c>
      <c r="DI17" s="69">
        <f>VLOOKUP($A17,'313'!$AG$1:$HM$2,99,FALSE)</f>
        <v>0</v>
      </c>
      <c r="DJ17" s="69">
        <f>VLOOKUP($A17,'313'!$AG$1:$HM$2,100,FALSE)</f>
        <v>0</v>
      </c>
      <c r="DK17" s="69">
        <f>VLOOKUP($A17,'313'!$AG$1:$HM$2,101,FALSE)</f>
        <v>0</v>
      </c>
      <c r="DL17" s="69">
        <f>VLOOKUP($A17,'313'!$AG$1:$HM$2,102,FALSE)</f>
        <v>0</v>
      </c>
      <c r="DM17" s="75">
        <f>VLOOKUP($A17,'313'!$AG$1:$HM$2,103,FALSE)</f>
        <v>0</v>
      </c>
      <c r="DN17" s="337"/>
      <c r="DO17" s="74">
        <f>VLOOKUP($A17,'313'!$AG$1:$HM$2,104,FALSE)</f>
        <v>0</v>
      </c>
      <c r="DP17" s="69">
        <f>VLOOKUP($A17,'313'!$AG$1:$HM$2,105,FALSE)</f>
        <v>0</v>
      </c>
      <c r="DQ17" s="69">
        <f>VLOOKUP($A17,'313'!$AG$1:$HM$2,106,FALSE)</f>
        <v>0</v>
      </c>
      <c r="DR17" s="69">
        <f>VLOOKUP($A17,'313'!$AG$1:$HM$2,107,FALSE)</f>
        <v>0</v>
      </c>
      <c r="DS17" s="69">
        <f>VLOOKUP($A17,'313'!$AG$1:$HM$2,108,FALSE)</f>
        <v>0</v>
      </c>
      <c r="DT17" s="69">
        <f>VLOOKUP($A17,'313'!$AG$1:$HM$2,109,FALSE)</f>
        <v>0</v>
      </c>
      <c r="DU17" s="75">
        <f>VLOOKUP($A17,'313'!$AG$1:$HM$2,110,FALSE)</f>
        <v>0</v>
      </c>
      <c r="DV17" s="337"/>
      <c r="DW17" s="74">
        <f>VLOOKUP($A17,'313'!$AG$1:$HM$2,111,FALSE)</f>
        <v>0</v>
      </c>
      <c r="DX17" s="69">
        <f>VLOOKUP($A17,'313'!$AG$1:$HM$2,112,FALSE)</f>
        <v>0</v>
      </c>
      <c r="DY17" s="69">
        <f>VLOOKUP($A17,'313'!$AG$1:$HM$2,113,FALSE)</f>
        <v>0</v>
      </c>
      <c r="DZ17" s="69">
        <f>VLOOKUP($A17,'313'!$AG$1:$HM$2,114,FALSE)</f>
        <v>0</v>
      </c>
      <c r="EA17" s="69">
        <f>VLOOKUP($A17,'313'!$AG$1:$HM$2,115,FALSE)</f>
        <v>0</v>
      </c>
      <c r="EB17" s="69">
        <f>VLOOKUP($A17,'313'!$AG$1:$HM$2,116,FALSE)</f>
        <v>0</v>
      </c>
      <c r="EC17" s="75">
        <f>VLOOKUP($A17,'313'!$AG$1:$HM$2,117,FALSE)</f>
        <v>0</v>
      </c>
      <c r="ED17" s="337"/>
      <c r="EE17" s="74">
        <f>VLOOKUP($A17,'313'!$AG$1:$HM$2,118,FALSE)</f>
        <v>0</v>
      </c>
      <c r="EF17" s="69">
        <f>VLOOKUP($A17,'313'!$AG$1:$HM$2,119,FALSE)</f>
        <v>0</v>
      </c>
      <c r="EG17" s="69">
        <f>VLOOKUP($A17,'313'!$AG$1:$HM$2,120,FALSE)</f>
        <v>0</v>
      </c>
      <c r="EH17" s="69">
        <f>VLOOKUP($A17,'313'!$AG$1:$HM$2,121,FALSE)</f>
        <v>0</v>
      </c>
      <c r="EI17" s="69">
        <f>VLOOKUP($A17,'313'!$AG$1:$HM$2,122,FALSE)</f>
        <v>0</v>
      </c>
      <c r="EJ17" s="69">
        <f>VLOOKUP($A17,'313'!$AG$1:$HM$2,123,FALSE)</f>
        <v>0</v>
      </c>
      <c r="EK17" s="75">
        <f>VLOOKUP($A17,'313'!$AG$1:$HM$2,124,FALSE)</f>
        <v>0</v>
      </c>
      <c r="EL17" s="337"/>
      <c r="EM17" s="74">
        <f>VLOOKUP($A17,'313'!$AG$1:$HM$2,125,FALSE)</f>
        <v>0</v>
      </c>
      <c r="EN17" s="69">
        <f>VLOOKUP($A17,'313'!$AG$1:$HM$2,126,FALSE)</f>
        <v>0</v>
      </c>
      <c r="EO17" s="69">
        <f>VLOOKUP($A17,'313'!$AG$1:$HM$2,127,FALSE)</f>
        <v>0</v>
      </c>
      <c r="EP17" s="69">
        <f>VLOOKUP($A17,'313'!$AG$1:$HM$2,128,FALSE)</f>
        <v>0</v>
      </c>
      <c r="EQ17" s="69">
        <f>VLOOKUP($A17,'313'!$AG$1:$HM$2,129,FALSE)</f>
        <v>0</v>
      </c>
      <c r="ER17" s="69">
        <f>VLOOKUP($A17,'313'!$AG$1:$HM$2,130,FALSE)</f>
        <v>0</v>
      </c>
      <c r="ES17" s="75">
        <f>VLOOKUP($A17,'313'!$AG$1:$HM$2,131,FALSE)</f>
        <v>0</v>
      </c>
      <c r="ET17" s="337"/>
      <c r="EU17" s="74">
        <f>VLOOKUP($A17,'313'!$AG$1:$HM$2,132,FALSE)</f>
        <v>0</v>
      </c>
      <c r="EV17" s="69">
        <f>VLOOKUP($A17,'313'!$AG$1:$HM$2,133,FALSE)</f>
        <v>0</v>
      </c>
      <c r="EW17" s="69">
        <f>VLOOKUP($A17,'313'!$AG$1:$HM$2,134,FALSE)</f>
        <v>0</v>
      </c>
      <c r="EX17" s="69">
        <f>VLOOKUP($A17,'313'!$AG$1:$HM$2,135,FALSE)</f>
        <v>0</v>
      </c>
      <c r="EY17" s="69">
        <f>VLOOKUP($A17,'313'!$AG$1:$HM$2,136,FALSE)</f>
        <v>0</v>
      </c>
      <c r="EZ17" s="69">
        <f>VLOOKUP($A17,'313'!$AG$1:$HM$2,137,FALSE)</f>
        <v>0</v>
      </c>
      <c r="FA17" s="75">
        <f>VLOOKUP($A17,'313'!$AG$1:$HM$2,138,FALSE)</f>
        <v>0</v>
      </c>
      <c r="FB17" s="337"/>
      <c r="FC17" s="74">
        <f>VLOOKUP($A17,'313'!$AG$1:$HM$2,139,FALSE)</f>
        <v>0</v>
      </c>
      <c r="FD17" s="69">
        <f>VLOOKUP($A17,'313'!$AG$1:$HM$2,140,FALSE)</f>
        <v>0</v>
      </c>
      <c r="FE17" s="69">
        <f>VLOOKUP($A17,'313'!$AG$1:$HM$2,141,FALSE)</f>
        <v>0</v>
      </c>
      <c r="FF17" s="69">
        <f>VLOOKUP($A17,'313'!$AG$1:$HM$2,142,FALSE)</f>
        <v>0</v>
      </c>
      <c r="FG17" s="69">
        <f>VLOOKUP($A17,'313'!$AG$1:$HM$2,143,FALSE)</f>
        <v>0</v>
      </c>
      <c r="FH17" s="69">
        <f>VLOOKUP($A17,'313'!$AG$1:$HM$2,144,FALSE)</f>
        <v>0</v>
      </c>
      <c r="FI17" s="75">
        <f>VLOOKUP($A17,'313'!$AG$1:$HM$2,145,FALSE)</f>
        <v>0</v>
      </c>
      <c r="FJ17" s="337"/>
      <c r="FK17" s="74">
        <f>VLOOKUP($A17,'313'!$AG$1:$HM$2,146,FALSE)</f>
        <v>0</v>
      </c>
      <c r="FL17" s="69">
        <f>VLOOKUP($A17,'313'!$AG$1:$HM$2,147,FALSE)</f>
        <v>0</v>
      </c>
      <c r="FM17" s="69">
        <f>VLOOKUP($A17,'313'!$AG$1:$HM$2,148,FALSE)</f>
        <v>0</v>
      </c>
      <c r="FN17" s="69">
        <f>VLOOKUP($A17,'313'!$AG$1:$HM$2,149,FALSE)</f>
        <v>0</v>
      </c>
      <c r="FO17" s="69">
        <f>VLOOKUP($A17,'313'!$AG$1:$HM$2,150,FALSE)</f>
        <v>0</v>
      </c>
      <c r="FP17" s="69">
        <f>VLOOKUP($A17,'313'!$AG$1:$HM$2,151,FALSE)</f>
        <v>0</v>
      </c>
      <c r="FQ17" s="75">
        <f>VLOOKUP($A17,'313'!$AG$1:$HM$2,152,FALSE)</f>
        <v>0</v>
      </c>
      <c r="FR17" s="337"/>
      <c r="FS17" s="74">
        <f>VLOOKUP($A17,'313'!$AG$1:$HM$2,153,FALSE)</f>
        <v>0</v>
      </c>
      <c r="FT17" s="69">
        <f>VLOOKUP($A17,'313'!$AG$1:$HM$2,154,FALSE)</f>
        <v>0</v>
      </c>
      <c r="FU17" s="69">
        <f>VLOOKUP($A17,'313'!$AG$1:$HM$2,155,FALSE)</f>
        <v>0</v>
      </c>
      <c r="FV17" s="69">
        <f>VLOOKUP($A17,'313'!$AG$1:$HM$2,156,FALSE)</f>
        <v>0</v>
      </c>
      <c r="FW17" s="69">
        <f>VLOOKUP($A17,'313'!$AG$1:$HM$2,157,FALSE)</f>
        <v>0</v>
      </c>
      <c r="FX17" s="69">
        <f>VLOOKUP($A17,'313'!$AG$1:$HM$2,158,FALSE)</f>
        <v>0</v>
      </c>
      <c r="FY17" s="75">
        <f>VLOOKUP($A17,'313'!$AG$1:$HM$2,159,FALSE)</f>
        <v>0</v>
      </c>
      <c r="FZ17" s="337"/>
      <c r="GA17" s="74">
        <f>VLOOKUP($A17,'313'!$AG$1:$HM$2,160,FALSE)</f>
        <v>0</v>
      </c>
      <c r="GB17" s="69">
        <f>VLOOKUP($A17,'313'!$AG$1:$HM$2,161,FALSE)</f>
        <v>0</v>
      </c>
      <c r="GC17" s="69">
        <f>VLOOKUP($A17,'313'!$AG$1:$HM$2,162,FALSE)</f>
        <v>0</v>
      </c>
      <c r="GD17" s="69">
        <f>VLOOKUP($A17,'313'!$AG$1:$HM$2,163,FALSE)</f>
        <v>0</v>
      </c>
      <c r="GE17" s="69">
        <f>VLOOKUP($A17,'313'!$AG$1:$HM$2,164,FALSE)</f>
        <v>0</v>
      </c>
      <c r="GF17" s="69">
        <f>VLOOKUP($A17,'313'!$AG$1:$HM$2,165,FALSE)</f>
        <v>0</v>
      </c>
      <c r="GG17" s="75">
        <f>VLOOKUP($A17,'313'!$AG$1:$HM$2,166,FALSE)</f>
        <v>0</v>
      </c>
      <c r="GH17" s="337"/>
      <c r="GI17" s="74">
        <f>VLOOKUP($A17,'313'!$AG$1:$HM$2,167,FALSE)</f>
        <v>0</v>
      </c>
      <c r="GJ17" s="69">
        <f>VLOOKUP($A17,'313'!$AG$1:$HM$2,168,FALSE)</f>
        <v>0</v>
      </c>
      <c r="GK17" s="69">
        <f>VLOOKUP($A17,'313'!$AG$1:$HM$2,169,FALSE)</f>
        <v>0</v>
      </c>
      <c r="GL17" s="69">
        <f>VLOOKUP($A17,'313'!$AG$1:$HM$2,170,FALSE)</f>
        <v>0</v>
      </c>
      <c r="GM17" s="69">
        <f>VLOOKUP($A17,'313'!$AG$1:$HM$2,171,FALSE)</f>
        <v>0</v>
      </c>
      <c r="GN17" s="69">
        <f>VLOOKUP($A17,'313'!$AG$1:$HM$2,172,FALSE)</f>
        <v>0</v>
      </c>
      <c r="GO17" s="75">
        <f>VLOOKUP($A17,'313'!$AG$1:$HM$2,173,FALSE)</f>
        <v>0</v>
      </c>
      <c r="GP17" s="337"/>
      <c r="GQ17" s="74">
        <f>VLOOKUP($A17,'313'!$AG$1:$HM$2,174,FALSE)</f>
        <v>0</v>
      </c>
      <c r="GR17" s="69">
        <f>VLOOKUP($A17,'313'!$AG$1:$HM$2,175,FALSE)</f>
        <v>0</v>
      </c>
      <c r="GS17" s="69">
        <f>VLOOKUP($A17,'313'!$AG$1:$HM$2,176,FALSE)</f>
        <v>0</v>
      </c>
      <c r="GT17" s="69">
        <f>VLOOKUP($A17,'313'!$AG$1:$HM$2,177,FALSE)</f>
        <v>0</v>
      </c>
      <c r="GU17" s="69">
        <f>VLOOKUP($A17,'313'!$AG$1:$HM$2,178,FALSE)</f>
        <v>0</v>
      </c>
      <c r="GV17" s="69">
        <f>VLOOKUP($A17,'313'!$AG$1:$HM$2,179,FALSE)</f>
        <v>0</v>
      </c>
      <c r="GW17" s="75">
        <f>VLOOKUP($A17,'313'!$AG$1:$HM$2,180,FALSE)</f>
        <v>0</v>
      </c>
      <c r="GX17" s="337"/>
      <c r="GY17" s="74">
        <f>VLOOKUP($A17,'313'!$AG$1:$HM$2,181,FALSE)</f>
        <v>0</v>
      </c>
      <c r="GZ17" s="69">
        <f>VLOOKUP($A17,'313'!$AG$1:$HM$2,182,FALSE)</f>
        <v>0</v>
      </c>
      <c r="HA17" s="69">
        <f>VLOOKUP($A17,'313'!$AG$1:$HM$2,183,FALSE)</f>
        <v>0</v>
      </c>
      <c r="HB17" s="69">
        <f>VLOOKUP($A17,'313'!$AG$1:$HM$2,184,FALSE)</f>
        <v>0</v>
      </c>
      <c r="HC17" s="69">
        <f>VLOOKUP($A17,'313'!$AG$1:$HM$2,185,FALSE)</f>
        <v>0</v>
      </c>
      <c r="HD17" s="69">
        <f>VLOOKUP($A17,'313'!$AG$1:$HM$2,186,FALSE)</f>
        <v>0</v>
      </c>
      <c r="HE17" s="124">
        <f>VLOOKUP($A17,'313'!$AG$1:$HM$2,187,FALSE)</f>
        <v>0</v>
      </c>
      <c r="HF17" s="24"/>
      <c r="HG17" s="24"/>
    </row>
    <row r="18" spans="1:215" x14ac:dyDescent="0.25">
      <c r="A18" s="290">
        <f t="shared" si="0"/>
        <v>214</v>
      </c>
      <c r="B18" s="291">
        <f>VLOOKUP($A18,'314'!$AJ$1:$HP$2,2,FALSE)</f>
        <v>0</v>
      </c>
      <c r="C18" s="290">
        <f>VLOOKUP($A18,'314'!$AJ$1:$HP$2,3,FALSE)</f>
        <v>0</v>
      </c>
      <c r="D18" s="290">
        <f>VLOOKUP($A18,'314'!$AJ$1:$HP$2,4,FALSE)</f>
        <v>0</v>
      </c>
      <c r="E18" s="292">
        <f>VLOOKUP($A18,'314'!$AJ$1:$HP$2,5,FALSE)</f>
        <v>0</v>
      </c>
      <c r="F18" s="337"/>
      <c r="G18" s="73">
        <f>VLOOKUP($A18,'314'!$AJ$1:$HP$2,6,FALSE)</f>
        <v>0</v>
      </c>
      <c r="H18" s="24">
        <f>VLOOKUP($A18,'314'!$AJ$1:$HP$2,7,FALSE)</f>
        <v>0</v>
      </c>
      <c r="I18" s="24">
        <f>VLOOKUP($A18,'314'!$AJ$1:$HP$2,8,FALSE)</f>
        <v>0</v>
      </c>
      <c r="J18" s="24">
        <f>VLOOKUP($A18,'314'!$AJ$1:$HP$2,9,FALSE)</f>
        <v>0</v>
      </c>
      <c r="K18" s="24">
        <f>VLOOKUP($A18,'314'!$AJ$1:$HP$2,10,FALSE)</f>
        <v>0</v>
      </c>
      <c r="L18" s="24">
        <f>VLOOKUP($A18,'314'!$AJ$1:$HP$2,11,FALSE)</f>
        <v>0</v>
      </c>
      <c r="M18" s="137">
        <f>VLOOKUP($A18,'314'!$AJ$1:$HP$2,12,FALSE)</f>
        <v>0</v>
      </c>
      <c r="N18" s="337"/>
      <c r="O18" s="74">
        <f>VLOOKUP($A18,'314'!$AJ$1:$HP$2,13,FALSE)</f>
        <v>0</v>
      </c>
      <c r="P18" s="69">
        <f>VLOOKUP($A18,'314'!$AJ$1:$HP$2,14,FALSE)</f>
        <v>0</v>
      </c>
      <c r="Q18" s="69">
        <f>VLOOKUP($A18,'314'!$AJ$1:$HP$2,15,FALSE)</f>
        <v>0</v>
      </c>
      <c r="R18" s="69">
        <f>VLOOKUP($A18,'314'!$AJ$1:$HP$2,16,FALSE)</f>
        <v>0</v>
      </c>
      <c r="S18" s="69">
        <f>VLOOKUP($A18,'314'!$AJ$1:$HP$2,17,FALSE)</f>
        <v>0</v>
      </c>
      <c r="T18" s="69">
        <f>VLOOKUP($A18,'314'!$AJ$1:$HP$2,18,FALSE)</f>
        <v>0</v>
      </c>
      <c r="U18" s="75">
        <f>VLOOKUP($A18,'314'!$AJ$1:$HP$2,19,FALSE)</f>
        <v>0</v>
      </c>
      <c r="V18" s="337"/>
      <c r="W18" s="74">
        <f>VLOOKUP($A18,'314'!$AJ$1:$HP$2,20,FALSE)</f>
        <v>0</v>
      </c>
      <c r="X18" s="69">
        <f>VLOOKUP($A18,'314'!$AJ$1:$HP$2,21,FALSE)</f>
        <v>0</v>
      </c>
      <c r="Y18" s="69">
        <f>VLOOKUP($A18,'314'!$AJ$1:$HP$2,22,FALSE)</f>
        <v>0</v>
      </c>
      <c r="Z18" s="69">
        <f>VLOOKUP($A18,'314'!$AJ$1:$HP$2,23,FALSE)</f>
        <v>0</v>
      </c>
      <c r="AA18" s="69">
        <f>VLOOKUP($A18,'314'!$AJ$1:$HP$2,24,FALSE)</f>
        <v>0</v>
      </c>
      <c r="AB18" s="69">
        <f>VLOOKUP($A18,'314'!$AJ$1:$HP$2,25,FALSE)</f>
        <v>0</v>
      </c>
      <c r="AC18" s="75">
        <f>VLOOKUP($A18,'314'!$AJ$1:$HP$2,26,FALSE)</f>
        <v>0</v>
      </c>
      <c r="AD18" s="337"/>
      <c r="AE18" s="74">
        <f>VLOOKUP($A18,'314'!$AJ$1:$HP$2,27,FALSE)</f>
        <v>0</v>
      </c>
      <c r="AF18" s="69">
        <f>VLOOKUP($A18,'314'!$AJ$1:$HP$2,28,FALSE)</f>
        <v>0</v>
      </c>
      <c r="AG18" s="69">
        <f>VLOOKUP($A18,'314'!$AJ$1:$HP$2,29,FALSE)</f>
        <v>0</v>
      </c>
      <c r="AH18" s="69">
        <f>VLOOKUP($A18,'314'!$AJ$1:$HP$2,30,FALSE)</f>
        <v>0</v>
      </c>
      <c r="AI18" s="69">
        <f>VLOOKUP($A18,'314'!$AJ$1:$HP$2,31,FALSE)</f>
        <v>0</v>
      </c>
      <c r="AJ18" s="69">
        <f>VLOOKUP($A18,'314'!$AJ$1:$HP$2,32,FALSE)</f>
        <v>0</v>
      </c>
      <c r="AK18" s="75">
        <f>VLOOKUP($A18,'314'!$AJ$1:$HP$2,33,FALSE)</f>
        <v>0</v>
      </c>
      <c r="AL18" s="337"/>
      <c r="AM18" s="74">
        <f>VLOOKUP($A18,'314'!$AJ$1:$HP$2,34,FALSE)</f>
        <v>0</v>
      </c>
      <c r="AN18" s="69">
        <f>VLOOKUP($A18,'314'!$AJ$1:$HP$2,35,FALSE)</f>
        <v>0</v>
      </c>
      <c r="AO18" s="69">
        <f>VLOOKUP($A18,'314'!$AJ$1:$HP$2,36,FALSE)</f>
        <v>0</v>
      </c>
      <c r="AP18" s="69">
        <f>VLOOKUP($A18,'314'!$AJ$1:$HP$2,37,FALSE)</f>
        <v>0</v>
      </c>
      <c r="AQ18" s="69">
        <f>VLOOKUP($A18,'314'!$AJ$1:$HP$2,38,FALSE)</f>
        <v>0</v>
      </c>
      <c r="AR18" s="69">
        <f>VLOOKUP($A18,'314'!$AJ$1:$HP$2,39,FALSE)</f>
        <v>0</v>
      </c>
      <c r="AS18" s="75">
        <f>VLOOKUP($A18,'314'!$AJ$1:$HP$2,40,FALSE)</f>
        <v>0</v>
      </c>
      <c r="AT18" s="337"/>
      <c r="AU18" s="74">
        <f>VLOOKUP($A18,'314'!$AJ$1:$HP$2,41,FALSE)</f>
        <v>0</v>
      </c>
      <c r="AV18" s="69">
        <f>VLOOKUP($A18,'314'!$AJ$1:$HP$2,42,FALSE)</f>
        <v>0</v>
      </c>
      <c r="AW18" s="69">
        <f>VLOOKUP($A18,'314'!$AJ$1:$HP$2,43,FALSE)</f>
        <v>0</v>
      </c>
      <c r="AX18" s="69">
        <f>VLOOKUP($A18,'314'!$AJ$1:$HP$2,44,FALSE)</f>
        <v>0</v>
      </c>
      <c r="AY18" s="69">
        <f>VLOOKUP($A18,'314'!$AJ$1:$HP$2,45,FALSE)</f>
        <v>0</v>
      </c>
      <c r="AZ18" s="69">
        <f>VLOOKUP($A18,'314'!$AJ$1:$HP$2,46,FALSE)</f>
        <v>0</v>
      </c>
      <c r="BA18" s="75">
        <f>VLOOKUP($A18,'314'!$AJ$1:$HP$2,47,FALSE)</f>
        <v>0</v>
      </c>
      <c r="BB18" s="337"/>
      <c r="BC18" s="74">
        <f>VLOOKUP($A18,'314'!$AJ$1:$HP$2,48,FALSE)</f>
        <v>0</v>
      </c>
      <c r="BD18" s="69">
        <f>VLOOKUP($A18,'314'!$AJ$1:$HP$2,49,FALSE)</f>
        <v>0</v>
      </c>
      <c r="BE18" s="69">
        <f>VLOOKUP($A18,'314'!$AJ$1:$HP$2,50,FALSE)</f>
        <v>0</v>
      </c>
      <c r="BF18" s="69">
        <f>VLOOKUP($A18,'314'!$AJ$1:$HP$2,51,FALSE)</f>
        <v>0</v>
      </c>
      <c r="BG18" s="69">
        <f>VLOOKUP($A18,'314'!$AJ$1:$HP$2,52,FALSE)</f>
        <v>0</v>
      </c>
      <c r="BH18" s="69">
        <f>VLOOKUP($A18,'314'!$AJ$1:$HP$2,53,FALSE)</f>
        <v>0</v>
      </c>
      <c r="BI18" s="75">
        <f>VLOOKUP($A18,'314'!$AJ$1:$HP$2,54,FALSE)</f>
        <v>0</v>
      </c>
      <c r="BJ18" s="337"/>
      <c r="BK18" s="74">
        <f>VLOOKUP($A18,'314'!$AJ$1:$HP$2,55,FALSE)</f>
        <v>0</v>
      </c>
      <c r="BL18" s="69">
        <f>VLOOKUP($A18,'314'!$AJ$1:$HP$2,56,FALSE)</f>
        <v>0</v>
      </c>
      <c r="BM18" s="69">
        <f>VLOOKUP($A18,'314'!$AJ$1:$HP$2,57,FALSE)</f>
        <v>0</v>
      </c>
      <c r="BN18" s="69">
        <f>VLOOKUP($A18,'314'!$AJ$1:$HP$2,58,FALSE)</f>
        <v>0</v>
      </c>
      <c r="BO18" s="69">
        <f>VLOOKUP($A18,'314'!$AJ$1:$HP$2,59,FALSE)</f>
        <v>0</v>
      </c>
      <c r="BP18" s="69">
        <f>VLOOKUP($A18,'314'!$AJ$1:$HP$2,60,FALSE)</f>
        <v>0</v>
      </c>
      <c r="BQ18" s="75">
        <f>VLOOKUP($A18,'314'!$AJ$1:$HP$2,61,FALSE)</f>
        <v>0</v>
      </c>
      <c r="BR18" s="337"/>
      <c r="BS18" s="74">
        <f>VLOOKUP($A18,'314'!$AJ$1:$HP$2,62,FALSE)</f>
        <v>0</v>
      </c>
      <c r="BT18" s="69">
        <f>VLOOKUP($A18,'314'!$AJ$1:$HP$2,63,FALSE)</f>
        <v>0</v>
      </c>
      <c r="BU18" s="69">
        <f>VLOOKUP($A18,'314'!$AJ$1:$HP$2,64,FALSE)</f>
        <v>0</v>
      </c>
      <c r="BV18" s="69">
        <f>VLOOKUP($A18,'314'!$AJ$1:$HP$2,65,FALSE)</f>
        <v>0</v>
      </c>
      <c r="BW18" s="69">
        <f>VLOOKUP($A18,'314'!$AJ$1:$HP$2,66,FALSE)</f>
        <v>0</v>
      </c>
      <c r="BX18" s="69">
        <f>VLOOKUP($A18,'314'!$AJ$1:$HP$2,67,FALSE)</f>
        <v>0</v>
      </c>
      <c r="BY18" s="75">
        <f>VLOOKUP($A18,'314'!$AJ$1:$HP$2,68,FALSE)</f>
        <v>0</v>
      </c>
      <c r="BZ18" s="337"/>
      <c r="CA18" s="74">
        <f>VLOOKUP($A18,'314'!$AJ$1:$HP$2,69,FALSE)</f>
        <v>0</v>
      </c>
      <c r="CB18" s="69">
        <f>VLOOKUP($A18,'314'!$AJ$1:$HP$2,70,FALSE)</f>
        <v>0</v>
      </c>
      <c r="CC18" s="69">
        <f>VLOOKUP($A18,'314'!$AJ$1:$HP$2,71,FALSE)</f>
        <v>0</v>
      </c>
      <c r="CD18" s="69">
        <f>VLOOKUP($A18,'314'!$AJ$1:$HP$2,72,FALSE)</f>
        <v>0</v>
      </c>
      <c r="CE18" s="69">
        <f>VLOOKUP($A18,'314'!$AJ$1:$HP$2,73,FALSE)</f>
        <v>0</v>
      </c>
      <c r="CF18" s="69">
        <f>VLOOKUP($A18,'314'!$AJ$1:$HP$2,74,FALSE)</f>
        <v>0</v>
      </c>
      <c r="CG18" s="75">
        <f>VLOOKUP($A18,'314'!$AJ$1:$HP$2,75,FALSE)</f>
        <v>0</v>
      </c>
      <c r="CH18" s="337"/>
      <c r="CI18" s="74">
        <f>VLOOKUP($A18,'314'!$AJ$1:$HP$2,76,FALSE)</f>
        <v>0</v>
      </c>
      <c r="CJ18" s="69">
        <f>VLOOKUP($A18,'314'!$AJ$1:$HP$2,77,FALSE)</f>
        <v>0</v>
      </c>
      <c r="CK18" s="69">
        <f>VLOOKUP($A18,'314'!$AJ$1:$HP$2,78,FALSE)</f>
        <v>0</v>
      </c>
      <c r="CL18" s="69">
        <f>VLOOKUP($A18,'314'!$AJ$1:$HP$2,79,FALSE)</f>
        <v>0</v>
      </c>
      <c r="CM18" s="69">
        <f>VLOOKUP($A18,'314'!$AJ$1:$HP$2,80,FALSE)</f>
        <v>0</v>
      </c>
      <c r="CN18" s="69">
        <f>VLOOKUP($A18,'314'!$AJ$1:$HP$2,81,FALSE)</f>
        <v>0</v>
      </c>
      <c r="CO18" s="75">
        <f>VLOOKUP($A18,'314'!$AJ$1:$HP$2,82,FALSE)</f>
        <v>0</v>
      </c>
      <c r="CP18" s="337"/>
      <c r="CQ18" s="74">
        <f>VLOOKUP($A18,'314'!$AJ$1:$HP$2,83,FALSE)</f>
        <v>0</v>
      </c>
      <c r="CR18" s="69">
        <f>VLOOKUP($A18,'314'!$AJ$1:$HP$2,84,FALSE)</f>
        <v>0</v>
      </c>
      <c r="CS18" s="69">
        <f>VLOOKUP($A18,'314'!$AJ$1:$HP$2,85,FALSE)</f>
        <v>0</v>
      </c>
      <c r="CT18" s="69">
        <f>VLOOKUP($A18,'314'!$AJ$1:$HP$2,86,FALSE)</f>
        <v>0</v>
      </c>
      <c r="CU18" s="69">
        <f>VLOOKUP($A18,'314'!$AJ$1:$HP$2,87,FALSE)</f>
        <v>0</v>
      </c>
      <c r="CV18" s="69">
        <f>VLOOKUP($A18,'314'!$AJ$1:$HP$2,88,FALSE)</f>
        <v>0</v>
      </c>
      <c r="CW18" s="75">
        <f>VLOOKUP($A18,'314'!$AJ$1:$HP$2,89,FALSE)</f>
        <v>0</v>
      </c>
      <c r="CX18" s="337"/>
      <c r="CY18" s="74">
        <f>VLOOKUP($A18,'314'!$AJ$1:$HP$2,90,FALSE)</f>
        <v>0</v>
      </c>
      <c r="CZ18" s="69">
        <f>VLOOKUP($A18,'314'!$AJ$1:$HP$2,91,FALSE)</f>
        <v>0</v>
      </c>
      <c r="DA18" s="69">
        <f>VLOOKUP($A18,'314'!$AJ$1:$HP$2,92,FALSE)</f>
        <v>0</v>
      </c>
      <c r="DB18" s="69">
        <f>VLOOKUP($A18,'314'!$AJ$1:$HP$2,93,FALSE)</f>
        <v>0</v>
      </c>
      <c r="DC18" s="69">
        <f>VLOOKUP($A18,'314'!$AJ$1:$HP$2,94,FALSE)</f>
        <v>0</v>
      </c>
      <c r="DD18" s="69">
        <f>VLOOKUP($A18,'314'!$AJ$1:$HP$2,95,FALSE)</f>
        <v>0</v>
      </c>
      <c r="DE18" s="75">
        <f>VLOOKUP($A18,'314'!$AJ$1:$HP$2,96,FALSE)</f>
        <v>0</v>
      </c>
      <c r="DF18" s="337"/>
      <c r="DG18" s="74">
        <f>VLOOKUP($A18,'314'!$AJ$1:$HP$2,97,FALSE)</f>
        <v>0</v>
      </c>
      <c r="DH18" s="69">
        <f>VLOOKUP($A18,'314'!$AJ$1:$HP$2,98,FALSE)</f>
        <v>0</v>
      </c>
      <c r="DI18" s="69">
        <f>VLOOKUP($A18,'314'!$AJ$1:$HP$2,99,FALSE)</f>
        <v>0</v>
      </c>
      <c r="DJ18" s="69">
        <f>VLOOKUP($A18,'314'!$AJ$1:$HP$2,100,FALSE)</f>
        <v>0</v>
      </c>
      <c r="DK18" s="69">
        <f>VLOOKUP($A18,'314'!$AJ$1:$HP$2,101,FALSE)</f>
        <v>0</v>
      </c>
      <c r="DL18" s="69">
        <f>VLOOKUP($A18,'314'!$AJ$1:$HP$2,102,FALSE)</f>
        <v>0</v>
      </c>
      <c r="DM18" s="75">
        <f>VLOOKUP($A18,'314'!$AJ$1:$HP$2,103,FALSE)</f>
        <v>0</v>
      </c>
      <c r="DN18" s="337"/>
      <c r="DO18" s="74">
        <f>VLOOKUP($A18,'314'!$AJ$1:$HP$2,104,FALSE)</f>
        <v>0</v>
      </c>
      <c r="DP18" s="69">
        <f>VLOOKUP($A18,'314'!$AJ$1:$HP$2,105,FALSE)</f>
        <v>0</v>
      </c>
      <c r="DQ18" s="69">
        <f>VLOOKUP($A18,'314'!$AJ$1:$HP$2,106,FALSE)</f>
        <v>0</v>
      </c>
      <c r="DR18" s="69">
        <f>VLOOKUP($A18,'314'!$AJ$1:$HP$2,107,FALSE)</f>
        <v>0</v>
      </c>
      <c r="DS18" s="69">
        <f>VLOOKUP($A18,'314'!$AJ$1:$HP$2,108,FALSE)</f>
        <v>0</v>
      </c>
      <c r="DT18" s="69">
        <f>VLOOKUP($A18,'314'!$AJ$1:$HP$2,109,FALSE)</f>
        <v>0</v>
      </c>
      <c r="DU18" s="75">
        <f>VLOOKUP($A18,'314'!$AJ$1:$HP$2,110,FALSE)</f>
        <v>0</v>
      </c>
      <c r="DV18" s="337"/>
      <c r="DW18" s="74">
        <f>VLOOKUP($A18,'314'!$AJ$1:$HP$2,111,FALSE)</f>
        <v>0</v>
      </c>
      <c r="DX18" s="69">
        <f>VLOOKUP($A18,'314'!$AJ$1:$HP$2,112,FALSE)</f>
        <v>0</v>
      </c>
      <c r="DY18" s="69">
        <f>VLOOKUP($A18,'314'!$AJ$1:$HP$2,113,FALSE)</f>
        <v>0</v>
      </c>
      <c r="DZ18" s="69">
        <f>VLOOKUP($A18,'314'!$AJ$1:$HP$2,114,FALSE)</f>
        <v>0</v>
      </c>
      <c r="EA18" s="69">
        <f>VLOOKUP($A18,'314'!$AJ$1:$HP$2,115,FALSE)</f>
        <v>0</v>
      </c>
      <c r="EB18" s="69">
        <f>VLOOKUP($A18,'314'!$AJ$1:$HP$2,116,FALSE)</f>
        <v>0</v>
      </c>
      <c r="EC18" s="75">
        <f>VLOOKUP($A18,'314'!$AJ$1:$HP$2,117,FALSE)</f>
        <v>0</v>
      </c>
      <c r="ED18" s="337"/>
      <c r="EE18" s="74">
        <f>VLOOKUP($A18,'314'!$AJ$1:$HP$2,118,FALSE)</f>
        <v>0</v>
      </c>
      <c r="EF18" s="69">
        <f>VLOOKUP($A18,'314'!$AJ$1:$HP$2,119,FALSE)</f>
        <v>0</v>
      </c>
      <c r="EG18" s="69">
        <f>VLOOKUP($A18,'314'!$AJ$1:$HP$2,120,FALSE)</f>
        <v>0</v>
      </c>
      <c r="EH18" s="69">
        <f>VLOOKUP($A18,'314'!$AJ$1:$HP$2,121,FALSE)</f>
        <v>0</v>
      </c>
      <c r="EI18" s="69">
        <f>VLOOKUP($A18,'314'!$AJ$1:$HP$2,122,FALSE)</f>
        <v>0</v>
      </c>
      <c r="EJ18" s="69">
        <f>VLOOKUP($A18,'314'!$AJ$1:$HP$2,123,FALSE)</f>
        <v>0</v>
      </c>
      <c r="EK18" s="75">
        <f>VLOOKUP($A18,'314'!$AJ$1:$HP$2,124,FALSE)</f>
        <v>0</v>
      </c>
      <c r="EL18" s="337"/>
      <c r="EM18" s="74">
        <f>VLOOKUP($A18,'314'!$AJ$1:$HP$2,125,FALSE)</f>
        <v>0</v>
      </c>
      <c r="EN18" s="69">
        <f>VLOOKUP($A18,'314'!$AJ$1:$HP$2,126,FALSE)</f>
        <v>0</v>
      </c>
      <c r="EO18" s="69">
        <f>VLOOKUP($A18,'314'!$AJ$1:$HP$2,127,FALSE)</f>
        <v>0</v>
      </c>
      <c r="EP18" s="69">
        <f>VLOOKUP($A18,'314'!$AJ$1:$HP$2,128,FALSE)</f>
        <v>0</v>
      </c>
      <c r="EQ18" s="69">
        <f>VLOOKUP($A18,'314'!$AJ$1:$HP$2,129,FALSE)</f>
        <v>0</v>
      </c>
      <c r="ER18" s="69">
        <f>VLOOKUP($A18,'314'!$AJ$1:$HP$2,130,FALSE)</f>
        <v>0</v>
      </c>
      <c r="ES18" s="75">
        <f>VLOOKUP($A18,'314'!$AJ$1:$HP$2,131,FALSE)</f>
        <v>0</v>
      </c>
      <c r="ET18" s="337"/>
      <c r="EU18" s="74">
        <f>VLOOKUP($A18,'314'!$AJ$1:$HP$2,132,FALSE)</f>
        <v>0</v>
      </c>
      <c r="EV18" s="69">
        <f>VLOOKUP($A18,'314'!$AJ$1:$HP$2,133,FALSE)</f>
        <v>0</v>
      </c>
      <c r="EW18" s="69">
        <f>VLOOKUP($A18,'314'!$AJ$1:$HP$2,134,FALSE)</f>
        <v>0</v>
      </c>
      <c r="EX18" s="69">
        <f>VLOOKUP($A18,'314'!$AJ$1:$HP$2,135,FALSE)</f>
        <v>0</v>
      </c>
      <c r="EY18" s="69">
        <f>VLOOKUP($A18,'314'!$AJ$1:$HP$2,136,FALSE)</f>
        <v>0</v>
      </c>
      <c r="EZ18" s="69">
        <f>VLOOKUP($A18,'314'!$AJ$1:$HP$2,137,FALSE)</f>
        <v>0</v>
      </c>
      <c r="FA18" s="75">
        <f>VLOOKUP($A18,'314'!$AJ$1:$HP$2,138,FALSE)</f>
        <v>0</v>
      </c>
      <c r="FB18" s="337"/>
      <c r="FC18" s="74">
        <f>VLOOKUP($A18,'314'!$AJ$1:$HP$2,139,FALSE)</f>
        <v>0</v>
      </c>
      <c r="FD18" s="69">
        <f>VLOOKUP($A18,'314'!$AJ$1:$HP$2,140,FALSE)</f>
        <v>0</v>
      </c>
      <c r="FE18" s="69">
        <f>VLOOKUP($A18,'314'!$AJ$1:$HP$2,141,FALSE)</f>
        <v>0</v>
      </c>
      <c r="FF18" s="69">
        <f>VLOOKUP($A18,'314'!$AJ$1:$HP$2,142,FALSE)</f>
        <v>0</v>
      </c>
      <c r="FG18" s="69">
        <f>VLOOKUP($A18,'314'!$AJ$1:$HP$2,143,FALSE)</f>
        <v>0</v>
      </c>
      <c r="FH18" s="69">
        <f>VLOOKUP($A18,'314'!$AJ$1:$HP$2,144,FALSE)</f>
        <v>0</v>
      </c>
      <c r="FI18" s="75">
        <f>VLOOKUP($A18,'314'!$AJ$1:$HP$2,145,FALSE)</f>
        <v>0</v>
      </c>
      <c r="FJ18" s="337"/>
      <c r="FK18" s="74">
        <f>VLOOKUP($A18,'314'!$AJ$1:$HP$2,146,FALSE)</f>
        <v>0</v>
      </c>
      <c r="FL18" s="69">
        <f>VLOOKUP($A18,'314'!$AJ$1:$HP$2,147,FALSE)</f>
        <v>0</v>
      </c>
      <c r="FM18" s="69">
        <f>VLOOKUP($A18,'314'!$AJ$1:$HP$2,148,FALSE)</f>
        <v>0</v>
      </c>
      <c r="FN18" s="69">
        <f>VLOOKUP($A18,'314'!$AJ$1:$HP$2,149,FALSE)</f>
        <v>0</v>
      </c>
      <c r="FO18" s="69">
        <f>VLOOKUP($A18,'314'!$AJ$1:$HP$2,150,FALSE)</f>
        <v>0</v>
      </c>
      <c r="FP18" s="69">
        <f>VLOOKUP($A18,'314'!$AJ$1:$HP$2,151,FALSE)</f>
        <v>0</v>
      </c>
      <c r="FQ18" s="75">
        <f>VLOOKUP($A18,'314'!$AJ$1:$HP$2,152,FALSE)</f>
        <v>0</v>
      </c>
      <c r="FR18" s="337"/>
      <c r="FS18" s="74">
        <f>VLOOKUP($A18,'314'!$AJ$1:$HP$2,153,FALSE)</f>
        <v>0</v>
      </c>
      <c r="FT18" s="69">
        <f>VLOOKUP($A18,'314'!$AJ$1:$HP$2,154,FALSE)</f>
        <v>0</v>
      </c>
      <c r="FU18" s="69">
        <f>VLOOKUP($A18,'314'!$AJ$1:$HP$2,155,FALSE)</f>
        <v>0</v>
      </c>
      <c r="FV18" s="69">
        <f>VLOOKUP($A18,'314'!$AJ$1:$HP$2,156,FALSE)</f>
        <v>0</v>
      </c>
      <c r="FW18" s="69">
        <f>VLOOKUP($A18,'314'!$AJ$1:$HP$2,157,FALSE)</f>
        <v>0</v>
      </c>
      <c r="FX18" s="69">
        <f>VLOOKUP($A18,'314'!$AJ$1:$HP$2,158,FALSE)</f>
        <v>0</v>
      </c>
      <c r="FY18" s="75">
        <f>VLOOKUP($A18,'314'!$AJ$1:$HP$2,159,FALSE)</f>
        <v>0</v>
      </c>
      <c r="FZ18" s="337"/>
      <c r="GA18" s="74">
        <f>VLOOKUP($A18,'314'!$AJ$1:$HP$2,160,FALSE)</f>
        <v>0</v>
      </c>
      <c r="GB18" s="69">
        <f>VLOOKUP($A18,'314'!$AJ$1:$HP$2,161,FALSE)</f>
        <v>0</v>
      </c>
      <c r="GC18" s="69">
        <f>VLOOKUP($A18,'314'!$AJ$1:$HP$2,162,FALSE)</f>
        <v>0</v>
      </c>
      <c r="GD18" s="69">
        <f>VLOOKUP($A18,'314'!$AJ$1:$HP$2,163,FALSE)</f>
        <v>0</v>
      </c>
      <c r="GE18" s="69">
        <f>VLOOKUP($A18,'314'!$AJ$1:$HP$2,164,FALSE)</f>
        <v>0</v>
      </c>
      <c r="GF18" s="69">
        <f>VLOOKUP($A18,'314'!$AJ$1:$HP$2,165,FALSE)</f>
        <v>0</v>
      </c>
      <c r="GG18" s="75">
        <f>VLOOKUP($A18,'314'!$AJ$1:$HP$2,166,FALSE)</f>
        <v>0</v>
      </c>
      <c r="GH18" s="337"/>
      <c r="GI18" s="74">
        <f>VLOOKUP($A18,'314'!$AJ$1:$HP$2,167,FALSE)</f>
        <v>0</v>
      </c>
      <c r="GJ18" s="69">
        <f>VLOOKUP($A18,'314'!$AJ$1:$HP$2,168,FALSE)</f>
        <v>0</v>
      </c>
      <c r="GK18" s="69">
        <f>VLOOKUP($A18,'314'!$AJ$1:$HP$2,169,FALSE)</f>
        <v>0</v>
      </c>
      <c r="GL18" s="69">
        <f>VLOOKUP($A18,'314'!$AJ$1:$HP$2,170,FALSE)</f>
        <v>0</v>
      </c>
      <c r="GM18" s="69">
        <f>VLOOKUP($A18,'314'!$AJ$1:$HP$2,171,FALSE)</f>
        <v>0</v>
      </c>
      <c r="GN18" s="69">
        <f>VLOOKUP($A18,'314'!$AJ$1:$HP$2,172,FALSE)</f>
        <v>0</v>
      </c>
      <c r="GO18" s="75">
        <f>VLOOKUP($A18,'314'!$AJ$1:$HP$2,173,FALSE)</f>
        <v>0</v>
      </c>
      <c r="GP18" s="337"/>
      <c r="GQ18" s="74">
        <f>VLOOKUP($A18,'314'!$AJ$1:$HP$2,174,FALSE)</f>
        <v>0</v>
      </c>
      <c r="GR18" s="69">
        <f>VLOOKUP($A18,'314'!$AJ$1:$HP$2,175,FALSE)</f>
        <v>0</v>
      </c>
      <c r="GS18" s="69">
        <f>VLOOKUP($A18,'314'!$AJ$1:$HP$2,176,FALSE)</f>
        <v>0</v>
      </c>
      <c r="GT18" s="69">
        <f>VLOOKUP($A18,'314'!$AJ$1:$HP$2,177,FALSE)</f>
        <v>0</v>
      </c>
      <c r="GU18" s="69">
        <f>VLOOKUP($A18,'314'!$AJ$1:$HP$2,178,FALSE)</f>
        <v>0</v>
      </c>
      <c r="GV18" s="69">
        <f>VLOOKUP($A18,'314'!$AJ$1:$HP$2,179,FALSE)</f>
        <v>0</v>
      </c>
      <c r="GW18" s="75">
        <f>VLOOKUP($A18,'314'!$AJ$1:$HP$2,180,FALSE)</f>
        <v>0</v>
      </c>
      <c r="GX18" s="337"/>
      <c r="GY18" s="74">
        <f>VLOOKUP($A18,'314'!$AJ$1:$HP$2,181,FALSE)</f>
        <v>0</v>
      </c>
      <c r="GZ18" s="69">
        <f>VLOOKUP($A18,'314'!$AJ$1:$HP$2,182,FALSE)</f>
        <v>0</v>
      </c>
      <c r="HA18" s="69">
        <f>VLOOKUP($A18,'314'!$AJ$1:$HP$2,183,FALSE)</f>
        <v>0</v>
      </c>
      <c r="HB18" s="69">
        <f>VLOOKUP($A18,'314'!$AJ$1:$HP$2,184,FALSE)</f>
        <v>0</v>
      </c>
      <c r="HC18" s="69">
        <f>VLOOKUP($A18,'314'!$AJ$1:$HP$2,185,FALSE)</f>
        <v>0</v>
      </c>
      <c r="HD18" s="69">
        <f>VLOOKUP($A18,'314'!$AJ$1:$HP$2,186,FALSE)</f>
        <v>0</v>
      </c>
      <c r="HE18" s="124">
        <f>VLOOKUP($A18,'314'!$AJ$1:$HP$2,187,FALSE)</f>
        <v>0</v>
      </c>
      <c r="HF18" s="24"/>
      <c r="HG18" s="24"/>
    </row>
    <row r="19" spans="1:215" x14ac:dyDescent="0.25">
      <c r="A19" s="290">
        <f t="shared" si="0"/>
        <v>215</v>
      </c>
      <c r="B19" s="291">
        <f>VLOOKUP($A19,'315'!$AP$1:$HV$2,2,FALSE)</f>
        <v>0</v>
      </c>
      <c r="C19" s="290">
        <f>VLOOKUP($A19,'315'!$AP$1:$HV$2,3,FALSE)</f>
        <v>0</v>
      </c>
      <c r="D19" s="290">
        <f>VLOOKUP($A19,'315'!$AP$1:$HV$2,4,FALSE)</f>
        <v>0</v>
      </c>
      <c r="E19" s="292">
        <f>VLOOKUP($A19,'315'!$AP$1:$HV$2,5,FALSE)</f>
        <v>0</v>
      </c>
      <c r="F19" s="337"/>
      <c r="G19" s="73">
        <f>VLOOKUP($A19,'315'!$AP$1:$HV$2,6,FALSE)</f>
        <v>0</v>
      </c>
      <c r="H19" s="24">
        <f>VLOOKUP($A19,'315'!$AP$1:$HV$2,7,FALSE)</f>
        <v>0</v>
      </c>
      <c r="I19" s="24">
        <f>VLOOKUP($A19,'315'!$AP$1:$HV$2,8,FALSE)</f>
        <v>0</v>
      </c>
      <c r="J19" s="24">
        <f>VLOOKUP($A19,'315'!$AP$1:$HV$2,9,FALSE)</f>
        <v>0</v>
      </c>
      <c r="K19" s="24">
        <f>VLOOKUP($A19,'315'!$AP$1:$HV$2,10,FALSE)</f>
        <v>0</v>
      </c>
      <c r="L19" s="24">
        <f>VLOOKUP($A19,'315'!$AP$1:$HV$2,11,FALSE)</f>
        <v>0</v>
      </c>
      <c r="M19" s="137">
        <f>VLOOKUP($A19,'315'!$AP$1:$HV$2,12,FALSE)</f>
        <v>0</v>
      </c>
      <c r="N19" s="337"/>
      <c r="O19" s="74">
        <f>VLOOKUP($A19,'315'!$AP$1:$HV$2,13,FALSE)</f>
        <v>0</v>
      </c>
      <c r="P19" s="69">
        <f>VLOOKUP($A19,'315'!$AP$1:$HV$2,14,FALSE)</f>
        <v>0</v>
      </c>
      <c r="Q19" s="69">
        <f>VLOOKUP($A19,'315'!$AP$1:$HV$2,15,FALSE)</f>
        <v>0</v>
      </c>
      <c r="R19" s="69">
        <f>VLOOKUP($A19,'315'!$AP$1:$HV$2,16,FALSE)</f>
        <v>0</v>
      </c>
      <c r="S19" s="69">
        <f>VLOOKUP($A19,'315'!$AP$1:$HV$2,17,FALSE)</f>
        <v>0</v>
      </c>
      <c r="T19" s="69">
        <f>VLOOKUP($A19,'315'!$AP$1:$HV$2,18,FALSE)</f>
        <v>0</v>
      </c>
      <c r="U19" s="75">
        <f>VLOOKUP($A19,'315'!$AP$1:$HV$2,19,FALSE)</f>
        <v>0</v>
      </c>
      <c r="V19" s="337"/>
      <c r="W19" s="74">
        <f>VLOOKUP($A19,'315'!$AP$1:$HV$2,20,FALSE)</f>
        <v>0</v>
      </c>
      <c r="X19" s="69">
        <f>VLOOKUP($A19,'315'!$AP$1:$HV$2,21,FALSE)</f>
        <v>0</v>
      </c>
      <c r="Y19" s="69">
        <f>VLOOKUP($A19,'315'!$AP$1:$HV$2,22,FALSE)</f>
        <v>0</v>
      </c>
      <c r="Z19" s="69">
        <f>VLOOKUP($A19,'315'!$AP$1:$HV$2,23,FALSE)</f>
        <v>0</v>
      </c>
      <c r="AA19" s="69">
        <f>VLOOKUP($A19,'315'!$AP$1:$HV$2,24,FALSE)</f>
        <v>0</v>
      </c>
      <c r="AB19" s="69">
        <f>VLOOKUP($A19,'315'!$AP$1:$HV$2,25,FALSE)</f>
        <v>0</v>
      </c>
      <c r="AC19" s="75">
        <f>VLOOKUP($A19,'315'!$AP$1:$HV$2,26,FALSE)</f>
        <v>0</v>
      </c>
      <c r="AD19" s="337"/>
      <c r="AE19" s="74">
        <f>VLOOKUP($A19,'315'!$AP$1:$HV$2,27,FALSE)</f>
        <v>0</v>
      </c>
      <c r="AF19" s="69">
        <f>VLOOKUP($A19,'315'!$AP$1:$HV$2,28,FALSE)</f>
        <v>0</v>
      </c>
      <c r="AG19" s="69">
        <f>VLOOKUP($A19,'315'!$AP$1:$HV$2,29,FALSE)</f>
        <v>0</v>
      </c>
      <c r="AH19" s="69">
        <f>VLOOKUP($A19,'315'!$AP$1:$HV$2,30,FALSE)</f>
        <v>0</v>
      </c>
      <c r="AI19" s="69">
        <f>VLOOKUP($A19,'315'!$AP$1:$HV$2,31,FALSE)</f>
        <v>0</v>
      </c>
      <c r="AJ19" s="69">
        <f>VLOOKUP($A19,'315'!$AP$1:$HV$2,32,FALSE)</f>
        <v>0</v>
      </c>
      <c r="AK19" s="75">
        <f>VLOOKUP($A19,'315'!$AP$1:$HV$2,33,FALSE)</f>
        <v>0</v>
      </c>
      <c r="AL19" s="337"/>
      <c r="AM19" s="74">
        <f>VLOOKUP($A19,'315'!$AP$1:$HV$2,34,FALSE)</f>
        <v>0</v>
      </c>
      <c r="AN19" s="69">
        <f>VLOOKUP($A19,'315'!$AP$1:$HV$2,35,FALSE)</f>
        <v>0</v>
      </c>
      <c r="AO19" s="69">
        <f>VLOOKUP($A19,'315'!$AP$1:$HV$2,36,FALSE)</f>
        <v>0</v>
      </c>
      <c r="AP19" s="69">
        <f>VLOOKUP($A19,'315'!$AP$1:$HV$2,37,FALSE)</f>
        <v>0</v>
      </c>
      <c r="AQ19" s="69">
        <f>VLOOKUP($A19,'315'!$AP$1:$HV$2,38,FALSE)</f>
        <v>0</v>
      </c>
      <c r="AR19" s="69">
        <f>VLOOKUP($A19,'315'!$AP$1:$HV$2,39,FALSE)</f>
        <v>0</v>
      </c>
      <c r="AS19" s="75">
        <f>VLOOKUP($A19,'315'!$AP$1:$HV$2,40,FALSE)</f>
        <v>0</v>
      </c>
      <c r="AT19" s="337"/>
      <c r="AU19" s="74">
        <f>VLOOKUP($A19,'315'!$AP$1:$HV$2,41,FALSE)</f>
        <v>0</v>
      </c>
      <c r="AV19" s="69">
        <f>VLOOKUP($A19,'315'!$AP$1:$HV$2,42,FALSE)</f>
        <v>0</v>
      </c>
      <c r="AW19" s="69">
        <f>VLOOKUP($A19,'315'!$AP$1:$HV$2,43,FALSE)</f>
        <v>0</v>
      </c>
      <c r="AX19" s="69">
        <f>VLOOKUP($A19,'315'!$AP$1:$HV$2,44,FALSE)</f>
        <v>0</v>
      </c>
      <c r="AY19" s="69">
        <f>VLOOKUP($A19,'315'!$AP$1:$HV$2,45,FALSE)</f>
        <v>0</v>
      </c>
      <c r="AZ19" s="69">
        <f>VLOOKUP($A19,'315'!$AP$1:$HV$2,46,FALSE)</f>
        <v>0</v>
      </c>
      <c r="BA19" s="75">
        <f>VLOOKUP($A19,'315'!$AP$1:$HV$2,47,FALSE)</f>
        <v>0</v>
      </c>
      <c r="BB19" s="337"/>
      <c r="BC19" s="74">
        <f>VLOOKUP($A19,'315'!$AP$1:$HV$2,48,FALSE)</f>
        <v>0</v>
      </c>
      <c r="BD19" s="69">
        <f>VLOOKUP($A19,'315'!$AP$1:$HV$2,49,FALSE)</f>
        <v>0</v>
      </c>
      <c r="BE19" s="69">
        <f>VLOOKUP($A19,'315'!$AP$1:$HV$2,50,FALSE)</f>
        <v>0</v>
      </c>
      <c r="BF19" s="69">
        <f>VLOOKUP($A19,'315'!$AP$1:$HV$2,51,FALSE)</f>
        <v>0</v>
      </c>
      <c r="BG19" s="69">
        <f>VLOOKUP($A19,'315'!$AP$1:$HV$2,52,FALSE)</f>
        <v>0</v>
      </c>
      <c r="BH19" s="69">
        <f>VLOOKUP($A19,'315'!$AP$1:$HV$2,53,FALSE)</f>
        <v>0</v>
      </c>
      <c r="BI19" s="75">
        <f>VLOOKUP($A19,'315'!$AP$1:$HV$2,54,FALSE)</f>
        <v>0</v>
      </c>
      <c r="BJ19" s="337"/>
      <c r="BK19" s="74">
        <f>VLOOKUP($A19,'315'!$AP$1:$HV$2,55,FALSE)</f>
        <v>0</v>
      </c>
      <c r="BL19" s="69">
        <f>VLOOKUP($A19,'315'!$AP$1:$HV$2,56,FALSE)</f>
        <v>0</v>
      </c>
      <c r="BM19" s="69">
        <f>VLOOKUP($A19,'315'!$AP$1:$HV$2,57,FALSE)</f>
        <v>0</v>
      </c>
      <c r="BN19" s="69">
        <f>VLOOKUP($A19,'315'!$AP$1:$HV$2,58,FALSE)</f>
        <v>0</v>
      </c>
      <c r="BO19" s="69">
        <f>VLOOKUP($A19,'315'!$AP$1:$HV$2,59,FALSE)</f>
        <v>0</v>
      </c>
      <c r="BP19" s="69">
        <f>VLOOKUP($A19,'315'!$AP$1:$HV$2,60,FALSE)</f>
        <v>0</v>
      </c>
      <c r="BQ19" s="75">
        <f>VLOOKUP($A19,'315'!$AP$1:$HV$2,61,FALSE)</f>
        <v>0</v>
      </c>
      <c r="BR19" s="337"/>
      <c r="BS19" s="74">
        <f>VLOOKUP($A19,'315'!$AP$1:$HV$2,62,FALSE)</f>
        <v>0</v>
      </c>
      <c r="BT19" s="69">
        <f>VLOOKUP($A19,'315'!$AP$1:$HV$2,63,FALSE)</f>
        <v>0</v>
      </c>
      <c r="BU19" s="69">
        <f>VLOOKUP($A19,'315'!$AP$1:$HV$2,64,FALSE)</f>
        <v>0</v>
      </c>
      <c r="BV19" s="69">
        <f>VLOOKUP($A19,'315'!$AP$1:$HV$2,65,FALSE)</f>
        <v>0</v>
      </c>
      <c r="BW19" s="69">
        <f>VLOOKUP($A19,'315'!$AP$1:$HV$2,66,FALSE)</f>
        <v>0</v>
      </c>
      <c r="BX19" s="69">
        <f>VLOOKUP($A19,'315'!$AP$1:$HV$2,67,FALSE)</f>
        <v>0</v>
      </c>
      <c r="BY19" s="75">
        <f>VLOOKUP($A19,'315'!$AP$1:$HV$2,68,FALSE)</f>
        <v>0</v>
      </c>
      <c r="BZ19" s="337"/>
      <c r="CA19" s="74">
        <f>VLOOKUP($A19,'315'!$AP$1:$HV$2,69,FALSE)</f>
        <v>0</v>
      </c>
      <c r="CB19" s="69">
        <f>VLOOKUP($A19,'315'!$AP$1:$HV$2,70,FALSE)</f>
        <v>0</v>
      </c>
      <c r="CC19" s="69">
        <f>VLOOKUP($A19,'315'!$AP$1:$HV$2,71,FALSE)</f>
        <v>0</v>
      </c>
      <c r="CD19" s="69">
        <f>VLOOKUP($A19,'315'!$AP$1:$HV$2,72,FALSE)</f>
        <v>0</v>
      </c>
      <c r="CE19" s="69">
        <f>VLOOKUP($A19,'315'!$AP$1:$HV$2,73,FALSE)</f>
        <v>0</v>
      </c>
      <c r="CF19" s="69">
        <f>VLOOKUP($A19,'315'!$AP$1:$HV$2,74,FALSE)</f>
        <v>0</v>
      </c>
      <c r="CG19" s="75">
        <f>VLOOKUP($A19,'315'!$AP$1:$HV$2,75,FALSE)</f>
        <v>0</v>
      </c>
      <c r="CH19" s="337"/>
      <c r="CI19" s="74">
        <f>VLOOKUP($A19,'315'!$AP$1:$HV$2,76,FALSE)</f>
        <v>0</v>
      </c>
      <c r="CJ19" s="69">
        <f>VLOOKUP($A19,'315'!$AP$1:$HV$2,77,FALSE)</f>
        <v>0</v>
      </c>
      <c r="CK19" s="69">
        <f>VLOOKUP($A19,'315'!$AP$1:$HV$2,78,FALSE)</f>
        <v>0</v>
      </c>
      <c r="CL19" s="69">
        <f>VLOOKUP($A19,'315'!$AP$1:$HV$2,79,FALSE)</f>
        <v>0</v>
      </c>
      <c r="CM19" s="69">
        <f>VLOOKUP($A19,'315'!$AP$1:$HV$2,80,FALSE)</f>
        <v>0</v>
      </c>
      <c r="CN19" s="69">
        <f>VLOOKUP($A19,'315'!$AP$1:$HV$2,81,FALSE)</f>
        <v>0</v>
      </c>
      <c r="CO19" s="75">
        <f>VLOOKUP($A19,'315'!$AP$1:$HV$2,82,FALSE)</f>
        <v>0</v>
      </c>
      <c r="CP19" s="337"/>
      <c r="CQ19" s="74">
        <f>VLOOKUP($A19,'315'!$AP$1:$HV$2,83,FALSE)</f>
        <v>0</v>
      </c>
      <c r="CR19" s="69">
        <f>VLOOKUP($A19,'315'!$AP$1:$HV$2,84,FALSE)</f>
        <v>0</v>
      </c>
      <c r="CS19" s="69">
        <f>VLOOKUP($A19,'315'!$AP$1:$HV$2,85,FALSE)</f>
        <v>0</v>
      </c>
      <c r="CT19" s="69">
        <f>VLOOKUP($A19,'315'!$AP$1:$HV$2,86,FALSE)</f>
        <v>0</v>
      </c>
      <c r="CU19" s="69">
        <f>VLOOKUP($A19,'315'!$AP$1:$HV$2,87,FALSE)</f>
        <v>0</v>
      </c>
      <c r="CV19" s="69">
        <f>VLOOKUP($A19,'315'!$AP$1:$HV$2,88,FALSE)</f>
        <v>0</v>
      </c>
      <c r="CW19" s="75">
        <f>VLOOKUP($A19,'315'!$AP$1:$HV$2,89,FALSE)</f>
        <v>0</v>
      </c>
      <c r="CX19" s="337"/>
      <c r="CY19" s="74">
        <f>VLOOKUP($A19,'315'!$AP$1:$HV$2,90,FALSE)</f>
        <v>0</v>
      </c>
      <c r="CZ19" s="69">
        <f>VLOOKUP($A19,'315'!$AP$1:$HV$2,91,FALSE)</f>
        <v>0</v>
      </c>
      <c r="DA19" s="69">
        <f>VLOOKUP($A19,'315'!$AP$1:$HV$2,92,FALSE)</f>
        <v>0</v>
      </c>
      <c r="DB19" s="69">
        <f>VLOOKUP($A19,'315'!$AP$1:$HV$2,93,FALSE)</f>
        <v>0</v>
      </c>
      <c r="DC19" s="69">
        <f>VLOOKUP($A19,'315'!$AP$1:$HV$2,94,FALSE)</f>
        <v>0</v>
      </c>
      <c r="DD19" s="69">
        <f>VLOOKUP($A19,'315'!$AP$1:$HV$2,95,FALSE)</f>
        <v>0</v>
      </c>
      <c r="DE19" s="75">
        <f>VLOOKUP($A19,'315'!$AP$1:$HV$2,96,FALSE)</f>
        <v>0</v>
      </c>
      <c r="DF19" s="337"/>
      <c r="DG19" s="74">
        <f>VLOOKUP($A19,'315'!$AP$1:$HV$2,97,FALSE)</f>
        <v>0</v>
      </c>
      <c r="DH19" s="69">
        <f>VLOOKUP($A19,'315'!$AP$1:$HV$2,98,FALSE)</f>
        <v>0</v>
      </c>
      <c r="DI19" s="69">
        <f>VLOOKUP($A19,'315'!$AP$1:$HV$2,99,FALSE)</f>
        <v>0</v>
      </c>
      <c r="DJ19" s="69">
        <f>VLOOKUP($A19,'315'!$AP$1:$HV$2,100,FALSE)</f>
        <v>0</v>
      </c>
      <c r="DK19" s="69">
        <f>VLOOKUP($A19,'315'!$AP$1:$HV$2,101,FALSE)</f>
        <v>0</v>
      </c>
      <c r="DL19" s="69">
        <f>VLOOKUP($A19,'315'!$AP$1:$HV$2,102,FALSE)</f>
        <v>0</v>
      </c>
      <c r="DM19" s="75">
        <f>VLOOKUP($A19,'315'!$AP$1:$HV$2,103,FALSE)</f>
        <v>0</v>
      </c>
      <c r="DN19" s="337"/>
      <c r="DO19" s="74">
        <f>VLOOKUP($A19,'315'!$AP$1:$HV$2,104,FALSE)</f>
        <v>0</v>
      </c>
      <c r="DP19" s="69">
        <f>VLOOKUP($A19,'315'!$AP$1:$HV$2,105,FALSE)</f>
        <v>0</v>
      </c>
      <c r="DQ19" s="69">
        <f>VLOOKUP($A19,'315'!$AP$1:$HV$2,106,FALSE)</f>
        <v>0</v>
      </c>
      <c r="DR19" s="69">
        <f>VLOOKUP($A19,'315'!$AP$1:$HV$2,107,FALSE)</f>
        <v>0</v>
      </c>
      <c r="DS19" s="69">
        <f>VLOOKUP($A19,'315'!$AP$1:$HV$2,108,FALSE)</f>
        <v>0</v>
      </c>
      <c r="DT19" s="69">
        <f>VLOOKUP($A19,'315'!$AP$1:$HV$2,109,FALSE)</f>
        <v>0</v>
      </c>
      <c r="DU19" s="75">
        <f>VLOOKUP($A19,'315'!$AP$1:$HV$2,110,FALSE)</f>
        <v>0</v>
      </c>
      <c r="DV19" s="337"/>
      <c r="DW19" s="74">
        <f>VLOOKUP($A19,'315'!$AP$1:$HV$2,111,FALSE)</f>
        <v>0</v>
      </c>
      <c r="DX19" s="69">
        <f>VLOOKUP($A19,'315'!$AP$1:$HV$2,112,FALSE)</f>
        <v>0</v>
      </c>
      <c r="DY19" s="69">
        <f>VLOOKUP($A19,'315'!$AP$1:$HV$2,113,FALSE)</f>
        <v>0</v>
      </c>
      <c r="DZ19" s="69">
        <f>VLOOKUP($A19,'315'!$AP$1:$HV$2,114,FALSE)</f>
        <v>0</v>
      </c>
      <c r="EA19" s="69">
        <f>VLOOKUP($A19,'315'!$AP$1:$HV$2,115,FALSE)</f>
        <v>0</v>
      </c>
      <c r="EB19" s="69">
        <f>VLOOKUP($A19,'315'!$AP$1:$HV$2,116,FALSE)</f>
        <v>0</v>
      </c>
      <c r="EC19" s="75">
        <f>VLOOKUP($A19,'315'!$AP$1:$HV$2,117,FALSE)</f>
        <v>0</v>
      </c>
      <c r="ED19" s="337"/>
      <c r="EE19" s="74">
        <f>VLOOKUP($A19,'315'!$AP$1:$HV$2,118,FALSE)</f>
        <v>0</v>
      </c>
      <c r="EF19" s="69">
        <f>VLOOKUP($A19,'315'!$AP$1:$HV$2,119,FALSE)</f>
        <v>0</v>
      </c>
      <c r="EG19" s="69">
        <f>VLOOKUP($A19,'315'!$AP$1:$HV$2,120,FALSE)</f>
        <v>0</v>
      </c>
      <c r="EH19" s="69">
        <f>VLOOKUP($A19,'315'!$AP$1:$HV$2,121,FALSE)</f>
        <v>0</v>
      </c>
      <c r="EI19" s="69">
        <f>VLOOKUP($A19,'315'!$AP$1:$HV$2,122,FALSE)</f>
        <v>0</v>
      </c>
      <c r="EJ19" s="69">
        <f>VLOOKUP($A19,'315'!$AP$1:$HV$2,123,FALSE)</f>
        <v>0</v>
      </c>
      <c r="EK19" s="75">
        <f>VLOOKUP($A19,'315'!$AP$1:$HV$2,124,FALSE)</f>
        <v>0</v>
      </c>
      <c r="EL19" s="337"/>
      <c r="EM19" s="74">
        <f>VLOOKUP($A19,'315'!$AP$1:$HV$2,125,FALSE)</f>
        <v>0</v>
      </c>
      <c r="EN19" s="69">
        <f>VLOOKUP($A19,'315'!$AP$1:$HV$2,126,FALSE)</f>
        <v>0</v>
      </c>
      <c r="EO19" s="69">
        <f>VLOOKUP($A19,'315'!$AP$1:$HV$2,127,FALSE)</f>
        <v>0</v>
      </c>
      <c r="EP19" s="69">
        <f>VLOOKUP($A19,'315'!$AP$1:$HV$2,128,FALSE)</f>
        <v>0</v>
      </c>
      <c r="EQ19" s="69">
        <f>VLOOKUP($A19,'315'!$AP$1:$HV$2,129,FALSE)</f>
        <v>0</v>
      </c>
      <c r="ER19" s="69">
        <f>VLOOKUP($A19,'315'!$AP$1:$HV$2,130,FALSE)</f>
        <v>0</v>
      </c>
      <c r="ES19" s="75">
        <f>VLOOKUP($A19,'315'!$AP$1:$HV$2,131,FALSE)</f>
        <v>0</v>
      </c>
      <c r="ET19" s="337"/>
      <c r="EU19" s="74">
        <f>VLOOKUP($A19,'315'!$AP$1:$HV$2,132,FALSE)</f>
        <v>0</v>
      </c>
      <c r="EV19" s="69">
        <f>VLOOKUP($A19,'315'!$AP$1:$HV$2,133,FALSE)</f>
        <v>0</v>
      </c>
      <c r="EW19" s="69">
        <f>VLOOKUP($A19,'315'!$AP$1:$HV$2,134,FALSE)</f>
        <v>0</v>
      </c>
      <c r="EX19" s="69">
        <f>VLOOKUP($A19,'315'!$AP$1:$HV$2,135,FALSE)</f>
        <v>0</v>
      </c>
      <c r="EY19" s="69">
        <f>VLOOKUP($A19,'315'!$AP$1:$HV$2,136,FALSE)</f>
        <v>0</v>
      </c>
      <c r="EZ19" s="69">
        <f>VLOOKUP($A19,'315'!$AP$1:$HV$2,137,FALSE)</f>
        <v>0</v>
      </c>
      <c r="FA19" s="75">
        <f>VLOOKUP($A19,'315'!$AP$1:$HV$2,138,FALSE)</f>
        <v>0</v>
      </c>
      <c r="FB19" s="337"/>
      <c r="FC19" s="74">
        <f>VLOOKUP($A19,'315'!$AP$1:$HV$2,139,FALSE)</f>
        <v>0</v>
      </c>
      <c r="FD19" s="69">
        <f>VLOOKUP($A19,'315'!$AP$1:$HV$2,140,FALSE)</f>
        <v>0</v>
      </c>
      <c r="FE19" s="69">
        <f>VLOOKUP($A19,'315'!$AP$1:$HV$2,141,FALSE)</f>
        <v>0</v>
      </c>
      <c r="FF19" s="69">
        <f>VLOOKUP($A19,'315'!$AP$1:$HV$2,142,FALSE)</f>
        <v>0</v>
      </c>
      <c r="FG19" s="69">
        <f>VLOOKUP($A19,'315'!$AP$1:$HV$2,143,FALSE)</f>
        <v>0</v>
      </c>
      <c r="FH19" s="69">
        <f>VLOOKUP($A19,'315'!$AP$1:$HV$2,144,FALSE)</f>
        <v>0</v>
      </c>
      <c r="FI19" s="75">
        <f>VLOOKUP($A19,'315'!$AP$1:$HV$2,145,FALSE)</f>
        <v>0</v>
      </c>
      <c r="FJ19" s="337"/>
      <c r="FK19" s="74">
        <f>VLOOKUP($A19,'315'!$AP$1:$HV$2,146,FALSE)</f>
        <v>0</v>
      </c>
      <c r="FL19" s="69">
        <f>VLOOKUP($A19,'315'!$AP$1:$HV$2,147,FALSE)</f>
        <v>0</v>
      </c>
      <c r="FM19" s="69">
        <f>VLOOKUP($A19,'315'!$AP$1:$HV$2,148,FALSE)</f>
        <v>0</v>
      </c>
      <c r="FN19" s="69">
        <f>VLOOKUP($A19,'315'!$AP$1:$HV$2,149,FALSE)</f>
        <v>0</v>
      </c>
      <c r="FO19" s="69">
        <f>VLOOKUP($A19,'315'!$AP$1:$HV$2,150,FALSE)</f>
        <v>0</v>
      </c>
      <c r="FP19" s="69">
        <f>VLOOKUP($A19,'315'!$AP$1:$HV$2,151,FALSE)</f>
        <v>0</v>
      </c>
      <c r="FQ19" s="75">
        <f>VLOOKUP($A19,'315'!$AP$1:$HV$2,152,FALSE)</f>
        <v>0</v>
      </c>
      <c r="FR19" s="337"/>
      <c r="FS19" s="74">
        <f>VLOOKUP($A19,'315'!$AP$1:$HV$2,153,FALSE)</f>
        <v>0</v>
      </c>
      <c r="FT19" s="69">
        <f>VLOOKUP($A19,'315'!$AP$1:$HV$2,154,FALSE)</f>
        <v>0</v>
      </c>
      <c r="FU19" s="69">
        <f>VLOOKUP($A19,'315'!$AP$1:$HV$2,155,FALSE)</f>
        <v>0</v>
      </c>
      <c r="FV19" s="69">
        <f>VLOOKUP($A19,'315'!$AP$1:$HV$2,156,FALSE)</f>
        <v>0</v>
      </c>
      <c r="FW19" s="69">
        <f>VLOOKUP($A19,'315'!$AP$1:$HV$2,157,FALSE)</f>
        <v>0</v>
      </c>
      <c r="FX19" s="69">
        <f>VLOOKUP($A19,'315'!$AP$1:$HV$2,158,FALSE)</f>
        <v>0</v>
      </c>
      <c r="FY19" s="75">
        <f>VLOOKUP($A19,'315'!$AP$1:$HV$2,159,FALSE)</f>
        <v>0</v>
      </c>
      <c r="FZ19" s="337"/>
      <c r="GA19" s="74">
        <f>VLOOKUP($A19,'315'!$AP$1:$HV$2,160,FALSE)</f>
        <v>0</v>
      </c>
      <c r="GB19" s="69">
        <f>VLOOKUP($A19,'315'!$AP$1:$HV$2,161,FALSE)</f>
        <v>0</v>
      </c>
      <c r="GC19" s="69">
        <f>VLOOKUP($A19,'315'!$AP$1:$HV$2,162,FALSE)</f>
        <v>0</v>
      </c>
      <c r="GD19" s="69">
        <f>VLOOKUP($A19,'315'!$AP$1:$HV$2,163,FALSE)</f>
        <v>0</v>
      </c>
      <c r="GE19" s="69">
        <f>VLOOKUP($A19,'315'!$AP$1:$HV$2,164,FALSE)</f>
        <v>0</v>
      </c>
      <c r="GF19" s="69">
        <f>VLOOKUP($A19,'315'!$AP$1:$HV$2,165,FALSE)</f>
        <v>0</v>
      </c>
      <c r="GG19" s="75">
        <f>VLOOKUP($A19,'315'!$AP$1:$HV$2,166,FALSE)</f>
        <v>0</v>
      </c>
      <c r="GH19" s="337"/>
      <c r="GI19" s="74">
        <f>VLOOKUP($A19,'315'!$AP$1:$HV$2,167,FALSE)</f>
        <v>0</v>
      </c>
      <c r="GJ19" s="69">
        <f>VLOOKUP($A19,'315'!$AP$1:$HV$2,168,FALSE)</f>
        <v>0</v>
      </c>
      <c r="GK19" s="69">
        <f>VLOOKUP($A19,'315'!$AP$1:$HV$2,169,FALSE)</f>
        <v>0</v>
      </c>
      <c r="GL19" s="69">
        <f>VLOOKUP($A19,'315'!$AP$1:$HV$2,170,FALSE)</f>
        <v>0</v>
      </c>
      <c r="GM19" s="69">
        <f>VLOOKUP($A19,'315'!$AP$1:$HV$2,171,FALSE)</f>
        <v>0</v>
      </c>
      <c r="GN19" s="69">
        <f>VLOOKUP($A19,'315'!$AP$1:$HV$2,172,FALSE)</f>
        <v>0</v>
      </c>
      <c r="GO19" s="75">
        <f>VLOOKUP($A19,'315'!$AP$1:$HV$2,173,FALSE)</f>
        <v>0</v>
      </c>
      <c r="GP19" s="337"/>
      <c r="GQ19" s="74">
        <f>VLOOKUP($A19,'315'!$AP$1:$HV$2,174,FALSE)</f>
        <v>0</v>
      </c>
      <c r="GR19" s="69">
        <f>VLOOKUP($A19,'315'!$AP$1:$HV$2,175,FALSE)</f>
        <v>0</v>
      </c>
      <c r="GS19" s="69">
        <f>VLOOKUP($A19,'315'!$AP$1:$HV$2,176,FALSE)</f>
        <v>0</v>
      </c>
      <c r="GT19" s="69">
        <f>VLOOKUP($A19,'315'!$AP$1:$HV$2,177,FALSE)</f>
        <v>0</v>
      </c>
      <c r="GU19" s="69">
        <f>VLOOKUP($A19,'315'!$AP$1:$HV$2,178,FALSE)</f>
        <v>0</v>
      </c>
      <c r="GV19" s="69">
        <f>VLOOKUP($A19,'315'!$AP$1:$HV$2,179,FALSE)</f>
        <v>0</v>
      </c>
      <c r="GW19" s="75">
        <f>VLOOKUP($A19,'315'!$AP$1:$HV$2,180,FALSE)</f>
        <v>0</v>
      </c>
      <c r="GX19" s="337"/>
      <c r="GY19" s="74">
        <f>VLOOKUP($A19,'315'!$AP$1:$HV$2,181,FALSE)</f>
        <v>0</v>
      </c>
      <c r="GZ19" s="69">
        <f>VLOOKUP($A19,'315'!$AP$1:$HV$2,182,FALSE)</f>
        <v>0</v>
      </c>
      <c r="HA19" s="69">
        <f>VLOOKUP($A19,'315'!$AP$1:$HV$2,183,FALSE)</f>
        <v>0</v>
      </c>
      <c r="HB19" s="69">
        <f>VLOOKUP($A19,'315'!$AP$1:$HV$2,184,FALSE)</f>
        <v>0</v>
      </c>
      <c r="HC19" s="69">
        <f>VLOOKUP($A19,'315'!$AP$1:$HV$2,185,FALSE)</f>
        <v>0</v>
      </c>
      <c r="HD19" s="69">
        <f>VLOOKUP($A19,'315'!$AP$1:$HV$2,186,FALSE)</f>
        <v>0</v>
      </c>
      <c r="HE19" s="124">
        <f>VLOOKUP($A19,'315'!$AP$1:$HV$2,187,FALSE)</f>
        <v>0</v>
      </c>
      <c r="HF19" s="24"/>
      <c r="HG19" s="24"/>
    </row>
    <row r="20" spans="1:215" x14ac:dyDescent="0.25">
      <c r="A20" s="290">
        <f t="shared" si="0"/>
        <v>216</v>
      </c>
      <c r="B20" s="291">
        <f>VLOOKUP($A20,'316'!$BO$1:$IU$2,2,FALSE)</f>
        <v>0</v>
      </c>
      <c r="C20" s="290">
        <f>VLOOKUP($A20,'316'!$BO$1:$IU$2,3,FALSE)</f>
        <v>0</v>
      </c>
      <c r="D20" s="290">
        <f>VLOOKUP($A20,'316'!$BO$1:$IU$2,4,FALSE)</f>
        <v>0</v>
      </c>
      <c r="E20" s="292">
        <f>VLOOKUP($A20,'316'!$BO$1:$IU$2,5,FALSE)</f>
        <v>0</v>
      </c>
      <c r="F20" s="337"/>
      <c r="G20" s="73">
        <f>VLOOKUP($A20,'316'!$BO$1:$IU$2,6,FALSE)</f>
        <v>0</v>
      </c>
      <c r="H20" s="24">
        <f>VLOOKUP($A20,'316'!$BO$1:$IU$2,7,FALSE)</f>
        <v>0</v>
      </c>
      <c r="I20" s="24">
        <f>VLOOKUP($A20,'316'!$BO$1:$IU$2,8,FALSE)</f>
        <v>0</v>
      </c>
      <c r="J20" s="24">
        <f>VLOOKUP($A20,'316'!$BO$1:$IU$2,9,FALSE)</f>
        <v>0</v>
      </c>
      <c r="K20" s="24">
        <f>VLOOKUP($A20,'316'!$BO$1:$IU$2,10,FALSE)</f>
        <v>0</v>
      </c>
      <c r="L20" s="24">
        <f>VLOOKUP($A20,'316'!$BO$1:$IU$2,11,FALSE)</f>
        <v>0</v>
      </c>
      <c r="M20" s="137">
        <f>VLOOKUP($A20,'316'!$BO$1:$IU$2,12,FALSE)</f>
        <v>0</v>
      </c>
      <c r="N20" s="337"/>
      <c r="O20" s="74">
        <f>VLOOKUP($A20,'316'!$BO$1:$IU$2,13,FALSE)</f>
        <v>0</v>
      </c>
      <c r="P20" s="69">
        <f>VLOOKUP($A20,'316'!$BO$1:$IU$2,14,FALSE)</f>
        <v>0</v>
      </c>
      <c r="Q20" s="69">
        <f>VLOOKUP($A20,'316'!$BO$1:$IU$2,15,FALSE)</f>
        <v>0</v>
      </c>
      <c r="R20" s="69">
        <f>VLOOKUP($A20,'316'!$BO$1:$IU$2,16,FALSE)</f>
        <v>0</v>
      </c>
      <c r="S20" s="69">
        <f>VLOOKUP($A20,'316'!$BO$1:$IU$2,17,FALSE)</f>
        <v>0</v>
      </c>
      <c r="T20" s="69">
        <f>VLOOKUP($A20,'316'!$BO$1:$IU$2,18,FALSE)</f>
        <v>0</v>
      </c>
      <c r="U20" s="75">
        <f>VLOOKUP($A20,'316'!$BO$1:$IU$2,19,FALSE)</f>
        <v>0</v>
      </c>
      <c r="V20" s="337"/>
      <c r="W20" s="74">
        <f>VLOOKUP($A20,'316'!$BO$1:$IU$2,20,FALSE)</f>
        <v>0</v>
      </c>
      <c r="X20" s="69">
        <f>VLOOKUP($A20,'316'!$BO$1:$IU$2,21,FALSE)</f>
        <v>0</v>
      </c>
      <c r="Y20" s="69">
        <f>VLOOKUP($A20,'316'!$BO$1:$IU$2,22,FALSE)</f>
        <v>0</v>
      </c>
      <c r="Z20" s="69">
        <f>VLOOKUP($A20,'316'!$BO$1:$IU$2,23,FALSE)</f>
        <v>0</v>
      </c>
      <c r="AA20" s="69">
        <f>VLOOKUP($A20,'316'!$BO$1:$IU$2,24,FALSE)</f>
        <v>0</v>
      </c>
      <c r="AB20" s="69">
        <f>VLOOKUP($A20,'316'!$BO$1:$IU$2,25,FALSE)</f>
        <v>0</v>
      </c>
      <c r="AC20" s="75">
        <f>VLOOKUP($A20,'316'!$BO$1:$IU$2,26,FALSE)</f>
        <v>0</v>
      </c>
      <c r="AD20" s="337"/>
      <c r="AE20" s="74">
        <f>VLOOKUP($A20,'316'!$BO$1:$IU$2,27,FALSE)</f>
        <v>0</v>
      </c>
      <c r="AF20" s="69">
        <f>VLOOKUP($A20,'316'!$BO$1:$IU$2,28,FALSE)</f>
        <v>0</v>
      </c>
      <c r="AG20" s="69">
        <f>VLOOKUP($A20,'316'!$BO$1:$IU$2,29,FALSE)</f>
        <v>0</v>
      </c>
      <c r="AH20" s="69">
        <f>VLOOKUP($A20,'316'!$BO$1:$IU$2,30,FALSE)</f>
        <v>0</v>
      </c>
      <c r="AI20" s="69">
        <f>VLOOKUP($A20,'316'!$BO$1:$IU$2,31,FALSE)</f>
        <v>0</v>
      </c>
      <c r="AJ20" s="69">
        <f>VLOOKUP($A20,'316'!$BO$1:$IU$2,32,FALSE)</f>
        <v>0</v>
      </c>
      <c r="AK20" s="75">
        <f>VLOOKUP($A20,'316'!$BO$1:$IU$2,33,FALSE)</f>
        <v>0</v>
      </c>
      <c r="AL20" s="337"/>
      <c r="AM20" s="74">
        <f>VLOOKUP($A20,'316'!$BO$1:$IU$2,34,FALSE)</f>
        <v>0</v>
      </c>
      <c r="AN20" s="69">
        <f>VLOOKUP($A20,'316'!$BO$1:$IU$2,35,FALSE)</f>
        <v>0</v>
      </c>
      <c r="AO20" s="69">
        <f>VLOOKUP($A20,'316'!$BO$1:$IU$2,36,FALSE)</f>
        <v>0</v>
      </c>
      <c r="AP20" s="69">
        <f>VLOOKUP($A20,'316'!$BO$1:$IU$2,37,FALSE)</f>
        <v>0</v>
      </c>
      <c r="AQ20" s="69">
        <f>VLOOKUP($A20,'316'!$BO$1:$IU$2,38,FALSE)</f>
        <v>0</v>
      </c>
      <c r="AR20" s="69">
        <f>VLOOKUP($A20,'316'!$BO$1:$IU$2,39,FALSE)</f>
        <v>0</v>
      </c>
      <c r="AS20" s="75">
        <f>VLOOKUP($A20,'316'!$BO$1:$IU$2,40,FALSE)</f>
        <v>0</v>
      </c>
      <c r="AT20" s="337"/>
      <c r="AU20" s="74">
        <f>VLOOKUP($A20,'316'!$BO$1:$IU$2,41,FALSE)</f>
        <v>0</v>
      </c>
      <c r="AV20" s="69">
        <f>VLOOKUP($A20,'316'!$BO$1:$IU$2,42,FALSE)</f>
        <v>0</v>
      </c>
      <c r="AW20" s="69">
        <f>VLOOKUP($A20,'316'!$BO$1:$IU$2,43,FALSE)</f>
        <v>0</v>
      </c>
      <c r="AX20" s="69">
        <f>VLOOKUP($A20,'316'!$BO$1:$IU$2,44,FALSE)</f>
        <v>0</v>
      </c>
      <c r="AY20" s="69">
        <f>VLOOKUP($A20,'316'!$BO$1:$IU$2,45,FALSE)</f>
        <v>0</v>
      </c>
      <c r="AZ20" s="69">
        <f>VLOOKUP($A20,'316'!$BO$1:$IU$2,46,FALSE)</f>
        <v>0</v>
      </c>
      <c r="BA20" s="75">
        <f>VLOOKUP($A20,'316'!$BO$1:$IU$2,47,FALSE)</f>
        <v>0</v>
      </c>
      <c r="BB20" s="337"/>
      <c r="BC20" s="74">
        <f>VLOOKUP($A20,'316'!$BO$1:$IU$2,48,FALSE)</f>
        <v>0</v>
      </c>
      <c r="BD20" s="69">
        <f>VLOOKUP($A20,'316'!$BO$1:$IU$2,49,FALSE)</f>
        <v>0</v>
      </c>
      <c r="BE20" s="69">
        <f>VLOOKUP($A20,'316'!$BO$1:$IU$2,50,FALSE)</f>
        <v>0</v>
      </c>
      <c r="BF20" s="69">
        <f>VLOOKUP($A20,'316'!$BO$1:$IU$2,51,FALSE)</f>
        <v>0</v>
      </c>
      <c r="BG20" s="69">
        <f>VLOOKUP($A20,'316'!$BO$1:$IU$2,52,FALSE)</f>
        <v>0</v>
      </c>
      <c r="BH20" s="69">
        <f>VLOOKUP($A20,'316'!$BO$1:$IU$2,53,FALSE)</f>
        <v>0</v>
      </c>
      <c r="BI20" s="75">
        <f>VLOOKUP($A20,'316'!$BO$1:$IU$2,54,FALSE)</f>
        <v>0</v>
      </c>
      <c r="BJ20" s="337"/>
      <c r="BK20" s="74">
        <f>VLOOKUP($A20,'316'!$BO$1:$IU$2,55,FALSE)</f>
        <v>0</v>
      </c>
      <c r="BL20" s="69">
        <f>VLOOKUP($A20,'316'!$BO$1:$IU$2,56,FALSE)</f>
        <v>0</v>
      </c>
      <c r="BM20" s="69">
        <f>VLOOKUP($A20,'316'!$BO$1:$IU$2,57,FALSE)</f>
        <v>0</v>
      </c>
      <c r="BN20" s="69">
        <f>VLOOKUP($A20,'316'!$BO$1:$IU$2,58,FALSE)</f>
        <v>0</v>
      </c>
      <c r="BO20" s="69">
        <f>VLOOKUP($A20,'316'!$BO$1:$IU$2,59,FALSE)</f>
        <v>0</v>
      </c>
      <c r="BP20" s="69">
        <f>VLOOKUP($A20,'316'!$BO$1:$IU$2,60,FALSE)</f>
        <v>0</v>
      </c>
      <c r="BQ20" s="75">
        <f>VLOOKUP($A20,'316'!$BO$1:$IU$2,61,FALSE)</f>
        <v>0</v>
      </c>
      <c r="BR20" s="337"/>
      <c r="BS20" s="74">
        <f>VLOOKUP($A20,'316'!$BO$1:$IU$2,62,FALSE)</f>
        <v>0</v>
      </c>
      <c r="BT20" s="69">
        <f>VLOOKUP($A20,'316'!$BO$1:$IU$2,63,FALSE)</f>
        <v>0</v>
      </c>
      <c r="BU20" s="69">
        <f>VLOOKUP($A20,'316'!$BO$1:$IU$2,64,FALSE)</f>
        <v>0</v>
      </c>
      <c r="BV20" s="69">
        <f>VLOOKUP($A20,'316'!$BO$1:$IU$2,65,FALSE)</f>
        <v>0</v>
      </c>
      <c r="BW20" s="69">
        <f>VLOOKUP($A20,'316'!$BO$1:$IU$2,66,FALSE)</f>
        <v>0</v>
      </c>
      <c r="BX20" s="69">
        <f>VLOOKUP($A20,'316'!$BO$1:$IU$2,67,FALSE)</f>
        <v>0</v>
      </c>
      <c r="BY20" s="75">
        <f>VLOOKUP($A20,'316'!$BO$1:$IU$2,68,FALSE)</f>
        <v>0</v>
      </c>
      <c r="BZ20" s="337"/>
      <c r="CA20" s="74">
        <f>VLOOKUP($A20,'316'!$BO$1:$IU$2,69,FALSE)</f>
        <v>0</v>
      </c>
      <c r="CB20" s="69">
        <f>VLOOKUP($A20,'316'!$BO$1:$IU$2,70,FALSE)</f>
        <v>0</v>
      </c>
      <c r="CC20" s="69">
        <f>VLOOKUP($A20,'316'!$BO$1:$IU$2,71,FALSE)</f>
        <v>0</v>
      </c>
      <c r="CD20" s="69">
        <f>VLOOKUP($A20,'316'!$BO$1:$IU$2,72,FALSE)</f>
        <v>0</v>
      </c>
      <c r="CE20" s="69">
        <f>VLOOKUP($A20,'316'!$BO$1:$IU$2,73,FALSE)</f>
        <v>0</v>
      </c>
      <c r="CF20" s="69">
        <f>VLOOKUP($A20,'316'!$BO$1:$IU$2,74,FALSE)</f>
        <v>0</v>
      </c>
      <c r="CG20" s="75">
        <f>VLOOKUP($A20,'316'!$BO$1:$IU$2,75,FALSE)</f>
        <v>0</v>
      </c>
      <c r="CH20" s="337"/>
      <c r="CI20" s="74">
        <f>VLOOKUP($A20,'316'!$BO$1:$IU$2,76,FALSE)</f>
        <v>0</v>
      </c>
      <c r="CJ20" s="69">
        <f>VLOOKUP($A20,'316'!$BO$1:$IU$2,77,FALSE)</f>
        <v>0</v>
      </c>
      <c r="CK20" s="69">
        <f>VLOOKUP($A20,'316'!$BO$1:$IU$2,78,FALSE)</f>
        <v>0</v>
      </c>
      <c r="CL20" s="69">
        <f>VLOOKUP($A20,'316'!$BO$1:$IU$2,79,FALSE)</f>
        <v>0</v>
      </c>
      <c r="CM20" s="69">
        <f>VLOOKUP($A20,'316'!$BO$1:$IU$2,80,FALSE)</f>
        <v>0</v>
      </c>
      <c r="CN20" s="69">
        <f>VLOOKUP($A20,'316'!$BO$1:$IU$2,81,FALSE)</f>
        <v>0</v>
      </c>
      <c r="CO20" s="75">
        <f>VLOOKUP($A20,'316'!$BO$1:$IU$2,82,FALSE)</f>
        <v>0</v>
      </c>
      <c r="CP20" s="337"/>
      <c r="CQ20" s="74">
        <f>VLOOKUP($A20,'316'!$BO$1:$IU$2,83,FALSE)</f>
        <v>0</v>
      </c>
      <c r="CR20" s="69">
        <f>VLOOKUP($A20,'316'!$BO$1:$IU$2,84,FALSE)</f>
        <v>0</v>
      </c>
      <c r="CS20" s="69">
        <f>VLOOKUP($A20,'316'!$BO$1:$IU$2,85,FALSE)</f>
        <v>0</v>
      </c>
      <c r="CT20" s="69">
        <f>VLOOKUP($A20,'316'!$BO$1:$IU$2,86,FALSE)</f>
        <v>0</v>
      </c>
      <c r="CU20" s="69">
        <f>VLOOKUP($A20,'316'!$BO$1:$IU$2,87,FALSE)</f>
        <v>0</v>
      </c>
      <c r="CV20" s="69">
        <f>VLOOKUP($A20,'316'!$BO$1:$IU$2,88,FALSE)</f>
        <v>0</v>
      </c>
      <c r="CW20" s="75">
        <f>VLOOKUP($A20,'316'!$BO$1:$IU$2,89,FALSE)</f>
        <v>0</v>
      </c>
      <c r="CX20" s="337"/>
      <c r="CY20" s="74">
        <f>VLOOKUP($A20,'316'!$BO$1:$IU$2,90,FALSE)</f>
        <v>0</v>
      </c>
      <c r="CZ20" s="69">
        <f>VLOOKUP($A20,'316'!$BO$1:$IU$2,91,FALSE)</f>
        <v>0</v>
      </c>
      <c r="DA20" s="69">
        <f>VLOOKUP($A20,'316'!$BO$1:$IU$2,92,FALSE)</f>
        <v>0</v>
      </c>
      <c r="DB20" s="69">
        <f>VLOOKUP($A20,'316'!$BO$1:$IU$2,93,FALSE)</f>
        <v>0</v>
      </c>
      <c r="DC20" s="69">
        <f>VLOOKUP($A20,'316'!$BO$1:$IU$2,94,FALSE)</f>
        <v>0</v>
      </c>
      <c r="DD20" s="69">
        <f>VLOOKUP($A20,'316'!$BO$1:$IU$2,95,FALSE)</f>
        <v>0</v>
      </c>
      <c r="DE20" s="75">
        <f>VLOOKUP($A20,'316'!$BO$1:$IU$2,96,FALSE)</f>
        <v>0</v>
      </c>
      <c r="DF20" s="337"/>
      <c r="DG20" s="74">
        <f>VLOOKUP($A20,'316'!$BO$1:$IU$2,97,FALSE)</f>
        <v>0</v>
      </c>
      <c r="DH20" s="69">
        <f>VLOOKUP($A20,'316'!$BO$1:$IU$2,98,FALSE)</f>
        <v>0</v>
      </c>
      <c r="DI20" s="69">
        <f>VLOOKUP($A20,'316'!$BO$1:$IU$2,99,FALSE)</f>
        <v>0</v>
      </c>
      <c r="DJ20" s="69">
        <f>VLOOKUP($A20,'316'!$BO$1:$IU$2,100,FALSE)</f>
        <v>0</v>
      </c>
      <c r="DK20" s="69">
        <f>VLOOKUP($A20,'316'!$BO$1:$IU$2,101,FALSE)</f>
        <v>0</v>
      </c>
      <c r="DL20" s="69">
        <f>VLOOKUP($A20,'316'!$BO$1:$IU$2,102,FALSE)</f>
        <v>0</v>
      </c>
      <c r="DM20" s="75">
        <f>VLOOKUP($A20,'316'!$BO$1:$IU$2,103,FALSE)</f>
        <v>0</v>
      </c>
      <c r="DN20" s="337"/>
      <c r="DO20" s="74">
        <f>VLOOKUP($A20,'316'!$BO$1:$IU$2,104,FALSE)</f>
        <v>0</v>
      </c>
      <c r="DP20" s="69">
        <f>VLOOKUP($A20,'316'!$BO$1:$IU$2,105,FALSE)</f>
        <v>0</v>
      </c>
      <c r="DQ20" s="69">
        <f>VLOOKUP($A20,'316'!$BO$1:$IU$2,106,FALSE)</f>
        <v>0</v>
      </c>
      <c r="DR20" s="69">
        <f>VLOOKUP($A20,'316'!$BO$1:$IU$2,107,FALSE)</f>
        <v>0</v>
      </c>
      <c r="DS20" s="69">
        <f>VLOOKUP($A20,'316'!$BO$1:$IU$2,108,FALSE)</f>
        <v>0</v>
      </c>
      <c r="DT20" s="69">
        <f>VLOOKUP($A20,'316'!$BO$1:$IU$2,109,FALSE)</f>
        <v>0</v>
      </c>
      <c r="DU20" s="75">
        <f>VLOOKUP($A20,'316'!$BO$1:$IU$2,110,FALSE)</f>
        <v>0</v>
      </c>
      <c r="DV20" s="337"/>
      <c r="DW20" s="74">
        <f>VLOOKUP($A20,'316'!$BO$1:$IU$2,111,FALSE)</f>
        <v>0</v>
      </c>
      <c r="DX20" s="69">
        <f>VLOOKUP($A20,'316'!$BO$1:$IU$2,112,FALSE)</f>
        <v>0</v>
      </c>
      <c r="DY20" s="69">
        <f>VLOOKUP($A20,'316'!$BO$1:$IU$2,113,FALSE)</f>
        <v>0</v>
      </c>
      <c r="DZ20" s="69">
        <f>VLOOKUP($A20,'316'!$BO$1:$IU$2,114,FALSE)</f>
        <v>0</v>
      </c>
      <c r="EA20" s="69">
        <f>VLOOKUP($A20,'316'!$BO$1:$IU$2,115,FALSE)</f>
        <v>0</v>
      </c>
      <c r="EB20" s="69">
        <f>VLOOKUP($A20,'316'!$BO$1:$IU$2,116,FALSE)</f>
        <v>0</v>
      </c>
      <c r="EC20" s="75">
        <f>VLOOKUP($A20,'316'!$BO$1:$IU$2,117,FALSE)</f>
        <v>0</v>
      </c>
      <c r="ED20" s="337"/>
      <c r="EE20" s="74">
        <f>VLOOKUP($A20,'316'!$BO$1:$IU$2,118,FALSE)</f>
        <v>0</v>
      </c>
      <c r="EF20" s="69">
        <f>VLOOKUP($A20,'316'!$BO$1:$IU$2,119,FALSE)</f>
        <v>0</v>
      </c>
      <c r="EG20" s="69">
        <f>VLOOKUP($A20,'316'!$BO$1:$IU$2,120,FALSE)</f>
        <v>0</v>
      </c>
      <c r="EH20" s="69">
        <f>VLOOKUP($A20,'316'!$BO$1:$IU$2,121,FALSE)</f>
        <v>0</v>
      </c>
      <c r="EI20" s="69">
        <f>VLOOKUP($A20,'316'!$BO$1:$IU$2,122,FALSE)</f>
        <v>0</v>
      </c>
      <c r="EJ20" s="69">
        <f>VLOOKUP($A20,'316'!$BO$1:$IU$2,123,FALSE)</f>
        <v>0</v>
      </c>
      <c r="EK20" s="75">
        <f>VLOOKUP($A20,'316'!$BO$1:$IU$2,124,FALSE)</f>
        <v>0</v>
      </c>
      <c r="EL20" s="337"/>
      <c r="EM20" s="74">
        <f>VLOOKUP($A20,'316'!$BO$1:$IU$2,125,FALSE)</f>
        <v>0</v>
      </c>
      <c r="EN20" s="69">
        <f>VLOOKUP($A20,'316'!$BO$1:$IU$2,126,FALSE)</f>
        <v>0</v>
      </c>
      <c r="EO20" s="69">
        <f>VLOOKUP($A20,'316'!$BO$1:$IU$2,127,FALSE)</f>
        <v>0</v>
      </c>
      <c r="EP20" s="69">
        <f>VLOOKUP($A20,'316'!$BO$1:$IU$2,128,FALSE)</f>
        <v>0</v>
      </c>
      <c r="EQ20" s="69">
        <f>VLOOKUP($A20,'316'!$BO$1:$IU$2,129,FALSE)</f>
        <v>0</v>
      </c>
      <c r="ER20" s="69">
        <f>VLOOKUP($A20,'316'!$BO$1:$IU$2,130,FALSE)</f>
        <v>0</v>
      </c>
      <c r="ES20" s="75">
        <f>VLOOKUP($A20,'316'!$BO$1:$IU$2,131,FALSE)</f>
        <v>0</v>
      </c>
      <c r="ET20" s="337"/>
      <c r="EU20" s="74">
        <f>VLOOKUP($A20,'316'!$BO$1:$IU$2,132,FALSE)</f>
        <v>0</v>
      </c>
      <c r="EV20" s="69">
        <f>VLOOKUP($A20,'316'!$BO$1:$IU$2,133,FALSE)</f>
        <v>0</v>
      </c>
      <c r="EW20" s="69">
        <f>VLOOKUP($A20,'316'!$BO$1:$IU$2,134,FALSE)</f>
        <v>0</v>
      </c>
      <c r="EX20" s="69">
        <f>VLOOKUP($A20,'316'!$BO$1:$IU$2,135,FALSE)</f>
        <v>0</v>
      </c>
      <c r="EY20" s="69">
        <f>VLOOKUP($A20,'316'!$BO$1:$IU$2,136,FALSE)</f>
        <v>0</v>
      </c>
      <c r="EZ20" s="69">
        <f>VLOOKUP($A20,'316'!$BO$1:$IU$2,137,FALSE)</f>
        <v>0</v>
      </c>
      <c r="FA20" s="75">
        <f>VLOOKUP($A20,'316'!$BO$1:$IU$2,138,FALSE)</f>
        <v>0</v>
      </c>
      <c r="FB20" s="337"/>
      <c r="FC20" s="74">
        <f>VLOOKUP($A20,'316'!$BO$1:$IU$2,139,FALSE)</f>
        <v>0</v>
      </c>
      <c r="FD20" s="69">
        <f>VLOOKUP($A20,'316'!$BO$1:$IU$2,140,FALSE)</f>
        <v>0</v>
      </c>
      <c r="FE20" s="69">
        <f>VLOOKUP($A20,'316'!$BO$1:$IU$2,141,FALSE)</f>
        <v>0</v>
      </c>
      <c r="FF20" s="69">
        <f>VLOOKUP($A20,'316'!$BO$1:$IU$2,142,FALSE)</f>
        <v>0</v>
      </c>
      <c r="FG20" s="69">
        <f>VLOOKUP($A20,'316'!$BO$1:$IU$2,143,FALSE)</f>
        <v>0</v>
      </c>
      <c r="FH20" s="69">
        <f>VLOOKUP($A20,'316'!$BO$1:$IU$2,144,FALSE)</f>
        <v>0</v>
      </c>
      <c r="FI20" s="75">
        <f>VLOOKUP($A20,'316'!$BO$1:$IU$2,145,FALSE)</f>
        <v>0</v>
      </c>
      <c r="FJ20" s="337"/>
      <c r="FK20" s="74">
        <f>VLOOKUP($A20,'316'!$BO$1:$IU$2,146,FALSE)</f>
        <v>0</v>
      </c>
      <c r="FL20" s="69">
        <f>VLOOKUP($A20,'316'!$BO$1:$IU$2,147,FALSE)</f>
        <v>0</v>
      </c>
      <c r="FM20" s="69">
        <f>VLOOKUP($A20,'316'!$BO$1:$IU$2,148,FALSE)</f>
        <v>0</v>
      </c>
      <c r="FN20" s="69">
        <f>VLOOKUP($A20,'316'!$BO$1:$IU$2,149,FALSE)</f>
        <v>0</v>
      </c>
      <c r="FO20" s="69">
        <f>VLOOKUP($A20,'316'!$BO$1:$IU$2,150,FALSE)</f>
        <v>0</v>
      </c>
      <c r="FP20" s="69">
        <f>VLOOKUP($A20,'316'!$BO$1:$IU$2,151,FALSE)</f>
        <v>0</v>
      </c>
      <c r="FQ20" s="75">
        <f>VLOOKUP($A20,'316'!$BO$1:$IU$2,152,FALSE)</f>
        <v>0</v>
      </c>
      <c r="FR20" s="337"/>
      <c r="FS20" s="74">
        <f>VLOOKUP($A20,'316'!$BO$1:$IU$2,153,FALSE)</f>
        <v>0</v>
      </c>
      <c r="FT20" s="69">
        <f>VLOOKUP($A20,'316'!$BO$1:$IU$2,154,FALSE)</f>
        <v>0</v>
      </c>
      <c r="FU20" s="69">
        <f>VLOOKUP($A20,'316'!$BO$1:$IU$2,155,FALSE)</f>
        <v>0</v>
      </c>
      <c r="FV20" s="69">
        <f>VLOOKUP($A20,'316'!$BO$1:$IU$2,156,FALSE)</f>
        <v>0</v>
      </c>
      <c r="FW20" s="69">
        <f>VLOOKUP($A20,'316'!$BO$1:$IU$2,157,FALSE)</f>
        <v>0</v>
      </c>
      <c r="FX20" s="69">
        <f>VLOOKUP($A20,'316'!$BO$1:$IU$2,158,FALSE)</f>
        <v>0</v>
      </c>
      <c r="FY20" s="75">
        <f>VLOOKUP($A20,'316'!$BO$1:$IU$2,159,FALSE)</f>
        <v>0</v>
      </c>
      <c r="FZ20" s="337"/>
      <c r="GA20" s="74">
        <f>VLOOKUP($A20,'316'!$BO$1:$IU$2,160,FALSE)</f>
        <v>0</v>
      </c>
      <c r="GB20" s="69">
        <f>VLOOKUP($A20,'316'!$BO$1:$IU$2,161,FALSE)</f>
        <v>0</v>
      </c>
      <c r="GC20" s="69">
        <f>VLOOKUP($A20,'316'!$BO$1:$IU$2,162,FALSE)</f>
        <v>0</v>
      </c>
      <c r="GD20" s="69">
        <f>VLOOKUP($A20,'316'!$BO$1:$IU$2,163,FALSE)</f>
        <v>0</v>
      </c>
      <c r="GE20" s="69">
        <f>VLOOKUP($A20,'316'!$BO$1:$IU$2,164,FALSE)</f>
        <v>0</v>
      </c>
      <c r="GF20" s="69">
        <f>VLOOKUP($A20,'316'!$BO$1:$IU$2,165,FALSE)</f>
        <v>0</v>
      </c>
      <c r="GG20" s="75">
        <f>VLOOKUP($A20,'316'!$BO$1:$IU$2,166,FALSE)</f>
        <v>0</v>
      </c>
      <c r="GH20" s="337"/>
      <c r="GI20" s="74">
        <f>VLOOKUP($A20,'316'!$BO$1:$IU$2,167,FALSE)</f>
        <v>0</v>
      </c>
      <c r="GJ20" s="69">
        <f>VLOOKUP($A20,'316'!$BO$1:$IU$2,168,FALSE)</f>
        <v>0</v>
      </c>
      <c r="GK20" s="69">
        <f>VLOOKUP($A20,'316'!$BO$1:$IU$2,169,FALSE)</f>
        <v>0</v>
      </c>
      <c r="GL20" s="69">
        <f>VLOOKUP($A20,'316'!$BO$1:$IU$2,170,FALSE)</f>
        <v>0</v>
      </c>
      <c r="GM20" s="69">
        <f>VLOOKUP($A20,'316'!$BO$1:$IU$2,171,FALSE)</f>
        <v>0</v>
      </c>
      <c r="GN20" s="69">
        <f>VLOOKUP($A20,'316'!$BO$1:$IU$2,172,FALSE)</f>
        <v>0</v>
      </c>
      <c r="GO20" s="75">
        <f>VLOOKUP($A20,'316'!$BO$1:$IU$2,173,FALSE)</f>
        <v>0</v>
      </c>
      <c r="GP20" s="337"/>
      <c r="GQ20" s="74">
        <f>VLOOKUP($A20,'316'!$BO$1:$IU$2,174,FALSE)</f>
        <v>0</v>
      </c>
      <c r="GR20" s="69">
        <f>VLOOKUP($A20,'316'!$BO$1:$IU$2,175,FALSE)</f>
        <v>0</v>
      </c>
      <c r="GS20" s="69">
        <f>VLOOKUP($A20,'316'!$BO$1:$IU$2,176,FALSE)</f>
        <v>0</v>
      </c>
      <c r="GT20" s="69">
        <f>VLOOKUP($A20,'316'!$BO$1:$IU$2,177,FALSE)</f>
        <v>0</v>
      </c>
      <c r="GU20" s="69">
        <f>VLOOKUP($A20,'316'!$BO$1:$IU$2,178,FALSE)</f>
        <v>0</v>
      </c>
      <c r="GV20" s="69">
        <f>VLOOKUP($A20,'316'!$BO$1:$IU$2,179,FALSE)</f>
        <v>0</v>
      </c>
      <c r="GW20" s="75">
        <f>VLOOKUP($A20,'316'!$BO$1:$IU$2,180,FALSE)</f>
        <v>0</v>
      </c>
      <c r="GX20" s="337"/>
      <c r="GY20" s="74">
        <f>VLOOKUP($A20,'316'!$BO$1:$IU$2,181,FALSE)</f>
        <v>0</v>
      </c>
      <c r="GZ20" s="69">
        <f>VLOOKUP($A20,'316'!$BO$1:$IU$2,182,FALSE)</f>
        <v>0</v>
      </c>
      <c r="HA20" s="69">
        <f>VLOOKUP($A20,'316'!$BO$1:$IU$2,183,FALSE)</f>
        <v>0</v>
      </c>
      <c r="HB20" s="69">
        <f>VLOOKUP($A20,'316'!$BO$1:$IU$2,184,FALSE)</f>
        <v>0</v>
      </c>
      <c r="HC20" s="69">
        <f>VLOOKUP($A20,'316'!$BO$1:$IU$2,185,FALSE)</f>
        <v>0</v>
      </c>
      <c r="HD20" s="69">
        <f>VLOOKUP($A20,'316'!$BO$1:$IU$2,186,FALSE)</f>
        <v>0</v>
      </c>
      <c r="HE20" s="124">
        <f>VLOOKUP($A20,'316'!$BO$1:$IU$2,187,FALSE)</f>
        <v>0</v>
      </c>
      <c r="HF20" s="24"/>
      <c r="HG20" s="24"/>
    </row>
    <row r="21" spans="1:215" x14ac:dyDescent="0.25">
      <c r="A21" s="290">
        <f t="shared" si="0"/>
        <v>217</v>
      </c>
      <c r="B21" s="291">
        <f>VLOOKUP($A21,'317'!$AI$1:$HO$2,2,FALSE)</f>
        <v>0</v>
      </c>
      <c r="C21" s="290">
        <f>VLOOKUP($A21,'317'!$AI$1:$HO$2,3,FALSE)</f>
        <v>0</v>
      </c>
      <c r="D21" s="290">
        <f>VLOOKUP($A21,'317'!$AI$1:$HO$2,4,FALSE)</f>
        <v>0</v>
      </c>
      <c r="E21" s="292">
        <f>VLOOKUP($A21,'317'!$AI$1:$HO$2,5,FALSE)</f>
        <v>0</v>
      </c>
      <c r="F21" s="337"/>
      <c r="G21" s="73">
        <f>VLOOKUP($A21,'317'!$AI$1:$HO$2,6,FALSE)</f>
        <v>0</v>
      </c>
      <c r="H21" s="24">
        <f>VLOOKUP($A21,'317'!$AI$1:$HO$2,7,FALSE)</f>
        <v>0</v>
      </c>
      <c r="I21" s="24">
        <f>VLOOKUP($A21,'317'!$AI$1:$HO$2,8,FALSE)</f>
        <v>0</v>
      </c>
      <c r="J21" s="24">
        <f>VLOOKUP($A21,'317'!$AI$1:$HO$2,9,FALSE)</f>
        <v>0</v>
      </c>
      <c r="K21" s="24">
        <f>VLOOKUP($A21,'317'!$AI$1:$HO$2,10,FALSE)</f>
        <v>0</v>
      </c>
      <c r="L21" s="24">
        <f>VLOOKUP($A21,'317'!$AI$1:$HO$2,11,FALSE)</f>
        <v>0</v>
      </c>
      <c r="M21" s="137">
        <f>VLOOKUP($A21,'317'!$AI$1:$HO$2,12,FALSE)</f>
        <v>0</v>
      </c>
      <c r="N21" s="337"/>
      <c r="O21" s="74">
        <f>VLOOKUP($A21,'317'!$AI$1:$HO$2,13,FALSE)</f>
        <v>0</v>
      </c>
      <c r="P21" s="69">
        <f>VLOOKUP($A21,'317'!$AI$1:$HO$2,14,FALSE)</f>
        <v>0</v>
      </c>
      <c r="Q21" s="69">
        <f>VLOOKUP($A21,'317'!$AI$1:$HO$2,15,FALSE)</f>
        <v>0</v>
      </c>
      <c r="R21" s="69">
        <f>VLOOKUP($A21,'317'!$AI$1:$HO$2,16,FALSE)</f>
        <v>0</v>
      </c>
      <c r="S21" s="69">
        <f>VLOOKUP($A21,'317'!$AI$1:$HO$2,17,FALSE)</f>
        <v>0</v>
      </c>
      <c r="T21" s="69">
        <f>VLOOKUP($A21,'317'!$AI$1:$HO$2,18,FALSE)</f>
        <v>0</v>
      </c>
      <c r="U21" s="75">
        <f>VLOOKUP($A21,'317'!$AI$1:$HO$2,19,FALSE)</f>
        <v>0</v>
      </c>
      <c r="V21" s="337"/>
      <c r="W21" s="74">
        <f>VLOOKUP($A21,'317'!$AI$1:$HO$2,20,FALSE)</f>
        <v>0</v>
      </c>
      <c r="X21" s="69">
        <f>VLOOKUP($A21,'317'!$AI$1:$HO$2,21,FALSE)</f>
        <v>0</v>
      </c>
      <c r="Y21" s="69">
        <f>VLOOKUP($A21,'317'!$AI$1:$HO$2,22,FALSE)</f>
        <v>0</v>
      </c>
      <c r="Z21" s="69">
        <f>VLOOKUP($A21,'317'!$AI$1:$HO$2,23,FALSE)</f>
        <v>0</v>
      </c>
      <c r="AA21" s="69">
        <f>VLOOKUP($A21,'317'!$AI$1:$HO$2,24,FALSE)</f>
        <v>0</v>
      </c>
      <c r="AB21" s="69">
        <f>VLOOKUP($A21,'317'!$AI$1:$HO$2,25,FALSE)</f>
        <v>0</v>
      </c>
      <c r="AC21" s="75">
        <f>VLOOKUP($A21,'317'!$AI$1:$HO$2,26,FALSE)</f>
        <v>0</v>
      </c>
      <c r="AD21" s="337"/>
      <c r="AE21" s="74">
        <f>VLOOKUP($A21,'317'!$AI$1:$HO$2,27,FALSE)</f>
        <v>0</v>
      </c>
      <c r="AF21" s="69">
        <f>VLOOKUP($A21,'317'!$AI$1:$HO$2,28,FALSE)</f>
        <v>0</v>
      </c>
      <c r="AG21" s="69">
        <f>VLOOKUP($A21,'317'!$AI$1:$HO$2,29,FALSE)</f>
        <v>0</v>
      </c>
      <c r="AH21" s="69">
        <f>VLOOKUP($A21,'317'!$AI$1:$HO$2,30,FALSE)</f>
        <v>0</v>
      </c>
      <c r="AI21" s="69">
        <f>VLOOKUP($A21,'317'!$AI$1:$HO$2,31,FALSE)</f>
        <v>0</v>
      </c>
      <c r="AJ21" s="69">
        <f>VLOOKUP($A21,'317'!$AI$1:$HO$2,32,FALSE)</f>
        <v>0</v>
      </c>
      <c r="AK21" s="75">
        <f>VLOOKUP($A21,'317'!$AI$1:$HO$2,33,FALSE)</f>
        <v>0</v>
      </c>
      <c r="AL21" s="337"/>
      <c r="AM21" s="74">
        <f>VLOOKUP($A21,'317'!$AI$1:$HO$2,34,FALSE)</f>
        <v>0</v>
      </c>
      <c r="AN21" s="69">
        <f>VLOOKUP($A21,'317'!$AI$1:$HO$2,35,FALSE)</f>
        <v>0</v>
      </c>
      <c r="AO21" s="69">
        <f>VLOOKUP($A21,'317'!$AI$1:$HO$2,36,FALSE)</f>
        <v>0</v>
      </c>
      <c r="AP21" s="69">
        <f>VLOOKUP($A21,'317'!$AI$1:$HO$2,37,FALSE)</f>
        <v>0</v>
      </c>
      <c r="AQ21" s="69">
        <f>VLOOKUP($A21,'317'!$AI$1:$HO$2,38,FALSE)</f>
        <v>0</v>
      </c>
      <c r="AR21" s="69">
        <f>VLOOKUP($A21,'317'!$AI$1:$HO$2,39,FALSE)</f>
        <v>0</v>
      </c>
      <c r="AS21" s="75">
        <f>VLOOKUP($A21,'317'!$AI$1:$HO$2,40,FALSE)</f>
        <v>0</v>
      </c>
      <c r="AT21" s="337"/>
      <c r="AU21" s="74">
        <f>VLOOKUP($A21,'317'!$AI$1:$HO$2,41,FALSE)</f>
        <v>0</v>
      </c>
      <c r="AV21" s="69">
        <f>VLOOKUP($A21,'317'!$AI$1:$HO$2,42,FALSE)</f>
        <v>0</v>
      </c>
      <c r="AW21" s="69">
        <f>VLOOKUP($A21,'317'!$AI$1:$HO$2,43,FALSE)</f>
        <v>0</v>
      </c>
      <c r="AX21" s="69">
        <f>VLOOKUP($A21,'317'!$AI$1:$HO$2,44,FALSE)</f>
        <v>0</v>
      </c>
      <c r="AY21" s="69">
        <f>VLOOKUP($A21,'317'!$AI$1:$HO$2,45,FALSE)</f>
        <v>0</v>
      </c>
      <c r="AZ21" s="69">
        <f>VLOOKUP($A21,'317'!$AI$1:$HO$2,46,FALSE)</f>
        <v>0</v>
      </c>
      <c r="BA21" s="75">
        <f>VLOOKUP($A21,'317'!$AI$1:$HO$2,47,FALSE)</f>
        <v>0</v>
      </c>
      <c r="BB21" s="337"/>
      <c r="BC21" s="74">
        <f>VLOOKUP($A21,'317'!$AI$1:$HO$2,48,FALSE)</f>
        <v>0</v>
      </c>
      <c r="BD21" s="69">
        <f>VLOOKUP($A21,'317'!$AI$1:$HO$2,49,FALSE)</f>
        <v>0</v>
      </c>
      <c r="BE21" s="69">
        <f>VLOOKUP($A21,'317'!$AI$1:$HO$2,50,FALSE)</f>
        <v>0</v>
      </c>
      <c r="BF21" s="69">
        <f>VLOOKUP($A21,'317'!$AI$1:$HO$2,51,FALSE)</f>
        <v>0</v>
      </c>
      <c r="BG21" s="69">
        <f>VLOOKUP($A21,'317'!$AI$1:$HO$2,52,FALSE)</f>
        <v>0</v>
      </c>
      <c r="BH21" s="69">
        <f>VLOOKUP($A21,'317'!$AI$1:$HO$2,53,FALSE)</f>
        <v>0</v>
      </c>
      <c r="BI21" s="75">
        <f>VLOOKUP($A21,'317'!$AI$1:$HO$2,54,FALSE)</f>
        <v>0</v>
      </c>
      <c r="BJ21" s="337"/>
      <c r="BK21" s="74">
        <f>VLOOKUP($A21,'317'!$AI$1:$HO$2,55,FALSE)</f>
        <v>0</v>
      </c>
      <c r="BL21" s="69">
        <f>VLOOKUP($A21,'317'!$AI$1:$HO$2,56,FALSE)</f>
        <v>0</v>
      </c>
      <c r="BM21" s="69">
        <f>VLOOKUP($A21,'317'!$AI$1:$HO$2,57,FALSE)</f>
        <v>0</v>
      </c>
      <c r="BN21" s="69">
        <f>VLOOKUP($A21,'317'!$AI$1:$HO$2,58,FALSE)</f>
        <v>0</v>
      </c>
      <c r="BO21" s="69">
        <f>VLOOKUP($A21,'317'!$AI$1:$HO$2,59,FALSE)</f>
        <v>0</v>
      </c>
      <c r="BP21" s="69">
        <f>VLOOKUP($A21,'317'!$AI$1:$HO$2,60,FALSE)</f>
        <v>0</v>
      </c>
      <c r="BQ21" s="75">
        <f>VLOOKUP($A21,'317'!$AI$1:$HO$2,61,FALSE)</f>
        <v>0</v>
      </c>
      <c r="BR21" s="337"/>
      <c r="BS21" s="74">
        <f>VLOOKUP($A21,'317'!$AI$1:$HO$2,62,FALSE)</f>
        <v>0</v>
      </c>
      <c r="BT21" s="69">
        <f>VLOOKUP($A21,'317'!$AI$1:$HO$2,63,FALSE)</f>
        <v>0</v>
      </c>
      <c r="BU21" s="69">
        <f>VLOOKUP($A21,'317'!$AI$1:$HO$2,64,FALSE)</f>
        <v>0</v>
      </c>
      <c r="BV21" s="69">
        <f>VLOOKUP($A21,'317'!$AI$1:$HO$2,65,FALSE)</f>
        <v>0</v>
      </c>
      <c r="BW21" s="69">
        <f>VLOOKUP($A21,'317'!$AI$1:$HO$2,66,FALSE)</f>
        <v>0</v>
      </c>
      <c r="BX21" s="69">
        <f>VLOOKUP($A21,'317'!$AI$1:$HO$2,67,FALSE)</f>
        <v>0</v>
      </c>
      <c r="BY21" s="75">
        <f>VLOOKUP($A21,'317'!$AI$1:$HO$2,68,FALSE)</f>
        <v>0</v>
      </c>
      <c r="BZ21" s="337"/>
      <c r="CA21" s="74">
        <f>VLOOKUP($A21,'317'!$AI$1:$HO$2,69,FALSE)</f>
        <v>0</v>
      </c>
      <c r="CB21" s="69">
        <f>VLOOKUP($A21,'317'!$AI$1:$HO$2,70,FALSE)</f>
        <v>0</v>
      </c>
      <c r="CC21" s="69">
        <f>VLOOKUP($A21,'317'!$AI$1:$HO$2,71,FALSE)</f>
        <v>0</v>
      </c>
      <c r="CD21" s="69">
        <f>VLOOKUP($A21,'317'!$AI$1:$HO$2,72,FALSE)</f>
        <v>0</v>
      </c>
      <c r="CE21" s="69">
        <f>VLOOKUP($A21,'317'!$AI$1:$HO$2,73,FALSE)</f>
        <v>0</v>
      </c>
      <c r="CF21" s="69">
        <f>VLOOKUP($A21,'317'!$AI$1:$HO$2,74,FALSE)</f>
        <v>0</v>
      </c>
      <c r="CG21" s="75">
        <f>VLOOKUP($A21,'317'!$AI$1:$HO$2,75,FALSE)</f>
        <v>0</v>
      </c>
      <c r="CH21" s="337"/>
      <c r="CI21" s="74">
        <f>VLOOKUP($A21,'317'!$AI$1:$HO$2,76,FALSE)</f>
        <v>0</v>
      </c>
      <c r="CJ21" s="69">
        <f>VLOOKUP($A21,'317'!$AI$1:$HO$2,77,FALSE)</f>
        <v>0</v>
      </c>
      <c r="CK21" s="69">
        <f>VLOOKUP($A21,'317'!$AI$1:$HO$2,78,FALSE)</f>
        <v>0</v>
      </c>
      <c r="CL21" s="69">
        <f>VLOOKUP($A21,'317'!$AI$1:$HO$2,79,FALSE)</f>
        <v>0</v>
      </c>
      <c r="CM21" s="69">
        <f>VLOOKUP($A21,'317'!$AI$1:$HO$2,80,FALSE)</f>
        <v>0</v>
      </c>
      <c r="CN21" s="69">
        <f>VLOOKUP($A21,'317'!$AI$1:$HO$2,81,FALSE)</f>
        <v>0</v>
      </c>
      <c r="CO21" s="75">
        <f>VLOOKUP($A21,'317'!$AI$1:$HO$2,82,FALSE)</f>
        <v>0</v>
      </c>
      <c r="CP21" s="337"/>
      <c r="CQ21" s="74">
        <f>VLOOKUP($A21,'317'!$AI$1:$HO$2,83,FALSE)</f>
        <v>0</v>
      </c>
      <c r="CR21" s="69">
        <f>VLOOKUP($A21,'317'!$AI$1:$HO$2,84,FALSE)</f>
        <v>0</v>
      </c>
      <c r="CS21" s="69">
        <f>VLOOKUP($A21,'317'!$AI$1:$HO$2,85,FALSE)</f>
        <v>0</v>
      </c>
      <c r="CT21" s="69">
        <f>VLOOKUP($A21,'317'!$AI$1:$HO$2,86,FALSE)</f>
        <v>0</v>
      </c>
      <c r="CU21" s="69">
        <f>VLOOKUP($A21,'317'!$AI$1:$HO$2,87,FALSE)</f>
        <v>0</v>
      </c>
      <c r="CV21" s="69">
        <f>VLOOKUP($A21,'317'!$AI$1:$HO$2,88,FALSE)</f>
        <v>0</v>
      </c>
      <c r="CW21" s="75">
        <f>VLOOKUP($A21,'317'!$AI$1:$HO$2,89,FALSE)</f>
        <v>0</v>
      </c>
      <c r="CX21" s="337"/>
      <c r="CY21" s="74">
        <f>VLOOKUP($A21,'317'!$AI$1:$HO$2,90,FALSE)</f>
        <v>0</v>
      </c>
      <c r="CZ21" s="69">
        <f>VLOOKUP($A21,'317'!$AI$1:$HO$2,91,FALSE)</f>
        <v>0</v>
      </c>
      <c r="DA21" s="69">
        <f>VLOOKUP($A21,'317'!$AI$1:$HO$2,92,FALSE)</f>
        <v>0</v>
      </c>
      <c r="DB21" s="69">
        <f>VLOOKUP($A21,'317'!$AI$1:$HO$2,93,FALSE)</f>
        <v>0</v>
      </c>
      <c r="DC21" s="69">
        <f>VLOOKUP($A21,'317'!$AI$1:$HO$2,94,FALSE)</f>
        <v>0</v>
      </c>
      <c r="DD21" s="69">
        <f>VLOOKUP($A21,'317'!$AI$1:$HO$2,95,FALSE)</f>
        <v>0</v>
      </c>
      <c r="DE21" s="75">
        <f>VLOOKUP($A21,'317'!$AI$1:$HO$2,96,FALSE)</f>
        <v>0</v>
      </c>
      <c r="DF21" s="337"/>
      <c r="DG21" s="74">
        <f>VLOOKUP($A21,'317'!$AI$1:$HO$2,97,FALSE)</f>
        <v>0</v>
      </c>
      <c r="DH21" s="69">
        <f>VLOOKUP($A21,'317'!$AI$1:$HO$2,98,FALSE)</f>
        <v>0</v>
      </c>
      <c r="DI21" s="69">
        <f>VLOOKUP($A21,'317'!$AI$1:$HO$2,99,FALSE)</f>
        <v>0</v>
      </c>
      <c r="DJ21" s="69">
        <f>VLOOKUP($A21,'317'!$AI$1:$HO$2,100,FALSE)</f>
        <v>0</v>
      </c>
      <c r="DK21" s="69">
        <f>VLOOKUP($A21,'317'!$AI$1:$HO$2,101,FALSE)</f>
        <v>0</v>
      </c>
      <c r="DL21" s="69">
        <f>VLOOKUP($A21,'317'!$AI$1:$HO$2,102,FALSE)</f>
        <v>0</v>
      </c>
      <c r="DM21" s="75">
        <f>VLOOKUP($A21,'317'!$AI$1:$HO$2,103,FALSE)</f>
        <v>0</v>
      </c>
      <c r="DN21" s="337"/>
      <c r="DO21" s="74">
        <f>VLOOKUP($A21,'317'!$AI$1:$HO$2,104,FALSE)</f>
        <v>0</v>
      </c>
      <c r="DP21" s="69">
        <f>VLOOKUP($A21,'317'!$AI$1:$HO$2,105,FALSE)</f>
        <v>0</v>
      </c>
      <c r="DQ21" s="69">
        <f>VLOOKUP($A21,'317'!$AI$1:$HO$2,106,FALSE)</f>
        <v>0</v>
      </c>
      <c r="DR21" s="69">
        <f>VLOOKUP($A21,'317'!$AI$1:$HO$2,107,FALSE)</f>
        <v>0</v>
      </c>
      <c r="DS21" s="69">
        <f>VLOOKUP($A21,'317'!$AI$1:$HO$2,108,FALSE)</f>
        <v>0</v>
      </c>
      <c r="DT21" s="69">
        <f>VLOOKUP($A21,'317'!$AI$1:$HO$2,109,FALSE)</f>
        <v>0</v>
      </c>
      <c r="DU21" s="75">
        <f>VLOOKUP($A21,'317'!$AI$1:$HO$2,110,FALSE)</f>
        <v>0</v>
      </c>
      <c r="DV21" s="337"/>
      <c r="DW21" s="74">
        <f>VLOOKUP($A21,'317'!$AI$1:$HO$2,111,FALSE)</f>
        <v>0</v>
      </c>
      <c r="DX21" s="69">
        <f>VLOOKUP($A21,'317'!$AI$1:$HO$2,112,FALSE)</f>
        <v>0</v>
      </c>
      <c r="DY21" s="69">
        <f>VLOOKUP($A21,'317'!$AI$1:$HO$2,113,FALSE)</f>
        <v>0</v>
      </c>
      <c r="DZ21" s="69">
        <f>VLOOKUP($A21,'317'!$AI$1:$HO$2,114,FALSE)</f>
        <v>0</v>
      </c>
      <c r="EA21" s="69">
        <f>VLOOKUP($A21,'317'!$AI$1:$HO$2,115,FALSE)</f>
        <v>0</v>
      </c>
      <c r="EB21" s="69">
        <f>VLOOKUP($A21,'317'!$AI$1:$HO$2,116,FALSE)</f>
        <v>0</v>
      </c>
      <c r="EC21" s="75">
        <f>VLOOKUP($A21,'317'!$AI$1:$HO$2,117,FALSE)</f>
        <v>0</v>
      </c>
      <c r="ED21" s="337"/>
      <c r="EE21" s="74">
        <f>VLOOKUP($A21,'317'!$AI$1:$HO$2,118,FALSE)</f>
        <v>0</v>
      </c>
      <c r="EF21" s="69">
        <f>VLOOKUP($A21,'317'!$AI$1:$HO$2,119,FALSE)</f>
        <v>0</v>
      </c>
      <c r="EG21" s="69">
        <f>VLOOKUP($A21,'317'!$AI$1:$HO$2,120,FALSE)</f>
        <v>0</v>
      </c>
      <c r="EH21" s="69">
        <f>VLOOKUP($A21,'317'!$AI$1:$HO$2,121,FALSE)</f>
        <v>0</v>
      </c>
      <c r="EI21" s="69">
        <f>VLOOKUP($A21,'317'!$AI$1:$HO$2,122,FALSE)</f>
        <v>0</v>
      </c>
      <c r="EJ21" s="69">
        <f>VLOOKUP($A21,'317'!$AI$1:$HO$2,123,FALSE)</f>
        <v>0</v>
      </c>
      <c r="EK21" s="75">
        <f>VLOOKUP($A21,'317'!$AI$1:$HO$2,124,FALSE)</f>
        <v>0</v>
      </c>
      <c r="EL21" s="337"/>
      <c r="EM21" s="74">
        <f>VLOOKUP($A21,'317'!$AI$1:$HO$2,125,FALSE)</f>
        <v>0</v>
      </c>
      <c r="EN21" s="69">
        <f>VLOOKUP($A21,'317'!$AI$1:$HO$2,126,FALSE)</f>
        <v>0</v>
      </c>
      <c r="EO21" s="69">
        <f>VLOOKUP($A21,'317'!$AI$1:$HO$2,127,FALSE)</f>
        <v>0</v>
      </c>
      <c r="EP21" s="69">
        <f>VLOOKUP($A21,'317'!$AI$1:$HO$2,128,FALSE)</f>
        <v>0</v>
      </c>
      <c r="EQ21" s="69">
        <f>VLOOKUP($A21,'317'!$AI$1:$HO$2,129,FALSE)</f>
        <v>0</v>
      </c>
      <c r="ER21" s="69">
        <f>VLOOKUP($A21,'317'!$AI$1:$HO$2,130,FALSE)</f>
        <v>0</v>
      </c>
      <c r="ES21" s="75">
        <f>VLOOKUP($A21,'317'!$AI$1:$HO$2,131,FALSE)</f>
        <v>0</v>
      </c>
      <c r="ET21" s="337"/>
      <c r="EU21" s="74">
        <f>VLOOKUP($A21,'317'!$AI$1:$HO$2,132,FALSE)</f>
        <v>0</v>
      </c>
      <c r="EV21" s="69">
        <f>VLOOKUP($A21,'317'!$AI$1:$HO$2,133,FALSE)</f>
        <v>0</v>
      </c>
      <c r="EW21" s="69">
        <f>VLOOKUP($A21,'317'!$AI$1:$HO$2,134,FALSE)</f>
        <v>0</v>
      </c>
      <c r="EX21" s="69">
        <f>VLOOKUP($A21,'317'!$AI$1:$HO$2,135,FALSE)</f>
        <v>0</v>
      </c>
      <c r="EY21" s="69">
        <f>VLOOKUP($A21,'317'!$AI$1:$HO$2,136,FALSE)</f>
        <v>0</v>
      </c>
      <c r="EZ21" s="69">
        <f>VLOOKUP($A21,'317'!$AI$1:$HO$2,137,FALSE)</f>
        <v>0</v>
      </c>
      <c r="FA21" s="75">
        <f>VLOOKUP($A21,'317'!$AI$1:$HO$2,138,FALSE)</f>
        <v>0</v>
      </c>
      <c r="FB21" s="337"/>
      <c r="FC21" s="74">
        <f>VLOOKUP($A21,'317'!$AI$1:$HO$2,139,FALSE)</f>
        <v>0</v>
      </c>
      <c r="FD21" s="69">
        <f>VLOOKUP($A21,'317'!$AI$1:$HO$2,140,FALSE)</f>
        <v>0</v>
      </c>
      <c r="FE21" s="69">
        <f>VLOOKUP($A21,'317'!$AI$1:$HO$2,141,FALSE)</f>
        <v>0</v>
      </c>
      <c r="FF21" s="69">
        <f>VLOOKUP($A21,'317'!$AI$1:$HO$2,142,FALSE)</f>
        <v>0</v>
      </c>
      <c r="FG21" s="69">
        <f>VLOOKUP($A21,'317'!$AI$1:$HO$2,143,FALSE)</f>
        <v>0</v>
      </c>
      <c r="FH21" s="69">
        <f>VLOOKUP($A21,'317'!$AI$1:$HO$2,144,FALSE)</f>
        <v>0</v>
      </c>
      <c r="FI21" s="75">
        <f>VLOOKUP($A21,'317'!$AI$1:$HO$2,145,FALSE)</f>
        <v>0</v>
      </c>
      <c r="FJ21" s="337"/>
      <c r="FK21" s="74">
        <f>VLOOKUP($A21,'317'!$AI$1:$HO$2,146,FALSE)</f>
        <v>0</v>
      </c>
      <c r="FL21" s="69">
        <f>VLOOKUP($A21,'317'!$AI$1:$HO$2,147,FALSE)</f>
        <v>0</v>
      </c>
      <c r="FM21" s="69">
        <f>VLOOKUP($A21,'317'!$AI$1:$HO$2,148,FALSE)</f>
        <v>0</v>
      </c>
      <c r="FN21" s="69">
        <f>VLOOKUP($A21,'317'!$AI$1:$HO$2,149,FALSE)</f>
        <v>0</v>
      </c>
      <c r="FO21" s="69">
        <f>VLOOKUP($A21,'317'!$AI$1:$HO$2,150,FALSE)</f>
        <v>0</v>
      </c>
      <c r="FP21" s="69">
        <f>VLOOKUP($A21,'317'!$AI$1:$HO$2,151,FALSE)</f>
        <v>0</v>
      </c>
      <c r="FQ21" s="75">
        <f>VLOOKUP($A21,'317'!$AI$1:$HO$2,152,FALSE)</f>
        <v>0</v>
      </c>
      <c r="FR21" s="337"/>
      <c r="FS21" s="74">
        <f>VLOOKUP($A21,'317'!$AI$1:$HO$2,153,FALSE)</f>
        <v>0</v>
      </c>
      <c r="FT21" s="69">
        <f>VLOOKUP($A21,'317'!$AI$1:$HO$2,154,FALSE)</f>
        <v>0</v>
      </c>
      <c r="FU21" s="69">
        <f>VLOOKUP($A21,'317'!$AI$1:$HO$2,155,FALSE)</f>
        <v>0</v>
      </c>
      <c r="FV21" s="69">
        <f>VLOOKUP($A21,'317'!$AI$1:$HO$2,156,FALSE)</f>
        <v>0</v>
      </c>
      <c r="FW21" s="69">
        <f>VLOOKUP($A21,'317'!$AI$1:$HO$2,157,FALSE)</f>
        <v>0</v>
      </c>
      <c r="FX21" s="69">
        <f>VLOOKUP($A21,'317'!$AI$1:$HO$2,158,FALSE)</f>
        <v>0</v>
      </c>
      <c r="FY21" s="75">
        <f>VLOOKUP($A21,'317'!$AI$1:$HO$2,159,FALSE)</f>
        <v>0</v>
      </c>
      <c r="FZ21" s="337"/>
      <c r="GA21" s="74">
        <f>VLOOKUP($A21,'317'!$AI$1:$HO$2,160,FALSE)</f>
        <v>0</v>
      </c>
      <c r="GB21" s="69">
        <f>VLOOKUP($A21,'317'!$AI$1:$HO$2,161,FALSE)</f>
        <v>0</v>
      </c>
      <c r="GC21" s="69">
        <f>VLOOKUP($A21,'317'!$AI$1:$HO$2,162,FALSE)</f>
        <v>0</v>
      </c>
      <c r="GD21" s="69">
        <f>VLOOKUP($A21,'317'!$AI$1:$HO$2,163,FALSE)</f>
        <v>0</v>
      </c>
      <c r="GE21" s="69">
        <f>VLOOKUP($A21,'317'!$AI$1:$HO$2,164,FALSE)</f>
        <v>0</v>
      </c>
      <c r="GF21" s="69">
        <f>VLOOKUP($A21,'317'!$AI$1:$HO$2,165,FALSE)</f>
        <v>0</v>
      </c>
      <c r="GG21" s="75">
        <f>VLOOKUP($A21,'317'!$AI$1:$HO$2,166,FALSE)</f>
        <v>0</v>
      </c>
      <c r="GH21" s="337"/>
      <c r="GI21" s="74">
        <f>VLOOKUP($A21,'317'!$AI$1:$HO$2,167,FALSE)</f>
        <v>0</v>
      </c>
      <c r="GJ21" s="69">
        <f>VLOOKUP($A21,'317'!$AI$1:$HO$2,168,FALSE)</f>
        <v>0</v>
      </c>
      <c r="GK21" s="69">
        <f>VLOOKUP($A21,'317'!$AI$1:$HO$2,169,FALSE)</f>
        <v>0</v>
      </c>
      <c r="GL21" s="69">
        <f>VLOOKUP($A21,'317'!$AI$1:$HO$2,170,FALSE)</f>
        <v>0</v>
      </c>
      <c r="GM21" s="69">
        <f>VLOOKUP($A21,'317'!$AI$1:$HO$2,171,FALSE)</f>
        <v>0</v>
      </c>
      <c r="GN21" s="69">
        <f>VLOOKUP($A21,'317'!$AI$1:$HO$2,172,FALSE)</f>
        <v>0</v>
      </c>
      <c r="GO21" s="75">
        <f>VLOOKUP($A21,'317'!$AI$1:$HO$2,173,FALSE)</f>
        <v>0</v>
      </c>
      <c r="GP21" s="337"/>
      <c r="GQ21" s="74">
        <f>VLOOKUP($A21,'317'!$AI$1:$HO$2,174,FALSE)</f>
        <v>0</v>
      </c>
      <c r="GR21" s="69">
        <f>VLOOKUP($A21,'317'!$AI$1:$HO$2,175,FALSE)</f>
        <v>0</v>
      </c>
      <c r="GS21" s="69">
        <f>VLOOKUP($A21,'317'!$AI$1:$HO$2,176,FALSE)</f>
        <v>0</v>
      </c>
      <c r="GT21" s="69">
        <f>VLOOKUP($A21,'317'!$AI$1:$HO$2,177,FALSE)</f>
        <v>0</v>
      </c>
      <c r="GU21" s="69">
        <f>VLOOKUP($A21,'317'!$AI$1:$HO$2,178,FALSE)</f>
        <v>0</v>
      </c>
      <c r="GV21" s="69">
        <f>VLOOKUP($A21,'317'!$AI$1:$HO$2,179,FALSE)</f>
        <v>0</v>
      </c>
      <c r="GW21" s="75">
        <f>VLOOKUP($A21,'317'!$AI$1:$HO$2,180,FALSE)</f>
        <v>0</v>
      </c>
      <c r="GX21" s="337"/>
      <c r="GY21" s="74">
        <f>VLOOKUP($A21,'317'!$AI$1:$HO$2,181,FALSE)</f>
        <v>0</v>
      </c>
      <c r="GZ21" s="69">
        <f>VLOOKUP($A21,'317'!$AI$1:$HO$2,182,FALSE)</f>
        <v>0</v>
      </c>
      <c r="HA21" s="69">
        <f>VLOOKUP($A21,'317'!$AI$1:$HO$2,183,FALSE)</f>
        <v>0</v>
      </c>
      <c r="HB21" s="69">
        <f>VLOOKUP($A21,'317'!$AI$1:$HO$2,184,FALSE)</f>
        <v>0</v>
      </c>
      <c r="HC21" s="69">
        <f>VLOOKUP($A21,'317'!$AI$1:$HO$2,185,FALSE)</f>
        <v>0</v>
      </c>
      <c r="HD21" s="69">
        <f>VLOOKUP($A21,'317'!$AI$1:$HO$2,186,FALSE)</f>
        <v>0</v>
      </c>
      <c r="HE21" s="124">
        <f>VLOOKUP($A21,'317'!$AI$1:$HO$2,187,FALSE)</f>
        <v>0</v>
      </c>
      <c r="HF21" s="24"/>
      <c r="HG21" s="24"/>
    </row>
    <row r="22" spans="1:215" x14ac:dyDescent="0.25">
      <c r="A22" s="290">
        <f t="shared" si="0"/>
        <v>218</v>
      </c>
      <c r="B22" s="291">
        <f>VLOOKUP($A22,'318'!$AO$1:$HU$2,2,FALSE)</f>
        <v>0</v>
      </c>
      <c r="C22" s="290">
        <f>VLOOKUP($A22,'318'!$AO$1:$HU$2,3,FALSE)</f>
        <v>0</v>
      </c>
      <c r="D22" s="290">
        <f>VLOOKUP($A22,'318'!$AO$1:$HU$2,4,FALSE)</f>
        <v>0</v>
      </c>
      <c r="E22" s="292">
        <f>VLOOKUP($A22,'318'!$AO$1:$HU$2,5,FALSE)</f>
        <v>0</v>
      </c>
      <c r="F22" s="337"/>
      <c r="G22" s="73">
        <f>VLOOKUP($A22,'318'!$AO$1:$HU$2,6,FALSE)</f>
        <v>0</v>
      </c>
      <c r="H22" s="24">
        <f>VLOOKUP($A22,'318'!$AO$1:$HU$2,7,FALSE)</f>
        <v>0</v>
      </c>
      <c r="I22" s="24">
        <f>VLOOKUP($A22,'318'!$AO$1:$HU$2,8,FALSE)</f>
        <v>0</v>
      </c>
      <c r="J22" s="24">
        <f>VLOOKUP($A22,'318'!$AO$1:$HU$2,9,FALSE)</f>
        <v>0</v>
      </c>
      <c r="K22" s="24">
        <f>VLOOKUP($A22,'318'!$AO$1:$HU$2,10,FALSE)</f>
        <v>0</v>
      </c>
      <c r="L22" s="24">
        <f>VLOOKUP($A22,'318'!$AO$1:$HU$2,11,FALSE)</f>
        <v>0</v>
      </c>
      <c r="M22" s="137">
        <f>VLOOKUP($A22,'318'!$AO$1:$HU$2,12,FALSE)</f>
        <v>0</v>
      </c>
      <c r="N22" s="337"/>
      <c r="O22" s="74">
        <f>VLOOKUP($A22,'318'!$AO$1:$HU$2,13,FALSE)</f>
        <v>0</v>
      </c>
      <c r="P22" s="69">
        <f>VLOOKUP($A22,'318'!$AO$1:$HU$2,14,FALSE)</f>
        <v>0</v>
      </c>
      <c r="Q22" s="69">
        <f>VLOOKUP($A22,'318'!$AO$1:$HU$2,15,FALSE)</f>
        <v>0</v>
      </c>
      <c r="R22" s="69">
        <f>VLOOKUP($A22,'318'!$AO$1:$HU$2,16,FALSE)</f>
        <v>0</v>
      </c>
      <c r="S22" s="69">
        <f>VLOOKUP($A22,'318'!$AO$1:$HU$2,17,FALSE)</f>
        <v>0</v>
      </c>
      <c r="T22" s="69">
        <f>VLOOKUP($A22,'318'!$AO$1:$HU$2,18,FALSE)</f>
        <v>0</v>
      </c>
      <c r="U22" s="75">
        <f>VLOOKUP($A22,'318'!$AO$1:$HU$2,19,FALSE)</f>
        <v>0</v>
      </c>
      <c r="V22" s="337"/>
      <c r="W22" s="74">
        <f>VLOOKUP($A22,'318'!$AO$1:$HU$2,20,FALSE)</f>
        <v>0</v>
      </c>
      <c r="X22" s="69">
        <f>VLOOKUP($A22,'318'!$AO$1:$HU$2,21,FALSE)</f>
        <v>0</v>
      </c>
      <c r="Y22" s="69">
        <f>VLOOKUP($A22,'318'!$AO$1:$HU$2,22,FALSE)</f>
        <v>0</v>
      </c>
      <c r="Z22" s="69">
        <f>VLOOKUP($A22,'318'!$AO$1:$HU$2,23,FALSE)</f>
        <v>0</v>
      </c>
      <c r="AA22" s="69">
        <f>VLOOKUP($A22,'318'!$AO$1:$HU$2,24,FALSE)</f>
        <v>0</v>
      </c>
      <c r="AB22" s="69">
        <f>VLOOKUP($A22,'318'!$AO$1:$HU$2,25,FALSE)</f>
        <v>0</v>
      </c>
      <c r="AC22" s="75">
        <f>VLOOKUP($A22,'318'!$AO$1:$HU$2,26,FALSE)</f>
        <v>0</v>
      </c>
      <c r="AD22" s="337"/>
      <c r="AE22" s="74">
        <f>VLOOKUP($A22,'318'!$AO$1:$HU$2,27,FALSE)</f>
        <v>0</v>
      </c>
      <c r="AF22" s="69">
        <f>VLOOKUP($A22,'318'!$AO$1:$HU$2,28,FALSE)</f>
        <v>0</v>
      </c>
      <c r="AG22" s="69">
        <f>VLOOKUP($A22,'318'!$AO$1:$HU$2,29,FALSE)</f>
        <v>0</v>
      </c>
      <c r="AH22" s="69">
        <f>VLOOKUP($A22,'318'!$AO$1:$HU$2,30,FALSE)</f>
        <v>0</v>
      </c>
      <c r="AI22" s="69">
        <f>VLOOKUP($A22,'318'!$AO$1:$HU$2,31,FALSE)</f>
        <v>0</v>
      </c>
      <c r="AJ22" s="69">
        <f>VLOOKUP($A22,'318'!$AO$1:$HU$2,32,FALSE)</f>
        <v>0</v>
      </c>
      <c r="AK22" s="75">
        <f>VLOOKUP($A22,'318'!$AO$1:$HU$2,33,FALSE)</f>
        <v>0</v>
      </c>
      <c r="AL22" s="337"/>
      <c r="AM22" s="74">
        <f>VLOOKUP($A22,'318'!$AO$1:$HU$2,34,FALSE)</f>
        <v>0</v>
      </c>
      <c r="AN22" s="69">
        <f>VLOOKUP($A22,'318'!$AO$1:$HU$2,35,FALSE)</f>
        <v>0</v>
      </c>
      <c r="AO22" s="69">
        <f>VLOOKUP($A22,'318'!$AO$1:$HU$2,36,FALSE)</f>
        <v>0</v>
      </c>
      <c r="AP22" s="69">
        <f>VLOOKUP($A22,'318'!$AO$1:$HU$2,37,FALSE)</f>
        <v>0</v>
      </c>
      <c r="AQ22" s="69">
        <f>VLOOKUP($A22,'318'!$AO$1:$HU$2,38,FALSE)</f>
        <v>0</v>
      </c>
      <c r="AR22" s="69">
        <f>VLOOKUP($A22,'318'!$AO$1:$HU$2,39,FALSE)</f>
        <v>0</v>
      </c>
      <c r="AS22" s="75">
        <f>VLOOKUP($A22,'318'!$AO$1:$HU$2,40,FALSE)</f>
        <v>0</v>
      </c>
      <c r="AT22" s="337"/>
      <c r="AU22" s="74">
        <f>VLOOKUP($A22,'318'!$AO$1:$HU$2,41,FALSE)</f>
        <v>0</v>
      </c>
      <c r="AV22" s="69">
        <f>VLOOKUP($A22,'318'!$AO$1:$HU$2,42,FALSE)</f>
        <v>0</v>
      </c>
      <c r="AW22" s="69">
        <f>VLOOKUP($A22,'318'!$AO$1:$HU$2,43,FALSE)</f>
        <v>0</v>
      </c>
      <c r="AX22" s="69">
        <f>VLOOKUP($A22,'318'!$AO$1:$HU$2,44,FALSE)</f>
        <v>0</v>
      </c>
      <c r="AY22" s="69">
        <f>VLOOKUP($A22,'318'!$AO$1:$HU$2,45,FALSE)</f>
        <v>0</v>
      </c>
      <c r="AZ22" s="69">
        <f>VLOOKUP($A22,'318'!$AO$1:$HU$2,46,FALSE)</f>
        <v>0</v>
      </c>
      <c r="BA22" s="75">
        <f>VLOOKUP($A22,'318'!$AO$1:$HU$2,47,FALSE)</f>
        <v>0</v>
      </c>
      <c r="BB22" s="337"/>
      <c r="BC22" s="74">
        <f>VLOOKUP($A22,'318'!$AO$1:$HU$2,48,FALSE)</f>
        <v>0</v>
      </c>
      <c r="BD22" s="69">
        <f>VLOOKUP($A22,'318'!$AO$1:$HU$2,49,FALSE)</f>
        <v>0</v>
      </c>
      <c r="BE22" s="69">
        <f>VLOOKUP($A22,'318'!$AO$1:$HU$2,50,FALSE)</f>
        <v>0</v>
      </c>
      <c r="BF22" s="69">
        <f>VLOOKUP($A22,'318'!$AO$1:$HU$2,51,FALSE)</f>
        <v>0</v>
      </c>
      <c r="BG22" s="69">
        <f>VLOOKUP($A22,'318'!$AO$1:$HU$2,52,FALSE)</f>
        <v>0</v>
      </c>
      <c r="BH22" s="69">
        <f>VLOOKUP($A22,'318'!$AO$1:$HU$2,53,FALSE)</f>
        <v>0</v>
      </c>
      <c r="BI22" s="75">
        <f>VLOOKUP($A22,'318'!$AO$1:$HU$2,54,FALSE)</f>
        <v>0</v>
      </c>
      <c r="BJ22" s="337"/>
      <c r="BK22" s="74">
        <f>VLOOKUP($A22,'318'!$AO$1:$HU$2,55,FALSE)</f>
        <v>0</v>
      </c>
      <c r="BL22" s="69">
        <f>VLOOKUP($A22,'318'!$AO$1:$HU$2,56,FALSE)</f>
        <v>0</v>
      </c>
      <c r="BM22" s="69">
        <f>VLOOKUP($A22,'318'!$AO$1:$HU$2,57,FALSE)</f>
        <v>0</v>
      </c>
      <c r="BN22" s="69">
        <f>VLOOKUP($A22,'318'!$AO$1:$HU$2,58,FALSE)</f>
        <v>0</v>
      </c>
      <c r="BO22" s="69">
        <f>VLOOKUP($A22,'318'!$AO$1:$HU$2,59,FALSE)</f>
        <v>0</v>
      </c>
      <c r="BP22" s="69">
        <f>VLOOKUP($A22,'318'!$AO$1:$HU$2,60,FALSE)</f>
        <v>0</v>
      </c>
      <c r="BQ22" s="75">
        <f>VLOOKUP($A22,'318'!$AO$1:$HU$2,61,FALSE)</f>
        <v>0</v>
      </c>
      <c r="BR22" s="337"/>
      <c r="BS22" s="74">
        <f>VLOOKUP($A22,'318'!$AO$1:$HU$2,62,FALSE)</f>
        <v>0</v>
      </c>
      <c r="BT22" s="69">
        <f>VLOOKUP($A22,'318'!$AO$1:$HU$2,63,FALSE)</f>
        <v>0</v>
      </c>
      <c r="BU22" s="69">
        <f>VLOOKUP($A22,'318'!$AO$1:$HU$2,64,FALSE)</f>
        <v>0</v>
      </c>
      <c r="BV22" s="69">
        <f>VLOOKUP($A22,'318'!$AO$1:$HU$2,65,FALSE)</f>
        <v>0</v>
      </c>
      <c r="BW22" s="69">
        <f>VLOOKUP($A22,'318'!$AO$1:$HU$2,66,FALSE)</f>
        <v>0</v>
      </c>
      <c r="BX22" s="69">
        <f>VLOOKUP($A22,'318'!$AO$1:$HU$2,67,FALSE)</f>
        <v>0</v>
      </c>
      <c r="BY22" s="75">
        <f>VLOOKUP($A22,'318'!$AO$1:$HU$2,68,FALSE)</f>
        <v>0</v>
      </c>
      <c r="BZ22" s="337"/>
      <c r="CA22" s="74">
        <f>VLOOKUP($A22,'318'!$AO$1:$HU$2,69,FALSE)</f>
        <v>0</v>
      </c>
      <c r="CB22" s="69">
        <f>VLOOKUP($A22,'318'!$AO$1:$HU$2,70,FALSE)</f>
        <v>0</v>
      </c>
      <c r="CC22" s="69">
        <f>VLOOKUP($A22,'318'!$AO$1:$HU$2,71,FALSE)</f>
        <v>0</v>
      </c>
      <c r="CD22" s="69">
        <f>VLOOKUP($A22,'318'!$AO$1:$HU$2,72,FALSE)</f>
        <v>0</v>
      </c>
      <c r="CE22" s="69">
        <f>VLOOKUP($A22,'318'!$AO$1:$HU$2,73,FALSE)</f>
        <v>0</v>
      </c>
      <c r="CF22" s="69">
        <f>VLOOKUP($A22,'318'!$AO$1:$HU$2,74,FALSE)</f>
        <v>0</v>
      </c>
      <c r="CG22" s="75">
        <f>VLOOKUP($A22,'318'!$AO$1:$HU$2,75,FALSE)</f>
        <v>0</v>
      </c>
      <c r="CH22" s="337"/>
      <c r="CI22" s="74">
        <f>VLOOKUP($A22,'318'!$AO$1:$HU$2,76,FALSE)</f>
        <v>0</v>
      </c>
      <c r="CJ22" s="69">
        <f>VLOOKUP($A22,'318'!$AO$1:$HU$2,77,FALSE)</f>
        <v>0</v>
      </c>
      <c r="CK22" s="69">
        <f>VLOOKUP($A22,'318'!$AO$1:$HU$2,78,FALSE)</f>
        <v>0</v>
      </c>
      <c r="CL22" s="69">
        <f>VLOOKUP($A22,'318'!$AO$1:$HU$2,79,FALSE)</f>
        <v>0</v>
      </c>
      <c r="CM22" s="69">
        <f>VLOOKUP($A22,'318'!$AO$1:$HU$2,80,FALSE)</f>
        <v>0</v>
      </c>
      <c r="CN22" s="69">
        <f>VLOOKUP($A22,'318'!$AO$1:$HU$2,81,FALSE)</f>
        <v>0</v>
      </c>
      <c r="CO22" s="75">
        <f>VLOOKUP($A22,'318'!$AO$1:$HU$2,82,FALSE)</f>
        <v>0</v>
      </c>
      <c r="CP22" s="337"/>
      <c r="CQ22" s="74">
        <f>VLOOKUP($A22,'318'!$AO$1:$HU$2,83,FALSE)</f>
        <v>0</v>
      </c>
      <c r="CR22" s="69">
        <f>VLOOKUP($A22,'318'!$AO$1:$HU$2,84,FALSE)</f>
        <v>0</v>
      </c>
      <c r="CS22" s="69">
        <f>VLOOKUP($A22,'318'!$AO$1:$HU$2,85,FALSE)</f>
        <v>0</v>
      </c>
      <c r="CT22" s="69">
        <f>VLOOKUP($A22,'318'!$AO$1:$HU$2,86,FALSE)</f>
        <v>0</v>
      </c>
      <c r="CU22" s="69">
        <f>VLOOKUP($A22,'318'!$AO$1:$HU$2,87,FALSE)</f>
        <v>0</v>
      </c>
      <c r="CV22" s="69">
        <f>VLOOKUP($A22,'318'!$AO$1:$HU$2,88,FALSE)</f>
        <v>0</v>
      </c>
      <c r="CW22" s="75">
        <f>VLOOKUP($A22,'318'!$AO$1:$HU$2,89,FALSE)</f>
        <v>0</v>
      </c>
      <c r="CX22" s="337"/>
      <c r="CY22" s="74">
        <f>VLOOKUP($A22,'318'!$AO$1:$HU$2,90,FALSE)</f>
        <v>0</v>
      </c>
      <c r="CZ22" s="69">
        <f>VLOOKUP($A22,'318'!$AO$1:$HU$2,91,FALSE)</f>
        <v>0</v>
      </c>
      <c r="DA22" s="69">
        <f>VLOOKUP($A22,'318'!$AO$1:$HU$2,92,FALSE)</f>
        <v>0</v>
      </c>
      <c r="DB22" s="69">
        <f>VLOOKUP($A22,'318'!$AO$1:$HU$2,93,FALSE)</f>
        <v>0</v>
      </c>
      <c r="DC22" s="69">
        <f>VLOOKUP($A22,'318'!$AO$1:$HU$2,94,FALSE)</f>
        <v>0</v>
      </c>
      <c r="DD22" s="69">
        <f>VLOOKUP($A22,'318'!$AO$1:$HU$2,95,FALSE)</f>
        <v>0</v>
      </c>
      <c r="DE22" s="75">
        <f>VLOOKUP($A22,'318'!$AO$1:$HU$2,96,FALSE)</f>
        <v>0</v>
      </c>
      <c r="DF22" s="337"/>
      <c r="DG22" s="74">
        <f>VLOOKUP($A22,'318'!$AO$1:$HU$2,97,FALSE)</f>
        <v>0</v>
      </c>
      <c r="DH22" s="69">
        <f>VLOOKUP($A22,'318'!$AO$1:$HU$2,98,FALSE)</f>
        <v>0</v>
      </c>
      <c r="DI22" s="69">
        <f>VLOOKUP($A22,'318'!$AO$1:$HU$2,99,FALSE)</f>
        <v>0</v>
      </c>
      <c r="DJ22" s="69">
        <f>VLOOKUP($A22,'318'!$AO$1:$HU$2,100,FALSE)</f>
        <v>0</v>
      </c>
      <c r="DK22" s="69">
        <f>VLOOKUP($A22,'318'!$AO$1:$HU$2,101,FALSE)</f>
        <v>0</v>
      </c>
      <c r="DL22" s="69">
        <f>VLOOKUP($A22,'318'!$AO$1:$HU$2,102,FALSE)</f>
        <v>0</v>
      </c>
      <c r="DM22" s="75">
        <f>VLOOKUP($A22,'318'!$AO$1:$HU$2,103,FALSE)</f>
        <v>0</v>
      </c>
      <c r="DN22" s="337"/>
      <c r="DO22" s="74">
        <f>VLOOKUP($A22,'318'!$AO$1:$HU$2,104,FALSE)</f>
        <v>0</v>
      </c>
      <c r="DP22" s="69">
        <f>VLOOKUP($A22,'318'!$AO$1:$HU$2,105,FALSE)</f>
        <v>0</v>
      </c>
      <c r="DQ22" s="69">
        <f>VLOOKUP($A22,'318'!$AO$1:$HU$2,106,FALSE)</f>
        <v>0</v>
      </c>
      <c r="DR22" s="69">
        <f>VLOOKUP($A22,'318'!$AO$1:$HU$2,107,FALSE)</f>
        <v>0</v>
      </c>
      <c r="DS22" s="69">
        <f>VLOOKUP($A22,'318'!$AO$1:$HU$2,108,FALSE)</f>
        <v>0</v>
      </c>
      <c r="DT22" s="69">
        <f>VLOOKUP($A22,'318'!$AO$1:$HU$2,109,FALSE)</f>
        <v>0</v>
      </c>
      <c r="DU22" s="75">
        <f>VLOOKUP($A22,'318'!$AO$1:$HU$2,110,FALSE)</f>
        <v>0</v>
      </c>
      <c r="DV22" s="337"/>
      <c r="DW22" s="74">
        <f>VLOOKUP($A22,'318'!$AO$1:$HU$2,111,FALSE)</f>
        <v>0</v>
      </c>
      <c r="DX22" s="69">
        <f>VLOOKUP($A22,'318'!$AO$1:$HU$2,112,FALSE)</f>
        <v>0</v>
      </c>
      <c r="DY22" s="69">
        <f>VLOOKUP($A22,'318'!$AO$1:$HU$2,113,FALSE)</f>
        <v>0</v>
      </c>
      <c r="DZ22" s="69">
        <f>VLOOKUP($A22,'318'!$AO$1:$HU$2,114,FALSE)</f>
        <v>0</v>
      </c>
      <c r="EA22" s="69">
        <f>VLOOKUP($A22,'318'!$AO$1:$HU$2,115,FALSE)</f>
        <v>0</v>
      </c>
      <c r="EB22" s="69">
        <f>VLOOKUP($A22,'318'!$AO$1:$HU$2,116,FALSE)</f>
        <v>0</v>
      </c>
      <c r="EC22" s="75">
        <f>VLOOKUP($A22,'318'!$AO$1:$HU$2,117,FALSE)</f>
        <v>0</v>
      </c>
      <c r="ED22" s="337"/>
      <c r="EE22" s="74">
        <f>VLOOKUP($A22,'318'!$AO$1:$HU$2,118,FALSE)</f>
        <v>0</v>
      </c>
      <c r="EF22" s="69">
        <f>VLOOKUP($A22,'318'!$AO$1:$HU$2,119,FALSE)</f>
        <v>0</v>
      </c>
      <c r="EG22" s="69">
        <f>VLOOKUP($A22,'318'!$AO$1:$HU$2,120,FALSE)</f>
        <v>0</v>
      </c>
      <c r="EH22" s="69">
        <f>VLOOKUP($A22,'318'!$AO$1:$HU$2,121,FALSE)</f>
        <v>0</v>
      </c>
      <c r="EI22" s="69">
        <f>VLOOKUP($A22,'318'!$AO$1:$HU$2,122,FALSE)</f>
        <v>0</v>
      </c>
      <c r="EJ22" s="69">
        <f>VLOOKUP($A22,'318'!$AO$1:$HU$2,123,FALSE)</f>
        <v>0</v>
      </c>
      <c r="EK22" s="75">
        <f>VLOOKUP($A22,'318'!$AO$1:$HU$2,124,FALSE)</f>
        <v>0</v>
      </c>
      <c r="EL22" s="337"/>
      <c r="EM22" s="74">
        <f>VLOOKUP($A22,'318'!$AO$1:$HU$2,125,FALSE)</f>
        <v>0</v>
      </c>
      <c r="EN22" s="69">
        <f>VLOOKUP($A22,'318'!$AO$1:$HU$2,126,FALSE)</f>
        <v>0</v>
      </c>
      <c r="EO22" s="69">
        <f>VLOOKUP($A22,'318'!$AO$1:$HU$2,127,FALSE)</f>
        <v>0</v>
      </c>
      <c r="EP22" s="69">
        <f>VLOOKUP($A22,'318'!$AO$1:$HU$2,128,FALSE)</f>
        <v>0</v>
      </c>
      <c r="EQ22" s="69">
        <f>VLOOKUP($A22,'318'!$AO$1:$HU$2,129,FALSE)</f>
        <v>0</v>
      </c>
      <c r="ER22" s="69">
        <f>VLOOKUP($A22,'318'!$AO$1:$HU$2,130,FALSE)</f>
        <v>0</v>
      </c>
      <c r="ES22" s="75">
        <f>VLOOKUP($A22,'318'!$AO$1:$HU$2,131,FALSE)</f>
        <v>0</v>
      </c>
      <c r="ET22" s="337"/>
      <c r="EU22" s="74">
        <f>VLOOKUP($A22,'318'!$AO$1:$HU$2,132,FALSE)</f>
        <v>0</v>
      </c>
      <c r="EV22" s="69">
        <f>VLOOKUP($A22,'318'!$AO$1:$HU$2,133,FALSE)</f>
        <v>0</v>
      </c>
      <c r="EW22" s="69">
        <f>VLOOKUP($A22,'318'!$AO$1:$HU$2,134,FALSE)</f>
        <v>0</v>
      </c>
      <c r="EX22" s="69">
        <f>VLOOKUP($A22,'318'!$AO$1:$HU$2,135,FALSE)</f>
        <v>0</v>
      </c>
      <c r="EY22" s="69">
        <f>VLOOKUP($A22,'318'!$AO$1:$HU$2,136,FALSE)</f>
        <v>0</v>
      </c>
      <c r="EZ22" s="69">
        <f>VLOOKUP($A22,'318'!$AO$1:$HU$2,137,FALSE)</f>
        <v>0</v>
      </c>
      <c r="FA22" s="75">
        <f>VLOOKUP($A22,'318'!$AO$1:$HU$2,138,FALSE)</f>
        <v>0</v>
      </c>
      <c r="FB22" s="337"/>
      <c r="FC22" s="74">
        <f>VLOOKUP($A22,'318'!$AO$1:$HU$2,139,FALSE)</f>
        <v>0</v>
      </c>
      <c r="FD22" s="69">
        <f>VLOOKUP($A22,'318'!$AO$1:$HU$2,140,FALSE)</f>
        <v>0</v>
      </c>
      <c r="FE22" s="69">
        <f>VLOOKUP($A22,'318'!$AO$1:$HU$2,141,FALSE)</f>
        <v>0</v>
      </c>
      <c r="FF22" s="69">
        <f>VLOOKUP($A22,'318'!$AO$1:$HU$2,142,FALSE)</f>
        <v>0</v>
      </c>
      <c r="FG22" s="69">
        <f>VLOOKUP($A22,'318'!$AO$1:$HU$2,143,FALSE)</f>
        <v>0</v>
      </c>
      <c r="FH22" s="69">
        <f>VLOOKUP($A22,'318'!$AO$1:$HU$2,144,FALSE)</f>
        <v>0</v>
      </c>
      <c r="FI22" s="75">
        <f>VLOOKUP($A22,'318'!$AO$1:$HU$2,145,FALSE)</f>
        <v>0</v>
      </c>
      <c r="FJ22" s="337"/>
      <c r="FK22" s="74">
        <f>VLOOKUP($A22,'318'!$AO$1:$HU$2,146,FALSE)</f>
        <v>0</v>
      </c>
      <c r="FL22" s="69">
        <f>VLOOKUP($A22,'318'!$AO$1:$HU$2,147,FALSE)</f>
        <v>0</v>
      </c>
      <c r="FM22" s="69">
        <f>VLOOKUP($A22,'318'!$AO$1:$HU$2,148,FALSE)</f>
        <v>0</v>
      </c>
      <c r="FN22" s="69">
        <f>VLOOKUP($A22,'318'!$AO$1:$HU$2,149,FALSE)</f>
        <v>0</v>
      </c>
      <c r="FO22" s="69">
        <f>VLOOKUP($A22,'318'!$AO$1:$HU$2,150,FALSE)</f>
        <v>0</v>
      </c>
      <c r="FP22" s="69">
        <f>VLOOKUP($A22,'318'!$AO$1:$HU$2,151,FALSE)</f>
        <v>0</v>
      </c>
      <c r="FQ22" s="75">
        <f>VLOOKUP($A22,'318'!$AO$1:$HU$2,152,FALSE)</f>
        <v>0</v>
      </c>
      <c r="FR22" s="337"/>
      <c r="FS22" s="74">
        <f>VLOOKUP($A22,'318'!$AO$1:$HU$2,153,FALSE)</f>
        <v>0</v>
      </c>
      <c r="FT22" s="69">
        <f>VLOOKUP($A22,'318'!$AO$1:$HU$2,154,FALSE)</f>
        <v>0</v>
      </c>
      <c r="FU22" s="69">
        <f>VLOOKUP($A22,'318'!$AO$1:$HU$2,155,FALSE)</f>
        <v>0</v>
      </c>
      <c r="FV22" s="69">
        <f>VLOOKUP($A22,'318'!$AO$1:$HU$2,156,FALSE)</f>
        <v>0</v>
      </c>
      <c r="FW22" s="69">
        <f>VLOOKUP($A22,'318'!$AO$1:$HU$2,157,FALSE)</f>
        <v>0</v>
      </c>
      <c r="FX22" s="69">
        <f>VLOOKUP($A22,'318'!$AO$1:$HU$2,158,FALSE)</f>
        <v>0</v>
      </c>
      <c r="FY22" s="75">
        <f>VLOOKUP($A22,'318'!$AO$1:$HU$2,159,FALSE)</f>
        <v>0</v>
      </c>
      <c r="FZ22" s="337"/>
      <c r="GA22" s="74">
        <f>VLOOKUP($A22,'318'!$AO$1:$HU$2,160,FALSE)</f>
        <v>0</v>
      </c>
      <c r="GB22" s="69">
        <f>VLOOKUP($A22,'318'!$AO$1:$HU$2,161,FALSE)</f>
        <v>0</v>
      </c>
      <c r="GC22" s="69">
        <f>VLOOKUP($A22,'318'!$AO$1:$HU$2,162,FALSE)</f>
        <v>0</v>
      </c>
      <c r="GD22" s="69">
        <f>VLOOKUP($A22,'318'!$AO$1:$HU$2,163,FALSE)</f>
        <v>0</v>
      </c>
      <c r="GE22" s="69">
        <f>VLOOKUP($A22,'318'!$AO$1:$HU$2,164,FALSE)</f>
        <v>0</v>
      </c>
      <c r="GF22" s="69">
        <f>VLOOKUP($A22,'318'!$AO$1:$HU$2,165,FALSE)</f>
        <v>0</v>
      </c>
      <c r="GG22" s="75">
        <f>VLOOKUP($A22,'318'!$AO$1:$HU$2,166,FALSE)</f>
        <v>0</v>
      </c>
      <c r="GH22" s="337"/>
      <c r="GI22" s="74">
        <f>VLOOKUP($A22,'318'!$AO$1:$HU$2,167,FALSE)</f>
        <v>0</v>
      </c>
      <c r="GJ22" s="69">
        <f>VLOOKUP($A22,'318'!$AO$1:$HU$2,168,FALSE)</f>
        <v>0</v>
      </c>
      <c r="GK22" s="69">
        <f>VLOOKUP($A22,'318'!$AO$1:$HU$2,169,FALSE)</f>
        <v>0</v>
      </c>
      <c r="GL22" s="69">
        <f>VLOOKUP($A22,'318'!$AO$1:$HU$2,170,FALSE)</f>
        <v>0</v>
      </c>
      <c r="GM22" s="69">
        <f>VLOOKUP($A22,'318'!$AO$1:$HU$2,171,FALSE)</f>
        <v>0</v>
      </c>
      <c r="GN22" s="69">
        <f>VLOOKUP($A22,'318'!$AO$1:$HU$2,172,FALSE)</f>
        <v>0</v>
      </c>
      <c r="GO22" s="75">
        <f>VLOOKUP($A22,'318'!$AO$1:$HU$2,173,FALSE)</f>
        <v>0</v>
      </c>
      <c r="GP22" s="337"/>
      <c r="GQ22" s="74">
        <f>VLOOKUP($A22,'318'!$AO$1:$HU$2,174,FALSE)</f>
        <v>0</v>
      </c>
      <c r="GR22" s="69">
        <f>VLOOKUP($A22,'318'!$AO$1:$HU$2,175,FALSE)</f>
        <v>0</v>
      </c>
      <c r="GS22" s="69">
        <f>VLOOKUP($A22,'318'!$AO$1:$HU$2,176,FALSE)</f>
        <v>0</v>
      </c>
      <c r="GT22" s="69">
        <f>VLOOKUP($A22,'318'!$AO$1:$HU$2,177,FALSE)</f>
        <v>0</v>
      </c>
      <c r="GU22" s="69">
        <f>VLOOKUP($A22,'318'!$AO$1:$HU$2,178,FALSE)</f>
        <v>0</v>
      </c>
      <c r="GV22" s="69">
        <f>VLOOKUP($A22,'318'!$AO$1:$HU$2,179,FALSE)</f>
        <v>0</v>
      </c>
      <c r="GW22" s="75">
        <f>VLOOKUP($A22,'318'!$AO$1:$HU$2,180,FALSE)</f>
        <v>0</v>
      </c>
      <c r="GX22" s="337"/>
      <c r="GY22" s="74">
        <f>VLOOKUP($A22,'318'!$AO$1:$HU$2,181,FALSE)</f>
        <v>0</v>
      </c>
      <c r="GZ22" s="69">
        <f>VLOOKUP($A22,'318'!$AO$1:$HU$2,182,FALSE)</f>
        <v>0</v>
      </c>
      <c r="HA22" s="69">
        <f>VLOOKUP($A22,'318'!$AO$1:$HU$2,183,FALSE)</f>
        <v>0</v>
      </c>
      <c r="HB22" s="69">
        <f>VLOOKUP($A22,'318'!$AO$1:$HU$2,184,FALSE)</f>
        <v>0</v>
      </c>
      <c r="HC22" s="69">
        <f>VLOOKUP($A22,'318'!$AO$1:$HU$2,185,FALSE)</f>
        <v>0</v>
      </c>
      <c r="HD22" s="69">
        <f>VLOOKUP($A22,'318'!$AO$1:$HU$2,186,FALSE)</f>
        <v>0</v>
      </c>
      <c r="HE22" s="124">
        <f>VLOOKUP($A22,'318'!$AO$1:$HU$2,187,FALSE)</f>
        <v>0</v>
      </c>
      <c r="HF22" s="24"/>
      <c r="HG22" s="24"/>
    </row>
    <row r="23" spans="1:215" x14ac:dyDescent="0.25">
      <c r="A23" s="290">
        <f t="shared" si="0"/>
        <v>219</v>
      </c>
      <c r="B23" s="291">
        <f>VLOOKUP($A23,'319'!$AG$1:$HM$2,2,FALSE)</f>
        <v>0</v>
      </c>
      <c r="C23" s="290">
        <f>VLOOKUP($A23,'319'!$AG$1:$HM$2,3,FALSE)</f>
        <v>0</v>
      </c>
      <c r="D23" s="290">
        <f>VLOOKUP($A23,'319'!$AG$1:$HM$2,4,FALSE)</f>
        <v>0</v>
      </c>
      <c r="E23" s="292">
        <f>VLOOKUP($A23,'319'!$AG$1:$HM$2,5,FALSE)</f>
        <v>0</v>
      </c>
      <c r="F23" s="337"/>
      <c r="G23" s="73">
        <f>VLOOKUP($A23,'319'!$AG$1:$HM$2,6,FALSE)</f>
        <v>0</v>
      </c>
      <c r="H23" s="24">
        <f>VLOOKUP($A23,'319'!$AG$1:$HM$2,7,FALSE)</f>
        <v>0</v>
      </c>
      <c r="I23" s="24">
        <f>VLOOKUP($A23,'319'!$AG$1:$HM$2,8,FALSE)</f>
        <v>0</v>
      </c>
      <c r="J23" s="24">
        <f>VLOOKUP($A23,'319'!$AG$1:$HM$2,9,FALSE)</f>
        <v>0</v>
      </c>
      <c r="K23" s="24">
        <f>VLOOKUP($A23,'319'!$AG$1:$HM$2,10,FALSE)</f>
        <v>0</v>
      </c>
      <c r="L23" s="24">
        <f>VLOOKUP($A23,'319'!$AG$1:$HM$2,11,FALSE)</f>
        <v>0</v>
      </c>
      <c r="M23" s="137">
        <f>VLOOKUP($A23,'319'!$AG$1:$HM$2,12,FALSE)</f>
        <v>0</v>
      </c>
      <c r="N23" s="337"/>
      <c r="O23" s="74">
        <f>VLOOKUP($A23,'319'!$AG$1:$HM$2,13,FALSE)</f>
        <v>0</v>
      </c>
      <c r="P23" s="69">
        <f>VLOOKUP($A23,'319'!$AG$1:$HM$2,14,FALSE)</f>
        <v>0</v>
      </c>
      <c r="Q23" s="69">
        <f>VLOOKUP($A23,'319'!$AG$1:$HM$2,15,FALSE)</f>
        <v>0</v>
      </c>
      <c r="R23" s="69">
        <f>VLOOKUP($A23,'319'!$AG$1:$HM$2,16,FALSE)</f>
        <v>0</v>
      </c>
      <c r="S23" s="69">
        <f>VLOOKUP($A23,'319'!$AG$1:$HM$2,17,FALSE)</f>
        <v>0</v>
      </c>
      <c r="T23" s="69">
        <f>VLOOKUP($A23,'319'!$AG$1:$HM$2,18,FALSE)</f>
        <v>0</v>
      </c>
      <c r="U23" s="75">
        <f>VLOOKUP($A23,'319'!$AG$1:$HM$2,19,FALSE)</f>
        <v>0</v>
      </c>
      <c r="V23" s="337"/>
      <c r="W23" s="74">
        <f>VLOOKUP($A23,'319'!$AG$1:$HM$2,20,FALSE)</f>
        <v>0</v>
      </c>
      <c r="X23" s="69">
        <f>VLOOKUP($A23,'319'!$AG$1:$HM$2,21,FALSE)</f>
        <v>0</v>
      </c>
      <c r="Y23" s="69">
        <f>VLOOKUP($A23,'319'!$AG$1:$HM$2,22,FALSE)</f>
        <v>0</v>
      </c>
      <c r="Z23" s="69">
        <f>VLOOKUP($A23,'319'!$AG$1:$HM$2,23,FALSE)</f>
        <v>0</v>
      </c>
      <c r="AA23" s="69">
        <f>VLOOKUP($A23,'319'!$AG$1:$HM$2,24,FALSE)</f>
        <v>0</v>
      </c>
      <c r="AB23" s="69">
        <f>VLOOKUP($A23,'319'!$AG$1:$HM$2,25,FALSE)</f>
        <v>0</v>
      </c>
      <c r="AC23" s="75">
        <f>VLOOKUP($A23,'319'!$AG$1:$HM$2,26,FALSE)</f>
        <v>0</v>
      </c>
      <c r="AD23" s="337"/>
      <c r="AE23" s="74">
        <f>VLOOKUP($A23,'319'!$AG$1:$HM$2,27,FALSE)</f>
        <v>0</v>
      </c>
      <c r="AF23" s="69">
        <f>VLOOKUP($A23,'319'!$AG$1:$HM$2,28,FALSE)</f>
        <v>0</v>
      </c>
      <c r="AG23" s="69">
        <f>VLOOKUP($A23,'319'!$AG$1:$HM$2,29,FALSE)</f>
        <v>0</v>
      </c>
      <c r="AH23" s="69">
        <f>VLOOKUP($A23,'319'!$AG$1:$HM$2,30,FALSE)</f>
        <v>0</v>
      </c>
      <c r="AI23" s="69">
        <f>VLOOKUP($A23,'319'!$AG$1:$HM$2,31,FALSE)</f>
        <v>0</v>
      </c>
      <c r="AJ23" s="69">
        <f>VLOOKUP($A23,'319'!$AG$1:$HM$2,32,FALSE)</f>
        <v>0</v>
      </c>
      <c r="AK23" s="75">
        <f>VLOOKUP($A23,'319'!$AG$1:$HM$2,33,FALSE)</f>
        <v>0</v>
      </c>
      <c r="AL23" s="337"/>
      <c r="AM23" s="74">
        <f>VLOOKUP($A23,'319'!$AG$1:$HM$2,34,FALSE)</f>
        <v>0</v>
      </c>
      <c r="AN23" s="69">
        <f>VLOOKUP($A23,'319'!$AG$1:$HM$2,35,FALSE)</f>
        <v>0</v>
      </c>
      <c r="AO23" s="69">
        <f>VLOOKUP($A23,'319'!$AG$1:$HM$2,36,FALSE)</f>
        <v>0</v>
      </c>
      <c r="AP23" s="69">
        <f>VLOOKUP($A23,'319'!$AG$1:$HM$2,37,FALSE)</f>
        <v>0</v>
      </c>
      <c r="AQ23" s="69">
        <f>VLOOKUP($A23,'319'!$AG$1:$HM$2,38,FALSE)</f>
        <v>0</v>
      </c>
      <c r="AR23" s="69">
        <f>VLOOKUP($A23,'319'!$AG$1:$HM$2,39,FALSE)</f>
        <v>0</v>
      </c>
      <c r="AS23" s="75">
        <f>VLOOKUP($A23,'319'!$AG$1:$HM$2,40,FALSE)</f>
        <v>0</v>
      </c>
      <c r="AT23" s="337"/>
      <c r="AU23" s="74">
        <f>VLOOKUP($A23,'319'!$AG$1:$HM$2,41,FALSE)</f>
        <v>0</v>
      </c>
      <c r="AV23" s="69">
        <f>VLOOKUP($A23,'319'!$AG$1:$HM$2,42,FALSE)</f>
        <v>0</v>
      </c>
      <c r="AW23" s="69">
        <f>VLOOKUP($A23,'319'!$AG$1:$HM$2,43,FALSE)</f>
        <v>0</v>
      </c>
      <c r="AX23" s="69">
        <f>VLOOKUP($A23,'319'!$AG$1:$HM$2,44,FALSE)</f>
        <v>0</v>
      </c>
      <c r="AY23" s="69">
        <f>VLOOKUP($A23,'319'!$AG$1:$HM$2,45,FALSE)</f>
        <v>0</v>
      </c>
      <c r="AZ23" s="69">
        <f>VLOOKUP($A23,'319'!$AG$1:$HM$2,46,FALSE)</f>
        <v>0</v>
      </c>
      <c r="BA23" s="75">
        <f>VLOOKUP($A23,'319'!$AG$1:$HM$2,47,FALSE)</f>
        <v>0</v>
      </c>
      <c r="BB23" s="337"/>
      <c r="BC23" s="74">
        <f>VLOOKUP($A23,'319'!$AG$1:$HM$2,48,FALSE)</f>
        <v>0</v>
      </c>
      <c r="BD23" s="69">
        <f>VLOOKUP($A23,'319'!$AG$1:$HM$2,49,FALSE)</f>
        <v>0</v>
      </c>
      <c r="BE23" s="69">
        <f>VLOOKUP($A23,'319'!$AG$1:$HM$2,50,FALSE)</f>
        <v>0</v>
      </c>
      <c r="BF23" s="69">
        <f>VLOOKUP($A23,'319'!$AG$1:$HM$2,51,FALSE)</f>
        <v>0</v>
      </c>
      <c r="BG23" s="69">
        <f>VLOOKUP($A23,'319'!$AG$1:$HM$2,52,FALSE)</f>
        <v>0</v>
      </c>
      <c r="BH23" s="69">
        <f>VLOOKUP($A23,'319'!$AG$1:$HM$2,53,FALSE)</f>
        <v>0</v>
      </c>
      <c r="BI23" s="75">
        <f>VLOOKUP($A23,'319'!$AG$1:$HM$2,54,FALSE)</f>
        <v>0</v>
      </c>
      <c r="BJ23" s="337"/>
      <c r="BK23" s="74">
        <f>VLOOKUP($A23,'319'!$AG$1:$HM$2,55,FALSE)</f>
        <v>0</v>
      </c>
      <c r="BL23" s="69">
        <f>VLOOKUP($A23,'319'!$AG$1:$HM$2,56,FALSE)</f>
        <v>0</v>
      </c>
      <c r="BM23" s="69">
        <f>VLOOKUP($A23,'319'!$AG$1:$HM$2,57,FALSE)</f>
        <v>0</v>
      </c>
      <c r="BN23" s="69">
        <f>VLOOKUP($A23,'319'!$AG$1:$HM$2,58,FALSE)</f>
        <v>0</v>
      </c>
      <c r="BO23" s="69">
        <f>VLOOKUP($A23,'319'!$AG$1:$HM$2,59,FALSE)</f>
        <v>0</v>
      </c>
      <c r="BP23" s="69">
        <f>VLOOKUP($A23,'319'!$AG$1:$HM$2,60,FALSE)</f>
        <v>0</v>
      </c>
      <c r="BQ23" s="75">
        <f>VLOOKUP($A23,'319'!$AG$1:$HM$2,61,FALSE)</f>
        <v>0</v>
      </c>
      <c r="BR23" s="337"/>
      <c r="BS23" s="74">
        <f>VLOOKUP($A23,'319'!$AG$1:$HM$2,62,FALSE)</f>
        <v>0</v>
      </c>
      <c r="BT23" s="69">
        <f>VLOOKUP($A23,'319'!$AG$1:$HM$2,63,FALSE)</f>
        <v>0</v>
      </c>
      <c r="BU23" s="69">
        <f>VLOOKUP($A23,'319'!$AG$1:$HM$2,64,FALSE)</f>
        <v>0</v>
      </c>
      <c r="BV23" s="69">
        <f>VLOOKUP($A23,'319'!$AG$1:$HM$2,65,FALSE)</f>
        <v>0</v>
      </c>
      <c r="BW23" s="69">
        <f>VLOOKUP($A23,'319'!$AG$1:$HM$2,66,FALSE)</f>
        <v>0</v>
      </c>
      <c r="BX23" s="69">
        <f>VLOOKUP($A23,'319'!$AG$1:$HM$2,67,FALSE)</f>
        <v>0</v>
      </c>
      <c r="BY23" s="75">
        <f>VLOOKUP($A23,'319'!$AG$1:$HM$2,68,FALSE)</f>
        <v>0</v>
      </c>
      <c r="BZ23" s="337"/>
      <c r="CA23" s="74">
        <f>VLOOKUP($A23,'319'!$AG$1:$HM$2,69,FALSE)</f>
        <v>0</v>
      </c>
      <c r="CB23" s="69">
        <f>VLOOKUP($A23,'319'!$AG$1:$HM$2,70,FALSE)</f>
        <v>0</v>
      </c>
      <c r="CC23" s="69">
        <f>VLOOKUP($A23,'319'!$AG$1:$HM$2,71,FALSE)</f>
        <v>0</v>
      </c>
      <c r="CD23" s="69">
        <f>VLOOKUP($A23,'319'!$AG$1:$HM$2,72,FALSE)</f>
        <v>0</v>
      </c>
      <c r="CE23" s="69">
        <f>VLOOKUP($A23,'319'!$AG$1:$HM$2,73,FALSE)</f>
        <v>0</v>
      </c>
      <c r="CF23" s="69">
        <f>VLOOKUP($A23,'319'!$AG$1:$HM$2,74,FALSE)</f>
        <v>0</v>
      </c>
      <c r="CG23" s="75">
        <f>VLOOKUP($A23,'319'!$AG$1:$HM$2,75,FALSE)</f>
        <v>0</v>
      </c>
      <c r="CH23" s="337"/>
      <c r="CI23" s="74">
        <f>VLOOKUP($A23,'319'!$AG$1:$HM$2,76,FALSE)</f>
        <v>0</v>
      </c>
      <c r="CJ23" s="69">
        <f>VLOOKUP($A23,'319'!$AG$1:$HM$2,77,FALSE)</f>
        <v>0</v>
      </c>
      <c r="CK23" s="69">
        <f>VLOOKUP($A23,'319'!$AG$1:$HM$2,78,FALSE)</f>
        <v>0</v>
      </c>
      <c r="CL23" s="69">
        <f>VLOOKUP($A23,'319'!$AG$1:$HM$2,79,FALSE)</f>
        <v>0</v>
      </c>
      <c r="CM23" s="69">
        <f>VLOOKUP($A23,'319'!$AG$1:$HM$2,80,FALSE)</f>
        <v>0</v>
      </c>
      <c r="CN23" s="69">
        <f>VLOOKUP($A23,'319'!$AG$1:$HM$2,81,FALSE)</f>
        <v>0</v>
      </c>
      <c r="CO23" s="75">
        <f>VLOOKUP($A23,'319'!$AG$1:$HM$2,82,FALSE)</f>
        <v>0</v>
      </c>
      <c r="CP23" s="337"/>
      <c r="CQ23" s="74">
        <f>VLOOKUP($A23,'319'!$AG$1:$HM$2,83,FALSE)</f>
        <v>0</v>
      </c>
      <c r="CR23" s="69">
        <f>VLOOKUP($A23,'319'!$AG$1:$HM$2,84,FALSE)</f>
        <v>0</v>
      </c>
      <c r="CS23" s="69">
        <f>VLOOKUP($A23,'319'!$AG$1:$HM$2,85,FALSE)</f>
        <v>0</v>
      </c>
      <c r="CT23" s="69">
        <f>VLOOKUP($A23,'319'!$AG$1:$HM$2,86,FALSE)</f>
        <v>0</v>
      </c>
      <c r="CU23" s="69">
        <f>VLOOKUP($A23,'319'!$AG$1:$HM$2,87,FALSE)</f>
        <v>0</v>
      </c>
      <c r="CV23" s="69">
        <f>VLOOKUP($A23,'319'!$AG$1:$HM$2,88,FALSE)</f>
        <v>0</v>
      </c>
      <c r="CW23" s="75">
        <f>VLOOKUP($A23,'319'!$AG$1:$HM$2,89,FALSE)</f>
        <v>0</v>
      </c>
      <c r="CX23" s="337"/>
      <c r="CY23" s="74">
        <f>VLOOKUP($A23,'319'!$AG$1:$HM$2,90,FALSE)</f>
        <v>0</v>
      </c>
      <c r="CZ23" s="69">
        <f>VLOOKUP($A23,'319'!$AG$1:$HM$2,91,FALSE)</f>
        <v>0</v>
      </c>
      <c r="DA23" s="69">
        <f>VLOOKUP($A23,'319'!$AG$1:$HM$2,92,FALSE)</f>
        <v>0</v>
      </c>
      <c r="DB23" s="69">
        <f>VLOOKUP($A23,'319'!$AG$1:$HM$2,93,FALSE)</f>
        <v>0</v>
      </c>
      <c r="DC23" s="69">
        <f>VLOOKUP($A23,'319'!$AG$1:$HM$2,94,FALSE)</f>
        <v>0</v>
      </c>
      <c r="DD23" s="69">
        <f>VLOOKUP($A23,'319'!$AG$1:$HM$2,95,FALSE)</f>
        <v>0</v>
      </c>
      <c r="DE23" s="75">
        <f>VLOOKUP($A23,'319'!$AG$1:$HM$2,96,FALSE)</f>
        <v>0</v>
      </c>
      <c r="DF23" s="337"/>
      <c r="DG23" s="74">
        <f>VLOOKUP($A23,'319'!$AG$1:$HM$2,97,FALSE)</f>
        <v>0</v>
      </c>
      <c r="DH23" s="69">
        <f>VLOOKUP($A23,'319'!$AG$1:$HM$2,98,FALSE)</f>
        <v>0</v>
      </c>
      <c r="DI23" s="69">
        <f>VLOOKUP($A23,'319'!$AG$1:$HM$2,99,FALSE)</f>
        <v>0</v>
      </c>
      <c r="DJ23" s="69">
        <f>VLOOKUP($A23,'319'!$AG$1:$HM$2,100,FALSE)</f>
        <v>0</v>
      </c>
      <c r="DK23" s="69">
        <f>VLOOKUP($A23,'319'!$AG$1:$HM$2,101,FALSE)</f>
        <v>0</v>
      </c>
      <c r="DL23" s="69">
        <f>VLOOKUP($A23,'319'!$AG$1:$HM$2,102,FALSE)</f>
        <v>0</v>
      </c>
      <c r="DM23" s="75">
        <f>VLOOKUP($A23,'319'!$AG$1:$HM$2,103,FALSE)</f>
        <v>0</v>
      </c>
      <c r="DN23" s="337"/>
      <c r="DO23" s="74">
        <f>VLOOKUP($A23,'319'!$AG$1:$HM$2,104,FALSE)</f>
        <v>0</v>
      </c>
      <c r="DP23" s="69">
        <f>VLOOKUP($A23,'319'!$AG$1:$HM$2,105,FALSE)</f>
        <v>0</v>
      </c>
      <c r="DQ23" s="69">
        <f>VLOOKUP($A23,'319'!$AG$1:$HM$2,106,FALSE)</f>
        <v>0</v>
      </c>
      <c r="DR23" s="69">
        <f>VLOOKUP($A23,'319'!$AG$1:$HM$2,107,FALSE)</f>
        <v>0</v>
      </c>
      <c r="DS23" s="69">
        <f>VLOOKUP($A23,'319'!$AG$1:$HM$2,108,FALSE)</f>
        <v>0</v>
      </c>
      <c r="DT23" s="69">
        <f>VLOOKUP($A23,'319'!$AG$1:$HM$2,109,FALSE)</f>
        <v>0</v>
      </c>
      <c r="DU23" s="75">
        <f>VLOOKUP($A23,'319'!$AG$1:$HM$2,110,FALSE)</f>
        <v>0</v>
      </c>
      <c r="DV23" s="337"/>
      <c r="DW23" s="74">
        <f>VLOOKUP($A23,'319'!$AG$1:$HM$2,111,FALSE)</f>
        <v>0</v>
      </c>
      <c r="DX23" s="69">
        <f>VLOOKUP($A23,'319'!$AG$1:$HM$2,112,FALSE)</f>
        <v>0</v>
      </c>
      <c r="DY23" s="69">
        <f>VLOOKUP($A23,'319'!$AG$1:$HM$2,113,FALSE)</f>
        <v>0</v>
      </c>
      <c r="DZ23" s="69">
        <f>VLOOKUP($A23,'319'!$AG$1:$HM$2,114,FALSE)</f>
        <v>0</v>
      </c>
      <c r="EA23" s="69">
        <f>VLOOKUP($A23,'319'!$AG$1:$HM$2,115,FALSE)</f>
        <v>0</v>
      </c>
      <c r="EB23" s="69">
        <f>VLOOKUP($A23,'319'!$AG$1:$HM$2,116,FALSE)</f>
        <v>0</v>
      </c>
      <c r="EC23" s="75">
        <f>VLOOKUP($A23,'319'!$AG$1:$HM$2,117,FALSE)</f>
        <v>0</v>
      </c>
      <c r="ED23" s="337"/>
      <c r="EE23" s="74">
        <f>VLOOKUP($A23,'319'!$AG$1:$HM$2,118,FALSE)</f>
        <v>0</v>
      </c>
      <c r="EF23" s="69">
        <f>VLOOKUP($A23,'319'!$AG$1:$HM$2,119,FALSE)</f>
        <v>0</v>
      </c>
      <c r="EG23" s="69">
        <f>VLOOKUP($A23,'319'!$AG$1:$HM$2,120,FALSE)</f>
        <v>0</v>
      </c>
      <c r="EH23" s="69">
        <f>VLOOKUP($A23,'319'!$AG$1:$HM$2,121,FALSE)</f>
        <v>0</v>
      </c>
      <c r="EI23" s="69">
        <f>VLOOKUP($A23,'319'!$AG$1:$HM$2,122,FALSE)</f>
        <v>0</v>
      </c>
      <c r="EJ23" s="69">
        <f>VLOOKUP($A23,'319'!$AG$1:$HM$2,123,FALSE)</f>
        <v>0</v>
      </c>
      <c r="EK23" s="75">
        <f>VLOOKUP($A23,'319'!$AG$1:$HM$2,124,FALSE)</f>
        <v>0</v>
      </c>
      <c r="EL23" s="337"/>
      <c r="EM23" s="74">
        <f>VLOOKUP($A23,'319'!$AG$1:$HM$2,125,FALSE)</f>
        <v>0</v>
      </c>
      <c r="EN23" s="69">
        <f>VLOOKUP($A23,'319'!$AG$1:$HM$2,126,FALSE)</f>
        <v>0</v>
      </c>
      <c r="EO23" s="69">
        <f>VLOOKUP($A23,'319'!$AG$1:$HM$2,127,FALSE)</f>
        <v>0</v>
      </c>
      <c r="EP23" s="69">
        <f>VLOOKUP($A23,'319'!$AG$1:$HM$2,128,FALSE)</f>
        <v>0</v>
      </c>
      <c r="EQ23" s="69">
        <f>VLOOKUP($A23,'319'!$AG$1:$HM$2,129,FALSE)</f>
        <v>0</v>
      </c>
      <c r="ER23" s="69">
        <f>VLOOKUP($A23,'319'!$AG$1:$HM$2,130,FALSE)</f>
        <v>0</v>
      </c>
      <c r="ES23" s="75">
        <f>VLOOKUP($A23,'319'!$AG$1:$HM$2,131,FALSE)</f>
        <v>0</v>
      </c>
      <c r="ET23" s="337"/>
      <c r="EU23" s="74">
        <f>VLOOKUP($A23,'319'!$AG$1:$HM$2,132,FALSE)</f>
        <v>0</v>
      </c>
      <c r="EV23" s="69">
        <f>VLOOKUP($A23,'319'!$AG$1:$HM$2,133,FALSE)</f>
        <v>0</v>
      </c>
      <c r="EW23" s="69">
        <f>VLOOKUP($A23,'319'!$AG$1:$HM$2,134,FALSE)</f>
        <v>0</v>
      </c>
      <c r="EX23" s="69">
        <f>VLOOKUP($A23,'319'!$AG$1:$HM$2,135,FALSE)</f>
        <v>0</v>
      </c>
      <c r="EY23" s="69">
        <f>VLOOKUP($A23,'319'!$AG$1:$HM$2,136,FALSE)</f>
        <v>0</v>
      </c>
      <c r="EZ23" s="69">
        <f>VLOOKUP($A23,'319'!$AG$1:$HM$2,137,FALSE)</f>
        <v>0</v>
      </c>
      <c r="FA23" s="75">
        <f>VLOOKUP($A23,'319'!$AG$1:$HM$2,138,FALSE)</f>
        <v>0</v>
      </c>
      <c r="FB23" s="337"/>
      <c r="FC23" s="74">
        <f>VLOOKUP($A23,'319'!$AG$1:$HM$2,139,FALSE)</f>
        <v>0</v>
      </c>
      <c r="FD23" s="69">
        <f>VLOOKUP($A23,'319'!$AG$1:$HM$2,140,FALSE)</f>
        <v>0</v>
      </c>
      <c r="FE23" s="69">
        <f>VLOOKUP($A23,'319'!$AG$1:$HM$2,141,FALSE)</f>
        <v>0</v>
      </c>
      <c r="FF23" s="69">
        <f>VLOOKUP($A23,'319'!$AG$1:$HM$2,142,FALSE)</f>
        <v>0</v>
      </c>
      <c r="FG23" s="69">
        <f>VLOOKUP($A23,'319'!$AG$1:$HM$2,143,FALSE)</f>
        <v>0</v>
      </c>
      <c r="FH23" s="69">
        <f>VLOOKUP($A23,'319'!$AG$1:$HM$2,144,FALSE)</f>
        <v>0</v>
      </c>
      <c r="FI23" s="75">
        <f>VLOOKUP($A23,'319'!$AG$1:$HM$2,145,FALSE)</f>
        <v>0</v>
      </c>
      <c r="FJ23" s="337"/>
      <c r="FK23" s="74">
        <f>VLOOKUP($A23,'319'!$AG$1:$HM$2,146,FALSE)</f>
        <v>0</v>
      </c>
      <c r="FL23" s="69">
        <f>VLOOKUP($A23,'319'!$AG$1:$HM$2,147,FALSE)</f>
        <v>0</v>
      </c>
      <c r="FM23" s="69">
        <f>VLOOKUP($A23,'319'!$AG$1:$HM$2,148,FALSE)</f>
        <v>0</v>
      </c>
      <c r="FN23" s="69">
        <f>VLOOKUP($A23,'319'!$AG$1:$HM$2,149,FALSE)</f>
        <v>0</v>
      </c>
      <c r="FO23" s="69">
        <f>VLOOKUP($A23,'319'!$AG$1:$HM$2,150,FALSE)</f>
        <v>0</v>
      </c>
      <c r="FP23" s="69">
        <f>VLOOKUP($A23,'319'!$AG$1:$HM$2,151,FALSE)</f>
        <v>0</v>
      </c>
      <c r="FQ23" s="75">
        <f>VLOOKUP($A23,'319'!$AG$1:$HM$2,152,FALSE)</f>
        <v>0</v>
      </c>
      <c r="FR23" s="337"/>
      <c r="FS23" s="74">
        <f>VLOOKUP($A23,'319'!$AG$1:$HM$2,153,FALSE)</f>
        <v>0</v>
      </c>
      <c r="FT23" s="69">
        <f>VLOOKUP($A23,'319'!$AG$1:$HM$2,154,FALSE)</f>
        <v>0</v>
      </c>
      <c r="FU23" s="69">
        <f>VLOOKUP($A23,'319'!$AG$1:$HM$2,155,FALSE)</f>
        <v>0</v>
      </c>
      <c r="FV23" s="69">
        <f>VLOOKUP($A23,'319'!$AG$1:$HM$2,156,FALSE)</f>
        <v>0</v>
      </c>
      <c r="FW23" s="69">
        <f>VLOOKUP($A23,'319'!$AG$1:$HM$2,157,FALSE)</f>
        <v>0</v>
      </c>
      <c r="FX23" s="69">
        <f>VLOOKUP($A23,'319'!$AG$1:$HM$2,158,FALSE)</f>
        <v>0</v>
      </c>
      <c r="FY23" s="75">
        <f>VLOOKUP($A23,'319'!$AG$1:$HM$2,159,FALSE)</f>
        <v>0</v>
      </c>
      <c r="FZ23" s="337"/>
      <c r="GA23" s="74">
        <f>VLOOKUP($A23,'319'!$AG$1:$HM$2,160,FALSE)</f>
        <v>0</v>
      </c>
      <c r="GB23" s="69">
        <f>VLOOKUP($A23,'319'!$AG$1:$HM$2,161,FALSE)</f>
        <v>0</v>
      </c>
      <c r="GC23" s="69">
        <f>VLOOKUP($A23,'319'!$AG$1:$HM$2,162,FALSE)</f>
        <v>0</v>
      </c>
      <c r="GD23" s="69">
        <f>VLOOKUP($A23,'319'!$AG$1:$HM$2,163,FALSE)</f>
        <v>0</v>
      </c>
      <c r="GE23" s="69">
        <f>VLOOKUP($A23,'319'!$AG$1:$HM$2,164,FALSE)</f>
        <v>0</v>
      </c>
      <c r="GF23" s="69">
        <f>VLOOKUP($A23,'319'!$AG$1:$HM$2,165,FALSE)</f>
        <v>0</v>
      </c>
      <c r="GG23" s="75">
        <f>VLOOKUP($A23,'319'!$AG$1:$HM$2,166,FALSE)</f>
        <v>0</v>
      </c>
      <c r="GH23" s="337"/>
      <c r="GI23" s="74">
        <f>VLOOKUP($A23,'319'!$AG$1:$HM$2,167,FALSE)</f>
        <v>0</v>
      </c>
      <c r="GJ23" s="69">
        <f>VLOOKUP($A23,'319'!$AG$1:$HM$2,168,FALSE)</f>
        <v>0</v>
      </c>
      <c r="GK23" s="69">
        <f>VLOOKUP($A23,'319'!$AG$1:$HM$2,169,FALSE)</f>
        <v>0</v>
      </c>
      <c r="GL23" s="69">
        <f>VLOOKUP($A23,'319'!$AG$1:$HM$2,170,FALSE)</f>
        <v>0</v>
      </c>
      <c r="GM23" s="69">
        <f>VLOOKUP($A23,'319'!$AG$1:$HM$2,171,FALSE)</f>
        <v>0</v>
      </c>
      <c r="GN23" s="69">
        <f>VLOOKUP($A23,'319'!$AG$1:$HM$2,172,FALSE)</f>
        <v>0</v>
      </c>
      <c r="GO23" s="75">
        <f>VLOOKUP($A23,'319'!$AG$1:$HM$2,173,FALSE)</f>
        <v>0</v>
      </c>
      <c r="GP23" s="337"/>
      <c r="GQ23" s="74">
        <f>VLOOKUP($A23,'319'!$AG$1:$HM$2,174,FALSE)</f>
        <v>0</v>
      </c>
      <c r="GR23" s="69">
        <f>VLOOKUP($A23,'319'!$AG$1:$HM$2,175,FALSE)</f>
        <v>0</v>
      </c>
      <c r="GS23" s="69">
        <f>VLOOKUP($A23,'319'!$AG$1:$HM$2,176,FALSE)</f>
        <v>0</v>
      </c>
      <c r="GT23" s="69">
        <f>VLOOKUP($A23,'319'!$AG$1:$HM$2,177,FALSE)</f>
        <v>0</v>
      </c>
      <c r="GU23" s="69">
        <f>VLOOKUP($A23,'319'!$AG$1:$HM$2,178,FALSE)</f>
        <v>0</v>
      </c>
      <c r="GV23" s="69">
        <f>VLOOKUP($A23,'319'!$AG$1:$HM$2,179,FALSE)</f>
        <v>0</v>
      </c>
      <c r="GW23" s="75">
        <f>VLOOKUP($A23,'319'!$AG$1:$HM$2,180,FALSE)</f>
        <v>0</v>
      </c>
      <c r="GX23" s="337"/>
      <c r="GY23" s="74">
        <f>VLOOKUP($A23,'319'!$AG$1:$HM$2,181,FALSE)</f>
        <v>0</v>
      </c>
      <c r="GZ23" s="69">
        <f>VLOOKUP($A23,'319'!$AG$1:$HM$2,182,FALSE)</f>
        <v>0</v>
      </c>
      <c r="HA23" s="69">
        <f>VLOOKUP($A23,'319'!$AG$1:$HM$2,183,FALSE)</f>
        <v>0</v>
      </c>
      <c r="HB23" s="69">
        <f>VLOOKUP($A23,'319'!$AG$1:$HM$2,184,FALSE)</f>
        <v>0</v>
      </c>
      <c r="HC23" s="69">
        <f>VLOOKUP($A23,'319'!$AG$1:$HM$2,185,FALSE)</f>
        <v>0</v>
      </c>
      <c r="HD23" s="69">
        <f>VLOOKUP($A23,'319'!$AG$1:$HM$2,186,FALSE)</f>
        <v>0</v>
      </c>
      <c r="HE23" s="124">
        <f>VLOOKUP($A23,'319'!$AG$1:$HM$2,187,FALSE)</f>
        <v>0</v>
      </c>
      <c r="HF23" s="24"/>
      <c r="HG23" s="24"/>
    </row>
    <row r="24" spans="1:215" x14ac:dyDescent="0.25">
      <c r="A24" s="290">
        <f t="shared" si="0"/>
        <v>220</v>
      </c>
      <c r="B24" s="291">
        <f>VLOOKUP($A24,'320'!$AN$1:$HT$2,2,FALSE)</f>
        <v>0</v>
      </c>
      <c r="C24" s="290">
        <f>VLOOKUP($A24,'320'!$AN$1:$HT$2,3,FALSE)</f>
        <v>0</v>
      </c>
      <c r="D24" s="290">
        <f>VLOOKUP($A24,'320'!$AN$1:$HT$2,4,FALSE)</f>
        <v>0</v>
      </c>
      <c r="E24" s="292">
        <f>VLOOKUP($A24,'320'!$AN$1:$HT$2,5,FALSE)</f>
        <v>0</v>
      </c>
      <c r="F24" s="337"/>
      <c r="G24" s="73">
        <f>VLOOKUP($A24,'320'!$AN$1:$HT$2,6,FALSE)</f>
        <v>0</v>
      </c>
      <c r="H24" s="24">
        <f>VLOOKUP($A24,'320'!$AN$1:$HT$2,7,FALSE)</f>
        <v>0</v>
      </c>
      <c r="I24" s="24">
        <f>VLOOKUP($A24,'320'!$AN$1:$HT$2,8,FALSE)</f>
        <v>0</v>
      </c>
      <c r="J24" s="24">
        <f>VLOOKUP($A24,'320'!$AN$1:$HT$2,9,FALSE)</f>
        <v>0</v>
      </c>
      <c r="K24" s="24">
        <f>VLOOKUP($A24,'320'!$AN$1:$HT$2,10,FALSE)</f>
        <v>0</v>
      </c>
      <c r="L24" s="24">
        <f>VLOOKUP($A24,'320'!$AN$1:$HT$2,11,FALSE)</f>
        <v>0</v>
      </c>
      <c r="M24" s="137">
        <f>VLOOKUP($A24,'320'!$AN$1:$HT$2,12,FALSE)</f>
        <v>0</v>
      </c>
      <c r="N24" s="337"/>
      <c r="O24" s="74">
        <f>VLOOKUP($A24,'320'!$AN$1:$HT$2,13,FALSE)</f>
        <v>0</v>
      </c>
      <c r="P24" s="69">
        <f>VLOOKUP($A24,'320'!$AN$1:$HT$2,14,FALSE)</f>
        <v>0</v>
      </c>
      <c r="Q24" s="69">
        <f>VLOOKUP($A24,'320'!$AN$1:$HT$2,15,FALSE)</f>
        <v>0</v>
      </c>
      <c r="R24" s="69">
        <f>VLOOKUP($A24,'320'!$AN$1:$HT$2,16,FALSE)</f>
        <v>0</v>
      </c>
      <c r="S24" s="69">
        <f>VLOOKUP($A24,'320'!$AN$1:$HT$2,17,FALSE)</f>
        <v>0</v>
      </c>
      <c r="T24" s="69">
        <f>VLOOKUP($A24,'320'!$AN$1:$HT$2,18,FALSE)</f>
        <v>0</v>
      </c>
      <c r="U24" s="75">
        <f>VLOOKUP($A24,'320'!$AN$1:$HT$2,19,FALSE)</f>
        <v>0</v>
      </c>
      <c r="V24" s="337"/>
      <c r="W24" s="74">
        <f>VLOOKUP($A24,'320'!$AN$1:$HT$2,20,FALSE)</f>
        <v>0</v>
      </c>
      <c r="X24" s="69">
        <f>VLOOKUP($A24,'320'!$AN$1:$HT$2,21,FALSE)</f>
        <v>0</v>
      </c>
      <c r="Y24" s="69">
        <f>VLOOKUP($A24,'320'!$AN$1:$HT$2,22,FALSE)</f>
        <v>0</v>
      </c>
      <c r="Z24" s="69">
        <f>VLOOKUP($A24,'320'!$AN$1:$HT$2,23,FALSE)</f>
        <v>0</v>
      </c>
      <c r="AA24" s="69">
        <f>VLOOKUP($A24,'320'!$AN$1:$HT$2,24,FALSE)</f>
        <v>0</v>
      </c>
      <c r="AB24" s="69">
        <f>VLOOKUP($A24,'320'!$AN$1:$HT$2,25,FALSE)</f>
        <v>0</v>
      </c>
      <c r="AC24" s="75">
        <f>VLOOKUP($A24,'320'!$AN$1:$HT$2,26,FALSE)</f>
        <v>0</v>
      </c>
      <c r="AD24" s="337"/>
      <c r="AE24" s="74">
        <f>VLOOKUP($A24,'320'!$AN$1:$HT$2,27,FALSE)</f>
        <v>0</v>
      </c>
      <c r="AF24" s="69">
        <f>VLOOKUP($A24,'320'!$AN$1:$HT$2,28,FALSE)</f>
        <v>0</v>
      </c>
      <c r="AG24" s="69">
        <f>VLOOKUP($A24,'320'!$AN$1:$HT$2,29,FALSE)</f>
        <v>0</v>
      </c>
      <c r="AH24" s="69">
        <f>VLOOKUP($A24,'320'!$AN$1:$HT$2,30,FALSE)</f>
        <v>0</v>
      </c>
      <c r="AI24" s="69">
        <f>VLOOKUP($A24,'320'!$AN$1:$HT$2,31,FALSE)</f>
        <v>0</v>
      </c>
      <c r="AJ24" s="69">
        <f>VLOOKUP($A24,'320'!$AN$1:$HT$2,32,FALSE)</f>
        <v>0</v>
      </c>
      <c r="AK24" s="75">
        <f>VLOOKUP($A24,'320'!$AN$1:$HT$2,33,FALSE)</f>
        <v>0</v>
      </c>
      <c r="AL24" s="337"/>
      <c r="AM24" s="74">
        <f>VLOOKUP($A24,'320'!$AN$1:$HT$2,34,FALSE)</f>
        <v>0</v>
      </c>
      <c r="AN24" s="69">
        <f>VLOOKUP($A24,'320'!$AN$1:$HT$2,35,FALSE)</f>
        <v>0</v>
      </c>
      <c r="AO24" s="69">
        <f>VLOOKUP($A24,'320'!$AN$1:$HT$2,36,FALSE)</f>
        <v>0</v>
      </c>
      <c r="AP24" s="69">
        <f>VLOOKUP($A24,'320'!$AN$1:$HT$2,37,FALSE)</f>
        <v>0</v>
      </c>
      <c r="AQ24" s="69">
        <f>VLOOKUP($A24,'320'!$AN$1:$HT$2,38,FALSE)</f>
        <v>0</v>
      </c>
      <c r="AR24" s="69">
        <f>VLOOKUP($A24,'320'!$AN$1:$HT$2,39,FALSE)</f>
        <v>0</v>
      </c>
      <c r="AS24" s="75">
        <f>VLOOKUP($A24,'320'!$AN$1:$HT$2,40,FALSE)</f>
        <v>0</v>
      </c>
      <c r="AT24" s="337"/>
      <c r="AU24" s="74">
        <f>VLOOKUP($A24,'320'!$AN$1:$HT$2,41,FALSE)</f>
        <v>0</v>
      </c>
      <c r="AV24" s="69">
        <f>VLOOKUP($A24,'320'!$AN$1:$HT$2,42,FALSE)</f>
        <v>0</v>
      </c>
      <c r="AW24" s="69">
        <f>VLOOKUP($A24,'320'!$AN$1:$HT$2,43,FALSE)</f>
        <v>0</v>
      </c>
      <c r="AX24" s="69">
        <f>VLOOKUP($A24,'320'!$AN$1:$HT$2,44,FALSE)</f>
        <v>0</v>
      </c>
      <c r="AY24" s="69">
        <f>VLOOKUP($A24,'320'!$AN$1:$HT$2,45,FALSE)</f>
        <v>0</v>
      </c>
      <c r="AZ24" s="69">
        <f>VLOOKUP($A24,'320'!$AN$1:$HT$2,46,FALSE)</f>
        <v>0</v>
      </c>
      <c r="BA24" s="75">
        <f>VLOOKUP($A24,'320'!$AN$1:$HT$2,47,FALSE)</f>
        <v>0</v>
      </c>
      <c r="BB24" s="337"/>
      <c r="BC24" s="74">
        <f>VLOOKUP($A24,'320'!$AN$1:$HT$2,48,FALSE)</f>
        <v>0</v>
      </c>
      <c r="BD24" s="69">
        <f>VLOOKUP($A24,'320'!$AN$1:$HT$2,49,FALSE)</f>
        <v>0</v>
      </c>
      <c r="BE24" s="69">
        <f>VLOOKUP($A24,'320'!$AN$1:$HT$2,50,FALSE)</f>
        <v>0</v>
      </c>
      <c r="BF24" s="69">
        <f>VLOOKUP($A24,'320'!$AN$1:$HT$2,51,FALSE)</f>
        <v>0</v>
      </c>
      <c r="BG24" s="69">
        <f>VLOOKUP($A24,'320'!$AN$1:$HT$2,52,FALSE)</f>
        <v>0</v>
      </c>
      <c r="BH24" s="69">
        <f>VLOOKUP($A24,'320'!$AN$1:$HT$2,53,FALSE)</f>
        <v>0</v>
      </c>
      <c r="BI24" s="75">
        <f>VLOOKUP($A24,'320'!$AN$1:$HT$2,54,FALSE)</f>
        <v>0</v>
      </c>
      <c r="BJ24" s="337"/>
      <c r="BK24" s="74">
        <f>VLOOKUP($A24,'320'!$AN$1:$HT$2,55,FALSE)</f>
        <v>0</v>
      </c>
      <c r="BL24" s="69">
        <f>VLOOKUP($A24,'320'!$AN$1:$HT$2,56,FALSE)</f>
        <v>0</v>
      </c>
      <c r="BM24" s="69">
        <f>VLOOKUP($A24,'320'!$AN$1:$HT$2,57,FALSE)</f>
        <v>0</v>
      </c>
      <c r="BN24" s="69">
        <f>VLOOKUP($A24,'320'!$AN$1:$HT$2,58,FALSE)</f>
        <v>0</v>
      </c>
      <c r="BO24" s="69">
        <f>VLOOKUP($A24,'320'!$AN$1:$HT$2,59,FALSE)</f>
        <v>0</v>
      </c>
      <c r="BP24" s="69">
        <f>VLOOKUP($A24,'320'!$AN$1:$HT$2,60,FALSE)</f>
        <v>0</v>
      </c>
      <c r="BQ24" s="75">
        <f>VLOOKUP($A24,'320'!$AN$1:$HT$2,61,FALSE)</f>
        <v>0</v>
      </c>
      <c r="BR24" s="337"/>
      <c r="BS24" s="74">
        <f>VLOOKUP($A24,'320'!$AN$1:$HT$2,62,FALSE)</f>
        <v>0</v>
      </c>
      <c r="BT24" s="69">
        <f>VLOOKUP($A24,'320'!$AN$1:$HT$2,63,FALSE)</f>
        <v>0</v>
      </c>
      <c r="BU24" s="69">
        <f>VLOOKUP($A24,'320'!$AN$1:$HT$2,64,FALSE)</f>
        <v>0</v>
      </c>
      <c r="BV24" s="69">
        <f>VLOOKUP($A24,'320'!$AN$1:$HT$2,65,FALSE)</f>
        <v>0</v>
      </c>
      <c r="BW24" s="69">
        <f>VLOOKUP($A24,'320'!$AN$1:$HT$2,66,FALSE)</f>
        <v>0</v>
      </c>
      <c r="BX24" s="69">
        <f>VLOOKUP($A24,'320'!$AN$1:$HT$2,67,FALSE)</f>
        <v>0</v>
      </c>
      <c r="BY24" s="75">
        <f>VLOOKUP($A24,'320'!$AN$1:$HT$2,68,FALSE)</f>
        <v>0</v>
      </c>
      <c r="BZ24" s="337"/>
      <c r="CA24" s="74">
        <f>VLOOKUP($A24,'320'!$AN$1:$HT$2,69,FALSE)</f>
        <v>0</v>
      </c>
      <c r="CB24" s="69">
        <f>VLOOKUP($A24,'320'!$AN$1:$HT$2,70,FALSE)</f>
        <v>0</v>
      </c>
      <c r="CC24" s="69">
        <f>VLOOKUP($A24,'320'!$AN$1:$HT$2,71,FALSE)</f>
        <v>0</v>
      </c>
      <c r="CD24" s="69">
        <f>VLOOKUP($A24,'320'!$AN$1:$HT$2,72,FALSE)</f>
        <v>0</v>
      </c>
      <c r="CE24" s="69">
        <f>VLOOKUP($A24,'320'!$AN$1:$HT$2,73,FALSE)</f>
        <v>0</v>
      </c>
      <c r="CF24" s="69">
        <f>VLOOKUP($A24,'320'!$AN$1:$HT$2,74,FALSE)</f>
        <v>0</v>
      </c>
      <c r="CG24" s="75">
        <f>VLOOKUP($A24,'320'!$AN$1:$HT$2,75,FALSE)</f>
        <v>0</v>
      </c>
      <c r="CH24" s="337"/>
      <c r="CI24" s="74">
        <f>VLOOKUP($A24,'320'!$AN$1:$HT$2,76,FALSE)</f>
        <v>0</v>
      </c>
      <c r="CJ24" s="69">
        <f>VLOOKUP($A24,'320'!$AN$1:$HT$2,77,FALSE)</f>
        <v>0</v>
      </c>
      <c r="CK24" s="69">
        <f>VLOOKUP($A24,'320'!$AN$1:$HT$2,78,FALSE)</f>
        <v>0</v>
      </c>
      <c r="CL24" s="69">
        <f>VLOOKUP($A24,'320'!$AN$1:$HT$2,79,FALSE)</f>
        <v>0</v>
      </c>
      <c r="CM24" s="69">
        <f>VLOOKUP($A24,'320'!$AN$1:$HT$2,80,FALSE)</f>
        <v>0</v>
      </c>
      <c r="CN24" s="69">
        <f>VLOOKUP($A24,'320'!$AN$1:$HT$2,81,FALSE)</f>
        <v>0</v>
      </c>
      <c r="CO24" s="75">
        <f>VLOOKUP($A24,'320'!$AN$1:$HT$2,82,FALSE)</f>
        <v>0</v>
      </c>
      <c r="CP24" s="337"/>
      <c r="CQ24" s="74">
        <f>VLOOKUP($A24,'320'!$AN$1:$HT$2,83,FALSE)</f>
        <v>0</v>
      </c>
      <c r="CR24" s="69">
        <f>VLOOKUP($A24,'320'!$AN$1:$HT$2,84,FALSE)</f>
        <v>0</v>
      </c>
      <c r="CS24" s="69">
        <f>VLOOKUP($A24,'320'!$AN$1:$HT$2,85,FALSE)</f>
        <v>0</v>
      </c>
      <c r="CT24" s="69">
        <f>VLOOKUP($A24,'320'!$AN$1:$HT$2,86,FALSE)</f>
        <v>0</v>
      </c>
      <c r="CU24" s="69">
        <f>VLOOKUP($A24,'320'!$AN$1:$HT$2,87,FALSE)</f>
        <v>0</v>
      </c>
      <c r="CV24" s="69">
        <f>VLOOKUP($A24,'320'!$AN$1:$HT$2,88,FALSE)</f>
        <v>0</v>
      </c>
      <c r="CW24" s="75">
        <f>VLOOKUP($A24,'320'!$AN$1:$HT$2,89,FALSE)</f>
        <v>0</v>
      </c>
      <c r="CX24" s="337"/>
      <c r="CY24" s="74">
        <f>VLOOKUP($A24,'320'!$AN$1:$HT$2,90,FALSE)</f>
        <v>0</v>
      </c>
      <c r="CZ24" s="69">
        <f>VLOOKUP($A24,'320'!$AN$1:$HT$2,91,FALSE)</f>
        <v>0</v>
      </c>
      <c r="DA24" s="69">
        <f>VLOOKUP($A24,'320'!$AN$1:$HT$2,92,FALSE)</f>
        <v>0</v>
      </c>
      <c r="DB24" s="69">
        <f>VLOOKUP($A24,'320'!$AN$1:$HT$2,93,FALSE)</f>
        <v>0</v>
      </c>
      <c r="DC24" s="69">
        <f>VLOOKUP($A24,'320'!$AN$1:$HT$2,94,FALSE)</f>
        <v>0</v>
      </c>
      <c r="DD24" s="69">
        <f>VLOOKUP($A24,'320'!$AN$1:$HT$2,95,FALSE)</f>
        <v>0</v>
      </c>
      <c r="DE24" s="75">
        <f>VLOOKUP($A24,'320'!$AN$1:$HT$2,96,FALSE)</f>
        <v>0</v>
      </c>
      <c r="DF24" s="337"/>
      <c r="DG24" s="74">
        <f>VLOOKUP($A24,'320'!$AN$1:$HT$2,97,FALSE)</f>
        <v>0</v>
      </c>
      <c r="DH24" s="69">
        <f>VLOOKUP($A24,'320'!$AN$1:$HT$2,98,FALSE)</f>
        <v>0</v>
      </c>
      <c r="DI24" s="69">
        <f>VLOOKUP($A24,'320'!$AN$1:$HT$2,99,FALSE)</f>
        <v>0</v>
      </c>
      <c r="DJ24" s="69">
        <f>VLOOKUP($A24,'320'!$AN$1:$HT$2,100,FALSE)</f>
        <v>0</v>
      </c>
      <c r="DK24" s="69">
        <f>VLOOKUP($A24,'320'!$AN$1:$HT$2,101,FALSE)</f>
        <v>0</v>
      </c>
      <c r="DL24" s="69">
        <f>VLOOKUP($A24,'320'!$AN$1:$HT$2,102,FALSE)</f>
        <v>0</v>
      </c>
      <c r="DM24" s="75">
        <f>VLOOKUP($A24,'320'!$AN$1:$HT$2,103,FALSE)</f>
        <v>0</v>
      </c>
      <c r="DN24" s="337"/>
      <c r="DO24" s="74">
        <f>VLOOKUP($A24,'320'!$AN$1:$HT$2,104,FALSE)</f>
        <v>0</v>
      </c>
      <c r="DP24" s="69">
        <f>VLOOKUP($A24,'320'!$AN$1:$HT$2,105,FALSE)</f>
        <v>0</v>
      </c>
      <c r="DQ24" s="69">
        <f>VLOOKUP($A24,'320'!$AN$1:$HT$2,106,FALSE)</f>
        <v>0</v>
      </c>
      <c r="DR24" s="69">
        <f>VLOOKUP($A24,'320'!$AN$1:$HT$2,107,FALSE)</f>
        <v>0</v>
      </c>
      <c r="DS24" s="69">
        <f>VLOOKUP($A24,'320'!$AN$1:$HT$2,108,FALSE)</f>
        <v>0</v>
      </c>
      <c r="DT24" s="69">
        <f>VLOOKUP($A24,'320'!$AN$1:$HT$2,109,FALSE)</f>
        <v>0</v>
      </c>
      <c r="DU24" s="75">
        <f>VLOOKUP($A24,'320'!$AN$1:$HT$2,110,FALSE)</f>
        <v>0</v>
      </c>
      <c r="DV24" s="337"/>
      <c r="DW24" s="74">
        <f>VLOOKUP($A24,'320'!$AN$1:$HT$2,111,FALSE)</f>
        <v>0</v>
      </c>
      <c r="DX24" s="69">
        <f>VLOOKUP($A24,'320'!$AN$1:$HT$2,112,FALSE)</f>
        <v>0</v>
      </c>
      <c r="DY24" s="69">
        <f>VLOOKUP($A24,'320'!$AN$1:$HT$2,113,FALSE)</f>
        <v>0</v>
      </c>
      <c r="DZ24" s="69">
        <f>VLOOKUP($A24,'320'!$AN$1:$HT$2,114,FALSE)</f>
        <v>0</v>
      </c>
      <c r="EA24" s="69">
        <f>VLOOKUP($A24,'320'!$AN$1:$HT$2,115,FALSE)</f>
        <v>0</v>
      </c>
      <c r="EB24" s="69">
        <f>VLOOKUP($A24,'320'!$AN$1:$HT$2,116,FALSE)</f>
        <v>0</v>
      </c>
      <c r="EC24" s="75">
        <f>VLOOKUP($A24,'320'!$AN$1:$HT$2,117,FALSE)</f>
        <v>0</v>
      </c>
      <c r="ED24" s="337"/>
      <c r="EE24" s="74">
        <f>VLOOKUP($A24,'320'!$AN$1:$HT$2,118,FALSE)</f>
        <v>0</v>
      </c>
      <c r="EF24" s="69">
        <f>VLOOKUP($A24,'320'!$AN$1:$HT$2,119,FALSE)</f>
        <v>0</v>
      </c>
      <c r="EG24" s="69">
        <f>VLOOKUP($A24,'320'!$AN$1:$HT$2,120,FALSE)</f>
        <v>0</v>
      </c>
      <c r="EH24" s="69">
        <f>VLOOKUP($A24,'320'!$AN$1:$HT$2,121,FALSE)</f>
        <v>0</v>
      </c>
      <c r="EI24" s="69">
        <f>VLOOKUP($A24,'320'!$AN$1:$HT$2,122,FALSE)</f>
        <v>0</v>
      </c>
      <c r="EJ24" s="69">
        <f>VLOOKUP($A24,'320'!$AN$1:$HT$2,123,FALSE)</f>
        <v>0</v>
      </c>
      <c r="EK24" s="75">
        <f>VLOOKUP($A24,'320'!$AN$1:$HT$2,124,FALSE)</f>
        <v>0</v>
      </c>
      <c r="EL24" s="337"/>
      <c r="EM24" s="74">
        <f>VLOOKUP($A24,'320'!$AN$1:$HT$2,125,FALSE)</f>
        <v>0</v>
      </c>
      <c r="EN24" s="69">
        <f>VLOOKUP($A24,'320'!$AN$1:$HT$2,126,FALSE)</f>
        <v>0</v>
      </c>
      <c r="EO24" s="69">
        <f>VLOOKUP($A24,'320'!$AN$1:$HT$2,127,FALSE)</f>
        <v>0</v>
      </c>
      <c r="EP24" s="69">
        <f>VLOOKUP($A24,'320'!$AN$1:$HT$2,128,FALSE)</f>
        <v>0</v>
      </c>
      <c r="EQ24" s="69">
        <f>VLOOKUP($A24,'320'!$AN$1:$HT$2,129,FALSE)</f>
        <v>0</v>
      </c>
      <c r="ER24" s="69">
        <f>VLOOKUP($A24,'320'!$AN$1:$HT$2,130,FALSE)</f>
        <v>0</v>
      </c>
      <c r="ES24" s="75">
        <f>VLOOKUP($A24,'320'!$AN$1:$HT$2,131,FALSE)</f>
        <v>0</v>
      </c>
      <c r="ET24" s="337"/>
      <c r="EU24" s="74">
        <f>VLOOKUP($A24,'320'!$AN$1:$HT$2,132,FALSE)</f>
        <v>0</v>
      </c>
      <c r="EV24" s="69">
        <f>VLOOKUP($A24,'320'!$AN$1:$HT$2,133,FALSE)</f>
        <v>0</v>
      </c>
      <c r="EW24" s="69">
        <f>VLOOKUP($A24,'320'!$AN$1:$HT$2,134,FALSE)</f>
        <v>0</v>
      </c>
      <c r="EX24" s="69">
        <f>VLOOKUP($A24,'320'!$AN$1:$HT$2,135,FALSE)</f>
        <v>0</v>
      </c>
      <c r="EY24" s="69">
        <f>VLOOKUP($A24,'320'!$AN$1:$HT$2,136,FALSE)</f>
        <v>0</v>
      </c>
      <c r="EZ24" s="69">
        <f>VLOOKUP($A24,'320'!$AN$1:$HT$2,137,FALSE)</f>
        <v>0</v>
      </c>
      <c r="FA24" s="75">
        <f>VLOOKUP($A24,'320'!$AN$1:$HT$2,138,FALSE)</f>
        <v>0</v>
      </c>
      <c r="FB24" s="337"/>
      <c r="FC24" s="74">
        <f>VLOOKUP($A24,'320'!$AN$1:$HT$2,139,FALSE)</f>
        <v>0</v>
      </c>
      <c r="FD24" s="69">
        <f>VLOOKUP($A24,'320'!$AN$1:$HT$2,140,FALSE)</f>
        <v>0</v>
      </c>
      <c r="FE24" s="69">
        <f>VLOOKUP($A24,'320'!$AN$1:$HT$2,141,FALSE)</f>
        <v>0</v>
      </c>
      <c r="FF24" s="69">
        <f>VLOOKUP($A24,'320'!$AN$1:$HT$2,142,FALSE)</f>
        <v>0</v>
      </c>
      <c r="FG24" s="69">
        <f>VLOOKUP($A24,'320'!$AN$1:$HT$2,143,FALSE)</f>
        <v>0</v>
      </c>
      <c r="FH24" s="69">
        <f>VLOOKUP($A24,'320'!$AN$1:$HT$2,144,FALSE)</f>
        <v>0</v>
      </c>
      <c r="FI24" s="75">
        <f>VLOOKUP($A24,'320'!$AN$1:$HT$2,145,FALSE)</f>
        <v>0</v>
      </c>
      <c r="FJ24" s="337"/>
      <c r="FK24" s="74">
        <f>VLOOKUP($A24,'320'!$AN$1:$HT$2,146,FALSE)</f>
        <v>0</v>
      </c>
      <c r="FL24" s="69">
        <f>VLOOKUP($A24,'320'!$AN$1:$HT$2,147,FALSE)</f>
        <v>0</v>
      </c>
      <c r="FM24" s="69">
        <f>VLOOKUP($A24,'320'!$AN$1:$HT$2,148,FALSE)</f>
        <v>0</v>
      </c>
      <c r="FN24" s="69">
        <f>VLOOKUP($A24,'320'!$AN$1:$HT$2,149,FALSE)</f>
        <v>0</v>
      </c>
      <c r="FO24" s="69">
        <f>VLOOKUP($A24,'320'!$AN$1:$HT$2,150,FALSE)</f>
        <v>0</v>
      </c>
      <c r="FP24" s="69">
        <f>VLOOKUP($A24,'320'!$AN$1:$HT$2,151,FALSE)</f>
        <v>0</v>
      </c>
      <c r="FQ24" s="75">
        <f>VLOOKUP($A24,'320'!$AN$1:$HT$2,152,FALSE)</f>
        <v>0</v>
      </c>
      <c r="FR24" s="337"/>
      <c r="FS24" s="74">
        <f>VLOOKUP($A24,'320'!$AN$1:$HT$2,153,FALSE)</f>
        <v>0</v>
      </c>
      <c r="FT24" s="69">
        <f>VLOOKUP($A24,'320'!$AN$1:$HT$2,154,FALSE)</f>
        <v>0</v>
      </c>
      <c r="FU24" s="69">
        <f>VLOOKUP($A24,'320'!$AN$1:$HT$2,155,FALSE)</f>
        <v>0</v>
      </c>
      <c r="FV24" s="69">
        <f>VLOOKUP($A24,'320'!$AN$1:$HT$2,156,FALSE)</f>
        <v>0</v>
      </c>
      <c r="FW24" s="69">
        <f>VLOOKUP($A24,'320'!$AN$1:$HT$2,157,FALSE)</f>
        <v>0</v>
      </c>
      <c r="FX24" s="69">
        <f>VLOOKUP($A24,'320'!$AN$1:$HT$2,158,FALSE)</f>
        <v>0</v>
      </c>
      <c r="FY24" s="75">
        <f>VLOOKUP($A24,'320'!$AN$1:$HT$2,159,FALSE)</f>
        <v>0</v>
      </c>
      <c r="FZ24" s="337"/>
      <c r="GA24" s="74">
        <f>VLOOKUP($A24,'320'!$AN$1:$HT$2,160,FALSE)</f>
        <v>0</v>
      </c>
      <c r="GB24" s="69">
        <f>VLOOKUP($A24,'320'!$AN$1:$HT$2,161,FALSE)</f>
        <v>0</v>
      </c>
      <c r="GC24" s="69">
        <f>VLOOKUP($A24,'320'!$AN$1:$HT$2,162,FALSE)</f>
        <v>0</v>
      </c>
      <c r="GD24" s="69">
        <f>VLOOKUP($A24,'320'!$AN$1:$HT$2,163,FALSE)</f>
        <v>0</v>
      </c>
      <c r="GE24" s="69">
        <f>VLOOKUP($A24,'320'!$AN$1:$HT$2,164,FALSE)</f>
        <v>0</v>
      </c>
      <c r="GF24" s="69">
        <f>VLOOKUP($A24,'320'!$AN$1:$HT$2,165,FALSE)</f>
        <v>0</v>
      </c>
      <c r="GG24" s="75">
        <f>VLOOKUP($A24,'320'!$AN$1:$HT$2,166,FALSE)</f>
        <v>0</v>
      </c>
      <c r="GH24" s="337"/>
      <c r="GI24" s="74">
        <f>VLOOKUP($A24,'320'!$AN$1:$HT$2,167,FALSE)</f>
        <v>0</v>
      </c>
      <c r="GJ24" s="69">
        <f>VLOOKUP($A24,'320'!$AN$1:$HT$2,168,FALSE)</f>
        <v>0</v>
      </c>
      <c r="GK24" s="69">
        <f>VLOOKUP($A24,'320'!$AN$1:$HT$2,169,FALSE)</f>
        <v>0</v>
      </c>
      <c r="GL24" s="69">
        <f>VLOOKUP($A24,'320'!$AN$1:$HT$2,170,FALSE)</f>
        <v>0</v>
      </c>
      <c r="GM24" s="69">
        <f>VLOOKUP($A24,'320'!$AN$1:$HT$2,171,FALSE)</f>
        <v>0</v>
      </c>
      <c r="GN24" s="69">
        <f>VLOOKUP($A24,'320'!$AN$1:$HT$2,172,FALSE)</f>
        <v>0</v>
      </c>
      <c r="GO24" s="75">
        <f>VLOOKUP($A24,'320'!$AN$1:$HT$2,173,FALSE)</f>
        <v>0</v>
      </c>
      <c r="GP24" s="337"/>
      <c r="GQ24" s="74">
        <f>VLOOKUP($A24,'320'!$AN$1:$HT$2,174,FALSE)</f>
        <v>0</v>
      </c>
      <c r="GR24" s="69">
        <f>VLOOKUP($A24,'320'!$AN$1:$HT$2,175,FALSE)</f>
        <v>0</v>
      </c>
      <c r="GS24" s="69">
        <f>VLOOKUP($A24,'320'!$AN$1:$HT$2,176,FALSE)</f>
        <v>0</v>
      </c>
      <c r="GT24" s="69">
        <f>VLOOKUP($A24,'320'!$AN$1:$HT$2,177,FALSE)</f>
        <v>0</v>
      </c>
      <c r="GU24" s="69">
        <f>VLOOKUP($A24,'320'!$AN$1:$HT$2,178,FALSE)</f>
        <v>0</v>
      </c>
      <c r="GV24" s="69">
        <f>VLOOKUP($A24,'320'!$AN$1:$HT$2,179,FALSE)</f>
        <v>0</v>
      </c>
      <c r="GW24" s="75">
        <f>VLOOKUP($A24,'320'!$AN$1:$HT$2,180,FALSE)</f>
        <v>0</v>
      </c>
      <c r="GX24" s="337"/>
      <c r="GY24" s="74">
        <f>VLOOKUP($A24,'320'!$AN$1:$HT$2,181,FALSE)</f>
        <v>0</v>
      </c>
      <c r="GZ24" s="69">
        <f>VLOOKUP($A24,'320'!$AN$1:$HT$2,182,FALSE)</f>
        <v>0</v>
      </c>
      <c r="HA24" s="69">
        <f>VLOOKUP($A24,'320'!$AN$1:$HT$2,183,FALSE)</f>
        <v>0</v>
      </c>
      <c r="HB24" s="69">
        <f>VLOOKUP($A24,'320'!$AN$1:$HT$2,184,FALSE)</f>
        <v>0</v>
      </c>
      <c r="HC24" s="69">
        <f>VLOOKUP($A24,'320'!$AN$1:$HT$2,185,FALSE)</f>
        <v>0</v>
      </c>
      <c r="HD24" s="69">
        <f>VLOOKUP($A24,'320'!$AN$1:$HT$2,186,FALSE)</f>
        <v>0</v>
      </c>
      <c r="HE24" s="124">
        <f>VLOOKUP($A24,'320'!$AN$1:$HT$2,187,FALSE)</f>
        <v>0</v>
      </c>
      <c r="HF24" s="24"/>
    </row>
    <row r="25" spans="1:215" x14ac:dyDescent="0.25">
      <c r="A25" s="290">
        <f t="shared" si="0"/>
        <v>221</v>
      </c>
      <c r="B25" s="291">
        <f>VLOOKUP($A25,'321'!$AG$1:$HM$2,2,FALSE)</f>
        <v>0</v>
      </c>
      <c r="C25" s="290">
        <f>VLOOKUP($A25,'321'!$AG$1:$HM$2,3,FALSE)</f>
        <v>0</v>
      </c>
      <c r="D25" s="290">
        <f>VLOOKUP($A25,'321'!$AG$1:$HM$2,4,FALSE)</f>
        <v>0</v>
      </c>
      <c r="E25" s="292">
        <f>VLOOKUP($A25,'321'!$AG$1:$HM$2,5,FALSE)</f>
        <v>0</v>
      </c>
      <c r="F25" s="337"/>
      <c r="G25" s="73">
        <f>VLOOKUP($A25,'321'!$AG$1:$HM$2,6,FALSE)</f>
        <v>0</v>
      </c>
      <c r="H25" s="24">
        <f>VLOOKUP($A25,'321'!$AG$1:$HM$2,7,FALSE)</f>
        <v>0</v>
      </c>
      <c r="I25" s="24">
        <f>VLOOKUP($A25,'321'!$AG$1:$HM$2,8,FALSE)</f>
        <v>0</v>
      </c>
      <c r="J25" s="24">
        <f>VLOOKUP($A25,'321'!$AG$1:$HM$2,9,FALSE)</f>
        <v>0</v>
      </c>
      <c r="K25" s="24">
        <f>VLOOKUP($A25,'321'!$AG$1:$HM$2,10,FALSE)</f>
        <v>0</v>
      </c>
      <c r="L25" s="24">
        <f>VLOOKUP($A25,'321'!$AG$1:$HM$2,11,FALSE)</f>
        <v>0</v>
      </c>
      <c r="M25" s="137">
        <f>VLOOKUP($A25,'321'!$AG$1:$HM$2,12,FALSE)</f>
        <v>0</v>
      </c>
      <c r="N25" s="337"/>
      <c r="O25" s="74">
        <f>VLOOKUP($A25,'321'!$AG$1:$HM$2,13,FALSE)</f>
        <v>0</v>
      </c>
      <c r="P25" s="69">
        <f>VLOOKUP($A25,'321'!$AG$1:$HM$2,14,FALSE)</f>
        <v>0</v>
      </c>
      <c r="Q25" s="69">
        <f>VLOOKUP($A25,'321'!$AG$1:$HM$2,15,FALSE)</f>
        <v>0</v>
      </c>
      <c r="R25" s="69">
        <f>VLOOKUP($A25,'321'!$AG$1:$HM$2,16,FALSE)</f>
        <v>0</v>
      </c>
      <c r="S25" s="69">
        <f>VLOOKUP($A25,'321'!$AG$1:$HM$2,17,FALSE)</f>
        <v>0</v>
      </c>
      <c r="T25" s="69">
        <f>VLOOKUP($A25,'321'!$AG$1:$HM$2,18,FALSE)</f>
        <v>0</v>
      </c>
      <c r="U25" s="75">
        <f>VLOOKUP($A25,'321'!$AG$1:$HM$2,19,FALSE)</f>
        <v>0</v>
      </c>
      <c r="V25" s="337"/>
      <c r="W25" s="74">
        <f>VLOOKUP($A25,'321'!$AG$1:$HM$2,20,FALSE)</f>
        <v>0</v>
      </c>
      <c r="X25" s="69">
        <f>VLOOKUP($A25,'321'!$AG$1:$HM$2,21,FALSE)</f>
        <v>0</v>
      </c>
      <c r="Y25" s="69">
        <f>VLOOKUP($A25,'321'!$AG$1:$HM$2,22,FALSE)</f>
        <v>0</v>
      </c>
      <c r="Z25" s="69">
        <f>VLOOKUP($A25,'321'!$AG$1:$HM$2,23,FALSE)</f>
        <v>0</v>
      </c>
      <c r="AA25" s="69">
        <f>VLOOKUP($A25,'321'!$AG$1:$HM$2,24,FALSE)</f>
        <v>0</v>
      </c>
      <c r="AB25" s="69">
        <f>VLOOKUP($A25,'321'!$AG$1:$HM$2,25,FALSE)</f>
        <v>0</v>
      </c>
      <c r="AC25" s="75">
        <f>VLOOKUP($A25,'321'!$AG$1:$HM$2,26,FALSE)</f>
        <v>0</v>
      </c>
      <c r="AD25" s="337"/>
      <c r="AE25" s="74">
        <f>VLOOKUP($A25,'321'!$AG$1:$HM$2,27,FALSE)</f>
        <v>0</v>
      </c>
      <c r="AF25" s="69">
        <f>VLOOKUP($A25,'321'!$AG$1:$HM$2,28,FALSE)</f>
        <v>0</v>
      </c>
      <c r="AG25" s="69">
        <f>VLOOKUP($A25,'321'!$AG$1:$HM$2,29,FALSE)</f>
        <v>0</v>
      </c>
      <c r="AH25" s="69">
        <f>VLOOKUP($A25,'321'!$AG$1:$HM$2,30,FALSE)</f>
        <v>0</v>
      </c>
      <c r="AI25" s="69">
        <f>VLOOKUP($A25,'321'!$AG$1:$HM$2,31,FALSE)</f>
        <v>0</v>
      </c>
      <c r="AJ25" s="69">
        <f>VLOOKUP($A25,'321'!$AG$1:$HM$2,32,FALSE)</f>
        <v>0</v>
      </c>
      <c r="AK25" s="75">
        <f>VLOOKUP($A25,'321'!$AG$1:$HM$2,33,FALSE)</f>
        <v>0</v>
      </c>
      <c r="AL25" s="337"/>
      <c r="AM25" s="74">
        <f>VLOOKUP($A25,'321'!$AG$1:$HM$2,34,FALSE)</f>
        <v>0</v>
      </c>
      <c r="AN25" s="69">
        <f>VLOOKUP($A25,'321'!$AG$1:$HM$2,35,FALSE)</f>
        <v>0</v>
      </c>
      <c r="AO25" s="69">
        <f>VLOOKUP($A25,'321'!$AG$1:$HM$2,36,FALSE)</f>
        <v>0</v>
      </c>
      <c r="AP25" s="69">
        <f>VLOOKUP($A25,'321'!$AG$1:$HM$2,37,FALSE)</f>
        <v>0</v>
      </c>
      <c r="AQ25" s="69">
        <f>VLOOKUP($A25,'321'!$AG$1:$HM$2,38,FALSE)</f>
        <v>0</v>
      </c>
      <c r="AR25" s="69">
        <f>VLOOKUP($A25,'321'!$AG$1:$HM$2,39,FALSE)</f>
        <v>0</v>
      </c>
      <c r="AS25" s="75">
        <f>VLOOKUP($A25,'321'!$AG$1:$HM$2,40,FALSE)</f>
        <v>0</v>
      </c>
      <c r="AT25" s="337"/>
      <c r="AU25" s="74">
        <f>VLOOKUP($A25,'321'!$AG$1:$HM$2,41,FALSE)</f>
        <v>0</v>
      </c>
      <c r="AV25" s="69">
        <f>VLOOKUP($A25,'321'!$AG$1:$HM$2,42,FALSE)</f>
        <v>0</v>
      </c>
      <c r="AW25" s="69">
        <f>VLOOKUP($A25,'321'!$AG$1:$HM$2,43,FALSE)</f>
        <v>0</v>
      </c>
      <c r="AX25" s="69">
        <f>VLOOKUP($A25,'321'!$AG$1:$HM$2,44,FALSE)</f>
        <v>0</v>
      </c>
      <c r="AY25" s="69">
        <f>VLOOKUP($A25,'321'!$AG$1:$HM$2,45,FALSE)</f>
        <v>0</v>
      </c>
      <c r="AZ25" s="69">
        <f>VLOOKUP($A25,'321'!$AG$1:$HM$2,46,FALSE)</f>
        <v>0</v>
      </c>
      <c r="BA25" s="75">
        <f>VLOOKUP($A25,'321'!$AG$1:$HM$2,47,FALSE)</f>
        <v>0</v>
      </c>
      <c r="BB25" s="337"/>
      <c r="BC25" s="74">
        <f>VLOOKUP($A25,'321'!$AG$1:$HM$2,48,FALSE)</f>
        <v>0</v>
      </c>
      <c r="BD25" s="69">
        <f>VLOOKUP($A25,'321'!$AG$1:$HM$2,49,FALSE)</f>
        <v>0</v>
      </c>
      <c r="BE25" s="69">
        <f>VLOOKUP($A25,'321'!$AG$1:$HM$2,50,FALSE)</f>
        <v>0</v>
      </c>
      <c r="BF25" s="69">
        <f>VLOOKUP($A25,'321'!$AG$1:$HM$2,51,FALSE)</f>
        <v>0</v>
      </c>
      <c r="BG25" s="69">
        <f>VLOOKUP($A25,'321'!$AG$1:$HM$2,52,FALSE)</f>
        <v>0</v>
      </c>
      <c r="BH25" s="69">
        <f>VLOOKUP($A25,'321'!$AG$1:$HM$2,53,FALSE)</f>
        <v>0</v>
      </c>
      <c r="BI25" s="75">
        <f>VLOOKUP($A25,'321'!$AG$1:$HM$2,54,FALSE)</f>
        <v>0</v>
      </c>
      <c r="BJ25" s="337"/>
      <c r="BK25" s="74">
        <f>VLOOKUP($A25,'321'!$AG$1:$HM$2,55,FALSE)</f>
        <v>0</v>
      </c>
      <c r="BL25" s="69">
        <f>VLOOKUP($A25,'321'!$AG$1:$HM$2,56,FALSE)</f>
        <v>0</v>
      </c>
      <c r="BM25" s="69">
        <f>VLOOKUP($A25,'321'!$AG$1:$HM$2,57,FALSE)</f>
        <v>0</v>
      </c>
      <c r="BN25" s="69">
        <f>VLOOKUP($A25,'321'!$AG$1:$HM$2,58,FALSE)</f>
        <v>0</v>
      </c>
      <c r="BO25" s="69">
        <f>VLOOKUP($A25,'321'!$AG$1:$HM$2,59,FALSE)</f>
        <v>0</v>
      </c>
      <c r="BP25" s="69">
        <f>VLOOKUP($A25,'321'!$AG$1:$HM$2,60,FALSE)</f>
        <v>0</v>
      </c>
      <c r="BQ25" s="75">
        <f>VLOOKUP($A25,'321'!$AG$1:$HM$2,61,FALSE)</f>
        <v>0</v>
      </c>
      <c r="BR25" s="337"/>
      <c r="BS25" s="74">
        <f>VLOOKUP($A25,'321'!$AG$1:$HM$2,62,FALSE)</f>
        <v>0</v>
      </c>
      <c r="BT25" s="69">
        <f>VLOOKUP($A25,'321'!$AG$1:$HM$2,63,FALSE)</f>
        <v>0</v>
      </c>
      <c r="BU25" s="69">
        <f>VLOOKUP($A25,'321'!$AG$1:$HM$2,64,FALSE)</f>
        <v>0</v>
      </c>
      <c r="BV25" s="69">
        <f>VLOOKUP($A25,'321'!$AG$1:$HM$2,65,FALSE)</f>
        <v>0</v>
      </c>
      <c r="BW25" s="69">
        <f>VLOOKUP($A25,'321'!$AG$1:$HM$2,66,FALSE)</f>
        <v>0</v>
      </c>
      <c r="BX25" s="69">
        <f>VLOOKUP($A25,'321'!$AG$1:$HM$2,67,FALSE)</f>
        <v>0</v>
      </c>
      <c r="BY25" s="75">
        <f>VLOOKUP($A25,'321'!$AG$1:$HM$2,68,FALSE)</f>
        <v>0</v>
      </c>
      <c r="BZ25" s="337"/>
      <c r="CA25" s="74">
        <f>VLOOKUP($A25,'321'!$AG$1:$HM$2,69,FALSE)</f>
        <v>0</v>
      </c>
      <c r="CB25" s="69">
        <f>VLOOKUP($A25,'321'!$AG$1:$HM$2,70,FALSE)</f>
        <v>0</v>
      </c>
      <c r="CC25" s="69">
        <f>VLOOKUP($A25,'321'!$AG$1:$HM$2,71,FALSE)</f>
        <v>0</v>
      </c>
      <c r="CD25" s="69">
        <f>VLOOKUP($A25,'321'!$AG$1:$HM$2,72,FALSE)</f>
        <v>0</v>
      </c>
      <c r="CE25" s="69">
        <f>VLOOKUP($A25,'321'!$AG$1:$HM$2,73,FALSE)</f>
        <v>0</v>
      </c>
      <c r="CF25" s="69">
        <f>VLOOKUP($A25,'321'!$AG$1:$HM$2,74,FALSE)</f>
        <v>0</v>
      </c>
      <c r="CG25" s="75">
        <f>VLOOKUP($A25,'321'!$AG$1:$HM$2,75,FALSE)</f>
        <v>0</v>
      </c>
      <c r="CH25" s="337"/>
      <c r="CI25" s="74">
        <f>VLOOKUP($A25,'321'!$AG$1:$HM$2,76,FALSE)</f>
        <v>0</v>
      </c>
      <c r="CJ25" s="69">
        <f>VLOOKUP($A25,'321'!$AG$1:$HM$2,77,FALSE)</f>
        <v>0</v>
      </c>
      <c r="CK25" s="69">
        <f>VLOOKUP($A25,'321'!$AG$1:$HM$2,78,FALSE)</f>
        <v>0</v>
      </c>
      <c r="CL25" s="69">
        <f>VLOOKUP($A25,'321'!$AG$1:$HM$2,79,FALSE)</f>
        <v>0</v>
      </c>
      <c r="CM25" s="69">
        <f>VLOOKUP($A25,'321'!$AG$1:$HM$2,80,FALSE)</f>
        <v>0</v>
      </c>
      <c r="CN25" s="69">
        <f>VLOOKUP($A25,'321'!$AG$1:$HM$2,81,FALSE)</f>
        <v>0</v>
      </c>
      <c r="CO25" s="75">
        <f>VLOOKUP($A25,'321'!$AG$1:$HM$2,82,FALSE)</f>
        <v>0</v>
      </c>
      <c r="CP25" s="337"/>
      <c r="CQ25" s="74">
        <f>VLOOKUP($A25,'321'!$AG$1:$HM$2,83,FALSE)</f>
        <v>0</v>
      </c>
      <c r="CR25" s="69">
        <f>VLOOKUP($A25,'321'!$AG$1:$HM$2,84,FALSE)</f>
        <v>0</v>
      </c>
      <c r="CS25" s="69">
        <f>VLOOKUP($A25,'321'!$AG$1:$HM$2,85,FALSE)</f>
        <v>0</v>
      </c>
      <c r="CT25" s="69">
        <f>VLOOKUP($A25,'321'!$AG$1:$HM$2,86,FALSE)</f>
        <v>0</v>
      </c>
      <c r="CU25" s="69">
        <f>VLOOKUP($A25,'321'!$AG$1:$HM$2,87,FALSE)</f>
        <v>0</v>
      </c>
      <c r="CV25" s="69">
        <f>VLOOKUP($A25,'321'!$AG$1:$HM$2,88,FALSE)</f>
        <v>0</v>
      </c>
      <c r="CW25" s="75">
        <f>VLOOKUP($A25,'321'!$AG$1:$HM$2,89,FALSE)</f>
        <v>0</v>
      </c>
      <c r="CX25" s="337"/>
      <c r="CY25" s="74">
        <f>VLOOKUP($A25,'321'!$AG$1:$HM$2,90,FALSE)</f>
        <v>0</v>
      </c>
      <c r="CZ25" s="69">
        <f>VLOOKUP($A25,'321'!$AG$1:$HM$2,91,FALSE)</f>
        <v>0</v>
      </c>
      <c r="DA25" s="69">
        <f>VLOOKUP($A25,'321'!$AG$1:$HM$2,92,FALSE)</f>
        <v>0</v>
      </c>
      <c r="DB25" s="69">
        <f>VLOOKUP($A25,'321'!$AG$1:$HM$2,93,FALSE)</f>
        <v>0</v>
      </c>
      <c r="DC25" s="69">
        <f>VLOOKUP($A25,'321'!$AG$1:$HM$2,94,FALSE)</f>
        <v>0</v>
      </c>
      <c r="DD25" s="69">
        <f>VLOOKUP($A25,'321'!$AG$1:$HM$2,95,FALSE)</f>
        <v>0</v>
      </c>
      <c r="DE25" s="75">
        <f>VLOOKUP($A25,'321'!$AG$1:$HM$2,96,FALSE)</f>
        <v>0</v>
      </c>
      <c r="DF25" s="337"/>
      <c r="DG25" s="74">
        <f>VLOOKUP($A25,'321'!$AG$1:$HM$2,97,FALSE)</f>
        <v>0</v>
      </c>
      <c r="DH25" s="69">
        <f>VLOOKUP($A25,'321'!$AG$1:$HM$2,98,FALSE)</f>
        <v>0</v>
      </c>
      <c r="DI25" s="69">
        <f>VLOOKUP($A25,'321'!$AG$1:$HM$2,99,FALSE)</f>
        <v>0</v>
      </c>
      <c r="DJ25" s="69">
        <f>VLOOKUP($A25,'321'!$AG$1:$HM$2,100,FALSE)</f>
        <v>0</v>
      </c>
      <c r="DK25" s="69">
        <f>VLOOKUP($A25,'321'!$AG$1:$HM$2,101,FALSE)</f>
        <v>0</v>
      </c>
      <c r="DL25" s="69">
        <f>VLOOKUP($A25,'321'!$AG$1:$HM$2,102,FALSE)</f>
        <v>0</v>
      </c>
      <c r="DM25" s="75">
        <f>VLOOKUP($A25,'321'!$AG$1:$HM$2,103,FALSE)</f>
        <v>0</v>
      </c>
      <c r="DN25" s="337"/>
      <c r="DO25" s="74">
        <f>VLOOKUP($A25,'321'!$AG$1:$HM$2,104,FALSE)</f>
        <v>0</v>
      </c>
      <c r="DP25" s="69">
        <f>VLOOKUP($A25,'321'!$AG$1:$HM$2,105,FALSE)</f>
        <v>0</v>
      </c>
      <c r="DQ25" s="69">
        <f>VLOOKUP($A25,'321'!$AG$1:$HM$2,106,FALSE)</f>
        <v>0</v>
      </c>
      <c r="DR25" s="69">
        <f>VLOOKUP($A25,'321'!$AG$1:$HM$2,107,FALSE)</f>
        <v>0</v>
      </c>
      <c r="DS25" s="69">
        <f>VLOOKUP($A25,'321'!$AG$1:$HM$2,108,FALSE)</f>
        <v>0</v>
      </c>
      <c r="DT25" s="69">
        <f>VLOOKUP($A25,'321'!$AG$1:$HM$2,109,FALSE)</f>
        <v>0</v>
      </c>
      <c r="DU25" s="75">
        <f>VLOOKUP($A25,'321'!$AG$1:$HM$2,110,FALSE)</f>
        <v>0</v>
      </c>
      <c r="DV25" s="337"/>
      <c r="DW25" s="74">
        <f>VLOOKUP($A25,'321'!$AG$1:$HM$2,111,FALSE)</f>
        <v>0</v>
      </c>
      <c r="DX25" s="69">
        <f>VLOOKUP($A25,'321'!$AG$1:$HM$2,112,FALSE)</f>
        <v>0</v>
      </c>
      <c r="DY25" s="69">
        <f>VLOOKUP($A25,'321'!$AG$1:$HM$2,113,FALSE)</f>
        <v>0</v>
      </c>
      <c r="DZ25" s="69">
        <f>VLOOKUP($A25,'321'!$AG$1:$HM$2,114,FALSE)</f>
        <v>0</v>
      </c>
      <c r="EA25" s="69">
        <f>VLOOKUP($A25,'321'!$AG$1:$HM$2,115,FALSE)</f>
        <v>0</v>
      </c>
      <c r="EB25" s="69">
        <f>VLOOKUP($A25,'321'!$AG$1:$HM$2,116,FALSE)</f>
        <v>0</v>
      </c>
      <c r="EC25" s="75">
        <f>VLOOKUP($A25,'321'!$AG$1:$HM$2,117,FALSE)</f>
        <v>0</v>
      </c>
      <c r="ED25" s="337"/>
      <c r="EE25" s="74">
        <f>VLOOKUP($A25,'321'!$AG$1:$HM$2,118,FALSE)</f>
        <v>0</v>
      </c>
      <c r="EF25" s="69">
        <f>VLOOKUP($A25,'321'!$AG$1:$HM$2,119,FALSE)</f>
        <v>0</v>
      </c>
      <c r="EG25" s="69">
        <f>VLOOKUP($A25,'321'!$AG$1:$HM$2,120,FALSE)</f>
        <v>0</v>
      </c>
      <c r="EH25" s="69">
        <f>VLOOKUP($A25,'321'!$AG$1:$HM$2,121,FALSE)</f>
        <v>0</v>
      </c>
      <c r="EI25" s="69">
        <f>VLOOKUP($A25,'321'!$AG$1:$HM$2,122,FALSE)</f>
        <v>0</v>
      </c>
      <c r="EJ25" s="69">
        <f>VLOOKUP($A25,'321'!$AG$1:$HM$2,123,FALSE)</f>
        <v>0</v>
      </c>
      <c r="EK25" s="75">
        <f>VLOOKUP($A25,'321'!$AG$1:$HM$2,124,FALSE)</f>
        <v>0</v>
      </c>
      <c r="EL25" s="337"/>
      <c r="EM25" s="74">
        <f>VLOOKUP($A25,'321'!$AG$1:$HM$2,125,FALSE)</f>
        <v>0</v>
      </c>
      <c r="EN25" s="69">
        <f>VLOOKUP($A25,'321'!$AG$1:$HM$2,126,FALSE)</f>
        <v>0</v>
      </c>
      <c r="EO25" s="69">
        <f>VLOOKUP($A25,'321'!$AG$1:$HM$2,127,FALSE)</f>
        <v>0</v>
      </c>
      <c r="EP25" s="69">
        <f>VLOOKUP($A25,'321'!$AG$1:$HM$2,128,FALSE)</f>
        <v>0</v>
      </c>
      <c r="EQ25" s="69">
        <f>VLOOKUP($A25,'321'!$AG$1:$HM$2,129,FALSE)</f>
        <v>0</v>
      </c>
      <c r="ER25" s="69">
        <f>VLOOKUP($A25,'321'!$AG$1:$HM$2,130,FALSE)</f>
        <v>0</v>
      </c>
      <c r="ES25" s="75">
        <f>VLOOKUP($A25,'321'!$AG$1:$HM$2,131,FALSE)</f>
        <v>0</v>
      </c>
      <c r="ET25" s="337"/>
      <c r="EU25" s="74">
        <f>VLOOKUP($A25,'321'!$AG$1:$HM$2,132,FALSE)</f>
        <v>0</v>
      </c>
      <c r="EV25" s="69">
        <f>VLOOKUP($A25,'321'!$AG$1:$HM$2,133,FALSE)</f>
        <v>0</v>
      </c>
      <c r="EW25" s="69">
        <f>VLOOKUP($A25,'321'!$AG$1:$HM$2,134,FALSE)</f>
        <v>0</v>
      </c>
      <c r="EX25" s="69">
        <f>VLOOKUP($A25,'321'!$AG$1:$HM$2,135,FALSE)</f>
        <v>0</v>
      </c>
      <c r="EY25" s="69">
        <f>VLOOKUP($A25,'321'!$AG$1:$HM$2,136,FALSE)</f>
        <v>0</v>
      </c>
      <c r="EZ25" s="69">
        <f>VLOOKUP($A25,'321'!$AG$1:$HM$2,137,FALSE)</f>
        <v>0</v>
      </c>
      <c r="FA25" s="75">
        <f>VLOOKUP($A25,'321'!$AG$1:$HM$2,138,FALSE)</f>
        <v>0</v>
      </c>
      <c r="FB25" s="337"/>
      <c r="FC25" s="74">
        <f>VLOOKUP($A25,'321'!$AG$1:$HM$2,139,FALSE)</f>
        <v>0</v>
      </c>
      <c r="FD25" s="69">
        <f>VLOOKUP($A25,'321'!$AG$1:$HM$2,140,FALSE)</f>
        <v>0</v>
      </c>
      <c r="FE25" s="69">
        <f>VLOOKUP($A25,'321'!$AG$1:$HM$2,141,FALSE)</f>
        <v>0</v>
      </c>
      <c r="FF25" s="69">
        <f>VLOOKUP($A25,'321'!$AG$1:$HM$2,142,FALSE)</f>
        <v>0</v>
      </c>
      <c r="FG25" s="69">
        <f>VLOOKUP($A25,'321'!$AG$1:$HM$2,143,FALSE)</f>
        <v>0</v>
      </c>
      <c r="FH25" s="69">
        <f>VLOOKUP($A25,'321'!$AG$1:$HM$2,144,FALSE)</f>
        <v>0</v>
      </c>
      <c r="FI25" s="75">
        <f>VLOOKUP($A25,'321'!$AG$1:$HM$2,145,FALSE)</f>
        <v>0</v>
      </c>
      <c r="FJ25" s="337"/>
      <c r="FK25" s="74">
        <f>VLOOKUP($A25,'321'!$AG$1:$HM$2,146,FALSE)</f>
        <v>0</v>
      </c>
      <c r="FL25" s="69">
        <f>VLOOKUP($A25,'321'!$AG$1:$HM$2,147,FALSE)</f>
        <v>0</v>
      </c>
      <c r="FM25" s="69">
        <f>VLOOKUP($A25,'321'!$AG$1:$HM$2,148,FALSE)</f>
        <v>0</v>
      </c>
      <c r="FN25" s="69">
        <f>VLOOKUP($A25,'321'!$AG$1:$HM$2,149,FALSE)</f>
        <v>0</v>
      </c>
      <c r="FO25" s="69">
        <f>VLOOKUP($A25,'321'!$AG$1:$HM$2,150,FALSE)</f>
        <v>0</v>
      </c>
      <c r="FP25" s="69">
        <f>VLOOKUP($A25,'321'!$AG$1:$HM$2,151,FALSE)</f>
        <v>0</v>
      </c>
      <c r="FQ25" s="75">
        <f>VLOOKUP($A25,'321'!$AG$1:$HM$2,152,FALSE)</f>
        <v>0</v>
      </c>
      <c r="FR25" s="337"/>
      <c r="FS25" s="74">
        <f>VLOOKUP($A25,'321'!$AG$1:$HM$2,153,FALSE)</f>
        <v>0</v>
      </c>
      <c r="FT25" s="69">
        <f>VLOOKUP($A25,'321'!$AG$1:$HM$2,154,FALSE)</f>
        <v>0</v>
      </c>
      <c r="FU25" s="69">
        <f>VLOOKUP($A25,'321'!$AG$1:$HM$2,155,FALSE)</f>
        <v>0</v>
      </c>
      <c r="FV25" s="69">
        <f>VLOOKUP($A25,'321'!$AG$1:$HM$2,156,FALSE)</f>
        <v>0</v>
      </c>
      <c r="FW25" s="69">
        <f>VLOOKUP($A25,'321'!$AG$1:$HM$2,157,FALSE)</f>
        <v>0</v>
      </c>
      <c r="FX25" s="69">
        <f>VLOOKUP($A25,'321'!$AG$1:$HM$2,158,FALSE)</f>
        <v>0</v>
      </c>
      <c r="FY25" s="75">
        <f>VLOOKUP($A25,'321'!$AG$1:$HM$2,159,FALSE)</f>
        <v>0</v>
      </c>
      <c r="FZ25" s="337"/>
      <c r="GA25" s="74">
        <f>VLOOKUP($A25,'321'!$AG$1:$HM$2,160,FALSE)</f>
        <v>0</v>
      </c>
      <c r="GB25" s="69">
        <f>VLOOKUP($A25,'321'!$AG$1:$HM$2,161,FALSE)</f>
        <v>0</v>
      </c>
      <c r="GC25" s="69">
        <f>VLOOKUP($A25,'321'!$AG$1:$HM$2,162,FALSE)</f>
        <v>0</v>
      </c>
      <c r="GD25" s="69">
        <f>VLOOKUP($A25,'321'!$AG$1:$HM$2,163,FALSE)</f>
        <v>0</v>
      </c>
      <c r="GE25" s="69">
        <f>VLOOKUP($A25,'321'!$AG$1:$HM$2,164,FALSE)</f>
        <v>0</v>
      </c>
      <c r="GF25" s="69">
        <f>VLOOKUP($A25,'321'!$AG$1:$HM$2,165,FALSE)</f>
        <v>0</v>
      </c>
      <c r="GG25" s="75">
        <f>VLOOKUP($A25,'321'!$AG$1:$HM$2,166,FALSE)</f>
        <v>0</v>
      </c>
      <c r="GH25" s="337"/>
      <c r="GI25" s="74">
        <f>VLOOKUP($A25,'321'!$AG$1:$HM$2,167,FALSE)</f>
        <v>0</v>
      </c>
      <c r="GJ25" s="69">
        <f>VLOOKUP($A25,'321'!$AG$1:$HM$2,168,FALSE)</f>
        <v>0</v>
      </c>
      <c r="GK25" s="69">
        <f>VLOOKUP($A25,'321'!$AG$1:$HM$2,169,FALSE)</f>
        <v>0</v>
      </c>
      <c r="GL25" s="69">
        <f>VLOOKUP($A25,'321'!$AG$1:$HM$2,170,FALSE)</f>
        <v>0</v>
      </c>
      <c r="GM25" s="69">
        <f>VLOOKUP($A25,'321'!$AG$1:$HM$2,171,FALSE)</f>
        <v>0</v>
      </c>
      <c r="GN25" s="69">
        <f>VLOOKUP($A25,'321'!$AG$1:$HM$2,172,FALSE)</f>
        <v>0</v>
      </c>
      <c r="GO25" s="75">
        <f>VLOOKUP($A25,'321'!$AG$1:$HM$2,173,FALSE)</f>
        <v>0</v>
      </c>
      <c r="GP25" s="337"/>
      <c r="GQ25" s="74">
        <f>VLOOKUP($A25,'321'!$AG$1:$HM$2,174,FALSE)</f>
        <v>0</v>
      </c>
      <c r="GR25" s="69">
        <f>VLOOKUP($A25,'321'!$AG$1:$HM$2,175,FALSE)</f>
        <v>0</v>
      </c>
      <c r="GS25" s="69">
        <f>VLOOKUP($A25,'321'!$AG$1:$HM$2,176,FALSE)</f>
        <v>0</v>
      </c>
      <c r="GT25" s="69">
        <f>VLOOKUP($A25,'321'!$AG$1:$HM$2,177,FALSE)</f>
        <v>0</v>
      </c>
      <c r="GU25" s="69">
        <f>VLOOKUP($A25,'321'!$AG$1:$HM$2,178,FALSE)</f>
        <v>0</v>
      </c>
      <c r="GV25" s="69">
        <f>VLOOKUP($A25,'321'!$AG$1:$HM$2,179,FALSE)</f>
        <v>0</v>
      </c>
      <c r="GW25" s="75">
        <f>VLOOKUP($A25,'321'!$AG$1:$HM$2,180,FALSE)</f>
        <v>0</v>
      </c>
      <c r="GX25" s="337"/>
      <c r="GY25" s="74">
        <f>VLOOKUP($A25,'321'!$AG$1:$HM$2,181,FALSE)</f>
        <v>0</v>
      </c>
      <c r="GZ25" s="69">
        <f>VLOOKUP($A25,'321'!$AG$1:$HM$2,182,FALSE)</f>
        <v>0</v>
      </c>
      <c r="HA25" s="69">
        <f>VLOOKUP($A25,'321'!$AG$1:$HM$2,183,FALSE)</f>
        <v>0</v>
      </c>
      <c r="HB25" s="69">
        <f>VLOOKUP($A25,'321'!$AG$1:$HM$2,184,FALSE)</f>
        <v>0</v>
      </c>
      <c r="HC25" s="69">
        <f>VLOOKUP($A25,'321'!$AG$1:$HM$2,185,FALSE)</f>
        <v>0</v>
      </c>
      <c r="HD25" s="69">
        <f>VLOOKUP($A25,'321'!$AG$1:$HM$2,186,FALSE)</f>
        <v>0</v>
      </c>
      <c r="HE25" s="124">
        <f>VLOOKUP($A25,'321'!$AG$1:$HM$2,187,FALSE)</f>
        <v>0</v>
      </c>
      <c r="HF25" s="24"/>
      <c r="HG25" s="24"/>
    </row>
    <row r="26" spans="1:215" x14ac:dyDescent="0.25">
      <c r="A26" s="290">
        <f t="shared" si="0"/>
        <v>222</v>
      </c>
      <c r="B26" s="291">
        <f>VLOOKUP($A26,'322'!$AP$1:$HV$2,2,FALSE)</f>
        <v>0</v>
      </c>
      <c r="C26" s="290">
        <f>VLOOKUP($A26,'322'!$AP$1:$HV$2,3,FALSE)</f>
        <v>0</v>
      </c>
      <c r="D26" s="290">
        <f>VLOOKUP($A26,'322'!$AP$1:$HV$2,4,FALSE)</f>
        <v>0</v>
      </c>
      <c r="E26" s="292">
        <f>VLOOKUP($A26,'322'!$AP$1:$HV$2,5,FALSE)</f>
        <v>0</v>
      </c>
      <c r="F26" s="337"/>
      <c r="G26" s="73">
        <f>VLOOKUP($A26,'322'!$AP$1:$HV$2,6,FALSE)</f>
        <v>0</v>
      </c>
      <c r="H26" s="24">
        <f>VLOOKUP($A26,'322'!$AP$1:$HV$2,7,FALSE)</f>
        <v>0</v>
      </c>
      <c r="I26" s="24">
        <f>VLOOKUP($A26,'322'!$AP$1:$HV$2,8,FALSE)</f>
        <v>0</v>
      </c>
      <c r="J26" s="24">
        <f>VLOOKUP($A26,'322'!$AP$1:$HV$2,9,FALSE)</f>
        <v>0</v>
      </c>
      <c r="K26" s="24">
        <f>VLOOKUP($A26,'322'!$AP$1:$HV$2,10,FALSE)</f>
        <v>0</v>
      </c>
      <c r="L26" s="24">
        <f>VLOOKUP($A26,'322'!$AP$1:$HV$2,11,FALSE)</f>
        <v>0</v>
      </c>
      <c r="M26" s="137">
        <f>VLOOKUP($A26,'322'!$AP$1:$HV$2,12,FALSE)</f>
        <v>0</v>
      </c>
      <c r="N26" s="337"/>
      <c r="O26" s="74">
        <f>VLOOKUP($A26,'322'!$AP$1:$HV$2,13,FALSE)</f>
        <v>0</v>
      </c>
      <c r="P26" s="69">
        <f>VLOOKUP($A26,'322'!$AP$1:$HV$2,14,FALSE)</f>
        <v>0</v>
      </c>
      <c r="Q26" s="69">
        <f>VLOOKUP($A26,'322'!$AP$1:$HV$2,15,FALSE)</f>
        <v>0</v>
      </c>
      <c r="R26" s="69">
        <f>VLOOKUP($A26,'322'!$AP$1:$HV$2,16,FALSE)</f>
        <v>0</v>
      </c>
      <c r="S26" s="69">
        <f>VLOOKUP($A26,'322'!$AP$1:$HV$2,17,FALSE)</f>
        <v>0</v>
      </c>
      <c r="T26" s="69">
        <f>VLOOKUP($A26,'322'!$AP$1:$HV$2,18,FALSE)</f>
        <v>0</v>
      </c>
      <c r="U26" s="75">
        <f>VLOOKUP($A26,'322'!$AP$1:$HV$2,19,FALSE)</f>
        <v>0</v>
      </c>
      <c r="V26" s="337"/>
      <c r="W26" s="74">
        <f>VLOOKUP($A26,'322'!$AP$1:$HV$2,20,FALSE)</f>
        <v>0</v>
      </c>
      <c r="X26" s="69">
        <f>VLOOKUP($A26,'322'!$AP$1:$HV$2,21,FALSE)</f>
        <v>0</v>
      </c>
      <c r="Y26" s="69">
        <f>VLOOKUP($A26,'322'!$AP$1:$HV$2,22,FALSE)</f>
        <v>0</v>
      </c>
      <c r="Z26" s="69">
        <f>VLOOKUP($A26,'322'!$AP$1:$HV$2,23,FALSE)</f>
        <v>0</v>
      </c>
      <c r="AA26" s="69">
        <f>VLOOKUP($A26,'322'!$AP$1:$HV$2,24,FALSE)</f>
        <v>0</v>
      </c>
      <c r="AB26" s="69">
        <f>VLOOKUP($A26,'322'!$AP$1:$HV$2,25,FALSE)</f>
        <v>0</v>
      </c>
      <c r="AC26" s="75">
        <f>VLOOKUP($A26,'322'!$AP$1:$HV$2,26,FALSE)</f>
        <v>0</v>
      </c>
      <c r="AD26" s="337"/>
      <c r="AE26" s="74">
        <f>VLOOKUP($A26,'322'!$AP$1:$HV$2,27,FALSE)</f>
        <v>0</v>
      </c>
      <c r="AF26" s="69">
        <f>VLOOKUP($A26,'322'!$AP$1:$HV$2,28,FALSE)</f>
        <v>0</v>
      </c>
      <c r="AG26" s="69">
        <f>VLOOKUP($A26,'322'!$AP$1:$HV$2,29,FALSE)</f>
        <v>0</v>
      </c>
      <c r="AH26" s="69">
        <f>VLOOKUP($A26,'322'!$AP$1:$HV$2,30,FALSE)</f>
        <v>0</v>
      </c>
      <c r="AI26" s="69">
        <f>VLOOKUP($A26,'322'!$AP$1:$HV$2,31,FALSE)</f>
        <v>0</v>
      </c>
      <c r="AJ26" s="69">
        <f>VLOOKUP($A26,'322'!$AP$1:$HV$2,32,FALSE)</f>
        <v>0</v>
      </c>
      <c r="AK26" s="75">
        <f>VLOOKUP($A26,'322'!$AP$1:$HV$2,33,FALSE)</f>
        <v>0</v>
      </c>
      <c r="AL26" s="337"/>
      <c r="AM26" s="74">
        <f>VLOOKUP($A26,'322'!$AP$1:$HV$2,34,FALSE)</f>
        <v>0</v>
      </c>
      <c r="AN26" s="69">
        <f>VLOOKUP($A26,'322'!$AP$1:$HV$2,35,FALSE)</f>
        <v>0</v>
      </c>
      <c r="AO26" s="69">
        <f>VLOOKUP($A26,'322'!$AP$1:$HV$2,36,FALSE)</f>
        <v>0</v>
      </c>
      <c r="AP26" s="69">
        <f>VLOOKUP($A26,'322'!$AP$1:$HV$2,37,FALSE)</f>
        <v>0</v>
      </c>
      <c r="AQ26" s="69">
        <f>VLOOKUP($A26,'322'!$AP$1:$HV$2,38,FALSE)</f>
        <v>0</v>
      </c>
      <c r="AR26" s="69">
        <f>VLOOKUP($A26,'322'!$AP$1:$HV$2,39,FALSE)</f>
        <v>0</v>
      </c>
      <c r="AS26" s="75">
        <f>VLOOKUP($A26,'322'!$AP$1:$HV$2,40,FALSE)</f>
        <v>0</v>
      </c>
      <c r="AT26" s="337"/>
      <c r="AU26" s="74">
        <f>VLOOKUP($A26,'322'!$AP$1:$HV$2,41,FALSE)</f>
        <v>0</v>
      </c>
      <c r="AV26" s="69">
        <f>VLOOKUP($A26,'322'!$AP$1:$HV$2,42,FALSE)</f>
        <v>0</v>
      </c>
      <c r="AW26" s="69">
        <f>VLOOKUP($A26,'322'!$AP$1:$HV$2,43,FALSE)</f>
        <v>0</v>
      </c>
      <c r="AX26" s="69">
        <f>VLOOKUP($A26,'322'!$AP$1:$HV$2,44,FALSE)</f>
        <v>0</v>
      </c>
      <c r="AY26" s="69">
        <f>VLOOKUP($A26,'322'!$AP$1:$HV$2,45,FALSE)</f>
        <v>0</v>
      </c>
      <c r="AZ26" s="69">
        <f>VLOOKUP($A26,'322'!$AP$1:$HV$2,46,FALSE)</f>
        <v>0</v>
      </c>
      <c r="BA26" s="75">
        <f>VLOOKUP($A26,'322'!$AP$1:$HV$2,47,FALSE)</f>
        <v>0</v>
      </c>
      <c r="BB26" s="337"/>
      <c r="BC26" s="74">
        <f>VLOOKUP($A26,'322'!$AP$1:$HV$2,48,FALSE)</f>
        <v>0</v>
      </c>
      <c r="BD26" s="69">
        <f>VLOOKUP($A26,'322'!$AP$1:$HV$2,49,FALSE)</f>
        <v>0</v>
      </c>
      <c r="BE26" s="69">
        <f>VLOOKUP($A26,'322'!$AP$1:$HV$2,50,FALSE)</f>
        <v>0</v>
      </c>
      <c r="BF26" s="69">
        <f>VLOOKUP($A26,'322'!$AP$1:$HV$2,51,FALSE)</f>
        <v>0</v>
      </c>
      <c r="BG26" s="69">
        <f>VLOOKUP($A26,'322'!$AP$1:$HV$2,52,FALSE)</f>
        <v>0</v>
      </c>
      <c r="BH26" s="69">
        <f>VLOOKUP($A26,'322'!$AP$1:$HV$2,53,FALSE)</f>
        <v>0</v>
      </c>
      <c r="BI26" s="75">
        <f>VLOOKUP($A26,'322'!$AP$1:$HV$2,54,FALSE)</f>
        <v>0</v>
      </c>
      <c r="BJ26" s="337"/>
      <c r="BK26" s="74">
        <f>VLOOKUP($A26,'322'!$AP$1:$HV$2,55,FALSE)</f>
        <v>0</v>
      </c>
      <c r="BL26" s="69">
        <f>VLOOKUP($A26,'322'!$AP$1:$HV$2,56,FALSE)</f>
        <v>0</v>
      </c>
      <c r="BM26" s="69">
        <f>VLOOKUP($A26,'322'!$AP$1:$HV$2,57,FALSE)</f>
        <v>0</v>
      </c>
      <c r="BN26" s="69">
        <f>VLOOKUP($A26,'322'!$AP$1:$HV$2,58,FALSE)</f>
        <v>0</v>
      </c>
      <c r="BO26" s="69">
        <f>VLOOKUP($A26,'322'!$AP$1:$HV$2,59,FALSE)</f>
        <v>0</v>
      </c>
      <c r="BP26" s="69">
        <f>VLOOKUP($A26,'322'!$AP$1:$HV$2,60,FALSE)</f>
        <v>0</v>
      </c>
      <c r="BQ26" s="75">
        <f>VLOOKUP($A26,'322'!$AP$1:$HV$2,61,FALSE)</f>
        <v>0</v>
      </c>
      <c r="BR26" s="337"/>
      <c r="BS26" s="74">
        <f>VLOOKUP($A26,'322'!$AP$1:$HV$2,62,FALSE)</f>
        <v>0</v>
      </c>
      <c r="BT26" s="69">
        <f>VLOOKUP($A26,'322'!$AP$1:$HV$2,63,FALSE)</f>
        <v>0</v>
      </c>
      <c r="BU26" s="69">
        <f>VLOOKUP($A26,'322'!$AP$1:$HV$2,64,FALSE)</f>
        <v>0</v>
      </c>
      <c r="BV26" s="69">
        <f>VLOOKUP($A26,'322'!$AP$1:$HV$2,65,FALSE)</f>
        <v>0</v>
      </c>
      <c r="BW26" s="69">
        <f>VLOOKUP($A26,'322'!$AP$1:$HV$2,66,FALSE)</f>
        <v>0</v>
      </c>
      <c r="BX26" s="69">
        <f>VLOOKUP($A26,'322'!$AP$1:$HV$2,67,FALSE)</f>
        <v>0</v>
      </c>
      <c r="BY26" s="75">
        <f>VLOOKUP($A26,'322'!$AP$1:$HV$2,68,FALSE)</f>
        <v>0</v>
      </c>
      <c r="BZ26" s="337"/>
      <c r="CA26" s="74">
        <f>VLOOKUP($A26,'322'!$AP$1:$HV$2,69,FALSE)</f>
        <v>0</v>
      </c>
      <c r="CB26" s="69">
        <f>VLOOKUP($A26,'322'!$AP$1:$HV$2,70,FALSE)</f>
        <v>0</v>
      </c>
      <c r="CC26" s="69">
        <f>VLOOKUP($A26,'322'!$AP$1:$HV$2,71,FALSE)</f>
        <v>0</v>
      </c>
      <c r="CD26" s="69">
        <f>VLOOKUP($A26,'322'!$AP$1:$HV$2,72,FALSE)</f>
        <v>0</v>
      </c>
      <c r="CE26" s="69">
        <f>VLOOKUP($A26,'322'!$AP$1:$HV$2,73,FALSE)</f>
        <v>0</v>
      </c>
      <c r="CF26" s="69">
        <f>VLOOKUP($A26,'322'!$AP$1:$HV$2,74,FALSE)</f>
        <v>0</v>
      </c>
      <c r="CG26" s="75">
        <f>VLOOKUP($A26,'322'!$AP$1:$HV$2,75,FALSE)</f>
        <v>0</v>
      </c>
      <c r="CH26" s="337"/>
      <c r="CI26" s="74">
        <f>VLOOKUP($A26,'322'!$AP$1:$HV$2,76,FALSE)</f>
        <v>0</v>
      </c>
      <c r="CJ26" s="69">
        <f>VLOOKUP($A26,'322'!$AP$1:$HV$2,77,FALSE)</f>
        <v>0</v>
      </c>
      <c r="CK26" s="69">
        <f>VLOOKUP($A26,'322'!$AP$1:$HV$2,78,FALSE)</f>
        <v>0</v>
      </c>
      <c r="CL26" s="69">
        <f>VLOOKUP($A26,'322'!$AP$1:$HV$2,79,FALSE)</f>
        <v>0</v>
      </c>
      <c r="CM26" s="69">
        <f>VLOOKUP($A26,'322'!$AP$1:$HV$2,80,FALSE)</f>
        <v>0</v>
      </c>
      <c r="CN26" s="69">
        <f>VLOOKUP($A26,'322'!$AP$1:$HV$2,81,FALSE)</f>
        <v>0</v>
      </c>
      <c r="CO26" s="75">
        <f>VLOOKUP($A26,'322'!$AP$1:$HV$2,82,FALSE)</f>
        <v>0</v>
      </c>
      <c r="CP26" s="337"/>
      <c r="CQ26" s="74">
        <f>VLOOKUP($A26,'322'!$AP$1:$HV$2,83,FALSE)</f>
        <v>0</v>
      </c>
      <c r="CR26" s="69">
        <f>VLOOKUP($A26,'322'!$AP$1:$HV$2,84,FALSE)</f>
        <v>0</v>
      </c>
      <c r="CS26" s="69">
        <f>VLOOKUP($A26,'322'!$AP$1:$HV$2,85,FALSE)</f>
        <v>0</v>
      </c>
      <c r="CT26" s="69">
        <f>VLOOKUP($A26,'322'!$AP$1:$HV$2,86,FALSE)</f>
        <v>0</v>
      </c>
      <c r="CU26" s="69">
        <f>VLOOKUP($A26,'322'!$AP$1:$HV$2,87,FALSE)</f>
        <v>0</v>
      </c>
      <c r="CV26" s="69">
        <f>VLOOKUP($A26,'322'!$AP$1:$HV$2,88,FALSE)</f>
        <v>0</v>
      </c>
      <c r="CW26" s="75">
        <f>VLOOKUP($A26,'322'!$AP$1:$HV$2,89,FALSE)</f>
        <v>0</v>
      </c>
      <c r="CX26" s="337"/>
      <c r="CY26" s="74">
        <f>VLOOKUP($A26,'322'!$AP$1:$HV$2,90,FALSE)</f>
        <v>0</v>
      </c>
      <c r="CZ26" s="69">
        <f>VLOOKUP($A26,'322'!$AP$1:$HV$2,91,FALSE)</f>
        <v>0</v>
      </c>
      <c r="DA26" s="69">
        <f>VLOOKUP($A26,'322'!$AP$1:$HV$2,92,FALSE)</f>
        <v>0</v>
      </c>
      <c r="DB26" s="69">
        <f>VLOOKUP($A26,'322'!$AP$1:$HV$2,93,FALSE)</f>
        <v>0</v>
      </c>
      <c r="DC26" s="69">
        <f>VLOOKUP($A26,'322'!$AP$1:$HV$2,94,FALSE)</f>
        <v>0</v>
      </c>
      <c r="DD26" s="69">
        <f>VLOOKUP($A26,'322'!$AP$1:$HV$2,95,FALSE)</f>
        <v>0</v>
      </c>
      <c r="DE26" s="75">
        <f>VLOOKUP($A26,'322'!$AP$1:$HV$2,96,FALSE)</f>
        <v>0</v>
      </c>
      <c r="DF26" s="337"/>
      <c r="DG26" s="74">
        <f>VLOOKUP($A26,'322'!$AP$1:$HV$2,97,FALSE)</f>
        <v>0</v>
      </c>
      <c r="DH26" s="69">
        <f>VLOOKUP($A26,'322'!$AP$1:$HV$2,98,FALSE)</f>
        <v>0</v>
      </c>
      <c r="DI26" s="69">
        <f>VLOOKUP($A26,'322'!$AP$1:$HV$2,99,FALSE)</f>
        <v>0</v>
      </c>
      <c r="DJ26" s="69">
        <f>VLOOKUP($A26,'322'!$AP$1:$HV$2,100,FALSE)</f>
        <v>0</v>
      </c>
      <c r="DK26" s="69">
        <f>VLOOKUP($A26,'322'!$AP$1:$HV$2,101,FALSE)</f>
        <v>0</v>
      </c>
      <c r="DL26" s="69">
        <f>VLOOKUP($A26,'322'!$AP$1:$HV$2,102,FALSE)</f>
        <v>0</v>
      </c>
      <c r="DM26" s="75">
        <f>VLOOKUP($A26,'322'!$AP$1:$HV$2,103,FALSE)</f>
        <v>0</v>
      </c>
      <c r="DN26" s="337"/>
      <c r="DO26" s="74">
        <f>VLOOKUP($A26,'322'!$AP$1:$HV$2,104,FALSE)</f>
        <v>0</v>
      </c>
      <c r="DP26" s="69">
        <f>VLOOKUP($A26,'322'!$AP$1:$HV$2,105,FALSE)</f>
        <v>0</v>
      </c>
      <c r="DQ26" s="69">
        <f>VLOOKUP($A26,'322'!$AP$1:$HV$2,106,FALSE)</f>
        <v>0</v>
      </c>
      <c r="DR26" s="69">
        <f>VLOOKUP($A26,'322'!$AP$1:$HV$2,107,FALSE)</f>
        <v>0</v>
      </c>
      <c r="DS26" s="69">
        <f>VLOOKUP($A26,'322'!$AP$1:$HV$2,108,FALSE)</f>
        <v>0</v>
      </c>
      <c r="DT26" s="69">
        <f>VLOOKUP($A26,'322'!$AP$1:$HV$2,109,FALSE)</f>
        <v>0</v>
      </c>
      <c r="DU26" s="75">
        <f>VLOOKUP($A26,'322'!$AP$1:$HV$2,110,FALSE)</f>
        <v>0</v>
      </c>
      <c r="DV26" s="337"/>
      <c r="DW26" s="74">
        <f>VLOOKUP($A26,'322'!$AP$1:$HV$2,111,FALSE)</f>
        <v>0</v>
      </c>
      <c r="DX26" s="69">
        <f>VLOOKUP($A26,'322'!$AP$1:$HV$2,112,FALSE)</f>
        <v>0</v>
      </c>
      <c r="DY26" s="69">
        <f>VLOOKUP($A26,'322'!$AP$1:$HV$2,113,FALSE)</f>
        <v>0</v>
      </c>
      <c r="DZ26" s="69">
        <f>VLOOKUP($A26,'322'!$AP$1:$HV$2,114,FALSE)</f>
        <v>0</v>
      </c>
      <c r="EA26" s="69">
        <f>VLOOKUP($A26,'322'!$AP$1:$HV$2,115,FALSE)</f>
        <v>0</v>
      </c>
      <c r="EB26" s="69">
        <f>VLOOKUP($A26,'322'!$AP$1:$HV$2,116,FALSE)</f>
        <v>0</v>
      </c>
      <c r="EC26" s="75">
        <f>VLOOKUP($A26,'322'!$AP$1:$HV$2,117,FALSE)</f>
        <v>0</v>
      </c>
      <c r="ED26" s="337"/>
      <c r="EE26" s="74">
        <f>VLOOKUP($A26,'322'!$AP$1:$HV$2,118,FALSE)</f>
        <v>0</v>
      </c>
      <c r="EF26" s="69">
        <f>VLOOKUP($A26,'322'!$AP$1:$HV$2,119,FALSE)</f>
        <v>0</v>
      </c>
      <c r="EG26" s="69">
        <f>VLOOKUP($A26,'322'!$AP$1:$HV$2,120,FALSE)</f>
        <v>0</v>
      </c>
      <c r="EH26" s="69">
        <f>VLOOKUP($A26,'322'!$AP$1:$HV$2,121,FALSE)</f>
        <v>0</v>
      </c>
      <c r="EI26" s="69">
        <f>VLOOKUP($A26,'322'!$AP$1:$HV$2,122,FALSE)</f>
        <v>0</v>
      </c>
      <c r="EJ26" s="69">
        <f>VLOOKUP($A26,'322'!$AP$1:$HV$2,123,FALSE)</f>
        <v>0</v>
      </c>
      <c r="EK26" s="75">
        <f>VLOOKUP($A26,'322'!$AP$1:$HV$2,124,FALSE)</f>
        <v>0</v>
      </c>
      <c r="EL26" s="337"/>
      <c r="EM26" s="74">
        <f>VLOOKUP($A26,'322'!$AP$1:$HV$2,125,FALSE)</f>
        <v>0</v>
      </c>
      <c r="EN26" s="69">
        <f>VLOOKUP($A26,'322'!$AP$1:$HV$2,126,FALSE)</f>
        <v>0</v>
      </c>
      <c r="EO26" s="69">
        <f>VLOOKUP($A26,'322'!$AP$1:$HV$2,127,FALSE)</f>
        <v>0</v>
      </c>
      <c r="EP26" s="69">
        <f>VLOOKUP($A26,'322'!$AP$1:$HV$2,128,FALSE)</f>
        <v>0</v>
      </c>
      <c r="EQ26" s="69">
        <f>VLOOKUP($A26,'322'!$AP$1:$HV$2,129,FALSE)</f>
        <v>0</v>
      </c>
      <c r="ER26" s="69">
        <f>VLOOKUP($A26,'322'!$AP$1:$HV$2,130,FALSE)</f>
        <v>0</v>
      </c>
      <c r="ES26" s="75">
        <f>VLOOKUP($A26,'322'!$AP$1:$HV$2,131,FALSE)</f>
        <v>0</v>
      </c>
      <c r="ET26" s="337"/>
      <c r="EU26" s="74">
        <f>VLOOKUP($A26,'322'!$AP$1:$HV$2,132,FALSE)</f>
        <v>0</v>
      </c>
      <c r="EV26" s="69">
        <f>VLOOKUP($A26,'322'!$AP$1:$HV$2,133,FALSE)</f>
        <v>0</v>
      </c>
      <c r="EW26" s="69">
        <f>VLOOKUP($A26,'322'!$AP$1:$HV$2,134,FALSE)</f>
        <v>0</v>
      </c>
      <c r="EX26" s="69">
        <f>VLOOKUP($A26,'322'!$AP$1:$HV$2,135,FALSE)</f>
        <v>0</v>
      </c>
      <c r="EY26" s="69">
        <f>VLOOKUP($A26,'322'!$AP$1:$HV$2,136,FALSE)</f>
        <v>0</v>
      </c>
      <c r="EZ26" s="69">
        <f>VLOOKUP($A26,'322'!$AP$1:$HV$2,137,FALSE)</f>
        <v>0</v>
      </c>
      <c r="FA26" s="75">
        <f>VLOOKUP($A26,'322'!$AP$1:$HV$2,138,FALSE)</f>
        <v>0</v>
      </c>
      <c r="FB26" s="337"/>
      <c r="FC26" s="74">
        <f>VLOOKUP($A26,'322'!$AP$1:$HV$2,139,FALSE)</f>
        <v>0</v>
      </c>
      <c r="FD26" s="69">
        <f>VLOOKUP($A26,'322'!$AP$1:$HV$2,140,FALSE)</f>
        <v>0</v>
      </c>
      <c r="FE26" s="69">
        <f>VLOOKUP($A26,'322'!$AP$1:$HV$2,141,FALSE)</f>
        <v>0</v>
      </c>
      <c r="FF26" s="69">
        <f>VLOOKUP($A26,'322'!$AP$1:$HV$2,142,FALSE)</f>
        <v>0</v>
      </c>
      <c r="FG26" s="69">
        <f>VLOOKUP($A26,'322'!$AP$1:$HV$2,143,FALSE)</f>
        <v>0</v>
      </c>
      <c r="FH26" s="69">
        <f>VLOOKUP($A26,'322'!$AP$1:$HV$2,144,FALSE)</f>
        <v>0</v>
      </c>
      <c r="FI26" s="75">
        <f>VLOOKUP($A26,'322'!$AP$1:$HV$2,145,FALSE)</f>
        <v>0</v>
      </c>
      <c r="FJ26" s="337"/>
      <c r="FK26" s="74">
        <f>VLOOKUP($A26,'322'!$AP$1:$HV$2,146,FALSE)</f>
        <v>0</v>
      </c>
      <c r="FL26" s="69">
        <f>VLOOKUP($A26,'322'!$AP$1:$HV$2,147,FALSE)</f>
        <v>0</v>
      </c>
      <c r="FM26" s="69">
        <f>VLOOKUP($A26,'322'!$AP$1:$HV$2,148,FALSE)</f>
        <v>0</v>
      </c>
      <c r="FN26" s="69">
        <f>VLOOKUP($A26,'322'!$AP$1:$HV$2,149,FALSE)</f>
        <v>0</v>
      </c>
      <c r="FO26" s="69">
        <f>VLOOKUP($A26,'322'!$AP$1:$HV$2,150,FALSE)</f>
        <v>0</v>
      </c>
      <c r="FP26" s="69">
        <f>VLOOKUP($A26,'322'!$AP$1:$HV$2,151,FALSE)</f>
        <v>0</v>
      </c>
      <c r="FQ26" s="75">
        <f>VLOOKUP($A26,'322'!$AP$1:$HV$2,152,FALSE)</f>
        <v>0</v>
      </c>
      <c r="FR26" s="337"/>
      <c r="FS26" s="74">
        <f>VLOOKUP($A26,'322'!$AP$1:$HV$2,153,FALSE)</f>
        <v>0</v>
      </c>
      <c r="FT26" s="69">
        <f>VLOOKUP($A26,'322'!$AP$1:$HV$2,154,FALSE)</f>
        <v>0</v>
      </c>
      <c r="FU26" s="69">
        <f>VLOOKUP($A26,'322'!$AP$1:$HV$2,155,FALSE)</f>
        <v>0</v>
      </c>
      <c r="FV26" s="69">
        <f>VLOOKUP($A26,'322'!$AP$1:$HV$2,156,FALSE)</f>
        <v>0</v>
      </c>
      <c r="FW26" s="69">
        <f>VLOOKUP($A26,'322'!$AP$1:$HV$2,157,FALSE)</f>
        <v>0</v>
      </c>
      <c r="FX26" s="69">
        <f>VLOOKUP($A26,'322'!$AP$1:$HV$2,158,FALSE)</f>
        <v>0</v>
      </c>
      <c r="FY26" s="75">
        <f>VLOOKUP($A26,'322'!$AP$1:$HV$2,159,FALSE)</f>
        <v>0</v>
      </c>
      <c r="FZ26" s="337"/>
      <c r="GA26" s="74">
        <f>VLOOKUP($A26,'322'!$AP$1:$HV$2,160,FALSE)</f>
        <v>0</v>
      </c>
      <c r="GB26" s="69">
        <f>VLOOKUP($A26,'322'!$AP$1:$HV$2,161,FALSE)</f>
        <v>0</v>
      </c>
      <c r="GC26" s="69">
        <f>VLOOKUP($A26,'322'!$AP$1:$HV$2,162,FALSE)</f>
        <v>0</v>
      </c>
      <c r="GD26" s="69">
        <f>VLOOKUP($A26,'322'!$AP$1:$HV$2,163,FALSE)</f>
        <v>0</v>
      </c>
      <c r="GE26" s="69">
        <f>VLOOKUP($A26,'322'!$AP$1:$HV$2,164,FALSE)</f>
        <v>0</v>
      </c>
      <c r="GF26" s="69">
        <f>VLOOKUP($A26,'322'!$AP$1:$HV$2,165,FALSE)</f>
        <v>0</v>
      </c>
      <c r="GG26" s="75">
        <f>VLOOKUP($A26,'322'!$AP$1:$HV$2,166,FALSE)</f>
        <v>0</v>
      </c>
      <c r="GH26" s="337"/>
      <c r="GI26" s="74">
        <f>VLOOKUP($A26,'322'!$AP$1:$HV$2,167,FALSE)</f>
        <v>0</v>
      </c>
      <c r="GJ26" s="69">
        <f>VLOOKUP($A26,'322'!$AP$1:$HV$2,168,FALSE)</f>
        <v>0</v>
      </c>
      <c r="GK26" s="69">
        <f>VLOOKUP($A26,'322'!$AP$1:$HV$2,169,FALSE)</f>
        <v>0</v>
      </c>
      <c r="GL26" s="69">
        <f>VLOOKUP($A26,'322'!$AP$1:$HV$2,170,FALSE)</f>
        <v>0</v>
      </c>
      <c r="GM26" s="69">
        <f>VLOOKUP($A26,'322'!$AP$1:$HV$2,171,FALSE)</f>
        <v>0</v>
      </c>
      <c r="GN26" s="69">
        <f>VLOOKUP($A26,'322'!$AP$1:$HV$2,172,FALSE)</f>
        <v>0</v>
      </c>
      <c r="GO26" s="75">
        <f>VLOOKUP($A26,'322'!$AP$1:$HV$2,173,FALSE)</f>
        <v>0</v>
      </c>
      <c r="GP26" s="337"/>
      <c r="GQ26" s="74">
        <f>VLOOKUP($A26,'322'!$AP$1:$HV$2,174,FALSE)</f>
        <v>0</v>
      </c>
      <c r="GR26" s="69">
        <f>VLOOKUP($A26,'322'!$AP$1:$HV$2,175,FALSE)</f>
        <v>0</v>
      </c>
      <c r="GS26" s="69">
        <f>VLOOKUP($A26,'322'!$AP$1:$HV$2,176,FALSE)</f>
        <v>0</v>
      </c>
      <c r="GT26" s="69">
        <f>VLOOKUP($A26,'322'!$AP$1:$HV$2,177,FALSE)</f>
        <v>0</v>
      </c>
      <c r="GU26" s="69">
        <f>VLOOKUP($A26,'322'!$AP$1:$HV$2,178,FALSE)</f>
        <v>0</v>
      </c>
      <c r="GV26" s="69">
        <f>VLOOKUP($A26,'322'!$AP$1:$HV$2,179,FALSE)</f>
        <v>0</v>
      </c>
      <c r="GW26" s="75">
        <f>VLOOKUP($A26,'322'!$AP$1:$HV$2,180,FALSE)</f>
        <v>0</v>
      </c>
      <c r="GX26" s="337"/>
      <c r="GY26" s="74">
        <f>VLOOKUP($A26,'322'!$AP$1:$HV$2,181,FALSE)</f>
        <v>0</v>
      </c>
      <c r="GZ26" s="69">
        <f>VLOOKUP($A26,'322'!$AP$1:$HV$2,182,FALSE)</f>
        <v>0</v>
      </c>
      <c r="HA26" s="69">
        <f>VLOOKUP($A26,'322'!$AP$1:$HV$2,183,FALSE)</f>
        <v>0</v>
      </c>
      <c r="HB26" s="69">
        <f>VLOOKUP($A26,'322'!$AP$1:$HV$2,184,FALSE)</f>
        <v>0</v>
      </c>
      <c r="HC26" s="69">
        <f>VLOOKUP($A26,'322'!$AP$1:$HV$2,185,FALSE)</f>
        <v>0</v>
      </c>
      <c r="HD26" s="69">
        <f>VLOOKUP($A26,'322'!$AP$1:$HV$2,186,FALSE)</f>
        <v>0</v>
      </c>
      <c r="HE26" s="124">
        <f>VLOOKUP($A26,'322'!$AP$1:$HV$2,187,FALSE)</f>
        <v>0</v>
      </c>
      <c r="HF26" s="24"/>
      <c r="HG26" s="24"/>
    </row>
    <row r="27" spans="1:215" x14ac:dyDescent="0.25">
      <c r="A27" s="290">
        <f t="shared" si="0"/>
        <v>223</v>
      </c>
      <c r="B27" s="291">
        <f>VLOOKUP($A27,'323'!$AH$1:$HN$2,2,FALSE)</f>
        <v>0</v>
      </c>
      <c r="C27" s="290">
        <f>VLOOKUP($A27,'323'!$AH$1:$HN$2,3,FALSE)</f>
        <v>0</v>
      </c>
      <c r="D27" s="290">
        <f>VLOOKUP($A27,'323'!$AH$1:$HN$2,4,FALSE)</f>
        <v>0</v>
      </c>
      <c r="E27" s="292">
        <f>VLOOKUP($A27,'323'!$AH$1:$HN$2,5,FALSE)</f>
        <v>0</v>
      </c>
      <c r="F27" s="337"/>
      <c r="G27" s="73">
        <f>VLOOKUP($A27,'323'!$AH$1:$HN$2,6,FALSE)</f>
        <v>0</v>
      </c>
      <c r="H27" s="24">
        <f>VLOOKUP($A27,'323'!$AH$1:$HN$2,7,FALSE)</f>
        <v>0</v>
      </c>
      <c r="I27" s="24">
        <f>VLOOKUP($A27,'323'!$AH$1:$HN$2,8,FALSE)</f>
        <v>0</v>
      </c>
      <c r="J27" s="24">
        <f>VLOOKUP($A27,'323'!$AH$1:$HN$2,9,FALSE)</f>
        <v>0</v>
      </c>
      <c r="K27" s="24">
        <f>VLOOKUP($A27,'323'!$AH$1:$HN$2,10,FALSE)</f>
        <v>0</v>
      </c>
      <c r="L27" s="24">
        <f>VLOOKUP($A27,'323'!$AH$1:$HN$2,11,FALSE)</f>
        <v>0</v>
      </c>
      <c r="M27" s="137">
        <f>VLOOKUP($A27,'323'!$AH$1:$HN$2,12,FALSE)</f>
        <v>0</v>
      </c>
      <c r="N27" s="337"/>
      <c r="O27" s="74">
        <f>VLOOKUP($A27,'323'!$AH$1:$HN$2,13,FALSE)</f>
        <v>0</v>
      </c>
      <c r="P27" s="69">
        <f>VLOOKUP($A27,'323'!$AH$1:$HN$2,14,FALSE)</f>
        <v>0</v>
      </c>
      <c r="Q27" s="69">
        <f>VLOOKUP($A27,'323'!$AH$1:$HN$2,15,FALSE)</f>
        <v>0</v>
      </c>
      <c r="R27" s="69">
        <f>VLOOKUP($A27,'323'!$AH$1:$HN$2,16,FALSE)</f>
        <v>0</v>
      </c>
      <c r="S27" s="69">
        <f>VLOOKUP($A27,'323'!$AH$1:$HN$2,17,FALSE)</f>
        <v>0</v>
      </c>
      <c r="T27" s="69">
        <f>VLOOKUP($A27,'323'!$AH$1:$HN$2,18,FALSE)</f>
        <v>0</v>
      </c>
      <c r="U27" s="75">
        <f>VLOOKUP($A27,'323'!$AH$1:$HN$2,19,FALSE)</f>
        <v>0</v>
      </c>
      <c r="V27" s="337"/>
      <c r="W27" s="74">
        <f>VLOOKUP($A27,'323'!$AH$1:$HN$2,20,FALSE)</f>
        <v>0</v>
      </c>
      <c r="X27" s="69">
        <f>VLOOKUP($A27,'323'!$AH$1:$HN$2,21,FALSE)</f>
        <v>0</v>
      </c>
      <c r="Y27" s="69">
        <f>VLOOKUP($A27,'323'!$AH$1:$HN$2,22,FALSE)</f>
        <v>0</v>
      </c>
      <c r="Z27" s="69">
        <f>VLOOKUP($A27,'323'!$AH$1:$HN$2,23,FALSE)</f>
        <v>0</v>
      </c>
      <c r="AA27" s="69">
        <f>VLOOKUP($A27,'323'!$AH$1:$HN$2,24,FALSE)</f>
        <v>0</v>
      </c>
      <c r="AB27" s="69">
        <f>VLOOKUP($A27,'323'!$AH$1:$HN$2,25,FALSE)</f>
        <v>0</v>
      </c>
      <c r="AC27" s="75">
        <f>VLOOKUP($A27,'323'!$AH$1:$HN$2,26,FALSE)</f>
        <v>0</v>
      </c>
      <c r="AD27" s="337"/>
      <c r="AE27" s="74">
        <f>VLOOKUP($A27,'323'!$AH$1:$HN$2,27,FALSE)</f>
        <v>0</v>
      </c>
      <c r="AF27" s="69">
        <f>VLOOKUP($A27,'323'!$AH$1:$HN$2,28,FALSE)</f>
        <v>0</v>
      </c>
      <c r="AG27" s="69">
        <f>VLOOKUP($A27,'323'!$AH$1:$HN$2,29,FALSE)</f>
        <v>0</v>
      </c>
      <c r="AH27" s="69">
        <f>VLOOKUP($A27,'323'!$AH$1:$HN$2,30,FALSE)</f>
        <v>0</v>
      </c>
      <c r="AI27" s="69">
        <f>VLOOKUP($A27,'323'!$AH$1:$HN$2,31,FALSE)</f>
        <v>0</v>
      </c>
      <c r="AJ27" s="69">
        <f>VLOOKUP($A27,'323'!$AH$1:$HN$2,32,FALSE)</f>
        <v>0</v>
      </c>
      <c r="AK27" s="75">
        <f>VLOOKUP($A27,'323'!$AH$1:$HN$2,33,FALSE)</f>
        <v>0</v>
      </c>
      <c r="AL27" s="337"/>
      <c r="AM27" s="74">
        <f>VLOOKUP($A27,'323'!$AH$1:$HN$2,34,FALSE)</f>
        <v>0</v>
      </c>
      <c r="AN27" s="69">
        <f>VLOOKUP($A27,'323'!$AH$1:$HN$2,35,FALSE)</f>
        <v>0</v>
      </c>
      <c r="AO27" s="69">
        <f>VLOOKUP($A27,'323'!$AH$1:$HN$2,36,FALSE)</f>
        <v>0</v>
      </c>
      <c r="AP27" s="69">
        <f>VLOOKUP($A27,'323'!$AH$1:$HN$2,37,FALSE)</f>
        <v>0</v>
      </c>
      <c r="AQ27" s="69">
        <f>VLOOKUP($A27,'323'!$AH$1:$HN$2,38,FALSE)</f>
        <v>0</v>
      </c>
      <c r="AR27" s="69">
        <f>VLOOKUP($A27,'323'!$AH$1:$HN$2,39,FALSE)</f>
        <v>0</v>
      </c>
      <c r="AS27" s="75">
        <f>VLOOKUP($A27,'323'!$AH$1:$HN$2,40,FALSE)</f>
        <v>0</v>
      </c>
      <c r="AT27" s="337"/>
      <c r="AU27" s="74">
        <f>VLOOKUP($A27,'323'!$AH$1:$HN$2,41,FALSE)</f>
        <v>0</v>
      </c>
      <c r="AV27" s="69">
        <f>VLOOKUP($A27,'323'!$AH$1:$HN$2,42,FALSE)</f>
        <v>0</v>
      </c>
      <c r="AW27" s="69">
        <f>VLOOKUP($A27,'323'!$AH$1:$HN$2,43,FALSE)</f>
        <v>0</v>
      </c>
      <c r="AX27" s="69">
        <f>VLOOKUP($A27,'323'!$AH$1:$HN$2,44,FALSE)</f>
        <v>0</v>
      </c>
      <c r="AY27" s="69">
        <f>VLOOKUP($A27,'323'!$AH$1:$HN$2,45,FALSE)</f>
        <v>0</v>
      </c>
      <c r="AZ27" s="69">
        <f>VLOOKUP($A27,'323'!$AH$1:$HN$2,46,FALSE)</f>
        <v>0</v>
      </c>
      <c r="BA27" s="75">
        <f>VLOOKUP($A27,'323'!$AH$1:$HN$2,47,FALSE)</f>
        <v>0</v>
      </c>
      <c r="BB27" s="337"/>
      <c r="BC27" s="74">
        <f>VLOOKUP($A27,'323'!$AH$1:$HN$2,48,FALSE)</f>
        <v>0</v>
      </c>
      <c r="BD27" s="69">
        <f>VLOOKUP($A27,'323'!$AH$1:$HN$2,49,FALSE)</f>
        <v>0</v>
      </c>
      <c r="BE27" s="69">
        <f>VLOOKUP($A27,'323'!$AH$1:$HN$2,50,FALSE)</f>
        <v>0</v>
      </c>
      <c r="BF27" s="69">
        <f>VLOOKUP($A27,'323'!$AH$1:$HN$2,51,FALSE)</f>
        <v>0</v>
      </c>
      <c r="BG27" s="69">
        <f>VLOOKUP($A27,'323'!$AH$1:$HN$2,52,FALSE)</f>
        <v>0</v>
      </c>
      <c r="BH27" s="69">
        <f>VLOOKUP($A27,'323'!$AH$1:$HN$2,53,FALSE)</f>
        <v>0</v>
      </c>
      <c r="BI27" s="75">
        <f>VLOOKUP($A27,'323'!$AH$1:$HN$2,54,FALSE)</f>
        <v>0</v>
      </c>
      <c r="BJ27" s="337"/>
      <c r="BK27" s="74">
        <f>VLOOKUP($A27,'323'!$AH$1:$HN$2,55,FALSE)</f>
        <v>0</v>
      </c>
      <c r="BL27" s="69">
        <f>VLOOKUP($A27,'323'!$AH$1:$HN$2,56,FALSE)</f>
        <v>0</v>
      </c>
      <c r="BM27" s="69">
        <f>VLOOKUP($A27,'323'!$AH$1:$HN$2,57,FALSE)</f>
        <v>0</v>
      </c>
      <c r="BN27" s="69">
        <f>VLOOKUP($A27,'323'!$AH$1:$HN$2,58,FALSE)</f>
        <v>0</v>
      </c>
      <c r="BO27" s="69">
        <f>VLOOKUP($A27,'323'!$AH$1:$HN$2,59,FALSE)</f>
        <v>0</v>
      </c>
      <c r="BP27" s="69">
        <f>VLOOKUP($A27,'323'!$AH$1:$HN$2,60,FALSE)</f>
        <v>0</v>
      </c>
      <c r="BQ27" s="75">
        <f>VLOOKUP($A27,'323'!$AH$1:$HN$2,61,FALSE)</f>
        <v>0</v>
      </c>
      <c r="BR27" s="337"/>
      <c r="BS27" s="74">
        <f>VLOOKUP($A27,'323'!$AH$1:$HN$2,62,FALSE)</f>
        <v>0</v>
      </c>
      <c r="BT27" s="69">
        <f>VLOOKUP($A27,'323'!$AH$1:$HN$2,63,FALSE)</f>
        <v>0</v>
      </c>
      <c r="BU27" s="69">
        <f>VLOOKUP($A27,'323'!$AH$1:$HN$2,64,FALSE)</f>
        <v>0</v>
      </c>
      <c r="BV27" s="69">
        <f>VLOOKUP($A27,'323'!$AH$1:$HN$2,65,FALSE)</f>
        <v>0</v>
      </c>
      <c r="BW27" s="69">
        <f>VLOOKUP($A27,'323'!$AH$1:$HN$2,66,FALSE)</f>
        <v>0</v>
      </c>
      <c r="BX27" s="69">
        <f>VLOOKUP($A27,'323'!$AH$1:$HN$2,67,FALSE)</f>
        <v>0</v>
      </c>
      <c r="BY27" s="75">
        <f>VLOOKUP($A27,'323'!$AH$1:$HN$2,68,FALSE)</f>
        <v>0</v>
      </c>
      <c r="BZ27" s="337"/>
      <c r="CA27" s="74">
        <f>VLOOKUP($A27,'323'!$AH$1:$HN$2,69,FALSE)</f>
        <v>0</v>
      </c>
      <c r="CB27" s="69">
        <f>VLOOKUP($A27,'323'!$AH$1:$HN$2,70,FALSE)</f>
        <v>0</v>
      </c>
      <c r="CC27" s="69">
        <f>VLOOKUP($A27,'323'!$AH$1:$HN$2,71,FALSE)</f>
        <v>0</v>
      </c>
      <c r="CD27" s="69">
        <f>VLOOKUP($A27,'323'!$AH$1:$HN$2,72,FALSE)</f>
        <v>0</v>
      </c>
      <c r="CE27" s="69">
        <f>VLOOKUP($A27,'323'!$AH$1:$HN$2,73,FALSE)</f>
        <v>0</v>
      </c>
      <c r="CF27" s="69">
        <f>VLOOKUP($A27,'323'!$AH$1:$HN$2,74,FALSE)</f>
        <v>0</v>
      </c>
      <c r="CG27" s="75">
        <f>VLOOKUP($A27,'323'!$AH$1:$HN$2,75,FALSE)</f>
        <v>0</v>
      </c>
      <c r="CH27" s="337"/>
      <c r="CI27" s="74">
        <f>VLOOKUP($A27,'323'!$AH$1:$HN$2,76,FALSE)</f>
        <v>0</v>
      </c>
      <c r="CJ27" s="69">
        <f>VLOOKUP($A27,'323'!$AH$1:$HN$2,77,FALSE)</f>
        <v>0</v>
      </c>
      <c r="CK27" s="69">
        <f>VLOOKUP($A27,'323'!$AH$1:$HN$2,78,FALSE)</f>
        <v>0</v>
      </c>
      <c r="CL27" s="69">
        <f>VLOOKUP($A27,'323'!$AH$1:$HN$2,79,FALSE)</f>
        <v>0</v>
      </c>
      <c r="CM27" s="69">
        <f>VLOOKUP($A27,'323'!$AH$1:$HN$2,80,FALSE)</f>
        <v>0</v>
      </c>
      <c r="CN27" s="69">
        <f>VLOOKUP($A27,'323'!$AH$1:$HN$2,81,FALSE)</f>
        <v>0</v>
      </c>
      <c r="CO27" s="75">
        <f>VLOOKUP($A27,'323'!$AH$1:$HN$2,82,FALSE)</f>
        <v>0</v>
      </c>
      <c r="CP27" s="337"/>
      <c r="CQ27" s="74">
        <f>VLOOKUP($A27,'323'!$AH$1:$HN$2,83,FALSE)</f>
        <v>0</v>
      </c>
      <c r="CR27" s="69">
        <f>VLOOKUP($A27,'323'!$AH$1:$HN$2,84,FALSE)</f>
        <v>0</v>
      </c>
      <c r="CS27" s="69">
        <f>VLOOKUP($A27,'323'!$AH$1:$HN$2,85,FALSE)</f>
        <v>0</v>
      </c>
      <c r="CT27" s="69">
        <f>VLOOKUP($A27,'323'!$AH$1:$HN$2,86,FALSE)</f>
        <v>0</v>
      </c>
      <c r="CU27" s="69">
        <f>VLOOKUP($A27,'323'!$AH$1:$HN$2,87,FALSE)</f>
        <v>0</v>
      </c>
      <c r="CV27" s="69">
        <f>VLOOKUP($A27,'323'!$AH$1:$HN$2,88,FALSE)</f>
        <v>0</v>
      </c>
      <c r="CW27" s="75">
        <f>VLOOKUP($A27,'323'!$AH$1:$HN$2,89,FALSE)</f>
        <v>0</v>
      </c>
      <c r="CX27" s="337"/>
      <c r="CY27" s="74">
        <f>VLOOKUP($A27,'323'!$AH$1:$HN$2,90,FALSE)</f>
        <v>0</v>
      </c>
      <c r="CZ27" s="69">
        <f>VLOOKUP($A27,'323'!$AH$1:$HN$2,91,FALSE)</f>
        <v>0</v>
      </c>
      <c r="DA27" s="69">
        <f>VLOOKUP($A27,'323'!$AH$1:$HN$2,92,FALSE)</f>
        <v>0</v>
      </c>
      <c r="DB27" s="69">
        <f>VLOOKUP($A27,'323'!$AH$1:$HN$2,93,FALSE)</f>
        <v>0</v>
      </c>
      <c r="DC27" s="69">
        <f>VLOOKUP($A27,'323'!$AH$1:$HN$2,94,FALSE)</f>
        <v>0</v>
      </c>
      <c r="DD27" s="69">
        <f>VLOOKUP($A27,'323'!$AH$1:$HN$2,95,FALSE)</f>
        <v>0</v>
      </c>
      <c r="DE27" s="75">
        <f>VLOOKUP($A27,'323'!$AH$1:$HN$2,96,FALSE)</f>
        <v>0</v>
      </c>
      <c r="DF27" s="337"/>
      <c r="DG27" s="74">
        <f>VLOOKUP($A27,'323'!$AH$1:$HN$2,97,FALSE)</f>
        <v>0</v>
      </c>
      <c r="DH27" s="69">
        <f>VLOOKUP($A27,'323'!$AH$1:$HN$2,98,FALSE)</f>
        <v>0</v>
      </c>
      <c r="DI27" s="69">
        <f>VLOOKUP($A27,'323'!$AH$1:$HN$2,99,FALSE)</f>
        <v>0</v>
      </c>
      <c r="DJ27" s="69">
        <f>VLOOKUP($A27,'323'!$AH$1:$HN$2,100,FALSE)</f>
        <v>0</v>
      </c>
      <c r="DK27" s="69">
        <f>VLOOKUP($A27,'323'!$AH$1:$HN$2,101,FALSE)</f>
        <v>0</v>
      </c>
      <c r="DL27" s="69">
        <f>VLOOKUP($A27,'323'!$AH$1:$HN$2,102,FALSE)</f>
        <v>0</v>
      </c>
      <c r="DM27" s="75">
        <f>VLOOKUP($A27,'323'!$AH$1:$HN$2,103,FALSE)</f>
        <v>0</v>
      </c>
      <c r="DN27" s="337"/>
      <c r="DO27" s="74">
        <f>VLOOKUP($A27,'323'!$AH$1:$HN$2,104,FALSE)</f>
        <v>0</v>
      </c>
      <c r="DP27" s="69">
        <f>VLOOKUP($A27,'323'!$AH$1:$HN$2,105,FALSE)</f>
        <v>0</v>
      </c>
      <c r="DQ27" s="69">
        <f>VLOOKUP($A27,'323'!$AH$1:$HN$2,106,FALSE)</f>
        <v>0</v>
      </c>
      <c r="DR27" s="69">
        <f>VLOOKUP($A27,'323'!$AH$1:$HN$2,107,FALSE)</f>
        <v>0</v>
      </c>
      <c r="DS27" s="69">
        <f>VLOOKUP($A27,'323'!$AH$1:$HN$2,108,FALSE)</f>
        <v>0</v>
      </c>
      <c r="DT27" s="69">
        <f>VLOOKUP($A27,'323'!$AH$1:$HN$2,109,FALSE)</f>
        <v>0</v>
      </c>
      <c r="DU27" s="75">
        <f>VLOOKUP($A27,'323'!$AH$1:$HN$2,110,FALSE)</f>
        <v>0</v>
      </c>
      <c r="DV27" s="337"/>
      <c r="DW27" s="74">
        <f>VLOOKUP($A27,'323'!$AH$1:$HN$2,111,FALSE)</f>
        <v>0</v>
      </c>
      <c r="DX27" s="69">
        <f>VLOOKUP($A27,'323'!$AH$1:$HN$2,112,FALSE)</f>
        <v>0</v>
      </c>
      <c r="DY27" s="69">
        <f>VLOOKUP($A27,'323'!$AH$1:$HN$2,113,FALSE)</f>
        <v>0</v>
      </c>
      <c r="DZ27" s="69">
        <f>VLOOKUP($A27,'323'!$AH$1:$HN$2,114,FALSE)</f>
        <v>0</v>
      </c>
      <c r="EA27" s="69">
        <f>VLOOKUP($A27,'323'!$AH$1:$HN$2,115,FALSE)</f>
        <v>0</v>
      </c>
      <c r="EB27" s="69">
        <f>VLOOKUP($A27,'323'!$AH$1:$HN$2,116,FALSE)</f>
        <v>0</v>
      </c>
      <c r="EC27" s="75">
        <f>VLOOKUP($A27,'323'!$AH$1:$HN$2,117,FALSE)</f>
        <v>0</v>
      </c>
      <c r="ED27" s="337"/>
      <c r="EE27" s="74">
        <f>VLOOKUP($A27,'323'!$AH$1:$HN$2,118,FALSE)</f>
        <v>0</v>
      </c>
      <c r="EF27" s="69">
        <f>VLOOKUP($A27,'323'!$AH$1:$HN$2,119,FALSE)</f>
        <v>0</v>
      </c>
      <c r="EG27" s="69">
        <f>VLOOKUP($A27,'323'!$AH$1:$HN$2,120,FALSE)</f>
        <v>0</v>
      </c>
      <c r="EH27" s="69">
        <f>VLOOKUP($A27,'323'!$AH$1:$HN$2,121,FALSE)</f>
        <v>0</v>
      </c>
      <c r="EI27" s="69">
        <f>VLOOKUP($A27,'323'!$AH$1:$HN$2,122,FALSE)</f>
        <v>0</v>
      </c>
      <c r="EJ27" s="69">
        <f>VLOOKUP($A27,'323'!$AH$1:$HN$2,123,FALSE)</f>
        <v>0</v>
      </c>
      <c r="EK27" s="75">
        <f>VLOOKUP($A27,'323'!$AH$1:$HN$2,124,FALSE)</f>
        <v>0</v>
      </c>
      <c r="EL27" s="337"/>
      <c r="EM27" s="74">
        <f>VLOOKUP($A27,'323'!$AH$1:$HN$2,125,FALSE)</f>
        <v>0</v>
      </c>
      <c r="EN27" s="69">
        <f>VLOOKUP($A27,'323'!$AH$1:$HN$2,126,FALSE)</f>
        <v>0</v>
      </c>
      <c r="EO27" s="69">
        <f>VLOOKUP($A27,'323'!$AH$1:$HN$2,127,FALSE)</f>
        <v>0</v>
      </c>
      <c r="EP27" s="69">
        <f>VLOOKUP($A27,'323'!$AH$1:$HN$2,128,FALSE)</f>
        <v>0</v>
      </c>
      <c r="EQ27" s="69">
        <f>VLOOKUP($A27,'323'!$AH$1:$HN$2,129,FALSE)</f>
        <v>0</v>
      </c>
      <c r="ER27" s="69">
        <f>VLOOKUP($A27,'323'!$AH$1:$HN$2,130,FALSE)</f>
        <v>0</v>
      </c>
      <c r="ES27" s="75">
        <f>VLOOKUP($A27,'323'!$AH$1:$HN$2,131,FALSE)</f>
        <v>0</v>
      </c>
      <c r="ET27" s="337"/>
      <c r="EU27" s="74">
        <f>VLOOKUP($A27,'323'!$AH$1:$HN$2,132,FALSE)</f>
        <v>0</v>
      </c>
      <c r="EV27" s="69">
        <f>VLOOKUP($A27,'323'!$AH$1:$HN$2,133,FALSE)</f>
        <v>0</v>
      </c>
      <c r="EW27" s="69">
        <f>VLOOKUP($A27,'323'!$AH$1:$HN$2,134,FALSE)</f>
        <v>0</v>
      </c>
      <c r="EX27" s="69">
        <f>VLOOKUP($A27,'323'!$AH$1:$HN$2,135,FALSE)</f>
        <v>0</v>
      </c>
      <c r="EY27" s="69">
        <f>VLOOKUP($A27,'323'!$AH$1:$HN$2,136,FALSE)</f>
        <v>0</v>
      </c>
      <c r="EZ27" s="69">
        <f>VLOOKUP($A27,'323'!$AH$1:$HN$2,137,FALSE)</f>
        <v>0</v>
      </c>
      <c r="FA27" s="75">
        <f>VLOOKUP($A27,'323'!$AH$1:$HN$2,138,FALSE)</f>
        <v>0</v>
      </c>
      <c r="FB27" s="337"/>
      <c r="FC27" s="74">
        <f>VLOOKUP($A27,'323'!$AH$1:$HN$2,139,FALSE)</f>
        <v>0</v>
      </c>
      <c r="FD27" s="69">
        <f>VLOOKUP($A27,'323'!$AH$1:$HN$2,140,FALSE)</f>
        <v>0</v>
      </c>
      <c r="FE27" s="69">
        <f>VLOOKUP($A27,'323'!$AH$1:$HN$2,141,FALSE)</f>
        <v>0</v>
      </c>
      <c r="FF27" s="69">
        <f>VLOOKUP($A27,'323'!$AH$1:$HN$2,142,FALSE)</f>
        <v>0</v>
      </c>
      <c r="FG27" s="69">
        <f>VLOOKUP($A27,'323'!$AH$1:$HN$2,143,FALSE)</f>
        <v>0</v>
      </c>
      <c r="FH27" s="69">
        <f>VLOOKUP($A27,'323'!$AH$1:$HN$2,144,FALSE)</f>
        <v>0</v>
      </c>
      <c r="FI27" s="75">
        <f>VLOOKUP($A27,'323'!$AH$1:$HN$2,145,FALSE)</f>
        <v>0</v>
      </c>
      <c r="FJ27" s="337"/>
      <c r="FK27" s="74">
        <f>VLOOKUP($A27,'323'!$AH$1:$HN$2,146,FALSE)</f>
        <v>0</v>
      </c>
      <c r="FL27" s="69">
        <f>VLOOKUP($A27,'323'!$AH$1:$HN$2,147,FALSE)</f>
        <v>0</v>
      </c>
      <c r="FM27" s="69">
        <f>VLOOKUP($A27,'323'!$AH$1:$HN$2,148,FALSE)</f>
        <v>0</v>
      </c>
      <c r="FN27" s="69">
        <f>VLOOKUP($A27,'323'!$AH$1:$HN$2,149,FALSE)</f>
        <v>0</v>
      </c>
      <c r="FO27" s="69">
        <f>VLOOKUP($A27,'323'!$AH$1:$HN$2,150,FALSE)</f>
        <v>0</v>
      </c>
      <c r="FP27" s="69">
        <f>VLOOKUP($A27,'323'!$AH$1:$HN$2,151,FALSE)</f>
        <v>0</v>
      </c>
      <c r="FQ27" s="75">
        <f>VLOOKUP($A27,'323'!$AH$1:$HN$2,152,FALSE)</f>
        <v>0</v>
      </c>
      <c r="FR27" s="337"/>
      <c r="FS27" s="74">
        <f>VLOOKUP($A27,'323'!$AH$1:$HN$2,153,FALSE)</f>
        <v>0</v>
      </c>
      <c r="FT27" s="69">
        <f>VLOOKUP($A27,'323'!$AH$1:$HN$2,154,FALSE)</f>
        <v>0</v>
      </c>
      <c r="FU27" s="69">
        <f>VLOOKUP($A27,'323'!$AH$1:$HN$2,155,FALSE)</f>
        <v>0</v>
      </c>
      <c r="FV27" s="69">
        <f>VLOOKUP($A27,'323'!$AH$1:$HN$2,156,FALSE)</f>
        <v>0</v>
      </c>
      <c r="FW27" s="69">
        <f>VLOOKUP($A27,'323'!$AH$1:$HN$2,157,FALSE)</f>
        <v>0</v>
      </c>
      <c r="FX27" s="69">
        <f>VLOOKUP($A27,'323'!$AH$1:$HN$2,158,FALSE)</f>
        <v>0</v>
      </c>
      <c r="FY27" s="75">
        <f>VLOOKUP($A27,'323'!$AH$1:$HN$2,159,FALSE)</f>
        <v>0</v>
      </c>
      <c r="FZ27" s="337"/>
      <c r="GA27" s="74">
        <f>VLOOKUP($A27,'323'!$AH$1:$HN$2,160,FALSE)</f>
        <v>0</v>
      </c>
      <c r="GB27" s="69">
        <f>VLOOKUP($A27,'323'!$AH$1:$HN$2,161,FALSE)</f>
        <v>0</v>
      </c>
      <c r="GC27" s="69">
        <f>VLOOKUP($A27,'323'!$AH$1:$HN$2,162,FALSE)</f>
        <v>0</v>
      </c>
      <c r="GD27" s="69">
        <f>VLOOKUP($A27,'323'!$AH$1:$HN$2,163,FALSE)</f>
        <v>0</v>
      </c>
      <c r="GE27" s="69">
        <f>VLOOKUP($A27,'323'!$AH$1:$HN$2,164,FALSE)</f>
        <v>0</v>
      </c>
      <c r="GF27" s="69">
        <f>VLOOKUP($A27,'323'!$AH$1:$HN$2,165,FALSE)</f>
        <v>0</v>
      </c>
      <c r="GG27" s="75">
        <f>VLOOKUP($A27,'323'!$AH$1:$HN$2,166,FALSE)</f>
        <v>0</v>
      </c>
      <c r="GH27" s="337"/>
      <c r="GI27" s="74">
        <f>VLOOKUP($A27,'323'!$AH$1:$HN$2,167,FALSE)</f>
        <v>0</v>
      </c>
      <c r="GJ27" s="69">
        <f>VLOOKUP($A27,'323'!$AH$1:$HN$2,168,FALSE)</f>
        <v>0</v>
      </c>
      <c r="GK27" s="69">
        <f>VLOOKUP($A27,'323'!$AH$1:$HN$2,169,FALSE)</f>
        <v>0</v>
      </c>
      <c r="GL27" s="69">
        <f>VLOOKUP($A27,'323'!$AH$1:$HN$2,170,FALSE)</f>
        <v>0</v>
      </c>
      <c r="GM27" s="69">
        <f>VLOOKUP($A27,'323'!$AH$1:$HN$2,171,FALSE)</f>
        <v>0</v>
      </c>
      <c r="GN27" s="69">
        <f>VLOOKUP($A27,'323'!$AH$1:$HN$2,172,FALSE)</f>
        <v>0</v>
      </c>
      <c r="GO27" s="75">
        <f>VLOOKUP($A27,'323'!$AH$1:$HN$2,173,FALSE)</f>
        <v>0</v>
      </c>
      <c r="GP27" s="337"/>
      <c r="GQ27" s="74">
        <f>VLOOKUP($A27,'323'!$AH$1:$HN$2,174,FALSE)</f>
        <v>0</v>
      </c>
      <c r="GR27" s="69">
        <f>VLOOKUP($A27,'323'!$AH$1:$HN$2,175,FALSE)</f>
        <v>0</v>
      </c>
      <c r="GS27" s="69">
        <f>VLOOKUP($A27,'323'!$AH$1:$HN$2,176,FALSE)</f>
        <v>0</v>
      </c>
      <c r="GT27" s="69">
        <f>VLOOKUP($A27,'323'!$AH$1:$HN$2,177,FALSE)</f>
        <v>0</v>
      </c>
      <c r="GU27" s="69">
        <f>VLOOKUP($A27,'323'!$AH$1:$HN$2,178,FALSE)</f>
        <v>0</v>
      </c>
      <c r="GV27" s="69">
        <f>VLOOKUP($A27,'323'!$AH$1:$HN$2,179,FALSE)</f>
        <v>0</v>
      </c>
      <c r="GW27" s="75">
        <f>VLOOKUP($A27,'323'!$AH$1:$HN$2,180,FALSE)</f>
        <v>0</v>
      </c>
      <c r="GX27" s="337"/>
      <c r="GY27" s="74">
        <f>VLOOKUP($A27,'323'!$AH$1:$HN$2,181,FALSE)</f>
        <v>0</v>
      </c>
      <c r="GZ27" s="69">
        <f>VLOOKUP($A27,'323'!$AH$1:$HN$2,182,FALSE)</f>
        <v>0</v>
      </c>
      <c r="HA27" s="69">
        <f>VLOOKUP($A27,'323'!$AH$1:$HN$2,183,FALSE)</f>
        <v>0</v>
      </c>
      <c r="HB27" s="69">
        <f>VLOOKUP($A27,'323'!$AH$1:$HN$2,184,FALSE)</f>
        <v>0</v>
      </c>
      <c r="HC27" s="69">
        <f>VLOOKUP($A27,'323'!$AH$1:$HN$2,185,FALSE)</f>
        <v>0</v>
      </c>
      <c r="HD27" s="69">
        <f>VLOOKUP($A27,'323'!$AH$1:$HN$2,186,FALSE)</f>
        <v>0</v>
      </c>
      <c r="HE27" s="124">
        <f>VLOOKUP($A27,'323'!$AH$1:$HN$2,187,FALSE)</f>
        <v>0</v>
      </c>
      <c r="HF27" s="24"/>
    </row>
    <row r="28" spans="1:215" x14ac:dyDescent="0.25">
      <c r="A28" s="290">
        <f t="shared" si="0"/>
        <v>224</v>
      </c>
      <c r="B28" s="291">
        <f>VLOOKUP($A28,'324'!$AG$1:$HM$2,2,FALSE)</f>
        <v>0</v>
      </c>
      <c r="C28" s="290">
        <f>VLOOKUP($A28,'324'!$AG$1:$HM$2,3,FALSE)</f>
        <v>0</v>
      </c>
      <c r="D28" s="290">
        <f>VLOOKUP($A28,'324'!$AG$1:$HM$2,4,FALSE)</f>
        <v>0</v>
      </c>
      <c r="E28" s="292">
        <f>VLOOKUP($A28,'324'!$AG$1:$HM$2,5,FALSE)</f>
        <v>0</v>
      </c>
      <c r="F28" s="337"/>
      <c r="G28" s="73">
        <f>VLOOKUP($A28,'324'!$AG$1:$HM$2,6,FALSE)</f>
        <v>0</v>
      </c>
      <c r="H28" s="24">
        <f>VLOOKUP($A28,'324'!$AG$1:$HM$2,7,FALSE)</f>
        <v>0</v>
      </c>
      <c r="I28" s="24">
        <f>VLOOKUP($A28,'324'!$AG$1:$HM$2,8,FALSE)</f>
        <v>0</v>
      </c>
      <c r="J28" s="24">
        <f>VLOOKUP($A28,'324'!$AG$1:$HM$2,9,FALSE)</f>
        <v>0</v>
      </c>
      <c r="K28" s="24">
        <f>VLOOKUP($A28,'324'!$AG$1:$HM$2,10,FALSE)</f>
        <v>0</v>
      </c>
      <c r="L28" s="24">
        <f>VLOOKUP($A28,'324'!$AG$1:$HM$2,11,FALSE)</f>
        <v>0</v>
      </c>
      <c r="M28" s="137">
        <f>VLOOKUP($A28,'324'!$AG$1:$HM$2,12,FALSE)</f>
        <v>0</v>
      </c>
      <c r="N28" s="337"/>
      <c r="O28" s="74">
        <f>VLOOKUP($A28,'324'!$AG$1:$HM$2,13,FALSE)</f>
        <v>0</v>
      </c>
      <c r="P28" s="69">
        <f>VLOOKUP($A28,'324'!$AG$1:$HM$2,14,FALSE)</f>
        <v>0</v>
      </c>
      <c r="Q28" s="69">
        <f>VLOOKUP($A28,'324'!$AG$1:$HM$2,15,FALSE)</f>
        <v>0</v>
      </c>
      <c r="R28" s="69">
        <f>VLOOKUP($A28,'324'!$AG$1:$HM$2,16,FALSE)</f>
        <v>0</v>
      </c>
      <c r="S28" s="69">
        <f>VLOOKUP($A28,'324'!$AG$1:$HM$2,17,FALSE)</f>
        <v>0</v>
      </c>
      <c r="T28" s="69">
        <f>VLOOKUP($A28,'324'!$AG$1:$HM$2,18,FALSE)</f>
        <v>0</v>
      </c>
      <c r="U28" s="75">
        <f>VLOOKUP($A28,'324'!$AG$1:$HM$2,19,FALSE)</f>
        <v>0</v>
      </c>
      <c r="V28" s="337"/>
      <c r="W28" s="74">
        <f>VLOOKUP($A28,'324'!$AG$1:$HM$2,20,FALSE)</f>
        <v>0</v>
      </c>
      <c r="X28" s="69">
        <f>VLOOKUP($A28,'324'!$AG$1:$HM$2,21,FALSE)</f>
        <v>0</v>
      </c>
      <c r="Y28" s="69">
        <f>VLOOKUP($A28,'324'!$AG$1:$HM$2,22,FALSE)</f>
        <v>0</v>
      </c>
      <c r="Z28" s="69">
        <f>VLOOKUP($A28,'324'!$AG$1:$HM$2,23,FALSE)</f>
        <v>0</v>
      </c>
      <c r="AA28" s="69">
        <f>VLOOKUP($A28,'324'!$AG$1:$HM$2,24,FALSE)</f>
        <v>0</v>
      </c>
      <c r="AB28" s="69">
        <f>VLOOKUP($A28,'324'!$AG$1:$HM$2,25,FALSE)</f>
        <v>0</v>
      </c>
      <c r="AC28" s="75">
        <f>VLOOKUP($A28,'324'!$AG$1:$HM$2,26,FALSE)</f>
        <v>0</v>
      </c>
      <c r="AD28" s="337"/>
      <c r="AE28" s="74">
        <f>VLOOKUP($A28,'324'!$AG$1:$HM$2,27,FALSE)</f>
        <v>0</v>
      </c>
      <c r="AF28" s="69">
        <f>VLOOKUP($A28,'324'!$AG$1:$HM$2,28,FALSE)</f>
        <v>0</v>
      </c>
      <c r="AG28" s="69">
        <f>VLOOKUP($A28,'324'!$AG$1:$HM$2,29,FALSE)</f>
        <v>0</v>
      </c>
      <c r="AH28" s="69">
        <f>VLOOKUP($A28,'324'!$AG$1:$HM$2,30,FALSE)</f>
        <v>0</v>
      </c>
      <c r="AI28" s="69">
        <f>VLOOKUP($A28,'324'!$AG$1:$HM$2,31,FALSE)</f>
        <v>0</v>
      </c>
      <c r="AJ28" s="69">
        <f>VLOOKUP($A28,'324'!$AG$1:$HM$2,32,FALSE)</f>
        <v>0</v>
      </c>
      <c r="AK28" s="75">
        <f>VLOOKUP($A28,'324'!$AG$1:$HM$2,33,FALSE)</f>
        <v>0</v>
      </c>
      <c r="AL28" s="337"/>
      <c r="AM28" s="74">
        <f>VLOOKUP($A28,'324'!$AG$1:$HM$2,34,FALSE)</f>
        <v>0</v>
      </c>
      <c r="AN28" s="69">
        <f>VLOOKUP($A28,'324'!$AG$1:$HM$2,35,FALSE)</f>
        <v>0</v>
      </c>
      <c r="AO28" s="69">
        <f>VLOOKUP($A28,'324'!$AG$1:$HM$2,36,FALSE)</f>
        <v>0</v>
      </c>
      <c r="AP28" s="69">
        <f>VLOOKUP($A28,'324'!$AG$1:$HM$2,37,FALSE)</f>
        <v>0</v>
      </c>
      <c r="AQ28" s="69">
        <f>VLOOKUP($A28,'324'!$AG$1:$HM$2,38,FALSE)</f>
        <v>0</v>
      </c>
      <c r="AR28" s="69">
        <f>VLOOKUP($A28,'324'!$AG$1:$HM$2,39,FALSE)</f>
        <v>0</v>
      </c>
      <c r="AS28" s="75">
        <f>VLOOKUP($A28,'324'!$AG$1:$HM$2,40,FALSE)</f>
        <v>0</v>
      </c>
      <c r="AT28" s="337"/>
      <c r="AU28" s="74">
        <f>VLOOKUP($A28,'324'!$AG$1:$HM$2,41,FALSE)</f>
        <v>0</v>
      </c>
      <c r="AV28" s="69">
        <f>VLOOKUP($A28,'324'!$AG$1:$HM$2,42,FALSE)</f>
        <v>0</v>
      </c>
      <c r="AW28" s="69">
        <f>VLOOKUP($A28,'324'!$AG$1:$HM$2,43,FALSE)</f>
        <v>0</v>
      </c>
      <c r="AX28" s="69">
        <f>VLOOKUP($A28,'324'!$AG$1:$HM$2,44,FALSE)</f>
        <v>0</v>
      </c>
      <c r="AY28" s="69">
        <f>VLOOKUP($A28,'324'!$AG$1:$HM$2,45,FALSE)</f>
        <v>0</v>
      </c>
      <c r="AZ28" s="69">
        <f>VLOOKUP($A28,'324'!$AG$1:$HM$2,46,FALSE)</f>
        <v>0</v>
      </c>
      <c r="BA28" s="75">
        <f>VLOOKUP($A28,'324'!$AG$1:$HM$2,47,FALSE)</f>
        <v>0</v>
      </c>
      <c r="BB28" s="337"/>
      <c r="BC28" s="74">
        <f>VLOOKUP($A28,'324'!$AG$1:$HM$2,48,FALSE)</f>
        <v>0</v>
      </c>
      <c r="BD28" s="69">
        <f>VLOOKUP($A28,'324'!$AG$1:$HM$2,49,FALSE)</f>
        <v>0</v>
      </c>
      <c r="BE28" s="69">
        <f>VLOOKUP($A28,'324'!$AG$1:$HM$2,50,FALSE)</f>
        <v>0</v>
      </c>
      <c r="BF28" s="69">
        <f>VLOOKUP($A28,'324'!$AG$1:$HM$2,51,FALSE)</f>
        <v>0</v>
      </c>
      <c r="BG28" s="69">
        <f>VLOOKUP($A28,'324'!$AG$1:$HM$2,52,FALSE)</f>
        <v>0</v>
      </c>
      <c r="BH28" s="69">
        <f>VLOOKUP($A28,'324'!$AG$1:$HM$2,53,FALSE)</f>
        <v>0</v>
      </c>
      <c r="BI28" s="75">
        <f>VLOOKUP($A28,'324'!$AG$1:$HM$2,54,FALSE)</f>
        <v>0</v>
      </c>
      <c r="BJ28" s="337"/>
      <c r="BK28" s="74">
        <f>VLOOKUP($A28,'324'!$AG$1:$HM$2,55,FALSE)</f>
        <v>0</v>
      </c>
      <c r="BL28" s="69">
        <f>VLOOKUP($A28,'324'!$AG$1:$HM$2,56,FALSE)</f>
        <v>0</v>
      </c>
      <c r="BM28" s="69">
        <f>VLOOKUP($A28,'324'!$AG$1:$HM$2,57,FALSE)</f>
        <v>0</v>
      </c>
      <c r="BN28" s="69">
        <f>VLOOKUP($A28,'324'!$AG$1:$HM$2,58,FALSE)</f>
        <v>0</v>
      </c>
      <c r="BO28" s="69">
        <f>VLOOKUP($A28,'324'!$AG$1:$HM$2,59,FALSE)</f>
        <v>0</v>
      </c>
      <c r="BP28" s="69">
        <f>VLOOKUP($A28,'324'!$AG$1:$HM$2,60,FALSE)</f>
        <v>0</v>
      </c>
      <c r="BQ28" s="75">
        <f>VLOOKUP($A28,'324'!$AG$1:$HM$2,61,FALSE)</f>
        <v>0</v>
      </c>
      <c r="BR28" s="337"/>
      <c r="BS28" s="74">
        <f>VLOOKUP($A28,'324'!$AG$1:$HM$2,62,FALSE)</f>
        <v>0</v>
      </c>
      <c r="BT28" s="69">
        <f>VLOOKUP($A28,'324'!$AG$1:$HM$2,63,FALSE)</f>
        <v>0</v>
      </c>
      <c r="BU28" s="69">
        <f>VLOOKUP($A28,'324'!$AG$1:$HM$2,64,FALSE)</f>
        <v>0</v>
      </c>
      <c r="BV28" s="69">
        <f>VLOOKUP($A28,'324'!$AG$1:$HM$2,65,FALSE)</f>
        <v>0</v>
      </c>
      <c r="BW28" s="69">
        <f>VLOOKUP($A28,'324'!$AG$1:$HM$2,66,FALSE)</f>
        <v>0</v>
      </c>
      <c r="BX28" s="69">
        <f>VLOOKUP($A28,'324'!$AG$1:$HM$2,67,FALSE)</f>
        <v>0</v>
      </c>
      <c r="BY28" s="75">
        <f>VLOOKUP($A28,'324'!$AG$1:$HM$2,68,FALSE)</f>
        <v>0</v>
      </c>
      <c r="BZ28" s="337"/>
      <c r="CA28" s="74">
        <f>VLOOKUP($A28,'324'!$AG$1:$HM$2,69,FALSE)</f>
        <v>0</v>
      </c>
      <c r="CB28" s="69">
        <f>VLOOKUP($A28,'324'!$AG$1:$HM$2,70,FALSE)</f>
        <v>0</v>
      </c>
      <c r="CC28" s="69">
        <f>VLOOKUP($A28,'324'!$AG$1:$HM$2,71,FALSE)</f>
        <v>0</v>
      </c>
      <c r="CD28" s="69">
        <f>VLOOKUP($A28,'324'!$AG$1:$HM$2,72,FALSE)</f>
        <v>0</v>
      </c>
      <c r="CE28" s="69">
        <f>VLOOKUP($A28,'324'!$AG$1:$HM$2,73,FALSE)</f>
        <v>0</v>
      </c>
      <c r="CF28" s="69">
        <f>VLOOKUP($A28,'324'!$AG$1:$HM$2,74,FALSE)</f>
        <v>0</v>
      </c>
      <c r="CG28" s="75">
        <f>VLOOKUP($A28,'324'!$AG$1:$HM$2,75,FALSE)</f>
        <v>0</v>
      </c>
      <c r="CH28" s="337"/>
      <c r="CI28" s="74">
        <f>VLOOKUP($A28,'324'!$AG$1:$HM$2,76,FALSE)</f>
        <v>0</v>
      </c>
      <c r="CJ28" s="69">
        <f>VLOOKUP($A28,'324'!$AG$1:$HM$2,77,FALSE)</f>
        <v>0</v>
      </c>
      <c r="CK28" s="69">
        <f>VLOOKUP($A28,'324'!$AG$1:$HM$2,78,FALSE)</f>
        <v>0</v>
      </c>
      <c r="CL28" s="69">
        <f>VLOOKUP($A28,'324'!$AG$1:$HM$2,79,FALSE)</f>
        <v>0</v>
      </c>
      <c r="CM28" s="69">
        <f>VLOOKUP($A28,'324'!$AG$1:$HM$2,80,FALSE)</f>
        <v>0</v>
      </c>
      <c r="CN28" s="69">
        <f>VLOOKUP($A28,'324'!$AG$1:$HM$2,81,FALSE)</f>
        <v>0</v>
      </c>
      <c r="CO28" s="75">
        <f>VLOOKUP($A28,'324'!$AG$1:$HM$2,82,FALSE)</f>
        <v>0</v>
      </c>
      <c r="CP28" s="337"/>
      <c r="CQ28" s="74">
        <f>VLOOKUP($A28,'324'!$AG$1:$HM$2,83,FALSE)</f>
        <v>0</v>
      </c>
      <c r="CR28" s="69">
        <f>VLOOKUP($A28,'324'!$AG$1:$HM$2,84,FALSE)</f>
        <v>0</v>
      </c>
      <c r="CS28" s="69">
        <f>VLOOKUP($A28,'324'!$AG$1:$HM$2,85,FALSE)</f>
        <v>0</v>
      </c>
      <c r="CT28" s="69">
        <f>VLOOKUP($A28,'324'!$AG$1:$HM$2,86,FALSE)</f>
        <v>0</v>
      </c>
      <c r="CU28" s="69">
        <f>VLOOKUP($A28,'324'!$AG$1:$HM$2,87,FALSE)</f>
        <v>0</v>
      </c>
      <c r="CV28" s="69">
        <f>VLOOKUP($A28,'324'!$AG$1:$HM$2,88,FALSE)</f>
        <v>0</v>
      </c>
      <c r="CW28" s="75">
        <f>VLOOKUP($A28,'324'!$AG$1:$HM$2,89,FALSE)</f>
        <v>0</v>
      </c>
      <c r="CX28" s="337"/>
      <c r="CY28" s="74">
        <f>VLOOKUP($A28,'324'!$AG$1:$HM$2,90,FALSE)</f>
        <v>0</v>
      </c>
      <c r="CZ28" s="69">
        <f>VLOOKUP($A28,'324'!$AG$1:$HM$2,91,FALSE)</f>
        <v>0</v>
      </c>
      <c r="DA28" s="69">
        <f>VLOOKUP($A28,'324'!$AG$1:$HM$2,92,FALSE)</f>
        <v>0</v>
      </c>
      <c r="DB28" s="69">
        <f>VLOOKUP($A28,'324'!$AG$1:$HM$2,93,FALSE)</f>
        <v>0</v>
      </c>
      <c r="DC28" s="69">
        <f>VLOOKUP($A28,'324'!$AG$1:$HM$2,94,FALSE)</f>
        <v>0</v>
      </c>
      <c r="DD28" s="69">
        <f>VLOOKUP($A28,'324'!$AG$1:$HM$2,95,FALSE)</f>
        <v>0</v>
      </c>
      <c r="DE28" s="75">
        <f>VLOOKUP($A28,'324'!$AG$1:$HM$2,96,FALSE)</f>
        <v>0</v>
      </c>
      <c r="DF28" s="337"/>
      <c r="DG28" s="74">
        <f>VLOOKUP($A28,'324'!$AG$1:$HM$2,97,FALSE)</f>
        <v>0</v>
      </c>
      <c r="DH28" s="69">
        <f>VLOOKUP($A28,'324'!$AG$1:$HM$2,98,FALSE)</f>
        <v>0</v>
      </c>
      <c r="DI28" s="69">
        <f>VLOOKUP($A28,'324'!$AG$1:$HM$2,99,FALSE)</f>
        <v>0</v>
      </c>
      <c r="DJ28" s="69">
        <f>VLOOKUP($A28,'324'!$AG$1:$HM$2,100,FALSE)</f>
        <v>0</v>
      </c>
      <c r="DK28" s="69">
        <f>VLOOKUP($A28,'324'!$AG$1:$HM$2,101,FALSE)</f>
        <v>0</v>
      </c>
      <c r="DL28" s="69">
        <f>VLOOKUP($A28,'324'!$AG$1:$HM$2,102,FALSE)</f>
        <v>0</v>
      </c>
      <c r="DM28" s="75">
        <f>VLOOKUP($A28,'324'!$AG$1:$HM$2,103,FALSE)</f>
        <v>0</v>
      </c>
      <c r="DN28" s="337"/>
      <c r="DO28" s="74">
        <f>VLOOKUP($A28,'324'!$AG$1:$HM$2,104,FALSE)</f>
        <v>0</v>
      </c>
      <c r="DP28" s="69">
        <f>VLOOKUP($A28,'324'!$AG$1:$HM$2,105,FALSE)</f>
        <v>0</v>
      </c>
      <c r="DQ28" s="69">
        <f>VLOOKUP($A28,'324'!$AG$1:$HM$2,106,FALSE)</f>
        <v>0</v>
      </c>
      <c r="DR28" s="69">
        <f>VLOOKUP($A28,'324'!$AG$1:$HM$2,107,FALSE)</f>
        <v>0</v>
      </c>
      <c r="DS28" s="69">
        <f>VLOOKUP($A28,'324'!$AG$1:$HM$2,108,FALSE)</f>
        <v>0</v>
      </c>
      <c r="DT28" s="69">
        <f>VLOOKUP($A28,'324'!$AG$1:$HM$2,109,FALSE)</f>
        <v>0</v>
      </c>
      <c r="DU28" s="75">
        <f>VLOOKUP($A28,'324'!$AG$1:$HM$2,110,FALSE)</f>
        <v>0</v>
      </c>
      <c r="DV28" s="337"/>
      <c r="DW28" s="74">
        <f>VLOOKUP($A28,'324'!$AG$1:$HM$2,111,FALSE)</f>
        <v>0</v>
      </c>
      <c r="DX28" s="69">
        <f>VLOOKUP($A28,'324'!$AG$1:$HM$2,112,FALSE)</f>
        <v>0</v>
      </c>
      <c r="DY28" s="69">
        <f>VLOOKUP($A28,'324'!$AG$1:$HM$2,113,FALSE)</f>
        <v>0</v>
      </c>
      <c r="DZ28" s="69">
        <f>VLOOKUP($A28,'324'!$AG$1:$HM$2,114,FALSE)</f>
        <v>0</v>
      </c>
      <c r="EA28" s="69">
        <f>VLOOKUP($A28,'324'!$AG$1:$HM$2,115,FALSE)</f>
        <v>0</v>
      </c>
      <c r="EB28" s="69">
        <f>VLOOKUP($A28,'324'!$AG$1:$HM$2,116,FALSE)</f>
        <v>0</v>
      </c>
      <c r="EC28" s="75">
        <f>VLOOKUP($A28,'324'!$AG$1:$HM$2,117,FALSE)</f>
        <v>0</v>
      </c>
      <c r="ED28" s="337"/>
      <c r="EE28" s="74">
        <f>VLOOKUP($A28,'324'!$AG$1:$HM$2,118,FALSE)</f>
        <v>0</v>
      </c>
      <c r="EF28" s="69">
        <f>VLOOKUP($A28,'324'!$AG$1:$HM$2,119,FALSE)</f>
        <v>0</v>
      </c>
      <c r="EG28" s="69">
        <f>VLOOKUP($A28,'324'!$AG$1:$HM$2,120,FALSE)</f>
        <v>0</v>
      </c>
      <c r="EH28" s="69">
        <f>VLOOKUP($A28,'324'!$AG$1:$HM$2,121,FALSE)</f>
        <v>0</v>
      </c>
      <c r="EI28" s="69">
        <f>VLOOKUP($A28,'324'!$AG$1:$HM$2,122,FALSE)</f>
        <v>0</v>
      </c>
      <c r="EJ28" s="69">
        <f>VLOOKUP($A28,'324'!$AG$1:$HM$2,123,FALSE)</f>
        <v>0</v>
      </c>
      <c r="EK28" s="75">
        <f>VLOOKUP($A28,'324'!$AG$1:$HM$2,124,FALSE)</f>
        <v>0</v>
      </c>
      <c r="EL28" s="337"/>
      <c r="EM28" s="74">
        <f>VLOOKUP($A28,'324'!$AG$1:$HM$2,125,FALSE)</f>
        <v>0</v>
      </c>
      <c r="EN28" s="69">
        <f>VLOOKUP($A28,'324'!$AG$1:$HM$2,126,FALSE)</f>
        <v>0</v>
      </c>
      <c r="EO28" s="69">
        <f>VLOOKUP($A28,'324'!$AG$1:$HM$2,127,FALSE)</f>
        <v>0</v>
      </c>
      <c r="EP28" s="69">
        <f>VLOOKUP($A28,'324'!$AG$1:$HM$2,128,FALSE)</f>
        <v>0</v>
      </c>
      <c r="EQ28" s="69">
        <f>VLOOKUP($A28,'324'!$AG$1:$HM$2,129,FALSE)</f>
        <v>0</v>
      </c>
      <c r="ER28" s="69">
        <f>VLOOKUP($A28,'324'!$AG$1:$HM$2,130,FALSE)</f>
        <v>0</v>
      </c>
      <c r="ES28" s="75">
        <f>VLOOKUP($A28,'324'!$AG$1:$HM$2,131,FALSE)</f>
        <v>0</v>
      </c>
      <c r="ET28" s="337"/>
      <c r="EU28" s="74">
        <f>VLOOKUP($A28,'324'!$AG$1:$HM$2,132,FALSE)</f>
        <v>0</v>
      </c>
      <c r="EV28" s="69">
        <f>VLOOKUP($A28,'324'!$AG$1:$HM$2,133,FALSE)</f>
        <v>0</v>
      </c>
      <c r="EW28" s="69">
        <f>VLOOKUP($A28,'324'!$AG$1:$HM$2,134,FALSE)</f>
        <v>0</v>
      </c>
      <c r="EX28" s="69">
        <f>VLOOKUP($A28,'324'!$AG$1:$HM$2,135,FALSE)</f>
        <v>0</v>
      </c>
      <c r="EY28" s="69">
        <f>VLOOKUP($A28,'324'!$AG$1:$HM$2,136,FALSE)</f>
        <v>0</v>
      </c>
      <c r="EZ28" s="69">
        <f>VLOOKUP($A28,'324'!$AG$1:$HM$2,137,FALSE)</f>
        <v>0</v>
      </c>
      <c r="FA28" s="75">
        <f>VLOOKUP($A28,'324'!$AG$1:$HM$2,138,FALSE)</f>
        <v>0</v>
      </c>
      <c r="FB28" s="337"/>
      <c r="FC28" s="74">
        <f>VLOOKUP($A28,'324'!$AG$1:$HM$2,139,FALSE)</f>
        <v>0</v>
      </c>
      <c r="FD28" s="69">
        <f>VLOOKUP($A28,'324'!$AG$1:$HM$2,140,FALSE)</f>
        <v>0</v>
      </c>
      <c r="FE28" s="69">
        <f>VLOOKUP($A28,'324'!$AG$1:$HM$2,141,FALSE)</f>
        <v>0</v>
      </c>
      <c r="FF28" s="69">
        <f>VLOOKUP($A28,'324'!$AG$1:$HM$2,142,FALSE)</f>
        <v>0</v>
      </c>
      <c r="FG28" s="69">
        <f>VLOOKUP($A28,'324'!$AG$1:$HM$2,143,FALSE)</f>
        <v>0</v>
      </c>
      <c r="FH28" s="69">
        <f>VLOOKUP($A28,'324'!$AG$1:$HM$2,144,FALSE)</f>
        <v>0</v>
      </c>
      <c r="FI28" s="75">
        <f>VLOOKUP($A28,'324'!$AG$1:$HM$2,145,FALSE)</f>
        <v>0</v>
      </c>
      <c r="FJ28" s="337"/>
      <c r="FK28" s="74">
        <f>VLOOKUP($A28,'324'!$AG$1:$HM$2,146,FALSE)</f>
        <v>0</v>
      </c>
      <c r="FL28" s="69">
        <f>VLOOKUP($A28,'324'!$AG$1:$HM$2,147,FALSE)</f>
        <v>0</v>
      </c>
      <c r="FM28" s="69">
        <f>VLOOKUP($A28,'324'!$AG$1:$HM$2,148,FALSE)</f>
        <v>0</v>
      </c>
      <c r="FN28" s="69">
        <f>VLOOKUP($A28,'324'!$AG$1:$HM$2,149,FALSE)</f>
        <v>0</v>
      </c>
      <c r="FO28" s="69">
        <f>VLOOKUP($A28,'324'!$AG$1:$HM$2,150,FALSE)</f>
        <v>0</v>
      </c>
      <c r="FP28" s="69">
        <f>VLOOKUP($A28,'324'!$AG$1:$HM$2,151,FALSE)</f>
        <v>0</v>
      </c>
      <c r="FQ28" s="75">
        <f>VLOOKUP($A28,'324'!$AG$1:$HM$2,152,FALSE)</f>
        <v>0</v>
      </c>
      <c r="FR28" s="337"/>
      <c r="FS28" s="74">
        <f>VLOOKUP($A28,'324'!$AG$1:$HM$2,153,FALSE)</f>
        <v>0</v>
      </c>
      <c r="FT28" s="69">
        <f>VLOOKUP($A28,'324'!$AG$1:$HM$2,154,FALSE)</f>
        <v>0</v>
      </c>
      <c r="FU28" s="69">
        <f>VLOOKUP($A28,'324'!$AG$1:$HM$2,155,FALSE)</f>
        <v>0</v>
      </c>
      <c r="FV28" s="69">
        <f>VLOOKUP($A28,'324'!$AG$1:$HM$2,156,FALSE)</f>
        <v>0</v>
      </c>
      <c r="FW28" s="69">
        <f>VLOOKUP($A28,'324'!$AG$1:$HM$2,157,FALSE)</f>
        <v>0</v>
      </c>
      <c r="FX28" s="69">
        <f>VLOOKUP($A28,'324'!$AG$1:$HM$2,158,FALSE)</f>
        <v>0</v>
      </c>
      <c r="FY28" s="75">
        <f>VLOOKUP($A28,'324'!$AG$1:$HM$2,159,FALSE)</f>
        <v>0</v>
      </c>
      <c r="FZ28" s="337"/>
      <c r="GA28" s="74">
        <f>VLOOKUP($A28,'324'!$AG$1:$HM$2,160,FALSE)</f>
        <v>0</v>
      </c>
      <c r="GB28" s="69">
        <f>VLOOKUP($A28,'324'!$AG$1:$HM$2,161,FALSE)</f>
        <v>0</v>
      </c>
      <c r="GC28" s="69">
        <f>VLOOKUP($A28,'324'!$AG$1:$HM$2,162,FALSE)</f>
        <v>0</v>
      </c>
      <c r="GD28" s="69">
        <f>VLOOKUP($A28,'324'!$AG$1:$HM$2,163,FALSE)</f>
        <v>0</v>
      </c>
      <c r="GE28" s="69">
        <f>VLOOKUP($A28,'324'!$AG$1:$HM$2,164,FALSE)</f>
        <v>0</v>
      </c>
      <c r="GF28" s="69">
        <f>VLOOKUP($A28,'324'!$AG$1:$HM$2,165,FALSE)</f>
        <v>0</v>
      </c>
      <c r="GG28" s="75">
        <f>VLOOKUP($A28,'324'!$AG$1:$HM$2,166,FALSE)</f>
        <v>0</v>
      </c>
      <c r="GH28" s="337"/>
      <c r="GI28" s="74">
        <f>VLOOKUP($A28,'324'!$AG$1:$HM$2,167,FALSE)</f>
        <v>0</v>
      </c>
      <c r="GJ28" s="69">
        <f>VLOOKUP($A28,'324'!$AG$1:$HM$2,168,FALSE)</f>
        <v>0</v>
      </c>
      <c r="GK28" s="69">
        <f>VLOOKUP($A28,'324'!$AG$1:$HM$2,169,FALSE)</f>
        <v>0</v>
      </c>
      <c r="GL28" s="69">
        <f>VLOOKUP($A28,'324'!$AG$1:$HM$2,170,FALSE)</f>
        <v>0</v>
      </c>
      <c r="GM28" s="69">
        <f>VLOOKUP($A28,'324'!$AG$1:$HM$2,171,FALSE)</f>
        <v>0</v>
      </c>
      <c r="GN28" s="69">
        <f>VLOOKUP($A28,'324'!$AG$1:$HM$2,172,FALSE)</f>
        <v>0</v>
      </c>
      <c r="GO28" s="75">
        <f>VLOOKUP($A28,'324'!$AG$1:$HM$2,173,FALSE)</f>
        <v>0</v>
      </c>
      <c r="GP28" s="337"/>
      <c r="GQ28" s="74">
        <f>VLOOKUP($A28,'324'!$AG$1:$HM$2,174,FALSE)</f>
        <v>0</v>
      </c>
      <c r="GR28" s="69">
        <f>VLOOKUP($A28,'324'!$AG$1:$HM$2,175,FALSE)</f>
        <v>0</v>
      </c>
      <c r="GS28" s="69">
        <f>VLOOKUP($A28,'324'!$AG$1:$HM$2,176,FALSE)</f>
        <v>0</v>
      </c>
      <c r="GT28" s="69">
        <f>VLOOKUP($A28,'324'!$AG$1:$HM$2,177,FALSE)</f>
        <v>0</v>
      </c>
      <c r="GU28" s="69">
        <f>VLOOKUP($A28,'324'!$AG$1:$HM$2,178,FALSE)</f>
        <v>0</v>
      </c>
      <c r="GV28" s="69">
        <f>VLOOKUP($A28,'324'!$AG$1:$HM$2,179,FALSE)</f>
        <v>0</v>
      </c>
      <c r="GW28" s="75">
        <f>VLOOKUP($A28,'324'!$AG$1:$HM$2,180,FALSE)</f>
        <v>0</v>
      </c>
      <c r="GX28" s="337"/>
      <c r="GY28" s="74">
        <f>VLOOKUP($A28,'324'!$AG$1:$HM$2,181,FALSE)</f>
        <v>0</v>
      </c>
      <c r="GZ28" s="69">
        <f>VLOOKUP($A28,'324'!$AG$1:$HM$2,182,FALSE)</f>
        <v>0</v>
      </c>
      <c r="HA28" s="69">
        <f>VLOOKUP($A28,'324'!$AG$1:$HM$2,183,FALSE)</f>
        <v>0</v>
      </c>
      <c r="HB28" s="69">
        <f>VLOOKUP($A28,'324'!$AG$1:$HM$2,184,FALSE)</f>
        <v>0</v>
      </c>
      <c r="HC28" s="69">
        <f>VLOOKUP($A28,'324'!$AG$1:$HM$2,185,FALSE)</f>
        <v>0</v>
      </c>
      <c r="HD28" s="69">
        <f>VLOOKUP($A28,'324'!$AG$1:$HM$2,186,FALSE)</f>
        <v>0</v>
      </c>
      <c r="HE28" s="124">
        <f>VLOOKUP($A28,'324'!$AG$1:$HM$2,187,FALSE)</f>
        <v>0</v>
      </c>
      <c r="HF28" s="24"/>
    </row>
    <row r="29" spans="1:215" x14ac:dyDescent="0.25">
      <c r="A29" s="314">
        <f t="shared" si="0"/>
        <v>225</v>
      </c>
      <c r="B29" s="315">
        <f>VLOOKUP($A29,'325'!$AG$1:$HM$2,2,FALSE)</f>
        <v>0</v>
      </c>
      <c r="C29" s="290">
        <f>VLOOKUP($A29,'325'!$AG$1:$HM$2,3,FALSE)</f>
        <v>0</v>
      </c>
      <c r="D29" s="290">
        <f>VLOOKUP($A29,'325'!$AG$1:$HM$2,4,FALSE)</f>
        <v>0</v>
      </c>
      <c r="E29" s="292">
        <f>VLOOKUP($A29,'325'!$AG$1:$HM$2,5,FALSE)</f>
        <v>0</v>
      </c>
      <c r="F29" s="337"/>
      <c r="G29" s="73">
        <f>VLOOKUP($A29,'325'!$AG$1:$HM$2,6,FALSE)</f>
        <v>0</v>
      </c>
      <c r="H29" s="24">
        <f>VLOOKUP($A29,'325'!$AG$1:$HM$2,7,FALSE)</f>
        <v>0</v>
      </c>
      <c r="I29" s="24">
        <f>VLOOKUP($A29,'325'!$AG$1:$HM$2,8,FALSE)</f>
        <v>0</v>
      </c>
      <c r="J29" s="24">
        <f>VLOOKUP($A29,'325'!$AG$1:$HM$2,9,FALSE)</f>
        <v>0</v>
      </c>
      <c r="K29" s="24">
        <f>VLOOKUP($A29,'325'!$AG$1:$HM$2,10,FALSE)</f>
        <v>0</v>
      </c>
      <c r="L29" s="24">
        <f>VLOOKUP($A29,'325'!$AG$1:$HM$2,11,FALSE)</f>
        <v>0</v>
      </c>
      <c r="M29" s="137">
        <f>VLOOKUP($A29,'325'!$AG$1:$HM$2,12,FALSE)</f>
        <v>0</v>
      </c>
      <c r="N29" s="337"/>
      <c r="O29" s="74">
        <f>VLOOKUP($A29,'325'!$AG$1:$HM$2,13,FALSE)</f>
        <v>0</v>
      </c>
      <c r="P29" s="69">
        <f>VLOOKUP($A29,'325'!$AG$1:$HM$2,14,FALSE)</f>
        <v>0</v>
      </c>
      <c r="Q29" s="69">
        <f>VLOOKUP($A29,'325'!$AG$1:$HM$2,15,FALSE)</f>
        <v>0</v>
      </c>
      <c r="R29" s="69">
        <f>VLOOKUP($A29,'325'!$AG$1:$HM$2,16,FALSE)</f>
        <v>0</v>
      </c>
      <c r="S29" s="69">
        <f>VLOOKUP($A29,'325'!$AG$1:$HM$2,17,FALSE)</f>
        <v>0</v>
      </c>
      <c r="T29" s="69">
        <f>VLOOKUP($A29,'325'!$AG$1:$HM$2,18,FALSE)</f>
        <v>0</v>
      </c>
      <c r="U29" s="75">
        <f>VLOOKUP($A29,'325'!$AG$1:$HM$2,19,FALSE)</f>
        <v>0</v>
      </c>
      <c r="V29" s="337"/>
      <c r="W29" s="74">
        <f>VLOOKUP($A29,'325'!$AG$1:$HM$2,20,FALSE)</f>
        <v>0</v>
      </c>
      <c r="X29" s="69">
        <f>VLOOKUP($A29,'325'!$AG$1:$HM$2,21,FALSE)</f>
        <v>0</v>
      </c>
      <c r="Y29" s="69">
        <f>VLOOKUP($A29,'325'!$AG$1:$HM$2,22,FALSE)</f>
        <v>0</v>
      </c>
      <c r="Z29" s="69">
        <f>VLOOKUP($A29,'325'!$AG$1:$HM$2,23,FALSE)</f>
        <v>0</v>
      </c>
      <c r="AA29" s="69">
        <f>VLOOKUP($A29,'325'!$AG$1:$HM$2,24,FALSE)</f>
        <v>0</v>
      </c>
      <c r="AB29" s="69">
        <f>VLOOKUP($A29,'325'!$AG$1:$HM$2,25,FALSE)</f>
        <v>0</v>
      </c>
      <c r="AC29" s="75">
        <f>VLOOKUP($A29,'325'!$AG$1:$HM$2,26,FALSE)</f>
        <v>0</v>
      </c>
      <c r="AD29" s="337"/>
      <c r="AE29" s="74">
        <f>VLOOKUP($A29,'325'!$AG$1:$HM$2,27,FALSE)</f>
        <v>0</v>
      </c>
      <c r="AF29" s="69">
        <f>VLOOKUP($A29,'325'!$AG$1:$HM$2,28,FALSE)</f>
        <v>0</v>
      </c>
      <c r="AG29" s="69">
        <f>VLOOKUP($A29,'325'!$AG$1:$HM$2,29,FALSE)</f>
        <v>0</v>
      </c>
      <c r="AH29" s="69">
        <f>VLOOKUP($A29,'325'!$AG$1:$HM$2,30,FALSE)</f>
        <v>0</v>
      </c>
      <c r="AI29" s="69">
        <f>VLOOKUP($A29,'325'!$AG$1:$HM$2,31,FALSE)</f>
        <v>0</v>
      </c>
      <c r="AJ29" s="69">
        <f>VLOOKUP($A29,'325'!$AG$1:$HM$2,32,FALSE)</f>
        <v>0</v>
      </c>
      <c r="AK29" s="75">
        <f>VLOOKUP($A29,'325'!$AG$1:$HM$2,33,FALSE)</f>
        <v>0</v>
      </c>
      <c r="AL29" s="337"/>
      <c r="AM29" s="74">
        <f>VLOOKUP($A29,'325'!$AG$1:$HM$2,34,FALSE)</f>
        <v>0</v>
      </c>
      <c r="AN29" s="69">
        <f>VLOOKUP($A29,'325'!$AG$1:$HM$2,35,FALSE)</f>
        <v>0</v>
      </c>
      <c r="AO29" s="69">
        <f>VLOOKUP($A29,'325'!$AG$1:$HM$2,36,FALSE)</f>
        <v>0</v>
      </c>
      <c r="AP29" s="69">
        <f>VLOOKUP($A29,'325'!$AG$1:$HM$2,37,FALSE)</f>
        <v>0</v>
      </c>
      <c r="AQ29" s="69">
        <f>VLOOKUP($A29,'325'!$AG$1:$HM$2,38,FALSE)</f>
        <v>0</v>
      </c>
      <c r="AR29" s="69">
        <f>VLOOKUP($A29,'325'!$AG$1:$HM$2,39,FALSE)</f>
        <v>0</v>
      </c>
      <c r="AS29" s="75">
        <f>VLOOKUP($A29,'325'!$AG$1:$HM$2,40,FALSE)</f>
        <v>0</v>
      </c>
      <c r="AT29" s="337"/>
      <c r="AU29" s="74">
        <f>VLOOKUP($A29,'325'!$AG$1:$HM$2,41,FALSE)</f>
        <v>0</v>
      </c>
      <c r="AV29" s="69">
        <f>VLOOKUP($A29,'325'!$AG$1:$HM$2,42,FALSE)</f>
        <v>0</v>
      </c>
      <c r="AW29" s="69">
        <f>VLOOKUP($A29,'325'!$AG$1:$HM$2,43,FALSE)</f>
        <v>0</v>
      </c>
      <c r="AX29" s="69">
        <f>VLOOKUP($A29,'325'!$AG$1:$HM$2,44,FALSE)</f>
        <v>0</v>
      </c>
      <c r="AY29" s="69">
        <f>VLOOKUP($A29,'325'!$AG$1:$HM$2,45,FALSE)</f>
        <v>0</v>
      </c>
      <c r="AZ29" s="69">
        <f>VLOOKUP($A29,'325'!$AG$1:$HM$2,46,FALSE)</f>
        <v>0</v>
      </c>
      <c r="BA29" s="75">
        <f>VLOOKUP($A29,'325'!$AG$1:$HM$2,47,FALSE)</f>
        <v>0</v>
      </c>
      <c r="BB29" s="337"/>
      <c r="BC29" s="74">
        <f>VLOOKUP($A29,'325'!$AG$1:$HM$2,48,FALSE)</f>
        <v>0</v>
      </c>
      <c r="BD29" s="69">
        <f>VLOOKUP($A29,'325'!$AG$1:$HM$2,49,FALSE)</f>
        <v>0</v>
      </c>
      <c r="BE29" s="69">
        <f>VLOOKUP($A29,'325'!$AG$1:$HM$2,50,FALSE)</f>
        <v>0</v>
      </c>
      <c r="BF29" s="69">
        <f>VLOOKUP($A29,'325'!$AG$1:$HM$2,51,FALSE)</f>
        <v>0</v>
      </c>
      <c r="BG29" s="69">
        <f>VLOOKUP($A29,'325'!$AG$1:$HM$2,52,FALSE)</f>
        <v>0</v>
      </c>
      <c r="BH29" s="69">
        <f>VLOOKUP($A29,'325'!$AG$1:$HM$2,53,FALSE)</f>
        <v>0</v>
      </c>
      <c r="BI29" s="75">
        <f>VLOOKUP($A29,'325'!$AG$1:$HM$2,54,FALSE)</f>
        <v>0</v>
      </c>
      <c r="BJ29" s="337"/>
      <c r="BK29" s="74">
        <f>VLOOKUP($A29,'325'!$AG$1:$HM$2,55,FALSE)</f>
        <v>0</v>
      </c>
      <c r="BL29" s="69">
        <f>VLOOKUP($A29,'325'!$AG$1:$HM$2,56,FALSE)</f>
        <v>0</v>
      </c>
      <c r="BM29" s="69">
        <f>VLOOKUP($A29,'325'!$AG$1:$HM$2,57,FALSE)</f>
        <v>0</v>
      </c>
      <c r="BN29" s="69">
        <f>VLOOKUP($A29,'325'!$AG$1:$HM$2,58,FALSE)</f>
        <v>0</v>
      </c>
      <c r="BO29" s="69">
        <f>VLOOKUP($A29,'325'!$AG$1:$HM$2,59,FALSE)</f>
        <v>0</v>
      </c>
      <c r="BP29" s="69">
        <f>VLOOKUP($A29,'325'!$AG$1:$HM$2,60,FALSE)</f>
        <v>0</v>
      </c>
      <c r="BQ29" s="75">
        <f>VLOOKUP($A29,'325'!$AG$1:$HM$2,61,FALSE)</f>
        <v>0</v>
      </c>
      <c r="BR29" s="337"/>
      <c r="BS29" s="74">
        <f>VLOOKUP($A29,'325'!$AG$1:$HM$2,62,FALSE)</f>
        <v>0</v>
      </c>
      <c r="BT29" s="69">
        <f>VLOOKUP($A29,'325'!$AG$1:$HM$2,63,FALSE)</f>
        <v>0</v>
      </c>
      <c r="BU29" s="69">
        <f>VLOOKUP($A29,'325'!$AG$1:$HM$2,64,FALSE)</f>
        <v>0</v>
      </c>
      <c r="BV29" s="69">
        <f>VLOOKUP($A29,'325'!$AG$1:$HM$2,65,FALSE)</f>
        <v>0</v>
      </c>
      <c r="BW29" s="69">
        <f>VLOOKUP($A29,'325'!$AG$1:$HM$2,66,FALSE)</f>
        <v>0</v>
      </c>
      <c r="BX29" s="69">
        <f>VLOOKUP($A29,'325'!$AG$1:$HM$2,67,FALSE)</f>
        <v>0</v>
      </c>
      <c r="BY29" s="75">
        <f>VLOOKUP($A29,'325'!$AG$1:$HM$2,68,FALSE)</f>
        <v>0</v>
      </c>
      <c r="BZ29" s="337"/>
      <c r="CA29" s="74">
        <f>VLOOKUP($A29,'325'!$AG$1:$HM$2,69,FALSE)</f>
        <v>0</v>
      </c>
      <c r="CB29" s="69">
        <f>VLOOKUP($A29,'325'!$AG$1:$HM$2,70,FALSE)</f>
        <v>0</v>
      </c>
      <c r="CC29" s="69">
        <f>VLOOKUP($A29,'325'!$AG$1:$HM$2,71,FALSE)</f>
        <v>0</v>
      </c>
      <c r="CD29" s="69">
        <f>VLOOKUP($A29,'325'!$AG$1:$HM$2,72,FALSE)</f>
        <v>0</v>
      </c>
      <c r="CE29" s="69">
        <f>VLOOKUP($A29,'325'!$AG$1:$HM$2,73,FALSE)</f>
        <v>0</v>
      </c>
      <c r="CF29" s="69">
        <f>VLOOKUP($A29,'325'!$AG$1:$HM$2,74,FALSE)</f>
        <v>0</v>
      </c>
      <c r="CG29" s="75">
        <f>VLOOKUP($A29,'325'!$AG$1:$HM$2,75,FALSE)</f>
        <v>0</v>
      </c>
      <c r="CH29" s="337"/>
      <c r="CI29" s="74">
        <f>VLOOKUP($A29,'325'!$AG$1:$HM$2,76,FALSE)</f>
        <v>0</v>
      </c>
      <c r="CJ29" s="69">
        <f>VLOOKUP($A29,'325'!$AG$1:$HM$2,77,FALSE)</f>
        <v>0</v>
      </c>
      <c r="CK29" s="69">
        <f>VLOOKUP($A29,'325'!$AG$1:$HM$2,78,FALSE)</f>
        <v>0</v>
      </c>
      <c r="CL29" s="69">
        <f>VLOOKUP($A29,'325'!$AG$1:$HM$2,79,FALSE)</f>
        <v>0</v>
      </c>
      <c r="CM29" s="69">
        <f>VLOOKUP($A29,'325'!$AG$1:$HM$2,80,FALSE)</f>
        <v>0</v>
      </c>
      <c r="CN29" s="69">
        <f>VLOOKUP($A29,'325'!$AG$1:$HM$2,81,FALSE)</f>
        <v>0</v>
      </c>
      <c r="CO29" s="75">
        <f>VLOOKUP($A29,'325'!$AG$1:$HM$2,82,FALSE)</f>
        <v>0</v>
      </c>
      <c r="CP29" s="337"/>
      <c r="CQ29" s="74">
        <f>VLOOKUP($A29,'325'!$AG$1:$HM$2,83,FALSE)</f>
        <v>0</v>
      </c>
      <c r="CR29" s="69">
        <f>VLOOKUP($A29,'325'!$AG$1:$HM$2,84,FALSE)</f>
        <v>0</v>
      </c>
      <c r="CS29" s="69">
        <f>VLOOKUP($A29,'325'!$AG$1:$HM$2,85,FALSE)</f>
        <v>0</v>
      </c>
      <c r="CT29" s="69">
        <f>VLOOKUP($A29,'325'!$AG$1:$HM$2,86,FALSE)</f>
        <v>0</v>
      </c>
      <c r="CU29" s="69">
        <f>VLOOKUP($A29,'325'!$AG$1:$HM$2,87,FALSE)</f>
        <v>0</v>
      </c>
      <c r="CV29" s="69">
        <f>VLOOKUP($A29,'325'!$AG$1:$HM$2,88,FALSE)</f>
        <v>0</v>
      </c>
      <c r="CW29" s="75">
        <f>VLOOKUP($A29,'325'!$AG$1:$HM$2,89,FALSE)</f>
        <v>0</v>
      </c>
      <c r="CX29" s="337"/>
      <c r="CY29" s="74">
        <f>VLOOKUP($A29,'325'!$AG$1:$HM$2,90,FALSE)</f>
        <v>0</v>
      </c>
      <c r="CZ29" s="69">
        <f>VLOOKUP($A29,'325'!$AG$1:$HM$2,91,FALSE)</f>
        <v>0</v>
      </c>
      <c r="DA29" s="69">
        <f>VLOOKUP($A29,'325'!$AG$1:$HM$2,92,FALSE)</f>
        <v>0</v>
      </c>
      <c r="DB29" s="69">
        <f>VLOOKUP($A29,'325'!$AG$1:$HM$2,93,FALSE)</f>
        <v>0</v>
      </c>
      <c r="DC29" s="69">
        <f>VLOOKUP($A29,'325'!$AG$1:$HM$2,94,FALSE)</f>
        <v>0</v>
      </c>
      <c r="DD29" s="69">
        <f>VLOOKUP($A29,'325'!$AG$1:$HM$2,95,FALSE)</f>
        <v>0</v>
      </c>
      <c r="DE29" s="75">
        <f>VLOOKUP($A29,'325'!$AG$1:$HM$2,96,FALSE)</f>
        <v>0</v>
      </c>
      <c r="DF29" s="337"/>
      <c r="DG29" s="74">
        <f>VLOOKUP($A29,'325'!$AG$1:$HM$2,97,FALSE)</f>
        <v>0</v>
      </c>
      <c r="DH29" s="69">
        <f>VLOOKUP($A29,'325'!$AG$1:$HM$2,98,FALSE)</f>
        <v>0</v>
      </c>
      <c r="DI29" s="69">
        <f>VLOOKUP($A29,'325'!$AG$1:$HM$2,99,FALSE)</f>
        <v>0</v>
      </c>
      <c r="DJ29" s="69">
        <f>VLOOKUP($A29,'325'!$AG$1:$HM$2,100,FALSE)</f>
        <v>0</v>
      </c>
      <c r="DK29" s="69">
        <f>VLOOKUP($A29,'325'!$AG$1:$HM$2,101,FALSE)</f>
        <v>0</v>
      </c>
      <c r="DL29" s="69">
        <f>VLOOKUP($A29,'325'!$AG$1:$HM$2,102,FALSE)</f>
        <v>0</v>
      </c>
      <c r="DM29" s="75">
        <f>VLOOKUP($A29,'325'!$AG$1:$HM$2,103,FALSE)</f>
        <v>0</v>
      </c>
      <c r="DN29" s="337"/>
      <c r="DO29" s="74">
        <f>VLOOKUP($A29,'325'!$AG$1:$HM$2,104,FALSE)</f>
        <v>0</v>
      </c>
      <c r="DP29" s="69">
        <f>VLOOKUP($A29,'325'!$AG$1:$HM$2,105,FALSE)</f>
        <v>0</v>
      </c>
      <c r="DQ29" s="69">
        <f>VLOOKUP($A29,'325'!$AG$1:$HM$2,106,FALSE)</f>
        <v>0</v>
      </c>
      <c r="DR29" s="69">
        <f>VLOOKUP($A29,'325'!$AG$1:$HM$2,107,FALSE)</f>
        <v>0</v>
      </c>
      <c r="DS29" s="69">
        <f>VLOOKUP($A29,'325'!$AG$1:$HM$2,108,FALSE)</f>
        <v>0</v>
      </c>
      <c r="DT29" s="69">
        <f>VLOOKUP($A29,'325'!$AG$1:$HM$2,109,FALSE)</f>
        <v>0</v>
      </c>
      <c r="DU29" s="75">
        <f>VLOOKUP($A29,'325'!$AG$1:$HM$2,110,FALSE)</f>
        <v>0</v>
      </c>
      <c r="DV29" s="337"/>
      <c r="DW29" s="74">
        <f>VLOOKUP($A29,'325'!$AG$1:$HM$2,111,FALSE)</f>
        <v>0</v>
      </c>
      <c r="DX29" s="69">
        <f>VLOOKUP($A29,'325'!$AG$1:$HM$2,112,FALSE)</f>
        <v>0</v>
      </c>
      <c r="DY29" s="69">
        <f>VLOOKUP($A29,'325'!$AG$1:$HM$2,113,FALSE)</f>
        <v>0</v>
      </c>
      <c r="DZ29" s="69">
        <f>VLOOKUP($A29,'325'!$AG$1:$HM$2,114,FALSE)</f>
        <v>0</v>
      </c>
      <c r="EA29" s="69">
        <f>VLOOKUP($A29,'325'!$AG$1:$HM$2,115,FALSE)</f>
        <v>0</v>
      </c>
      <c r="EB29" s="69">
        <f>VLOOKUP($A29,'325'!$AG$1:$HM$2,116,FALSE)</f>
        <v>0</v>
      </c>
      <c r="EC29" s="75">
        <f>VLOOKUP($A29,'325'!$AG$1:$HM$2,117,FALSE)</f>
        <v>0</v>
      </c>
      <c r="ED29" s="337"/>
      <c r="EE29" s="74">
        <f>VLOOKUP($A29,'325'!$AG$1:$HM$2,118,FALSE)</f>
        <v>0</v>
      </c>
      <c r="EF29" s="69">
        <f>VLOOKUP($A29,'325'!$AG$1:$HM$2,119,FALSE)</f>
        <v>0</v>
      </c>
      <c r="EG29" s="69">
        <f>VLOOKUP($A29,'325'!$AG$1:$HM$2,120,FALSE)</f>
        <v>0</v>
      </c>
      <c r="EH29" s="69">
        <f>VLOOKUP($A29,'325'!$AG$1:$HM$2,121,FALSE)</f>
        <v>0</v>
      </c>
      <c r="EI29" s="69">
        <f>VLOOKUP($A29,'325'!$AG$1:$HM$2,122,FALSE)</f>
        <v>0</v>
      </c>
      <c r="EJ29" s="69">
        <f>VLOOKUP($A29,'325'!$AG$1:$HM$2,123,FALSE)</f>
        <v>0</v>
      </c>
      <c r="EK29" s="75">
        <f>VLOOKUP($A29,'325'!$AG$1:$HM$2,124,FALSE)</f>
        <v>0</v>
      </c>
      <c r="EL29" s="337"/>
      <c r="EM29" s="74">
        <f>VLOOKUP($A29,'325'!$AG$1:$HM$2,125,FALSE)</f>
        <v>0</v>
      </c>
      <c r="EN29" s="69">
        <f>VLOOKUP($A29,'325'!$AG$1:$HM$2,126,FALSE)</f>
        <v>0</v>
      </c>
      <c r="EO29" s="69">
        <f>VLOOKUP($A29,'325'!$AG$1:$HM$2,127,FALSE)</f>
        <v>0</v>
      </c>
      <c r="EP29" s="69">
        <f>VLOOKUP($A29,'325'!$AG$1:$HM$2,128,FALSE)</f>
        <v>0</v>
      </c>
      <c r="EQ29" s="69">
        <f>VLOOKUP($A29,'325'!$AG$1:$HM$2,129,FALSE)</f>
        <v>0</v>
      </c>
      <c r="ER29" s="69">
        <f>VLOOKUP($A29,'325'!$AG$1:$HM$2,130,FALSE)</f>
        <v>0</v>
      </c>
      <c r="ES29" s="75">
        <f>VLOOKUP($A29,'325'!$AG$1:$HM$2,131,FALSE)</f>
        <v>0</v>
      </c>
      <c r="ET29" s="337"/>
      <c r="EU29" s="74">
        <f>VLOOKUP($A29,'325'!$AG$1:$HM$2,132,FALSE)</f>
        <v>0</v>
      </c>
      <c r="EV29" s="69">
        <f>VLOOKUP($A29,'325'!$AG$1:$HM$2,133,FALSE)</f>
        <v>0</v>
      </c>
      <c r="EW29" s="69">
        <f>VLOOKUP($A29,'325'!$AG$1:$HM$2,134,FALSE)</f>
        <v>0</v>
      </c>
      <c r="EX29" s="69">
        <f>VLOOKUP($A29,'325'!$AG$1:$HM$2,135,FALSE)</f>
        <v>0</v>
      </c>
      <c r="EY29" s="69">
        <f>VLOOKUP($A29,'325'!$AG$1:$HM$2,136,FALSE)</f>
        <v>0</v>
      </c>
      <c r="EZ29" s="69">
        <f>VLOOKUP($A29,'325'!$AG$1:$HM$2,137,FALSE)</f>
        <v>0</v>
      </c>
      <c r="FA29" s="75">
        <f>VLOOKUP($A29,'325'!$AG$1:$HM$2,138,FALSE)</f>
        <v>0</v>
      </c>
      <c r="FB29" s="337"/>
      <c r="FC29" s="74">
        <f>VLOOKUP($A29,'325'!$AG$1:$HM$2,139,FALSE)</f>
        <v>0</v>
      </c>
      <c r="FD29" s="69">
        <f>VLOOKUP($A29,'325'!$AG$1:$HM$2,140,FALSE)</f>
        <v>0</v>
      </c>
      <c r="FE29" s="69">
        <f>VLOOKUP($A29,'325'!$AG$1:$HM$2,141,FALSE)</f>
        <v>0</v>
      </c>
      <c r="FF29" s="69">
        <f>VLOOKUP($A29,'325'!$AG$1:$HM$2,142,FALSE)</f>
        <v>0</v>
      </c>
      <c r="FG29" s="69">
        <f>VLOOKUP($A29,'325'!$AG$1:$HM$2,143,FALSE)</f>
        <v>0</v>
      </c>
      <c r="FH29" s="69">
        <f>VLOOKUP($A29,'325'!$AG$1:$HM$2,144,FALSE)</f>
        <v>0</v>
      </c>
      <c r="FI29" s="75">
        <f>VLOOKUP($A29,'325'!$AG$1:$HM$2,145,FALSE)</f>
        <v>0</v>
      </c>
      <c r="FJ29" s="337"/>
      <c r="FK29" s="74">
        <f>VLOOKUP($A29,'325'!$AG$1:$HM$2,146,FALSE)</f>
        <v>0</v>
      </c>
      <c r="FL29" s="69">
        <f>VLOOKUP($A29,'325'!$AG$1:$HM$2,147,FALSE)</f>
        <v>0</v>
      </c>
      <c r="FM29" s="69">
        <f>VLOOKUP($A29,'325'!$AG$1:$HM$2,148,FALSE)</f>
        <v>0</v>
      </c>
      <c r="FN29" s="69">
        <f>VLOOKUP($A29,'325'!$AG$1:$HM$2,149,FALSE)</f>
        <v>0</v>
      </c>
      <c r="FO29" s="69">
        <f>VLOOKUP($A29,'325'!$AG$1:$HM$2,150,FALSE)</f>
        <v>0</v>
      </c>
      <c r="FP29" s="69">
        <f>VLOOKUP($A29,'325'!$AG$1:$HM$2,151,FALSE)</f>
        <v>0</v>
      </c>
      <c r="FQ29" s="75">
        <f>VLOOKUP($A29,'325'!$AG$1:$HM$2,152,FALSE)</f>
        <v>0</v>
      </c>
      <c r="FR29" s="337"/>
      <c r="FS29" s="74">
        <f>VLOOKUP($A29,'325'!$AG$1:$HM$2,153,FALSE)</f>
        <v>0</v>
      </c>
      <c r="FT29" s="69">
        <f>VLOOKUP($A29,'325'!$AG$1:$HM$2,154,FALSE)</f>
        <v>0</v>
      </c>
      <c r="FU29" s="69">
        <f>VLOOKUP($A29,'325'!$AG$1:$HM$2,155,FALSE)</f>
        <v>0</v>
      </c>
      <c r="FV29" s="69">
        <f>VLOOKUP($A29,'325'!$AG$1:$HM$2,156,FALSE)</f>
        <v>0</v>
      </c>
      <c r="FW29" s="69">
        <f>VLOOKUP($A29,'325'!$AG$1:$HM$2,157,FALSE)</f>
        <v>0</v>
      </c>
      <c r="FX29" s="69">
        <f>VLOOKUP($A29,'325'!$AG$1:$HM$2,158,FALSE)</f>
        <v>0</v>
      </c>
      <c r="FY29" s="75">
        <f>VLOOKUP($A29,'325'!$AG$1:$HM$2,159,FALSE)</f>
        <v>0</v>
      </c>
      <c r="FZ29" s="337"/>
      <c r="GA29" s="74">
        <f>VLOOKUP($A29,'325'!$AG$1:$HM$2,160,FALSE)</f>
        <v>0</v>
      </c>
      <c r="GB29" s="69">
        <f>VLOOKUP($A29,'325'!$AG$1:$HM$2,161,FALSE)</f>
        <v>0</v>
      </c>
      <c r="GC29" s="69">
        <f>VLOOKUP($A29,'325'!$AG$1:$HM$2,162,FALSE)</f>
        <v>0</v>
      </c>
      <c r="GD29" s="69">
        <f>VLOOKUP($A29,'325'!$AG$1:$HM$2,163,FALSE)</f>
        <v>0</v>
      </c>
      <c r="GE29" s="69">
        <f>VLOOKUP($A29,'325'!$AG$1:$HM$2,164,FALSE)</f>
        <v>0</v>
      </c>
      <c r="GF29" s="69">
        <f>VLOOKUP($A29,'325'!$AG$1:$HM$2,165,FALSE)</f>
        <v>0</v>
      </c>
      <c r="GG29" s="75">
        <f>VLOOKUP($A29,'325'!$AG$1:$HM$2,166,FALSE)</f>
        <v>0</v>
      </c>
      <c r="GH29" s="337"/>
      <c r="GI29" s="74">
        <f>VLOOKUP($A29,'325'!$AG$1:$HM$2,167,FALSE)</f>
        <v>0</v>
      </c>
      <c r="GJ29" s="69">
        <f>VLOOKUP($A29,'325'!$AG$1:$HM$2,168,FALSE)</f>
        <v>0</v>
      </c>
      <c r="GK29" s="69">
        <f>VLOOKUP($A29,'325'!$AG$1:$HM$2,169,FALSE)</f>
        <v>0</v>
      </c>
      <c r="GL29" s="69">
        <f>VLOOKUP($A29,'325'!$AG$1:$HM$2,170,FALSE)</f>
        <v>0</v>
      </c>
      <c r="GM29" s="69">
        <f>VLOOKUP($A29,'325'!$AG$1:$HM$2,171,FALSE)</f>
        <v>0</v>
      </c>
      <c r="GN29" s="69">
        <f>VLOOKUP($A29,'325'!$AG$1:$HM$2,172,FALSE)</f>
        <v>0</v>
      </c>
      <c r="GO29" s="75">
        <f>VLOOKUP($A29,'325'!$AG$1:$HM$2,173,FALSE)</f>
        <v>0</v>
      </c>
      <c r="GP29" s="337"/>
      <c r="GQ29" s="74">
        <f>VLOOKUP($A29,'325'!$AG$1:$HM$2,174,FALSE)</f>
        <v>0</v>
      </c>
      <c r="GR29" s="69">
        <f>VLOOKUP($A29,'325'!$AG$1:$HM$2,175,FALSE)</f>
        <v>0</v>
      </c>
      <c r="GS29" s="69">
        <f>VLOOKUP($A29,'325'!$AG$1:$HM$2,176,FALSE)</f>
        <v>0</v>
      </c>
      <c r="GT29" s="69">
        <f>VLOOKUP($A29,'325'!$AG$1:$HM$2,177,FALSE)</f>
        <v>0</v>
      </c>
      <c r="GU29" s="69">
        <f>VLOOKUP($A29,'325'!$AG$1:$HM$2,178,FALSE)</f>
        <v>0</v>
      </c>
      <c r="GV29" s="69">
        <f>VLOOKUP($A29,'325'!$AG$1:$HM$2,179,FALSE)</f>
        <v>0</v>
      </c>
      <c r="GW29" s="75">
        <f>VLOOKUP($A29,'325'!$AG$1:$HM$2,180,FALSE)</f>
        <v>0</v>
      </c>
      <c r="GX29" s="337"/>
      <c r="GY29" s="74">
        <f>VLOOKUP($A29,'325'!$AG$1:$HM$2,181,FALSE)</f>
        <v>0</v>
      </c>
      <c r="GZ29" s="69">
        <f>VLOOKUP($A29,'325'!$AG$1:$HM$2,182,FALSE)</f>
        <v>0</v>
      </c>
      <c r="HA29" s="69">
        <f>VLOOKUP($A29,'325'!$AG$1:$HM$2,183,FALSE)</f>
        <v>0</v>
      </c>
      <c r="HB29" s="69">
        <f>VLOOKUP($A29,'325'!$AG$1:$HM$2,184,FALSE)</f>
        <v>0</v>
      </c>
      <c r="HC29" s="69">
        <f>VLOOKUP($A29,'325'!$AG$1:$HM$2,185,FALSE)</f>
        <v>0</v>
      </c>
      <c r="HD29" s="69">
        <f>VLOOKUP($A29,'325'!$AG$1:$HM$2,186,FALSE)</f>
        <v>0</v>
      </c>
      <c r="HE29" s="124">
        <f>VLOOKUP($A29,'325'!$AG$1:$HM$2,187,FALSE)</f>
        <v>0</v>
      </c>
      <c r="HF29" s="174"/>
    </row>
    <row r="30" spans="1:215" x14ac:dyDescent="0.25">
      <c r="A30" s="314">
        <f t="shared" si="0"/>
        <v>226</v>
      </c>
      <c r="B30" s="315">
        <f>VLOOKUP($A30,'326'!$AG$1:$HM$2,2,FALSE)</f>
        <v>0</v>
      </c>
      <c r="C30" s="290">
        <f>VLOOKUP($A30,'326'!$AG$1:$HM$2,3,FALSE)</f>
        <v>0</v>
      </c>
      <c r="D30" s="290">
        <f>VLOOKUP($A30,'326'!$AG$1:$HM$2,4,FALSE)</f>
        <v>0</v>
      </c>
      <c r="E30" s="292">
        <f>VLOOKUP($A30,'326'!$AG$1:$HM$2,5,FALSE)</f>
        <v>0</v>
      </c>
      <c r="F30" s="337"/>
      <c r="G30" s="73">
        <f>VLOOKUP($A30,'326'!$AG$1:$HM$2,6,FALSE)</f>
        <v>0</v>
      </c>
      <c r="H30" s="24">
        <f>VLOOKUP($A30,'326'!$AG$1:$HM$2,7,FALSE)</f>
        <v>0</v>
      </c>
      <c r="I30" s="24">
        <f>VLOOKUP($A30,'326'!$AG$1:$HM$2,8,FALSE)</f>
        <v>0</v>
      </c>
      <c r="J30" s="24">
        <f>VLOOKUP($A30,'326'!$AG$1:$HM$2,9,FALSE)</f>
        <v>0</v>
      </c>
      <c r="K30" s="24">
        <f>VLOOKUP($A30,'326'!$AG$1:$HM$2,10,FALSE)</f>
        <v>0</v>
      </c>
      <c r="L30" s="24">
        <f>VLOOKUP($A30,'326'!$AG$1:$HM$2,11,FALSE)</f>
        <v>0</v>
      </c>
      <c r="M30" s="137">
        <f>VLOOKUP($A30,'326'!$AG$1:$HM$2,12,FALSE)</f>
        <v>0</v>
      </c>
      <c r="N30" s="337"/>
      <c r="O30" s="74">
        <f>VLOOKUP($A30,'326'!$AG$1:$HM$2,13,FALSE)</f>
        <v>0</v>
      </c>
      <c r="P30" s="69">
        <f>VLOOKUP($A30,'326'!$AG$1:$HM$2,14,FALSE)</f>
        <v>0</v>
      </c>
      <c r="Q30" s="69">
        <f>VLOOKUP($A30,'326'!$AG$1:$HM$2,15,FALSE)</f>
        <v>0</v>
      </c>
      <c r="R30" s="69">
        <f>VLOOKUP($A30,'326'!$AG$1:$HM$2,16,FALSE)</f>
        <v>0</v>
      </c>
      <c r="S30" s="69">
        <f>VLOOKUP($A30,'326'!$AG$1:$HM$2,17,FALSE)</f>
        <v>0</v>
      </c>
      <c r="T30" s="69">
        <f>VLOOKUP($A30,'326'!$AG$1:$HM$2,18,FALSE)</f>
        <v>0</v>
      </c>
      <c r="U30" s="75">
        <f>VLOOKUP($A30,'326'!$AG$1:$HM$2,19,FALSE)</f>
        <v>0</v>
      </c>
      <c r="V30" s="337"/>
      <c r="W30" s="74">
        <f>VLOOKUP($A30,'326'!$AG$1:$HM$2,20,FALSE)</f>
        <v>0</v>
      </c>
      <c r="X30" s="69">
        <f>VLOOKUP($A30,'326'!$AG$1:$HM$2,21,FALSE)</f>
        <v>0</v>
      </c>
      <c r="Y30" s="69">
        <f>VLOOKUP($A30,'326'!$AG$1:$HM$2,22,FALSE)</f>
        <v>0</v>
      </c>
      <c r="Z30" s="69">
        <f>VLOOKUP($A30,'326'!$AG$1:$HM$2,23,FALSE)</f>
        <v>0</v>
      </c>
      <c r="AA30" s="69">
        <f>VLOOKUP($A30,'326'!$AG$1:$HM$2,24,FALSE)</f>
        <v>0</v>
      </c>
      <c r="AB30" s="69">
        <f>VLOOKUP($A30,'326'!$AG$1:$HM$2,25,FALSE)</f>
        <v>0</v>
      </c>
      <c r="AC30" s="75">
        <f>VLOOKUP($A30,'326'!$AG$1:$HM$2,26,FALSE)</f>
        <v>0</v>
      </c>
      <c r="AD30" s="337"/>
      <c r="AE30" s="74">
        <f>VLOOKUP($A30,'326'!$AG$1:$HM$2,27,FALSE)</f>
        <v>0</v>
      </c>
      <c r="AF30" s="69">
        <f>VLOOKUP($A30,'326'!$AG$1:$HM$2,28,FALSE)</f>
        <v>0</v>
      </c>
      <c r="AG30" s="69">
        <f>VLOOKUP($A30,'326'!$AG$1:$HM$2,29,FALSE)</f>
        <v>0</v>
      </c>
      <c r="AH30" s="69">
        <f>VLOOKUP($A30,'326'!$AG$1:$HM$2,30,FALSE)</f>
        <v>0</v>
      </c>
      <c r="AI30" s="69">
        <f>VLOOKUP($A30,'326'!$AG$1:$HM$2,31,FALSE)</f>
        <v>0</v>
      </c>
      <c r="AJ30" s="69">
        <f>VLOOKUP($A30,'326'!$AG$1:$HM$2,32,FALSE)</f>
        <v>0</v>
      </c>
      <c r="AK30" s="75">
        <f>VLOOKUP($A30,'326'!$AG$1:$HM$2,33,FALSE)</f>
        <v>0</v>
      </c>
      <c r="AL30" s="337"/>
      <c r="AM30" s="74">
        <f>VLOOKUP($A30,'326'!$AG$1:$HM$2,34,FALSE)</f>
        <v>0</v>
      </c>
      <c r="AN30" s="69">
        <f>VLOOKUP($A30,'326'!$AG$1:$HM$2,35,FALSE)</f>
        <v>0</v>
      </c>
      <c r="AO30" s="69">
        <f>VLOOKUP($A30,'326'!$AG$1:$HM$2,36,FALSE)</f>
        <v>0</v>
      </c>
      <c r="AP30" s="69">
        <f>VLOOKUP($A30,'326'!$AG$1:$HM$2,37,FALSE)</f>
        <v>0</v>
      </c>
      <c r="AQ30" s="69">
        <f>VLOOKUP($A30,'326'!$AG$1:$HM$2,38,FALSE)</f>
        <v>0</v>
      </c>
      <c r="AR30" s="69">
        <f>VLOOKUP($A30,'326'!$AG$1:$HM$2,39,FALSE)</f>
        <v>0</v>
      </c>
      <c r="AS30" s="75">
        <f>VLOOKUP($A30,'326'!$AG$1:$HM$2,40,FALSE)</f>
        <v>0</v>
      </c>
      <c r="AT30" s="337"/>
      <c r="AU30" s="74">
        <f>VLOOKUP($A30,'326'!$AG$1:$HM$2,41,FALSE)</f>
        <v>0</v>
      </c>
      <c r="AV30" s="69">
        <f>VLOOKUP($A30,'326'!$AG$1:$HM$2,42,FALSE)</f>
        <v>0</v>
      </c>
      <c r="AW30" s="69">
        <f>VLOOKUP($A30,'326'!$AG$1:$HM$2,43,FALSE)</f>
        <v>0</v>
      </c>
      <c r="AX30" s="69">
        <f>VLOOKUP($A30,'326'!$AG$1:$HM$2,44,FALSE)</f>
        <v>0</v>
      </c>
      <c r="AY30" s="69">
        <f>VLOOKUP($A30,'326'!$AG$1:$HM$2,45,FALSE)</f>
        <v>0</v>
      </c>
      <c r="AZ30" s="69">
        <f>VLOOKUP($A30,'326'!$AG$1:$HM$2,46,FALSE)</f>
        <v>0</v>
      </c>
      <c r="BA30" s="75">
        <f>VLOOKUP($A30,'326'!$AG$1:$HM$2,47,FALSE)</f>
        <v>0</v>
      </c>
      <c r="BB30" s="337"/>
      <c r="BC30" s="74">
        <f>VLOOKUP($A30,'326'!$AG$1:$HM$2,48,FALSE)</f>
        <v>0</v>
      </c>
      <c r="BD30" s="69">
        <f>VLOOKUP($A30,'326'!$AG$1:$HM$2,49,FALSE)</f>
        <v>0</v>
      </c>
      <c r="BE30" s="69">
        <f>VLOOKUP($A30,'326'!$AG$1:$HM$2,50,FALSE)</f>
        <v>0</v>
      </c>
      <c r="BF30" s="69">
        <f>VLOOKUP($A30,'326'!$AG$1:$HM$2,51,FALSE)</f>
        <v>0</v>
      </c>
      <c r="BG30" s="69">
        <f>VLOOKUP($A30,'326'!$AG$1:$HM$2,52,FALSE)</f>
        <v>0</v>
      </c>
      <c r="BH30" s="69">
        <f>VLOOKUP($A30,'326'!$AG$1:$HM$2,53,FALSE)</f>
        <v>0</v>
      </c>
      <c r="BI30" s="75">
        <f>VLOOKUP($A30,'326'!$AG$1:$HM$2,54,FALSE)</f>
        <v>0</v>
      </c>
      <c r="BJ30" s="337"/>
      <c r="BK30" s="74">
        <f>VLOOKUP($A30,'326'!$AG$1:$HM$2,55,FALSE)</f>
        <v>0</v>
      </c>
      <c r="BL30" s="69">
        <f>VLOOKUP($A30,'326'!$AG$1:$HM$2,56,FALSE)</f>
        <v>0</v>
      </c>
      <c r="BM30" s="69">
        <f>VLOOKUP($A30,'326'!$AG$1:$HM$2,57,FALSE)</f>
        <v>0</v>
      </c>
      <c r="BN30" s="69">
        <f>VLOOKUP($A30,'326'!$AG$1:$HM$2,58,FALSE)</f>
        <v>0</v>
      </c>
      <c r="BO30" s="69">
        <f>VLOOKUP($A30,'326'!$AG$1:$HM$2,59,FALSE)</f>
        <v>0</v>
      </c>
      <c r="BP30" s="69">
        <f>VLOOKUP($A30,'326'!$AG$1:$HM$2,60,FALSE)</f>
        <v>0</v>
      </c>
      <c r="BQ30" s="75">
        <f>VLOOKUP($A30,'326'!$AG$1:$HM$2,61,FALSE)</f>
        <v>0</v>
      </c>
      <c r="BR30" s="337"/>
      <c r="BS30" s="74">
        <f>VLOOKUP($A30,'326'!$AG$1:$HM$2,62,FALSE)</f>
        <v>0</v>
      </c>
      <c r="BT30" s="69">
        <f>VLOOKUP($A30,'326'!$AG$1:$HM$2,63,FALSE)</f>
        <v>0</v>
      </c>
      <c r="BU30" s="69">
        <f>VLOOKUP($A30,'326'!$AG$1:$HM$2,64,FALSE)</f>
        <v>0</v>
      </c>
      <c r="BV30" s="69">
        <f>VLOOKUP($A30,'326'!$AG$1:$HM$2,65,FALSE)</f>
        <v>0</v>
      </c>
      <c r="BW30" s="69">
        <f>VLOOKUP($A30,'326'!$AG$1:$HM$2,66,FALSE)</f>
        <v>0</v>
      </c>
      <c r="BX30" s="69">
        <f>VLOOKUP($A30,'326'!$AG$1:$HM$2,67,FALSE)</f>
        <v>0</v>
      </c>
      <c r="BY30" s="75">
        <f>VLOOKUP($A30,'326'!$AG$1:$HM$2,68,FALSE)</f>
        <v>0</v>
      </c>
      <c r="BZ30" s="337"/>
      <c r="CA30" s="74">
        <f>VLOOKUP($A30,'326'!$AG$1:$HM$2,69,FALSE)</f>
        <v>0</v>
      </c>
      <c r="CB30" s="69">
        <f>VLOOKUP($A30,'326'!$AG$1:$HM$2,70,FALSE)</f>
        <v>0</v>
      </c>
      <c r="CC30" s="69">
        <f>VLOOKUP($A30,'326'!$AG$1:$HM$2,71,FALSE)</f>
        <v>0</v>
      </c>
      <c r="CD30" s="69">
        <f>VLOOKUP($A30,'326'!$AG$1:$HM$2,72,FALSE)</f>
        <v>0</v>
      </c>
      <c r="CE30" s="69">
        <f>VLOOKUP($A30,'326'!$AG$1:$HM$2,73,FALSE)</f>
        <v>0</v>
      </c>
      <c r="CF30" s="69">
        <f>VLOOKUP($A30,'326'!$AG$1:$HM$2,74,FALSE)</f>
        <v>0</v>
      </c>
      <c r="CG30" s="75">
        <f>VLOOKUP($A30,'326'!$AG$1:$HM$2,75,FALSE)</f>
        <v>0</v>
      </c>
      <c r="CH30" s="337"/>
      <c r="CI30" s="74">
        <f>VLOOKUP($A30,'326'!$AG$1:$HM$2,76,FALSE)</f>
        <v>0</v>
      </c>
      <c r="CJ30" s="69">
        <f>VLOOKUP($A30,'326'!$AG$1:$HM$2,77,FALSE)</f>
        <v>0</v>
      </c>
      <c r="CK30" s="69">
        <f>VLOOKUP($A30,'326'!$AG$1:$HM$2,78,FALSE)</f>
        <v>0</v>
      </c>
      <c r="CL30" s="69">
        <f>VLOOKUP($A30,'326'!$AG$1:$HM$2,79,FALSE)</f>
        <v>0</v>
      </c>
      <c r="CM30" s="69">
        <f>VLOOKUP($A30,'326'!$AG$1:$HM$2,80,FALSE)</f>
        <v>0</v>
      </c>
      <c r="CN30" s="69">
        <f>VLOOKUP($A30,'326'!$AG$1:$HM$2,81,FALSE)</f>
        <v>0</v>
      </c>
      <c r="CO30" s="75">
        <f>VLOOKUP($A30,'326'!$AG$1:$HM$2,82,FALSE)</f>
        <v>0</v>
      </c>
      <c r="CP30" s="337"/>
      <c r="CQ30" s="74">
        <f>VLOOKUP($A30,'326'!$AG$1:$HM$2,83,FALSE)</f>
        <v>0</v>
      </c>
      <c r="CR30" s="69">
        <f>VLOOKUP($A30,'326'!$AG$1:$HM$2,84,FALSE)</f>
        <v>0</v>
      </c>
      <c r="CS30" s="69">
        <f>VLOOKUP($A30,'326'!$AG$1:$HM$2,85,FALSE)</f>
        <v>0</v>
      </c>
      <c r="CT30" s="69">
        <f>VLOOKUP($A30,'326'!$AG$1:$HM$2,86,FALSE)</f>
        <v>0</v>
      </c>
      <c r="CU30" s="69">
        <f>VLOOKUP($A30,'326'!$AG$1:$HM$2,87,FALSE)</f>
        <v>0</v>
      </c>
      <c r="CV30" s="69">
        <f>VLOOKUP($A30,'326'!$AG$1:$HM$2,88,FALSE)</f>
        <v>0</v>
      </c>
      <c r="CW30" s="75">
        <f>VLOOKUP($A30,'326'!$AG$1:$HM$2,89,FALSE)</f>
        <v>0</v>
      </c>
      <c r="CX30" s="337"/>
      <c r="CY30" s="74">
        <f>VLOOKUP($A30,'326'!$AG$1:$HM$2,90,FALSE)</f>
        <v>0</v>
      </c>
      <c r="CZ30" s="69">
        <f>VLOOKUP($A30,'326'!$AG$1:$HM$2,91,FALSE)</f>
        <v>0</v>
      </c>
      <c r="DA30" s="69">
        <f>VLOOKUP($A30,'326'!$AG$1:$HM$2,92,FALSE)</f>
        <v>0</v>
      </c>
      <c r="DB30" s="69">
        <f>VLOOKUP($A30,'326'!$AG$1:$HM$2,93,FALSE)</f>
        <v>0</v>
      </c>
      <c r="DC30" s="69">
        <f>VLOOKUP($A30,'326'!$AG$1:$HM$2,94,FALSE)</f>
        <v>0</v>
      </c>
      <c r="DD30" s="69">
        <f>VLOOKUP($A30,'326'!$AG$1:$HM$2,95,FALSE)</f>
        <v>0</v>
      </c>
      <c r="DE30" s="75">
        <f>VLOOKUP($A30,'326'!$AG$1:$HM$2,96,FALSE)</f>
        <v>0</v>
      </c>
      <c r="DF30" s="337"/>
      <c r="DG30" s="74">
        <f>VLOOKUP($A30,'326'!$AG$1:$HM$2,97,FALSE)</f>
        <v>0</v>
      </c>
      <c r="DH30" s="69">
        <f>VLOOKUP($A30,'326'!$AG$1:$HM$2,98,FALSE)</f>
        <v>0</v>
      </c>
      <c r="DI30" s="69">
        <f>VLOOKUP($A30,'326'!$AG$1:$HM$2,99,FALSE)</f>
        <v>0</v>
      </c>
      <c r="DJ30" s="69">
        <f>VLOOKUP($A30,'326'!$AG$1:$HM$2,100,FALSE)</f>
        <v>0</v>
      </c>
      <c r="DK30" s="69">
        <f>VLOOKUP($A30,'326'!$AG$1:$HM$2,101,FALSE)</f>
        <v>0</v>
      </c>
      <c r="DL30" s="69">
        <f>VLOOKUP($A30,'326'!$AG$1:$HM$2,102,FALSE)</f>
        <v>0</v>
      </c>
      <c r="DM30" s="75">
        <f>VLOOKUP($A30,'326'!$AG$1:$HM$2,103,FALSE)</f>
        <v>0</v>
      </c>
      <c r="DN30" s="337"/>
      <c r="DO30" s="74">
        <f>VLOOKUP($A30,'326'!$AG$1:$HM$2,104,FALSE)</f>
        <v>0</v>
      </c>
      <c r="DP30" s="69">
        <f>VLOOKUP($A30,'326'!$AG$1:$HM$2,105,FALSE)</f>
        <v>0</v>
      </c>
      <c r="DQ30" s="69">
        <f>VLOOKUP($A30,'326'!$AG$1:$HM$2,106,FALSE)</f>
        <v>0</v>
      </c>
      <c r="DR30" s="69">
        <f>VLOOKUP($A30,'326'!$AG$1:$HM$2,107,FALSE)</f>
        <v>0</v>
      </c>
      <c r="DS30" s="69">
        <f>VLOOKUP($A30,'326'!$AG$1:$HM$2,108,FALSE)</f>
        <v>0</v>
      </c>
      <c r="DT30" s="69">
        <f>VLOOKUP($A30,'326'!$AG$1:$HM$2,109,FALSE)</f>
        <v>0</v>
      </c>
      <c r="DU30" s="75">
        <f>VLOOKUP($A30,'326'!$AG$1:$HM$2,110,FALSE)</f>
        <v>0</v>
      </c>
      <c r="DV30" s="337"/>
      <c r="DW30" s="74">
        <f>VLOOKUP($A30,'326'!$AG$1:$HM$2,111,FALSE)</f>
        <v>0</v>
      </c>
      <c r="DX30" s="69">
        <f>VLOOKUP($A30,'326'!$AG$1:$HM$2,112,FALSE)</f>
        <v>0</v>
      </c>
      <c r="DY30" s="69">
        <f>VLOOKUP($A30,'326'!$AG$1:$HM$2,113,FALSE)</f>
        <v>0</v>
      </c>
      <c r="DZ30" s="69">
        <f>VLOOKUP($A30,'326'!$AG$1:$HM$2,114,FALSE)</f>
        <v>0</v>
      </c>
      <c r="EA30" s="69">
        <f>VLOOKUP($A30,'326'!$AG$1:$HM$2,115,FALSE)</f>
        <v>0</v>
      </c>
      <c r="EB30" s="69">
        <f>VLOOKUP($A30,'326'!$AG$1:$HM$2,116,FALSE)</f>
        <v>0</v>
      </c>
      <c r="EC30" s="75">
        <f>VLOOKUP($A30,'326'!$AG$1:$HM$2,117,FALSE)</f>
        <v>0</v>
      </c>
      <c r="ED30" s="337"/>
      <c r="EE30" s="74">
        <f>VLOOKUP($A30,'326'!$AG$1:$HM$2,118,FALSE)</f>
        <v>0</v>
      </c>
      <c r="EF30" s="69">
        <f>VLOOKUP($A30,'326'!$AG$1:$HM$2,119,FALSE)</f>
        <v>0</v>
      </c>
      <c r="EG30" s="69">
        <f>VLOOKUP($A30,'326'!$AG$1:$HM$2,120,FALSE)</f>
        <v>0</v>
      </c>
      <c r="EH30" s="69">
        <f>VLOOKUP($A30,'326'!$AG$1:$HM$2,121,FALSE)</f>
        <v>0</v>
      </c>
      <c r="EI30" s="69">
        <f>VLOOKUP($A30,'326'!$AG$1:$HM$2,122,FALSE)</f>
        <v>0</v>
      </c>
      <c r="EJ30" s="69">
        <f>VLOOKUP($A30,'326'!$AG$1:$HM$2,123,FALSE)</f>
        <v>0</v>
      </c>
      <c r="EK30" s="75">
        <f>VLOOKUP($A30,'326'!$AG$1:$HM$2,124,FALSE)</f>
        <v>0</v>
      </c>
      <c r="EL30" s="337"/>
      <c r="EM30" s="74">
        <f>VLOOKUP($A30,'326'!$AG$1:$HM$2,125,FALSE)</f>
        <v>0</v>
      </c>
      <c r="EN30" s="69">
        <f>VLOOKUP($A30,'326'!$AG$1:$HM$2,126,FALSE)</f>
        <v>0</v>
      </c>
      <c r="EO30" s="69">
        <f>VLOOKUP($A30,'326'!$AG$1:$HM$2,127,FALSE)</f>
        <v>0</v>
      </c>
      <c r="EP30" s="69">
        <f>VLOOKUP($A30,'326'!$AG$1:$HM$2,128,FALSE)</f>
        <v>0</v>
      </c>
      <c r="EQ30" s="69">
        <f>VLOOKUP($A30,'326'!$AG$1:$HM$2,129,FALSE)</f>
        <v>0</v>
      </c>
      <c r="ER30" s="69">
        <f>VLOOKUP($A30,'326'!$AG$1:$HM$2,130,FALSE)</f>
        <v>0</v>
      </c>
      <c r="ES30" s="75">
        <f>VLOOKUP($A30,'326'!$AG$1:$HM$2,131,FALSE)</f>
        <v>0</v>
      </c>
      <c r="ET30" s="337"/>
      <c r="EU30" s="74">
        <f>VLOOKUP($A30,'326'!$AG$1:$HM$2,132,FALSE)</f>
        <v>0</v>
      </c>
      <c r="EV30" s="69">
        <f>VLOOKUP($A30,'326'!$AG$1:$HM$2,133,FALSE)</f>
        <v>0</v>
      </c>
      <c r="EW30" s="69">
        <f>VLOOKUP($A30,'326'!$AG$1:$HM$2,134,FALSE)</f>
        <v>0</v>
      </c>
      <c r="EX30" s="69">
        <f>VLOOKUP($A30,'326'!$AG$1:$HM$2,135,FALSE)</f>
        <v>0</v>
      </c>
      <c r="EY30" s="69">
        <f>VLOOKUP($A30,'326'!$AG$1:$HM$2,136,FALSE)</f>
        <v>0</v>
      </c>
      <c r="EZ30" s="69">
        <f>VLOOKUP($A30,'326'!$AG$1:$HM$2,137,FALSE)</f>
        <v>0</v>
      </c>
      <c r="FA30" s="75">
        <f>VLOOKUP($A30,'326'!$AG$1:$HM$2,138,FALSE)</f>
        <v>0</v>
      </c>
      <c r="FB30" s="337"/>
      <c r="FC30" s="74">
        <f>VLOOKUP($A30,'326'!$AG$1:$HM$2,139,FALSE)</f>
        <v>0</v>
      </c>
      <c r="FD30" s="69">
        <f>VLOOKUP($A30,'326'!$AG$1:$HM$2,140,FALSE)</f>
        <v>0</v>
      </c>
      <c r="FE30" s="69">
        <f>VLOOKUP($A30,'326'!$AG$1:$HM$2,141,FALSE)</f>
        <v>0</v>
      </c>
      <c r="FF30" s="69">
        <f>VLOOKUP($A30,'326'!$AG$1:$HM$2,142,FALSE)</f>
        <v>0</v>
      </c>
      <c r="FG30" s="69">
        <f>VLOOKUP($A30,'326'!$AG$1:$HM$2,143,FALSE)</f>
        <v>0</v>
      </c>
      <c r="FH30" s="69">
        <f>VLOOKUP($A30,'326'!$AG$1:$HM$2,144,FALSE)</f>
        <v>0</v>
      </c>
      <c r="FI30" s="75">
        <f>VLOOKUP($A30,'326'!$AG$1:$HM$2,145,FALSE)</f>
        <v>0</v>
      </c>
      <c r="FJ30" s="337"/>
      <c r="FK30" s="74">
        <f>VLOOKUP($A30,'326'!$AG$1:$HM$2,146,FALSE)</f>
        <v>0</v>
      </c>
      <c r="FL30" s="69">
        <f>VLOOKUP($A30,'326'!$AG$1:$HM$2,147,FALSE)</f>
        <v>0</v>
      </c>
      <c r="FM30" s="69">
        <f>VLOOKUP($A30,'326'!$AG$1:$HM$2,148,FALSE)</f>
        <v>0</v>
      </c>
      <c r="FN30" s="69">
        <f>VLOOKUP($A30,'326'!$AG$1:$HM$2,149,FALSE)</f>
        <v>0</v>
      </c>
      <c r="FO30" s="69">
        <f>VLOOKUP($A30,'326'!$AG$1:$HM$2,150,FALSE)</f>
        <v>0</v>
      </c>
      <c r="FP30" s="69">
        <f>VLOOKUP($A30,'326'!$AG$1:$HM$2,151,FALSE)</f>
        <v>0</v>
      </c>
      <c r="FQ30" s="75">
        <f>VLOOKUP($A30,'326'!$AG$1:$HM$2,152,FALSE)</f>
        <v>0</v>
      </c>
      <c r="FR30" s="337"/>
      <c r="FS30" s="74">
        <f>VLOOKUP($A30,'326'!$AG$1:$HM$2,153,FALSE)</f>
        <v>0</v>
      </c>
      <c r="FT30" s="69">
        <f>VLOOKUP($A30,'326'!$AG$1:$HM$2,154,FALSE)</f>
        <v>0</v>
      </c>
      <c r="FU30" s="69">
        <f>VLOOKUP($A30,'326'!$AG$1:$HM$2,155,FALSE)</f>
        <v>0</v>
      </c>
      <c r="FV30" s="69">
        <f>VLOOKUP($A30,'326'!$AG$1:$HM$2,156,FALSE)</f>
        <v>0</v>
      </c>
      <c r="FW30" s="69">
        <f>VLOOKUP($A30,'326'!$AG$1:$HM$2,157,FALSE)</f>
        <v>0</v>
      </c>
      <c r="FX30" s="69">
        <f>VLOOKUP($A30,'326'!$AG$1:$HM$2,158,FALSE)</f>
        <v>0</v>
      </c>
      <c r="FY30" s="75">
        <f>VLOOKUP($A30,'326'!$AG$1:$HM$2,159,FALSE)</f>
        <v>0</v>
      </c>
      <c r="FZ30" s="337"/>
      <c r="GA30" s="74">
        <f>VLOOKUP($A30,'326'!$AG$1:$HM$2,160,FALSE)</f>
        <v>0</v>
      </c>
      <c r="GB30" s="69">
        <f>VLOOKUP($A30,'326'!$AG$1:$HM$2,161,FALSE)</f>
        <v>0</v>
      </c>
      <c r="GC30" s="69">
        <f>VLOOKUP($A30,'326'!$AG$1:$HM$2,162,FALSE)</f>
        <v>0</v>
      </c>
      <c r="GD30" s="69">
        <f>VLOOKUP($A30,'326'!$AG$1:$HM$2,163,FALSE)</f>
        <v>0</v>
      </c>
      <c r="GE30" s="69">
        <f>VLOOKUP($A30,'326'!$AG$1:$HM$2,164,FALSE)</f>
        <v>0</v>
      </c>
      <c r="GF30" s="69">
        <f>VLOOKUP($A30,'326'!$AG$1:$HM$2,165,FALSE)</f>
        <v>0</v>
      </c>
      <c r="GG30" s="75">
        <f>VLOOKUP($A30,'326'!$AG$1:$HM$2,166,FALSE)</f>
        <v>0</v>
      </c>
      <c r="GH30" s="337"/>
      <c r="GI30" s="74">
        <f>VLOOKUP($A30,'326'!$AG$1:$HM$2,167,FALSE)</f>
        <v>0</v>
      </c>
      <c r="GJ30" s="69">
        <f>VLOOKUP($A30,'326'!$AG$1:$HM$2,168,FALSE)</f>
        <v>0</v>
      </c>
      <c r="GK30" s="69">
        <f>VLOOKUP($A30,'326'!$AG$1:$HM$2,169,FALSE)</f>
        <v>0</v>
      </c>
      <c r="GL30" s="69">
        <f>VLOOKUP($A30,'326'!$AG$1:$HM$2,170,FALSE)</f>
        <v>0</v>
      </c>
      <c r="GM30" s="69">
        <f>VLOOKUP($A30,'326'!$AG$1:$HM$2,171,FALSE)</f>
        <v>0</v>
      </c>
      <c r="GN30" s="69">
        <f>VLOOKUP($A30,'326'!$AG$1:$HM$2,172,FALSE)</f>
        <v>0</v>
      </c>
      <c r="GO30" s="75">
        <f>VLOOKUP($A30,'326'!$AG$1:$HM$2,173,FALSE)</f>
        <v>0</v>
      </c>
      <c r="GP30" s="337"/>
      <c r="GQ30" s="74">
        <f>VLOOKUP($A30,'326'!$AG$1:$HM$2,174,FALSE)</f>
        <v>0</v>
      </c>
      <c r="GR30" s="69">
        <f>VLOOKUP($A30,'326'!$AG$1:$HM$2,175,FALSE)</f>
        <v>0</v>
      </c>
      <c r="GS30" s="69">
        <f>VLOOKUP($A30,'326'!$AG$1:$HM$2,176,FALSE)</f>
        <v>0</v>
      </c>
      <c r="GT30" s="69">
        <f>VLOOKUP($A30,'326'!$AG$1:$HM$2,177,FALSE)</f>
        <v>0</v>
      </c>
      <c r="GU30" s="69">
        <f>VLOOKUP($A30,'326'!$AG$1:$HM$2,178,FALSE)</f>
        <v>0</v>
      </c>
      <c r="GV30" s="69">
        <f>VLOOKUP($A30,'326'!$AG$1:$HM$2,179,FALSE)</f>
        <v>0</v>
      </c>
      <c r="GW30" s="75">
        <f>VLOOKUP($A30,'326'!$AG$1:$HM$2,180,FALSE)</f>
        <v>0</v>
      </c>
      <c r="GX30" s="337"/>
      <c r="GY30" s="74">
        <f>VLOOKUP($A30,'326'!$AG$1:$HM$2,181,FALSE)</f>
        <v>0</v>
      </c>
      <c r="GZ30" s="69">
        <f>VLOOKUP($A30,'326'!$AG$1:$HM$2,182,FALSE)</f>
        <v>0</v>
      </c>
      <c r="HA30" s="69">
        <f>VLOOKUP($A30,'326'!$AG$1:$HM$2,183,FALSE)</f>
        <v>0</v>
      </c>
      <c r="HB30" s="69">
        <f>VLOOKUP($A30,'326'!$AG$1:$HM$2,184,FALSE)</f>
        <v>0</v>
      </c>
      <c r="HC30" s="69">
        <f>VLOOKUP($A30,'326'!$AG$1:$HM$2,185,FALSE)</f>
        <v>0</v>
      </c>
      <c r="HD30" s="69">
        <f>VLOOKUP($A30,'326'!$AG$1:$HM$2,186,FALSE)</f>
        <v>0</v>
      </c>
      <c r="HE30" s="124">
        <f>VLOOKUP($A30,'326'!$AG$1:$HM$2,187,FALSE)</f>
        <v>0</v>
      </c>
      <c r="HF30" s="24"/>
    </row>
    <row r="31" spans="1:215" x14ac:dyDescent="0.25">
      <c r="A31" s="314">
        <f t="shared" si="0"/>
        <v>227</v>
      </c>
      <c r="B31" s="315">
        <f>VLOOKUP($A31,'327'!$AH$1:$HN$2,2,FALSE)</f>
        <v>0</v>
      </c>
      <c r="C31" s="290">
        <f>VLOOKUP($A31,'327'!$AH$1:$HN$2,3,FALSE)</f>
        <v>0</v>
      </c>
      <c r="D31" s="290">
        <f>VLOOKUP($A31,'327'!$AH$1:$HN$2,4,FALSE)</f>
        <v>0</v>
      </c>
      <c r="E31" s="292">
        <f>VLOOKUP($A31,'327'!$AH$1:$HN$2,5,FALSE)</f>
        <v>0</v>
      </c>
      <c r="F31" s="337"/>
      <c r="G31" s="73">
        <f>VLOOKUP($A31,'327'!$AH$1:$HN$2,6,FALSE)</f>
        <v>0</v>
      </c>
      <c r="H31" s="24">
        <f>VLOOKUP($A31,'327'!$AH$1:$HN$2,7,FALSE)</f>
        <v>0</v>
      </c>
      <c r="I31" s="24">
        <f>VLOOKUP($A31,'327'!$AH$1:$HN$2,8,FALSE)</f>
        <v>0</v>
      </c>
      <c r="J31" s="24">
        <f>VLOOKUP($A31,'327'!$AH$1:$HN$2,9,FALSE)</f>
        <v>0</v>
      </c>
      <c r="K31" s="24">
        <f>VLOOKUP($A31,'327'!$AH$1:$HN$2,10,FALSE)</f>
        <v>0</v>
      </c>
      <c r="L31" s="24">
        <f>VLOOKUP($A31,'327'!$AH$1:$HN$2,11,FALSE)</f>
        <v>0</v>
      </c>
      <c r="M31" s="137">
        <f>VLOOKUP($A31,'327'!$AH$1:$HN$2,12,FALSE)</f>
        <v>0</v>
      </c>
      <c r="N31" s="337"/>
      <c r="O31" s="74">
        <f>VLOOKUP($A31,'327'!$AH$1:$HN$2,13,FALSE)</f>
        <v>0</v>
      </c>
      <c r="P31" s="69">
        <f>VLOOKUP($A31,'327'!$AH$1:$HN$2,14,FALSE)</f>
        <v>0</v>
      </c>
      <c r="Q31" s="69">
        <f>VLOOKUP($A31,'327'!$AH$1:$HN$2,15,FALSE)</f>
        <v>0</v>
      </c>
      <c r="R31" s="69">
        <f>VLOOKUP($A31,'327'!$AH$1:$HN$2,16,FALSE)</f>
        <v>0</v>
      </c>
      <c r="S31" s="69">
        <f>VLOOKUP($A31,'327'!$AH$1:$HN$2,17,FALSE)</f>
        <v>0</v>
      </c>
      <c r="T31" s="69">
        <f>VLOOKUP($A31,'327'!$AH$1:$HN$2,18,FALSE)</f>
        <v>0</v>
      </c>
      <c r="U31" s="75">
        <f>VLOOKUP($A31,'327'!$AH$1:$HN$2,19,FALSE)</f>
        <v>0</v>
      </c>
      <c r="V31" s="337"/>
      <c r="W31" s="74">
        <f>VLOOKUP($A31,'327'!$AH$1:$HN$2,20,FALSE)</f>
        <v>0</v>
      </c>
      <c r="X31" s="69">
        <f>VLOOKUP($A31,'327'!$AH$1:$HN$2,21,FALSE)</f>
        <v>0</v>
      </c>
      <c r="Y31" s="69">
        <f>VLOOKUP($A31,'327'!$AH$1:$HN$2,22,FALSE)</f>
        <v>0</v>
      </c>
      <c r="Z31" s="69">
        <f>VLOOKUP($A31,'327'!$AH$1:$HN$2,23,FALSE)</f>
        <v>0</v>
      </c>
      <c r="AA31" s="69">
        <f>VLOOKUP($A31,'327'!$AH$1:$HN$2,24,FALSE)</f>
        <v>0</v>
      </c>
      <c r="AB31" s="69">
        <f>VLOOKUP($A31,'327'!$AH$1:$HN$2,25,FALSE)</f>
        <v>0</v>
      </c>
      <c r="AC31" s="75">
        <f>VLOOKUP($A31,'327'!$AH$1:$HN$2,26,FALSE)</f>
        <v>0</v>
      </c>
      <c r="AD31" s="337"/>
      <c r="AE31" s="74">
        <f>VLOOKUP($A31,'327'!$AH$1:$HN$2,27,FALSE)</f>
        <v>0</v>
      </c>
      <c r="AF31" s="69">
        <f>VLOOKUP($A31,'327'!$AH$1:$HN$2,28,FALSE)</f>
        <v>0</v>
      </c>
      <c r="AG31" s="69">
        <f>VLOOKUP($A31,'327'!$AH$1:$HN$2,29,FALSE)</f>
        <v>0</v>
      </c>
      <c r="AH31" s="69">
        <f>VLOOKUP($A31,'327'!$AH$1:$HN$2,30,FALSE)</f>
        <v>0</v>
      </c>
      <c r="AI31" s="69">
        <f>VLOOKUP($A31,'327'!$AH$1:$HN$2,31,FALSE)</f>
        <v>0</v>
      </c>
      <c r="AJ31" s="69">
        <f>VLOOKUP($A31,'327'!$AH$1:$HN$2,32,FALSE)</f>
        <v>0</v>
      </c>
      <c r="AK31" s="75">
        <f>VLOOKUP($A31,'327'!$AH$1:$HN$2,33,FALSE)</f>
        <v>0</v>
      </c>
      <c r="AL31" s="337"/>
      <c r="AM31" s="74">
        <f>VLOOKUP($A31,'327'!$AH$1:$HN$2,34,FALSE)</f>
        <v>0</v>
      </c>
      <c r="AN31" s="69">
        <f>VLOOKUP($A31,'327'!$AH$1:$HN$2,35,FALSE)</f>
        <v>0</v>
      </c>
      <c r="AO31" s="69">
        <f>VLOOKUP($A31,'327'!$AH$1:$HN$2,36,FALSE)</f>
        <v>0</v>
      </c>
      <c r="AP31" s="69">
        <f>VLOOKUP($A31,'327'!$AH$1:$HN$2,37,FALSE)</f>
        <v>0</v>
      </c>
      <c r="AQ31" s="69">
        <f>VLOOKUP($A31,'327'!$AH$1:$HN$2,38,FALSE)</f>
        <v>0</v>
      </c>
      <c r="AR31" s="69">
        <f>VLOOKUP($A31,'327'!$AH$1:$HN$2,39,FALSE)</f>
        <v>0</v>
      </c>
      <c r="AS31" s="75">
        <f>VLOOKUP($A31,'327'!$AH$1:$HN$2,40,FALSE)</f>
        <v>0</v>
      </c>
      <c r="AT31" s="337"/>
      <c r="AU31" s="74">
        <f>VLOOKUP($A31,'327'!$AH$1:$HN$2,41,FALSE)</f>
        <v>0</v>
      </c>
      <c r="AV31" s="69">
        <f>VLOOKUP($A31,'327'!$AH$1:$HN$2,42,FALSE)</f>
        <v>0</v>
      </c>
      <c r="AW31" s="69">
        <f>VLOOKUP($A31,'327'!$AH$1:$HN$2,43,FALSE)</f>
        <v>0</v>
      </c>
      <c r="AX31" s="69">
        <f>VLOOKUP($A31,'327'!$AH$1:$HN$2,44,FALSE)</f>
        <v>0</v>
      </c>
      <c r="AY31" s="69">
        <f>VLOOKUP($A31,'327'!$AH$1:$HN$2,45,FALSE)</f>
        <v>0</v>
      </c>
      <c r="AZ31" s="69">
        <f>VLOOKUP($A31,'327'!$AH$1:$HN$2,46,FALSE)</f>
        <v>0</v>
      </c>
      <c r="BA31" s="75">
        <f>VLOOKUP($A31,'327'!$AH$1:$HN$2,47,FALSE)</f>
        <v>0</v>
      </c>
      <c r="BB31" s="337"/>
      <c r="BC31" s="74">
        <f>VLOOKUP($A31,'327'!$AH$1:$HN$2,48,FALSE)</f>
        <v>0</v>
      </c>
      <c r="BD31" s="69">
        <f>VLOOKUP($A31,'327'!$AH$1:$HN$2,49,FALSE)</f>
        <v>0</v>
      </c>
      <c r="BE31" s="69">
        <f>VLOOKUP($A31,'327'!$AH$1:$HN$2,50,FALSE)</f>
        <v>0</v>
      </c>
      <c r="BF31" s="69">
        <f>VLOOKUP($A31,'327'!$AH$1:$HN$2,51,FALSE)</f>
        <v>0</v>
      </c>
      <c r="BG31" s="69">
        <f>VLOOKUP($A31,'327'!$AH$1:$HN$2,52,FALSE)</f>
        <v>0</v>
      </c>
      <c r="BH31" s="69">
        <f>VLOOKUP($A31,'327'!$AH$1:$HN$2,53,FALSE)</f>
        <v>0</v>
      </c>
      <c r="BI31" s="75">
        <f>VLOOKUP($A31,'327'!$AH$1:$HN$2,54,FALSE)</f>
        <v>0</v>
      </c>
      <c r="BJ31" s="337"/>
      <c r="BK31" s="74">
        <f>VLOOKUP($A31,'327'!$AH$1:$HN$2,55,FALSE)</f>
        <v>0</v>
      </c>
      <c r="BL31" s="69">
        <f>VLOOKUP($A31,'327'!$AH$1:$HN$2,56,FALSE)</f>
        <v>0</v>
      </c>
      <c r="BM31" s="69">
        <f>VLOOKUP($A31,'327'!$AH$1:$HN$2,57,FALSE)</f>
        <v>0</v>
      </c>
      <c r="BN31" s="69">
        <f>VLOOKUP($A31,'327'!$AH$1:$HN$2,58,FALSE)</f>
        <v>0</v>
      </c>
      <c r="BO31" s="69">
        <f>VLOOKUP($A31,'327'!$AH$1:$HN$2,59,FALSE)</f>
        <v>0</v>
      </c>
      <c r="BP31" s="69">
        <f>VLOOKUP($A31,'327'!$AH$1:$HN$2,60,FALSE)</f>
        <v>0</v>
      </c>
      <c r="BQ31" s="75">
        <f>VLOOKUP($A31,'327'!$AH$1:$HN$2,61,FALSE)</f>
        <v>0</v>
      </c>
      <c r="BR31" s="337"/>
      <c r="BS31" s="74">
        <f>VLOOKUP($A31,'327'!$AH$1:$HN$2,62,FALSE)</f>
        <v>0</v>
      </c>
      <c r="BT31" s="69">
        <f>VLOOKUP($A31,'327'!$AH$1:$HN$2,63,FALSE)</f>
        <v>0</v>
      </c>
      <c r="BU31" s="69">
        <f>VLOOKUP($A31,'327'!$AH$1:$HN$2,64,FALSE)</f>
        <v>0</v>
      </c>
      <c r="BV31" s="69">
        <f>VLOOKUP($A31,'327'!$AH$1:$HN$2,65,FALSE)</f>
        <v>0</v>
      </c>
      <c r="BW31" s="69">
        <f>VLOOKUP($A31,'327'!$AH$1:$HN$2,66,FALSE)</f>
        <v>0</v>
      </c>
      <c r="BX31" s="69">
        <f>VLOOKUP($A31,'327'!$AH$1:$HN$2,67,FALSE)</f>
        <v>0</v>
      </c>
      <c r="BY31" s="75">
        <f>VLOOKUP($A31,'327'!$AH$1:$HN$2,68,FALSE)</f>
        <v>0</v>
      </c>
      <c r="BZ31" s="337"/>
      <c r="CA31" s="74">
        <f>VLOOKUP($A31,'327'!$AH$1:$HN$2,69,FALSE)</f>
        <v>0</v>
      </c>
      <c r="CB31" s="69">
        <f>VLOOKUP($A31,'327'!$AH$1:$HN$2,70,FALSE)</f>
        <v>0</v>
      </c>
      <c r="CC31" s="69">
        <f>VLOOKUP($A31,'327'!$AH$1:$HN$2,71,FALSE)</f>
        <v>0</v>
      </c>
      <c r="CD31" s="69">
        <f>VLOOKUP($A31,'327'!$AH$1:$HN$2,72,FALSE)</f>
        <v>0</v>
      </c>
      <c r="CE31" s="69">
        <f>VLOOKUP($A31,'327'!$AH$1:$HN$2,73,FALSE)</f>
        <v>0</v>
      </c>
      <c r="CF31" s="69">
        <f>VLOOKUP($A31,'327'!$AH$1:$HN$2,74,FALSE)</f>
        <v>0</v>
      </c>
      <c r="CG31" s="75">
        <f>VLOOKUP($A31,'327'!$AH$1:$HN$2,75,FALSE)</f>
        <v>0</v>
      </c>
      <c r="CH31" s="337"/>
      <c r="CI31" s="74">
        <f>VLOOKUP($A31,'327'!$AH$1:$HN$2,76,FALSE)</f>
        <v>0</v>
      </c>
      <c r="CJ31" s="69">
        <f>VLOOKUP($A31,'327'!$AH$1:$HN$2,77,FALSE)</f>
        <v>0</v>
      </c>
      <c r="CK31" s="69">
        <f>VLOOKUP($A31,'327'!$AH$1:$HN$2,78,FALSE)</f>
        <v>0</v>
      </c>
      <c r="CL31" s="69">
        <f>VLOOKUP($A31,'327'!$AH$1:$HN$2,79,FALSE)</f>
        <v>0</v>
      </c>
      <c r="CM31" s="69">
        <f>VLOOKUP($A31,'327'!$AH$1:$HN$2,80,FALSE)</f>
        <v>0</v>
      </c>
      <c r="CN31" s="69">
        <f>VLOOKUP($A31,'327'!$AH$1:$HN$2,81,FALSE)</f>
        <v>0</v>
      </c>
      <c r="CO31" s="75">
        <f>VLOOKUP($A31,'327'!$AH$1:$HN$2,82,FALSE)</f>
        <v>0</v>
      </c>
      <c r="CP31" s="337"/>
      <c r="CQ31" s="74">
        <f>VLOOKUP($A31,'327'!$AH$1:$HN$2,83,FALSE)</f>
        <v>0</v>
      </c>
      <c r="CR31" s="69">
        <f>VLOOKUP($A31,'327'!$AH$1:$HN$2,84,FALSE)</f>
        <v>0</v>
      </c>
      <c r="CS31" s="69">
        <f>VLOOKUP($A31,'327'!$AH$1:$HN$2,85,FALSE)</f>
        <v>0</v>
      </c>
      <c r="CT31" s="69">
        <f>VLOOKUP($A31,'327'!$AH$1:$HN$2,86,FALSE)</f>
        <v>0</v>
      </c>
      <c r="CU31" s="69">
        <f>VLOOKUP($A31,'327'!$AH$1:$HN$2,87,FALSE)</f>
        <v>0</v>
      </c>
      <c r="CV31" s="69">
        <f>VLOOKUP($A31,'327'!$AH$1:$HN$2,88,FALSE)</f>
        <v>0</v>
      </c>
      <c r="CW31" s="75">
        <f>VLOOKUP($A31,'327'!$AH$1:$HN$2,89,FALSE)</f>
        <v>0</v>
      </c>
      <c r="CX31" s="337"/>
      <c r="CY31" s="74">
        <f>VLOOKUP($A31,'327'!$AH$1:$HN$2,90,FALSE)</f>
        <v>0</v>
      </c>
      <c r="CZ31" s="69">
        <f>VLOOKUP($A31,'327'!$AH$1:$HN$2,91,FALSE)</f>
        <v>0</v>
      </c>
      <c r="DA31" s="69">
        <f>VLOOKUP($A31,'327'!$AH$1:$HN$2,92,FALSE)</f>
        <v>0</v>
      </c>
      <c r="DB31" s="69">
        <f>VLOOKUP($A31,'327'!$AH$1:$HN$2,93,FALSE)</f>
        <v>0</v>
      </c>
      <c r="DC31" s="69">
        <f>VLOOKUP($A31,'327'!$AH$1:$HN$2,94,FALSE)</f>
        <v>0</v>
      </c>
      <c r="DD31" s="69">
        <f>VLOOKUP($A31,'327'!$AH$1:$HN$2,95,FALSE)</f>
        <v>0</v>
      </c>
      <c r="DE31" s="75">
        <f>VLOOKUP($A31,'327'!$AH$1:$HN$2,96,FALSE)</f>
        <v>0</v>
      </c>
      <c r="DF31" s="337"/>
      <c r="DG31" s="74">
        <f>VLOOKUP($A31,'327'!$AH$1:$HN$2,97,FALSE)</f>
        <v>0</v>
      </c>
      <c r="DH31" s="69">
        <f>VLOOKUP($A31,'327'!$AH$1:$HN$2,98,FALSE)</f>
        <v>0</v>
      </c>
      <c r="DI31" s="69">
        <f>VLOOKUP($A31,'327'!$AH$1:$HN$2,99,FALSE)</f>
        <v>0</v>
      </c>
      <c r="DJ31" s="69">
        <f>VLOOKUP($A31,'327'!$AH$1:$HN$2,100,FALSE)</f>
        <v>0</v>
      </c>
      <c r="DK31" s="69">
        <f>VLOOKUP($A31,'327'!$AH$1:$HN$2,101,FALSE)</f>
        <v>0</v>
      </c>
      <c r="DL31" s="69">
        <f>VLOOKUP($A31,'327'!$AH$1:$HN$2,102,FALSE)</f>
        <v>0</v>
      </c>
      <c r="DM31" s="75">
        <f>VLOOKUP($A31,'327'!$AH$1:$HN$2,103,FALSE)</f>
        <v>0</v>
      </c>
      <c r="DN31" s="337"/>
      <c r="DO31" s="74">
        <f>VLOOKUP($A31,'327'!$AH$1:$HN$2,104,FALSE)</f>
        <v>0</v>
      </c>
      <c r="DP31" s="69">
        <f>VLOOKUP($A31,'327'!$AH$1:$HN$2,105,FALSE)</f>
        <v>0</v>
      </c>
      <c r="DQ31" s="69">
        <f>VLOOKUP($A31,'327'!$AH$1:$HN$2,106,FALSE)</f>
        <v>0</v>
      </c>
      <c r="DR31" s="69">
        <f>VLOOKUP($A31,'327'!$AH$1:$HN$2,107,FALSE)</f>
        <v>0</v>
      </c>
      <c r="DS31" s="69">
        <f>VLOOKUP($A31,'327'!$AH$1:$HN$2,108,FALSE)</f>
        <v>0</v>
      </c>
      <c r="DT31" s="69">
        <f>VLOOKUP($A31,'327'!$AH$1:$HN$2,109,FALSE)</f>
        <v>0</v>
      </c>
      <c r="DU31" s="75">
        <f>VLOOKUP($A31,'327'!$AH$1:$HN$2,110,FALSE)</f>
        <v>0</v>
      </c>
      <c r="DV31" s="337"/>
      <c r="DW31" s="74">
        <f>VLOOKUP($A31,'327'!$AH$1:$HN$2,111,FALSE)</f>
        <v>0</v>
      </c>
      <c r="DX31" s="69">
        <f>VLOOKUP($A31,'327'!$AH$1:$HN$2,112,FALSE)</f>
        <v>0</v>
      </c>
      <c r="DY31" s="69">
        <f>VLOOKUP($A31,'327'!$AH$1:$HN$2,113,FALSE)</f>
        <v>0</v>
      </c>
      <c r="DZ31" s="69">
        <f>VLOOKUP($A31,'327'!$AH$1:$HN$2,114,FALSE)</f>
        <v>0</v>
      </c>
      <c r="EA31" s="69">
        <f>VLOOKUP($A31,'327'!$AH$1:$HN$2,115,FALSE)</f>
        <v>0</v>
      </c>
      <c r="EB31" s="69">
        <f>VLOOKUP($A31,'327'!$AH$1:$HN$2,116,FALSE)</f>
        <v>0</v>
      </c>
      <c r="EC31" s="75">
        <f>VLOOKUP($A31,'327'!$AH$1:$HN$2,117,FALSE)</f>
        <v>0</v>
      </c>
      <c r="ED31" s="337"/>
      <c r="EE31" s="74">
        <f>VLOOKUP($A31,'327'!$AH$1:$HN$2,118,FALSE)</f>
        <v>0</v>
      </c>
      <c r="EF31" s="69">
        <f>VLOOKUP($A31,'327'!$AH$1:$HN$2,119,FALSE)</f>
        <v>0</v>
      </c>
      <c r="EG31" s="69">
        <f>VLOOKUP($A31,'327'!$AH$1:$HN$2,120,FALSE)</f>
        <v>0</v>
      </c>
      <c r="EH31" s="69">
        <f>VLOOKUP($A31,'327'!$AH$1:$HN$2,121,FALSE)</f>
        <v>0</v>
      </c>
      <c r="EI31" s="69">
        <f>VLOOKUP($A31,'327'!$AH$1:$HN$2,122,FALSE)</f>
        <v>0</v>
      </c>
      <c r="EJ31" s="69">
        <f>VLOOKUP($A31,'327'!$AH$1:$HN$2,123,FALSE)</f>
        <v>0</v>
      </c>
      <c r="EK31" s="75">
        <f>VLOOKUP($A31,'327'!$AH$1:$HN$2,124,FALSE)</f>
        <v>0</v>
      </c>
      <c r="EL31" s="337"/>
      <c r="EM31" s="74">
        <f>VLOOKUP($A31,'327'!$AH$1:$HN$2,125,FALSE)</f>
        <v>0</v>
      </c>
      <c r="EN31" s="69">
        <f>VLOOKUP($A31,'327'!$AH$1:$HN$2,126,FALSE)</f>
        <v>0</v>
      </c>
      <c r="EO31" s="69">
        <f>VLOOKUP($A31,'327'!$AH$1:$HN$2,127,FALSE)</f>
        <v>0</v>
      </c>
      <c r="EP31" s="69">
        <f>VLOOKUP($A31,'327'!$AH$1:$HN$2,128,FALSE)</f>
        <v>0</v>
      </c>
      <c r="EQ31" s="69">
        <f>VLOOKUP($A31,'327'!$AH$1:$HN$2,129,FALSE)</f>
        <v>0</v>
      </c>
      <c r="ER31" s="69">
        <f>VLOOKUP($A31,'327'!$AH$1:$HN$2,130,FALSE)</f>
        <v>0</v>
      </c>
      <c r="ES31" s="75">
        <f>VLOOKUP($A31,'327'!$AH$1:$HN$2,131,FALSE)</f>
        <v>0</v>
      </c>
      <c r="ET31" s="337"/>
      <c r="EU31" s="74">
        <f>VLOOKUP($A31,'327'!$AH$1:$HN$2,132,FALSE)</f>
        <v>0</v>
      </c>
      <c r="EV31" s="69">
        <f>VLOOKUP($A31,'327'!$AH$1:$HN$2,133,FALSE)</f>
        <v>0</v>
      </c>
      <c r="EW31" s="69">
        <f>VLOOKUP($A31,'327'!$AH$1:$HN$2,134,FALSE)</f>
        <v>0</v>
      </c>
      <c r="EX31" s="69">
        <f>VLOOKUP($A31,'327'!$AH$1:$HN$2,135,FALSE)</f>
        <v>0</v>
      </c>
      <c r="EY31" s="69">
        <f>VLOOKUP($A31,'327'!$AH$1:$HN$2,136,FALSE)</f>
        <v>0</v>
      </c>
      <c r="EZ31" s="69">
        <f>VLOOKUP($A31,'327'!$AH$1:$HN$2,137,FALSE)</f>
        <v>0</v>
      </c>
      <c r="FA31" s="75">
        <f>VLOOKUP($A31,'327'!$AH$1:$HN$2,138,FALSE)</f>
        <v>0</v>
      </c>
      <c r="FB31" s="337"/>
      <c r="FC31" s="74">
        <f>VLOOKUP($A31,'327'!$AH$1:$HN$2,139,FALSE)</f>
        <v>0</v>
      </c>
      <c r="FD31" s="69">
        <f>VLOOKUP($A31,'327'!$AH$1:$HN$2,140,FALSE)</f>
        <v>0</v>
      </c>
      <c r="FE31" s="69">
        <f>VLOOKUP($A31,'327'!$AH$1:$HN$2,141,FALSE)</f>
        <v>0</v>
      </c>
      <c r="FF31" s="69">
        <f>VLOOKUP($A31,'327'!$AH$1:$HN$2,142,FALSE)</f>
        <v>0</v>
      </c>
      <c r="FG31" s="69">
        <f>VLOOKUP($A31,'327'!$AH$1:$HN$2,143,FALSE)</f>
        <v>0</v>
      </c>
      <c r="FH31" s="69">
        <f>VLOOKUP($A31,'327'!$AH$1:$HN$2,144,FALSE)</f>
        <v>0</v>
      </c>
      <c r="FI31" s="75">
        <f>VLOOKUP($A31,'327'!$AH$1:$HN$2,145,FALSE)</f>
        <v>0</v>
      </c>
      <c r="FJ31" s="337"/>
      <c r="FK31" s="74">
        <f>VLOOKUP($A31,'327'!$AH$1:$HN$2,146,FALSE)</f>
        <v>0</v>
      </c>
      <c r="FL31" s="69">
        <f>VLOOKUP($A31,'327'!$AH$1:$HN$2,147,FALSE)</f>
        <v>0</v>
      </c>
      <c r="FM31" s="69">
        <f>VLOOKUP($A31,'327'!$AH$1:$HN$2,148,FALSE)</f>
        <v>0</v>
      </c>
      <c r="FN31" s="69">
        <f>VLOOKUP($A31,'327'!$AH$1:$HN$2,149,FALSE)</f>
        <v>0</v>
      </c>
      <c r="FO31" s="69">
        <f>VLOOKUP($A31,'327'!$AH$1:$HN$2,150,FALSE)</f>
        <v>0</v>
      </c>
      <c r="FP31" s="69">
        <f>VLOOKUP($A31,'327'!$AH$1:$HN$2,151,FALSE)</f>
        <v>0</v>
      </c>
      <c r="FQ31" s="75">
        <f>VLOOKUP($A31,'327'!$AH$1:$HN$2,152,FALSE)</f>
        <v>0</v>
      </c>
      <c r="FR31" s="337"/>
      <c r="FS31" s="74">
        <f>VLOOKUP($A31,'327'!$AH$1:$HN$2,153,FALSE)</f>
        <v>0</v>
      </c>
      <c r="FT31" s="69">
        <f>VLOOKUP($A31,'327'!$AH$1:$HN$2,154,FALSE)</f>
        <v>0</v>
      </c>
      <c r="FU31" s="69">
        <f>VLOOKUP($A31,'327'!$AH$1:$HN$2,155,FALSE)</f>
        <v>0</v>
      </c>
      <c r="FV31" s="69">
        <f>VLOOKUP($A31,'327'!$AH$1:$HN$2,156,FALSE)</f>
        <v>0</v>
      </c>
      <c r="FW31" s="69">
        <f>VLOOKUP($A31,'327'!$AH$1:$HN$2,157,FALSE)</f>
        <v>0</v>
      </c>
      <c r="FX31" s="69">
        <f>VLOOKUP($A31,'327'!$AH$1:$HN$2,158,FALSE)</f>
        <v>0</v>
      </c>
      <c r="FY31" s="75">
        <f>VLOOKUP($A31,'327'!$AH$1:$HN$2,159,FALSE)</f>
        <v>0</v>
      </c>
      <c r="FZ31" s="337"/>
      <c r="GA31" s="74">
        <f>VLOOKUP($A31,'327'!$AH$1:$HN$2,160,FALSE)</f>
        <v>0</v>
      </c>
      <c r="GB31" s="69">
        <f>VLOOKUP($A31,'327'!$AH$1:$HN$2,161,FALSE)</f>
        <v>0</v>
      </c>
      <c r="GC31" s="69">
        <f>VLOOKUP($A31,'327'!$AH$1:$HN$2,162,FALSE)</f>
        <v>0</v>
      </c>
      <c r="GD31" s="69">
        <f>VLOOKUP($A31,'327'!$AH$1:$HN$2,163,FALSE)</f>
        <v>0</v>
      </c>
      <c r="GE31" s="69">
        <f>VLOOKUP($A31,'327'!$AH$1:$HN$2,164,FALSE)</f>
        <v>0</v>
      </c>
      <c r="GF31" s="69">
        <f>VLOOKUP($A31,'327'!$AH$1:$HN$2,165,FALSE)</f>
        <v>0</v>
      </c>
      <c r="GG31" s="75">
        <f>VLOOKUP($A31,'327'!$AH$1:$HN$2,166,FALSE)</f>
        <v>0</v>
      </c>
      <c r="GH31" s="337"/>
      <c r="GI31" s="74">
        <f>VLOOKUP($A31,'327'!$AH$1:$HN$2,167,FALSE)</f>
        <v>0</v>
      </c>
      <c r="GJ31" s="69">
        <f>VLOOKUP($A31,'327'!$AH$1:$HN$2,168,FALSE)</f>
        <v>0</v>
      </c>
      <c r="GK31" s="69">
        <f>VLOOKUP($A31,'327'!$AH$1:$HN$2,169,FALSE)</f>
        <v>0</v>
      </c>
      <c r="GL31" s="69">
        <f>VLOOKUP($A31,'327'!$AH$1:$HN$2,170,FALSE)</f>
        <v>0</v>
      </c>
      <c r="GM31" s="69">
        <f>VLOOKUP($A31,'327'!$AH$1:$HN$2,171,FALSE)</f>
        <v>0</v>
      </c>
      <c r="GN31" s="69">
        <f>VLOOKUP($A31,'327'!$AH$1:$HN$2,172,FALSE)</f>
        <v>0</v>
      </c>
      <c r="GO31" s="75">
        <f>VLOOKUP($A31,'327'!$AH$1:$HN$2,173,FALSE)</f>
        <v>0</v>
      </c>
      <c r="GP31" s="337"/>
      <c r="GQ31" s="74">
        <f>VLOOKUP($A31,'327'!$AH$1:$HN$2,174,FALSE)</f>
        <v>0</v>
      </c>
      <c r="GR31" s="69">
        <f>VLOOKUP($A31,'327'!$AH$1:$HN$2,175,FALSE)</f>
        <v>0</v>
      </c>
      <c r="GS31" s="69">
        <f>VLOOKUP($A31,'327'!$AH$1:$HN$2,176,FALSE)</f>
        <v>0</v>
      </c>
      <c r="GT31" s="69">
        <f>VLOOKUP($A31,'327'!$AH$1:$HN$2,177,FALSE)</f>
        <v>0</v>
      </c>
      <c r="GU31" s="69">
        <f>VLOOKUP($A31,'327'!$AH$1:$HN$2,178,FALSE)</f>
        <v>0</v>
      </c>
      <c r="GV31" s="69">
        <f>VLOOKUP($A31,'327'!$AH$1:$HN$2,179,FALSE)</f>
        <v>0</v>
      </c>
      <c r="GW31" s="75">
        <f>VLOOKUP($A31,'327'!$AH$1:$HN$2,180,FALSE)</f>
        <v>0</v>
      </c>
      <c r="GX31" s="337"/>
      <c r="GY31" s="74">
        <f>VLOOKUP($A31,'327'!$AH$1:$HN$2,181,FALSE)</f>
        <v>0</v>
      </c>
      <c r="GZ31" s="69">
        <f>VLOOKUP($A31,'327'!$AH$1:$HN$2,182,FALSE)</f>
        <v>0</v>
      </c>
      <c r="HA31" s="69">
        <f>VLOOKUP($A31,'327'!$AH$1:$HN$2,183,FALSE)</f>
        <v>0</v>
      </c>
      <c r="HB31" s="69">
        <f>VLOOKUP($A31,'327'!$AH$1:$HN$2,184,FALSE)</f>
        <v>0</v>
      </c>
      <c r="HC31" s="69">
        <f>VLOOKUP($A31,'327'!$AH$1:$HN$2,185,FALSE)</f>
        <v>0</v>
      </c>
      <c r="HD31" s="69">
        <f>VLOOKUP($A31,'327'!$AH$1:$HN$2,186,FALSE)</f>
        <v>0</v>
      </c>
      <c r="HE31" s="124">
        <f>VLOOKUP($A31,'327'!$AH$1:$HN$2,187,FALSE)</f>
        <v>0</v>
      </c>
      <c r="HF31" s="24"/>
    </row>
    <row r="32" spans="1:215" x14ac:dyDescent="0.25">
      <c r="A32" s="314">
        <f t="shared" si="0"/>
        <v>228</v>
      </c>
      <c r="B32" s="315">
        <f>VLOOKUP($A32,'328'!$AG$1:$HM$2,2,FALSE)</f>
        <v>0</v>
      </c>
      <c r="C32" s="290">
        <f>VLOOKUP($A32,'328'!$AG$1:$HM$2,3,FALSE)</f>
        <v>0</v>
      </c>
      <c r="D32" s="290">
        <f>VLOOKUP($A32,'328'!$AG$1:$HM$2,4,FALSE)</f>
        <v>0</v>
      </c>
      <c r="E32" s="292">
        <f>VLOOKUP($A32,'328'!$AG$1:$HM$2,5,FALSE)</f>
        <v>0</v>
      </c>
      <c r="F32" s="337"/>
      <c r="G32" s="73">
        <f>VLOOKUP($A32,'328'!$AG$1:$HM$2,6,FALSE)</f>
        <v>0</v>
      </c>
      <c r="H32" s="24">
        <f>VLOOKUP($A32,'328'!$AG$1:$HM$2,7,FALSE)</f>
        <v>0</v>
      </c>
      <c r="I32" s="24">
        <f>VLOOKUP($A32,'328'!$AG$1:$HM$2,8,FALSE)</f>
        <v>0</v>
      </c>
      <c r="J32" s="24">
        <f>VLOOKUP($A32,'328'!$AG$1:$HM$2,9,FALSE)</f>
        <v>0</v>
      </c>
      <c r="K32" s="24">
        <f>VLOOKUP($A32,'328'!$AG$1:$HM$2,10,FALSE)</f>
        <v>0</v>
      </c>
      <c r="L32" s="24">
        <f>VLOOKUP($A32,'328'!$AG$1:$HM$2,11,FALSE)</f>
        <v>0</v>
      </c>
      <c r="M32" s="137">
        <f>VLOOKUP($A32,'328'!$AG$1:$HM$2,12,FALSE)</f>
        <v>0</v>
      </c>
      <c r="N32" s="337"/>
      <c r="O32" s="74">
        <f>VLOOKUP($A32,'328'!$AG$1:$HM$2,13,FALSE)</f>
        <v>0</v>
      </c>
      <c r="P32" s="69">
        <f>VLOOKUP($A32,'328'!$AG$1:$HM$2,14,FALSE)</f>
        <v>0</v>
      </c>
      <c r="Q32" s="69">
        <f>VLOOKUP($A32,'328'!$AG$1:$HM$2,15,FALSE)</f>
        <v>0</v>
      </c>
      <c r="R32" s="69">
        <f>VLOOKUP($A32,'328'!$AG$1:$HM$2,16,FALSE)</f>
        <v>0</v>
      </c>
      <c r="S32" s="69">
        <f>VLOOKUP($A32,'328'!$AG$1:$HM$2,17,FALSE)</f>
        <v>0</v>
      </c>
      <c r="T32" s="69">
        <f>VLOOKUP($A32,'328'!$AG$1:$HM$2,18,FALSE)</f>
        <v>0</v>
      </c>
      <c r="U32" s="75">
        <f>VLOOKUP($A32,'328'!$AG$1:$HM$2,19,FALSE)</f>
        <v>0</v>
      </c>
      <c r="V32" s="337"/>
      <c r="W32" s="74">
        <f>VLOOKUP($A32,'328'!$AG$1:$HM$2,20,FALSE)</f>
        <v>0</v>
      </c>
      <c r="X32" s="69">
        <f>VLOOKUP($A32,'328'!$AG$1:$HM$2,21,FALSE)</f>
        <v>0</v>
      </c>
      <c r="Y32" s="69">
        <f>VLOOKUP($A32,'328'!$AG$1:$HM$2,22,FALSE)</f>
        <v>0</v>
      </c>
      <c r="Z32" s="69">
        <f>VLOOKUP($A32,'328'!$AG$1:$HM$2,23,FALSE)</f>
        <v>0</v>
      </c>
      <c r="AA32" s="69">
        <f>VLOOKUP($A32,'328'!$AG$1:$HM$2,24,FALSE)</f>
        <v>0</v>
      </c>
      <c r="AB32" s="69">
        <f>VLOOKUP($A32,'328'!$AG$1:$HM$2,25,FALSE)</f>
        <v>0</v>
      </c>
      <c r="AC32" s="75">
        <f>VLOOKUP($A32,'328'!$AG$1:$HM$2,26,FALSE)</f>
        <v>0</v>
      </c>
      <c r="AD32" s="337"/>
      <c r="AE32" s="74">
        <f>VLOOKUP($A32,'328'!$AG$1:$HM$2,27,FALSE)</f>
        <v>0</v>
      </c>
      <c r="AF32" s="69">
        <f>VLOOKUP($A32,'328'!$AG$1:$HM$2,28,FALSE)</f>
        <v>0</v>
      </c>
      <c r="AG32" s="69">
        <f>VLOOKUP($A32,'328'!$AG$1:$HM$2,29,FALSE)</f>
        <v>0</v>
      </c>
      <c r="AH32" s="69">
        <f>VLOOKUP($A32,'328'!$AG$1:$HM$2,30,FALSE)</f>
        <v>0</v>
      </c>
      <c r="AI32" s="69">
        <f>VLOOKUP($A32,'328'!$AG$1:$HM$2,31,FALSE)</f>
        <v>0</v>
      </c>
      <c r="AJ32" s="69">
        <f>VLOOKUP($A32,'328'!$AG$1:$HM$2,32,FALSE)</f>
        <v>0</v>
      </c>
      <c r="AK32" s="75">
        <f>VLOOKUP($A32,'328'!$AG$1:$HM$2,33,FALSE)</f>
        <v>0</v>
      </c>
      <c r="AL32" s="337"/>
      <c r="AM32" s="74">
        <f>VLOOKUP($A32,'328'!$AG$1:$HM$2,34,FALSE)</f>
        <v>0</v>
      </c>
      <c r="AN32" s="69">
        <f>VLOOKUP($A32,'328'!$AG$1:$HM$2,35,FALSE)</f>
        <v>0</v>
      </c>
      <c r="AO32" s="69">
        <f>VLOOKUP($A32,'328'!$AG$1:$HM$2,36,FALSE)</f>
        <v>0</v>
      </c>
      <c r="AP32" s="69">
        <f>VLOOKUP($A32,'328'!$AG$1:$HM$2,37,FALSE)</f>
        <v>0</v>
      </c>
      <c r="AQ32" s="69">
        <f>VLOOKUP($A32,'328'!$AG$1:$HM$2,38,FALSE)</f>
        <v>0</v>
      </c>
      <c r="AR32" s="69">
        <f>VLOOKUP($A32,'328'!$AG$1:$HM$2,39,FALSE)</f>
        <v>0</v>
      </c>
      <c r="AS32" s="75">
        <f>VLOOKUP($A32,'328'!$AG$1:$HM$2,40,FALSE)</f>
        <v>0</v>
      </c>
      <c r="AT32" s="337"/>
      <c r="AU32" s="74">
        <f>VLOOKUP($A32,'328'!$AG$1:$HM$2,41,FALSE)</f>
        <v>0</v>
      </c>
      <c r="AV32" s="69">
        <f>VLOOKUP($A32,'328'!$AG$1:$HM$2,42,FALSE)</f>
        <v>0</v>
      </c>
      <c r="AW32" s="69">
        <f>VLOOKUP($A32,'328'!$AG$1:$HM$2,43,FALSE)</f>
        <v>0</v>
      </c>
      <c r="AX32" s="69">
        <f>VLOOKUP($A32,'328'!$AG$1:$HM$2,44,FALSE)</f>
        <v>0</v>
      </c>
      <c r="AY32" s="69">
        <f>VLOOKUP($A32,'328'!$AG$1:$HM$2,45,FALSE)</f>
        <v>0</v>
      </c>
      <c r="AZ32" s="69">
        <f>VLOOKUP($A32,'328'!$AG$1:$HM$2,46,FALSE)</f>
        <v>0</v>
      </c>
      <c r="BA32" s="75">
        <f>VLOOKUP($A32,'328'!$AG$1:$HM$2,47,FALSE)</f>
        <v>0</v>
      </c>
      <c r="BB32" s="337"/>
      <c r="BC32" s="74">
        <f>VLOOKUP($A32,'328'!$AG$1:$HM$2,48,FALSE)</f>
        <v>0</v>
      </c>
      <c r="BD32" s="69">
        <f>VLOOKUP($A32,'328'!$AG$1:$HM$2,49,FALSE)</f>
        <v>0</v>
      </c>
      <c r="BE32" s="69">
        <f>VLOOKUP($A32,'328'!$AG$1:$HM$2,50,FALSE)</f>
        <v>0</v>
      </c>
      <c r="BF32" s="69">
        <f>VLOOKUP($A32,'328'!$AG$1:$HM$2,51,FALSE)</f>
        <v>0</v>
      </c>
      <c r="BG32" s="69">
        <f>VLOOKUP($A32,'328'!$AG$1:$HM$2,52,FALSE)</f>
        <v>0</v>
      </c>
      <c r="BH32" s="69">
        <f>VLOOKUP($A32,'328'!$AG$1:$HM$2,53,FALSE)</f>
        <v>0</v>
      </c>
      <c r="BI32" s="75">
        <f>VLOOKUP($A32,'328'!$AG$1:$HM$2,54,FALSE)</f>
        <v>0</v>
      </c>
      <c r="BJ32" s="337"/>
      <c r="BK32" s="74">
        <f>VLOOKUP($A32,'328'!$AG$1:$HM$2,55,FALSE)</f>
        <v>0</v>
      </c>
      <c r="BL32" s="69">
        <f>VLOOKUP($A32,'328'!$AG$1:$HM$2,56,FALSE)</f>
        <v>0</v>
      </c>
      <c r="BM32" s="69">
        <f>VLOOKUP($A32,'328'!$AG$1:$HM$2,57,FALSE)</f>
        <v>0</v>
      </c>
      <c r="BN32" s="69">
        <f>VLOOKUP($A32,'328'!$AG$1:$HM$2,58,FALSE)</f>
        <v>0</v>
      </c>
      <c r="BO32" s="69">
        <f>VLOOKUP($A32,'328'!$AG$1:$HM$2,59,FALSE)</f>
        <v>0</v>
      </c>
      <c r="BP32" s="69">
        <f>VLOOKUP($A32,'328'!$AG$1:$HM$2,60,FALSE)</f>
        <v>0</v>
      </c>
      <c r="BQ32" s="75">
        <f>VLOOKUP($A32,'328'!$AG$1:$HM$2,61,FALSE)</f>
        <v>0</v>
      </c>
      <c r="BR32" s="337"/>
      <c r="BS32" s="74">
        <f>VLOOKUP($A32,'328'!$AG$1:$HM$2,62,FALSE)</f>
        <v>0</v>
      </c>
      <c r="BT32" s="69">
        <f>VLOOKUP($A32,'328'!$AG$1:$HM$2,63,FALSE)</f>
        <v>0</v>
      </c>
      <c r="BU32" s="69">
        <f>VLOOKUP($A32,'328'!$AG$1:$HM$2,64,FALSE)</f>
        <v>0</v>
      </c>
      <c r="BV32" s="69">
        <f>VLOOKUP($A32,'328'!$AG$1:$HM$2,65,FALSE)</f>
        <v>0</v>
      </c>
      <c r="BW32" s="69">
        <f>VLOOKUP($A32,'328'!$AG$1:$HM$2,66,FALSE)</f>
        <v>0</v>
      </c>
      <c r="BX32" s="69">
        <f>VLOOKUP($A32,'328'!$AG$1:$HM$2,67,FALSE)</f>
        <v>0</v>
      </c>
      <c r="BY32" s="75">
        <f>VLOOKUP($A32,'328'!$AG$1:$HM$2,68,FALSE)</f>
        <v>0</v>
      </c>
      <c r="BZ32" s="337"/>
      <c r="CA32" s="74">
        <f>VLOOKUP($A32,'328'!$AG$1:$HM$2,69,FALSE)</f>
        <v>0</v>
      </c>
      <c r="CB32" s="69">
        <f>VLOOKUP($A32,'328'!$AG$1:$HM$2,70,FALSE)</f>
        <v>0</v>
      </c>
      <c r="CC32" s="69">
        <f>VLOOKUP($A32,'328'!$AG$1:$HM$2,71,FALSE)</f>
        <v>0</v>
      </c>
      <c r="CD32" s="69">
        <f>VLOOKUP($A32,'328'!$AG$1:$HM$2,72,FALSE)</f>
        <v>0</v>
      </c>
      <c r="CE32" s="69">
        <f>VLOOKUP($A32,'328'!$AG$1:$HM$2,73,FALSE)</f>
        <v>0</v>
      </c>
      <c r="CF32" s="69">
        <f>VLOOKUP($A32,'328'!$AG$1:$HM$2,74,FALSE)</f>
        <v>0</v>
      </c>
      <c r="CG32" s="75">
        <f>VLOOKUP($A32,'328'!$AG$1:$HM$2,75,FALSE)</f>
        <v>0</v>
      </c>
      <c r="CH32" s="337"/>
      <c r="CI32" s="74">
        <f>VLOOKUP($A32,'328'!$AG$1:$HM$2,76,FALSE)</f>
        <v>0</v>
      </c>
      <c r="CJ32" s="69">
        <f>VLOOKUP($A32,'328'!$AG$1:$HM$2,77,FALSE)</f>
        <v>0</v>
      </c>
      <c r="CK32" s="69">
        <f>VLOOKUP($A32,'328'!$AG$1:$HM$2,78,FALSE)</f>
        <v>0</v>
      </c>
      <c r="CL32" s="69">
        <f>VLOOKUP($A32,'328'!$AG$1:$HM$2,79,FALSE)</f>
        <v>0</v>
      </c>
      <c r="CM32" s="69">
        <f>VLOOKUP($A32,'328'!$AG$1:$HM$2,80,FALSE)</f>
        <v>0</v>
      </c>
      <c r="CN32" s="69">
        <f>VLOOKUP($A32,'328'!$AG$1:$HM$2,81,FALSE)</f>
        <v>0</v>
      </c>
      <c r="CO32" s="75">
        <f>VLOOKUP($A32,'328'!$AG$1:$HM$2,82,FALSE)</f>
        <v>0</v>
      </c>
      <c r="CP32" s="337"/>
      <c r="CQ32" s="74">
        <f>VLOOKUP($A32,'328'!$AG$1:$HM$2,83,FALSE)</f>
        <v>0</v>
      </c>
      <c r="CR32" s="69">
        <f>VLOOKUP($A32,'328'!$AG$1:$HM$2,84,FALSE)</f>
        <v>0</v>
      </c>
      <c r="CS32" s="69">
        <f>VLOOKUP($A32,'328'!$AG$1:$HM$2,85,FALSE)</f>
        <v>0</v>
      </c>
      <c r="CT32" s="69">
        <f>VLOOKUP($A32,'328'!$AG$1:$HM$2,86,FALSE)</f>
        <v>0</v>
      </c>
      <c r="CU32" s="69">
        <f>VLOOKUP($A32,'328'!$AG$1:$HM$2,87,FALSE)</f>
        <v>0</v>
      </c>
      <c r="CV32" s="69">
        <f>VLOOKUP($A32,'328'!$AG$1:$HM$2,88,FALSE)</f>
        <v>0</v>
      </c>
      <c r="CW32" s="75">
        <f>VLOOKUP($A32,'328'!$AG$1:$HM$2,89,FALSE)</f>
        <v>0</v>
      </c>
      <c r="CX32" s="337"/>
      <c r="CY32" s="74">
        <f>VLOOKUP($A32,'328'!$AG$1:$HM$2,90,FALSE)</f>
        <v>0</v>
      </c>
      <c r="CZ32" s="69">
        <f>VLOOKUP($A32,'328'!$AG$1:$HM$2,91,FALSE)</f>
        <v>0</v>
      </c>
      <c r="DA32" s="69">
        <f>VLOOKUP($A32,'328'!$AG$1:$HM$2,92,FALSE)</f>
        <v>0</v>
      </c>
      <c r="DB32" s="69">
        <f>VLOOKUP($A32,'328'!$AG$1:$HM$2,93,FALSE)</f>
        <v>0</v>
      </c>
      <c r="DC32" s="69">
        <f>VLOOKUP($A32,'328'!$AG$1:$HM$2,94,FALSE)</f>
        <v>0</v>
      </c>
      <c r="DD32" s="69">
        <f>VLOOKUP($A32,'328'!$AG$1:$HM$2,95,FALSE)</f>
        <v>0</v>
      </c>
      <c r="DE32" s="75">
        <f>VLOOKUP($A32,'328'!$AG$1:$HM$2,96,FALSE)</f>
        <v>0</v>
      </c>
      <c r="DF32" s="337"/>
      <c r="DG32" s="74">
        <f>VLOOKUP($A32,'328'!$AG$1:$HM$2,97,FALSE)</f>
        <v>0</v>
      </c>
      <c r="DH32" s="69">
        <f>VLOOKUP($A32,'328'!$AG$1:$HM$2,98,FALSE)</f>
        <v>0</v>
      </c>
      <c r="DI32" s="69">
        <f>VLOOKUP($A32,'328'!$AG$1:$HM$2,99,FALSE)</f>
        <v>0</v>
      </c>
      <c r="DJ32" s="69">
        <f>VLOOKUP($A32,'328'!$AG$1:$HM$2,100,FALSE)</f>
        <v>0</v>
      </c>
      <c r="DK32" s="69">
        <f>VLOOKUP($A32,'328'!$AG$1:$HM$2,101,FALSE)</f>
        <v>0</v>
      </c>
      <c r="DL32" s="69">
        <f>VLOOKUP($A32,'328'!$AG$1:$HM$2,102,FALSE)</f>
        <v>0</v>
      </c>
      <c r="DM32" s="75">
        <f>VLOOKUP($A32,'328'!$AG$1:$HM$2,103,FALSE)</f>
        <v>0</v>
      </c>
      <c r="DN32" s="337"/>
      <c r="DO32" s="74">
        <f>VLOOKUP($A32,'328'!$AG$1:$HM$2,104,FALSE)</f>
        <v>0</v>
      </c>
      <c r="DP32" s="69">
        <f>VLOOKUP($A32,'328'!$AG$1:$HM$2,105,FALSE)</f>
        <v>0</v>
      </c>
      <c r="DQ32" s="69">
        <f>VLOOKUP($A32,'328'!$AG$1:$HM$2,106,FALSE)</f>
        <v>0</v>
      </c>
      <c r="DR32" s="69">
        <f>VLOOKUP($A32,'328'!$AG$1:$HM$2,107,FALSE)</f>
        <v>0</v>
      </c>
      <c r="DS32" s="69">
        <f>VLOOKUP($A32,'328'!$AG$1:$HM$2,108,FALSE)</f>
        <v>0</v>
      </c>
      <c r="DT32" s="69">
        <f>VLOOKUP($A32,'328'!$AG$1:$HM$2,109,FALSE)</f>
        <v>0</v>
      </c>
      <c r="DU32" s="75">
        <f>VLOOKUP($A32,'328'!$AG$1:$HM$2,110,FALSE)</f>
        <v>0</v>
      </c>
      <c r="DV32" s="337"/>
      <c r="DW32" s="74">
        <f>VLOOKUP($A32,'328'!$AG$1:$HM$2,111,FALSE)</f>
        <v>0</v>
      </c>
      <c r="DX32" s="69">
        <f>VLOOKUP($A32,'328'!$AG$1:$HM$2,112,FALSE)</f>
        <v>0</v>
      </c>
      <c r="DY32" s="69">
        <f>VLOOKUP($A32,'328'!$AG$1:$HM$2,113,FALSE)</f>
        <v>0</v>
      </c>
      <c r="DZ32" s="69">
        <f>VLOOKUP($A32,'328'!$AG$1:$HM$2,114,FALSE)</f>
        <v>0</v>
      </c>
      <c r="EA32" s="69">
        <f>VLOOKUP($A32,'328'!$AG$1:$HM$2,115,FALSE)</f>
        <v>0</v>
      </c>
      <c r="EB32" s="69">
        <f>VLOOKUP($A32,'328'!$AG$1:$HM$2,116,FALSE)</f>
        <v>0</v>
      </c>
      <c r="EC32" s="75">
        <f>VLOOKUP($A32,'328'!$AG$1:$HM$2,117,FALSE)</f>
        <v>0</v>
      </c>
      <c r="ED32" s="337"/>
      <c r="EE32" s="74">
        <f>VLOOKUP($A32,'328'!$AG$1:$HM$2,118,FALSE)</f>
        <v>0</v>
      </c>
      <c r="EF32" s="69">
        <f>VLOOKUP($A32,'328'!$AG$1:$HM$2,119,FALSE)</f>
        <v>0</v>
      </c>
      <c r="EG32" s="69">
        <f>VLOOKUP($A32,'328'!$AG$1:$HM$2,120,FALSE)</f>
        <v>0</v>
      </c>
      <c r="EH32" s="69">
        <f>VLOOKUP($A32,'328'!$AG$1:$HM$2,121,FALSE)</f>
        <v>0</v>
      </c>
      <c r="EI32" s="69">
        <f>VLOOKUP($A32,'328'!$AG$1:$HM$2,122,FALSE)</f>
        <v>0</v>
      </c>
      <c r="EJ32" s="69">
        <f>VLOOKUP($A32,'328'!$AG$1:$HM$2,123,FALSE)</f>
        <v>0</v>
      </c>
      <c r="EK32" s="75">
        <f>VLOOKUP($A32,'328'!$AG$1:$HM$2,124,FALSE)</f>
        <v>0</v>
      </c>
      <c r="EL32" s="337"/>
      <c r="EM32" s="74">
        <f>VLOOKUP($A32,'328'!$AG$1:$HM$2,125,FALSE)</f>
        <v>0</v>
      </c>
      <c r="EN32" s="69">
        <f>VLOOKUP($A32,'328'!$AG$1:$HM$2,126,FALSE)</f>
        <v>0</v>
      </c>
      <c r="EO32" s="69">
        <f>VLOOKUP($A32,'328'!$AG$1:$HM$2,127,FALSE)</f>
        <v>0</v>
      </c>
      <c r="EP32" s="69">
        <f>VLOOKUP($A32,'328'!$AG$1:$HM$2,128,FALSE)</f>
        <v>0</v>
      </c>
      <c r="EQ32" s="69">
        <f>VLOOKUP($A32,'328'!$AG$1:$HM$2,129,FALSE)</f>
        <v>0</v>
      </c>
      <c r="ER32" s="69">
        <f>VLOOKUP($A32,'328'!$AG$1:$HM$2,130,FALSE)</f>
        <v>0</v>
      </c>
      <c r="ES32" s="75">
        <f>VLOOKUP($A32,'328'!$AG$1:$HM$2,131,FALSE)</f>
        <v>0</v>
      </c>
      <c r="ET32" s="337"/>
      <c r="EU32" s="74">
        <f>VLOOKUP($A32,'328'!$AG$1:$HM$2,132,FALSE)</f>
        <v>0</v>
      </c>
      <c r="EV32" s="69">
        <f>VLOOKUP($A32,'328'!$AG$1:$HM$2,133,FALSE)</f>
        <v>0</v>
      </c>
      <c r="EW32" s="69">
        <f>VLOOKUP($A32,'328'!$AG$1:$HM$2,134,FALSE)</f>
        <v>0</v>
      </c>
      <c r="EX32" s="69">
        <f>VLOOKUP($A32,'328'!$AG$1:$HM$2,135,FALSE)</f>
        <v>0</v>
      </c>
      <c r="EY32" s="69">
        <f>VLOOKUP($A32,'328'!$AG$1:$HM$2,136,FALSE)</f>
        <v>0</v>
      </c>
      <c r="EZ32" s="69">
        <f>VLOOKUP($A32,'328'!$AG$1:$HM$2,137,FALSE)</f>
        <v>0</v>
      </c>
      <c r="FA32" s="75">
        <f>VLOOKUP($A32,'328'!$AG$1:$HM$2,138,FALSE)</f>
        <v>0</v>
      </c>
      <c r="FB32" s="337"/>
      <c r="FC32" s="74">
        <f>VLOOKUP($A32,'328'!$AG$1:$HM$2,139,FALSE)</f>
        <v>0</v>
      </c>
      <c r="FD32" s="69">
        <f>VLOOKUP($A32,'328'!$AG$1:$HM$2,140,FALSE)</f>
        <v>0</v>
      </c>
      <c r="FE32" s="69">
        <f>VLOOKUP($A32,'328'!$AG$1:$HM$2,141,FALSE)</f>
        <v>0</v>
      </c>
      <c r="FF32" s="69">
        <f>VLOOKUP($A32,'328'!$AG$1:$HM$2,142,FALSE)</f>
        <v>0</v>
      </c>
      <c r="FG32" s="69">
        <f>VLOOKUP($A32,'328'!$AG$1:$HM$2,143,FALSE)</f>
        <v>0</v>
      </c>
      <c r="FH32" s="69">
        <f>VLOOKUP($A32,'328'!$AG$1:$HM$2,144,FALSE)</f>
        <v>0</v>
      </c>
      <c r="FI32" s="75">
        <f>VLOOKUP($A32,'328'!$AG$1:$HM$2,145,FALSE)</f>
        <v>0</v>
      </c>
      <c r="FJ32" s="337"/>
      <c r="FK32" s="74">
        <f>VLOOKUP($A32,'328'!$AG$1:$HM$2,146,FALSE)</f>
        <v>0</v>
      </c>
      <c r="FL32" s="69">
        <f>VLOOKUP($A32,'328'!$AG$1:$HM$2,147,FALSE)</f>
        <v>0</v>
      </c>
      <c r="FM32" s="69">
        <f>VLOOKUP($A32,'328'!$AG$1:$HM$2,148,FALSE)</f>
        <v>0</v>
      </c>
      <c r="FN32" s="69">
        <f>VLOOKUP($A32,'328'!$AG$1:$HM$2,149,FALSE)</f>
        <v>0</v>
      </c>
      <c r="FO32" s="69">
        <f>VLOOKUP($A32,'328'!$AG$1:$HM$2,150,FALSE)</f>
        <v>0</v>
      </c>
      <c r="FP32" s="69">
        <f>VLOOKUP($A32,'328'!$AG$1:$HM$2,151,FALSE)</f>
        <v>0</v>
      </c>
      <c r="FQ32" s="75">
        <f>VLOOKUP($A32,'328'!$AG$1:$HM$2,152,FALSE)</f>
        <v>0</v>
      </c>
      <c r="FR32" s="337"/>
      <c r="FS32" s="74">
        <f>VLOOKUP($A32,'328'!$AG$1:$HM$2,153,FALSE)</f>
        <v>0</v>
      </c>
      <c r="FT32" s="69">
        <f>VLOOKUP($A32,'328'!$AG$1:$HM$2,154,FALSE)</f>
        <v>0</v>
      </c>
      <c r="FU32" s="69">
        <f>VLOOKUP($A32,'328'!$AG$1:$HM$2,155,FALSE)</f>
        <v>0</v>
      </c>
      <c r="FV32" s="69">
        <f>VLOOKUP($A32,'328'!$AG$1:$HM$2,156,FALSE)</f>
        <v>0</v>
      </c>
      <c r="FW32" s="69">
        <f>VLOOKUP($A32,'328'!$AG$1:$HM$2,157,FALSE)</f>
        <v>0</v>
      </c>
      <c r="FX32" s="69">
        <f>VLOOKUP($A32,'328'!$AG$1:$HM$2,158,FALSE)</f>
        <v>0</v>
      </c>
      <c r="FY32" s="75">
        <f>VLOOKUP($A32,'328'!$AG$1:$HM$2,159,FALSE)</f>
        <v>0</v>
      </c>
      <c r="FZ32" s="337"/>
      <c r="GA32" s="74">
        <f>VLOOKUP($A32,'328'!$AG$1:$HM$2,160,FALSE)</f>
        <v>0</v>
      </c>
      <c r="GB32" s="69">
        <f>VLOOKUP($A32,'328'!$AG$1:$HM$2,161,FALSE)</f>
        <v>0</v>
      </c>
      <c r="GC32" s="69">
        <f>VLOOKUP($A32,'328'!$AG$1:$HM$2,162,FALSE)</f>
        <v>0</v>
      </c>
      <c r="GD32" s="69">
        <f>VLOOKUP($A32,'328'!$AG$1:$HM$2,163,FALSE)</f>
        <v>0</v>
      </c>
      <c r="GE32" s="69">
        <f>VLOOKUP($A32,'328'!$AG$1:$HM$2,164,FALSE)</f>
        <v>0</v>
      </c>
      <c r="GF32" s="69">
        <f>VLOOKUP($A32,'328'!$AG$1:$HM$2,165,FALSE)</f>
        <v>0</v>
      </c>
      <c r="GG32" s="75">
        <f>VLOOKUP($A32,'328'!$AG$1:$HM$2,166,FALSE)</f>
        <v>0</v>
      </c>
      <c r="GH32" s="337"/>
      <c r="GI32" s="74">
        <f>VLOOKUP($A32,'328'!$AG$1:$HM$2,167,FALSE)</f>
        <v>0</v>
      </c>
      <c r="GJ32" s="69">
        <f>VLOOKUP($A32,'328'!$AG$1:$HM$2,168,FALSE)</f>
        <v>0</v>
      </c>
      <c r="GK32" s="69">
        <f>VLOOKUP($A32,'328'!$AG$1:$HM$2,169,FALSE)</f>
        <v>0</v>
      </c>
      <c r="GL32" s="69">
        <f>VLOOKUP($A32,'328'!$AG$1:$HM$2,170,FALSE)</f>
        <v>0</v>
      </c>
      <c r="GM32" s="69">
        <f>VLOOKUP($A32,'328'!$AG$1:$HM$2,171,FALSE)</f>
        <v>0</v>
      </c>
      <c r="GN32" s="69">
        <f>VLOOKUP($A32,'328'!$AG$1:$HM$2,172,FALSE)</f>
        <v>0</v>
      </c>
      <c r="GO32" s="75">
        <f>VLOOKUP($A32,'328'!$AG$1:$HM$2,173,FALSE)</f>
        <v>0</v>
      </c>
      <c r="GP32" s="337"/>
      <c r="GQ32" s="74">
        <f>VLOOKUP($A32,'328'!$AG$1:$HM$2,174,FALSE)</f>
        <v>0</v>
      </c>
      <c r="GR32" s="69">
        <f>VLOOKUP($A32,'328'!$AG$1:$HM$2,175,FALSE)</f>
        <v>0</v>
      </c>
      <c r="GS32" s="69">
        <f>VLOOKUP($A32,'328'!$AG$1:$HM$2,176,FALSE)</f>
        <v>0</v>
      </c>
      <c r="GT32" s="69">
        <f>VLOOKUP($A32,'328'!$AG$1:$HM$2,177,FALSE)</f>
        <v>0</v>
      </c>
      <c r="GU32" s="69">
        <f>VLOOKUP($A32,'328'!$AG$1:$HM$2,178,FALSE)</f>
        <v>0</v>
      </c>
      <c r="GV32" s="69">
        <f>VLOOKUP($A32,'328'!$AG$1:$HM$2,179,FALSE)</f>
        <v>0</v>
      </c>
      <c r="GW32" s="75">
        <f>VLOOKUP($A32,'328'!$AG$1:$HM$2,180,FALSE)</f>
        <v>0</v>
      </c>
      <c r="GX32" s="337"/>
      <c r="GY32" s="74">
        <f>VLOOKUP($A32,'328'!$AG$1:$HM$2,181,FALSE)</f>
        <v>0</v>
      </c>
      <c r="GZ32" s="69">
        <f>VLOOKUP($A32,'328'!$AG$1:$HM$2,182,FALSE)</f>
        <v>0</v>
      </c>
      <c r="HA32" s="69">
        <f>VLOOKUP($A32,'328'!$AG$1:$HM$2,183,FALSE)</f>
        <v>0</v>
      </c>
      <c r="HB32" s="69">
        <f>VLOOKUP($A32,'328'!$AG$1:$HM$2,184,FALSE)</f>
        <v>0</v>
      </c>
      <c r="HC32" s="69">
        <f>VLOOKUP($A32,'328'!$AG$1:$HM$2,185,FALSE)</f>
        <v>0</v>
      </c>
      <c r="HD32" s="69">
        <f>VLOOKUP($A32,'328'!$AG$1:$HM$2,186,FALSE)</f>
        <v>0</v>
      </c>
      <c r="HE32" s="124">
        <f>VLOOKUP($A32,'328'!$AG$1:$HM$2,187,FALSE)</f>
        <v>0</v>
      </c>
      <c r="HF32" s="24"/>
    </row>
    <row r="33" spans="1:215" x14ac:dyDescent="0.25">
      <c r="A33" s="314">
        <f t="shared" si="0"/>
        <v>229</v>
      </c>
      <c r="B33" s="315">
        <f>VLOOKUP($A33,'329'!$AH$1:$HN$2,2,FALSE)</f>
        <v>0</v>
      </c>
      <c r="C33" s="290">
        <f>VLOOKUP($A33,'329'!$AH$1:$HN$2,3,FALSE)</f>
        <v>0</v>
      </c>
      <c r="D33" s="290">
        <f>VLOOKUP($A33,'329'!$AH$1:$HN$2,4,FALSE)</f>
        <v>0</v>
      </c>
      <c r="E33" s="292">
        <f>VLOOKUP($A33,'329'!$AH$1:$HN$2,5,FALSE)</f>
        <v>0</v>
      </c>
      <c r="F33" s="337"/>
      <c r="G33" s="73">
        <f>VLOOKUP($A33,'329'!$AH$1:$HN$2,6,FALSE)</f>
        <v>0</v>
      </c>
      <c r="H33" s="24">
        <f>VLOOKUP($A33,'329'!$AH$1:$HN$2,7,FALSE)</f>
        <v>0</v>
      </c>
      <c r="I33" s="24">
        <f>VLOOKUP($A33,'329'!$AH$1:$HN$2,8,FALSE)</f>
        <v>0</v>
      </c>
      <c r="J33" s="24">
        <f>VLOOKUP($A33,'329'!$AH$1:$HN$2,9,FALSE)</f>
        <v>0</v>
      </c>
      <c r="K33" s="24">
        <f>VLOOKUP($A33,'329'!$AH$1:$HN$2,10,FALSE)</f>
        <v>0</v>
      </c>
      <c r="L33" s="24">
        <f>VLOOKUP($A33,'329'!$AH$1:$HN$2,11,FALSE)</f>
        <v>0</v>
      </c>
      <c r="M33" s="137">
        <f>VLOOKUP($A33,'329'!$AH$1:$HN$2,12,FALSE)</f>
        <v>0</v>
      </c>
      <c r="N33" s="337"/>
      <c r="O33" s="74">
        <f>VLOOKUP($A33,'329'!$AH$1:$HN$2,13,FALSE)</f>
        <v>0</v>
      </c>
      <c r="P33" s="69">
        <f>VLOOKUP($A33,'329'!$AH$1:$HN$2,14,FALSE)</f>
        <v>0</v>
      </c>
      <c r="Q33" s="69">
        <f>VLOOKUP($A33,'329'!$AH$1:$HN$2,15,FALSE)</f>
        <v>0</v>
      </c>
      <c r="R33" s="69">
        <f>VLOOKUP($A33,'329'!$AH$1:$HN$2,16,FALSE)</f>
        <v>0</v>
      </c>
      <c r="S33" s="69">
        <f>VLOOKUP($A33,'329'!$AH$1:$HN$2,17,FALSE)</f>
        <v>0</v>
      </c>
      <c r="T33" s="69">
        <f>VLOOKUP($A33,'329'!$AH$1:$HN$2,18,FALSE)</f>
        <v>0</v>
      </c>
      <c r="U33" s="75">
        <f>VLOOKUP($A33,'329'!$AH$1:$HN$2,19,FALSE)</f>
        <v>0</v>
      </c>
      <c r="V33" s="337"/>
      <c r="W33" s="74">
        <f>VLOOKUP($A33,'329'!$AH$1:$HN$2,20,FALSE)</f>
        <v>0</v>
      </c>
      <c r="X33" s="69">
        <f>VLOOKUP($A33,'329'!$AH$1:$HN$2,21,FALSE)</f>
        <v>0</v>
      </c>
      <c r="Y33" s="69">
        <f>VLOOKUP($A33,'329'!$AH$1:$HN$2,22,FALSE)</f>
        <v>0</v>
      </c>
      <c r="Z33" s="69">
        <f>VLOOKUP($A33,'329'!$AH$1:$HN$2,23,FALSE)</f>
        <v>0</v>
      </c>
      <c r="AA33" s="69">
        <f>VLOOKUP($A33,'329'!$AH$1:$HN$2,24,FALSE)</f>
        <v>0</v>
      </c>
      <c r="AB33" s="69">
        <f>VLOOKUP($A33,'329'!$AH$1:$HN$2,25,FALSE)</f>
        <v>0</v>
      </c>
      <c r="AC33" s="75">
        <f>VLOOKUP($A33,'329'!$AH$1:$HN$2,26,FALSE)</f>
        <v>0</v>
      </c>
      <c r="AD33" s="337"/>
      <c r="AE33" s="74">
        <f>VLOOKUP($A33,'329'!$AH$1:$HN$2,27,FALSE)</f>
        <v>0</v>
      </c>
      <c r="AF33" s="69">
        <f>VLOOKUP($A33,'329'!$AH$1:$HN$2,28,FALSE)</f>
        <v>0</v>
      </c>
      <c r="AG33" s="69">
        <f>VLOOKUP($A33,'329'!$AH$1:$HN$2,29,FALSE)</f>
        <v>0</v>
      </c>
      <c r="AH33" s="69">
        <f>VLOOKUP($A33,'329'!$AH$1:$HN$2,30,FALSE)</f>
        <v>0</v>
      </c>
      <c r="AI33" s="69">
        <f>VLOOKUP($A33,'329'!$AH$1:$HN$2,31,FALSE)</f>
        <v>0</v>
      </c>
      <c r="AJ33" s="69">
        <f>VLOOKUP($A33,'329'!$AH$1:$HN$2,32,FALSE)</f>
        <v>0</v>
      </c>
      <c r="AK33" s="75">
        <f>VLOOKUP($A33,'329'!$AH$1:$HN$2,33,FALSE)</f>
        <v>0</v>
      </c>
      <c r="AL33" s="337"/>
      <c r="AM33" s="74">
        <f>VLOOKUP($A33,'329'!$AH$1:$HN$2,34,FALSE)</f>
        <v>0</v>
      </c>
      <c r="AN33" s="69">
        <f>VLOOKUP($A33,'329'!$AH$1:$HN$2,35,FALSE)</f>
        <v>0</v>
      </c>
      <c r="AO33" s="69">
        <f>VLOOKUP($A33,'329'!$AH$1:$HN$2,36,FALSE)</f>
        <v>0</v>
      </c>
      <c r="AP33" s="69">
        <f>VLOOKUP($A33,'329'!$AH$1:$HN$2,37,FALSE)</f>
        <v>0</v>
      </c>
      <c r="AQ33" s="69">
        <f>VLOOKUP($A33,'329'!$AH$1:$HN$2,38,FALSE)</f>
        <v>0</v>
      </c>
      <c r="AR33" s="69">
        <f>VLOOKUP($A33,'329'!$AH$1:$HN$2,39,FALSE)</f>
        <v>0</v>
      </c>
      <c r="AS33" s="75">
        <f>VLOOKUP($A33,'329'!$AH$1:$HN$2,40,FALSE)</f>
        <v>0</v>
      </c>
      <c r="AT33" s="337"/>
      <c r="AU33" s="74">
        <f>VLOOKUP($A33,'329'!$AH$1:$HN$2,41,FALSE)</f>
        <v>0</v>
      </c>
      <c r="AV33" s="69">
        <f>VLOOKUP($A33,'329'!$AH$1:$HN$2,42,FALSE)</f>
        <v>0</v>
      </c>
      <c r="AW33" s="69">
        <f>VLOOKUP($A33,'329'!$AH$1:$HN$2,43,FALSE)</f>
        <v>0</v>
      </c>
      <c r="AX33" s="69">
        <f>VLOOKUP($A33,'329'!$AH$1:$HN$2,44,FALSE)</f>
        <v>0</v>
      </c>
      <c r="AY33" s="69">
        <f>VLOOKUP($A33,'329'!$AH$1:$HN$2,45,FALSE)</f>
        <v>0</v>
      </c>
      <c r="AZ33" s="69">
        <f>VLOOKUP($A33,'329'!$AH$1:$HN$2,46,FALSE)</f>
        <v>0</v>
      </c>
      <c r="BA33" s="75">
        <f>VLOOKUP($A33,'329'!$AH$1:$HN$2,47,FALSE)</f>
        <v>0</v>
      </c>
      <c r="BB33" s="337"/>
      <c r="BC33" s="74">
        <f>VLOOKUP($A33,'329'!$AH$1:$HN$2,48,FALSE)</f>
        <v>0</v>
      </c>
      <c r="BD33" s="69">
        <f>VLOOKUP($A33,'329'!$AH$1:$HN$2,49,FALSE)</f>
        <v>0</v>
      </c>
      <c r="BE33" s="69">
        <f>VLOOKUP($A33,'329'!$AH$1:$HN$2,50,FALSE)</f>
        <v>0</v>
      </c>
      <c r="BF33" s="69">
        <f>VLOOKUP($A33,'329'!$AH$1:$HN$2,51,FALSE)</f>
        <v>0</v>
      </c>
      <c r="BG33" s="69">
        <f>VLOOKUP($A33,'329'!$AH$1:$HN$2,52,FALSE)</f>
        <v>0</v>
      </c>
      <c r="BH33" s="69">
        <f>VLOOKUP($A33,'329'!$AH$1:$HN$2,53,FALSE)</f>
        <v>0</v>
      </c>
      <c r="BI33" s="75">
        <f>VLOOKUP($A33,'329'!$AH$1:$HN$2,54,FALSE)</f>
        <v>0</v>
      </c>
      <c r="BJ33" s="337"/>
      <c r="BK33" s="74">
        <f>VLOOKUP($A33,'329'!$AH$1:$HN$2,55,FALSE)</f>
        <v>0</v>
      </c>
      <c r="BL33" s="69">
        <f>VLOOKUP($A33,'329'!$AH$1:$HN$2,56,FALSE)</f>
        <v>0</v>
      </c>
      <c r="BM33" s="69">
        <f>VLOOKUP($A33,'329'!$AH$1:$HN$2,57,FALSE)</f>
        <v>0</v>
      </c>
      <c r="BN33" s="69">
        <f>VLOOKUP($A33,'329'!$AH$1:$HN$2,58,FALSE)</f>
        <v>0</v>
      </c>
      <c r="BO33" s="69">
        <f>VLOOKUP($A33,'329'!$AH$1:$HN$2,59,FALSE)</f>
        <v>0</v>
      </c>
      <c r="BP33" s="69">
        <f>VLOOKUP($A33,'329'!$AH$1:$HN$2,60,FALSE)</f>
        <v>0</v>
      </c>
      <c r="BQ33" s="75">
        <f>VLOOKUP($A33,'329'!$AH$1:$HN$2,61,FALSE)</f>
        <v>0</v>
      </c>
      <c r="BR33" s="337"/>
      <c r="BS33" s="74">
        <f>VLOOKUP($A33,'329'!$AH$1:$HN$2,62,FALSE)</f>
        <v>0</v>
      </c>
      <c r="BT33" s="69">
        <f>VLOOKUP($A33,'329'!$AH$1:$HN$2,63,FALSE)</f>
        <v>0</v>
      </c>
      <c r="BU33" s="69">
        <f>VLOOKUP($A33,'329'!$AH$1:$HN$2,64,FALSE)</f>
        <v>0</v>
      </c>
      <c r="BV33" s="69">
        <f>VLOOKUP($A33,'329'!$AH$1:$HN$2,65,FALSE)</f>
        <v>0</v>
      </c>
      <c r="BW33" s="69">
        <f>VLOOKUP($A33,'329'!$AH$1:$HN$2,66,FALSE)</f>
        <v>0</v>
      </c>
      <c r="BX33" s="69">
        <f>VLOOKUP($A33,'329'!$AH$1:$HN$2,67,FALSE)</f>
        <v>0</v>
      </c>
      <c r="BY33" s="75">
        <f>VLOOKUP($A33,'329'!$AH$1:$HN$2,68,FALSE)</f>
        <v>0</v>
      </c>
      <c r="BZ33" s="337"/>
      <c r="CA33" s="74">
        <f>VLOOKUP($A33,'329'!$AH$1:$HN$2,69,FALSE)</f>
        <v>0</v>
      </c>
      <c r="CB33" s="69">
        <f>VLOOKUP($A33,'329'!$AH$1:$HN$2,70,FALSE)</f>
        <v>0</v>
      </c>
      <c r="CC33" s="69">
        <f>VLOOKUP($A33,'329'!$AH$1:$HN$2,71,FALSE)</f>
        <v>0</v>
      </c>
      <c r="CD33" s="69">
        <f>VLOOKUP($A33,'329'!$AH$1:$HN$2,72,FALSE)</f>
        <v>0</v>
      </c>
      <c r="CE33" s="69">
        <f>VLOOKUP($A33,'329'!$AH$1:$HN$2,73,FALSE)</f>
        <v>0</v>
      </c>
      <c r="CF33" s="69">
        <f>VLOOKUP($A33,'329'!$AH$1:$HN$2,74,FALSE)</f>
        <v>0</v>
      </c>
      <c r="CG33" s="75">
        <f>VLOOKUP($A33,'329'!$AH$1:$HN$2,75,FALSE)</f>
        <v>0</v>
      </c>
      <c r="CH33" s="337"/>
      <c r="CI33" s="74">
        <f>VLOOKUP($A33,'329'!$AH$1:$HN$2,76,FALSE)</f>
        <v>0</v>
      </c>
      <c r="CJ33" s="69">
        <f>VLOOKUP($A33,'329'!$AH$1:$HN$2,77,FALSE)</f>
        <v>0</v>
      </c>
      <c r="CK33" s="69">
        <f>VLOOKUP($A33,'329'!$AH$1:$HN$2,78,FALSE)</f>
        <v>0</v>
      </c>
      <c r="CL33" s="69">
        <f>VLOOKUP($A33,'329'!$AH$1:$HN$2,79,FALSE)</f>
        <v>0</v>
      </c>
      <c r="CM33" s="69">
        <f>VLOOKUP($A33,'329'!$AH$1:$HN$2,80,FALSE)</f>
        <v>0</v>
      </c>
      <c r="CN33" s="69">
        <f>VLOOKUP($A33,'329'!$AH$1:$HN$2,81,FALSE)</f>
        <v>0</v>
      </c>
      <c r="CO33" s="75">
        <f>VLOOKUP($A33,'329'!$AH$1:$HN$2,82,FALSE)</f>
        <v>0</v>
      </c>
      <c r="CP33" s="337"/>
      <c r="CQ33" s="74">
        <f>VLOOKUP($A33,'329'!$AH$1:$HN$2,83,FALSE)</f>
        <v>0</v>
      </c>
      <c r="CR33" s="69">
        <f>VLOOKUP($A33,'329'!$AH$1:$HN$2,84,FALSE)</f>
        <v>0</v>
      </c>
      <c r="CS33" s="69">
        <f>VLOOKUP($A33,'329'!$AH$1:$HN$2,85,FALSE)</f>
        <v>0</v>
      </c>
      <c r="CT33" s="69">
        <f>VLOOKUP($A33,'329'!$AH$1:$HN$2,86,FALSE)</f>
        <v>0</v>
      </c>
      <c r="CU33" s="69">
        <f>VLOOKUP($A33,'329'!$AH$1:$HN$2,87,FALSE)</f>
        <v>0</v>
      </c>
      <c r="CV33" s="69">
        <f>VLOOKUP($A33,'329'!$AH$1:$HN$2,88,FALSE)</f>
        <v>0</v>
      </c>
      <c r="CW33" s="75">
        <f>VLOOKUP($A33,'329'!$AH$1:$HN$2,89,FALSE)</f>
        <v>0</v>
      </c>
      <c r="CX33" s="337"/>
      <c r="CY33" s="74">
        <f>VLOOKUP($A33,'329'!$AH$1:$HN$2,90,FALSE)</f>
        <v>0</v>
      </c>
      <c r="CZ33" s="69">
        <f>VLOOKUP($A33,'329'!$AH$1:$HN$2,91,FALSE)</f>
        <v>0</v>
      </c>
      <c r="DA33" s="69">
        <f>VLOOKUP($A33,'329'!$AH$1:$HN$2,92,FALSE)</f>
        <v>0</v>
      </c>
      <c r="DB33" s="69">
        <f>VLOOKUP($A33,'329'!$AH$1:$HN$2,93,FALSE)</f>
        <v>0</v>
      </c>
      <c r="DC33" s="69">
        <f>VLOOKUP($A33,'329'!$AH$1:$HN$2,94,FALSE)</f>
        <v>0</v>
      </c>
      <c r="DD33" s="69">
        <f>VLOOKUP($A33,'329'!$AH$1:$HN$2,95,FALSE)</f>
        <v>0</v>
      </c>
      <c r="DE33" s="75">
        <f>VLOOKUP($A33,'329'!$AH$1:$HN$2,96,FALSE)</f>
        <v>0</v>
      </c>
      <c r="DF33" s="337"/>
      <c r="DG33" s="74">
        <f>VLOOKUP($A33,'329'!$AH$1:$HN$2,97,FALSE)</f>
        <v>0</v>
      </c>
      <c r="DH33" s="69">
        <f>VLOOKUP($A33,'329'!$AH$1:$HN$2,98,FALSE)</f>
        <v>0</v>
      </c>
      <c r="DI33" s="69">
        <f>VLOOKUP($A33,'329'!$AH$1:$HN$2,99,FALSE)</f>
        <v>0</v>
      </c>
      <c r="DJ33" s="69">
        <f>VLOOKUP($A33,'329'!$AH$1:$HN$2,100,FALSE)</f>
        <v>0</v>
      </c>
      <c r="DK33" s="69">
        <f>VLOOKUP($A33,'329'!$AH$1:$HN$2,101,FALSE)</f>
        <v>0</v>
      </c>
      <c r="DL33" s="69">
        <f>VLOOKUP($A33,'329'!$AH$1:$HN$2,102,FALSE)</f>
        <v>0</v>
      </c>
      <c r="DM33" s="75">
        <f>VLOOKUP($A33,'329'!$AH$1:$HN$2,103,FALSE)</f>
        <v>0</v>
      </c>
      <c r="DN33" s="337"/>
      <c r="DO33" s="74">
        <f>VLOOKUP($A33,'329'!$AH$1:$HN$2,104,FALSE)</f>
        <v>0</v>
      </c>
      <c r="DP33" s="69">
        <f>VLOOKUP($A33,'329'!$AH$1:$HN$2,105,FALSE)</f>
        <v>0</v>
      </c>
      <c r="DQ33" s="69">
        <f>VLOOKUP($A33,'329'!$AH$1:$HN$2,106,FALSE)</f>
        <v>0</v>
      </c>
      <c r="DR33" s="69">
        <f>VLOOKUP($A33,'329'!$AH$1:$HN$2,107,FALSE)</f>
        <v>0</v>
      </c>
      <c r="DS33" s="69">
        <f>VLOOKUP($A33,'329'!$AH$1:$HN$2,108,FALSE)</f>
        <v>0</v>
      </c>
      <c r="DT33" s="69">
        <f>VLOOKUP($A33,'329'!$AH$1:$HN$2,109,FALSE)</f>
        <v>0</v>
      </c>
      <c r="DU33" s="75">
        <f>VLOOKUP($A33,'329'!$AH$1:$HN$2,110,FALSE)</f>
        <v>0</v>
      </c>
      <c r="DV33" s="337"/>
      <c r="DW33" s="74">
        <f>VLOOKUP($A33,'329'!$AH$1:$HN$2,111,FALSE)</f>
        <v>0</v>
      </c>
      <c r="DX33" s="69">
        <f>VLOOKUP($A33,'329'!$AH$1:$HN$2,112,FALSE)</f>
        <v>0</v>
      </c>
      <c r="DY33" s="69">
        <f>VLOOKUP($A33,'329'!$AH$1:$HN$2,113,FALSE)</f>
        <v>0</v>
      </c>
      <c r="DZ33" s="69">
        <f>VLOOKUP($A33,'329'!$AH$1:$HN$2,114,FALSE)</f>
        <v>0</v>
      </c>
      <c r="EA33" s="69">
        <f>VLOOKUP($A33,'329'!$AH$1:$HN$2,115,FALSE)</f>
        <v>0</v>
      </c>
      <c r="EB33" s="69">
        <f>VLOOKUP($A33,'329'!$AH$1:$HN$2,116,FALSE)</f>
        <v>0</v>
      </c>
      <c r="EC33" s="75">
        <f>VLOOKUP($A33,'329'!$AH$1:$HN$2,117,FALSE)</f>
        <v>0</v>
      </c>
      <c r="ED33" s="337"/>
      <c r="EE33" s="74">
        <f>VLOOKUP($A33,'329'!$AH$1:$HN$2,118,FALSE)</f>
        <v>0</v>
      </c>
      <c r="EF33" s="69">
        <f>VLOOKUP($A33,'329'!$AH$1:$HN$2,119,FALSE)</f>
        <v>0</v>
      </c>
      <c r="EG33" s="69">
        <f>VLOOKUP($A33,'329'!$AH$1:$HN$2,120,FALSE)</f>
        <v>0</v>
      </c>
      <c r="EH33" s="69">
        <f>VLOOKUP($A33,'329'!$AH$1:$HN$2,121,FALSE)</f>
        <v>0</v>
      </c>
      <c r="EI33" s="69">
        <f>VLOOKUP($A33,'329'!$AH$1:$HN$2,122,FALSE)</f>
        <v>0</v>
      </c>
      <c r="EJ33" s="69">
        <f>VLOOKUP($A33,'329'!$AH$1:$HN$2,123,FALSE)</f>
        <v>0</v>
      </c>
      <c r="EK33" s="75">
        <f>VLOOKUP($A33,'329'!$AH$1:$HN$2,124,FALSE)</f>
        <v>0</v>
      </c>
      <c r="EL33" s="337"/>
      <c r="EM33" s="74">
        <f>VLOOKUP($A33,'329'!$AH$1:$HN$2,125,FALSE)</f>
        <v>0</v>
      </c>
      <c r="EN33" s="69">
        <f>VLOOKUP($A33,'329'!$AH$1:$HN$2,126,FALSE)</f>
        <v>0</v>
      </c>
      <c r="EO33" s="69">
        <f>VLOOKUP($A33,'329'!$AH$1:$HN$2,127,FALSE)</f>
        <v>0</v>
      </c>
      <c r="EP33" s="69">
        <f>VLOOKUP($A33,'329'!$AH$1:$HN$2,128,FALSE)</f>
        <v>0</v>
      </c>
      <c r="EQ33" s="69">
        <f>VLOOKUP($A33,'329'!$AH$1:$HN$2,129,FALSE)</f>
        <v>0</v>
      </c>
      <c r="ER33" s="69">
        <f>VLOOKUP($A33,'329'!$AH$1:$HN$2,130,FALSE)</f>
        <v>0</v>
      </c>
      <c r="ES33" s="75">
        <f>VLOOKUP($A33,'329'!$AH$1:$HN$2,131,FALSE)</f>
        <v>0</v>
      </c>
      <c r="ET33" s="337"/>
      <c r="EU33" s="74">
        <f>VLOOKUP($A33,'329'!$AH$1:$HN$2,132,FALSE)</f>
        <v>0</v>
      </c>
      <c r="EV33" s="69">
        <f>VLOOKUP($A33,'329'!$AH$1:$HN$2,133,FALSE)</f>
        <v>0</v>
      </c>
      <c r="EW33" s="69">
        <f>VLOOKUP($A33,'329'!$AH$1:$HN$2,134,FALSE)</f>
        <v>0</v>
      </c>
      <c r="EX33" s="69">
        <f>VLOOKUP($A33,'329'!$AH$1:$HN$2,135,FALSE)</f>
        <v>0</v>
      </c>
      <c r="EY33" s="69">
        <f>VLOOKUP($A33,'329'!$AH$1:$HN$2,136,FALSE)</f>
        <v>0</v>
      </c>
      <c r="EZ33" s="69">
        <f>VLOOKUP($A33,'329'!$AH$1:$HN$2,137,FALSE)</f>
        <v>0</v>
      </c>
      <c r="FA33" s="75">
        <f>VLOOKUP($A33,'329'!$AH$1:$HN$2,138,FALSE)</f>
        <v>0</v>
      </c>
      <c r="FB33" s="337"/>
      <c r="FC33" s="74">
        <f>VLOOKUP($A33,'329'!$AH$1:$HN$2,139,FALSE)</f>
        <v>0</v>
      </c>
      <c r="FD33" s="69">
        <f>VLOOKUP($A33,'329'!$AH$1:$HN$2,140,FALSE)</f>
        <v>0</v>
      </c>
      <c r="FE33" s="69">
        <f>VLOOKUP($A33,'329'!$AH$1:$HN$2,141,FALSE)</f>
        <v>0</v>
      </c>
      <c r="FF33" s="69">
        <f>VLOOKUP($A33,'329'!$AH$1:$HN$2,142,FALSE)</f>
        <v>0</v>
      </c>
      <c r="FG33" s="69">
        <f>VLOOKUP($A33,'329'!$AH$1:$HN$2,143,FALSE)</f>
        <v>0</v>
      </c>
      <c r="FH33" s="69">
        <f>VLOOKUP($A33,'329'!$AH$1:$HN$2,144,FALSE)</f>
        <v>0</v>
      </c>
      <c r="FI33" s="75">
        <f>VLOOKUP($A33,'329'!$AH$1:$HN$2,145,FALSE)</f>
        <v>0</v>
      </c>
      <c r="FJ33" s="337"/>
      <c r="FK33" s="74">
        <f>VLOOKUP($A33,'329'!$AH$1:$HN$2,146,FALSE)</f>
        <v>0</v>
      </c>
      <c r="FL33" s="69">
        <f>VLOOKUP($A33,'329'!$AH$1:$HN$2,147,FALSE)</f>
        <v>0</v>
      </c>
      <c r="FM33" s="69">
        <f>VLOOKUP($A33,'329'!$AH$1:$HN$2,148,FALSE)</f>
        <v>0</v>
      </c>
      <c r="FN33" s="69">
        <f>VLOOKUP($A33,'329'!$AH$1:$HN$2,149,FALSE)</f>
        <v>0</v>
      </c>
      <c r="FO33" s="69">
        <f>VLOOKUP($A33,'329'!$AH$1:$HN$2,150,FALSE)</f>
        <v>0</v>
      </c>
      <c r="FP33" s="69">
        <f>VLOOKUP($A33,'329'!$AH$1:$HN$2,151,FALSE)</f>
        <v>0</v>
      </c>
      <c r="FQ33" s="75">
        <f>VLOOKUP($A33,'329'!$AH$1:$HN$2,152,FALSE)</f>
        <v>0</v>
      </c>
      <c r="FR33" s="337"/>
      <c r="FS33" s="74">
        <f>VLOOKUP($A33,'329'!$AH$1:$HN$2,153,FALSE)</f>
        <v>0</v>
      </c>
      <c r="FT33" s="69">
        <f>VLOOKUP($A33,'329'!$AH$1:$HN$2,154,FALSE)</f>
        <v>0</v>
      </c>
      <c r="FU33" s="69">
        <f>VLOOKUP($A33,'329'!$AH$1:$HN$2,155,FALSE)</f>
        <v>0</v>
      </c>
      <c r="FV33" s="69">
        <f>VLOOKUP($A33,'329'!$AH$1:$HN$2,156,FALSE)</f>
        <v>0</v>
      </c>
      <c r="FW33" s="69">
        <f>VLOOKUP($A33,'329'!$AH$1:$HN$2,157,FALSE)</f>
        <v>0</v>
      </c>
      <c r="FX33" s="69">
        <f>VLOOKUP($A33,'329'!$AH$1:$HN$2,158,FALSE)</f>
        <v>0</v>
      </c>
      <c r="FY33" s="75">
        <f>VLOOKUP($A33,'329'!$AH$1:$HN$2,159,FALSE)</f>
        <v>0</v>
      </c>
      <c r="FZ33" s="337"/>
      <c r="GA33" s="74">
        <f>VLOOKUP($A33,'329'!$AH$1:$HN$2,160,FALSE)</f>
        <v>0</v>
      </c>
      <c r="GB33" s="69">
        <f>VLOOKUP($A33,'329'!$AH$1:$HN$2,161,FALSE)</f>
        <v>0</v>
      </c>
      <c r="GC33" s="69">
        <f>VLOOKUP($A33,'329'!$AH$1:$HN$2,162,FALSE)</f>
        <v>0</v>
      </c>
      <c r="GD33" s="69">
        <f>VLOOKUP($A33,'329'!$AH$1:$HN$2,163,FALSE)</f>
        <v>0</v>
      </c>
      <c r="GE33" s="69">
        <f>VLOOKUP($A33,'329'!$AH$1:$HN$2,164,FALSE)</f>
        <v>0</v>
      </c>
      <c r="GF33" s="69">
        <f>VLOOKUP($A33,'329'!$AH$1:$HN$2,165,FALSE)</f>
        <v>0</v>
      </c>
      <c r="GG33" s="75">
        <f>VLOOKUP($A33,'329'!$AH$1:$HN$2,166,FALSE)</f>
        <v>0</v>
      </c>
      <c r="GH33" s="337"/>
      <c r="GI33" s="74">
        <f>VLOOKUP($A33,'329'!$AH$1:$HN$2,167,FALSE)</f>
        <v>0</v>
      </c>
      <c r="GJ33" s="69">
        <f>VLOOKUP($A33,'329'!$AH$1:$HN$2,168,FALSE)</f>
        <v>0</v>
      </c>
      <c r="GK33" s="69">
        <f>VLOOKUP($A33,'329'!$AH$1:$HN$2,169,FALSE)</f>
        <v>0</v>
      </c>
      <c r="GL33" s="69">
        <f>VLOOKUP($A33,'329'!$AH$1:$HN$2,170,FALSE)</f>
        <v>0</v>
      </c>
      <c r="GM33" s="69">
        <f>VLOOKUP($A33,'329'!$AH$1:$HN$2,171,FALSE)</f>
        <v>0</v>
      </c>
      <c r="GN33" s="69">
        <f>VLOOKUP($A33,'329'!$AH$1:$HN$2,172,FALSE)</f>
        <v>0</v>
      </c>
      <c r="GO33" s="75">
        <f>VLOOKUP($A33,'329'!$AH$1:$HN$2,173,FALSE)</f>
        <v>0</v>
      </c>
      <c r="GP33" s="337"/>
      <c r="GQ33" s="74">
        <f>VLOOKUP($A33,'329'!$AH$1:$HN$2,174,FALSE)</f>
        <v>0</v>
      </c>
      <c r="GR33" s="69">
        <f>VLOOKUP($A33,'329'!$AH$1:$HN$2,175,FALSE)</f>
        <v>0</v>
      </c>
      <c r="GS33" s="69">
        <f>VLOOKUP($A33,'329'!$AH$1:$HN$2,176,FALSE)</f>
        <v>0</v>
      </c>
      <c r="GT33" s="69">
        <f>VLOOKUP($A33,'329'!$AH$1:$HN$2,177,FALSE)</f>
        <v>0</v>
      </c>
      <c r="GU33" s="69">
        <f>VLOOKUP($A33,'329'!$AH$1:$HN$2,178,FALSE)</f>
        <v>0</v>
      </c>
      <c r="GV33" s="69">
        <f>VLOOKUP($A33,'329'!$AH$1:$HN$2,179,FALSE)</f>
        <v>0</v>
      </c>
      <c r="GW33" s="75">
        <f>VLOOKUP($A33,'329'!$AH$1:$HN$2,180,FALSE)</f>
        <v>0</v>
      </c>
      <c r="GX33" s="337"/>
      <c r="GY33" s="74">
        <f>VLOOKUP($A33,'329'!$AH$1:$HN$2,181,FALSE)</f>
        <v>0</v>
      </c>
      <c r="GZ33" s="69">
        <f>VLOOKUP($A33,'329'!$AH$1:$HN$2,182,FALSE)</f>
        <v>0</v>
      </c>
      <c r="HA33" s="69">
        <f>VLOOKUP($A33,'329'!$AH$1:$HN$2,183,FALSE)</f>
        <v>0</v>
      </c>
      <c r="HB33" s="69">
        <f>VLOOKUP($A33,'329'!$AH$1:$HN$2,184,FALSE)</f>
        <v>0</v>
      </c>
      <c r="HC33" s="69">
        <f>VLOOKUP($A33,'329'!$AH$1:$HN$2,185,FALSE)</f>
        <v>0</v>
      </c>
      <c r="HD33" s="69">
        <f>VLOOKUP($A33,'329'!$AH$1:$HN$2,186,FALSE)</f>
        <v>0</v>
      </c>
      <c r="HE33" s="124">
        <f>VLOOKUP($A33,'329'!$AH$1:$HN$2,187,FALSE)</f>
        <v>0</v>
      </c>
      <c r="HF33" s="24"/>
    </row>
    <row r="34" spans="1:215" x14ac:dyDescent="0.25">
      <c r="A34" s="314">
        <f>A33+1</f>
        <v>230</v>
      </c>
      <c r="B34" s="315">
        <f>VLOOKUP($A34,'330'!$AH$1:$HN$2,2,FALSE)</f>
        <v>0</v>
      </c>
      <c r="C34" s="290">
        <f>VLOOKUP($A34,'330'!$AH$1:$HN$2,3,FALSE)</f>
        <v>0</v>
      </c>
      <c r="D34" s="290">
        <f>VLOOKUP($A34,'330'!$AH$1:$HN$2,4,FALSE)</f>
        <v>0</v>
      </c>
      <c r="E34" s="292">
        <f>VLOOKUP($A34,'330'!$AH$1:$HN$2,5,FALSE)</f>
        <v>0</v>
      </c>
      <c r="F34" s="337"/>
      <c r="G34" s="73">
        <f>VLOOKUP($A34,'330'!$AH$1:$HN$2,6,FALSE)</f>
        <v>0</v>
      </c>
      <c r="H34" s="24">
        <f>VLOOKUP($A34,'330'!$AH$1:$HN$2,7,FALSE)</f>
        <v>0</v>
      </c>
      <c r="I34" s="24">
        <f>VLOOKUP($A34,'330'!$AH$1:$HN$2,8,FALSE)</f>
        <v>0</v>
      </c>
      <c r="J34" s="24">
        <f>VLOOKUP($A34,'330'!$AH$1:$HN$2,9,FALSE)</f>
        <v>0</v>
      </c>
      <c r="K34" s="24">
        <f>VLOOKUP($A34,'330'!$AH$1:$HN$2,10,FALSE)</f>
        <v>0</v>
      </c>
      <c r="L34" s="24">
        <f>VLOOKUP($A34,'330'!$AH$1:$HN$2,11,FALSE)</f>
        <v>0</v>
      </c>
      <c r="M34" s="137">
        <f>VLOOKUP($A34,'330'!$AH$1:$HN$2,12,FALSE)</f>
        <v>0</v>
      </c>
      <c r="N34" s="337"/>
      <c r="O34" s="74">
        <f>VLOOKUP($A34,'330'!$AH$1:$HN$2,13,FALSE)</f>
        <v>0</v>
      </c>
      <c r="P34" s="69">
        <f>VLOOKUP($A34,'330'!$AH$1:$HN$2,14,FALSE)</f>
        <v>0</v>
      </c>
      <c r="Q34" s="69">
        <f>VLOOKUP($A34,'330'!$AH$1:$HN$2,15,FALSE)</f>
        <v>0</v>
      </c>
      <c r="R34" s="69">
        <f>VLOOKUP($A34,'330'!$AH$1:$HN$2,16,FALSE)</f>
        <v>0</v>
      </c>
      <c r="S34" s="69">
        <f>VLOOKUP($A34,'330'!$AH$1:$HN$2,17,FALSE)</f>
        <v>0</v>
      </c>
      <c r="T34" s="69">
        <f>VLOOKUP($A34,'330'!$AH$1:$HN$2,18,FALSE)</f>
        <v>0</v>
      </c>
      <c r="U34" s="75">
        <f>VLOOKUP($A34,'330'!$AH$1:$HN$2,19,FALSE)</f>
        <v>0</v>
      </c>
      <c r="V34" s="337"/>
      <c r="W34" s="74">
        <f>VLOOKUP($A34,'330'!$AH$1:$HN$2,20,FALSE)</f>
        <v>0</v>
      </c>
      <c r="X34" s="69">
        <f>VLOOKUP($A34,'330'!$AH$1:$HN$2,21,FALSE)</f>
        <v>0</v>
      </c>
      <c r="Y34" s="69">
        <f>VLOOKUP($A34,'330'!$AH$1:$HN$2,22,FALSE)</f>
        <v>0</v>
      </c>
      <c r="Z34" s="69">
        <f>VLOOKUP($A34,'330'!$AH$1:$HN$2,23,FALSE)</f>
        <v>0</v>
      </c>
      <c r="AA34" s="69">
        <f>VLOOKUP($A34,'330'!$AH$1:$HN$2,24,FALSE)</f>
        <v>0</v>
      </c>
      <c r="AB34" s="69">
        <f>VLOOKUP($A34,'330'!$AH$1:$HN$2,25,FALSE)</f>
        <v>0</v>
      </c>
      <c r="AC34" s="75">
        <f>VLOOKUP($A34,'330'!$AH$1:$HN$2,26,FALSE)</f>
        <v>0</v>
      </c>
      <c r="AD34" s="337"/>
      <c r="AE34" s="74">
        <f>VLOOKUP($A34,'330'!$AH$1:$HN$2,27,FALSE)</f>
        <v>0</v>
      </c>
      <c r="AF34" s="69">
        <f>VLOOKUP($A34,'330'!$AH$1:$HN$2,28,FALSE)</f>
        <v>0</v>
      </c>
      <c r="AG34" s="69">
        <f>VLOOKUP($A34,'330'!$AH$1:$HN$2,29,FALSE)</f>
        <v>0</v>
      </c>
      <c r="AH34" s="69">
        <f>VLOOKUP($A34,'330'!$AH$1:$HN$2,30,FALSE)</f>
        <v>0</v>
      </c>
      <c r="AI34" s="69">
        <f>VLOOKUP($A34,'330'!$AH$1:$HN$2,31,FALSE)</f>
        <v>0</v>
      </c>
      <c r="AJ34" s="69">
        <f>VLOOKUP($A34,'330'!$AH$1:$HN$2,32,FALSE)</f>
        <v>0</v>
      </c>
      <c r="AK34" s="75">
        <f>VLOOKUP($A34,'330'!$AH$1:$HN$2,33,FALSE)</f>
        <v>0</v>
      </c>
      <c r="AL34" s="337"/>
      <c r="AM34" s="74">
        <f>VLOOKUP($A34,'330'!$AH$1:$HN$2,34,FALSE)</f>
        <v>0</v>
      </c>
      <c r="AN34" s="69">
        <f>VLOOKUP($A34,'330'!$AH$1:$HN$2,35,FALSE)</f>
        <v>0</v>
      </c>
      <c r="AO34" s="69">
        <f>VLOOKUP($A34,'330'!$AH$1:$HN$2,36,FALSE)</f>
        <v>0</v>
      </c>
      <c r="AP34" s="69">
        <f>VLOOKUP($A34,'330'!$AH$1:$HN$2,37,FALSE)</f>
        <v>0</v>
      </c>
      <c r="AQ34" s="69">
        <f>VLOOKUP($A34,'330'!$AH$1:$HN$2,38,FALSE)</f>
        <v>0</v>
      </c>
      <c r="AR34" s="69">
        <f>VLOOKUP($A34,'330'!$AH$1:$HN$2,39,FALSE)</f>
        <v>0</v>
      </c>
      <c r="AS34" s="75">
        <f>VLOOKUP($A34,'330'!$AH$1:$HN$2,40,FALSE)</f>
        <v>0</v>
      </c>
      <c r="AT34" s="337"/>
      <c r="AU34" s="74">
        <f>VLOOKUP($A34,'330'!$AH$1:$HN$2,41,FALSE)</f>
        <v>0</v>
      </c>
      <c r="AV34" s="69">
        <f>VLOOKUP($A34,'330'!$AH$1:$HN$2,42,FALSE)</f>
        <v>0</v>
      </c>
      <c r="AW34" s="69">
        <f>VLOOKUP($A34,'330'!$AH$1:$HN$2,43,FALSE)</f>
        <v>0</v>
      </c>
      <c r="AX34" s="69">
        <f>VLOOKUP($A34,'330'!$AH$1:$HN$2,44,FALSE)</f>
        <v>0</v>
      </c>
      <c r="AY34" s="69">
        <f>VLOOKUP($A34,'330'!$AH$1:$HN$2,45,FALSE)</f>
        <v>0</v>
      </c>
      <c r="AZ34" s="69">
        <f>VLOOKUP($A34,'330'!$AH$1:$HN$2,46,FALSE)</f>
        <v>0</v>
      </c>
      <c r="BA34" s="75">
        <f>VLOOKUP($A34,'330'!$AH$1:$HN$2,47,FALSE)</f>
        <v>0</v>
      </c>
      <c r="BB34" s="337"/>
      <c r="BC34" s="74">
        <f>VLOOKUP($A34,'330'!$AH$1:$HN$2,48,FALSE)</f>
        <v>0</v>
      </c>
      <c r="BD34" s="69">
        <f>VLOOKUP($A34,'330'!$AH$1:$HN$2,49,FALSE)</f>
        <v>0</v>
      </c>
      <c r="BE34" s="69">
        <f>VLOOKUP($A34,'330'!$AH$1:$HN$2,50,FALSE)</f>
        <v>0</v>
      </c>
      <c r="BF34" s="69">
        <f>VLOOKUP($A34,'330'!$AH$1:$HN$2,51,FALSE)</f>
        <v>0</v>
      </c>
      <c r="BG34" s="69">
        <f>VLOOKUP($A34,'330'!$AH$1:$HN$2,52,FALSE)</f>
        <v>0</v>
      </c>
      <c r="BH34" s="69">
        <f>VLOOKUP($A34,'330'!$AH$1:$HN$2,53,FALSE)</f>
        <v>0</v>
      </c>
      <c r="BI34" s="75">
        <f>VLOOKUP($A34,'330'!$AH$1:$HN$2,54,FALSE)</f>
        <v>0</v>
      </c>
      <c r="BJ34" s="337"/>
      <c r="BK34" s="74">
        <f>VLOOKUP($A34,'330'!$AH$1:$HN$2,55,FALSE)</f>
        <v>0</v>
      </c>
      <c r="BL34" s="69">
        <f>VLOOKUP($A34,'330'!$AH$1:$HN$2,56,FALSE)</f>
        <v>0</v>
      </c>
      <c r="BM34" s="69">
        <f>VLOOKUP($A34,'330'!$AH$1:$HN$2,57,FALSE)</f>
        <v>0</v>
      </c>
      <c r="BN34" s="69">
        <f>VLOOKUP($A34,'330'!$AH$1:$HN$2,58,FALSE)</f>
        <v>0</v>
      </c>
      <c r="BO34" s="69">
        <f>VLOOKUP($A34,'330'!$AH$1:$HN$2,59,FALSE)</f>
        <v>0</v>
      </c>
      <c r="BP34" s="69">
        <f>VLOOKUP($A34,'330'!$AH$1:$HN$2,60,FALSE)</f>
        <v>0</v>
      </c>
      <c r="BQ34" s="75">
        <f>VLOOKUP($A34,'330'!$AH$1:$HN$2,61,FALSE)</f>
        <v>0</v>
      </c>
      <c r="BR34" s="337"/>
      <c r="BS34" s="74">
        <f>VLOOKUP($A34,'330'!$AH$1:$HN$2,62,FALSE)</f>
        <v>0</v>
      </c>
      <c r="BT34" s="69">
        <f>VLOOKUP($A34,'330'!$AH$1:$HN$2,63,FALSE)</f>
        <v>0</v>
      </c>
      <c r="BU34" s="69">
        <f>VLOOKUP($A34,'330'!$AH$1:$HN$2,64,FALSE)</f>
        <v>0</v>
      </c>
      <c r="BV34" s="69">
        <f>VLOOKUP($A34,'330'!$AH$1:$HN$2,65,FALSE)</f>
        <v>0</v>
      </c>
      <c r="BW34" s="69">
        <f>VLOOKUP($A34,'330'!$AH$1:$HN$2,66,FALSE)</f>
        <v>0</v>
      </c>
      <c r="BX34" s="69">
        <f>VLOOKUP($A34,'330'!$AH$1:$HN$2,67,FALSE)</f>
        <v>0</v>
      </c>
      <c r="BY34" s="75">
        <f>VLOOKUP($A34,'330'!$AH$1:$HN$2,68,FALSE)</f>
        <v>0</v>
      </c>
      <c r="BZ34" s="337"/>
      <c r="CA34" s="74">
        <f>VLOOKUP($A34,'330'!$AH$1:$HN$2,69,FALSE)</f>
        <v>0</v>
      </c>
      <c r="CB34" s="69">
        <f>VLOOKUP($A34,'330'!$AH$1:$HN$2,70,FALSE)</f>
        <v>0</v>
      </c>
      <c r="CC34" s="69">
        <f>VLOOKUP($A34,'330'!$AH$1:$HN$2,71,FALSE)</f>
        <v>0</v>
      </c>
      <c r="CD34" s="69">
        <f>VLOOKUP($A34,'330'!$AH$1:$HN$2,72,FALSE)</f>
        <v>0</v>
      </c>
      <c r="CE34" s="69">
        <f>VLOOKUP($A34,'330'!$AH$1:$HN$2,73,FALSE)</f>
        <v>0</v>
      </c>
      <c r="CF34" s="69">
        <f>VLOOKUP($A34,'330'!$AH$1:$HN$2,74,FALSE)</f>
        <v>0</v>
      </c>
      <c r="CG34" s="75">
        <f>VLOOKUP($A34,'330'!$AH$1:$HN$2,75,FALSE)</f>
        <v>0</v>
      </c>
      <c r="CH34" s="337"/>
      <c r="CI34" s="74">
        <f>VLOOKUP($A34,'330'!$AH$1:$HN$2,76,FALSE)</f>
        <v>0</v>
      </c>
      <c r="CJ34" s="69">
        <f>VLOOKUP($A34,'330'!$AH$1:$HN$2,77,FALSE)</f>
        <v>0</v>
      </c>
      <c r="CK34" s="69">
        <f>VLOOKUP($A34,'330'!$AH$1:$HN$2,78,FALSE)</f>
        <v>0</v>
      </c>
      <c r="CL34" s="69">
        <f>VLOOKUP($A34,'330'!$AH$1:$HN$2,79,FALSE)</f>
        <v>0</v>
      </c>
      <c r="CM34" s="69">
        <f>VLOOKUP($A34,'330'!$AH$1:$HN$2,80,FALSE)</f>
        <v>0</v>
      </c>
      <c r="CN34" s="69">
        <f>VLOOKUP($A34,'330'!$AH$1:$HN$2,81,FALSE)</f>
        <v>0</v>
      </c>
      <c r="CO34" s="75">
        <f>VLOOKUP($A34,'330'!$AH$1:$HN$2,82,FALSE)</f>
        <v>0</v>
      </c>
      <c r="CP34" s="337"/>
      <c r="CQ34" s="74">
        <f>VLOOKUP($A34,'330'!$AH$1:$HN$2,83,FALSE)</f>
        <v>0</v>
      </c>
      <c r="CR34" s="69">
        <f>VLOOKUP($A34,'330'!$AH$1:$HN$2,84,FALSE)</f>
        <v>0</v>
      </c>
      <c r="CS34" s="69">
        <f>VLOOKUP($A34,'330'!$AH$1:$HN$2,85,FALSE)</f>
        <v>0</v>
      </c>
      <c r="CT34" s="69">
        <f>VLOOKUP($A34,'330'!$AH$1:$HN$2,86,FALSE)</f>
        <v>0</v>
      </c>
      <c r="CU34" s="69">
        <f>VLOOKUP($A34,'330'!$AH$1:$HN$2,87,FALSE)</f>
        <v>0</v>
      </c>
      <c r="CV34" s="69">
        <f>VLOOKUP($A34,'330'!$AH$1:$HN$2,88,FALSE)</f>
        <v>0</v>
      </c>
      <c r="CW34" s="75">
        <f>VLOOKUP($A34,'330'!$AH$1:$HN$2,89,FALSE)</f>
        <v>0</v>
      </c>
      <c r="CX34" s="337"/>
      <c r="CY34" s="74">
        <f>VLOOKUP($A34,'330'!$AH$1:$HN$2,90,FALSE)</f>
        <v>0</v>
      </c>
      <c r="CZ34" s="69">
        <f>VLOOKUP($A34,'330'!$AH$1:$HN$2,91,FALSE)</f>
        <v>0</v>
      </c>
      <c r="DA34" s="69">
        <f>VLOOKUP($A34,'330'!$AH$1:$HN$2,92,FALSE)</f>
        <v>0</v>
      </c>
      <c r="DB34" s="69">
        <f>VLOOKUP($A34,'330'!$AH$1:$HN$2,93,FALSE)</f>
        <v>0</v>
      </c>
      <c r="DC34" s="69">
        <f>VLOOKUP($A34,'330'!$AH$1:$HN$2,94,FALSE)</f>
        <v>0</v>
      </c>
      <c r="DD34" s="69">
        <f>VLOOKUP($A34,'330'!$AH$1:$HN$2,95,FALSE)</f>
        <v>0</v>
      </c>
      <c r="DE34" s="75">
        <f>VLOOKUP($A34,'330'!$AH$1:$HN$2,96,FALSE)</f>
        <v>0</v>
      </c>
      <c r="DF34" s="337"/>
      <c r="DG34" s="74">
        <f>VLOOKUP($A34,'330'!$AH$1:$HN$2,97,FALSE)</f>
        <v>0</v>
      </c>
      <c r="DH34" s="69">
        <f>VLOOKUP($A34,'330'!$AH$1:$HN$2,98,FALSE)</f>
        <v>0</v>
      </c>
      <c r="DI34" s="69">
        <f>VLOOKUP($A34,'330'!$AH$1:$HN$2,99,FALSE)</f>
        <v>0</v>
      </c>
      <c r="DJ34" s="69">
        <f>VLOOKUP($A34,'330'!$AH$1:$HN$2,100,FALSE)</f>
        <v>0</v>
      </c>
      <c r="DK34" s="69">
        <f>VLOOKUP($A34,'330'!$AH$1:$HN$2,101,FALSE)</f>
        <v>0</v>
      </c>
      <c r="DL34" s="69">
        <f>VLOOKUP($A34,'330'!$AH$1:$HN$2,102,FALSE)</f>
        <v>0</v>
      </c>
      <c r="DM34" s="75">
        <f>VLOOKUP($A34,'330'!$AH$1:$HN$2,103,FALSE)</f>
        <v>0</v>
      </c>
      <c r="DN34" s="337"/>
      <c r="DO34" s="74">
        <f>VLOOKUP($A34,'330'!$AH$1:$HN$2,104,FALSE)</f>
        <v>0</v>
      </c>
      <c r="DP34" s="69">
        <f>VLOOKUP($A34,'330'!$AH$1:$HN$2,105,FALSE)</f>
        <v>0</v>
      </c>
      <c r="DQ34" s="69">
        <f>VLOOKUP($A34,'330'!$AH$1:$HN$2,106,FALSE)</f>
        <v>0</v>
      </c>
      <c r="DR34" s="69">
        <f>VLOOKUP($A34,'330'!$AH$1:$HN$2,107,FALSE)</f>
        <v>0</v>
      </c>
      <c r="DS34" s="69">
        <f>VLOOKUP($A34,'330'!$AH$1:$HN$2,108,FALSE)</f>
        <v>0</v>
      </c>
      <c r="DT34" s="69">
        <f>VLOOKUP($A34,'330'!$AH$1:$HN$2,109,FALSE)</f>
        <v>0</v>
      </c>
      <c r="DU34" s="75">
        <f>VLOOKUP($A34,'330'!$AH$1:$HN$2,110,FALSE)</f>
        <v>0</v>
      </c>
      <c r="DV34" s="337"/>
      <c r="DW34" s="74">
        <f>VLOOKUP($A34,'330'!$AH$1:$HN$2,111,FALSE)</f>
        <v>0</v>
      </c>
      <c r="DX34" s="69">
        <f>VLOOKUP($A34,'330'!$AH$1:$HN$2,112,FALSE)</f>
        <v>0</v>
      </c>
      <c r="DY34" s="69">
        <f>VLOOKUP($A34,'330'!$AH$1:$HN$2,113,FALSE)</f>
        <v>0</v>
      </c>
      <c r="DZ34" s="69">
        <f>VLOOKUP($A34,'330'!$AH$1:$HN$2,114,FALSE)</f>
        <v>0</v>
      </c>
      <c r="EA34" s="69">
        <f>VLOOKUP($A34,'330'!$AH$1:$HN$2,115,FALSE)</f>
        <v>0</v>
      </c>
      <c r="EB34" s="69">
        <f>VLOOKUP($A34,'330'!$AH$1:$HN$2,116,FALSE)</f>
        <v>0</v>
      </c>
      <c r="EC34" s="75">
        <f>VLOOKUP($A34,'330'!$AH$1:$HN$2,117,FALSE)</f>
        <v>0</v>
      </c>
      <c r="ED34" s="337"/>
      <c r="EE34" s="74">
        <f>VLOOKUP($A34,'330'!$AH$1:$HN$2,118,FALSE)</f>
        <v>0</v>
      </c>
      <c r="EF34" s="69">
        <f>VLOOKUP($A34,'330'!$AH$1:$HN$2,119,FALSE)</f>
        <v>0</v>
      </c>
      <c r="EG34" s="69">
        <f>VLOOKUP($A34,'330'!$AH$1:$HN$2,120,FALSE)</f>
        <v>0</v>
      </c>
      <c r="EH34" s="69">
        <f>VLOOKUP($A34,'330'!$AH$1:$HN$2,121,FALSE)</f>
        <v>0</v>
      </c>
      <c r="EI34" s="69">
        <f>VLOOKUP($A34,'330'!$AH$1:$HN$2,122,FALSE)</f>
        <v>0</v>
      </c>
      <c r="EJ34" s="69">
        <f>VLOOKUP($A34,'330'!$AH$1:$HN$2,123,FALSE)</f>
        <v>0</v>
      </c>
      <c r="EK34" s="75">
        <f>VLOOKUP($A34,'330'!$AH$1:$HN$2,124,FALSE)</f>
        <v>0</v>
      </c>
      <c r="EL34" s="337"/>
      <c r="EM34" s="74">
        <f>VLOOKUP($A34,'330'!$AH$1:$HN$2,125,FALSE)</f>
        <v>0</v>
      </c>
      <c r="EN34" s="69">
        <f>VLOOKUP($A34,'330'!$AH$1:$HN$2,126,FALSE)</f>
        <v>0</v>
      </c>
      <c r="EO34" s="69">
        <f>VLOOKUP($A34,'330'!$AH$1:$HN$2,127,FALSE)</f>
        <v>0</v>
      </c>
      <c r="EP34" s="69">
        <f>VLOOKUP($A34,'330'!$AH$1:$HN$2,128,FALSE)</f>
        <v>0</v>
      </c>
      <c r="EQ34" s="69">
        <f>VLOOKUP($A34,'330'!$AH$1:$HN$2,129,FALSE)</f>
        <v>0</v>
      </c>
      <c r="ER34" s="69">
        <f>VLOOKUP($A34,'330'!$AH$1:$HN$2,130,FALSE)</f>
        <v>0</v>
      </c>
      <c r="ES34" s="75">
        <f>VLOOKUP($A34,'330'!$AH$1:$HN$2,131,FALSE)</f>
        <v>0</v>
      </c>
      <c r="ET34" s="337"/>
      <c r="EU34" s="74">
        <f>VLOOKUP($A34,'330'!$AH$1:$HN$2,132,FALSE)</f>
        <v>0</v>
      </c>
      <c r="EV34" s="69">
        <f>VLOOKUP($A34,'330'!$AH$1:$HN$2,133,FALSE)</f>
        <v>0</v>
      </c>
      <c r="EW34" s="69">
        <f>VLOOKUP($A34,'330'!$AH$1:$HN$2,134,FALSE)</f>
        <v>0</v>
      </c>
      <c r="EX34" s="69">
        <f>VLOOKUP($A34,'330'!$AH$1:$HN$2,135,FALSE)</f>
        <v>0</v>
      </c>
      <c r="EY34" s="69">
        <f>VLOOKUP($A34,'330'!$AH$1:$HN$2,136,FALSE)</f>
        <v>0</v>
      </c>
      <c r="EZ34" s="69">
        <f>VLOOKUP($A34,'330'!$AH$1:$HN$2,137,FALSE)</f>
        <v>0</v>
      </c>
      <c r="FA34" s="75">
        <f>VLOOKUP($A34,'330'!$AH$1:$HN$2,138,FALSE)</f>
        <v>0</v>
      </c>
      <c r="FB34" s="337"/>
      <c r="FC34" s="74">
        <f>VLOOKUP($A34,'330'!$AH$1:$HN$2,139,FALSE)</f>
        <v>0</v>
      </c>
      <c r="FD34" s="69">
        <f>VLOOKUP($A34,'330'!$AH$1:$HN$2,140,FALSE)</f>
        <v>0</v>
      </c>
      <c r="FE34" s="69">
        <f>VLOOKUP($A34,'330'!$AH$1:$HN$2,141,FALSE)</f>
        <v>0</v>
      </c>
      <c r="FF34" s="69">
        <f>VLOOKUP($A34,'330'!$AH$1:$HN$2,142,FALSE)</f>
        <v>0</v>
      </c>
      <c r="FG34" s="69">
        <f>VLOOKUP($A34,'330'!$AH$1:$HN$2,143,FALSE)</f>
        <v>0</v>
      </c>
      <c r="FH34" s="69">
        <f>VLOOKUP($A34,'330'!$AH$1:$HN$2,144,FALSE)</f>
        <v>0</v>
      </c>
      <c r="FI34" s="75">
        <f>VLOOKUP($A34,'330'!$AH$1:$HN$2,145,FALSE)</f>
        <v>0</v>
      </c>
      <c r="FJ34" s="337"/>
      <c r="FK34" s="74">
        <f>VLOOKUP($A34,'330'!$AH$1:$HN$2,146,FALSE)</f>
        <v>0</v>
      </c>
      <c r="FL34" s="69">
        <f>VLOOKUP($A34,'330'!$AH$1:$HN$2,147,FALSE)</f>
        <v>0</v>
      </c>
      <c r="FM34" s="69">
        <f>VLOOKUP($A34,'330'!$AH$1:$HN$2,148,FALSE)</f>
        <v>0</v>
      </c>
      <c r="FN34" s="69">
        <f>VLOOKUP($A34,'330'!$AH$1:$HN$2,149,FALSE)</f>
        <v>0</v>
      </c>
      <c r="FO34" s="69">
        <f>VLOOKUP($A34,'330'!$AH$1:$HN$2,150,FALSE)</f>
        <v>0</v>
      </c>
      <c r="FP34" s="69">
        <f>VLOOKUP($A34,'330'!$AH$1:$HN$2,151,FALSE)</f>
        <v>0</v>
      </c>
      <c r="FQ34" s="75">
        <f>VLOOKUP($A34,'330'!$AH$1:$HN$2,152,FALSE)</f>
        <v>0</v>
      </c>
      <c r="FR34" s="337"/>
      <c r="FS34" s="74">
        <f>VLOOKUP($A34,'330'!$AH$1:$HN$2,153,FALSE)</f>
        <v>0</v>
      </c>
      <c r="FT34" s="69">
        <f>VLOOKUP($A34,'330'!$AH$1:$HN$2,154,FALSE)</f>
        <v>0</v>
      </c>
      <c r="FU34" s="69">
        <f>VLOOKUP($A34,'330'!$AH$1:$HN$2,155,FALSE)</f>
        <v>0</v>
      </c>
      <c r="FV34" s="69">
        <f>VLOOKUP($A34,'330'!$AH$1:$HN$2,156,FALSE)</f>
        <v>0</v>
      </c>
      <c r="FW34" s="69">
        <f>VLOOKUP($A34,'330'!$AH$1:$HN$2,157,FALSE)</f>
        <v>0</v>
      </c>
      <c r="FX34" s="69">
        <f>VLOOKUP($A34,'330'!$AH$1:$HN$2,158,FALSE)</f>
        <v>0</v>
      </c>
      <c r="FY34" s="75">
        <f>VLOOKUP($A34,'330'!$AH$1:$HN$2,159,FALSE)</f>
        <v>0</v>
      </c>
      <c r="FZ34" s="337"/>
      <c r="GA34" s="74">
        <f>VLOOKUP($A34,'330'!$AH$1:$HN$2,160,FALSE)</f>
        <v>0</v>
      </c>
      <c r="GB34" s="69">
        <f>VLOOKUP($A34,'330'!$AH$1:$HN$2,161,FALSE)</f>
        <v>0</v>
      </c>
      <c r="GC34" s="69">
        <f>VLOOKUP($A34,'330'!$AH$1:$HN$2,162,FALSE)</f>
        <v>0</v>
      </c>
      <c r="GD34" s="69">
        <f>VLOOKUP($A34,'330'!$AH$1:$HN$2,163,FALSE)</f>
        <v>0</v>
      </c>
      <c r="GE34" s="69">
        <f>VLOOKUP($A34,'330'!$AH$1:$HN$2,164,FALSE)</f>
        <v>0</v>
      </c>
      <c r="GF34" s="69">
        <f>VLOOKUP($A34,'330'!$AH$1:$HN$2,165,FALSE)</f>
        <v>0</v>
      </c>
      <c r="GG34" s="75">
        <f>VLOOKUP($A34,'330'!$AH$1:$HN$2,166,FALSE)</f>
        <v>0</v>
      </c>
      <c r="GH34" s="337"/>
      <c r="GI34" s="74">
        <f>VLOOKUP($A34,'330'!$AH$1:$HN$2,167,FALSE)</f>
        <v>0</v>
      </c>
      <c r="GJ34" s="69">
        <f>VLOOKUP($A34,'330'!$AH$1:$HN$2,168,FALSE)</f>
        <v>0</v>
      </c>
      <c r="GK34" s="69">
        <f>VLOOKUP($A34,'330'!$AH$1:$HN$2,169,FALSE)</f>
        <v>0</v>
      </c>
      <c r="GL34" s="69">
        <f>VLOOKUP($A34,'330'!$AH$1:$HN$2,170,FALSE)</f>
        <v>0</v>
      </c>
      <c r="GM34" s="69">
        <f>VLOOKUP($A34,'330'!$AH$1:$HN$2,171,FALSE)</f>
        <v>0</v>
      </c>
      <c r="GN34" s="69">
        <f>VLOOKUP($A34,'330'!$AH$1:$HN$2,172,FALSE)</f>
        <v>0</v>
      </c>
      <c r="GO34" s="75">
        <f>VLOOKUP($A34,'330'!$AH$1:$HN$2,173,FALSE)</f>
        <v>0</v>
      </c>
      <c r="GP34" s="337"/>
      <c r="GQ34" s="74">
        <f>VLOOKUP($A34,'330'!$AH$1:$HN$2,174,FALSE)</f>
        <v>0</v>
      </c>
      <c r="GR34" s="69">
        <f>VLOOKUP($A34,'330'!$AH$1:$HN$2,175,FALSE)</f>
        <v>0</v>
      </c>
      <c r="GS34" s="69">
        <f>VLOOKUP($A34,'330'!$AH$1:$HN$2,176,FALSE)</f>
        <v>0</v>
      </c>
      <c r="GT34" s="69">
        <f>VLOOKUP($A34,'330'!$AH$1:$HN$2,177,FALSE)</f>
        <v>0</v>
      </c>
      <c r="GU34" s="69">
        <f>VLOOKUP($A34,'330'!$AH$1:$HN$2,178,FALSE)</f>
        <v>0</v>
      </c>
      <c r="GV34" s="69">
        <f>VLOOKUP($A34,'330'!$AH$1:$HN$2,179,FALSE)</f>
        <v>0</v>
      </c>
      <c r="GW34" s="75">
        <f>VLOOKUP($A34,'330'!$AH$1:$HN$2,180,FALSE)</f>
        <v>0</v>
      </c>
      <c r="GX34" s="337"/>
      <c r="GY34" s="74">
        <f>VLOOKUP($A34,'330'!$AH$1:$HN$2,181,FALSE)</f>
        <v>0</v>
      </c>
      <c r="GZ34" s="69">
        <f>VLOOKUP($A34,'330'!$AH$1:$HN$2,182,FALSE)</f>
        <v>0</v>
      </c>
      <c r="HA34" s="69">
        <f>VLOOKUP($A34,'330'!$AH$1:$HN$2,183,FALSE)</f>
        <v>0</v>
      </c>
      <c r="HB34" s="69">
        <f>VLOOKUP($A34,'330'!$AH$1:$HN$2,184,FALSE)</f>
        <v>0</v>
      </c>
      <c r="HC34" s="69">
        <f>VLOOKUP($A34,'330'!$AH$1:$HN$2,185,FALSE)</f>
        <v>0</v>
      </c>
      <c r="HD34" s="69">
        <f>VLOOKUP($A34,'330'!$AH$1:$HN$2,186,FALSE)</f>
        <v>0</v>
      </c>
      <c r="HE34" s="124">
        <f>VLOOKUP($A34,'330'!$AH$1:$HN$2,187,FALSE)</f>
        <v>0</v>
      </c>
      <c r="HF34" s="24"/>
    </row>
    <row r="35" spans="1:215" x14ac:dyDescent="0.25">
      <c r="A35" s="314">
        <f t="shared" si="0"/>
        <v>231</v>
      </c>
      <c r="B35" s="315">
        <f>VLOOKUP($A35,'331'!$AG$1:$HM$2,2,FALSE)</f>
        <v>0</v>
      </c>
      <c r="C35" s="290">
        <f>VLOOKUP($A35,'331'!$AG$1:$HM$2,3,FALSE)</f>
        <v>0</v>
      </c>
      <c r="D35" s="290">
        <f>VLOOKUP($A35,'331'!$AG$1:$HM$2,4,FALSE)</f>
        <v>0</v>
      </c>
      <c r="E35" s="292">
        <f>VLOOKUP($A35,'331'!$AG$1:$HM$2,5,FALSE)</f>
        <v>0</v>
      </c>
      <c r="F35" s="337"/>
      <c r="G35" s="73">
        <f>VLOOKUP($A35,'331'!$AG$1:$HM$2,6,FALSE)</f>
        <v>0</v>
      </c>
      <c r="H35" s="24">
        <f>VLOOKUP($A35,'331'!$AG$1:$HM$2,7,FALSE)</f>
        <v>0</v>
      </c>
      <c r="I35" s="24">
        <f>VLOOKUP($A35,'331'!$AG$1:$HM$2,8,FALSE)</f>
        <v>0</v>
      </c>
      <c r="J35" s="24">
        <f>VLOOKUP($A35,'331'!$AG$1:$HM$2,9,FALSE)</f>
        <v>0</v>
      </c>
      <c r="K35" s="24">
        <f>VLOOKUP($A35,'331'!$AG$1:$HM$2,10,FALSE)</f>
        <v>0</v>
      </c>
      <c r="L35" s="24">
        <f>VLOOKUP($A35,'331'!$AG$1:$HM$2,11,FALSE)</f>
        <v>0</v>
      </c>
      <c r="M35" s="137">
        <f>VLOOKUP($A35,'331'!$AG$1:$HM$2,12,FALSE)</f>
        <v>0</v>
      </c>
      <c r="N35" s="337"/>
      <c r="O35" s="74">
        <f>VLOOKUP($A35,'331'!$AG$1:$HM$2,13,FALSE)</f>
        <v>0</v>
      </c>
      <c r="P35" s="69">
        <f>VLOOKUP($A35,'331'!$AG$1:$HM$2,14,FALSE)</f>
        <v>0</v>
      </c>
      <c r="Q35" s="69">
        <f>VLOOKUP($A35,'331'!$AG$1:$HM$2,15,FALSE)</f>
        <v>0</v>
      </c>
      <c r="R35" s="69">
        <f>VLOOKUP($A35,'331'!$AG$1:$HM$2,16,FALSE)</f>
        <v>0</v>
      </c>
      <c r="S35" s="69">
        <f>VLOOKUP($A35,'331'!$AG$1:$HM$2,17,FALSE)</f>
        <v>0</v>
      </c>
      <c r="T35" s="69">
        <f>VLOOKUP($A35,'331'!$AG$1:$HM$2,18,FALSE)</f>
        <v>0</v>
      </c>
      <c r="U35" s="75">
        <f>VLOOKUP($A35,'331'!$AG$1:$HM$2,19,FALSE)</f>
        <v>0</v>
      </c>
      <c r="V35" s="337"/>
      <c r="W35" s="74">
        <f>VLOOKUP($A35,'331'!$AG$1:$HM$2,20,FALSE)</f>
        <v>0</v>
      </c>
      <c r="X35" s="69">
        <f>VLOOKUP($A35,'331'!$AG$1:$HM$2,21,FALSE)</f>
        <v>0</v>
      </c>
      <c r="Y35" s="69">
        <f>VLOOKUP($A35,'331'!$AG$1:$HM$2,22,FALSE)</f>
        <v>0</v>
      </c>
      <c r="Z35" s="69">
        <f>VLOOKUP($A35,'331'!$AG$1:$HM$2,23,FALSE)</f>
        <v>0</v>
      </c>
      <c r="AA35" s="69">
        <f>VLOOKUP($A35,'331'!$AG$1:$HM$2,24,FALSE)</f>
        <v>0</v>
      </c>
      <c r="AB35" s="69">
        <f>VLOOKUP($A35,'331'!$AG$1:$HM$2,25,FALSE)</f>
        <v>0</v>
      </c>
      <c r="AC35" s="75">
        <f>VLOOKUP($A35,'331'!$AG$1:$HM$2,26,FALSE)</f>
        <v>0</v>
      </c>
      <c r="AD35" s="337"/>
      <c r="AE35" s="74">
        <f>VLOOKUP($A35,'331'!$AG$1:$HM$2,27,FALSE)</f>
        <v>0</v>
      </c>
      <c r="AF35" s="69">
        <f>VLOOKUP($A35,'331'!$AG$1:$HM$2,28,FALSE)</f>
        <v>0</v>
      </c>
      <c r="AG35" s="69">
        <f>VLOOKUP($A35,'331'!$AG$1:$HM$2,29,FALSE)</f>
        <v>0</v>
      </c>
      <c r="AH35" s="69">
        <f>VLOOKUP($A35,'331'!$AG$1:$HM$2,30,FALSE)</f>
        <v>0</v>
      </c>
      <c r="AI35" s="69">
        <f>VLOOKUP($A35,'331'!$AG$1:$HM$2,31,FALSE)</f>
        <v>0</v>
      </c>
      <c r="AJ35" s="69">
        <f>VLOOKUP($A35,'331'!$AG$1:$HM$2,32,FALSE)</f>
        <v>0</v>
      </c>
      <c r="AK35" s="75">
        <f>VLOOKUP($A35,'331'!$AG$1:$HM$2,33,FALSE)</f>
        <v>0</v>
      </c>
      <c r="AL35" s="337"/>
      <c r="AM35" s="74">
        <f>VLOOKUP($A35,'331'!$AG$1:$HM$2,34,FALSE)</f>
        <v>0</v>
      </c>
      <c r="AN35" s="69">
        <f>VLOOKUP($A35,'331'!$AG$1:$HM$2,35,FALSE)</f>
        <v>0</v>
      </c>
      <c r="AO35" s="69">
        <f>VLOOKUP($A35,'331'!$AG$1:$HM$2,36,FALSE)</f>
        <v>0</v>
      </c>
      <c r="AP35" s="69">
        <f>VLOOKUP($A35,'331'!$AG$1:$HM$2,37,FALSE)</f>
        <v>0</v>
      </c>
      <c r="AQ35" s="69">
        <f>VLOOKUP($A35,'331'!$AG$1:$HM$2,38,FALSE)</f>
        <v>0</v>
      </c>
      <c r="AR35" s="69">
        <f>VLOOKUP($A35,'331'!$AG$1:$HM$2,39,FALSE)</f>
        <v>0</v>
      </c>
      <c r="AS35" s="75">
        <f>VLOOKUP($A35,'331'!$AG$1:$HM$2,40,FALSE)</f>
        <v>0</v>
      </c>
      <c r="AT35" s="337"/>
      <c r="AU35" s="74">
        <f>VLOOKUP($A35,'331'!$AG$1:$HM$2,41,FALSE)</f>
        <v>0</v>
      </c>
      <c r="AV35" s="69">
        <f>VLOOKUP($A35,'331'!$AG$1:$HM$2,42,FALSE)</f>
        <v>0</v>
      </c>
      <c r="AW35" s="69">
        <f>VLOOKUP($A35,'331'!$AG$1:$HM$2,43,FALSE)</f>
        <v>0</v>
      </c>
      <c r="AX35" s="69">
        <f>VLOOKUP($A35,'331'!$AG$1:$HM$2,44,FALSE)</f>
        <v>0</v>
      </c>
      <c r="AY35" s="69">
        <f>VLOOKUP($A35,'331'!$AG$1:$HM$2,45,FALSE)</f>
        <v>0</v>
      </c>
      <c r="AZ35" s="69">
        <f>VLOOKUP($A35,'331'!$AG$1:$HM$2,46,FALSE)</f>
        <v>0</v>
      </c>
      <c r="BA35" s="75">
        <f>VLOOKUP($A35,'331'!$AG$1:$HM$2,47,FALSE)</f>
        <v>0</v>
      </c>
      <c r="BB35" s="337"/>
      <c r="BC35" s="74">
        <f>VLOOKUP($A35,'331'!$AG$1:$HM$2,48,FALSE)</f>
        <v>0</v>
      </c>
      <c r="BD35" s="69">
        <f>VLOOKUP($A35,'331'!$AG$1:$HM$2,49,FALSE)</f>
        <v>0</v>
      </c>
      <c r="BE35" s="69">
        <f>VLOOKUP($A35,'331'!$AG$1:$HM$2,50,FALSE)</f>
        <v>0</v>
      </c>
      <c r="BF35" s="69">
        <f>VLOOKUP($A35,'331'!$AG$1:$HM$2,51,FALSE)</f>
        <v>0</v>
      </c>
      <c r="BG35" s="69">
        <f>VLOOKUP($A35,'331'!$AG$1:$HM$2,52,FALSE)</f>
        <v>0</v>
      </c>
      <c r="BH35" s="69">
        <f>VLOOKUP($A35,'331'!$AG$1:$HM$2,53,FALSE)</f>
        <v>0</v>
      </c>
      <c r="BI35" s="75">
        <f>VLOOKUP($A35,'331'!$AG$1:$HM$2,54,FALSE)</f>
        <v>0</v>
      </c>
      <c r="BJ35" s="337"/>
      <c r="BK35" s="74">
        <f>VLOOKUP($A35,'331'!$AG$1:$HM$2,55,FALSE)</f>
        <v>0</v>
      </c>
      <c r="BL35" s="69">
        <f>VLOOKUP($A35,'331'!$AG$1:$HM$2,56,FALSE)</f>
        <v>0</v>
      </c>
      <c r="BM35" s="69">
        <f>VLOOKUP($A35,'331'!$AG$1:$HM$2,57,FALSE)</f>
        <v>0</v>
      </c>
      <c r="BN35" s="69">
        <f>VLOOKUP($A35,'331'!$AG$1:$HM$2,58,FALSE)</f>
        <v>0</v>
      </c>
      <c r="BO35" s="69">
        <f>VLOOKUP($A35,'331'!$AG$1:$HM$2,59,FALSE)</f>
        <v>0</v>
      </c>
      <c r="BP35" s="69">
        <f>VLOOKUP($A35,'331'!$AG$1:$HM$2,60,FALSE)</f>
        <v>0</v>
      </c>
      <c r="BQ35" s="75">
        <f>VLOOKUP($A35,'331'!$AG$1:$HM$2,61,FALSE)</f>
        <v>0</v>
      </c>
      <c r="BR35" s="337"/>
      <c r="BS35" s="74">
        <f>VLOOKUP($A35,'331'!$AG$1:$HM$2,62,FALSE)</f>
        <v>0</v>
      </c>
      <c r="BT35" s="69">
        <f>VLOOKUP($A35,'331'!$AG$1:$HM$2,63,FALSE)</f>
        <v>0</v>
      </c>
      <c r="BU35" s="69">
        <f>VLOOKUP($A35,'331'!$AG$1:$HM$2,64,FALSE)</f>
        <v>0</v>
      </c>
      <c r="BV35" s="69">
        <f>VLOOKUP($A35,'331'!$AG$1:$HM$2,65,FALSE)</f>
        <v>0</v>
      </c>
      <c r="BW35" s="69">
        <f>VLOOKUP($A35,'331'!$AG$1:$HM$2,66,FALSE)</f>
        <v>0</v>
      </c>
      <c r="BX35" s="69">
        <f>VLOOKUP($A35,'331'!$AG$1:$HM$2,67,FALSE)</f>
        <v>0</v>
      </c>
      <c r="BY35" s="75">
        <f>VLOOKUP($A35,'331'!$AG$1:$HM$2,68,FALSE)</f>
        <v>0</v>
      </c>
      <c r="BZ35" s="337"/>
      <c r="CA35" s="74">
        <f>VLOOKUP($A35,'331'!$AG$1:$HM$2,69,FALSE)</f>
        <v>0</v>
      </c>
      <c r="CB35" s="69">
        <f>VLOOKUP($A35,'331'!$AG$1:$HM$2,70,FALSE)</f>
        <v>0</v>
      </c>
      <c r="CC35" s="69">
        <f>VLOOKUP($A35,'331'!$AG$1:$HM$2,71,FALSE)</f>
        <v>0</v>
      </c>
      <c r="CD35" s="69">
        <f>VLOOKUP($A35,'331'!$AG$1:$HM$2,72,FALSE)</f>
        <v>0</v>
      </c>
      <c r="CE35" s="69">
        <f>VLOOKUP($A35,'331'!$AG$1:$HM$2,73,FALSE)</f>
        <v>0</v>
      </c>
      <c r="CF35" s="69">
        <f>VLOOKUP($A35,'331'!$AG$1:$HM$2,74,FALSE)</f>
        <v>0</v>
      </c>
      <c r="CG35" s="75">
        <f>VLOOKUP($A35,'331'!$AG$1:$HM$2,75,FALSE)</f>
        <v>0</v>
      </c>
      <c r="CH35" s="337"/>
      <c r="CI35" s="74">
        <f>VLOOKUP($A35,'331'!$AG$1:$HM$2,76,FALSE)</f>
        <v>0</v>
      </c>
      <c r="CJ35" s="69">
        <f>VLOOKUP($A35,'331'!$AG$1:$HM$2,77,FALSE)</f>
        <v>0</v>
      </c>
      <c r="CK35" s="69">
        <f>VLOOKUP($A35,'331'!$AG$1:$HM$2,78,FALSE)</f>
        <v>0</v>
      </c>
      <c r="CL35" s="69">
        <f>VLOOKUP($A35,'331'!$AG$1:$HM$2,79,FALSE)</f>
        <v>0</v>
      </c>
      <c r="CM35" s="69">
        <f>VLOOKUP($A35,'331'!$AG$1:$HM$2,80,FALSE)</f>
        <v>0</v>
      </c>
      <c r="CN35" s="69">
        <f>VLOOKUP($A35,'331'!$AG$1:$HM$2,81,FALSE)</f>
        <v>0</v>
      </c>
      <c r="CO35" s="75">
        <f>VLOOKUP($A35,'331'!$AG$1:$HM$2,82,FALSE)</f>
        <v>0</v>
      </c>
      <c r="CP35" s="337"/>
      <c r="CQ35" s="74">
        <f>VLOOKUP($A35,'331'!$AG$1:$HM$2,83,FALSE)</f>
        <v>0</v>
      </c>
      <c r="CR35" s="69">
        <f>VLOOKUP($A35,'331'!$AG$1:$HM$2,84,FALSE)</f>
        <v>0</v>
      </c>
      <c r="CS35" s="69">
        <f>VLOOKUP($A35,'331'!$AG$1:$HM$2,85,FALSE)</f>
        <v>0</v>
      </c>
      <c r="CT35" s="69">
        <f>VLOOKUP($A35,'331'!$AG$1:$HM$2,86,FALSE)</f>
        <v>0</v>
      </c>
      <c r="CU35" s="69">
        <f>VLOOKUP($A35,'331'!$AG$1:$HM$2,87,FALSE)</f>
        <v>0</v>
      </c>
      <c r="CV35" s="69">
        <f>VLOOKUP($A35,'331'!$AG$1:$HM$2,88,FALSE)</f>
        <v>0</v>
      </c>
      <c r="CW35" s="75">
        <f>VLOOKUP($A35,'331'!$AG$1:$HM$2,89,FALSE)</f>
        <v>0</v>
      </c>
      <c r="CX35" s="337"/>
      <c r="CY35" s="74">
        <f>VLOOKUP($A35,'331'!$AG$1:$HM$2,90,FALSE)</f>
        <v>0</v>
      </c>
      <c r="CZ35" s="69">
        <f>VLOOKUP($A35,'331'!$AG$1:$HM$2,91,FALSE)</f>
        <v>0</v>
      </c>
      <c r="DA35" s="69">
        <f>VLOOKUP($A35,'331'!$AG$1:$HM$2,92,FALSE)</f>
        <v>0</v>
      </c>
      <c r="DB35" s="69">
        <f>VLOOKUP($A35,'331'!$AG$1:$HM$2,93,FALSE)</f>
        <v>0</v>
      </c>
      <c r="DC35" s="69">
        <f>VLOOKUP($A35,'331'!$AG$1:$HM$2,94,FALSE)</f>
        <v>0</v>
      </c>
      <c r="DD35" s="69">
        <f>VLOOKUP($A35,'331'!$AG$1:$HM$2,95,FALSE)</f>
        <v>0</v>
      </c>
      <c r="DE35" s="75">
        <f>VLOOKUP($A35,'331'!$AG$1:$HM$2,96,FALSE)</f>
        <v>0</v>
      </c>
      <c r="DF35" s="337"/>
      <c r="DG35" s="74">
        <f>VLOOKUP($A35,'331'!$AG$1:$HM$2,97,FALSE)</f>
        <v>0</v>
      </c>
      <c r="DH35" s="69">
        <f>VLOOKUP($A35,'331'!$AG$1:$HM$2,98,FALSE)</f>
        <v>0</v>
      </c>
      <c r="DI35" s="69">
        <f>VLOOKUP($A35,'331'!$AG$1:$HM$2,99,FALSE)</f>
        <v>0</v>
      </c>
      <c r="DJ35" s="69">
        <f>VLOOKUP($A35,'331'!$AG$1:$HM$2,100,FALSE)</f>
        <v>0</v>
      </c>
      <c r="DK35" s="69">
        <f>VLOOKUP($A35,'331'!$AG$1:$HM$2,101,FALSE)</f>
        <v>0</v>
      </c>
      <c r="DL35" s="69">
        <f>VLOOKUP($A35,'331'!$AG$1:$HM$2,102,FALSE)</f>
        <v>0</v>
      </c>
      <c r="DM35" s="75">
        <f>VLOOKUP($A35,'331'!$AG$1:$HM$2,103,FALSE)</f>
        <v>0</v>
      </c>
      <c r="DN35" s="337"/>
      <c r="DO35" s="74">
        <f>VLOOKUP($A35,'331'!$AG$1:$HM$2,104,FALSE)</f>
        <v>0</v>
      </c>
      <c r="DP35" s="69">
        <f>VLOOKUP($A35,'331'!$AG$1:$HM$2,105,FALSE)</f>
        <v>0</v>
      </c>
      <c r="DQ35" s="69">
        <f>VLOOKUP($A35,'331'!$AG$1:$HM$2,106,FALSE)</f>
        <v>0</v>
      </c>
      <c r="DR35" s="69">
        <f>VLOOKUP($A35,'331'!$AG$1:$HM$2,107,FALSE)</f>
        <v>0</v>
      </c>
      <c r="DS35" s="69">
        <f>VLOOKUP($A35,'331'!$AG$1:$HM$2,108,FALSE)</f>
        <v>0</v>
      </c>
      <c r="DT35" s="69">
        <f>VLOOKUP($A35,'331'!$AG$1:$HM$2,109,FALSE)</f>
        <v>0</v>
      </c>
      <c r="DU35" s="75">
        <f>VLOOKUP($A35,'331'!$AG$1:$HM$2,110,FALSE)</f>
        <v>0</v>
      </c>
      <c r="DV35" s="337"/>
      <c r="DW35" s="74">
        <f>VLOOKUP($A35,'331'!$AG$1:$HM$2,111,FALSE)</f>
        <v>0</v>
      </c>
      <c r="DX35" s="69">
        <f>VLOOKUP($A35,'331'!$AG$1:$HM$2,112,FALSE)</f>
        <v>0</v>
      </c>
      <c r="DY35" s="69">
        <f>VLOOKUP($A35,'331'!$AG$1:$HM$2,113,FALSE)</f>
        <v>0</v>
      </c>
      <c r="DZ35" s="69">
        <f>VLOOKUP($A35,'331'!$AG$1:$HM$2,114,FALSE)</f>
        <v>0</v>
      </c>
      <c r="EA35" s="69">
        <f>VLOOKUP($A35,'331'!$AG$1:$HM$2,115,FALSE)</f>
        <v>0</v>
      </c>
      <c r="EB35" s="69">
        <f>VLOOKUP($A35,'331'!$AG$1:$HM$2,116,FALSE)</f>
        <v>0</v>
      </c>
      <c r="EC35" s="75">
        <f>VLOOKUP($A35,'331'!$AG$1:$HM$2,117,FALSE)</f>
        <v>0</v>
      </c>
      <c r="ED35" s="337"/>
      <c r="EE35" s="74">
        <f>VLOOKUP($A35,'331'!$AG$1:$HM$2,118,FALSE)</f>
        <v>0</v>
      </c>
      <c r="EF35" s="69">
        <f>VLOOKUP($A35,'331'!$AG$1:$HM$2,119,FALSE)</f>
        <v>0</v>
      </c>
      <c r="EG35" s="69">
        <f>VLOOKUP($A35,'331'!$AG$1:$HM$2,120,FALSE)</f>
        <v>0</v>
      </c>
      <c r="EH35" s="69">
        <f>VLOOKUP($A35,'331'!$AG$1:$HM$2,121,FALSE)</f>
        <v>0</v>
      </c>
      <c r="EI35" s="69">
        <f>VLOOKUP($A35,'331'!$AG$1:$HM$2,122,FALSE)</f>
        <v>0</v>
      </c>
      <c r="EJ35" s="69">
        <f>VLOOKUP($A35,'331'!$AG$1:$HM$2,123,FALSE)</f>
        <v>0</v>
      </c>
      <c r="EK35" s="75">
        <f>VLOOKUP($A35,'331'!$AG$1:$HM$2,124,FALSE)</f>
        <v>0</v>
      </c>
      <c r="EL35" s="337"/>
      <c r="EM35" s="74">
        <f>VLOOKUP($A35,'331'!$AG$1:$HM$2,125,FALSE)</f>
        <v>0</v>
      </c>
      <c r="EN35" s="69">
        <f>VLOOKUP($A35,'331'!$AG$1:$HM$2,126,FALSE)</f>
        <v>0</v>
      </c>
      <c r="EO35" s="69">
        <f>VLOOKUP($A35,'331'!$AG$1:$HM$2,127,FALSE)</f>
        <v>0</v>
      </c>
      <c r="EP35" s="69">
        <f>VLOOKUP($A35,'331'!$AG$1:$HM$2,128,FALSE)</f>
        <v>0</v>
      </c>
      <c r="EQ35" s="69">
        <f>VLOOKUP($A35,'331'!$AG$1:$HM$2,129,FALSE)</f>
        <v>0</v>
      </c>
      <c r="ER35" s="69">
        <f>VLOOKUP($A35,'331'!$AG$1:$HM$2,130,FALSE)</f>
        <v>0</v>
      </c>
      <c r="ES35" s="75">
        <f>VLOOKUP($A35,'331'!$AG$1:$HM$2,131,FALSE)</f>
        <v>0</v>
      </c>
      <c r="ET35" s="337"/>
      <c r="EU35" s="74">
        <f>VLOOKUP($A35,'331'!$AG$1:$HM$2,132,FALSE)</f>
        <v>0</v>
      </c>
      <c r="EV35" s="69">
        <f>VLOOKUP($A35,'331'!$AG$1:$HM$2,133,FALSE)</f>
        <v>0</v>
      </c>
      <c r="EW35" s="69">
        <f>VLOOKUP($A35,'331'!$AG$1:$HM$2,134,FALSE)</f>
        <v>0</v>
      </c>
      <c r="EX35" s="69">
        <f>VLOOKUP($A35,'331'!$AG$1:$HM$2,135,FALSE)</f>
        <v>0</v>
      </c>
      <c r="EY35" s="69">
        <f>VLOOKUP($A35,'331'!$AG$1:$HM$2,136,FALSE)</f>
        <v>0</v>
      </c>
      <c r="EZ35" s="69">
        <f>VLOOKUP($A35,'331'!$AG$1:$HM$2,137,FALSE)</f>
        <v>0</v>
      </c>
      <c r="FA35" s="75">
        <f>VLOOKUP($A35,'331'!$AG$1:$HM$2,138,FALSE)</f>
        <v>0</v>
      </c>
      <c r="FB35" s="337"/>
      <c r="FC35" s="74">
        <f>VLOOKUP($A35,'331'!$AG$1:$HM$2,139,FALSE)</f>
        <v>0</v>
      </c>
      <c r="FD35" s="69">
        <f>VLOOKUP($A35,'331'!$AG$1:$HM$2,140,FALSE)</f>
        <v>0</v>
      </c>
      <c r="FE35" s="69">
        <f>VLOOKUP($A35,'331'!$AG$1:$HM$2,141,FALSE)</f>
        <v>0</v>
      </c>
      <c r="FF35" s="69">
        <f>VLOOKUP($A35,'331'!$AG$1:$HM$2,142,FALSE)</f>
        <v>0</v>
      </c>
      <c r="FG35" s="69">
        <f>VLOOKUP($A35,'331'!$AG$1:$HM$2,143,FALSE)</f>
        <v>0</v>
      </c>
      <c r="FH35" s="69">
        <f>VLOOKUP($A35,'331'!$AG$1:$HM$2,144,FALSE)</f>
        <v>0</v>
      </c>
      <c r="FI35" s="75">
        <f>VLOOKUP($A35,'331'!$AG$1:$HM$2,145,FALSE)</f>
        <v>0</v>
      </c>
      <c r="FJ35" s="337"/>
      <c r="FK35" s="74">
        <f>VLOOKUP($A35,'331'!$AG$1:$HM$2,146,FALSE)</f>
        <v>0</v>
      </c>
      <c r="FL35" s="69">
        <f>VLOOKUP($A35,'331'!$AG$1:$HM$2,147,FALSE)</f>
        <v>0</v>
      </c>
      <c r="FM35" s="69">
        <f>VLOOKUP($A35,'331'!$AG$1:$HM$2,148,FALSE)</f>
        <v>0</v>
      </c>
      <c r="FN35" s="69">
        <f>VLOOKUP($A35,'331'!$AG$1:$HM$2,149,FALSE)</f>
        <v>0</v>
      </c>
      <c r="FO35" s="69">
        <f>VLOOKUP($A35,'331'!$AG$1:$HM$2,150,FALSE)</f>
        <v>0</v>
      </c>
      <c r="FP35" s="69">
        <f>VLOOKUP($A35,'331'!$AG$1:$HM$2,151,FALSE)</f>
        <v>0</v>
      </c>
      <c r="FQ35" s="75">
        <f>VLOOKUP($A35,'331'!$AG$1:$HM$2,152,FALSE)</f>
        <v>0</v>
      </c>
      <c r="FR35" s="337"/>
      <c r="FS35" s="74">
        <f>VLOOKUP($A35,'331'!$AG$1:$HM$2,153,FALSE)</f>
        <v>0</v>
      </c>
      <c r="FT35" s="69">
        <f>VLOOKUP($A35,'331'!$AG$1:$HM$2,154,FALSE)</f>
        <v>0</v>
      </c>
      <c r="FU35" s="69">
        <f>VLOOKUP($A35,'331'!$AG$1:$HM$2,155,FALSE)</f>
        <v>0</v>
      </c>
      <c r="FV35" s="69">
        <f>VLOOKUP($A35,'331'!$AG$1:$HM$2,156,FALSE)</f>
        <v>0</v>
      </c>
      <c r="FW35" s="69">
        <f>VLOOKUP($A35,'331'!$AG$1:$HM$2,157,FALSE)</f>
        <v>0</v>
      </c>
      <c r="FX35" s="69">
        <f>VLOOKUP($A35,'331'!$AG$1:$HM$2,158,FALSE)</f>
        <v>0</v>
      </c>
      <c r="FY35" s="75">
        <f>VLOOKUP($A35,'331'!$AG$1:$HM$2,159,FALSE)</f>
        <v>0</v>
      </c>
      <c r="FZ35" s="337"/>
      <c r="GA35" s="74">
        <f>VLOOKUP($A35,'331'!$AG$1:$HM$2,160,FALSE)</f>
        <v>0</v>
      </c>
      <c r="GB35" s="69">
        <f>VLOOKUP($A35,'331'!$AG$1:$HM$2,161,FALSE)</f>
        <v>0</v>
      </c>
      <c r="GC35" s="69">
        <f>VLOOKUP($A35,'331'!$AG$1:$HM$2,162,FALSE)</f>
        <v>0</v>
      </c>
      <c r="GD35" s="69">
        <f>VLOOKUP($A35,'331'!$AG$1:$HM$2,163,FALSE)</f>
        <v>0</v>
      </c>
      <c r="GE35" s="69">
        <f>VLOOKUP($A35,'331'!$AG$1:$HM$2,164,FALSE)</f>
        <v>0</v>
      </c>
      <c r="GF35" s="69">
        <f>VLOOKUP($A35,'331'!$AG$1:$HM$2,165,FALSE)</f>
        <v>0</v>
      </c>
      <c r="GG35" s="75">
        <f>VLOOKUP($A35,'331'!$AG$1:$HM$2,166,FALSE)</f>
        <v>0</v>
      </c>
      <c r="GH35" s="337"/>
      <c r="GI35" s="74">
        <f>VLOOKUP($A35,'331'!$AG$1:$HM$2,167,FALSE)</f>
        <v>0</v>
      </c>
      <c r="GJ35" s="69">
        <f>VLOOKUP($A35,'331'!$AG$1:$HM$2,168,FALSE)</f>
        <v>0</v>
      </c>
      <c r="GK35" s="69">
        <f>VLOOKUP($A35,'331'!$AG$1:$HM$2,169,FALSE)</f>
        <v>0</v>
      </c>
      <c r="GL35" s="69">
        <f>VLOOKUP($A35,'331'!$AG$1:$HM$2,170,FALSE)</f>
        <v>0</v>
      </c>
      <c r="GM35" s="69">
        <f>VLOOKUP($A35,'331'!$AG$1:$HM$2,171,FALSE)</f>
        <v>0</v>
      </c>
      <c r="GN35" s="69">
        <f>VLOOKUP($A35,'331'!$AG$1:$HM$2,172,FALSE)</f>
        <v>0</v>
      </c>
      <c r="GO35" s="75">
        <f>VLOOKUP($A35,'331'!$AG$1:$HM$2,173,FALSE)</f>
        <v>0</v>
      </c>
      <c r="GP35" s="337"/>
      <c r="GQ35" s="74">
        <f>VLOOKUP($A35,'331'!$AG$1:$HM$2,174,FALSE)</f>
        <v>0</v>
      </c>
      <c r="GR35" s="69">
        <f>VLOOKUP($A35,'331'!$AG$1:$HM$2,175,FALSE)</f>
        <v>0</v>
      </c>
      <c r="GS35" s="69">
        <f>VLOOKUP($A35,'331'!$AG$1:$HM$2,176,FALSE)</f>
        <v>0</v>
      </c>
      <c r="GT35" s="69">
        <f>VLOOKUP($A35,'331'!$AG$1:$HM$2,177,FALSE)</f>
        <v>0</v>
      </c>
      <c r="GU35" s="69">
        <f>VLOOKUP($A35,'331'!$AG$1:$HM$2,178,FALSE)</f>
        <v>0</v>
      </c>
      <c r="GV35" s="69">
        <f>VLOOKUP($A35,'331'!$AG$1:$HM$2,179,FALSE)</f>
        <v>0</v>
      </c>
      <c r="GW35" s="75">
        <f>VLOOKUP($A35,'331'!$AG$1:$HM$2,180,FALSE)</f>
        <v>0</v>
      </c>
      <c r="GX35" s="337"/>
      <c r="GY35" s="74">
        <f>VLOOKUP($A35,'331'!$AG$1:$HM$2,181,FALSE)</f>
        <v>0</v>
      </c>
      <c r="GZ35" s="69">
        <f>VLOOKUP($A35,'331'!$AG$1:$HM$2,182,FALSE)</f>
        <v>0</v>
      </c>
      <c r="HA35" s="69">
        <f>VLOOKUP($A35,'331'!$AG$1:$HM$2,183,FALSE)</f>
        <v>0</v>
      </c>
      <c r="HB35" s="69">
        <f>VLOOKUP($A35,'331'!$AG$1:$HM$2,184,FALSE)</f>
        <v>0</v>
      </c>
      <c r="HC35" s="69">
        <f>VLOOKUP($A35,'331'!$AG$1:$HM$2,185,FALSE)</f>
        <v>0</v>
      </c>
      <c r="HD35" s="69">
        <f>VLOOKUP($A35,'331'!$AG$1:$HM$2,186,FALSE)</f>
        <v>0</v>
      </c>
      <c r="HE35" s="124">
        <f>VLOOKUP($A35,'331'!$AG$1:$HM$2,187,FALSE)</f>
        <v>0</v>
      </c>
      <c r="HF35" s="24"/>
    </row>
    <row r="36" spans="1:215" x14ac:dyDescent="0.25">
      <c r="A36" s="314">
        <f t="shared" si="0"/>
        <v>232</v>
      </c>
      <c r="B36" s="315">
        <f>VLOOKUP($A36,'332'!$AP$1:$HV$2,2,FALSE)</f>
        <v>0</v>
      </c>
      <c r="C36" s="290">
        <f>VLOOKUP($A36,'332'!$AP$1:$HV$2,3,FALSE)</f>
        <v>0</v>
      </c>
      <c r="D36" s="290">
        <f>VLOOKUP($A36,'332'!$AP$1:$HV$2,4,FALSE)</f>
        <v>0</v>
      </c>
      <c r="E36" s="292">
        <f>VLOOKUP($A36,'332'!$AP$1:$HV$2,5,FALSE)</f>
        <v>0</v>
      </c>
      <c r="F36" s="337"/>
      <c r="G36" s="73">
        <f>VLOOKUP($A36,'332'!$AP$1:$HV$2,6,FALSE)</f>
        <v>0</v>
      </c>
      <c r="H36" s="24">
        <f>VLOOKUP($A36,'332'!$AP$1:$HV$2,7,FALSE)</f>
        <v>0</v>
      </c>
      <c r="I36" s="24">
        <f>VLOOKUP($A36,'332'!$AP$1:$HV$2,8,FALSE)</f>
        <v>0</v>
      </c>
      <c r="J36" s="24">
        <f>VLOOKUP($A36,'332'!$AP$1:$HV$2,9,FALSE)</f>
        <v>0</v>
      </c>
      <c r="K36" s="24">
        <f>VLOOKUP($A36,'332'!$AP$1:$HV$2,10,FALSE)</f>
        <v>0</v>
      </c>
      <c r="L36" s="24">
        <f>VLOOKUP($A36,'332'!$AP$1:$HV$2,11,FALSE)</f>
        <v>0</v>
      </c>
      <c r="M36" s="137">
        <f>VLOOKUP($A36,'332'!$AP$1:$HV$2,12,FALSE)</f>
        <v>0</v>
      </c>
      <c r="N36" s="337"/>
      <c r="O36" s="74">
        <f>VLOOKUP($A36,'332'!$AP$1:$HV$2,13,FALSE)</f>
        <v>0</v>
      </c>
      <c r="P36" s="69">
        <f>VLOOKUP($A36,'332'!$AP$1:$HV$2,14,FALSE)</f>
        <v>0</v>
      </c>
      <c r="Q36" s="69">
        <f>VLOOKUP($A36,'332'!$AP$1:$HV$2,15,FALSE)</f>
        <v>0</v>
      </c>
      <c r="R36" s="69">
        <f>VLOOKUP($A36,'332'!$AP$1:$HV$2,16,FALSE)</f>
        <v>0</v>
      </c>
      <c r="S36" s="69">
        <f>VLOOKUP($A36,'332'!$AP$1:$HV$2,17,FALSE)</f>
        <v>0</v>
      </c>
      <c r="T36" s="69">
        <f>VLOOKUP($A36,'332'!$AP$1:$HV$2,18,FALSE)</f>
        <v>0</v>
      </c>
      <c r="U36" s="75">
        <f>VLOOKUP($A36,'332'!$AP$1:$HV$2,19,FALSE)</f>
        <v>0</v>
      </c>
      <c r="V36" s="337"/>
      <c r="W36" s="74">
        <f>VLOOKUP($A36,'332'!$AP$1:$HV$2,20,FALSE)</f>
        <v>0</v>
      </c>
      <c r="X36" s="69">
        <f>VLOOKUP($A36,'332'!$AP$1:$HV$2,21,FALSE)</f>
        <v>0</v>
      </c>
      <c r="Y36" s="69">
        <f>VLOOKUP($A36,'332'!$AP$1:$HV$2,22,FALSE)</f>
        <v>0</v>
      </c>
      <c r="Z36" s="69">
        <f>VLOOKUP($A36,'332'!$AP$1:$HV$2,23,FALSE)</f>
        <v>0</v>
      </c>
      <c r="AA36" s="69">
        <f>VLOOKUP($A36,'332'!$AP$1:$HV$2,24,FALSE)</f>
        <v>0</v>
      </c>
      <c r="AB36" s="69">
        <f>VLOOKUP($A36,'332'!$AP$1:$HV$2,25,FALSE)</f>
        <v>0</v>
      </c>
      <c r="AC36" s="75">
        <f>VLOOKUP($A36,'332'!$AP$1:$HV$2,26,FALSE)</f>
        <v>0</v>
      </c>
      <c r="AD36" s="337"/>
      <c r="AE36" s="74">
        <f>VLOOKUP($A36,'332'!$AP$1:$HV$2,27,FALSE)</f>
        <v>0</v>
      </c>
      <c r="AF36" s="69">
        <f>VLOOKUP($A36,'332'!$AP$1:$HV$2,28,FALSE)</f>
        <v>0</v>
      </c>
      <c r="AG36" s="69">
        <f>VLOOKUP($A36,'332'!$AP$1:$HV$2,29,FALSE)</f>
        <v>0</v>
      </c>
      <c r="AH36" s="69">
        <f>VLOOKUP($A36,'332'!$AP$1:$HV$2,30,FALSE)</f>
        <v>0</v>
      </c>
      <c r="AI36" s="69">
        <f>VLOOKUP($A36,'332'!$AP$1:$HV$2,31,FALSE)</f>
        <v>0</v>
      </c>
      <c r="AJ36" s="69">
        <f>VLOOKUP($A36,'332'!$AP$1:$HV$2,32,FALSE)</f>
        <v>0</v>
      </c>
      <c r="AK36" s="75">
        <f>VLOOKUP($A36,'332'!$AP$1:$HV$2,33,FALSE)</f>
        <v>0</v>
      </c>
      <c r="AL36" s="337"/>
      <c r="AM36" s="74">
        <f>VLOOKUP($A36,'332'!$AP$1:$HV$2,34,FALSE)</f>
        <v>0</v>
      </c>
      <c r="AN36" s="69">
        <f>VLOOKUP($A36,'332'!$AP$1:$HV$2,35,FALSE)</f>
        <v>0</v>
      </c>
      <c r="AO36" s="69">
        <f>VLOOKUP($A36,'332'!$AP$1:$HV$2,36,FALSE)</f>
        <v>0</v>
      </c>
      <c r="AP36" s="69">
        <f>VLOOKUP($A36,'332'!$AP$1:$HV$2,37,FALSE)</f>
        <v>0</v>
      </c>
      <c r="AQ36" s="69">
        <f>VLOOKUP($A36,'332'!$AP$1:$HV$2,38,FALSE)</f>
        <v>0</v>
      </c>
      <c r="AR36" s="69">
        <f>VLOOKUP($A36,'332'!$AP$1:$HV$2,39,FALSE)</f>
        <v>0</v>
      </c>
      <c r="AS36" s="75">
        <f>VLOOKUP($A36,'332'!$AP$1:$HV$2,40,FALSE)</f>
        <v>0</v>
      </c>
      <c r="AT36" s="337"/>
      <c r="AU36" s="74">
        <f>VLOOKUP($A36,'332'!$AP$1:$HV$2,41,FALSE)</f>
        <v>0</v>
      </c>
      <c r="AV36" s="69">
        <f>VLOOKUP($A36,'332'!$AP$1:$HV$2,42,FALSE)</f>
        <v>0</v>
      </c>
      <c r="AW36" s="69">
        <f>VLOOKUP($A36,'332'!$AP$1:$HV$2,43,FALSE)</f>
        <v>0</v>
      </c>
      <c r="AX36" s="69">
        <f>VLOOKUP($A36,'332'!$AP$1:$HV$2,44,FALSE)</f>
        <v>0</v>
      </c>
      <c r="AY36" s="69">
        <f>VLOOKUP($A36,'332'!$AP$1:$HV$2,45,FALSE)</f>
        <v>0</v>
      </c>
      <c r="AZ36" s="69">
        <f>VLOOKUP($A36,'332'!$AP$1:$HV$2,46,FALSE)</f>
        <v>0</v>
      </c>
      <c r="BA36" s="75">
        <f>VLOOKUP($A36,'332'!$AP$1:$HV$2,47,FALSE)</f>
        <v>0</v>
      </c>
      <c r="BB36" s="337"/>
      <c r="BC36" s="74">
        <f>VLOOKUP($A36,'332'!$AP$1:$HV$2,48,FALSE)</f>
        <v>0</v>
      </c>
      <c r="BD36" s="69">
        <f>VLOOKUP($A36,'332'!$AP$1:$HV$2,49,FALSE)</f>
        <v>0</v>
      </c>
      <c r="BE36" s="69">
        <f>VLOOKUP($A36,'332'!$AP$1:$HV$2,50,FALSE)</f>
        <v>0</v>
      </c>
      <c r="BF36" s="69">
        <f>VLOOKUP($A36,'332'!$AP$1:$HV$2,51,FALSE)</f>
        <v>0</v>
      </c>
      <c r="BG36" s="69">
        <f>VLOOKUP($A36,'332'!$AP$1:$HV$2,52,FALSE)</f>
        <v>0</v>
      </c>
      <c r="BH36" s="69">
        <f>VLOOKUP($A36,'332'!$AP$1:$HV$2,53,FALSE)</f>
        <v>0</v>
      </c>
      <c r="BI36" s="75">
        <f>VLOOKUP($A36,'332'!$AP$1:$HV$2,54,FALSE)</f>
        <v>0</v>
      </c>
      <c r="BJ36" s="337"/>
      <c r="BK36" s="74">
        <f>VLOOKUP($A36,'332'!$AP$1:$HV$2,55,FALSE)</f>
        <v>0</v>
      </c>
      <c r="BL36" s="69">
        <f>VLOOKUP($A36,'332'!$AP$1:$HV$2,56,FALSE)</f>
        <v>0</v>
      </c>
      <c r="BM36" s="69">
        <f>VLOOKUP($A36,'332'!$AP$1:$HV$2,57,FALSE)</f>
        <v>0</v>
      </c>
      <c r="BN36" s="69">
        <f>VLOOKUP($A36,'332'!$AP$1:$HV$2,58,FALSE)</f>
        <v>0</v>
      </c>
      <c r="BO36" s="69">
        <f>VLOOKUP($A36,'332'!$AP$1:$HV$2,59,FALSE)</f>
        <v>0</v>
      </c>
      <c r="BP36" s="69">
        <f>VLOOKUP($A36,'332'!$AP$1:$HV$2,60,FALSE)</f>
        <v>0</v>
      </c>
      <c r="BQ36" s="75">
        <f>VLOOKUP($A36,'332'!$AP$1:$HV$2,61,FALSE)</f>
        <v>0</v>
      </c>
      <c r="BR36" s="337"/>
      <c r="BS36" s="74">
        <f>VLOOKUP($A36,'332'!$AP$1:$HV$2,62,FALSE)</f>
        <v>0</v>
      </c>
      <c r="BT36" s="69">
        <f>VLOOKUP($A36,'332'!$AP$1:$HV$2,63,FALSE)</f>
        <v>0</v>
      </c>
      <c r="BU36" s="69">
        <f>VLOOKUP($A36,'332'!$AP$1:$HV$2,64,FALSE)</f>
        <v>0</v>
      </c>
      <c r="BV36" s="69">
        <f>VLOOKUP($A36,'332'!$AP$1:$HV$2,65,FALSE)</f>
        <v>0</v>
      </c>
      <c r="BW36" s="69">
        <f>VLOOKUP($A36,'332'!$AP$1:$HV$2,66,FALSE)</f>
        <v>0</v>
      </c>
      <c r="BX36" s="69">
        <f>VLOOKUP($A36,'332'!$AP$1:$HV$2,67,FALSE)</f>
        <v>0</v>
      </c>
      <c r="BY36" s="75">
        <f>VLOOKUP($A36,'332'!$AP$1:$HV$2,68,FALSE)</f>
        <v>0</v>
      </c>
      <c r="BZ36" s="337"/>
      <c r="CA36" s="74">
        <f>VLOOKUP($A36,'332'!$AP$1:$HV$2,69,FALSE)</f>
        <v>0</v>
      </c>
      <c r="CB36" s="69">
        <f>VLOOKUP($A36,'332'!$AP$1:$HV$2,70,FALSE)</f>
        <v>0</v>
      </c>
      <c r="CC36" s="69">
        <f>VLOOKUP($A36,'332'!$AP$1:$HV$2,71,FALSE)</f>
        <v>0</v>
      </c>
      <c r="CD36" s="69">
        <f>VLOOKUP($A36,'332'!$AP$1:$HV$2,72,FALSE)</f>
        <v>0</v>
      </c>
      <c r="CE36" s="69">
        <f>VLOOKUP($A36,'332'!$AP$1:$HV$2,73,FALSE)</f>
        <v>0</v>
      </c>
      <c r="CF36" s="69">
        <f>VLOOKUP($A36,'332'!$AP$1:$HV$2,74,FALSE)</f>
        <v>0</v>
      </c>
      <c r="CG36" s="75">
        <f>VLOOKUP($A36,'332'!$AP$1:$HV$2,75,FALSE)</f>
        <v>0</v>
      </c>
      <c r="CH36" s="337"/>
      <c r="CI36" s="74">
        <f>VLOOKUP($A36,'332'!$AP$1:$HV$2,76,FALSE)</f>
        <v>0</v>
      </c>
      <c r="CJ36" s="69">
        <f>VLOOKUP($A36,'332'!$AP$1:$HV$2,77,FALSE)</f>
        <v>0</v>
      </c>
      <c r="CK36" s="69">
        <f>VLOOKUP($A36,'332'!$AP$1:$HV$2,78,FALSE)</f>
        <v>0</v>
      </c>
      <c r="CL36" s="69">
        <f>VLOOKUP($A36,'332'!$AP$1:$HV$2,79,FALSE)</f>
        <v>0</v>
      </c>
      <c r="CM36" s="69">
        <f>VLOOKUP($A36,'332'!$AP$1:$HV$2,80,FALSE)</f>
        <v>0</v>
      </c>
      <c r="CN36" s="69">
        <f>VLOOKUP($A36,'332'!$AP$1:$HV$2,81,FALSE)</f>
        <v>0</v>
      </c>
      <c r="CO36" s="75">
        <f>VLOOKUP($A36,'332'!$AP$1:$HV$2,82,FALSE)</f>
        <v>0</v>
      </c>
      <c r="CP36" s="337"/>
      <c r="CQ36" s="74">
        <f>VLOOKUP($A36,'332'!$AP$1:$HV$2,83,FALSE)</f>
        <v>0</v>
      </c>
      <c r="CR36" s="69">
        <f>VLOOKUP($A36,'332'!$AP$1:$HV$2,84,FALSE)</f>
        <v>0</v>
      </c>
      <c r="CS36" s="69">
        <f>VLOOKUP($A36,'332'!$AP$1:$HV$2,85,FALSE)</f>
        <v>0</v>
      </c>
      <c r="CT36" s="69">
        <f>VLOOKUP($A36,'332'!$AP$1:$HV$2,86,FALSE)</f>
        <v>0</v>
      </c>
      <c r="CU36" s="69">
        <f>VLOOKUP($A36,'332'!$AP$1:$HV$2,87,FALSE)</f>
        <v>0</v>
      </c>
      <c r="CV36" s="69">
        <f>VLOOKUP($A36,'332'!$AP$1:$HV$2,88,FALSE)</f>
        <v>0</v>
      </c>
      <c r="CW36" s="75">
        <f>VLOOKUP($A36,'332'!$AP$1:$HV$2,89,FALSE)</f>
        <v>0</v>
      </c>
      <c r="CX36" s="337"/>
      <c r="CY36" s="74">
        <f>VLOOKUP($A36,'332'!$AP$1:$HV$2,90,FALSE)</f>
        <v>0</v>
      </c>
      <c r="CZ36" s="69">
        <f>VLOOKUP($A36,'332'!$AP$1:$HV$2,91,FALSE)</f>
        <v>0</v>
      </c>
      <c r="DA36" s="69">
        <f>VLOOKUP($A36,'332'!$AP$1:$HV$2,92,FALSE)</f>
        <v>0</v>
      </c>
      <c r="DB36" s="69">
        <f>VLOOKUP($A36,'332'!$AP$1:$HV$2,93,FALSE)</f>
        <v>0</v>
      </c>
      <c r="DC36" s="69">
        <f>VLOOKUP($A36,'332'!$AP$1:$HV$2,94,FALSE)</f>
        <v>0</v>
      </c>
      <c r="DD36" s="69">
        <f>VLOOKUP($A36,'332'!$AP$1:$HV$2,95,FALSE)</f>
        <v>0</v>
      </c>
      <c r="DE36" s="75">
        <f>VLOOKUP($A36,'332'!$AP$1:$HV$2,96,FALSE)</f>
        <v>0</v>
      </c>
      <c r="DF36" s="337"/>
      <c r="DG36" s="74">
        <f>VLOOKUP($A36,'332'!$AP$1:$HV$2,97,FALSE)</f>
        <v>0</v>
      </c>
      <c r="DH36" s="69">
        <f>VLOOKUP($A36,'332'!$AP$1:$HV$2,98,FALSE)</f>
        <v>0</v>
      </c>
      <c r="DI36" s="69">
        <f>VLOOKUP($A36,'332'!$AP$1:$HV$2,99,FALSE)</f>
        <v>0</v>
      </c>
      <c r="DJ36" s="69">
        <f>VLOOKUP($A36,'332'!$AP$1:$HV$2,100,FALSE)</f>
        <v>0</v>
      </c>
      <c r="DK36" s="69">
        <f>VLOOKUP($A36,'332'!$AP$1:$HV$2,101,FALSE)</f>
        <v>0</v>
      </c>
      <c r="DL36" s="69">
        <f>VLOOKUP($A36,'332'!$AP$1:$HV$2,102,FALSE)</f>
        <v>0</v>
      </c>
      <c r="DM36" s="75">
        <f>VLOOKUP($A36,'332'!$AP$1:$HV$2,103,FALSE)</f>
        <v>0</v>
      </c>
      <c r="DN36" s="337"/>
      <c r="DO36" s="74">
        <f>VLOOKUP($A36,'332'!$AP$1:$HV$2,104,FALSE)</f>
        <v>0</v>
      </c>
      <c r="DP36" s="69">
        <f>VLOOKUP($A36,'332'!$AP$1:$HV$2,105,FALSE)</f>
        <v>0</v>
      </c>
      <c r="DQ36" s="69">
        <f>VLOOKUP($A36,'332'!$AP$1:$HV$2,106,FALSE)</f>
        <v>0</v>
      </c>
      <c r="DR36" s="69">
        <f>VLOOKUP($A36,'332'!$AP$1:$HV$2,107,FALSE)</f>
        <v>0</v>
      </c>
      <c r="DS36" s="69">
        <f>VLOOKUP($A36,'332'!$AP$1:$HV$2,108,FALSE)</f>
        <v>0</v>
      </c>
      <c r="DT36" s="69">
        <f>VLOOKUP($A36,'332'!$AP$1:$HV$2,109,FALSE)</f>
        <v>0</v>
      </c>
      <c r="DU36" s="75">
        <f>VLOOKUP($A36,'332'!$AP$1:$HV$2,110,FALSE)</f>
        <v>0</v>
      </c>
      <c r="DV36" s="337"/>
      <c r="DW36" s="74">
        <f>VLOOKUP($A36,'332'!$AP$1:$HV$2,111,FALSE)</f>
        <v>0</v>
      </c>
      <c r="DX36" s="69">
        <f>VLOOKUP($A36,'332'!$AP$1:$HV$2,112,FALSE)</f>
        <v>0</v>
      </c>
      <c r="DY36" s="69">
        <f>VLOOKUP($A36,'332'!$AP$1:$HV$2,113,FALSE)</f>
        <v>0</v>
      </c>
      <c r="DZ36" s="69">
        <f>VLOOKUP($A36,'332'!$AP$1:$HV$2,114,FALSE)</f>
        <v>0</v>
      </c>
      <c r="EA36" s="69">
        <f>VLOOKUP($A36,'332'!$AP$1:$HV$2,115,FALSE)</f>
        <v>0</v>
      </c>
      <c r="EB36" s="69">
        <f>VLOOKUP($A36,'332'!$AP$1:$HV$2,116,FALSE)</f>
        <v>0</v>
      </c>
      <c r="EC36" s="75">
        <f>VLOOKUP($A36,'332'!$AP$1:$HV$2,117,FALSE)</f>
        <v>0</v>
      </c>
      <c r="ED36" s="337"/>
      <c r="EE36" s="74">
        <f>VLOOKUP($A36,'332'!$AP$1:$HV$2,118,FALSE)</f>
        <v>0</v>
      </c>
      <c r="EF36" s="69">
        <f>VLOOKUP($A36,'332'!$AP$1:$HV$2,119,FALSE)</f>
        <v>0</v>
      </c>
      <c r="EG36" s="69">
        <f>VLOOKUP($A36,'332'!$AP$1:$HV$2,120,FALSE)</f>
        <v>0</v>
      </c>
      <c r="EH36" s="69">
        <f>VLOOKUP($A36,'332'!$AP$1:$HV$2,121,FALSE)</f>
        <v>0</v>
      </c>
      <c r="EI36" s="69">
        <f>VLOOKUP($A36,'332'!$AP$1:$HV$2,122,FALSE)</f>
        <v>0</v>
      </c>
      <c r="EJ36" s="69">
        <f>VLOOKUP($A36,'332'!$AP$1:$HV$2,123,FALSE)</f>
        <v>0</v>
      </c>
      <c r="EK36" s="75">
        <f>VLOOKUP($A36,'332'!$AP$1:$HV$2,124,FALSE)</f>
        <v>0</v>
      </c>
      <c r="EL36" s="337"/>
      <c r="EM36" s="74">
        <f>VLOOKUP($A36,'332'!$AP$1:$HV$2,125,FALSE)</f>
        <v>0</v>
      </c>
      <c r="EN36" s="69">
        <f>VLOOKUP($A36,'332'!$AP$1:$HV$2,126,FALSE)</f>
        <v>0</v>
      </c>
      <c r="EO36" s="69">
        <f>VLOOKUP($A36,'332'!$AP$1:$HV$2,127,FALSE)</f>
        <v>0</v>
      </c>
      <c r="EP36" s="69">
        <f>VLOOKUP($A36,'332'!$AP$1:$HV$2,128,FALSE)</f>
        <v>0</v>
      </c>
      <c r="EQ36" s="69">
        <f>VLOOKUP($A36,'332'!$AP$1:$HV$2,129,FALSE)</f>
        <v>0</v>
      </c>
      <c r="ER36" s="69">
        <f>VLOOKUP($A36,'332'!$AP$1:$HV$2,130,FALSE)</f>
        <v>0</v>
      </c>
      <c r="ES36" s="75">
        <f>VLOOKUP($A36,'332'!$AP$1:$HV$2,131,FALSE)</f>
        <v>0</v>
      </c>
      <c r="ET36" s="337"/>
      <c r="EU36" s="74">
        <f>VLOOKUP($A36,'332'!$AP$1:$HV$2,132,FALSE)</f>
        <v>0</v>
      </c>
      <c r="EV36" s="69">
        <f>VLOOKUP($A36,'332'!$AP$1:$HV$2,133,FALSE)</f>
        <v>0</v>
      </c>
      <c r="EW36" s="69">
        <f>VLOOKUP($A36,'332'!$AP$1:$HV$2,134,FALSE)</f>
        <v>0</v>
      </c>
      <c r="EX36" s="69">
        <f>VLOOKUP($A36,'332'!$AP$1:$HV$2,135,FALSE)</f>
        <v>0</v>
      </c>
      <c r="EY36" s="69">
        <f>VLOOKUP($A36,'332'!$AP$1:$HV$2,136,FALSE)</f>
        <v>0</v>
      </c>
      <c r="EZ36" s="69">
        <f>VLOOKUP($A36,'332'!$AP$1:$HV$2,137,FALSE)</f>
        <v>0</v>
      </c>
      <c r="FA36" s="75">
        <f>VLOOKUP($A36,'332'!$AP$1:$HV$2,138,FALSE)</f>
        <v>0</v>
      </c>
      <c r="FB36" s="337"/>
      <c r="FC36" s="74">
        <f>VLOOKUP($A36,'332'!$AP$1:$HV$2,139,FALSE)</f>
        <v>0</v>
      </c>
      <c r="FD36" s="69">
        <f>VLOOKUP($A36,'332'!$AP$1:$HV$2,140,FALSE)</f>
        <v>0</v>
      </c>
      <c r="FE36" s="69">
        <f>VLOOKUP($A36,'332'!$AP$1:$HV$2,141,FALSE)</f>
        <v>0</v>
      </c>
      <c r="FF36" s="69">
        <f>VLOOKUP($A36,'332'!$AP$1:$HV$2,142,FALSE)</f>
        <v>0</v>
      </c>
      <c r="FG36" s="69">
        <f>VLOOKUP($A36,'332'!$AP$1:$HV$2,143,FALSE)</f>
        <v>0</v>
      </c>
      <c r="FH36" s="69">
        <f>VLOOKUP($A36,'332'!$AP$1:$HV$2,144,FALSE)</f>
        <v>0</v>
      </c>
      <c r="FI36" s="75">
        <f>VLOOKUP($A36,'332'!$AP$1:$HV$2,145,FALSE)</f>
        <v>0</v>
      </c>
      <c r="FJ36" s="337"/>
      <c r="FK36" s="74">
        <f>VLOOKUP($A36,'332'!$AP$1:$HV$2,146,FALSE)</f>
        <v>0</v>
      </c>
      <c r="FL36" s="69">
        <f>VLOOKUP($A36,'332'!$AP$1:$HV$2,147,FALSE)</f>
        <v>0</v>
      </c>
      <c r="FM36" s="69">
        <f>VLOOKUP($A36,'332'!$AP$1:$HV$2,148,FALSE)</f>
        <v>0</v>
      </c>
      <c r="FN36" s="69">
        <f>VLOOKUP($A36,'332'!$AP$1:$HV$2,149,FALSE)</f>
        <v>0</v>
      </c>
      <c r="FO36" s="69">
        <f>VLOOKUP($A36,'332'!$AP$1:$HV$2,150,FALSE)</f>
        <v>0</v>
      </c>
      <c r="FP36" s="69">
        <f>VLOOKUP($A36,'332'!$AP$1:$HV$2,151,FALSE)</f>
        <v>0</v>
      </c>
      <c r="FQ36" s="75">
        <f>VLOOKUP($A36,'332'!$AP$1:$HV$2,152,FALSE)</f>
        <v>0</v>
      </c>
      <c r="FR36" s="337"/>
      <c r="FS36" s="74">
        <f>VLOOKUP($A36,'332'!$AP$1:$HV$2,153,FALSE)</f>
        <v>0</v>
      </c>
      <c r="FT36" s="69">
        <f>VLOOKUP($A36,'332'!$AP$1:$HV$2,154,FALSE)</f>
        <v>0</v>
      </c>
      <c r="FU36" s="69">
        <f>VLOOKUP($A36,'332'!$AP$1:$HV$2,155,FALSE)</f>
        <v>0</v>
      </c>
      <c r="FV36" s="69">
        <f>VLOOKUP($A36,'332'!$AP$1:$HV$2,156,FALSE)</f>
        <v>0</v>
      </c>
      <c r="FW36" s="69">
        <f>VLOOKUP($A36,'332'!$AP$1:$HV$2,157,FALSE)</f>
        <v>0</v>
      </c>
      <c r="FX36" s="69">
        <f>VLOOKUP($A36,'332'!$AP$1:$HV$2,158,FALSE)</f>
        <v>0</v>
      </c>
      <c r="FY36" s="75">
        <f>VLOOKUP($A36,'332'!$AP$1:$HV$2,159,FALSE)</f>
        <v>0</v>
      </c>
      <c r="FZ36" s="337"/>
      <c r="GA36" s="74">
        <f>VLOOKUP($A36,'332'!$AP$1:$HV$2,160,FALSE)</f>
        <v>0</v>
      </c>
      <c r="GB36" s="69">
        <f>VLOOKUP($A36,'332'!$AP$1:$HV$2,161,FALSE)</f>
        <v>0</v>
      </c>
      <c r="GC36" s="69">
        <f>VLOOKUP($A36,'332'!$AP$1:$HV$2,162,FALSE)</f>
        <v>0</v>
      </c>
      <c r="GD36" s="69">
        <f>VLOOKUP($A36,'332'!$AP$1:$HV$2,163,FALSE)</f>
        <v>0</v>
      </c>
      <c r="GE36" s="69">
        <f>VLOOKUP($A36,'332'!$AP$1:$HV$2,164,FALSE)</f>
        <v>0</v>
      </c>
      <c r="GF36" s="69">
        <f>VLOOKUP($A36,'332'!$AP$1:$HV$2,165,FALSE)</f>
        <v>0</v>
      </c>
      <c r="GG36" s="75">
        <f>VLOOKUP($A36,'332'!$AP$1:$HV$2,166,FALSE)</f>
        <v>0</v>
      </c>
      <c r="GH36" s="337"/>
      <c r="GI36" s="74">
        <f>VLOOKUP($A36,'332'!$AP$1:$HV$2,167,FALSE)</f>
        <v>0</v>
      </c>
      <c r="GJ36" s="69">
        <f>VLOOKUP($A36,'332'!$AP$1:$HV$2,168,FALSE)</f>
        <v>0</v>
      </c>
      <c r="GK36" s="69">
        <f>VLOOKUP($A36,'332'!$AP$1:$HV$2,169,FALSE)</f>
        <v>0</v>
      </c>
      <c r="GL36" s="69">
        <f>VLOOKUP($A36,'332'!$AP$1:$HV$2,170,FALSE)</f>
        <v>0</v>
      </c>
      <c r="GM36" s="69">
        <f>VLOOKUP($A36,'332'!$AP$1:$HV$2,171,FALSE)</f>
        <v>0</v>
      </c>
      <c r="GN36" s="69">
        <f>VLOOKUP($A36,'332'!$AP$1:$HV$2,172,FALSE)</f>
        <v>0</v>
      </c>
      <c r="GO36" s="75">
        <f>VLOOKUP($A36,'332'!$AP$1:$HV$2,173,FALSE)</f>
        <v>0</v>
      </c>
      <c r="GP36" s="337"/>
      <c r="GQ36" s="74">
        <f>VLOOKUP($A36,'332'!$AP$1:$HV$2,174,FALSE)</f>
        <v>0</v>
      </c>
      <c r="GR36" s="69">
        <f>VLOOKUP($A36,'332'!$AP$1:$HV$2,175,FALSE)</f>
        <v>0</v>
      </c>
      <c r="GS36" s="69">
        <f>VLOOKUP($A36,'332'!$AP$1:$HV$2,176,FALSE)</f>
        <v>0</v>
      </c>
      <c r="GT36" s="69">
        <f>VLOOKUP($A36,'332'!$AP$1:$HV$2,177,FALSE)</f>
        <v>0</v>
      </c>
      <c r="GU36" s="69">
        <f>VLOOKUP($A36,'332'!$AP$1:$HV$2,178,FALSE)</f>
        <v>0</v>
      </c>
      <c r="GV36" s="69">
        <f>VLOOKUP($A36,'332'!$AP$1:$HV$2,179,FALSE)</f>
        <v>0</v>
      </c>
      <c r="GW36" s="75">
        <f>VLOOKUP($A36,'332'!$AP$1:$HV$2,180,FALSE)</f>
        <v>0</v>
      </c>
      <c r="GX36" s="337"/>
      <c r="GY36" s="74">
        <f>VLOOKUP($A36,'332'!$AP$1:$HV$2,181,FALSE)</f>
        <v>0</v>
      </c>
      <c r="GZ36" s="69">
        <f>VLOOKUP($A36,'332'!$AP$1:$HV$2,182,FALSE)</f>
        <v>0</v>
      </c>
      <c r="HA36" s="69">
        <f>VLOOKUP($A36,'332'!$AP$1:$HV$2,183,FALSE)</f>
        <v>0</v>
      </c>
      <c r="HB36" s="69">
        <f>VLOOKUP($A36,'332'!$AP$1:$HV$2,184,FALSE)</f>
        <v>0</v>
      </c>
      <c r="HC36" s="69">
        <f>VLOOKUP($A36,'332'!$AP$1:$HV$2,185,FALSE)</f>
        <v>0</v>
      </c>
      <c r="HD36" s="69">
        <f>VLOOKUP($A36,'332'!$AP$1:$HV$2,186,FALSE)</f>
        <v>0</v>
      </c>
      <c r="HE36" s="124">
        <f>VLOOKUP($A36,'332'!$AP$1:$HV$2,187,FALSE)</f>
        <v>0</v>
      </c>
      <c r="HF36" s="24"/>
    </row>
    <row r="37" spans="1:215" x14ac:dyDescent="0.25">
      <c r="A37" s="314">
        <f t="shared" si="0"/>
        <v>233</v>
      </c>
      <c r="B37" s="315">
        <f>VLOOKUP($A37,'333'!$AI$1:$HO$2,2,FALSE)</f>
        <v>0</v>
      </c>
      <c r="C37" s="290">
        <f>VLOOKUP($A37,'333'!$AI$1:$HO$2,3,FALSE)</f>
        <v>0</v>
      </c>
      <c r="D37" s="290">
        <f>VLOOKUP($A37,'333'!$AI$1:$HO$2,4,FALSE)</f>
        <v>0</v>
      </c>
      <c r="E37" s="292">
        <f>VLOOKUP($A37,'333'!$AI$1:$HO$2,5,FALSE)</f>
        <v>0</v>
      </c>
      <c r="F37" s="337"/>
      <c r="G37" s="73">
        <f>VLOOKUP($A37,'333'!$AI$1:$HO$2,6,FALSE)</f>
        <v>0</v>
      </c>
      <c r="H37" s="24">
        <f>VLOOKUP($A37,'333'!$AI$1:$HO$2,7,FALSE)</f>
        <v>0</v>
      </c>
      <c r="I37" s="24">
        <f>VLOOKUP($A37,'333'!$AI$1:$HO$2,8,FALSE)</f>
        <v>0</v>
      </c>
      <c r="J37" s="24">
        <f>VLOOKUP($A37,'333'!$AI$1:$HO$2,9,FALSE)</f>
        <v>0</v>
      </c>
      <c r="K37" s="24">
        <f>VLOOKUP($A37,'333'!$AI$1:$HO$2,10,FALSE)</f>
        <v>0</v>
      </c>
      <c r="L37" s="24">
        <f>VLOOKUP($A37,'333'!$AI$1:$HO$2,11,FALSE)</f>
        <v>0</v>
      </c>
      <c r="M37" s="137">
        <f>VLOOKUP($A37,'333'!$AI$1:$HO$2,12,FALSE)</f>
        <v>0</v>
      </c>
      <c r="N37" s="337"/>
      <c r="O37" s="74">
        <f>VLOOKUP($A37,'333'!$AI$1:$HO$2,13,FALSE)</f>
        <v>0</v>
      </c>
      <c r="P37" s="69">
        <f>VLOOKUP($A37,'333'!$AI$1:$HO$2,14,FALSE)</f>
        <v>0</v>
      </c>
      <c r="Q37" s="69">
        <f>VLOOKUP($A37,'333'!$AI$1:$HO$2,15,FALSE)</f>
        <v>0</v>
      </c>
      <c r="R37" s="69">
        <f>VLOOKUP($A37,'333'!$AI$1:$HO$2,16,FALSE)</f>
        <v>0</v>
      </c>
      <c r="S37" s="69">
        <f>VLOOKUP($A37,'333'!$AI$1:$HO$2,17,FALSE)</f>
        <v>0</v>
      </c>
      <c r="T37" s="69">
        <f>VLOOKUP($A37,'333'!$AI$1:$HO$2,18,FALSE)</f>
        <v>0</v>
      </c>
      <c r="U37" s="75">
        <f>VLOOKUP($A37,'333'!$AI$1:$HO$2,19,FALSE)</f>
        <v>0</v>
      </c>
      <c r="V37" s="337"/>
      <c r="W37" s="74">
        <f>VLOOKUP($A37,'333'!$AI$1:$HO$2,20,FALSE)</f>
        <v>0</v>
      </c>
      <c r="X37" s="69">
        <f>VLOOKUP($A37,'333'!$AI$1:$HO$2,21,FALSE)</f>
        <v>0</v>
      </c>
      <c r="Y37" s="69">
        <f>VLOOKUP($A37,'333'!$AI$1:$HO$2,22,FALSE)</f>
        <v>0</v>
      </c>
      <c r="Z37" s="69">
        <f>VLOOKUP($A37,'333'!$AI$1:$HO$2,23,FALSE)</f>
        <v>0</v>
      </c>
      <c r="AA37" s="69">
        <f>VLOOKUP($A37,'333'!$AI$1:$HO$2,24,FALSE)</f>
        <v>0</v>
      </c>
      <c r="AB37" s="69">
        <f>VLOOKUP($A37,'333'!$AI$1:$HO$2,25,FALSE)</f>
        <v>0</v>
      </c>
      <c r="AC37" s="75">
        <f>VLOOKUP($A37,'333'!$AI$1:$HO$2,26,FALSE)</f>
        <v>0</v>
      </c>
      <c r="AD37" s="337"/>
      <c r="AE37" s="74">
        <f>VLOOKUP($A37,'333'!$AI$1:$HO$2,27,FALSE)</f>
        <v>0</v>
      </c>
      <c r="AF37" s="69">
        <f>VLOOKUP($A37,'333'!$AI$1:$HO$2,28,FALSE)</f>
        <v>0</v>
      </c>
      <c r="AG37" s="69">
        <f>VLOOKUP($A37,'333'!$AI$1:$HO$2,29,FALSE)</f>
        <v>0</v>
      </c>
      <c r="AH37" s="69">
        <f>VLOOKUP($A37,'333'!$AI$1:$HO$2,30,FALSE)</f>
        <v>0</v>
      </c>
      <c r="AI37" s="69">
        <f>VLOOKUP($A37,'333'!$AI$1:$HO$2,31,FALSE)</f>
        <v>0</v>
      </c>
      <c r="AJ37" s="69">
        <f>VLOOKUP($A37,'333'!$AI$1:$HO$2,32,FALSE)</f>
        <v>0</v>
      </c>
      <c r="AK37" s="75">
        <f>VLOOKUP($A37,'333'!$AI$1:$HO$2,33,FALSE)</f>
        <v>0</v>
      </c>
      <c r="AL37" s="337"/>
      <c r="AM37" s="74">
        <f>VLOOKUP($A37,'333'!$AI$1:$HO$2,34,FALSE)</f>
        <v>0</v>
      </c>
      <c r="AN37" s="69">
        <f>VLOOKUP($A37,'333'!$AI$1:$HO$2,35,FALSE)</f>
        <v>0</v>
      </c>
      <c r="AO37" s="69">
        <f>VLOOKUP($A37,'333'!$AI$1:$HO$2,36,FALSE)</f>
        <v>0</v>
      </c>
      <c r="AP37" s="69">
        <f>VLOOKUP($A37,'333'!$AI$1:$HO$2,37,FALSE)</f>
        <v>0</v>
      </c>
      <c r="AQ37" s="69">
        <f>VLOOKUP($A37,'333'!$AI$1:$HO$2,38,FALSE)</f>
        <v>0</v>
      </c>
      <c r="AR37" s="69">
        <f>VLOOKUP($A37,'333'!$AI$1:$HO$2,39,FALSE)</f>
        <v>0</v>
      </c>
      <c r="AS37" s="75">
        <f>VLOOKUP($A37,'333'!$AI$1:$HO$2,40,FALSE)</f>
        <v>0</v>
      </c>
      <c r="AT37" s="337"/>
      <c r="AU37" s="74">
        <f>VLOOKUP($A37,'333'!$AI$1:$HO$2,41,FALSE)</f>
        <v>0</v>
      </c>
      <c r="AV37" s="69">
        <f>VLOOKUP($A37,'333'!$AI$1:$HO$2,42,FALSE)</f>
        <v>0</v>
      </c>
      <c r="AW37" s="69">
        <f>VLOOKUP($A37,'333'!$AI$1:$HO$2,43,FALSE)</f>
        <v>0</v>
      </c>
      <c r="AX37" s="69">
        <f>VLOOKUP($A37,'333'!$AI$1:$HO$2,44,FALSE)</f>
        <v>0</v>
      </c>
      <c r="AY37" s="69">
        <f>VLOOKUP($A37,'333'!$AI$1:$HO$2,45,FALSE)</f>
        <v>0</v>
      </c>
      <c r="AZ37" s="69">
        <f>VLOOKUP($A37,'333'!$AI$1:$HO$2,46,FALSE)</f>
        <v>0</v>
      </c>
      <c r="BA37" s="75">
        <f>VLOOKUP($A37,'333'!$AI$1:$HO$2,47,FALSE)</f>
        <v>0</v>
      </c>
      <c r="BB37" s="337"/>
      <c r="BC37" s="74">
        <f>VLOOKUP($A37,'333'!$AI$1:$HO$2,48,FALSE)</f>
        <v>0</v>
      </c>
      <c r="BD37" s="69">
        <f>VLOOKUP($A37,'333'!$AI$1:$HO$2,49,FALSE)</f>
        <v>0</v>
      </c>
      <c r="BE37" s="69">
        <f>VLOOKUP($A37,'333'!$AI$1:$HO$2,50,FALSE)</f>
        <v>0</v>
      </c>
      <c r="BF37" s="69">
        <f>VLOOKUP($A37,'333'!$AI$1:$HO$2,51,FALSE)</f>
        <v>0</v>
      </c>
      <c r="BG37" s="69">
        <f>VLOOKUP($A37,'333'!$AI$1:$HO$2,52,FALSE)</f>
        <v>0</v>
      </c>
      <c r="BH37" s="69">
        <f>VLOOKUP($A37,'333'!$AI$1:$HO$2,53,FALSE)</f>
        <v>0</v>
      </c>
      <c r="BI37" s="75">
        <f>VLOOKUP($A37,'333'!$AI$1:$HO$2,54,FALSE)</f>
        <v>0</v>
      </c>
      <c r="BJ37" s="337"/>
      <c r="BK37" s="74">
        <f>VLOOKUP($A37,'333'!$AI$1:$HO$2,55,FALSE)</f>
        <v>0</v>
      </c>
      <c r="BL37" s="69">
        <f>VLOOKUP($A37,'333'!$AI$1:$HO$2,56,FALSE)</f>
        <v>0</v>
      </c>
      <c r="BM37" s="69">
        <f>VLOOKUP($A37,'333'!$AI$1:$HO$2,57,FALSE)</f>
        <v>0</v>
      </c>
      <c r="BN37" s="69">
        <f>VLOOKUP($A37,'333'!$AI$1:$HO$2,58,FALSE)</f>
        <v>0</v>
      </c>
      <c r="BO37" s="69">
        <f>VLOOKUP($A37,'333'!$AI$1:$HO$2,59,FALSE)</f>
        <v>0</v>
      </c>
      <c r="BP37" s="69">
        <f>VLOOKUP($A37,'333'!$AI$1:$HO$2,60,FALSE)</f>
        <v>0</v>
      </c>
      <c r="BQ37" s="75">
        <f>VLOOKUP($A37,'333'!$AI$1:$HO$2,61,FALSE)</f>
        <v>0</v>
      </c>
      <c r="BR37" s="337"/>
      <c r="BS37" s="74">
        <f>VLOOKUP($A37,'333'!$AI$1:$HO$2,62,FALSE)</f>
        <v>0</v>
      </c>
      <c r="BT37" s="69">
        <f>VLOOKUP($A37,'333'!$AI$1:$HO$2,63,FALSE)</f>
        <v>0</v>
      </c>
      <c r="BU37" s="69">
        <f>VLOOKUP($A37,'333'!$AI$1:$HO$2,64,FALSE)</f>
        <v>0</v>
      </c>
      <c r="BV37" s="69">
        <f>VLOOKUP($A37,'333'!$AI$1:$HO$2,65,FALSE)</f>
        <v>0</v>
      </c>
      <c r="BW37" s="69">
        <f>VLOOKUP($A37,'333'!$AI$1:$HO$2,66,FALSE)</f>
        <v>0</v>
      </c>
      <c r="BX37" s="69">
        <f>VLOOKUP($A37,'333'!$AI$1:$HO$2,67,FALSE)</f>
        <v>0</v>
      </c>
      <c r="BY37" s="75">
        <f>VLOOKUP($A37,'333'!$AI$1:$HO$2,68,FALSE)</f>
        <v>0</v>
      </c>
      <c r="BZ37" s="337"/>
      <c r="CA37" s="74">
        <f>VLOOKUP($A37,'333'!$AI$1:$HO$2,69,FALSE)</f>
        <v>0</v>
      </c>
      <c r="CB37" s="69">
        <f>VLOOKUP($A37,'333'!$AI$1:$HO$2,70,FALSE)</f>
        <v>0</v>
      </c>
      <c r="CC37" s="69">
        <f>VLOOKUP($A37,'333'!$AI$1:$HO$2,71,FALSE)</f>
        <v>0</v>
      </c>
      <c r="CD37" s="69">
        <f>VLOOKUP($A37,'333'!$AI$1:$HO$2,72,FALSE)</f>
        <v>0</v>
      </c>
      <c r="CE37" s="69">
        <f>VLOOKUP($A37,'333'!$AI$1:$HO$2,73,FALSE)</f>
        <v>0</v>
      </c>
      <c r="CF37" s="69">
        <f>VLOOKUP($A37,'333'!$AI$1:$HO$2,74,FALSE)</f>
        <v>0</v>
      </c>
      <c r="CG37" s="75">
        <f>VLOOKUP($A37,'333'!$AI$1:$HO$2,75,FALSE)</f>
        <v>0</v>
      </c>
      <c r="CH37" s="337"/>
      <c r="CI37" s="74">
        <f>VLOOKUP($A37,'333'!$AI$1:$HO$2,76,FALSE)</f>
        <v>0</v>
      </c>
      <c r="CJ37" s="69">
        <f>VLOOKUP($A37,'333'!$AI$1:$HO$2,77,FALSE)</f>
        <v>0</v>
      </c>
      <c r="CK37" s="69">
        <f>VLOOKUP($A37,'333'!$AI$1:$HO$2,78,FALSE)</f>
        <v>0</v>
      </c>
      <c r="CL37" s="69">
        <f>VLOOKUP($A37,'333'!$AI$1:$HO$2,79,FALSE)</f>
        <v>0</v>
      </c>
      <c r="CM37" s="69">
        <f>VLOOKUP($A37,'333'!$AI$1:$HO$2,80,FALSE)</f>
        <v>0</v>
      </c>
      <c r="CN37" s="69">
        <f>VLOOKUP($A37,'333'!$AI$1:$HO$2,81,FALSE)</f>
        <v>0</v>
      </c>
      <c r="CO37" s="75">
        <f>VLOOKUP($A37,'333'!$AI$1:$HO$2,82,FALSE)</f>
        <v>0</v>
      </c>
      <c r="CP37" s="337"/>
      <c r="CQ37" s="74">
        <f>VLOOKUP($A37,'333'!$AI$1:$HO$2,83,FALSE)</f>
        <v>0</v>
      </c>
      <c r="CR37" s="69">
        <f>VLOOKUP($A37,'333'!$AI$1:$HO$2,84,FALSE)</f>
        <v>0</v>
      </c>
      <c r="CS37" s="69">
        <f>VLOOKUP($A37,'333'!$AI$1:$HO$2,85,FALSE)</f>
        <v>0</v>
      </c>
      <c r="CT37" s="69">
        <f>VLOOKUP($A37,'333'!$AI$1:$HO$2,86,FALSE)</f>
        <v>0</v>
      </c>
      <c r="CU37" s="69">
        <f>VLOOKUP($A37,'333'!$AI$1:$HO$2,87,FALSE)</f>
        <v>0</v>
      </c>
      <c r="CV37" s="69">
        <f>VLOOKUP($A37,'333'!$AI$1:$HO$2,88,FALSE)</f>
        <v>0</v>
      </c>
      <c r="CW37" s="75">
        <f>VLOOKUP($A37,'333'!$AI$1:$HO$2,89,FALSE)</f>
        <v>0</v>
      </c>
      <c r="CX37" s="337"/>
      <c r="CY37" s="74">
        <f>VLOOKUP($A37,'333'!$AI$1:$HO$2,90,FALSE)</f>
        <v>0</v>
      </c>
      <c r="CZ37" s="69">
        <f>VLOOKUP($A37,'333'!$AI$1:$HO$2,91,FALSE)</f>
        <v>0</v>
      </c>
      <c r="DA37" s="69">
        <f>VLOOKUP($A37,'333'!$AI$1:$HO$2,92,FALSE)</f>
        <v>0</v>
      </c>
      <c r="DB37" s="69">
        <f>VLOOKUP($A37,'333'!$AI$1:$HO$2,93,FALSE)</f>
        <v>0</v>
      </c>
      <c r="DC37" s="69">
        <f>VLOOKUP($A37,'333'!$AI$1:$HO$2,94,FALSE)</f>
        <v>0</v>
      </c>
      <c r="DD37" s="69">
        <f>VLOOKUP($A37,'333'!$AI$1:$HO$2,95,FALSE)</f>
        <v>0</v>
      </c>
      <c r="DE37" s="75">
        <f>VLOOKUP($A37,'333'!$AI$1:$HO$2,96,FALSE)</f>
        <v>0</v>
      </c>
      <c r="DF37" s="337"/>
      <c r="DG37" s="74">
        <f>VLOOKUP($A37,'333'!$AI$1:$HO$2,97,FALSE)</f>
        <v>0</v>
      </c>
      <c r="DH37" s="69">
        <f>VLOOKUP($A37,'333'!$AI$1:$HO$2,98,FALSE)</f>
        <v>0</v>
      </c>
      <c r="DI37" s="69">
        <f>VLOOKUP($A37,'333'!$AI$1:$HO$2,99,FALSE)</f>
        <v>0</v>
      </c>
      <c r="DJ37" s="69">
        <f>VLOOKUP($A37,'333'!$AI$1:$HO$2,100,FALSE)</f>
        <v>0</v>
      </c>
      <c r="DK37" s="69">
        <f>VLOOKUP($A37,'333'!$AI$1:$HO$2,101,FALSE)</f>
        <v>0</v>
      </c>
      <c r="DL37" s="69">
        <f>VLOOKUP($A37,'333'!$AI$1:$HO$2,102,FALSE)</f>
        <v>0</v>
      </c>
      <c r="DM37" s="75">
        <f>VLOOKUP($A37,'333'!$AI$1:$HO$2,103,FALSE)</f>
        <v>0</v>
      </c>
      <c r="DN37" s="337"/>
      <c r="DO37" s="74">
        <f>VLOOKUP($A37,'333'!$AI$1:$HO$2,104,FALSE)</f>
        <v>0</v>
      </c>
      <c r="DP37" s="69">
        <f>VLOOKUP($A37,'333'!$AI$1:$HO$2,105,FALSE)</f>
        <v>0</v>
      </c>
      <c r="DQ37" s="69">
        <f>VLOOKUP($A37,'333'!$AI$1:$HO$2,106,FALSE)</f>
        <v>0</v>
      </c>
      <c r="DR37" s="69">
        <f>VLOOKUP($A37,'333'!$AI$1:$HO$2,107,FALSE)</f>
        <v>0</v>
      </c>
      <c r="DS37" s="69">
        <f>VLOOKUP($A37,'333'!$AI$1:$HO$2,108,FALSE)</f>
        <v>0</v>
      </c>
      <c r="DT37" s="69">
        <f>VLOOKUP($A37,'333'!$AI$1:$HO$2,109,FALSE)</f>
        <v>0</v>
      </c>
      <c r="DU37" s="75">
        <f>VLOOKUP($A37,'333'!$AI$1:$HO$2,110,FALSE)</f>
        <v>0</v>
      </c>
      <c r="DV37" s="337"/>
      <c r="DW37" s="74">
        <f>VLOOKUP($A37,'333'!$AI$1:$HO$2,111,FALSE)</f>
        <v>0</v>
      </c>
      <c r="DX37" s="69">
        <f>VLOOKUP($A37,'333'!$AI$1:$HO$2,112,FALSE)</f>
        <v>0</v>
      </c>
      <c r="DY37" s="69">
        <f>VLOOKUP($A37,'333'!$AI$1:$HO$2,113,FALSE)</f>
        <v>0</v>
      </c>
      <c r="DZ37" s="69">
        <f>VLOOKUP($A37,'333'!$AI$1:$HO$2,114,FALSE)</f>
        <v>0</v>
      </c>
      <c r="EA37" s="69">
        <f>VLOOKUP($A37,'333'!$AI$1:$HO$2,115,FALSE)</f>
        <v>0</v>
      </c>
      <c r="EB37" s="69">
        <f>VLOOKUP($A37,'333'!$AI$1:$HO$2,116,FALSE)</f>
        <v>0</v>
      </c>
      <c r="EC37" s="75">
        <f>VLOOKUP($A37,'333'!$AI$1:$HO$2,117,FALSE)</f>
        <v>0</v>
      </c>
      <c r="ED37" s="337"/>
      <c r="EE37" s="74">
        <f>VLOOKUP($A37,'333'!$AI$1:$HO$2,118,FALSE)</f>
        <v>0</v>
      </c>
      <c r="EF37" s="69">
        <f>VLOOKUP($A37,'333'!$AI$1:$HO$2,119,FALSE)</f>
        <v>0</v>
      </c>
      <c r="EG37" s="69">
        <f>VLOOKUP($A37,'333'!$AI$1:$HO$2,120,FALSE)</f>
        <v>0</v>
      </c>
      <c r="EH37" s="69">
        <f>VLOOKUP($A37,'333'!$AI$1:$HO$2,121,FALSE)</f>
        <v>0</v>
      </c>
      <c r="EI37" s="69">
        <f>VLOOKUP($A37,'333'!$AI$1:$HO$2,122,FALSE)</f>
        <v>0</v>
      </c>
      <c r="EJ37" s="69">
        <f>VLOOKUP($A37,'333'!$AI$1:$HO$2,123,FALSE)</f>
        <v>0</v>
      </c>
      <c r="EK37" s="75">
        <f>VLOOKUP($A37,'333'!$AI$1:$HO$2,124,FALSE)</f>
        <v>0</v>
      </c>
      <c r="EL37" s="337"/>
      <c r="EM37" s="74">
        <f>VLOOKUP($A37,'333'!$AI$1:$HO$2,125,FALSE)</f>
        <v>0</v>
      </c>
      <c r="EN37" s="69">
        <f>VLOOKUP($A37,'333'!$AI$1:$HO$2,126,FALSE)</f>
        <v>0</v>
      </c>
      <c r="EO37" s="69">
        <f>VLOOKUP($A37,'333'!$AI$1:$HO$2,127,FALSE)</f>
        <v>0</v>
      </c>
      <c r="EP37" s="69">
        <f>VLOOKUP($A37,'333'!$AI$1:$HO$2,128,FALSE)</f>
        <v>0</v>
      </c>
      <c r="EQ37" s="69">
        <f>VLOOKUP($A37,'333'!$AI$1:$HO$2,129,FALSE)</f>
        <v>0</v>
      </c>
      <c r="ER37" s="69">
        <f>VLOOKUP($A37,'333'!$AI$1:$HO$2,130,FALSE)</f>
        <v>0</v>
      </c>
      <c r="ES37" s="75">
        <f>VLOOKUP($A37,'333'!$AI$1:$HO$2,131,FALSE)</f>
        <v>0</v>
      </c>
      <c r="ET37" s="337"/>
      <c r="EU37" s="74">
        <f>VLOOKUP($A37,'333'!$AI$1:$HO$2,132,FALSE)</f>
        <v>0</v>
      </c>
      <c r="EV37" s="69">
        <f>VLOOKUP($A37,'333'!$AI$1:$HO$2,133,FALSE)</f>
        <v>0</v>
      </c>
      <c r="EW37" s="69">
        <f>VLOOKUP($A37,'333'!$AI$1:$HO$2,134,FALSE)</f>
        <v>0</v>
      </c>
      <c r="EX37" s="69">
        <f>VLOOKUP($A37,'333'!$AI$1:$HO$2,135,FALSE)</f>
        <v>0</v>
      </c>
      <c r="EY37" s="69">
        <f>VLOOKUP($A37,'333'!$AI$1:$HO$2,136,FALSE)</f>
        <v>0</v>
      </c>
      <c r="EZ37" s="69">
        <f>VLOOKUP($A37,'333'!$AI$1:$HO$2,137,FALSE)</f>
        <v>0</v>
      </c>
      <c r="FA37" s="75">
        <f>VLOOKUP($A37,'333'!$AI$1:$HO$2,138,FALSE)</f>
        <v>0</v>
      </c>
      <c r="FB37" s="337"/>
      <c r="FC37" s="74">
        <f>VLOOKUP($A37,'333'!$AI$1:$HO$2,139,FALSE)</f>
        <v>0</v>
      </c>
      <c r="FD37" s="69">
        <f>VLOOKUP($A37,'333'!$AI$1:$HO$2,140,FALSE)</f>
        <v>0</v>
      </c>
      <c r="FE37" s="69">
        <f>VLOOKUP($A37,'333'!$AI$1:$HO$2,141,FALSE)</f>
        <v>0</v>
      </c>
      <c r="FF37" s="69">
        <f>VLOOKUP($A37,'333'!$AI$1:$HO$2,142,FALSE)</f>
        <v>0</v>
      </c>
      <c r="FG37" s="69">
        <f>VLOOKUP($A37,'333'!$AI$1:$HO$2,143,FALSE)</f>
        <v>0</v>
      </c>
      <c r="FH37" s="69">
        <f>VLOOKUP($A37,'333'!$AI$1:$HO$2,144,FALSE)</f>
        <v>0</v>
      </c>
      <c r="FI37" s="75">
        <f>VLOOKUP($A37,'333'!$AI$1:$HO$2,145,FALSE)</f>
        <v>0</v>
      </c>
      <c r="FJ37" s="337"/>
      <c r="FK37" s="74">
        <f>VLOOKUP($A37,'333'!$AI$1:$HO$2,146,FALSE)</f>
        <v>0</v>
      </c>
      <c r="FL37" s="69">
        <f>VLOOKUP($A37,'333'!$AI$1:$HO$2,147,FALSE)</f>
        <v>0</v>
      </c>
      <c r="FM37" s="69">
        <f>VLOOKUP($A37,'333'!$AI$1:$HO$2,148,FALSE)</f>
        <v>0</v>
      </c>
      <c r="FN37" s="69">
        <f>VLOOKUP($A37,'333'!$AI$1:$HO$2,149,FALSE)</f>
        <v>0</v>
      </c>
      <c r="FO37" s="69">
        <f>VLOOKUP($A37,'333'!$AI$1:$HO$2,150,FALSE)</f>
        <v>0</v>
      </c>
      <c r="FP37" s="69">
        <f>VLOOKUP($A37,'333'!$AI$1:$HO$2,151,FALSE)</f>
        <v>0</v>
      </c>
      <c r="FQ37" s="75">
        <f>VLOOKUP($A37,'333'!$AI$1:$HO$2,152,FALSE)</f>
        <v>0</v>
      </c>
      <c r="FR37" s="337"/>
      <c r="FS37" s="74">
        <f>VLOOKUP($A37,'333'!$AI$1:$HO$2,153,FALSE)</f>
        <v>0</v>
      </c>
      <c r="FT37" s="69">
        <f>VLOOKUP($A37,'333'!$AI$1:$HO$2,154,FALSE)</f>
        <v>0</v>
      </c>
      <c r="FU37" s="69">
        <f>VLOOKUP($A37,'333'!$AI$1:$HO$2,155,FALSE)</f>
        <v>0</v>
      </c>
      <c r="FV37" s="69">
        <f>VLOOKUP($A37,'333'!$AI$1:$HO$2,156,FALSE)</f>
        <v>0</v>
      </c>
      <c r="FW37" s="69">
        <f>VLOOKUP($A37,'333'!$AI$1:$HO$2,157,FALSE)</f>
        <v>0</v>
      </c>
      <c r="FX37" s="69">
        <f>VLOOKUP($A37,'333'!$AI$1:$HO$2,158,FALSE)</f>
        <v>0</v>
      </c>
      <c r="FY37" s="75">
        <f>VLOOKUP($A37,'333'!$AI$1:$HO$2,159,FALSE)</f>
        <v>0</v>
      </c>
      <c r="FZ37" s="337"/>
      <c r="GA37" s="74">
        <f>VLOOKUP($A37,'333'!$AI$1:$HO$2,160,FALSE)</f>
        <v>0</v>
      </c>
      <c r="GB37" s="69">
        <f>VLOOKUP($A37,'333'!$AI$1:$HO$2,161,FALSE)</f>
        <v>0</v>
      </c>
      <c r="GC37" s="69">
        <f>VLOOKUP($A37,'333'!$AI$1:$HO$2,162,FALSE)</f>
        <v>0</v>
      </c>
      <c r="GD37" s="69">
        <f>VLOOKUP($A37,'333'!$AI$1:$HO$2,163,FALSE)</f>
        <v>0</v>
      </c>
      <c r="GE37" s="69">
        <f>VLOOKUP($A37,'333'!$AI$1:$HO$2,164,FALSE)</f>
        <v>0</v>
      </c>
      <c r="GF37" s="69">
        <f>VLOOKUP($A37,'333'!$AI$1:$HO$2,165,FALSE)</f>
        <v>0</v>
      </c>
      <c r="GG37" s="75">
        <f>VLOOKUP($A37,'333'!$AI$1:$HO$2,166,FALSE)</f>
        <v>0</v>
      </c>
      <c r="GH37" s="337"/>
      <c r="GI37" s="74">
        <f>VLOOKUP($A37,'333'!$AI$1:$HO$2,167,FALSE)</f>
        <v>0</v>
      </c>
      <c r="GJ37" s="69">
        <f>VLOOKUP($A37,'333'!$AI$1:$HO$2,168,FALSE)</f>
        <v>0</v>
      </c>
      <c r="GK37" s="69">
        <f>VLOOKUP($A37,'333'!$AI$1:$HO$2,169,FALSE)</f>
        <v>0</v>
      </c>
      <c r="GL37" s="69">
        <f>VLOOKUP($A37,'333'!$AI$1:$HO$2,170,FALSE)</f>
        <v>0</v>
      </c>
      <c r="GM37" s="69">
        <f>VLOOKUP($A37,'333'!$AI$1:$HO$2,171,FALSE)</f>
        <v>0</v>
      </c>
      <c r="GN37" s="69">
        <f>VLOOKUP($A37,'333'!$AI$1:$HO$2,172,FALSE)</f>
        <v>0</v>
      </c>
      <c r="GO37" s="75">
        <f>VLOOKUP($A37,'333'!$AI$1:$HO$2,173,FALSE)</f>
        <v>0</v>
      </c>
      <c r="GP37" s="337"/>
      <c r="GQ37" s="74">
        <f>VLOOKUP($A37,'333'!$AI$1:$HO$2,174,FALSE)</f>
        <v>0</v>
      </c>
      <c r="GR37" s="69">
        <f>VLOOKUP($A37,'333'!$AI$1:$HO$2,175,FALSE)</f>
        <v>0</v>
      </c>
      <c r="GS37" s="69">
        <f>VLOOKUP($A37,'333'!$AI$1:$HO$2,176,FALSE)</f>
        <v>0</v>
      </c>
      <c r="GT37" s="69">
        <f>VLOOKUP($A37,'333'!$AI$1:$HO$2,177,FALSE)</f>
        <v>0</v>
      </c>
      <c r="GU37" s="69">
        <f>VLOOKUP($A37,'333'!$AI$1:$HO$2,178,FALSE)</f>
        <v>0</v>
      </c>
      <c r="GV37" s="69">
        <f>VLOOKUP($A37,'333'!$AI$1:$HO$2,179,FALSE)</f>
        <v>0</v>
      </c>
      <c r="GW37" s="75">
        <f>VLOOKUP($A37,'333'!$AI$1:$HO$2,180,FALSE)</f>
        <v>0</v>
      </c>
      <c r="GX37" s="337"/>
      <c r="GY37" s="74">
        <f>VLOOKUP($A37,'333'!$AI$1:$HO$2,181,FALSE)</f>
        <v>0</v>
      </c>
      <c r="GZ37" s="69">
        <f>VLOOKUP($A37,'333'!$AI$1:$HO$2,182,FALSE)</f>
        <v>0</v>
      </c>
      <c r="HA37" s="69">
        <f>VLOOKUP($A37,'333'!$AI$1:$HO$2,183,FALSE)</f>
        <v>0</v>
      </c>
      <c r="HB37" s="69">
        <f>VLOOKUP($A37,'333'!$AI$1:$HO$2,184,FALSE)</f>
        <v>0</v>
      </c>
      <c r="HC37" s="69">
        <f>VLOOKUP($A37,'333'!$AI$1:$HO$2,185,FALSE)</f>
        <v>0</v>
      </c>
      <c r="HD37" s="69">
        <f>VLOOKUP($A37,'333'!$AI$1:$HO$2,186,FALSE)</f>
        <v>0</v>
      </c>
      <c r="HE37" s="124">
        <f>VLOOKUP($A37,'333'!$AI$1:$HO$2,187,FALSE)</f>
        <v>0</v>
      </c>
      <c r="HF37" s="24"/>
    </row>
    <row r="38" spans="1:215" x14ac:dyDescent="0.25">
      <c r="A38" s="314">
        <f t="shared" si="0"/>
        <v>234</v>
      </c>
      <c r="B38" s="315">
        <f>VLOOKUP($A38,'334'!$AG$1:$HM$2,2,FALSE)</f>
        <v>0</v>
      </c>
      <c r="C38" s="290">
        <f>VLOOKUP($A38,'334'!$AG$1:$HM$2,3,FALSE)</f>
        <v>0</v>
      </c>
      <c r="D38" s="290">
        <f>VLOOKUP($A38,'334'!$AG$1:$HM$2,4,FALSE)</f>
        <v>0</v>
      </c>
      <c r="E38" s="292">
        <f>VLOOKUP($A38,'334'!$AG$1:$HM$2,5,FALSE)</f>
        <v>0</v>
      </c>
      <c r="F38" s="337"/>
      <c r="G38" s="73">
        <f>VLOOKUP($A38,'334'!$AG$1:$HM$2,6,FALSE)</f>
        <v>0</v>
      </c>
      <c r="H38" s="24">
        <f>VLOOKUP($A38,'334'!$AG$1:$HM$2,7,FALSE)</f>
        <v>0</v>
      </c>
      <c r="I38" s="24">
        <f>VLOOKUP($A38,'334'!$AG$1:$HM$2,8,FALSE)</f>
        <v>0</v>
      </c>
      <c r="J38" s="24">
        <f>VLOOKUP($A38,'334'!$AG$1:$HM$2,9,FALSE)</f>
        <v>0</v>
      </c>
      <c r="K38" s="24">
        <f>VLOOKUP($A38,'334'!$AG$1:$HM$2,10,FALSE)</f>
        <v>0</v>
      </c>
      <c r="L38" s="24">
        <f>VLOOKUP($A38,'334'!$AG$1:$HM$2,11,FALSE)</f>
        <v>0</v>
      </c>
      <c r="M38" s="137">
        <f>VLOOKUP($A38,'334'!$AG$1:$HM$2,12,FALSE)</f>
        <v>0</v>
      </c>
      <c r="N38" s="337"/>
      <c r="O38" s="74">
        <f>VLOOKUP($A38,'334'!$AG$1:$HM$2,13,FALSE)</f>
        <v>0</v>
      </c>
      <c r="P38" s="69">
        <f>VLOOKUP($A38,'334'!$AG$1:$HM$2,14,FALSE)</f>
        <v>0</v>
      </c>
      <c r="Q38" s="69">
        <f>VLOOKUP($A38,'334'!$AG$1:$HM$2,15,FALSE)</f>
        <v>0</v>
      </c>
      <c r="R38" s="69">
        <f>VLOOKUP($A38,'334'!$AG$1:$HM$2,16,FALSE)</f>
        <v>0</v>
      </c>
      <c r="S38" s="69">
        <f>VLOOKUP($A38,'334'!$AG$1:$HM$2,17,FALSE)</f>
        <v>0</v>
      </c>
      <c r="T38" s="69">
        <f>VLOOKUP($A38,'334'!$AG$1:$HM$2,18,FALSE)</f>
        <v>0</v>
      </c>
      <c r="U38" s="75">
        <f>VLOOKUP($A38,'334'!$AG$1:$HM$2,19,FALSE)</f>
        <v>0</v>
      </c>
      <c r="V38" s="337"/>
      <c r="W38" s="74">
        <f>VLOOKUP($A38,'334'!$AG$1:$HM$2,20,FALSE)</f>
        <v>0</v>
      </c>
      <c r="X38" s="69">
        <f>VLOOKUP($A38,'334'!$AG$1:$HM$2,21,FALSE)</f>
        <v>0</v>
      </c>
      <c r="Y38" s="69">
        <f>VLOOKUP($A38,'334'!$AG$1:$HM$2,22,FALSE)</f>
        <v>0</v>
      </c>
      <c r="Z38" s="69">
        <f>VLOOKUP($A38,'334'!$AG$1:$HM$2,23,FALSE)</f>
        <v>0</v>
      </c>
      <c r="AA38" s="69">
        <f>VLOOKUP($A38,'334'!$AG$1:$HM$2,24,FALSE)</f>
        <v>0</v>
      </c>
      <c r="AB38" s="69">
        <f>VLOOKUP($A38,'334'!$AG$1:$HM$2,25,FALSE)</f>
        <v>0</v>
      </c>
      <c r="AC38" s="75">
        <f>VLOOKUP($A38,'334'!$AG$1:$HM$2,26,FALSE)</f>
        <v>0</v>
      </c>
      <c r="AD38" s="337"/>
      <c r="AE38" s="74">
        <f>VLOOKUP($A38,'334'!$AG$1:$HM$2,27,FALSE)</f>
        <v>0</v>
      </c>
      <c r="AF38" s="69">
        <f>VLOOKUP($A38,'334'!$AG$1:$HM$2,28,FALSE)</f>
        <v>0</v>
      </c>
      <c r="AG38" s="69">
        <f>VLOOKUP($A38,'334'!$AG$1:$HM$2,29,FALSE)</f>
        <v>0</v>
      </c>
      <c r="AH38" s="69">
        <f>VLOOKUP($A38,'334'!$AG$1:$HM$2,30,FALSE)</f>
        <v>0</v>
      </c>
      <c r="AI38" s="69">
        <f>VLOOKUP($A38,'334'!$AG$1:$HM$2,31,FALSE)</f>
        <v>0</v>
      </c>
      <c r="AJ38" s="69">
        <f>VLOOKUP($A38,'334'!$AG$1:$HM$2,32,FALSE)</f>
        <v>0</v>
      </c>
      <c r="AK38" s="75">
        <f>VLOOKUP($A38,'334'!$AG$1:$HM$2,33,FALSE)</f>
        <v>0</v>
      </c>
      <c r="AL38" s="337"/>
      <c r="AM38" s="74">
        <f>VLOOKUP($A38,'334'!$AG$1:$HM$2,34,FALSE)</f>
        <v>0</v>
      </c>
      <c r="AN38" s="69">
        <f>VLOOKUP($A38,'334'!$AG$1:$HM$2,35,FALSE)</f>
        <v>0</v>
      </c>
      <c r="AO38" s="69">
        <f>VLOOKUP($A38,'334'!$AG$1:$HM$2,36,FALSE)</f>
        <v>0</v>
      </c>
      <c r="AP38" s="69">
        <f>VLOOKUP($A38,'334'!$AG$1:$HM$2,37,FALSE)</f>
        <v>0</v>
      </c>
      <c r="AQ38" s="69">
        <f>VLOOKUP($A38,'334'!$AG$1:$HM$2,38,FALSE)</f>
        <v>0</v>
      </c>
      <c r="AR38" s="69">
        <f>VLOOKUP($A38,'334'!$AG$1:$HM$2,39,FALSE)</f>
        <v>0</v>
      </c>
      <c r="AS38" s="75">
        <f>VLOOKUP($A38,'334'!$AG$1:$HM$2,40,FALSE)</f>
        <v>0</v>
      </c>
      <c r="AT38" s="337"/>
      <c r="AU38" s="74">
        <f>VLOOKUP($A38,'334'!$AG$1:$HM$2,41,FALSE)</f>
        <v>0</v>
      </c>
      <c r="AV38" s="69">
        <f>VLOOKUP($A38,'334'!$AG$1:$HM$2,42,FALSE)</f>
        <v>0</v>
      </c>
      <c r="AW38" s="69">
        <f>VLOOKUP($A38,'334'!$AG$1:$HM$2,43,FALSE)</f>
        <v>0</v>
      </c>
      <c r="AX38" s="69">
        <f>VLOOKUP($A38,'334'!$AG$1:$HM$2,44,FALSE)</f>
        <v>0</v>
      </c>
      <c r="AY38" s="69">
        <f>VLOOKUP($A38,'334'!$AG$1:$HM$2,45,FALSE)</f>
        <v>0</v>
      </c>
      <c r="AZ38" s="69">
        <f>VLOOKUP($A38,'334'!$AG$1:$HM$2,46,FALSE)</f>
        <v>0</v>
      </c>
      <c r="BA38" s="75">
        <f>VLOOKUP($A38,'334'!$AG$1:$HM$2,47,FALSE)</f>
        <v>0</v>
      </c>
      <c r="BB38" s="337"/>
      <c r="BC38" s="74">
        <f>VLOOKUP($A38,'334'!$AG$1:$HM$2,48,FALSE)</f>
        <v>0</v>
      </c>
      <c r="BD38" s="69">
        <f>VLOOKUP($A38,'334'!$AG$1:$HM$2,49,FALSE)</f>
        <v>0</v>
      </c>
      <c r="BE38" s="69">
        <f>VLOOKUP($A38,'334'!$AG$1:$HM$2,50,FALSE)</f>
        <v>0</v>
      </c>
      <c r="BF38" s="69">
        <f>VLOOKUP($A38,'334'!$AG$1:$HM$2,51,FALSE)</f>
        <v>0</v>
      </c>
      <c r="BG38" s="69">
        <f>VLOOKUP($A38,'334'!$AG$1:$HM$2,52,FALSE)</f>
        <v>0</v>
      </c>
      <c r="BH38" s="69">
        <f>VLOOKUP($A38,'334'!$AG$1:$HM$2,53,FALSE)</f>
        <v>0</v>
      </c>
      <c r="BI38" s="75">
        <f>VLOOKUP($A38,'334'!$AG$1:$HM$2,54,FALSE)</f>
        <v>0</v>
      </c>
      <c r="BJ38" s="337"/>
      <c r="BK38" s="74">
        <f>VLOOKUP($A38,'334'!$AG$1:$HM$2,55,FALSE)</f>
        <v>0</v>
      </c>
      <c r="BL38" s="69">
        <f>VLOOKUP($A38,'334'!$AG$1:$HM$2,56,FALSE)</f>
        <v>0</v>
      </c>
      <c r="BM38" s="69">
        <f>VLOOKUP($A38,'334'!$AG$1:$HM$2,57,FALSE)</f>
        <v>0</v>
      </c>
      <c r="BN38" s="69">
        <f>VLOOKUP($A38,'334'!$AG$1:$HM$2,58,FALSE)</f>
        <v>0</v>
      </c>
      <c r="BO38" s="69">
        <f>VLOOKUP($A38,'334'!$AG$1:$HM$2,59,FALSE)</f>
        <v>0</v>
      </c>
      <c r="BP38" s="69">
        <f>VLOOKUP($A38,'334'!$AG$1:$HM$2,60,FALSE)</f>
        <v>0</v>
      </c>
      <c r="BQ38" s="75">
        <f>VLOOKUP($A38,'334'!$AG$1:$HM$2,61,FALSE)</f>
        <v>0</v>
      </c>
      <c r="BR38" s="337"/>
      <c r="BS38" s="74">
        <f>VLOOKUP($A38,'334'!$AG$1:$HM$2,62,FALSE)</f>
        <v>0</v>
      </c>
      <c r="BT38" s="69">
        <f>VLOOKUP($A38,'334'!$AG$1:$HM$2,63,FALSE)</f>
        <v>0</v>
      </c>
      <c r="BU38" s="69">
        <f>VLOOKUP($A38,'334'!$AG$1:$HM$2,64,FALSE)</f>
        <v>0</v>
      </c>
      <c r="BV38" s="69">
        <f>VLOOKUP($A38,'334'!$AG$1:$HM$2,65,FALSE)</f>
        <v>0</v>
      </c>
      <c r="BW38" s="69">
        <f>VLOOKUP($A38,'334'!$AG$1:$HM$2,66,FALSE)</f>
        <v>0</v>
      </c>
      <c r="BX38" s="69">
        <f>VLOOKUP($A38,'334'!$AG$1:$HM$2,67,FALSE)</f>
        <v>0</v>
      </c>
      <c r="BY38" s="75">
        <f>VLOOKUP($A38,'334'!$AG$1:$HM$2,68,FALSE)</f>
        <v>0</v>
      </c>
      <c r="BZ38" s="337"/>
      <c r="CA38" s="74">
        <f>VLOOKUP($A38,'334'!$AG$1:$HM$2,69,FALSE)</f>
        <v>0</v>
      </c>
      <c r="CB38" s="69">
        <f>VLOOKUP($A38,'334'!$AG$1:$HM$2,70,FALSE)</f>
        <v>0</v>
      </c>
      <c r="CC38" s="69">
        <f>VLOOKUP($A38,'334'!$AG$1:$HM$2,71,FALSE)</f>
        <v>0</v>
      </c>
      <c r="CD38" s="69">
        <f>VLOOKUP($A38,'334'!$AG$1:$HM$2,72,FALSE)</f>
        <v>0</v>
      </c>
      <c r="CE38" s="69">
        <f>VLOOKUP($A38,'334'!$AG$1:$HM$2,73,FALSE)</f>
        <v>0</v>
      </c>
      <c r="CF38" s="69">
        <f>VLOOKUP($A38,'334'!$AG$1:$HM$2,74,FALSE)</f>
        <v>0</v>
      </c>
      <c r="CG38" s="75">
        <f>VLOOKUP($A38,'334'!$AG$1:$HM$2,75,FALSE)</f>
        <v>0</v>
      </c>
      <c r="CH38" s="337"/>
      <c r="CI38" s="74">
        <f>VLOOKUP($A38,'334'!$AG$1:$HM$2,76,FALSE)</f>
        <v>0</v>
      </c>
      <c r="CJ38" s="69">
        <f>VLOOKUP($A38,'334'!$AG$1:$HM$2,77,FALSE)</f>
        <v>0</v>
      </c>
      <c r="CK38" s="69">
        <f>VLOOKUP($A38,'334'!$AG$1:$HM$2,78,FALSE)</f>
        <v>0</v>
      </c>
      <c r="CL38" s="69">
        <f>VLOOKUP($A38,'334'!$AG$1:$HM$2,79,FALSE)</f>
        <v>0</v>
      </c>
      <c r="CM38" s="69">
        <f>VLOOKUP($A38,'334'!$AG$1:$HM$2,80,FALSE)</f>
        <v>0</v>
      </c>
      <c r="CN38" s="69">
        <f>VLOOKUP($A38,'334'!$AG$1:$HM$2,81,FALSE)</f>
        <v>0</v>
      </c>
      <c r="CO38" s="75">
        <f>VLOOKUP($A38,'334'!$AG$1:$HM$2,82,FALSE)</f>
        <v>0</v>
      </c>
      <c r="CP38" s="337"/>
      <c r="CQ38" s="74">
        <f>VLOOKUP($A38,'334'!$AG$1:$HM$2,83,FALSE)</f>
        <v>0</v>
      </c>
      <c r="CR38" s="69">
        <f>VLOOKUP($A38,'334'!$AG$1:$HM$2,84,FALSE)</f>
        <v>0</v>
      </c>
      <c r="CS38" s="69">
        <f>VLOOKUP($A38,'334'!$AG$1:$HM$2,85,FALSE)</f>
        <v>0</v>
      </c>
      <c r="CT38" s="69">
        <f>VLOOKUP($A38,'334'!$AG$1:$HM$2,86,FALSE)</f>
        <v>0</v>
      </c>
      <c r="CU38" s="69">
        <f>VLOOKUP($A38,'334'!$AG$1:$HM$2,87,FALSE)</f>
        <v>0</v>
      </c>
      <c r="CV38" s="69">
        <f>VLOOKUP($A38,'334'!$AG$1:$HM$2,88,FALSE)</f>
        <v>0</v>
      </c>
      <c r="CW38" s="75">
        <f>VLOOKUP($A38,'334'!$AG$1:$HM$2,89,FALSE)</f>
        <v>0</v>
      </c>
      <c r="CX38" s="337"/>
      <c r="CY38" s="74">
        <f>VLOOKUP($A38,'334'!$AG$1:$HM$2,90,FALSE)</f>
        <v>0</v>
      </c>
      <c r="CZ38" s="69">
        <f>VLOOKUP($A38,'334'!$AG$1:$HM$2,91,FALSE)</f>
        <v>0</v>
      </c>
      <c r="DA38" s="69">
        <f>VLOOKUP($A38,'334'!$AG$1:$HM$2,92,FALSE)</f>
        <v>0</v>
      </c>
      <c r="DB38" s="69">
        <f>VLOOKUP($A38,'334'!$AG$1:$HM$2,93,FALSE)</f>
        <v>0</v>
      </c>
      <c r="DC38" s="69">
        <f>VLOOKUP($A38,'334'!$AG$1:$HM$2,94,FALSE)</f>
        <v>0</v>
      </c>
      <c r="DD38" s="69">
        <f>VLOOKUP($A38,'334'!$AG$1:$HM$2,95,FALSE)</f>
        <v>0</v>
      </c>
      <c r="DE38" s="75">
        <f>VLOOKUP($A38,'334'!$AG$1:$HM$2,96,FALSE)</f>
        <v>0</v>
      </c>
      <c r="DF38" s="337"/>
      <c r="DG38" s="74">
        <f>VLOOKUP($A38,'334'!$AG$1:$HM$2,97,FALSE)</f>
        <v>0</v>
      </c>
      <c r="DH38" s="69">
        <f>VLOOKUP($A38,'334'!$AG$1:$HM$2,98,FALSE)</f>
        <v>0</v>
      </c>
      <c r="DI38" s="69">
        <f>VLOOKUP($A38,'334'!$AG$1:$HM$2,99,FALSE)</f>
        <v>0</v>
      </c>
      <c r="DJ38" s="69">
        <f>VLOOKUP($A38,'334'!$AG$1:$HM$2,100,FALSE)</f>
        <v>0</v>
      </c>
      <c r="DK38" s="69">
        <f>VLOOKUP($A38,'334'!$AG$1:$HM$2,101,FALSE)</f>
        <v>0</v>
      </c>
      <c r="DL38" s="69">
        <f>VLOOKUP($A38,'334'!$AG$1:$HM$2,102,FALSE)</f>
        <v>0</v>
      </c>
      <c r="DM38" s="75">
        <f>VLOOKUP($A38,'334'!$AG$1:$HM$2,103,FALSE)</f>
        <v>0</v>
      </c>
      <c r="DN38" s="337"/>
      <c r="DO38" s="74">
        <f>VLOOKUP($A38,'334'!$AG$1:$HM$2,104,FALSE)</f>
        <v>0</v>
      </c>
      <c r="DP38" s="69">
        <f>VLOOKUP($A38,'334'!$AG$1:$HM$2,105,FALSE)</f>
        <v>0</v>
      </c>
      <c r="DQ38" s="69">
        <f>VLOOKUP($A38,'334'!$AG$1:$HM$2,106,FALSE)</f>
        <v>0</v>
      </c>
      <c r="DR38" s="69">
        <f>VLOOKUP($A38,'334'!$AG$1:$HM$2,107,FALSE)</f>
        <v>0</v>
      </c>
      <c r="DS38" s="69">
        <f>VLOOKUP($A38,'334'!$AG$1:$HM$2,108,FALSE)</f>
        <v>0</v>
      </c>
      <c r="DT38" s="69">
        <f>VLOOKUP($A38,'334'!$AG$1:$HM$2,109,FALSE)</f>
        <v>0</v>
      </c>
      <c r="DU38" s="75">
        <f>VLOOKUP($A38,'334'!$AG$1:$HM$2,110,FALSE)</f>
        <v>0</v>
      </c>
      <c r="DV38" s="337"/>
      <c r="DW38" s="74">
        <f>VLOOKUP($A38,'334'!$AG$1:$HM$2,111,FALSE)</f>
        <v>0</v>
      </c>
      <c r="DX38" s="69">
        <f>VLOOKUP($A38,'334'!$AG$1:$HM$2,112,FALSE)</f>
        <v>0</v>
      </c>
      <c r="DY38" s="69">
        <f>VLOOKUP($A38,'334'!$AG$1:$HM$2,113,FALSE)</f>
        <v>0</v>
      </c>
      <c r="DZ38" s="69">
        <f>VLOOKUP($A38,'334'!$AG$1:$HM$2,114,FALSE)</f>
        <v>0</v>
      </c>
      <c r="EA38" s="69">
        <f>VLOOKUP($A38,'334'!$AG$1:$HM$2,115,FALSE)</f>
        <v>0</v>
      </c>
      <c r="EB38" s="69">
        <f>VLOOKUP($A38,'334'!$AG$1:$HM$2,116,FALSE)</f>
        <v>0</v>
      </c>
      <c r="EC38" s="75">
        <f>VLOOKUP($A38,'334'!$AG$1:$HM$2,117,FALSE)</f>
        <v>0</v>
      </c>
      <c r="ED38" s="337"/>
      <c r="EE38" s="74">
        <f>VLOOKUP($A38,'334'!$AG$1:$HM$2,118,FALSE)</f>
        <v>0</v>
      </c>
      <c r="EF38" s="69">
        <f>VLOOKUP($A38,'334'!$AG$1:$HM$2,119,FALSE)</f>
        <v>0</v>
      </c>
      <c r="EG38" s="69">
        <f>VLOOKUP($A38,'334'!$AG$1:$HM$2,120,FALSE)</f>
        <v>0</v>
      </c>
      <c r="EH38" s="69">
        <f>VLOOKUP($A38,'334'!$AG$1:$HM$2,121,FALSE)</f>
        <v>0</v>
      </c>
      <c r="EI38" s="69">
        <f>VLOOKUP($A38,'334'!$AG$1:$HM$2,122,FALSE)</f>
        <v>0</v>
      </c>
      <c r="EJ38" s="69">
        <f>VLOOKUP($A38,'334'!$AG$1:$HM$2,123,FALSE)</f>
        <v>0</v>
      </c>
      <c r="EK38" s="75">
        <f>VLOOKUP($A38,'334'!$AG$1:$HM$2,124,FALSE)</f>
        <v>0</v>
      </c>
      <c r="EL38" s="337"/>
      <c r="EM38" s="74">
        <f>VLOOKUP($A38,'334'!$AG$1:$HM$2,125,FALSE)</f>
        <v>0</v>
      </c>
      <c r="EN38" s="69">
        <f>VLOOKUP($A38,'334'!$AG$1:$HM$2,126,FALSE)</f>
        <v>0</v>
      </c>
      <c r="EO38" s="69">
        <f>VLOOKUP($A38,'334'!$AG$1:$HM$2,127,FALSE)</f>
        <v>0</v>
      </c>
      <c r="EP38" s="69">
        <f>VLOOKUP($A38,'334'!$AG$1:$HM$2,128,FALSE)</f>
        <v>0</v>
      </c>
      <c r="EQ38" s="69">
        <f>VLOOKUP($A38,'334'!$AG$1:$HM$2,129,FALSE)</f>
        <v>0</v>
      </c>
      <c r="ER38" s="69">
        <f>VLOOKUP($A38,'334'!$AG$1:$HM$2,130,FALSE)</f>
        <v>0</v>
      </c>
      <c r="ES38" s="75">
        <f>VLOOKUP($A38,'334'!$AG$1:$HM$2,131,FALSE)</f>
        <v>0</v>
      </c>
      <c r="ET38" s="337"/>
      <c r="EU38" s="74">
        <f>VLOOKUP($A38,'334'!$AG$1:$HM$2,132,FALSE)</f>
        <v>0</v>
      </c>
      <c r="EV38" s="69">
        <f>VLOOKUP($A38,'334'!$AG$1:$HM$2,133,FALSE)</f>
        <v>0</v>
      </c>
      <c r="EW38" s="69">
        <f>VLOOKUP($A38,'334'!$AG$1:$HM$2,134,FALSE)</f>
        <v>0</v>
      </c>
      <c r="EX38" s="69">
        <f>VLOOKUP($A38,'334'!$AG$1:$HM$2,135,FALSE)</f>
        <v>0</v>
      </c>
      <c r="EY38" s="69">
        <f>VLOOKUP($A38,'334'!$AG$1:$HM$2,136,FALSE)</f>
        <v>0</v>
      </c>
      <c r="EZ38" s="69">
        <f>VLOOKUP($A38,'334'!$AG$1:$HM$2,137,FALSE)</f>
        <v>0</v>
      </c>
      <c r="FA38" s="75">
        <f>VLOOKUP($A38,'334'!$AG$1:$HM$2,138,FALSE)</f>
        <v>0</v>
      </c>
      <c r="FB38" s="337"/>
      <c r="FC38" s="74">
        <f>VLOOKUP($A38,'334'!$AG$1:$HM$2,139,FALSE)</f>
        <v>0</v>
      </c>
      <c r="FD38" s="69">
        <f>VLOOKUP($A38,'334'!$AG$1:$HM$2,140,FALSE)</f>
        <v>0</v>
      </c>
      <c r="FE38" s="69">
        <f>VLOOKUP($A38,'334'!$AG$1:$HM$2,141,FALSE)</f>
        <v>0</v>
      </c>
      <c r="FF38" s="69">
        <f>VLOOKUP($A38,'334'!$AG$1:$HM$2,142,FALSE)</f>
        <v>0</v>
      </c>
      <c r="FG38" s="69">
        <f>VLOOKUP($A38,'334'!$AG$1:$HM$2,143,FALSE)</f>
        <v>0</v>
      </c>
      <c r="FH38" s="69">
        <f>VLOOKUP($A38,'334'!$AG$1:$HM$2,144,FALSE)</f>
        <v>0</v>
      </c>
      <c r="FI38" s="75">
        <f>VLOOKUP($A38,'334'!$AG$1:$HM$2,145,FALSE)</f>
        <v>0</v>
      </c>
      <c r="FJ38" s="337"/>
      <c r="FK38" s="74">
        <f>VLOOKUP($A38,'334'!$AG$1:$HM$2,146,FALSE)</f>
        <v>0</v>
      </c>
      <c r="FL38" s="69">
        <f>VLOOKUP($A38,'334'!$AG$1:$HM$2,147,FALSE)</f>
        <v>0</v>
      </c>
      <c r="FM38" s="69">
        <f>VLOOKUP($A38,'334'!$AG$1:$HM$2,148,FALSE)</f>
        <v>0</v>
      </c>
      <c r="FN38" s="69">
        <f>VLOOKUP($A38,'334'!$AG$1:$HM$2,149,FALSE)</f>
        <v>0</v>
      </c>
      <c r="FO38" s="69">
        <f>VLOOKUP($A38,'334'!$AG$1:$HM$2,150,FALSE)</f>
        <v>0</v>
      </c>
      <c r="FP38" s="69">
        <f>VLOOKUP($A38,'334'!$AG$1:$HM$2,151,FALSE)</f>
        <v>0</v>
      </c>
      <c r="FQ38" s="75">
        <f>VLOOKUP($A38,'334'!$AG$1:$HM$2,152,FALSE)</f>
        <v>0</v>
      </c>
      <c r="FR38" s="337"/>
      <c r="FS38" s="74">
        <f>VLOOKUP($A38,'334'!$AG$1:$HM$2,153,FALSE)</f>
        <v>0</v>
      </c>
      <c r="FT38" s="69">
        <f>VLOOKUP($A38,'334'!$AG$1:$HM$2,154,FALSE)</f>
        <v>0</v>
      </c>
      <c r="FU38" s="69">
        <f>VLOOKUP($A38,'334'!$AG$1:$HM$2,155,FALSE)</f>
        <v>0</v>
      </c>
      <c r="FV38" s="69">
        <f>VLOOKUP($A38,'334'!$AG$1:$HM$2,156,FALSE)</f>
        <v>0</v>
      </c>
      <c r="FW38" s="69">
        <f>VLOOKUP($A38,'334'!$AG$1:$HM$2,157,FALSE)</f>
        <v>0</v>
      </c>
      <c r="FX38" s="69">
        <f>VLOOKUP($A38,'334'!$AG$1:$HM$2,158,FALSE)</f>
        <v>0</v>
      </c>
      <c r="FY38" s="75">
        <f>VLOOKUP($A38,'334'!$AG$1:$HM$2,159,FALSE)</f>
        <v>0</v>
      </c>
      <c r="FZ38" s="337"/>
      <c r="GA38" s="74">
        <f>VLOOKUP($A38,'334'!$AG$1:$HM$2,160,FALSE)</f>
        <v>0</v>
      </c>
      <c r="GB38" s="69">
        <f>VLOOKUP($A38,'334'!$AG$1:$HM$2,161,FALSE)</f>
        <v>0</v>
      </c>
      <c r="GC38" s="69">
        <f>VLOOKUP($A38,'334'!$AG$1:$HM$2,162,FALSE)</f>
        <v>0</v>
      </c>
      <c r="GD38" s="69">
        <f>VLOOKUP($A38,'334'!$AG$1:$HM$2,163,FALSE)</f>
        <v>0</v>
      </c>
      <c r="GE38" s="69">
        <f>VLOOKUP($A38,'334'!$AG$1:$HM$2,164,FALSE)</f>
        <v>0</v>
      </c>
      <c r="GF38" s="69">
        <f>VLOOKUP($A38,'334'!$AG$1:$HM$2,165,FALSE)</f>
        <v>0</v>
      </c>
      <c r="GG38" s="75">
        <f>VLOOKUP($A38,'334'!$AG$1:$HM$2,166,FALSE)</f>
        <v>0</v>
      </c>
      <c r="GH38" s="337"/>
      <c r="GI38" s="74">
        <f>VLOOKUP($A38,'334'!$AG$1:$HM$2,167,FALSE)</f>
        <v>0</v>
      </c>
      <c r="GJ38" s="69">
        <f>VLOOKUP($A38,'334'!$AG$1:$HM$2,168,FALSE)</f>
        <v>0</v>
      </c>
      <c r="GK38" s="69">
        <f>VLOOKUP($A38,'334'!$AG$1:$HM$2,169,FALSE)</f>
        <v>0</v>
      </c>
      <c r="GL38" s="69">
        <f>VLOOKUP($A38,'334'!$AG$1:$HM$2,170,FALSE)</f>
        <v>0</v>
      </c>
      <c r="GM38" s="69">
        <f>VLOOKUP($A38,'334'!$AG$1:$HM$2,171,FALSE)</f>
        <v>0</v>
      </c>
      <c r="GN38" s="69">
        <f>VLOOKUP($A38,'334'!$AG$1:$HM$2,172,FALSE)</f>
        <v>0</v>
      </c>
      <c r="GO38" s="75">
        <f>VLOOKUP($A38,'334'!$AG$1:$HM$2,173,FALSE)</f>
        <v>0</v>
      </c>
      <c r="GP38" s="337"/>
      <c r="GQ38" s="74">
        <f>VLOOKUP($A38,'334'!$AG$1:$HM$2,174,FALSE)</f>
        <v>0</v>
      </c>
      <c r="GR38" s="69">
        <f>VLOOKUP($A38,'334'!$AG$1:$HM$2,175,FALSE)</f>
        <v>0</v>
      </c>
      <c r="GS38" s="69">
        <f>VLOOKUP($A38,'334'!$AG$1:$HM$2,176,FALSE)</f>
        <v>0</v>
      </c>
      <c r="GT38" s="69">
        <f>VLOOKUP($A38,'334'!$AG$1:$HM$2,177,FALSE)</f>
        <v>0</v>
      </c>
      <c r="GU38" s="69">
        <f>VLOOKUP($A38,'334'!$AG$1:$HM$2,178,FALSE)</f>
        <v>0</v>
      </c>
      <c r="GV38" s="69">
        <f>VLOOKUP($A38,'334'!$AG$1:$HM$2,179,FALSE)</f>
        <v>0</v>
      </c>
      <c r="GW38" s="75">
        <f>VLOOKUP($A38,'334'!$AG$1:$HM$2,180,FALSE)</f>
        <v>0</v>
      </c>
      <c r="GX38" s="337"/>
      <c r="GY38" s="74">
        <f>VLOOKUP($A38,'334'!$AG$1:$HM$2,181,FALSE)</f>
        <v>0</v>
      </c>
      <c r="GZ38" s="69">
        <f>VLOOKUP($A38,'334'!$AG$1:$HM$2,182,FALSE)</f>
        <v>0</v>
      </c>
      <c r="HA38" s="69">
        <f>VLOOKUP($A38,'334'!$AG$1:$HM$2,183,FALSE)</f>
        <v>0</v>
      </c>
      <c r="HB38" s="69">
        <f>VLOOKUP($A38,'334'!$AG$1:$HM$2,184,FALSE)</f>
        <v>0</v>
      </c>
      <c r="HC38" s="69">
        <f>VLOOKUP($A38,'334'!$AG$1:$HM$2,185,FALSE)</f>
        <v>0</v>
      </c>
      <c r="HD38" s="69">
        <f>VLOOKUP($A38,'334'!$AG$1:$HM$2,186,FALSE)</f>
        <v>0</v>
      </c>
      <c r="HE38" s="124">
        <f>VLOOKUP($A38,'334'!$AG$1:$HM$2,187,FALSE)</f>
        <v>0</v>
      </c>
      <c r="HF38" s="24"/>
    </row>
    <row r="39" spans="1:215" x14ac:dyDescent="0.25">
      <c r="A39" s="314">
        <f t="shared" si="0"/>
        <v>235</v>
      </c>
      <c r="B39" s="315">
        <f>VLOOKUP($A39,'335'!$AO$1:$HU$2,2,FALSE)</f>
        <v>0</v>
      </c>
      <c r="C39" s="290">
        <f>VLOOKUP($A39,'335'!$AO$1:$HU$2,3,FALSE)</f>
        <v>0</v>
      </c>
      <c r="D39" s="290">
        <f>VLOOKUP($A39,'335'!$AO$1:$HU$2,4,FALSE)</f>
        <v>0</v>
      </c>
      <c r="E39" s="292">
        <f>VLOOKUP($A39,'335'!$AO$1:$HU$2,5,FALSE)</f>
        <v>0</v>
      </c>
      <c r="F39" s="337"/>
      <c r="G39" s="73">
        <f>VLOOKUP($A39,'335'!$AO$1:$HU$2,6,FALSE)</f>
        <v>0</v>
      </c>
      <c r="H39" s="24">
        <f>VLOOKUP($A39,'335'!$AO$1:$HU$2,7,FALSE)</f>
        <v>0</v>
      </c>
      <c r="I39" s="24">
        <f>VLOOKUP($A39,'335'!$AO$1:$HU$2,8,FALSE)</f>
        <v>0</v>
      </c>
      <c r="J39" s="24">
        <f>VLOOKUP($A39,'335'!$AO$1:$HU$2,9,FALSE)</f>
        <v>0</v>
      </c>
      <c r="K39" s="24">
        <f>VLOOKUP($A39,'335'!$AO$1:$HU$2,10,FALSE)</f>
        <v>0</v>
      </c>
      <c r="L39" s="24">
        <f>VLOOKUP($A39,'335'!$AO$1:$HU$2,11,FALSE)</f>
        <v>0</v>
      </c>
      <c r="M39" s="137">
        <f>VLOOKUP($A39,'335'!$AO$1:$HU$2,12,FALSE)</f>
        <v>0</v>
      </c>
      <c r="N39" s="337"/>
      <c r="O39" s="74">
        <f>VLOOKUP($A39,'335'!$AO$1:$HU$2,13,FALSE)</f>
        <v>0</v>
      </c>
      <c r="P39" s="69">
        <f>VLOOKUP($A39,'335'!$AO$1:$HU$2,14,FALSE)</f>
        <v>0</v>
      </c>
      <c r="Q39" s="69">
        <f>VLOOKUP($A39,'335'!$AO$1:$HU$2,15,FALSE)</f>
        <v>0</v>
      </c>
      <c r="R39" s="69">
        <f>VLOOKUP($A39,'335'!$AO$1:$HU$2,16,FALSE)</f>
        <v>0</v>
      </c>
      <c r="S39" s="69">
        <f>VLOOKUP($A39,'335'!$AO$1:$HU$2,17,FALSE)</f>
        <v>0</v>
      </c>
      <c r="T39" s="69">
        <f>VLOOKUP($A39,'335'!$AO$1:$HU$2,18,FALSE)</f>
        <v>0</v>
      </c>
      <c r="U39" s="75">
        <f>VLOOKUP($A39,'335'!$AO$1:$HU$2,19,FALSE)</f>
        <v>0</v>
      </c>
      <c r="V39" s="337"/>
      <c r="W39" s="74">
        <f>VLOOKUP($A39,'335'!$AO$1:$HU$2,20,FALSE)</f>
        <v>0</v>
      </c>
      <c r="X39" s="69">
        <f>VLOOKUP($A39,'335'!$AO$1:$HU$2,21,FALSE)</f>
        <v>0</v>
      </c>
      <c r="Y39" s="69">
        <f>VLOOKUP($A39,'335'!$AO$1:$HU$2,22,FALSE)</f>
        <v>0</v>
      </c>
      <c r="Z39" s="69">
        <f>VLOOKUP($A39,'335'!$AO$1:$HU$2,23,FALSE)</f>
        <v>0</v>
      </c>
      <c r="AA39" s="69">
        <f>VLOOKUP($A39,'335'!$AO$1:$HU$2,24,FALSE)</f>
        <v>0</v>
      </c>
      <c r="AB39" s="69">
        <f>VLOOKUP($A39,'335'!$AO$1:$HU$2,25,FALSE)</f>
        <v>0</v>
      </c>
      <c r="AC39" s="75">
        <f>VLOOKUP($A39,'335'!$AO$1:$HU$2,26,FALSE)</f>
        <v>0</v>
      </c>
      <c r="AD39" s="337"/>
      <c r="AE39" s="74">
        <f>VLOOKUP($A39,'335'!$AO$1:$HU$2,27,FALSE)</f>
        <v>0</v>
      </c>
      <c r="AF39" s="69">
        <f>VLOOKUP($A39,'335'!$AO$1:$HU$2,28,FALSE)</f>
        <v>0</v>
      </c>
      <c r="AG39" s="69">
        <f>VLOOKUP($A39,'335'!$AO$1:$HU$2,29,FALSE)</f>
        <v>0</v>
      </c>
      <c r="AH39" s="69">
        <f>VLOOKUP($A39,'335'!$AO$1:$HU$2,30,FALSE)</f>
        <v>0</v>
      </c>
      <c r="AI39" s="69">
        <f>VLOOKUP($A39,'335'!$AO$1:$HU$2,31,FALSE)</f>
        <v>0</v>
      </c>
      <c r="AJ39" s="69">
        <f>VLOOKUP($A39,'335'!$AO$1:$HU$2,32,FALSE)</f>
        <v>0</v>
      </c>
      <c r="AK39" s="75">
        <f>VLOOKUP($A39,'335'!$AO$1:$HU$2,33,FALSE)</f>
        <v>0</v>
      </c>
      <c r="AL39" s="337"/>
      <c r="AM39" s="74">
        <f>VLOOKUP($A39,'335'!$AO$1:$HU$2,34,FALSE)</f>
        <v>0</v>
      </c>
      <c r="AN39" s="69">
        <f>VLOOKUP($A39,'335'!$AO$1:$HU$2,35,FALSE)</f>
        <v>0</v>
      </c>
      <c r="AO39" s="69">
        <f>VLOOKUP($A39,'335'!$AO$1:$HU$2,36,FALSE)</f>
        <v>0</v>
      </c>
      <c r="AP39" s="69">
        <f>VLOOKUP($A39,'335'!$AO$1:$HU$2,37,FALSE)</f>
        <v>0</v>
      </c>
      <c r="AQ39" s="69">
        <f>VLOOKUP($A39,'335'!$AO$1:$HU$2,38,FALSE)</f>
        <v>0</v>
      </c>
      <c r="AR39" s="69">
        <f>VLOOKUP($A39,'335'!$AO$1:$HU$2,39,FALSE)</f>
        <v>0</v>
      </c>
      <c r="AS39" s="75">
        <f>VLOOKUP($A39,'335'!$AO$1:$HU$2,40,FALSE)</f>
        <v>0</v>
      </c>
      <c r="AT39" s="337"/>
      <c r="AU39" s="74">
        <f>VLOOKUP($A39,'335'!$AO$1:$HU$2,41,FALSE)</f>
        <v>0</v>
      </c>
      <c r="AV39" s="69">
        <f>VLOOKUP($A39,'335'!$AO$1:$HU$2,42,FALSE)</f>
        <v>0</v>
      </c>
      <c r="AW39" s="69">
        <f>VLOOKUP($A39,'335'!$AO$1:$HU$2,43,FALSE)</f>
        <v>0</v>
      </c>
      <c r="AX39" s="69">
        <f>VLOOKUP($A39,'335'!$AO$1:$HU$2,44,FALSE)</f>
        <v>0</v>
      </c>
      <c r="AY39" s="69">
        <f>VLOOKUP($A39,'335'!$AO$1:$HU$2,45,FALSE)</f>
        <v>0</v>
      </c>
      <c r="AZ39" s="69">
        <f>VLOOKUP($A39,'335'!$AO$1:$HU$2,46,FALSE)</f>
        <v>0</v>
      </c>
      <c r="BA39" s="75">
        <f>VLOOKUP($A39,'335'!$AO$1:$HU$2,47,FALSE)</f>
        <v>0</v>
      </c>
      <c r="BB39" s="337"/>
      <c r="BC39" s="74">
        <f>VLOOKUP($A39,'335'!$AO$1:$HU$2,48,FALSE)</f>
        <v>0</v>
      </c>
      <c r="BD39" s="69">
        <f>VLOOKUP($A39,'335'!$AO$1:$HU$2,49,FALSE)</f>
        <v>0</v>
      </c>
      <c r="BE39" s="69">
        <f>VLOOKUP($A39,'335'!$AO$1:$HU$2,50,FALSE)</f>
        <v>0</v>
      </c>
      <c r="BF39" s="69">
        <f>VLOOKUP($A39,'335'!$AO$1:$HU$2,51,FALSE)</f>
        <v>0</v>
      </c>
      <c r="BG39" s="69">
        <f>VLOOKUP($A39,'335'!$AO$1:$HU$2,52,FALSE)</f>
        <v>0</v>
      </c>
      <c r="BH39" s="69">
        <f>VLOOKUP($A39,'335'!$AO$1:$HU$2,53,FALSE)</f>
        <v>0</v>
      </c>
      <c r="BI39" s="75">
        <f>VLOOKUP($A39,'335'!$AO$1:$HU$2,54,FALSE)</f>
        <v>0</v>
      </c>
      <c r="BJ39" s="337"/>
      <c r="BK39" s="74">
        <f>VLOOKUP($A39,'335'!$AO$1:$HU$2,55,FALSE)</f>
        <v>0</v>
      </c>
      <c r="BL39" s="69">
        <f>VLOOKUP($A39,'335'!$AO$1:$HU$2,56,FALSE)</f>
        <v>0</v>
      </c>
      <c r="BM39" s="69">
        <f>VLOOKUP($A39,'335'!$AO$1:$HU$2,57,FALSE)</f>
        <v>0</v>
      </c>
      <c r="BN39" s="69">
        <f>VLOOKUP($A39,'335'!$AO$1:$HU$2,58,FALSE)</f>
        <v>0</v>
      </c>
      <c r="BO39" s="69">
        <f>VLOOKUP($A39,'335'!$AO$1:$HU$2,59,FALSE)</f>
        <v>0</v>
      </c>
      <c r="BP39" s="69">
        <f>VLOOKUP($A39,'335'!$AO$1:$HU$2,60,FALSE)</f>
        <v>0</v>
      </c>
      <c r="BQ39" s="75">
        <f>VLOOKUP($A39,'335'!$AO$1:$HU$2,61,FALSE)</f>
        <v>0</v>
      </c>
      <c r="BR39" s="337"/>
      <c r="BS39" s="74">
        <f>VLOOKUP($A39,'335'!$AO$1:$HU$2,62,FALSE)</f>
        <v>0</v>
      </c>
      <c r="BT39" s="69">
        <f>VLOOKUP($A39,'335'!$AO$1:$HU$2,63,FALSE)</f>
        <v>0</v>
      </c>
      <c r="BU39" s="69">
        <f>VLOOKUP($A39,'335'!$AO$1:$HU$2,64,FALSE)</f>
        <v>0</v>
      </c>
      <c r="BV39" s="69">
        <f>VLOOKUP($A39,'335'!$AO$1:$HU$2,65,FALSE)</f>
        <v>0</v>
      </c>
      <c r="BW39" s="69">
        <f>VLOOKUP($A39,'335'!$AO$1:$HU$2,66,FALSE)</f>
        <v>0</v>
      </c>
      <c r="BX39" s="69">
        <f>VLOOKUP($A39,'335'!$AO$1:$HU$2,67,FALSE)</f>
        <v>0</v>
      </c>
      <c r="BY39" s="75">
        <f>VLOOKUP($A39,'335'!$AO$1:$HU$2,68,FALSE)</f>
        <v>0</v>
      </c>
      <c r="BZ39" s="337"/>
      <c r="CA39" s="74">
        <f>VLOOKUP($A39,'335'!$AO$1:$HU$2,69,FALSE)</f>
        <v>0</v>
      </c>
      <c r="CB39" s="69">
        <f>VLOOKUP($A39,'335'!$AO$1:$HU$2,70,FALSE)</f>
        <v>0</v>
      </c>
      <c r="CC39" s="69">
        <f>VLOOKUP($A39,'335'!$AO$1:$HU$2,71,FALSE)</f>
        <v>0</v>
      </c>
      <c r="CD39" s="69">
        <f>VLOOKUP($A39,'335'!$AO$1:$HU$2,72,FALSE)</f>
        <v>0</v>
      </c>
      <c r="CE39" s="69">
        <f>VLOOKUP($A39,'335'!$AO$1:$HU$2,73,FALSE)</f>
        <v>0</v>
      </c>
      <c r="CF39" s="69">
        <f>VLOOKUP($A39,'335'!$AO$1:$HU$2,74,FALSE)</f>
        <v>0</v>
      </c>
      <c r="CG39" s="75">
        <f>VLOOKUP($A39,'335'!$AO$1:$HU$2,75,FALSE)</f>
        <v>0</v>
      </c>
      <c r="CH39" s="337"/>
      <c r="CI39" s="74">
        <f>VLOOKUP($A39,'335'!$AO$1:$HU$2,76,FALSE)</f>
        <v>0</v>
      </c>
      <c r="CJ39" s="69">
        <f>VLOOKUP($A39,'335'!$AO$1:$HU$2,77,FALSE)</f>
        <v>0</v>
      </c>
      <c r="CK39" s="69">
        <f>VLOOKUP($A39,'335'!$AO$1:$HU$2,78,FALSE)</f>
        <v>0</v>
      </c>
      <c r="CL39" s="69">
        <f>VLOOKUP($A39,'335'!$AO$1:$HU$2,79,FALSE)</f>
        <v>0</v>
      </c>
      <c r="CM39" s="69">
        <f>VLOOKUP($A39,'335'!$AO$1:$HU$2,80,FALSE)</f>
        <v>0</v>
      </c>
      <c r="CN39" s="69">
        <f>VLOOKUP($A39,'335'!$AO$1:$HU$2,81,FALSE)</f>
        <v>0</v>
      </c>
      <c r="CO39" s="75">
        <f>VLOOKUP($A39,'335'!$AO$1:$HU$2,82,FALSE)</f>
        <v>0</v>
      </c>
      <c r="CP39" s="337"/>
      <c r="CQ39" s="74">
        <f>VLOOKUP($A39,'335'!$AO$1:$HU$2,83,FALSE)</f>
        <v>0</v>
      </c>
      <c r="CR39" s="69">
        <f>VLOOKUP($A39,'335'!$AO$1:$HU$2,84,FALSE)</f>
        <v>0</v>
      </c>
      <c r="CS39" s="69">
        <f>VLOOKUP($A39,'335'!$AO$1:$HU$2,85,FALSE)</f>
        <v>0</v>
      </c>
      <c r="CT39" s="69">
        <f>VLOOKUP($A39,'335'!$AO$1:$HU$2,86,FALSE)</f>
        <v>0</v>
      </c>
      <c r="CU39" s="69">
        <f>VLOOKUP($A39,'335'!$AO$1:$HU$2,87,FALSE)</f>
        <v>0</v>
      </c>
      <c r="CV39" s="69">
        <f>VLOOKUP($A39,'335'!$AO$1:$HU$2,88,FALSE)</f>
        <v>0</v>
      </c>
      <c r="CW39" s="75">
        <f>VLOOKUP($A39,'335'!$AO$1:$HU$2,89,FALSE)</f>
        <v>0</v>
      </c>
      <c r="CX39" s="337"/>
      <c r="CY39" s="74">
        <f>VLOOKUP($A39,'335'!$AO$1:$HU$2,90,FALSE)</f>
        <v>0</v>
      </c>
      <c r="CZ39" s="69">
        <f>VLOOKUP($A39,'335'!$AO$1:$HU$2,91,FALSE)</f>
        <v>0</v>
      </c>
      <c r="DA39" s="69">
        <f>VLOOKUP($A39,'335'!$AO$1:$HU$2,92,FALSE)</f>
        <v>0</v>
      </c>
      <c r="DB39" s="69">
        <f>VLOOKUP($A39,'335'!$AO$1:$HU$2,93,FALSE)</f>
        <v>0</v>
      </c>
      <c r="DC39" s="69">
        <f>VLOOKUP($A39,'335'!$AO$1:$HU$2,94,FALSE)</f>
        <v>0</v>
      </c>
      <c r="DD39" s="69">
        <f>VLOOKUP($A39,'335'!$AO$1:$HU$2,95,FALSE)</f>
        <v>0</v>
      </c>
      <c r="DE39" s="75">
        <f>VLOOKUP($A39,'335'!$AO$1:$HU$2,96,FALSE)</f>
        <v>0</v>
      </c>
      <c r="DF39" s="337"/>
      <c r="DG39" s="74">
        <f>VLOOKUP($A39,'335'!$AO$1:$HU$2,97,FALSE)</f>
        <v>0</v>
      </c>
      <c r="DH39" s="69">
        <f>VLOOKUP($A39,'335'!$AO$1:$HU$2,98,FALSE)</f>
        <v>0</v>
      </c>
      <c r="DI39" s="69">
        <f>VLOOKUP($A39,'335'!$AO$1:$HU$2,99,FALSE)</f>
        <v>0</v>
      </c>
      <c r="DJ39" s="69">
        <f>VLOOKUP($A39,'335'!$AO$1:$HU$2,100,FALSE)</f>
        <v>0</v>
      </c>
      <c r="DK39" s="69">
        <f>VLOOKUP($A39,'335'!$AO$1:$HU$2,101,FALSE)</f>
        <v>0</v>
      </c>
      <c r="DL39" s="69">
        <f>VLOOKUP($A39,'335'!$AO$1:$HU$2,102,FALSE)</f>
        <v>0</v>
      </c>
      <c r="DM39" s="75">
        <f>VLOOKUP($A39,'335'!$AO$1:$HU$2,103,FALSE)</f>
        <v>0</v>
      </c>
      <c r="DN39" s="337"/>
      <c r="DO39" s="74">
        <f>VLOOKUP($A39,'335'!$AO$1:$HU$2,104,FALSE)</f>
        <v>0</v>
      </c>
      <c r="DP39" s="69">
        <f>VLOOKUP($A39,'335'!$AO$1:$HU$2,105,FALSE)</f>
        <v>0</v>
      </c>
      <c r="DQ39" s="69">
        <f>VLOOKUP($A39,'335'!$AO$1:$HU$2,106,FALSE)</f>
        <v>0</v>
      </c>
      <c r="DR39" s="69">
        <f>VLOOKUP($A39,'335'!$AO$1:$HU$2,107,FALSE)</f>
        <v>0</v>
      </c>
      <c r="DS39" s="69">
        <f>VLOOKUP($A39,'335'!$AO$1:$HU$2,108,FALSE)</f>
        <v>0</v>
      </c>
      <c r="DT39" s="69">
        <f>VLOOKUP($A39,'335'!$AO$1:$HU$2,109,FALSE)</f>
        <v>0</v>
      </c>
      <c r="DU39" s="75">
        <f>VLOOKUP($A39,'335'!$AO$1:$HU$2,110,FALSE)</f>
        <v>0</v>
      </c>
      <c r="DV39" s="337"/>
      <c r="DW39" s="74">
        <f>VLOOKUP($A39,'335'!$AO$1:$HU$2,111,FALSE)</f>
        <v>0</v>
      </c>
      <c r="DX39" s="69">
        <f>VLOOKUP($A39,'335'!$AO$1:$HU$2,112,FALSE)</f>
        <v>0</v>
      </c>
      <c r="DY39" s="69">
        <f>VLOOKUP($A39,'335'!$AO$1:$HU$2,113,FALSE)</f>
        <v>0</v>
      </c>
      <c r="DZ39" s="69">
        <f>VLOOKUP($A39,'335'!$AO$1:$HU$2,114,FALSE)</f>
        <v>0</v>
      </c>
      <c r="EA39" s="69">
        <f>VLOOKUP($A39,'335'!$AO$1:$HU$2,115,FALSE)</f>
        <v>0</v>
      </c>
      <c r="EB39" s="69">
        <f>VLOOKUP($A39,'335'!$AO$1:$HU$2,116,FALSE)</f>
        <v>0</v>
      </c>
      <c r="EC39" s="75">
        <f>VLOOKUP($A39,'335'!$AO$1:$HU$2,117,FALSE)</f>
        <v>0</v>
      </c>
      <c r="ED39" s="337"/>
      <c r="EE39" s="74">
        <f>VLOOKUP($A39,'335'!$AO$1:$HU$2,118,FALSE)</f>
        <v>0</v>
      </c>
      <c r="EF39" s="69">
        <f>VLOOKUP($A39,'335'!$AO$1:$HU$2,119,FALSE)</f>
        <v>0</v>
      </c>
      <c r="EG39" s="69">
        <f>VLOOKUP($A39,'335'!$AO$1:$HU$2,120,FALSE)</f>
        <v>0</v>
      </c>
      <c r="EH39" s="69">
        <f>VLOOKUP($A39,'335'!$AO$1:$HU$2,121,FALSE)</f>
        <v>0</v>
      </c>
      <c r="EI39" s="69">
        <f>VLOOKUP($A39,'335'!$AO$1:$HU$2,122,FALSE)</f>
        <v>0</v>
      </c>
      <c r="EJ39" s="69">
        <f>VLOOKUP($A39,'335'!$AO$1:$HU$2,123,FALSE)</f>
        <v>0</v>
      </c>
      <c r="EK39" s="75">
        <f>VLOOKUP($A39,'335'!$AO$1:$HU$2,124,FALSE)</f>
        <v>0</v>
      </c>
      <c r="EL39" s="337"/>
      <c r="EM39" s="74">
        <f>VLOOKUP($A39,'335'!$AO$1:$HU$2,125,FALSE)</f>
        <v>0</v>
      </c>
      <c r="EN39" s="69">
        <f>VLOOKUP($A39,'335'!$AO$1:$HU$2,126,FALSE)</f>
        <v>0</v>
      </c>
      <c r="EO39" s="69">
        <f>VLOOKUP($A39,'335'!$AO$1:$HU$2,127,FALSE)</f>
        <v>0</v>
      </c>
      <c r="EP39" s="69">
        <f>VLOOKUP($A39,'335'!$AO$1:$HU$2,128,FALSE)</f>
        <v>0</v>
      </c>
      <c r="EQ39" s="69">
        <f>VLOOKUP($A39,'335'!$AO$1:$HU$2,129,FALSE)</f>
        <v>0</v>
      </c>
      <c r="ER39" s="69">
        <f>VLOOKUP($A39,'335'!$AO$1:$HU$2,130,FALSE)</f>
        <v>0</v>
      </c>
      <c r="ES39" s="75">
        <f>VLOOKUP($A39,'335'!$AO$1:$HU$2,131,FALSE)</f>
        <v>0</v>
      </c>
      <c r="ET39" s="337"/>
      <c r="EU39" s="74">
        <f>VLOOKUP($A39,'335'!$AO$1:$HU$2,132,FALSE)</f>
        <v>0</v>
      </c>
      <c r="EV39" s="69">
        <f>VLOOKUP($A39,'335'!$AO$1:$HU$2,133,FALSE)</f>
        <v>0</v>
      </c>
      <c r="EW39" s="69">
        <f>VLOOKUP($A39,'335'!$AO$1:$HU$2,134,FALSE)</f>
        <v>0</v>
      </c>
      <c r="EX39" s="69">
        <f>VLOOKUP($A39,'335'!$AO$1:$HU$2,135,FALSE)</f>
        <v>0</v>
      </c>
      <c r="EY39" s="69">
        <f>VLOOKUP($A39,'335'!$AO$1:$HU$2,136,FALSE)</f>
        <v>0</v>
      </c>
      <c r="EZ39" s="69">
        <f>VLOOKUP($A39,'335'!$AO$1:$HU$2,137,FALSE)</f>
        <v>0</v>
      </c>
      <c r="FA39" s="75">
        <f>VLOOKUP($A39,'335'!$AO$1:$HU$2,138,FALSE)</f>
        <v>0</v>
      </c>
      <c r="FB39" s="337"/>
      <c r="FC39" s="74">
        <f>VLOOKUP($A39,'335'!$AO$1:$HU$2,139,FALSE)</f>
        <v>0</v>
      </c>
      <c r="FD39" s="69">
        <f>VLOOKUP($A39,'335'!$AO$1:$HU$2,140,FALSE)</f>
        <v>0</v>
      </c>
      <c r="FE39" s="69">
        <f>VLOOKUP($A39,'335'!$AO$1:$HU$2,141,FALSE)</f>
        <v>0</v>
      </c>
      <c r="FF39" s="69">
        <f>VLOOKUP($A39,'335'!$AO$1:$HU$2,142,FALSE)</f>
        <v>0</v>
      </c>
      <c r="FG39" s="69">
        <f>VLOOKUP($A39,'335'!$AO$1:$HU$2,143,FALSE)</f>
        <v>0</v>
      </c>
      <c r="FH39" s="69">
        <f>VLOOKUP($A39,'335'!$AO$1:$HU$2,144,FALSE)</f>
        <v>0</v>
      </c>
      <c r="FI39" s="75">
        <f>VLOOKUP($A39,'335'!$AO$1:$HU$2,145,FALSE)</f>
        <v>0</v>
      </c>
      <c r="FJ39" s="337"/>
      <c r="FK39" s="74">
        <f>VLOOKUP($A39,'335'!$AO$1:$HU$2,146,FALSE)</f>
        <v>0</v>
      </c>
      <c r="FL39" s="69">
        <f>VLOOKUP($A39,'335'!$AO$1:$HU$2,147,FALSE)</f>
        <v>0</v>
      </c>
      <c r="FM39" s="69">
        <f>VLOOKUP($A39,'335'!$AO$1:$HU$2,148,FALSE)</f>
        <v>0</v>
      </c>
      <c r="FN39" s="69">
        <f>VLOOKUP($A39,'335'!$AO$1:$HU$2,149,FALSE)</f>
        <v>0</v>
      </c>
      <c r="FO39" s="69">
        <f>VLOOKUP($A39,'335'!$AO$1:$HU$2,150,FALSE)</f>
        <v>0</v>
      </c>
      <c r="FP39" s="69">
        <f>VLOOKUP($A39,'335'!$AO$1:$HU$2,151,FALSE)</f>
        <v>0</v>
      </c>
      <c r="FQ39" s="75">
        <f>VLOOKUP($A39,'335'!$AO$1:$HU$2,152,FALSE)</f>
        <v>0</v>
      </c>
      <c r="FR39" s="337"/>
      <c r="FS39" s="74">
        <f>VLOOKUP($A39,'335'!$AO$1:$HU$2,153,FALSE)</f>
        <v>0</v>
      </c>
      <c r="FT39" s="69">
        <f>VLOOKUP($A39,'335'!$AO$1:$HU$2,154,FALSE)</f>
        <v>0</v>
      </c>
      <c r="FU39" s="69">
        <f>VLOOKUP($A39,'335'!$AO$1:$HU$2,155,FALSE)</f>
        <v>0</v>
      </c>
      <c r="FV39" s="69">
        <f>VLOOKUP($A39,'335'!$AO$1:$HU$2,156,FALSE)</f>
        <v>0</v>
      </c>
      <c r="FW39" s="69">
        <f>VLOOKUP($A39,'335'!$AO$1:$HU$2,157,FALSE)</f>
        <v>0</v>
      </c>
      <c r="FX39" s="69">
        <f>VLOOKUP($A39,'335'!$AO$1:$HU$2,158,FALSE)</f>
        <v>0</v>
      </c>
      <c r="FY39" s="75">
        <f>VLOOKUP($A39,'335'!$AO$1:$HU$2,159,FALSE)</f>
        <v>0</v>
      </c>
      <c r="FZ39" s="337"/>
      <c r="GA39" s="74">
        <f>VLOOKUP($A39,'335'!$AO$1:$HU$2,160,FALSE)</f>
        <v>0</v>
      </c>
      <c r="GB39" s="69">
        <f>VLOOKUP($A39,'335'!$AO$1:$HU$2,161,FALSE)</f>
        <v>0</v>
      </c>
      <c r="GC39" s="69">
        <f>VLOOKUP($A39,'335'!$AO$1:$HU$2,162,FALSE)</f>
        <v>0</v>
      </c>
      <c r="GD39" s="69">
        <f>VLOOKUP($A39,'335'!$AO$1:$HU$2,163,FALSE)</f>
        <v>0</v>
      </c>
      <c r="GE39" s="69">
        <f>VLOOKUP($A39,'335'!$AO$1:$HU$2,164,FALSE)</f>
        <v>0</v>
      </c>
      <c r="GF39" s="69">
        <f>VLOOKUP($A39,'335'!$AO$1:$HU$2,165,FALSE)</f>
        <v>0</v>
      </c>
      <c r="GG39" s="75">
        <f>VLOOKUP($A39,'335'!$AO$1:$HU$2,166,FALSE)</f>
        <v>0</v>
      </c>
      <c r="GH39" s="337"/>
      <c r="GI39" s="74">
        <f>VLOOKUP($A39,'335'!$AO$1:$HU$2,167,FALSE)</f>
        <v>0</v>
      </c>
      <c r="GJ39" s="69">
        <f>VLOOKUP($A39,'335'!$AO$1:$HU$2,168,FALSE)</f>
        <v>0</v>
      </c>
      <c r="GK39" s="69">
        <f>VLOOKUP($A39,'335'!$AO$1:$HU$2,169,FALSE)</f>
        <v>0</v>
      </c>
      <c r="GL39" s="69">
        <f>VLOOKUP($A39,'335'!$AO$1:$HU$2,170,FALSE)</f>
        <v>0</v>
      </c>
      <c r="GM39" s="69">
        <f>VLOOKUP($A39,'335'!$AO$1:$HU$2,171,FALSE)</f>
        <v>0</v>
      </c>
      <c r="GN39" s="69">
        <f>VLOOKUP($A39,'335'!$AO$1:$HU$2,172,FALSE)</f>
        <v>0</v>
      </c>
      <c r="GO39" s="75">
        <f>VLOOKUP($A39,'335'!$AO$1:$HU$2,173,FALSE)</f>
        <v>0</v>
      </c>
      <c r="GP39" s="337"/>
      <c r="GQ39" s="74">
        <f>VLOOKUP($A39,'335'!$AO$1:$HU$2,174,FALSE)</f>
        <v>0</v>
      </c>
      <c r="GR39" s="69">
        <f>VLOOKUP($A39,'335'!$AO$1:$HU$2,175,FALSE)</f>
        <v>0</v>
      </c>
      <c r="GS39" s="69">
        <f>VLOOKUP($A39,'335'!$AO$1:$HU$2,176,FALSE)</f>
        <v>0</v>
      </c>
      <c r="GT39" s="69">
        <f>VLOOKUP($A39,'335'!$AO$1:$HU$2,177,FALSE)</f>
        <v>0</v>
      </c>
      <c r="GU39" s="69">
        <f>VLOOKUP($A39,'335'!$AO$1:$HU$2,178,FALSE)</f>
        <v>0</v>
      </c>
      <c r="GV39" s="69">
        <f>VLOOKUP($A39,'335'!$AO$1:$HU$2,179,FALSE)</f>
        <v>0</v>
      </c>
      <c r="GW39" s="75">
        <f>VLOOKUP($A39,'335'!$AO$1:$HU$2,180,FALSE)</f>
        <v>0</v>
      </c>
      <c r="GX39" s="337"/>
      <c r="GY39" s="74">
        <f>VLOOKUP($A39,'335'!$AO$1:$HU$2,181,FALSE)</f>
        <v>0</v>
      </c>
      <c r="GZ39" s="69">
        <f>VLOOKUP($A39,'335'!$AO$1:$HU$2,182,FALSE)</f>
        <v>0</v>
      </c>
      <c r="HA39" s="69">
        <f>VLOOKUP($A39,'335'!$AO$1:$HU$2,183,FALSE)</f>
        <v>0</v>
      </c>
      <c r="HB39" s="69">
        <f>VLOOKUP($A39,'335'!$AO$1:$HU$2,184,FALSE)</f>
        <v>0</v>
      </c>
      <c r="HC39" s="69">
        <f>VLOOKUP($A39,'335'!$AO$1:$HU$2,185,FALSE)</f>
        <v>0</v>
      </c>
      <c r="HD39" s="69">
        <f>VLOOKUP($A39,'335'!$AO$1:$HU$2,186,FALSE)</f>
        <v>0</v>
      </c>
      <c r="HE39" s="124">
        <f>VLOOKUP($A39,'335'!$AO$1:$HU$2,187,FALSE)</f>
        <v>0</v>
      </c>
      <c r="HF39" s="24"/>
    </row>
    <row r="40" spans="1:215" x14ac:dyDescent="0.25">
      <c r="A40" s="314">
        <f t="shared" si="0"/>
        <v>236</v>
      </c>
      <c r="B40" s="315">
        <f>VLOOKUP($A40,'336'!$AI$1:$HO$2,2,FALSE)</f>
        <v>0</v>
      </c>
      <c r="C40" s="290">
        <f>VLOOKUP($A40,'336'!$AI$1:$HO$2,3,FALSE)</f>
        <v>0</v>
      </c>
      <c r="D40" s="290">
        <f>VLOOKUP($A40,'336'!$AI$1:$HO$2,4,FALSE)</f>
        <v>0</v>
      </c>
      <c r="E40" s="292">
        <f>VLOOKUP($A40,'336'!$AI$1:$HO$2,5,FALSE)</f>
        <v>0</v>
      </c>
      <c r="F40" s="337"/>
      <c r="G40" s="73">
        <f>VLOOKUP($A40,'336'!$AI$1:$HO$2,6,FALSE)</f>
        <v>0</v>
      </c>
      <c r="H40" s="24">
        <f>VLOOKUP($A40,'336'!$AI$1:$HO$2,7,FALSE)</f>
        <v>0</v>
      </c>
      <c r="I40" s="24">
        <f>VLOOKUP($A40,'336'!$AI$1:$HO$2,8,FALSE)</f>
        <v>0</v>
      </c>
      <c r="J40" s="24">
        <f>VLOOKUP($A40,'336'!$AI$1:$HO$2,9,FALSE)</f>
        <v>0</v>
      </c>
      <c r="K40" s="24">
        <f>VLOOKUP($A40,'336'!$AI$1:$HO$2,10,FALSE)</f>
        <v>0</v>
      </c>
      <c r="L40" s="24">
        <f>VLOOKUP($A40,'336'!$AI$1:$HO$2,11,FALSE)</f>
        <v>0</v>
      </c>
      <c r="M40" s="137">
        <f>VLOOKUP($A40,'336'!$AI$1:$HO$2,12,FALSE)</f>
        <v>0</v>
      </c>
      <c r="N40" s="337"/>
      <c r="O40" s="74">
        <f>VLOOKUP($A40,'336'!$AI$1:$HO$2,13,FALSE)</f>
        <v>0</v>
      </c>
      <c r="P40" s="69">
        <f>VLOOKUP($A40,'336'!$AI$1:$HO$2,14,FALSE)</f>
        <v>0</v>
      </c>
      <c r="Q40" s="69">
        <f>VLOOKUP($A40,'336'!$AI$1:$HO$2,15,FALSE)</f>
        <v>0</v>
      </c>
      <c r="R40" s="69">
        <f>VLOOKUP($A40,'336'!$AI$1:$HO$2,16,FALSE)</f>
        <v>0</v>
      </c>
      <c r="S40" s="69">
        <f>VLOOKUP($A40,'336'!$AI$1:$HO$2,17,FALSE)</f>
        <v>0</v>
      </c>
      <c r="T40" s="69">
        <f>VLOOKUP($A40,'336'!$AI$1:$HO$2,18,FALSE)</f>
        <v>0</v>
      </c>
      <c r="U40" s="75">
        <f>VLOOKUP($A40,'336'!$AI$1:$HO$2,19,FALSE)</f>
        <v>0</v>
      </c>
      <c r="V40" s="337"/>
      <c r="W40" s="74">
        <f>VLOOKUP($A40,'336'!$AI$1:$HO$2,20,FALSE)</f>
        <v>0</v>
      </c>
      <c r="X40" s="69">
        <f>VLOOKUP($A40,'336'!$AI$1:$HO$2,21,FALSE)</f>
        <v>0</v>
      </c>
      <c r="Y40" s="69">
        <f>VLOOKUP($A40,'336'!$AI$1:$HO$2,22,FALSE)</f>
        <v>0</v>
      </c>
      <c r="Z40" s="69">
        <f>VLOOKUP($A40,'336'!$AI$1:$HO$2,23,FALSE)</f>
        <v>0</v>
      </c>
      <c r="AA40" s="69">
        <f>VLOOKUP($A40,'336'!$AI$1:$HO$2,24,FALSE)</f>
        <v>0</v>
      </c>
      <c r="AB40" s="69">
        <f>VLOOKUP($A40,'336'!$AI$1:$HO$2,25,FALSE)</f>
        <v>0</v>
      </c>
      <c r="AC40" s="75">
        <f>VLOOKUP($A40,'336'!$AI$1:$HO$2,26,FALSE)</f>
        <v>0</v>
      </c>
      <c r="AD40" s="337"/>
      <c r="AE40" s="74">
        <f>VLOOKUP($A40,'336'!$AI$1:$HO$2,27,FALSE)</f>
        <v>0</v>
      </c>
      <c r="AF40" s="69">
        <f>VLOOKUP($A40,'336'!$AI$1:$HO$2,28,FALSE)</f>
        <v>0</v>
      </c>
      <c r="AG40" s="69">
        <f>VLOOKUP($A40,'336'!$AI$1:$HO$2,29,FALSE)</f>
        <v>0</v>
      </c>
      <c r="AH40" s="69">
        <f>VLOOKUP($A40,'336'!$AI$1:$HO$2,30,FALSE)</f>
        <v>0</v>
      </c>
      <c r="AI40" s="69">
        <f>VLOOKUP($A40,'336'!$AI$1:$HO$2,31,FALSE)</f>
        <v>0</v>
      </c>
      <c r="AJ40" s="69">
        <f>VLOOKUP($A40,'336'!$AI$1:$HO$2,32,FALSE)</f>
        <v>0</v>
      </c>
      <c r="AK40" s="75">
        <f>VLOOKUP($A40,'336'!$AI$1:$HO$2,33,FALSE)</f>
        <v>0</v>
      </c>
      <c r="AL40" s="337"/>
      <c r="AM40" s="74">
        <f>VLOOKUP($A40,'336'!$AI$1:$HO$2,34,FALSE)</f>
        <v>0</v>
      </c>
      <c r="AN40" s="69">
        <f>VLOOKUP($A40,'336'!$AI$1:$HO$2,35,FALSE)</f>
        <v>0</v>
      </c>
      <c r="AO40" s="69">
        <f>VLOOKUP($A40,'336'!$AI$1:$HO$2,36,FALSE)</f>
        <v>0</v>
      </c>
      <c r="AP40" s="69">
        <f>VLOOKUP($A40,'336'!$AI$1:$HO$2,37,FALSE)</f>
        <v>0</v>
      </c>
      <c r="AQ40" s="69">
        <f>VLOOKUP($A40,'336'!$AI$1:$HO$2,38,FALSE)</f>
        <v>0</v>
      </c>
      <c r="AR40" s="69">
        <f>VLOOKUP($A40,'336'!$AI$1:$HO$2,39,FALSE)</f>
        <v>0</v>
      </c>
      <c r="AS40" s="75">
        <f>VLOOKUP($A40,'336'!$AI$1:$HO$2,40,FALSE)</f>
        <v>0</v>
      </c>
      <c r="AT40" s="337"/>
      <c r="AU40" s="74">
        <f>VLOOKUP($A40,'336'!$AI$1:$HO$2,41,FALSE)</f>
        <v>0</v>
      </c>
      <c r="AV40" s="69">
        <f>VLOOKUP($A40,'336'!$AI$1:$HO$2,42,FALSE)</f>
        <v>0</v>
      </c>
      <c r="AW40" s="69">
        <f>VLOOKUP($A40,'336'!$AI$1:$HO$2,43,FALSE)</f>
        <v>0</v>
      </c>
      <c r="AX40" s="69">
        <f>VLOOKUP($A40,'336'!$AI$1:$HO$2,44,FALSE)</f>
        <v>0</v>
      </c>
      <c r="AY40" s="69">
        <f>VLOOKUP($A40,'336'!$AI$1:$HO$2,45,FALSE)</f>
        <v>0</v>
      </c>
      <c r="AZ40" s="69">
        <f>VLOOKUP($A40,'336'!$AI$1:$HO$2,46,FALSE)</f>
        <v>0</v>
      </c>
      <c r="BA40" s="75">
        <f>VLOOKUP($A40,'336'!$AI$1:$HO$2,47,FALSE)</f>
        <v>0</v>
      </c>
      <c r="BB40" s="337"/>
      <c r="BC40" s="74">
        <f>VLOOKUP($A40,'336'!$AI$1:$HO$2,48,FALSE)</f>
        <v>0</v>
      </c>
      <c r="BD40" s="69">
        <f>VLOOKUP($A40,'336'!$AI$1:$HO$2,49,FALSE)</f>
        <v>0</v>
      </c>
      <c r="BE40" s="69">
        <f>VLOOKUP($A40,'336'!$AI$1:$HO$2,50,FALSE)</f>
        <v>0</v>
      </c>
      <c r="BF40" s="69">
        <f>VLOOKUP($A40,'336'!$AI$1:$HO$2,51,FALSE)</f>
        <v>0</v>
      </c>
      <c r="BG40" s="69">
        <f>VLOOKUP($A40,'336'!$AI$1:$HO$2,52,FALSE)</f>
        <v>0</v>
      </c>
      <c r="BH40" s="69">
        <f>VLOOKUP($A40,'336'!$AI$1:$HO$2,53,FALSE)</f>
        <v>0</v>
      </c>
      <c r="BI40" s="75">
        <f>VLOOKUP($A40,'336'!$AI$1:$HO$2,54,FALSE)</f>
        <v>0</v>
      </c>
      <c r="BJ40" s="337"/>
      <c r="BK40" s="74">
        <f>VLOOKUP($A40,'336'!$AI$1:$HO$2,55,FALSE)</f>
        <v>0</v>
      </c>
      <c r="BL40" s="69">
        <f>VLOOKUP($A40,'336'!$AI$1:$HO$2,56,FALSE)</f>
        <v>0</v>
      </c>
      <c r="BM40" s="69">
        <f>VLOOKUP($A40,'336'!$AI$1:$HO$2,57,FALSE)</f>
        <v>0</v>
      </c>
      <c r="BN40" s="69">
        <f>VLOOKUP($A40,'336'!$AI$1:$HO$2,58,FALSE)</f>
        <v>0</v>
      </c>
      <c r="BO40" s="69">
        <f>VLOOKUP($A40,'336'!$AI$1:$HO$2,59,FALSE)</f>
        <v>0</v>
      </c>
      <c r="BP40" s="69">
        <f>VLOOKUP($A40,'336'!$AI$1:$HO$2,60,FALSE)</f>
        <v>0</v>
      </c>
      <c r="BQ40" s="75">
        <f>VLOOKUP($A40,'336'!$AI$1:$HO$2,61,FALSE)</f>
        <v>0</v>
      </c>
      <c r="BR40" s="337"/>
      <c r="BS40" s="74">
        <f>VLOOKUP($A40,'336'!$AI$1:$HO$2,62,FALSE)</f>
        <v>0</v>
      </c>
      <c r="BT40" s="69">
        <f>VLOOKUP($A40,'336'!$AI$1:$HO$2,63,FALSE)</f>
        <v>0</v>
      </c>
      <c r="BU40" s="69">
        <f>VLOOKUP($A40,'336'!$AI$1:$HO$2,64,FALSE)</f>
        <v>0</v>
      </c>
      <c r="BV40" s="69">
        <f>VLOOKUP($A40,'336'!$AI$1:$HO$2,65,FALSE)</f>
        <v>0</v>
      </c>
      <c r="BW40" s="69">
        <f>VLOOKUP($A40,'336'!$AI$1:$HO$2,66,FALSE)</f>
        <v>0</v>
      </c>
      <c r="BX40" s="69">
        <f>VLOOKUP($A40,'336'!$AI$1:$HO$2,67,FALSE)</f>
        <v>0</v>
      </c>
      <c r="BY40" s="75">
        <f>VLOOKUP($A40,'336'!$AI$1:$HO$2,68,FALSE)</f>
        <v>0</v>
      </c>
      <c r="BZ40" s="337"/>
      <c r="CA40" s="74">
        <f>VLOOKUP($A40,'336'!$AI$1:$HO$2,69,FALSE)</f>
        <v>0</v>
      </c>
      <c r="CB40" s="69">
        <f>VLOOKUP($A40,'336'!$AI$1:$HO$2,70,FALSE)</f>
        <v>0</v>
      </c>
      <c r="CC40" s="69">
        <f>VLOOKUP($A40,'336'!$AI$1:$HO$2,71,FALSE)</f>
        <v>0</v>
      </c>
      <c r="CD40" s="69">
        <f>VLOOKUP($A40,'336'!$AI$1:$HO$2,72,FALSE)</f>
        <v>0</v>
      </c>
      <c r="CE40" s="69">
        <f>VLOOKUP($A40,'336'!$AI$1:$HO$2,73,FALSE)</f>
        <v>0</v>
      </c>
      <c r="CF40" s="69">
        <f>VLOOKUP($A40,'336'!$AI$1:$HO$2,74,FALSE)</f>
        <v>0</v>
      </c>
      <c r="CG40" s="75">
        <f>VLOOKUP($A40,'336'!$AI$1:$HO$2,75,FALSE)</f>
        <v>0</v>
      </c>
      <c r="CH40" s="337"/>
      <c r="CI40" s="74">
        <f>VLOOKUP($A40,'336'!$AI$1:$HO$2,76,FALSE)</f>
        <v>0</v>
      </c>
      <c r="CJ40" s="69">
        <f>VLOOKUP($A40,'336'!$AI$1:$HO$2,77,FALSE)</f>
        <v>0</v>
      </c>
      <c r="CK40" s="69">
        <f>VLOOKUP($A40,'336'!$AI$1:$HO$2,78,FALSE)</f>
        <v>0</v>
      </c>
      <c r="CL40" s="69">
        <f>VLOOKUP($A40,'336'!$AI$1:$HO$2,79,FALSE)</f>
        <v>0</v>
      </c>
      <c r="CM40" s="69">
        <f>VLOOKUP($A40,'336'!$AI$1:$HO$2,80,FALSE)</f>
        <v>0</v>
      </c>
      <c r="CN40" s="69">
        <f>VLOOKUP($A40,'336'!$AI$1:$HO$2,81,FALSE)</f>
        <v>0</v>
      </c>
      <c r="CO40" s="75">
        <f>VLOOKUP($A40,'336'!$AI$1:$HO$2,82,FALSE)</f>
        <v>0</v>
      </c>
      <c r="CP40" s="337"/>
      <c r="CQ40" s="74">
        <f>VLOOKUP($A40,'336'!$AI$1:$HO$2,83,FALSE)</f>
        <v>0</v>
      </c>
      <c r="CR40" s="69">
        <f>VLOOKUP($A40,'336'!$AI$1:$HO$2,84,FALSE)</f>
        <v>0</v>
      </c>
      <c r="CS40" s="69">
        <f>VLOOKUP($A40,'336'!$AI$1:$HO$2,85,FALSE)</f>
        <v>0</v>
      </c>
      <c r="CT40" s="69">
        <f>VLOOKUP($A40,'336'!$AI$1:$HO$2,86,FALSE)</f>
        <v>0</v>
      </c>
      <c r="CU40" s="69">
        <f>VLOOKUP($A40,'336'!$AI$1:$HO$2,87,FALSE)</f>
        <v>0</v>
      </c>
      <c r="CV40" s="69">
        <f>VLOOKUP($A40,'336'!$AI$1:$HO$2,88,FALSE)</f>
        <v>0</v>
      </c>
      <c r="CW40" s="75">
        <f>VLOOKUP($A40,'336'!$AI$1:$HO$2,89,FALSE)</f>
        <v>0</v>
      </c>
      <c r="CX40" s="337"/>
      <c r="CY40" s="74">
        <f>VLOOKUP($A40,'336'!$AI$1:$HO$2,90,FALSE)</f>
        <v>0</v>
      </c>
      <c r="CZ40" s="69">
        <f>VLOOKUP($A40,'336'!$AI$1:$HO$2,91,FALSE)</f>
        <v>0</v>
      </c>
      <c r="DA40" s="69">
        <f>VLOOKUP($A40,'336'!$AI$1:$HO$2,92,FALSE)</f>
        <v>0</v>
      </c>
      <c r="DB40" s="69">
        <f>VLOOKUP($A40,'336'!$AI$1:$HO$2,93,FALSE)</f>
        <v>0</v>
      </c>
      <c r="DC40" s="69">
        <f>VLOOKUP($A40,'336'!$AI$1:$HO$2,94,FALSE)</f>
        <v>0</v>
      </c>
      <c r="DD40" s="69">
        <f>VLOOKUP($A40,'336'!$AI$1:$HO$2,95,FALSE)</f>
        <v>0</v>
      </c>
      <c r="DE40" s="75">
        <f>VLOOKUP($A40,'336'!$AI$1:$HO$2,96,FALSE)</f>
        <v>0</v>
      </c>
      <c r="DF40" s="337"/>
      <c r="DG40" s="74">
        <f>VLOOKUP($A40,'336'!$AI$1:$HO$2,97,FALSE)</f>
        <v>0</v>
      </c>
      <c r="DH40" s="69">
        <f>VLOOKUP($A40,'336'!$AI$1:$HO$2,98,FALSE)</f>
        <v>0</v>
      </c>
      <c r="DI40" s="69">
        <f>VLOOKUP($A40,'336'!$AI$1:$HO$2,99,FALSE)</f>
        <v>0</v>
      </c>
      <c r="DJ40" s="69">
        <f>VLOOKUP($A40,'336'!$AI$1:$HO$2,100,FALSE)</f>
        <v>0</v>
      </c>
      <c r="DK40" s="69">
        <f>VLOOKUP($A40,'336'!$AI$1:$HO$2,101,FALSE)</f>
        <v>0</v>
      </c>
      <c r="DL40" s="69">
        <f>VLOOKUP($A40,'336'!$AI$1:$HO$2,102,FALSE)</f>
        <v>0</v>
      </c>
      <c r="DM40" s="75">
        <f>VLOOKUP($A40,'336'!$AI$1:$HO$2,103,FALSE)</f>
        <v>0</v>
      </c>
      <c r="DN40" s="337"/>
      <c r="DO40" s="74">
        <f>VLOOKUP($A40,'336'!$AI$1:$HO$2,104,FALSE)</f>
        <v>0</v>
      </c>
      <c r="DP40" s="69">
        <f>VLOOKUP($A40,'336'!$AI$1:$HO$2,105,FALSE)</f>
        <v>0</v>
      </c>
      <c r="DQ40" s="69">
        <f>VLOOKUP($A40,'336'!$AI$1:$HO$2,106,FALSE)</f>
        <v>0</v>
      </c>
      <c r="DR40" s="69">
        <f>VLOOKUP($A40,'336'!$AI$1:$HO$2,107,FALSE)</f>
        <v>0</v>
      </c>
      <c r="DS40" s="69">
        <f>VLOOKUP($A40,'336'!$AI$1:$HO$2,108,FALSE)</f>
        <v>0</v>
      </c>
      <c r="DT40" s="69">
        <f>VLOOKUP($A40,'336'!$AI$1:$HO$2,109,FALSE)</f>
        <v>0</v>
      </c>
      <c r="DU40" s="75">
        <f>VLOOKUP($A40,'336'!$AI$1:$HO$2,110,FALSE)</f>
        <v>0</v>
      </c>
      <c r="DV40" s="337"/>
      <c r="DW40" s="74">
        <f>VLOOKUP($A40,'336'!$AI$1:$HO$2,111,FALSE)</f>
        <v>0</v>
      </c>
      <c r="DX40" s="69">
        <f>VLOOKUP($A40,'336'!$AI$1:$HO$2,112,FALSE)</f>
        <v>0</v>
      </c>
      <c r="DY40" s="69">
        <f>VLOOKUP($A40,'336'!$AI$1:$HO$2,113,FALSE)</f>
        <v>0</v>
      </c>
      <c r="DZ40" s="69">
        <f>VLOOKUP($A40,'336'!$AI$1:$HO$2,114,FALSE)</f>
        <v>0</v>
      </c>
      <c r="EA40" s="69">
        <f>VLOOKUP($A40,'336'!$AI$1:$HO$2,115,FALSE)</f>
        <v>0</v>
      </c>
      <c r="EB40" s="69">
        <f>VLOOKUP($A40,'336'!$AI$1:$HO$2,116,FALSE)</f>
        <v>0</v>
      </c>
      <c r="EC40" s="75">
        <f>VLOOKUP($A40,'336'!$AI$1:$HO$2,117,FALSE)</f>
        <v>0</v>
      </c>
      <c r="ED40" s="337"/>
      <c r="EE40" s="74">
        <f>VLOOKUP($A40,'336'!$AI$1:$HO$2,118,FALSE)</f>
        <v>0</v>
      </c>
      <c r="EF40" s="69">
        <f>VLOOKUP($A40,'336'!$AI$1:$HO$2,119,FALSE)</f>
        <v>0</v>
      </c>
      <c r="EG40" s="69">
        <f>VLOOKUP($A40,'336'!$AI$1:$HO$2,120,FALSE)</f>
        <v>0</v>
      </c>
      <c r="EH40" s="69">
        <f>VLOOKUP($A40,'336'!$AI$1:$HO$2,121,FALSE)</f>
        <v>0</v>
      </c>
      <c r="EI40" s="69">
        <f>VLOOKUP($A40,'336'!$AI$1:$HO$2,122,FALSE)</f>
        <v>0</v>
      </c>
      <c r="EJ40" s="69">
        <f>VLOOKUP($A40,'336'!$AI$1:$HO$2,123,FALSE)</f>
        <v>0</v>
      </c>
      <c r="EK40" s="75">
        <f>VLOOKUP($A40,'336'!$AI$1:$HO$2,124,FALSE)</f>
        <v>0</v>
      </c>
      <c r="EL40" s="337"/>
      <c r="EM40" s="74">
        <f>VLOOKUP($A40,'336'!$AI$1:$HO$2,125,FALSE)</f>
        <v>0</v>
      </c>
      <c r="EN40" s="69">
        <f>VLOOKUP($A40,'336'!$AI$1:$HO$2,126,FALSE)</f>
        <v>0</v>
      </c>
      <c r="EO40" s="69">
        <f>VLOOKUP($A40,'336'!$AI$1:$HO$2,127,FALSE)</f>
        <v>0</v>
      </c>
      <c r="EP40" s="69">
        <f>VLOOKUP($A40,'336'!$AI$1:$HO$2,128,FALSE)</f>
        <v>0</v>
      </c>
      <c r="EQ40" s="69">
        <f>VLOOKUP($A40,'336'!$AI$1:$HO$2,129,FALSE)</f>
        <v>0</v>
      </c>
      <c r="ER40" s="69">
        <f>VLOOKUP($A40,'336'!$AI$1:$HO$2,130,FALSE)</f>
        <v>0</v>
      </c>
      <c r="ES40" s="75">
        <f>VLOOKUP($A40,'336'!$AI$1:$HO$2,131,FALSE)</f>
        <v>0</v>
      </c>
      <c r="ET40" s="337"/>
      <c r="EU40" s="74">
        <f>VLOOKUP($A40,'336'!$AI$1:$HO$2,132,FALSE)</f>
        <v>0</v>
      </c>
      <c r="EV40" s="69">
        <f>VLOOKUP($A40,'336'!$AI$1:$HO$2,133,FALSE)</f>
        <v>0</v>
      </c>
      <c r="EW40" s="69">
        <f>VLOOKUP($A40,'336'!$AI$1:$HO$2,134,FALSE)</f>
        <v>0</v>
      </c>
      <c r="EX40" s="69">
        <f>VLOOKUP($A40,'336'!$AI$1:$HO$2,135,FALSE)</f>
        <v>0</v>
      </c>
      <c r="EY40" s="69">
        <f>VLOOKUP($A40,'336'!$AI$1:$HO$2,136,FALSE)</f>
        <v>0</v>
      </c>
      <c r="EZ40" s="69">
        <f>VLOOKUP($A40,'336'!$AI$1:$HO$2,137,FALSE)</f>
        <v>0</v>
      </c>
      <c r="FA40" s="75">
        <f>VLOOKUP($A40,'336'!$AI$1:$HO$2,138,FALSE)</f>
        <v>0</v>
      </c>
      <c r="FB40" s="337"/>
      <c r="FC40" s="74">
        <f>VLOOKUP($A40,'336'!$AI$1:$HO$2,139,FALSE)</f>
        <v>0</v>
      </c>
      <c r="FD40" s="69">
        <f>VLOOKUP($A40,'336'!$AI$1:$HO$2,140,FALSE)</f>
        <v>0</v>
      </c>
      <c r="FE40" s="69">
        <f>VLOOKUP($A40,'336'!$AI$1:$HO$2,141,FALSE)</f>
        <v>0</v>
      </c>
      <c r="FF40" s="69">
        <f>VLOOKUP($A40,'336'!$AI$1:$HO$2,142,FALSE)</f>
        <v>0</v>
      </c>
      <c r="FG40" s="69">
        <f>VLOOKUP($A40,'336'!$AI$1:$HO$2,143,FALSE)</f>
        <v>0</v>
      </c>
      <c r="FH40" s="69">
        <f>VLOOKUP($A40,'336'!$AI$1:$HO$2,144,FALSE)</f>
        <v>0</v>
      </c>
      <c r="FI40" s="75">
        <f>VLOOKUP($A40,'336'!$AI$1:$HO$2,145,FALSE)</f>
        <v>0</v>
      </c>
      <c r="FJ40" s="337"/>
      <c r="FK40" s="74">
        <f>VLOOKUP($A40,'336'!$AI$1:$HO$2,146,FALSE)</f>
        <v>0</v>
      </c>
      <c r="FL40" s="69">
        <f>VLOOKUP($A40,'336'!$AI$1:$HO$2,147,FALSE)</f>
        <v>0</v>
      </c>
      <c r="FM40" s="69">
        <f>VLOOKUP($A40,'336'!$AI$1:$HO$2,148,FALSE)</f>
        <v>0</v>
      </c>
      <c r="FN40" s="69">
        <f>VLOOKUP($A40,'336'!$AI$1:$HO$2,149,FALSE)</f>
        <v>0</v>
      </c>
      <c r="FO40" s="69">
        <f>VLOOKUP($A40,'336'!$AI$1:$HO$2,150,FALSE)</f>
        <v>0</v>
      </c>
      <c r="FP40" s="69">
        <f>VLOOKUP($A40,'336'!$AI$1:$HO$2,151,FALSE)</f>
        <v>0</v>
      </c>
      <c r="FQ40" s="75">
        <f>VLOOKUP($A40,'336'!$AI$1:$HO$2,152,FALSE)</f>
        <v>0</v>
      </c>
      <c r="FR40" s="337"/>
      <c r="FS40" s="74">
        <f>VLOOKUP($A40,'336'!$AI$1:$HO$2,153,FALSE)</f>
        <v>0</v>
      </c>
      <c r="FT40" s="69">
        <f>VLOOKUP($A40,'336'!$AI$1:$HO$2,154,FALSE)</f>
        <v>0</v>
      </c>
      <c r="FU40" s="69">
        <f>VLOOKUP($A40,'336'!$AI$1:$HO$2,155,FALSE)</f>
        <v>0</v>
      </c>
      <c r="FV40" s="69">
        <f>VLOOKUP($A40,'336'!$AI$1:$HO$2,156,FALSE)</f>
        <v>0</v>
      </c>
      <c r="FW40" s="69">
        <f>VLOOKUP($A40,'336'!$AI$1:$HO$2,157,FALSE)</f>
        <v>0</v>
      </c>
      <c r="FX40" s="69">
        <f>VLOOKUP($A40,'336'!$AI$1:$HO$2,158,FALSE)</f>
        <v>0</v>
      </c>
      <c r="FY40" s="75">
        <f>VLOOKUP($A40,'336'!$AI$1:$HO$2,159,FALSE)</f>
        <v>0</v>
      </c>
      <c r="FZ40" s="337"/>
      <c r="GA40" s="74">
        <f>VLOOKUP($A40,'336'!$AI$1:$HO$2,160,FALSE)</f>
        <v>0</v>
      </c>
      <c r="GB40" s="69">
        <f>VLOOKUP($A40,'336'!$AI$1:$HO$2,161,FALSE)</f>
        <v>0</v>
      </c>
      <c r="GC40" s="69">
        <f>VLOOKUP($A40,'336'!$AI$1:$HO$2,162,FALSE)</f>
        <v>0</v>
      </c>
      <c r="GD40" s="69">
        <f>VLOOKUP($A40,'336'!$AI$1:$HO$2,163,FALSE)</f>
        <v>0</v>
      </c>
      <c r="GE40" s="69">
        <f>VLOOKUP($A40,'336'!$AI$1:$HO$2,164,FALSE)</f>
        <v>0</v>
      </c>
      <c r="GF40" s="69">
        <f>VLOOKUP($A40,'336'!$AI$1:$HO$2,165,FALSE)</f>
        <v>0</v>
      </c>
      <c r="GG40" s="75">
        <f>VLOOKUP($A40,'336'!$AI$1:$HO$2,166,FALSE)</f>
        <v>0</v>
      </c>
      <c r="GH40" s="337"/>
      <c r="GI40" s="74">
        <f>VLOOKUP($A40,'336'!$AI$1:$HO$2,167,FALSE)</f>
        <v>0</v>
      </c>
      <c r="GJ40" s="69">
        <f>VLOOKUP($A40,'336'!$AI$1:$HO$2,168,FALSE)</f>
        <v>0</v>
      </c>
      <c r="GK40" s="69">
        <f>VLOOKUP($A40,'336'!$AI$1:$HO$2,169,FALSE)</f>
        <v>0</v>
      </c>
      <c r="GL40" s="69">
        <f>VLOOKUP($A40,'336'!$AI$1:$HO$2,170,FALSE)</f>
        <v>0</v>
      </c>
      <c r="GM40" s="69">
        <f>VLOOKUP($A40,'336'!$AI$1:$HO$2,171,FALSE)</f>
        <v>0</v>
      </c>
      <c r="GN40" s="69">
        <f>VLOOKUP($A40,'336'!$AI$1:$HO$2,172,FALSE)</f>
        <v>0</v>
      </c>
      <c r="GO40" s="75">
        <f>VLOOKUP($A40,'336'!$AI$1:$HO$2,173,FALSE)</f>
        <v>0</v>
      </c>
      <c r="GP40" s="337"/>
      <c r="GQ40" s="74">
        <f>VLOOKUP($A40,'336'!$AI$1:$HO$2,174,FALSE)</f>
        <v>0</v>
      </c>
      <c r="GR40" s="69">
        <f>VLOOKUP($A40,'336'!$AI$1:$HO$2,175,FALSE)</f>
        <v>0</v>
      </c>
      <c r="GS40" s="69">
        <f>VLOOKUP($A40,'336'!$AI$1:$HO$2,176,FALSE)</f>
        <v>0</v>
      </c>
      <c r="GT40" s="69">
        <f>VLOOKUP($A40,'336'!$AI$1:$HO$2,177,FALSE)</f>
        <v>0</v>
      </c>
      <c r="GU40" s="69">
        <f>VLOOKUP($A40,'336'!$AI$1:$HO$2,178,FALSE)</f>
        <v>0</v>
      </c>
      <c r="GV40" s="69">
        <f>VLOOKUP($A40,'336'!$AI$1:$HO$2,179,FALSE)</f>
        <v>0</v>
      </c>
      <c r="GW40" s="75">
        <f>VLOOKUP($A40,'336'!$AI$1:$HO$2,180,FALSE)</f>
        <v>0</v>
      </c>
      <c r="GX40" s="337"/>
      <c r="GY40" s="74">
        <f>VLOOKUP($A40,'336'!$AI$1:$HO$2,181,FALSE)</f>
        <v>0</v>
      </c>
      <c r="GZ40" s="69">
        <f>VLOOKUP($A40,'336'!$AI$1:$HO$2,182,FALSE)</f>
        <v>0</v>
      </c>
      <c r="HA40" s="69">
        <f>VLOOKUP($A40,'336'!$AI$1:$HO$2,183,FALSE)</f>
        <v>0</v>
      </c>
      <c r="HB40" s="69">
        <f>VLOOKUP($A40,'336'!$AI$1:$HO$2,184,FALSE)</f>
        <v>0</v>
      </c>
      <c r="HC40" s="69">
        <f>VLOOKUP($A40,'336'!$AI$1:$HO$2,185,FALSE)</f>
        <v>0</v>
      </c>
      <c r="HD40" s="69">
        <f>VLOOKUP($A40,'336'!$AI$1:$HO$2,186,FALSE)</f>
        <v>0</v>
      </c>
      <c r="HE40" s="124">
        <f>VLOOKUP($A40,'336'!$AI$1:$HO$2,187,FALSE)</f>
        <v>0</v>
      </c>
      <c r="HF40" s="24"/>
    </row>
    <row r="41" spans="1:215" x14ac:dyDescent="0.25">
      <c r="A41" s="314">
        <f t="shared" si="0"/>
        <v>237</v>
      </c>
      <c r="B41" s="315">
        <f>VLOOKUP($A41,'337'!$AX$1:$ID$2,2,FALSE)</f>
        <v>0</v>
      </c>
      <c r="C41" s="290">
        <f>VLOOKUP($A41,'337'!$AX$1:$ID$2,3,FALSE)</f>
        <v>0</v>
      </c>
      <c r="D41" s="290">
        <f>VLOOKUP($A41,'337'!$AX$1:$ID$2,4,FALSE)</f>
        <v>0</v>
      </c>
      <c r="E41" s="292">
        <f>VLOOKUP($A41,'337'!$AX$1:$ID$2,5,FALSE)</f>
        <v>0</v>
      </c>
      <c r="F41" s="337"/>
      <c r="G41" s="73">
        <f>VLOOKUP($A41,'337'!$AX$1:$ID$2,6,FALSE)</f>
        <v>0</v>
      </c>
      <c r="H41" s="24">
        <f>VLOOKUP($A41,'337'!$AX$1:$ID$2,7,FALSE)</f>
        <v>0</v>
      </c>
      <c r="I41" s="24">
        <f>VLOOKUP($A41,'337'!$AX$1:$ID$2,8,FALSE)</f>
        <v>0</v>
      </c>
      <c r="J41" s="24">
        <f>VLOOKUP($A41,'337'!$AX$1:$ID$2,9,FALSE)</f>
        <v>0</v>
      </c>
      <c r="K41" s="24">
        <f>VLOOKUP($A41,'337'!$AX$1:$ID$2,10,FALSE)</f>
        <v>0</v>
      </c>
      <c r="L41" s="24">
        <f>VLOOKUP($A41,'337'!$AX$1:$ID$2,11,FALSE)</f>
        <v>0</v>
      </c>
      <c r="M41" s="137">
        <f>VLOOKUP($A41,'337'!$AX$1:$ID$2,12,FALSE)</f>
        <v>0</v>
      </c>
      <c r="N41" s="337"/>
      <c r="O41" s="74">
        <f>VLOOKUP($A41,'337'!$AX$1:$ID$2,13,FALSE)</f>
        <v>0</v>
      </c>
      <c r="P41" s="69">
        <f>VLOOKUP($A41,'337'!$AX$1:$ID$2,14,FALSE)</f>
        <v>0</v>
      </c>
      <c r="Q41" s="69">
        <f>VLOOKUP($A41,'337'!$AX$1:$ID$2,15,FALSE)</f>
        <v>0</v>
      </c>
      <c r="R41" s="69">
        <f>VLOOKUP($A41,'337'!$AX$1:$ID$2,16,FALSE)</f>
        <v>0</v>
      </c>
      <c r="S41" s="69">
        <f>VLOOKUP($A41,'337'!$AX$1:$ID$2,17,FALSE)</f>
        <v>0</v>
      </c>
      <c r="T41" s="69">
        <f>VLOOKUP($A41,'337'!$AX$1:$ID$2,18,FALSE)</f>
        <v>0</v>
      </c>
      <c r="U41" s="75">
        <f>VLOOKUP($A41,'337'!$AX$1:$ID$2,19,FALSE)</f>
        <v>0</v>
      </c>
      <c r="V41" s="337"/>
      <c r="W41" s="74">
        <f>VLOOKUP($A41,'337'!$AX$1:$ID$2,20,FALSE)</f>
        <v>0</v>
      </c>
      <c r="X41" s="69">
        <f>VLOOKUP($A41,'337'!$AX$1:$ID$2,21,FALSE)</f>
        <v>0</v>
      </c>
      <c r="Y41" s="69">
        <f>VLOOKUP($A41,'337'!$AX$1:$ID$2,22,FALSE)</f>
        <v>0</v>
      </c>
      <c r="Z41" s="69">
        <f>VLOOKUP($A41,'337'!$AX$1:$ID$2,23,FALSE)</f>
        <v>0</v>
      </c>
      <c r="AA41" s="69">
        <f>VLOOKUP($A41,'337'!$AX$1:$ID$2,24,FALSE)</f>
        <v>0</v>
      </c>
      <c r="AB41" s="69">
        <f>VLOOKUP($A41,'337'!$AX$1:$ID$2,25,FALSE)</f>
        <v>0</v>
      </c>
      <c r="AC41" s="75">
        <f>VLOOKUP($A41,'337'!$AX$1:$ID$2,26,FALSE)</f>
        <v>0</v>
      </c>
      <c r="AD41" s="337"/>
      <c r="AE41" s="74">
        <f>VLOOKUP($A41,'337'!$AX$1:$ID$2,27,FALSE)</f>
        <v>0</v>
      </c>
      <c r="AF41" s="69">
        <f>VLOOKUP($A41,'337'!$AX$1:$ID$2,28,FALSE)</f>
        <v>0</v>
      </c>
      <c r="AG41" s="69">
        <f>VLOOKUP($A41,'337'!$AX$1:$ID$2,29,FALSE)</f>
        <v>0</v>
      </c>
      <c r="AH41" s="69">
        <f>VLOOKUP($A41,'337'!$AX$1:$ID$2,30,FALSE)</f>
        <v>0</v>
      </c>
      <c r="AI41" s="69">
        <f>VLOOKUP($A41,'337'!$AX$1:$ID$2,31,FALSE)</f>
        <v>0</v>
      </c>
      <c r="AJ41" s="69">
        <f>VLOOKUP($A41,'337'!$AX$1:$ID$2,32,FALSE)</f>
        <v>0</v>
      </c>
      <c r="AK41" s="75">
        <f>VLOOKUP($A41,'337'!$AX$1:$ID$2,33,FALSE)</f>
        <v>0</v>
      </c>
      <c r="AL41" s="337"/>
      <c r="AM41" s="74">
        <f>VLOOKUP($A41,'337'!$AX$1:$ID$2,34,FALSE)</f>
        <v>0</v>
      </c>
      <c r="AN41" s="69">
        <f>VLOOKUP($A41,'337'!$AX$1:$ID$2,35,FALSE)</f>
        <v>0</v>
      </c>
      <c r="AO41" s="69">
        <f>VLOOKUP($A41,'337'!$AX$1:$ID$2,36,FALSE)</f>
        <v>0</v>
      </c>
      <c r="AP41" s="69">
        <f>VLOOKUP($A41,'337'!$AX$1:$ID$2,37,FALSE)</f>
        <v>0</v>
      </c>
      <c r="AQ41" s="69">
        <f>VLOOKUP($A41,'337'!$AX$1:$ID$2,38,FALSE)</f>
        <v>0</v>
      </c>
      <c r="AR41" s="69">
        <f>VLOOKUP($A41,'337'!$AX$1:$ID$2,39,FALSE)</f>
        <v>0</v>
      </c>
      <c r="AS41" s="75">
        <f>VLOOKUP($A41,'337'!$AX$1:$ID$2,40,FALSE)</f>
        <v>0</v>
      </c>
      <c r="AT41" s="337"/>
      <c r="AU41" s="74">
        <f>VLOOKUP($A41,'337'!$AX$1:$ID$2,41,FALSE)</f>
        <v>0</v>
      </c>
      <c r="AV41" s="69">
        <f>VLOOKUP($A41,'337'!$AX$1:$ID$2,42,FALSE)</f>
        <v>0</v>
      </c>
      <c r="AW41" s="69">
        <f>VLOOKUP($A41,'337'!$AX$1:$ID$2,43,FALSE)</f>
        <v>0</v>
      </c>
      <c r="AX41" s="69">
        <f>VLOOKUP($A41,'337'!$AX$1:$ID$2,44,FALSE)</f>
        <v>0</v>
      </c>
      <c r="AY41" s="69">
        <f>VLOOKUP($A41,'337'!$AX$1:$ID$2,45,FALSE)</f>
        <v>0</v>
      </c>
      <c r="AZ41" s="69">
        <f>VLOOKUP($A41,'337'!$AX$1:$ID$2,46,FALSE)</f>
        <v>0</v>
      </c>
      <c r="BA41" s="75">
        <f>VLOOKUP($A41,'337'!$AX$1:$ID$2,47,FALSE)</f>
        <v>0</v>
      </c>
      <c r="BB41" s="337"/>
      <c r="BC41" s="74">
        <f>VLOOKUP($A41,'337'!$AX$1:$ID$2,48,FALSE)</f>
        <v>0</v>
      </c>
      <c r="BD41" s="69">
        <f>VLOOKUP($A41,'337'!$AX$1:$ID$2,49,FALSE)</f>
        <v>0</v>
      </c>
      <c r="BE41" s="69">
        <f>VLOOKUP($A41,'337'!$AX$1:$ID$2,50,FALSE)</f>
        <v>0</v>
      </c>
      <c r="BF41" s="69">
        <f>VLOOKUP($A41,'337'!$AX$1:$ID$2,51,FALSE)</f>
        <v>0</v>
      </c>
      <c r="BG41" s="69">
        <f>VLOOKUP($A41,'337'!$AX$1:$ID$2,52,FALSE)</f>
        <v>0</v>
      </c>
      <c r="BH41" s="69">
        <f>VLOOKUP($A41,'337'!$AX$1:$ID$2,53,FALSE)</f>
        <v>0</v>
      </c>
      <c r="BI41" s="75">
        <f>VLOOKUP($A41,'337'!$AX$1:$ID$2,54,FALSE)</f>
        <v>0</v>
      </c>
      <c r="BJ41" s="337"/>
      <c r="BK41" s="74">
        <f>VLOOKUP($A41,'337'!$AX$1:$ID$2,55,FALSE)</f>
        <v>0</v>
      </c>
      <c r="BL41" s="69">
        <f>VLOOKUP($A41,'337'!$AX$1:$ID$2,56,FALSE)</f>
        <v>0</v>
      </c>
      <c r="BM41" s="69">
        <f>VLOOKUP($A41,'337'!$AX$1:$ID$2,57,FALSE)</f>
        <v>0</v>
      </c>
      <c r="BN41" s="69">
        <f>VLOOKUP($A41,'337'!$AX$1:$ID$2,58,FALSE)</f>
        <v>0</v>
      </c>
      <c r="BO41" s="69">
        <f>VLOOKUP($A41,'337'!$AX$1:$ID$2,59,FALSE)</f>
        <v>0</v>
      </c>
      <c r="BP41" s="69">
        <f>VLOOKUP($A41,'337'!$AX$1:$ID$2,60,FALSE)</f>
        <v>0</v>
      </c>
      <c r="BQ41" s="75">
        <f>VLOOKUP($A41,'337'!$AX$1:$ID$2,61,FALSE)</f>
        <v>0</v>
      </c>
      <c r="BR41" s="337"/>
      <c r="BS41" s="74">
        <f>VLOOKUP($A41,'337'!$AX$1:$ID$2,62,FALSE)</f>
        <v>0</v>
      </c>
      <c r="BT41" s="69">
        <f>VLOOKUP($A41,'337'!$AX$1:$ID$2,63,FALSE)</f>
        <v>0</v>
      </c>
      <c r="BU41" s="69">
        <f>VLOOKUP($A41,'337'!$AX$1:$ID$2,64,FALSE)</f>
        <v>0</v>
      </c>
      <c r="BV41" s="69">
        <f>VLOOKUP($A41,'337'!$AX$1:$ID$2,65,FALSE)</f>
        <v>0</v>
      </c>
      <c r="BW41" s="69">
        <f>VLOOKUP($A41,'337'!$AX$1:$ID$2,66,FALSE)</f>
        <v>0</v>
      </c>
      <c r="BX41" s="69">
        <f>VLOOKUP($A41,'337'!$AX$1:$ID$2,67,FALSE)</f>
        <v>0</v>
      </c>
      <c r="BY41" s="75">
        <f>VLOOKUP($A41,'337'!$AX$1:$ID$2,68,FALSE)</f>
        <v>0</v>
      </c>
      <c r="BZ41" s="337"/>
      <c r="CA41" s="74">
        <f>VLOOKUP($A41,'337'!$AX$1:$ID$2,69,FALSE)</f>
        <v>0</v>
      </c>
      <c r="CB41" s="69">
        <f>VLOOKUP($A41,'337'!$AX$1:$ID$2,70,FALSE)</f>
        <v>0</v>
      </c>
      <c r="CC41" s="69">
        <f>VLOOKUP($A41,'337'!$AX$1:$ID$2,71,FALSE)</f>
        <v>0</v>
      </c>
      <c r="CD41" s="69">
        <f>VLOOKUP($A41,'337'!$AX$1:$ID$2,72,FALSE)</f>
        <v>0</v>
      </c>
      <c r="CE41" s="69">
        <f>VLOOKUP($A41,'337'!$AX$1:$ID$2,73,FALSE)</f>
        <v>0</v>
      </c>
      <c r="CF41" s="69">
        <f>VLOOKUP($A41,'337'!$AX$1:$ID$2,74,FALSE)</f>
        <v>0</v>
      </c>
      <c r="CG41" s="75">
        <f>VLOOKUP($A41,'337'!$AX$1:$ID$2,75,FALSE)</f>
        <v>0</v>
      </c>
      <c r="CH41" s="337"/>
      <c r="CI41" s="74">
        <f>VLOOKUP($A41,'337'!$AX$1:$ID$2,76,FALSE)</f>
        <v>0</v>
      </c>
      <c r="CJ41" s="69">
        <f>VLOOKUP($A41,'337'!$AX$1:$ID$2,77,FALSE)</f>
        <v>0</v>
      </c>
      <c r="CK41" s="69">
        <f>VLOOKUP($A41,'337'!$AX$1:$ID$2,78,FALSE)</f>
        <v>0</v>
      </c>
      <c r="CL41" s="69">
        <f>VLOOKUP($A41,'337'!$AX$1:$ID$2,79,FALSE)</f>
        <v>0</v>
      </c>
      <c r="CM41" s="69">
        <f>VLOOKUP($A41,'337'!$AX$1:$ID$2,80,FALSE)</f>
        <v>0</v>
      </c>
      <c r="CN41" s="69">
        <f>VLOOKUP($A41,'337'!$AX$1:$ID$2,81,FALSE)</f>
        <v>0</v>
      </c>
      <c r="CO41" s="75">
        <f>VLOOKUP($A41,'337'!$AX$1:$ID$2,82,FALSE)</f>
        <v>0</v>
      </c>
      <c r="CP41" s="337"/>
      <c r="CQ41" s="74">
        <f>VLOOKUP($A41,'337'!$AX$1:$ID$2,83,FALSE)</f>
        <v>0</v>
      </c>
      <c r="CR41" s="69">
        <f>VLOOKUP($A41,'337'!$AX$1:$ID$2,84,FALSE)</f>
        <v>0</v>
      </c>
      <c r="CS41" s="69">
        <f>VLOOKUP($A41,'337'!$AX$1:$ID$2,85,FALSE)</f>
        <v>0</v>
      </c>
      <c r="CT41" s="69">
        <f>VLOOKUP($A41,'337'!$AX$1:$ID$2,86,FALSE)</f>
        <v>0</v>
      </c>
      <c r="CU41" s="69">
        <f>VLOOKUP($A41,'337'!$AX$1:$ID$2,87,FALSE)</f>
        <v>0</v>
      </c>
      <c r="CV41" s="69">
        <f>VLOOKUP($A41,'337'!$AX$1:$ID$2,88,FALSE)</f>
        <v>0</v>
      </c>
      <c r="CW41" s="75">
        <f>VLOOKUP($A41,'337'!$AX$1:$ID$2,89,FALSE)</f>
        <v>0</v>
      </c>
      <c r="CX41" s="337"/>
      <c r="CY41" s="74">
        <f>VLOOKUP($A41,'337'!$AX$1:$ID$2,90,FALSE)</f>
        <v>0</v>
      </c>
      <c r="CZ41" s="69">
        <f>VLOOKUP($A41,'337'!$AX$1:$ID$2,91,FALSE)</f>
        <v>0</v>
      </c>
      <c r="DA41" s="69">
        <f>VLOOKUP($A41,'337'!$AX$1:$ID$2,92,FALSE)</f>
        <v>0</v>
      </c>
      <c r="DB41" s="69">
        <f>VLOOKUP($A41,'337'!$AX$1:$ID$2,93,FALSE)</f>
        <v>0</v>
      </c>
      <c r="DC41" s="69">
        <f>VLOOKUP($A41,'337'!$AX$1:$ID$2,94,FALSE)</f>
        <v>0</v>
      </c>
      <c r="DD41" s="69">
        <f>VLOOKUP($A41,'337'!$AX$1:$ID$2,95,FALSE)</f>
        <v>0</v>
      </c>
      <c r="DE41" s="75">
        <f>VLOOKUP($A41,'337'!$AX$1:$ID$2,96,FALSE)</f>
        <v>0</v>
      </c>
      <c r="DF41" s="337"/>
      <c r="DG41" s="74">
        <f>VLOOKUP($A41,'337'!$AX$1:$ID$2,97,FALSE)</f>
        <v>0</v>
      </c>
      <c r="DH41" s="69">
        <f>VLOOKUP($A41,'337'!$AX$1:$ID$2,98,FALSE)</f>
        <v>0</v>
      </c>
      <c r="DI41" s="69">
        <f>VLOOKUP($A41,'337'!$AX$1:$ID$2,99,FALSE)</f>
        <v>0</v>
      </c>
      <c r="DJ41" s="69">
        <f>VLOOKUP($A41,'337'!$AX$1:$ID$2,100,FALSE)</f>
        <v>0</v>
      </c>
      <c r="DK41" s="69">
        <f>VLOOKUP($A41,'337'!$AX$1:$ID$2,101,FALSE)</f>
        <v>0</v>
      </c>
      <c r="DL41" s="69">
        <f>VLOOKUP($A41,'337'!$AX$1:$ID$2,102,FALSE)</f>
        <v>0</v>
      </c>
      <c r="DM41" s="75">
        <f>VLOOKUP($A41,'337'!$AX$1:$ID$2,103,FALSE)</f>
        <v>0</v>
      </c>
      <c r="DN41" s="337"/>
      <c r="DO41" s="74">
        <f>VLOOKUP($A41,'337'!$AX$1:$ID$2,104,FALSE)</f>
        <v>0</v>
      </c>
      <c r="DP41" s="69">
        <f>VLOOKUP($A41,'337'!$AX$1:$ID$2,105,FALSE)</f>
        <v>0</v>
      </c>
      <c r="DQ41" s="69">
        <f>VLOOKUP($A41,'337'!$AX$1:$ID$2,106,FALSE)</f>
        <v>0</v>
      </c>
      <c r="DR41" s="69">
        <f>VLOOKUP($A41,'337'!$AX$1:$ID$2,107,FALSE)</f>
        <v>0</v>
      </c>
      <c r="DS41" s="69">
        <f>VLOOKUP($A41,'337'!$AX$1:$ID$2,108,FALSE)</f>
        <v>0</v>
      </c>
      <c r="DT41" s="69">
        <f>VLOOKUP($A41,'337'!$AX$1:$ID$2,109,FALSE)</f>
        <v>0</v>
      </c>
      <c r="DU41" s="75">
        <f>VLOOKUP($A41,'337'!$AX$1:$ID$2,110,FALSE)</f>
        <v>0</v>
      </c>
      <c r="DV41" s="337"/>
      <c r="DW41" s="74">
        <f>VLOOKUP($A41,'337'!$AX$1:$ID$2,111,FALSE)</f>
        <v>0</v>
      </c>
      <c r="DX41" s="69">
        <f>VLOOKUP($A41,'337'!$AX$1:$ID$2,112,FALSE)</f>
        <v>0</v>
      </c>
      <c r="DY41" s="69">
        <f>VLOOKUP($A41,'337'!$AX$1:$ID$2,113,FALSE)</f>
        <v>0</v>
      </c>
      <c r="DZ41" s="69">
        <f>VLOOKUP($A41,'337'!$AX$1:$ID$2,114,FALSE)</f>
        <v>0</v>
      </c>
      <c r="EA41" s="69">
        <f>VLOOKUP($A41,'337'!$AX$1:$ID$2,115,FALSE)</f>
        <v>0</v>
      </c>
      <c r="EB41" s="69">
        <f>VLOOKUP($A41,'337'!$AX$1:$ID$2,116,FALSE)</f>
        <v>0</v>
      </c>
      <c r="EC41" s="75">
        <f>VLOOKUP($A41,'337'!$AX$1:$ID$2,117,FALSE)</f>
        <v>0</v>
      </c>
      <c r="ED41" s="337"/>
      <c r="EE41" s="74">
        <f>VLOOKUP($A41,'337'!$AX$1:$ID$2,118,FALSE)</f>
        <v>0</v>
      </c>
      <c r="EF41" s="69">
        <f>VLOOKUP($A41,'337'!$AX$1:$ID$2,119,FALSE)</f>
        <v>0</v>
      </c>
      <c r="EG41" s="69">
        <f>VLOOKUP($A41,'337'!$AX$1:$ID$2,120,FALSE)</f>
        <v>0</v>
      </c>
      <c r="EH41" s="69">
        <f>VLOOKUP($A41,'337'!$AX$1:$ID$2,121,FALSE)</f>
        <v>0</v>
      </c>
      <c r="EI41" s="69">
        <f>VLOOKUP($A41,'337'!$AX$1:$ID$2,122,FALSE)</f>
        <v>0</v>
      </c>
      <c r="EJ41" s="69">
        <f>VLOOKUP($A41,'337'!$AX$1:$ID$2,123,FALSE)</f>
        <v>0</v>
      </c>
      <c r="EK41" s="75">
        <f>VLOOKUP($A41,'337'!$AX$1:$ID$2,124,FALSE)</f>
        <v>0</v>
      </c>
      <c r="EL41" s="337"/>
      <c r="EM41" s="74">
        <f>VLOOKUP($A41,'337'!$AX$1:$ID$2,125,FALSE)</f>
        <v>0</v>
      </c>
      <c r="EN41" s="69">
        <f>VLOOKUP($A41,'337'!$AX$1:$ID$2,126,FALSE)</f>
        <v>0</v>
      </c>
      <c r="EO41" s="69">
        <f>VLOOKUP($A41,'337'!$AX$1:$ID$2,127,FALSE)</f>
        <v>0</v>
      </c>
      <c r="EP41" s="69">
        <f>VLOOKUP($A41,'337'!$AX$1:$ID$2,128,FALSE)</f>
        <v>0</v>
      </c>
      <c r="EQ41" s="69">
        <f>VLOOKUP($A41,'337'!$AX$1:$ID$2,129,FALSE)</f>
        <v>0</v>
      </c>
      <c r="ER41" s="69">
        <f>VLOOKUP($A41,'337'!$AX$1:$ID$2,130,FALSE)</f>
        <v>0</v>
      </c>
      <c r="ES41" s="75">
        <f>VLOOKUP($A41,'337'!$AX$1:$ID$2,131,FALSE)</f>
        <v>0</v>
      </c>
      <c r="ET41" s="337"/>
      <c r="EU41" s="74">
        <f>VLOOKUP($A41,'337'!$AX$1:$ID$2,132,FALSE)</f>
        <v>0</v>
      </c>
      <c r="EV41" s="69">
        <f>VLOOKUP($A41,'337'!$AX$1:$ID$2,133,FALSE)</f>
        <v>0</v>
      </c>
      <c r="EW41" s="69">
        <f>VLOOKUP($A41,'337'!$AX$1:$ID$2,134,FALSE)</f>
        <v>0</v>
      </c>
      <c r="EX41" s="69">
        <f>VLOOKUP($A41,'337'!$AX$1:$ID$2,135,FALSE)</f>
        <v>0</v>
      </c>
      <c r="EY41" s="69">
        <f>VLOOKUP($A41,'337'!$AX$1:$ID$2,136,FALSE)</f>
        <v>0</v>
      </c>
      <c r="EZ41" s="69">
        <f>VLOOKUP($A41,'337'!$AX$1:$ID$2,137,FALSE)</f>
        <v>0</v>
      </c>
      <c r="FA41" s="75">
        <f>VLOOKUP($A41,'337'!$AX$1:$ID$2,138,FALSE)</f>
        <v>0</v>
      </c>
      <c r="FB41" s="337"/>
      <c r="FC41" s="74">
        <f>VLOOKUP($A41,'337'!$AX$1:$ID$2,139,FALSE)</f>
        <v>0</v>
      </c>
      <c r="FD41" s="69">
        <f>VLOOKUP($A41,'337'!$AX$1:$ID$2,140,FALSE)</f>
        <v>0</v>
      </c>
      <c r="FE41" s="69">
        <f>VLOOKUP($A41,'337'!$AX$1:$ID$2,141,FALSE)</f>
        <v>0</v>
      </c>
      <c r="FF41" s="69">
        <f>VLOOKUP($A41,'337'!$AX$1:$ID$2,142,FALSE)</f>
        <v>0</v>
      </c>
      <c r="FG41" s="69">
        <f>VLOOKUP($A41,'337'!$AX$1:$ID$2,143,FALSE)</f>
        <v>0</v>
      </c>
      <c r="FH41" s="69">
        <f>VLOOKUP($A41,'337'!$AX$1:$ID$2,144,FALSE)</f>
        <v>0</v>
      </c>
      <c r="FI41" s="75">
        <f>VLOOKUP($A41,'337'!$AX$1:$ID$2,145,FALSE)</f>
        <v>0</v>
      </c>
      <c r="FJ41" s="337"/>
      <c r="FK41" s="74">
        <f>VLOOKUP($A41,'337'!$AX$1:$ID$2,146,FALSE)</f>
        <v>0</v>
      </c>
      <c r="FL41" s="69">
        <f>VLOOKUP($A41,'337'!$AX$1:$ID$2,147,FALSE)</f>
        <v>0</v>
      </c>
      <c r="FM41" s="69">
        <f>VLOOKUP($A41,'337'!$AX$1:$ID$2,148,FALSE)</f>
        <v>0</v>
      </c>
      <c r="FN41" s="69">
        <f>VLOOKUP($A41,'337'!$AX$1:$ID$2,149,FALSE)</f>
        <v>0</v>
      </c>
      <c r="FO41" s="69">
        <f>VLOOKUP($A41,'337'!$AX$1:$ID$2,150,FALSE)</f>
        <v>0</v>
      </c>
      <c r="FP41" s="69">
        <f>VLOOKUP($A41,'337'!$AX$1:$ID$2,151,FALSE)</f>
        <v>0</v>
      </c>
      <c r="FQ41" s="75">
        <f>VLOOKUP($A41,'337'!$AX$1:$ID$2,152,FALSE)</f>
        <v>0</v>
      </c>
      <c r="FR41" s="337"/>
      <c r="FS41" s="74">
        <f>VLOOKUP($A41,'337'!$AX$1:$ID$2,153,FALSE)</f>
        <v>0</v>
      </c>
      <c r="FT41" s="69">
        <f>VLOOKUP($A41,'337'!$AX$1:$ID$2,154,FALSE)</f>
        <v>0</v>
      </c>
      <c r="FU41" s="69">
        <f>VLOOKUP($A41,'337'!$AX$1:$ID$2,155,FALSE)</f>
        <v>0</v>
      </c>
      <c r="FV41" s="69">
        <f>VLOOKUP($A41,'337'!$AX$1:$ID$2,156,FALSE)</f>
        <v>0</v>
      </c>
      <c r="FW41" s="69">
        <f>VLOOKUP($A41,'337'!$AX$1:$ID$2,157,FALSE)</f>
        <v>0</v>
      </c>
      <c r="FX41" s="69">
        <f>VLOOKUP($A41,'337'!$AX$1:$ID$2,158,FALSE)</f>
        <v>0</v>
      </c>
      <c r="FY41" s="75">
        <f>VLOOKUP($A41,'337'!$AX$1:$ID$2,159,FALSE)</f>
        <v>0</v>
      </c>
      <c r="FZ41" s="337"/>
      <c r="GA41" s="74">
        <f>VLOOKUP($A41,'337'!$AX$1:$ID$2,160,FALSE)</f>
        <v>0</v>
      </c>
      <c r="GB41" s="69">
        <f>VLOOKUP($A41,'337'!$AX$1:$ID$2,161,FALSE)</f>
        <v>0</v>
      </c>
      <c r="GC41" s="69">
        <f>VLOOKUP($A41,'337'!$AX$1:$ID$2,162,FALSE)</f>
        <v>0</v>
      </c>
      <c r="GD41" s="69">
        <f>VLOOKUP($A41,'337'!$AX$1:$ID$2,163,FALSE)</f>
        <v>0</v>
      </c>
      <c r="GE41" s="69">
        <f>VLOOKUP($A41,'337'!$AX$1:$ID$2,164,FALSE)</f>
        <v>0</v>
      </c>
      <c r="GF41" s="69">
        <f>VLOOKUP($A41,'337'!$AX$1:$ID$2,165,FALSE)</f>
        <v>0</v>
      </c>
      <c r="GG41" s="75">
        <f>VLOOKUP($A41,'337'!$AX$1:$ID$2,166,FALSE)</f>
        <v>0</v>
      </c>
      <c r="GH41" s="337"/>
      <c r="GI41" s="74">
        <f>VLOOKUP($A41,'337'!$AX$1:$ID$2,167,FALSE)</f>
        <v>0</v>
      </c>
      <c r="GJ41" s="69">
        <f>VLOOKUP($A41,'337'!$AX$1:$ID$2,168,FALSE)</f>
        <v>0</v>
      </c>
      <c r="GK41" s="69">
        <f>VLOOKUP($A41,'337'!$AX$1:$ID$2,169,FALSE)</f>
        <v>0</v>
      </c>
      <c r="GL41" s="69">
        <f>VLOOKUP($A41,'337'!$AX$1:$ID$2,170,FALSE)</f>
        <v>0</v>
      </c>
      <c r="GM41" s="69">
        <f>VLOOKUP($A41,'337'!$AX$1:$ID$2,171,FALSE)</f>
        <v>0</v>
      </c>
      <c r="GN41" s="69">
        <f>VLOOKUP($A41,'337'!$AX$1:$ID$2,172,FALSE)</f>
        <v>0</v>
      </c>
      <c r="GO41" s="75">
        <f>VLOOKUP($A41,'337'!$AX$1:$ID$2,173,FALSE)</f>
        <v>0</v>
      </c>
      <c r="GP41" s="337"/>
      <c r="GQ41" s="74">
        <f>VLOOKUP($A41,'337'!$AX$1:$ID$2,174,FALSE)</f>
        <v>0</v>
      </c>
      <c r="GR41" s="69">
        <f>VLOOKUP($A41,'337'!$AX$1:$ID$2,175,FALSE)</f>
        <v>0</v>
      </c>
      <c r="GS41" s="69">
        <f>VLOOKUP($A41,'337'!$AX$1:$ID$2,176,FALSE)</f>
        <v>0</v>
      </c>
      <c r="GT41" s="69">
        <f>VLOOKUP($A41,'337'!$AX$1:$ID$2,177,FALSE)</f>
        <v>0</v>
      </c>
      <c r="GU41" s="69">
        <f>VLOOKUP($A41,'337'!$AX$1:$ID$2,178,FALSE)</f>
        <v>0</v>
      </c>
      <c r="GV41" s="69">
        <f>VLOOKUP($A41,'337'!$AX$1:$ID$2,179,FALSE)</f>
        <v>0</v>
      </c>
      <c r="GW41" s="75">
        <f>VLOOKUP($A41,'337'!$AX$1:$ID$2,180,FALSE)</f>
        <v>0</v>
      </c>
      <c r="GX41" s="337"/>
      <c r="GY41" s="74">
        <f>VLOOKUP($A41,'337'!$AX$1:$ID$2,181,FALSE)</f>
        <v>0</v>
      </c>
      <c r="GZ41" s="69">
        <f>VLOOKUP($A41,'337'!$AX$1:$ID$2,182,FALSE)</f>
        <v>0</v>
      </c>
      <c r="HA41" s="69">
        <f>VLOOKUP($A41,'337'!$AX$1:$ID$2,183,FALSE)</f>
        <v>0</v>
      </c>
      <c r="HB41" s="69">
        <f>VLOOKUP($A41,'337'!$AX$1:$ID$2,184,FALSE)</f>
        <v>0</v>
      </c>
      <c r="HC41" s="69">
        <f>VLOOKUP($A41,'337'!$AX$1:$ID$2,185,FALSE)</f>
        <v>0</v>
      </c>
      <c r="HD41" s="69">
        <f>VLOOKUP($A41,'337'!$AX$1:$ID$2,186,FALSE)</f>
        <v>0</v>
      </c>
      <c r="HE41" s="124">
        <f>VLOOKUP($A41,'337'!$AX$1:$ID$2,187,FALSE)</f>
        <v>0</v>
      </c>
      <c r="HF41" s="174"/>
      <c r="HG41" s="24"/>
    </row>
    <row r="42" spans="1:215" x14ac:dyDescent="0.25">
      <c r="A42" s="314">
        <f t="shared" si="0"/>
        <v>238</v>
      </c>
      <c r="B42" s="315">
        <f>VLOOKUP($A42,'338'!$AG$1:$HM$2,2,FALSE)</f>
        <v>0</v>
      </c>
      <c r="C42" s="290">
        <f>VLOOKUP($A42,'338'!$AG$1:$HM$2,3,FALSE)</f>
        <v>0</v>
      </c>
      <c r="D42" s="290">
        <f>VLOOKUP($A42,'338'!$AG$1:$HM$2,4,FALSE)</f>
        <v>0</v>
      </c>
      <c r="E42" s="292">
        <f>VLOOKUP($A42,'338'!$AG$1:$HM$2,5,FALSE)</f>
        <v>0</v>
      </c>
      <c r="F42" s="337"/>
      <c r="G42" s="73">
        <f>VLOOKUP($A42,'338'!$AG$1:$HM$2,6,FALSE)</f>
        <v>0</v>
      </c>
      <c r="H42" s="24">
        <f>VLOOKUP($A42,'338'!$AG$1:$HM$2,7,FALSE)</f>
        <v>0</v>
      </c>
      <c r="I42" s="24">
        <f>VLOOKUP($A42,'338'!$AG$1:$HM$2,8,FALSE)</f>
        <v>0</v>
      </c>
      <c r="J42" s="24">
        <f>VLOOKUP($A42,'338'!$AG$1:$HM$2,9,FALSE)</f>
        <v>0</v>
      </c>
      <c r="K42" s="24">
        <f>VLOOKUP($A42,'338'!$AG$1:$HM$2,10,FALSE)</f>
        <v>0</v>
      </c>
      <c r="L42" s="24">
        <f>VLOOKUP($A42,'338'!$AG$1:$HM$2,11,FALSE)</f>
        <v>0</v>
      </c>
      <c r="M42" s="137">
        <f>VLOOKUP($A42,'338'!$AG$1:$HM$2,12,FALSE)</f>
        <v>0</v>
      </c>
      <c r="N42" s="337"/>
      <c r="O42" s="74">
        <f>VLOOKUP($A42,'338'!$AG$1:$HM$2,13,FALSE)</f>
        <v>0</v>
      </c>
      <c r="P42" s="69">
        <f>VLOOKUP($A42,'338'!$AG$1:$HM$2,14,FALSE)</f>
        <v>0</v>
      </c>
      <c r="Q42" s="69">
        <f>VLOOKUP($A42,'338'!$AG$1:$HM$2,15,FALSE)</f>
        <v>0</v>
      </c>
      <c r="R42" s="69">
        <f>VLOOKUP($A42,'338'!$AG$1:$HM$2,16,FALSE)</f>
        <v>0</v>
      </c>
      <c r="S42" s="69">
        <f>VLOOKUP($A42,'338'!$AG$1:$HM$2,17,FALSE)</f>
        <v>0</v>
      </c>
      <c r="T42" s="69">
        <f>VLOOKUP($A42,'338'!$AG$1:$HM$2,18,FALSE)</f>
        <v>0</v>
      </c>
      <c r="U42" s="75">
        <f>VLOOKUP($A42,'338'!$AG$1:$HM$2,19,FALSE)</f>
        <v>0</v>
      </c>
      <c r="V42" s="337"/>
      <c r="W42" s="74">
        <f>VLOOKUP($A42,'338'!$AG$1:$HM$2,20,FALSE)</f>
        <v>0</v>
      </c>
      <c r="X42" s="69">
        <f>VLOOKUP($A42,'338'!$AG$1:$HM$2,21,FALSE)</f>
        <v>0</v>
      </c>
      <c r="Y42" s="69">
        <f>VLOOKUP($A42,'338'!$AG$1:$HM$2,22,FALSE)</f>
        <v>0</v>
      </c>
      <c r="Z42" s="69">
        <f>VLOOKUP($A42,'338'!$AG$1:$HM$2,23,FALSE)</f>
        <v>0</v>
      </c>
      <c r="AA42" s="69">
        <f>VLOOKUP($A42,'338'!$AG$1:$HM$2,24,FALSE)</f>
        <v>0</v>
      </c>
      <c r="AB42" s="69">
        <f>VLOOKUP($A42,'338'!$AG$1:$HM$2,25,FALSE)</f>
        <v>0</v>
      </c>
      <c r="AC42" s="75">
        <f>VLOOKUP($A42,'338'!$AG$1:$HM$2,26,FALSE)</f>
        <v>0</v>
      </c>
      <c r="AD42" s="337"/>
      <c r="AE42" s="74">
        <f>VLOOKUP($A42,'338'!$AG$1:$HM$2,27,FALSE)</f>
        <v>0</v>
      </c>
      <c r="AF42" s="69">
        <f>VLOOKUP($A42,'338'!$AG$1:$HM$2,28,FALSE)</f>
        <v>0</v>
      </c>
      <c r="AG42" s="69">
        <f>VLOOKUP($A42,'338'!$AG$1:$HM$2,29,FALSE)</f>
        <v>0</v>
      </c>
      <c r="AH42" s="69">
        <f>VLOOKUP($A42,'338'!$AG$1:$HM$2,30,FALSE)</f>
        <v>0</v>
      </c>
      <c r="AI42" s="69">
        <f>VLOOKUP($A42,'338'!$AG$1:$HM$2,31,FALSE)</f>
        <v>0</v>
      </c>
      <c r="AJ42" s="69">
        <f>VLOOKUP($A42,'338'!$AG$1:$HM$2,32,FALSE)</f>
        <v>0</v>
      </c>
      <c r="AK42" s="75">
        <f>VLOOKUP($A42,'338'!$AG$1:$HM$2,33,FALSE)</f>
        <v>0</v>
      </c>
      <c r="AL42" s="337"/>
      <c r="AM42" s="74">
        <f>VLOOKUP($A42,'338'!$AG$1:$HM$2,34,FALSE)</f>
        <v>0</v>
      </c>
      <c r="AN42" s="69">
        <f>VLOOKUP($A42,'338'!$AG$1:$HM$2,35,FALSE)</f>
        <v>0</v>
      </c>
      <c r="AO42" s="69">
        <f>VLOOKUP($A42,'338'!$AG$1:$HM$2,36,FALSE)</f>
        <v>0</v>
      </c>
      <c r="AP42" s="69">
        <f>VLOOKUP($A42,'338'!$AG$1:$HM$2,37,FALSE)</f>
        <v>0</v>
      </c>
      <c r="AQ42" s="69">
        <f>VLOOKUP($A42,'338'!$AG$1:$HM$2,38,FALSE)</f>
        <v>0</v>
      </c>
      <c r="AR42" s="69">
        <f>VLOOKUP($A42,'338'!$AG$1:$HM$2,39,FALSE)</f>
        <v>0</v>
      </c>
      <c r="AS42" s="75">
        <f>VLOOKUP($A42,'338'!$AG$1:$HM$2,40,FALSE)</f>
        <v>0</v>
      </c>
      <c r="AT42" s="337"/>
      <c r="AU42" s="74">
        <f>VLOOKUP($A42,'338'!$AG$1:$HM$2,41,FALSE)</f>
        <v>0</v>
      </c>
      <c r="AV42" s="69">
        <f>VLOOKUP($A42,'338'!$AG$1:$HM$2,42,FALSE)</f>
        <v>0</v>
      </c>
      <c r="AW42" s="69">
        <f>VLOOKUP($A42,'338'!$AG$1:$HM$2,43,FALSE)</f>
        <v>0</v>
      </c>
      <c r="AX42" s="69">
        <f>VLOOKUP($A42,'338'!$AG$1:$HM$2,44,FALSE)</f>
        <v>0</v>
      </c>
      <c r="AY42" s="69">
        <f>VLOOKUP($A42,'338'!$AG$1:$HM$2,45,FALSE)</f>
        <v>0</v>
      </c>
      <c r="AZ42" s="69">
        <f>VLOOKUP($A42,'338'!$AG$1:$HM$2,46,FALSE)</f>
        <v>0</v>
      </c>
      <c r="BA42" s="75">
        <f>VLOOKUP($A42,'338'!$AG$1:$HM$2,47,FALSE)</f>
        <v>0</v>
      </c>
      <c r="BB42" s="337"/>
      <c r="BC42" s="74">
        <f>VLOOKUP($A42,'338'!$AG$1:$HM$2,48,FALSE)</f>
        <v>0</v>
      </c>
      <c r="BD42" s="69">
        <f>VLOOKUP($A42,'338'!$AG$1:$HM$2,49,FALSE)</f>
        <v>0</v>
      </c>
      <c r="BE42" s="69">
        <f>VLOOKUP($A42,'338'!$AG$1:$HM$2,50,FALSE)</f>
        <v>0</v>
      </c>
      <c r="BF42" s="69">
        <f>VLOOKUP($A42,'338'!$AG$1:$HM$2,51,FALSE)</f>
        <v>0</v>
      </c>
      <c r="BG42" s="69">
        <f>VLOOKUP($A42,'338'!$AG$1:$HM$2,52,FALSE)</f>
        <v>0</v>
      </c>
      <c r="BH42" s="69">
        <f>VLOOKUP($A42,'338'!$AG$1:$HM$2,53,FALSE)</f>
        <v>0</v>
      </c>
      <c r="BI42" s="75">
        <f>VLOOKUP($A42,'338'!$AG$1:$HM$2,54,FALSE)</f>
        <v>0</v>
      </c>
      <c r="BJ42" s="337"/>
      <c r="BK42" s="74">
        <f>VLOOKUP($A42,'338'!$AG$1:$HM$2,55,FALSE)</f>
        <v>0</v>
      </c>
      <c r="BL42" s="69">
        <f>VLOOKUP($A42,'338'!$AG$1:$HM$2,56,FALSE)</f>
        <v>0</v>
      </c>
      <c r="BM42" s="69">
        <f>VLOOKUP($A42,'338'!$AG$1:$HM$2,57,FALSE)</f>
        <v>0</v>
      </c>
      <c r="BN42" s="69">
        <f>VLOOKUP($A42,'338'!$AG$1:$HM$2,58,FALSE)</f>
        <v>0</v>
      </c>
      <c r="BO42" s="69">
        <f>VLOOKUP($A42,'338'!$AG$1:$HM$2,59,FALSE)</f>
        <v>0</v>
      </c>
      <c r="BP42" s="69">
        <f>VLOOKUP($A42,'338'!$AG$1:$HM$2,60,FALSE)</f>
        <v>0</v>
      </c>
      <c r="BQ42" s="75">
        <f>VLOOKUP($A42,'338'!$AG$1:$HM$2,61,FALSE)</f>
        <v>0</v>
      </c>
      <c r="BR42" s="337"/>
      <c r="BS42" s="74">
        <f>VLOOKUP($A42,'338'!$AG$1:$HM$2,62,FALSE)</f>
        <v>0</v>
      </c>
      <c r="BT42" s="69">
        <f>VLOOKUP($A42,'338'!$AG$1:$HM$2,63,FALSE)</f>
        <v>0</v>
      </c>
      <c r="BU42" s="69">
        <f>VLOOKUP($A42,'338'!$AG$1:$HM$2,64,FALSE)</f>
        <v>0</v>
      </c>
      <c r="BV42" s="69">
        <f>VLOOKUP($A42,'338'!$AG$1:$HM$2,65,FALSE)</f>
        <v>0</v>
      </c>
      <c r="BW42" s="69">
        <f>VLOOKUP($A42,'338'!$AG$1:$HM$2,66,FALSE)</f>
        <v>0</v>
      </c>
      <c r="BX42" s="69">
        <f>VLOOKUP($A42,'338'!$AG$1:$HM$2,67,FALSE)</f>
        <v>0</v>
      </c>
      <c r="BY42" s="75">
        <f>VLOOKUP($A42,'338'!$AG$1:$HM$2,68,FALSE)</f>
        <v>0</v>
      </c>
      <c r="BZ42" s="337"/>
      <c r="CA42" s="74">
        <f>VLOOKUP($A42,'338'!$AG$1:$HM$2,69,FALSE)</f>
        <v>0</v>
      </c>
      <c r="CB42" s="69">
        <f>VLOOKUP($A42,'338'!$AG$1:$HM$2,70,FALSE)</f>
        <v>0</v>
      </c>
      <c r="CC42" s="69">
        <f>VLOOKUP($A42,'338'!$AG$1:$HM$2,71,FALSE)</f>
        <v>0</v>
      </c>
      <c r="CD42" s="69">
        <f>VLOOKUP($A42,'338'!$AG$1:$HM$2,72,FALSE)</f>
        <v>0</v>
      </c>
      <c r="CE42" s="69">
        <f>VLOOKUP($A42,'338'!$AG$1:$HM$2,73,FALSE)</f>
        <v>0</v>
      </c>
      <c r="CF42" s="69">
        <f>VLOOKUP($A42,'338'!$AG$1:$HM$2,74,FALSE)</f>
        <v>0</v>
      </c>
      <c r="CG42" s="75">
        <f>VLOOKUP($A42,'338'!$AG$1:$HM$2,75,FALSE)</f>
        <v>0</v>
      </c>
      <c r="CH42" s="337"/>
      <c r="CI42" s="74">
        <f>VLOOKUP($A42,'338'!$AG$1:$HM$2,76,FALSE)</f>
        <v>0</v>
      </c>
      <c r="CJ42" s="69">
        <f>VLOOKUP($A42,'338'!$AG$1:$HM$2,77,FALSE)</f>
        <v>0</v>
      </c>
      <c r="CK42" s="69">
        <f>VLOOKUP($A42,'338'!$AG$1:$HM$2,78,FALSE)</f>
        <v>0</v>
      </c>
      <c r="CL42" s="69">
        <f>VLOOKUP($A42,'338'!$AG$1:$HM$2,79,FALSE)</f>
        <v>0</v>
      </c>
      <c r="CM42" s="69">
        <f>VLOOKUP($A42,'338'!$AG$1:$HM$2,80,FALSE)</f>
        <v>0</v>
      </c>
      <c r="CN42" s="69">
        <f>VLOOKUP($A42,'338'!$AG$1:$HM$2,81,FALSE)</f>
        <v>0</v>
      </c>
      <c r="CO42" s="75">
        <f>VLOOKUP($A42,'338'!$AG$1:$HM$2,82,FALSE)</f>
        <v>0</v>
      </c>
      <c r="CP42" s="337"/>
      <c r="CQ42" s="74">
        <f>VLOOKUP($A42,'338'!$AG$1:$HM$2,83,FALSE)</f>
        <v>0</v>
      </c>
      <c r="CR42" s="69">
        <f>VLOOKUP($A42,'338'!$AG$1:$HM$2,84,FALSE)</f>
        <v>0</v>
      </c>
      <c r="CS42" s="69">
        <f>VLOOKUP($A42,'338'!$AG$1:$HM$2,85,FALSE)</f>
        <v>0</v>
      </c>
      <c r="CT42" s="69">
        <f>VLOOKUP($A42,'338'!$AG$1:$HM$2,86,FALSE)</f>
        <v>0</v>
      </c>
      <c r="CU42" s="69">
        <f>VLOOKUP($A42,'338'!$AG$1:$HM$2,87,FALSE)</f>
        <v>0</v>
      </c>
      <c r="CV42" s="69">
        <f>VLOOKUP($A42,'338'!$AG$1:$HM$2,88,FALSE)</f>
        <v>0</v>
      </c>
      <c r="CW42" s="75">
        <f>VLOOKUP($A42,'338'!$AG$1:$HM$2,89,FALSE)</f>
        <v>0</v>
      </c>
      <c r="CX42" s="337"/>
      <c r="CY42" s="74">
        <f>VLOOKUP($A42,'338'!$AG$1:$HM$2,90,FALSE)</f>
        <v>0</v>
      </c>
      <c r="CZ42" s="69">
        <f>VLOOKUP($A42,'338'!$AG$1:$HM$2,91,FALSE)</f>
        <v>0</v>
      </c>
      <c r="DA42" s="69">
        <f>VLOOKUP($A42,'338'!$AG$1:$HM$2,92,FALSE)</f>
        <v>0</v>
      </c>
      <c r="DB42" s="69">
        <f>VLOOKUP($A42,'338'!$AG$1:$HM$2,93,FALSE)</f>
        <v>0</v>
      </c>
      <c r="DC42" s="69">
        <f>VLOOKUP($A42,'338'!$AG$1:$HM$2,94,FALSE)</f>
        <v>0</v>
      </c>
      <c r="DD42" s="69">
        <f>VLOOKUP($A42,'338'!$AG$1:$HM$2,95,FALSE)</f>
        <v>0</v>
      </c>
      <c r="DE42" s="75">
        <f>VLOOKUP($A42,'338'!$AG$1:$HM$2,96,FALSE)</f>
        <v>0</v>
      </c>
      <c r="DF42" s="337"/>
      <c r="DG42" s="74">
        <f>VLOOKUP($A42,'338'!$AG$1:$HM$2,97,FALSE)</f>
        <v>0</v>
      </c>
      <c r="DH42" s="69">
        <f>VLOOKUP($A42,'338'!$AG$1:$HM$2,98,FALSE)</f>
        <v>0</v>
      </c>
      <c r="DI42" s="69">
        <f>VLOOKUP($A42,'338'!$AG$1:$HM$2,99,FALSE)</f>
        <v>0</v>
      </c>
      <c r="DJ42" s="69">
        <f>VLOOKUP($A42,'338'!$AG$1:$HM$2,100,FALSE)</f>
        <v>0</v>
      </c>
      <c r="DK42" s="69">
        <f>VLOOKUP($A42,'338'!$AG$1:$HM$2,101,FALSE)</f>
        <v>0</v>
      </c>
      <c r="DL42" s="69">
        <f>VLOOKUP($A42,'338'!$AG$1:$HM$2,102,FALSE)</f>
        <v>0</v>
      </c>
      <c r="DM42" s="75">
        <f>VLOOKUP($A42,'338'!$AG$1:$HM$2,103,FALSE)</f>
        <v>0</v>
      </c>
      <c r="DN42" s="337"/>
      <c r="DO42" s="74">
        <f>VLOOKUP($A42,'338'!$AG$1:$HM$2,104,FALSE)</f>
        <v>0</v>
      </c>
      <c r="DP42" s="69">
        <f>VLOOKUP($A42,'338'!$AG$1:$HM$2,105,FALSE)</f>
        <v>0</v>
      </c>
      <c r="DQ42" s="69">
        <f>VLOOKUP($A42,'338'!$AG$1:$HM$2,106,FALSE)</f>
        <v>0</v>
      </c>
      <c r="DR42" s="69">
        <f>VLOOKUP($A42,'338'!$AG$1:$HM$2,107,FALSE)</f>
        <v>0</v>
      </c>
      <c r="DS42" s="69">
        <f>VLOOKUP($A42,'338'!$AG$1:$HM$2,108,FALSE)</f>
        <v>0</v>
      </c>
      <c r="DT42" s="69">
        <f>VLOOKUP($A42,'338'!$AG$1:$HM$2,109,FALSE)</f>
        <v>0</v>
      </c>
      <c r="DU42" s="75">
        <f>VLOOKUP($A42,'338'!$AG$1:$HM$2,110,FALSE)</f>
        <v>0</v>
      </c>
      <c r="DV42" s="337"/>
      <c r="DW42" s="74">
        <f>VLOOKUP($A42,'338'!$AG$1:$HM$2,111,FALSE)</f>
        <v>0</v>
      </c>
      <c r="DX42" s="69">
        <f>VLOOKUP($A42,'338'!$AG$1:$HM$2,112,FALSE)</f>
        <v>0</v>
      </c>
      <c r="DY42" s="69">
        <f>VLOOKUP($A42,'338'!$AG$1:$HM$2,113,FALSE)</f>
        <v>0</v>
      </c>
      <c r="DZ42" s="69">
        <f>VLOOKUP($A42,'338'!$AG$1:$HM$2,114,FALSE)</f>
        <v>0</v>
      </c>
      <c r="EA42" s="69">
        <f>VLOOKUP($A42,'338'!$AG$1:$HM$2,115,FALSE)</f>
        <v>0</v>
      </c>
      <c r="EB42" s="69">
        <f>VLOOKUP($A42,'338'!$AG$1:$HM$2,116,FALSE)</f>
        <v>0</v>
      </c>
      <c r="EC42" s="75">
        <f>VLOOKUP($A42,'338'!$AG$1:$HM$2,117,FALSE)</f>
        <v>0</v>
      </c>
      <c r="ED42" s="337"/>
      <c r="EE42" s="74">
        <f>VLOOKUP($A42,'338'!$AG$1:$HM$2,118,FALSE)</f>
        <v>0</v>
      </c>
      <c r="EF42" s="69">
        <f>VLOOKUP($A42,'338'!$AG$1:$HM$2,119,FALSE)</f>
        <v>0</v>
      </c>
      <c r="EG42" s="69">
        <f>VLOOKUP($A42,'338'!$AG$1:$HM$2,120,FALSE)</f>
        <v>0</v>
      </c>
      <c r="EH42" s="69">
        <f>VLOOKUP($A42,'338'!$AG$1:$HM$2,121,FALSE)</f>
        <v>0</v>
      </c>
      <c r="EI42" s="69">
        <f>VLOOKUP($A42,'338'!$AG$1:$HM$2,122,FALSE)</f>
        <v>0</v>
      </c>
      <c r="EJ42" s="69">
        <f>VLOOKUP($A42,'338'!$AG$1:$HM$2,123,FALSE)</f>
        <v>0</v>
      </c>
      <c r="EK42" s="75">
        <f>VLOOKUP($A42,'338'!$AG$1:$HM$2,124,FALSE)</f>
        <v>0</v>
      </c>
      <c r="EL42" s="337"/>
      <c r="EM42" s="74">
        <f>VLOOKUP($A42,'338'!$AG$1:$HM$2,125,FALSE)</f>
        <v>0</v>
      </c>
      <c r="EN42" s="69">
        <f>VLOOKUP($A42,'338'!$AG$1:$HM$2,126,FALSE)</f>
        <v>0</v>
      </c>
      <c r="EO42" s="69">
        <f>VLOOKUP($A42,'338'!$AG$1:$HM$2,127,FALSE)</f>
        <v>0</v>
      </c>
      <c r="EP42" s="69">
        <f>VLOOKUP($A42,'338'!$AG$1:$HM$2,128,FALSE)</f>
        <v>0</v>
      </c>
      <c r="EQ42" s="69">
        <f>VLOOKUP($A42,'338'!$AG$1:$HM$2,129,FALSE)</f>
        <v>0</v>
      </c>
      <c r="ER42" s="69">
        <f>VLOOKUP($A42,'338'!$AG$1:$HM$2,130,FALSE)</f>
        <v>0</v>
      </c>
      <c r="ES42" s="75">
        <f>VLOOKUP($A42,'338'!$AG$1:$HM$2,131,FALSE)</f>
        <v>0</v>
      </c>
      <c r="ET42" s="337"/>
      <c r="EU42" s="74">
        <f>VLOOKUP($A42,'338'!$AG$1:$HM$2,132,FALSE)</f>
        <v>0</v>
      </c>
      <c r="EV42" s="69">
        <f>VLOOKUP($A42,'338'!$AG$1:$HM$2,133,FALSE)</f>
        <v>0</v>
      </c>
      <c r="EW42" s="69">
        <f>VLOOKUP($A42,'338'!$AG$1:$HM$2,134,FALSE)</f>
        <v>0</v>
      </c>
      <c r="EX42" s="69">
        <f>VLOOKUP($A42,'338'!$AG$1:$HM$2,135,FALSE)</f>
        <v>0</v>
      </c>
      <c r="EY42" s="69">
        <f>VLOOKUP($A42,'338'!$AG$1:$HM$2,136,FALSE)</f>
        <v>0</v>
      </c>
      <c r="EZ42" s="69">
        <f>VLOOKUP($A42,'338'!$AG$1:$HM$2,137,FALSE)</f>
        <v>0</v>
      </c>
      <c r="FA42" s="75">
        <f>VLOOKUP($A42,'338'!$AG$1:$HM$2,138,FALSE)</f>
        <v>0</v>
      </c>
      <c r="FB42" s="337"/>
      <c r="FC42" s="74">
        <f>VLOOKUP($A42,'338'!$AG$1:$HM$2,139,FALSE)</f>
        <v>0</v>
      </c>
      <c r="FD42" s="69">
        <f>VLOOKUP($A42,'338'!$AG$1:$HM$2,140,FALSE)</f>
        <v>0</v>
      </c>
      <c r="FE42" s="69">
        <f>VLOOKUP($A42,'338'!$AG$1:$HM$2,141,FALSE)</f>
        <v>0</v>
      </c>
      <c r="FF42" s="69">
        <f>VLOOKUP($A42,'338'!$AG$1:$HM$2,142,FALSE)</f>
        <v>0</v>
      </c>
      <c r="FG42" s="69">
        <f>VLOOKUP($A42,'338'!$AG$1:$HM$2,143,FALSE)</f>
        <v>0</v>
      </c>
      <c r="FH42" s="69">
        <f>VLOOKUP($A42,'338'!$AG$1:$HM$2,144,FALSE)</f>
        <v>0</v>
      </c>
      <c r="FI42" s="75">
        <f>VLOOKUP($A42,'338'!$AG$1:$HM$2,145,FALSE)</f>
        <v>0</v>
      </c>
      <c r="FJ42" s="337"/>
      <c r="FK42" s="74">
        <f>VLOOKUP($A42,'338'!$AG$1:$HM$2,146,FALSE)</f>
        <v>0</v>
      </c>
      <c r="FL42" s="69">
        <f>VLOOKUP($A42,'338'!$AG$1:$HM$2,147,FALSE)</f>
        <v>0</v>
      </c>
      <c r="FM42" s="69">
        <f>VLOOKUP($A42,'338'!$AG$1:$HM$2,148,FALSE)</f>
        <v>0</v>
      </c>
      <c r="FN42" s="69">
        <f>VLOOKUP($A42,'338'!$AG$1:$HM$2,149,FALSE)</f>
        <v>0</v>
      </c>
      <c r="FO42" s="69">
        <f>VLOOKUP($A42,'338'!$AG$1:$HM$2,150,FALSE)</f>
        <v>0</v>
      </c>
      <c r="FP42" s="69">
        <f>VLOOKUP($A42,'338'!$AG$1:$HM$2,151,FALSE)</f>
        <v>0</v>
      </c>
      <c r="FQ42" s="75">
        <f>VLOOKUP($A42,'338'!$AG$1:$HM$2,152,FALSE)</f>
        <v>0</v>
      </c>
      <c r="FR42" s="337"/>
      <c r="FS42" s="74">
        <f>VLOOKUP($A42,'338'!$AG$1:$HM$2,153,FALSE)</f>
        <v>0</v>
      </c>
      <c r="FT42" s="69">
        <f>VLOOKUP($A42,'338'!$AG$1:$HM$2,154,FALSE)</f>
        <v>0</v>
      </c>
      <c r="FU42" s="69">
        <f>VLOOKUP($A42,'338'!$AG$1:$HM$2,155,FALSE)</f>
        <v>0</v>
      </c>
      <c r="FV42" s="69">
        <f>VLOOKUP($A42,'338'!$AG$1:$HM$2,156,FALSE)</f>
        <v>0</v>
      </c>
      <c r="FW42" s="69">
        <f>VLOOKUP($A42,'338'!$AG$1:$HM$2,157,FALSE)</f>
        <v>0</v>
      </c>
      <c r="FX42" s="69">
        <f>VLOOKUP($A42,'338'!$AG$1:$HM$2,158,FALSE)</f>
        <v>0</v>
      </c>
      <c r="FY42" s="75">
        <f>VLOOKUP($A42,'338'!$AG$1:$HM$2,159,FALSE)</f>
        <v>0</v>
      </c>
      <c r="FZ42" s="337"/>
      <c r="GA42" s="74">
        <f>VLOOKUP($A42,'338'!$AG$1:$HM$2,160,FALSE)</f>
        <v>0</v>
      </c>
      <c r="GB42" s="69">
        <f>VLOOKUP($A42,'338'!$AG$1:$HM$2,161,FALSE)</f>
        <v>0</v>
      </c>
      <c r="GC42" s="69">
        <f>VLOOKUP($A42,'338'!$AG$1:$HM$2,162,FALSE)</f>
        <v>0</v>
      </c>
      <c r="GD42" s="69">
        <f>VLOOKUP($A42,'338'!$AG$1:$HM$2,163,FALSE)</f>
        <v>0</v>
      </c>
      <c r="GE42" s="69">
        <f>VLOOKUP($A42,'338'!$AG$1:$HM$2,164,FALSE)</f>
        <v>0</v>
      </c>
      <c r="GF42" s="69">
        <f>VLOOKUP($A42,'338'!$AG$1:$HM$2,165,FALSE)</f>
        <v>0</v>
      </c>
      <c r="GG42" s="75">
        <f>VLOOKUP($A42,'338'!$AG$1:$HM$2,166,FALSE)</f>
        <v>0</v>
      </c>
      <c r="GH42" s="337"/>
      <c r="GI42" s="74">
        <f>VLOOKUP($A42,'338'!$AG$1:$HM$2,167,FALSE)</f>
        <v>0</v>
      </c>
      <c r="GJ42" s="69">
        <f>VLOOKUP($A42,'338'!$AG$1:$HM$2,168,FALSE)</f>
        <v>0</v>
      </c>
      <c r="GK42" s="69">
        <f>VLOOKUP($A42,'338'!$AG$1:$HM$2,169,FALSE)</f>
        <v>0</v>
      </c>
      <c r="GL42" s="69">
        <f>VLOOKUP($A42,'338'!$AG$1:$HM$2,170,FALSE)</f>
        <v>0</v>
      </c>
      <c r="GM42" s="69">
        <f>VLOOKUP($A42,'338'!$AG$1:$HM$2,171,FALSE)</f>
        <v>0</v>
      </c>
      <c r="GN42" s="69">
        <f>VLOOKUP($A42,'338'!$AG$1:$HM$2,172,FALSE)</f>
        <v>0</v>
      </c>
      <c r="GO42" s="75">
        <f>VLOOKUP($A42,'338'!$AG$1:$HM$2,173,FALSE)</f>
        <v>0</v>
      </c>
      <c r="GP42" s="337"/>
      <c r="GQ42" s="74">
        <f>VLOOKUP($A42,'338'!$AG$1:$HM$2,174,FALSE)</f>
        <v>0</v>
      </c>
      <c r="GR42" s="69">
        <f>VLOOKUP($A42,'338'!$AG$1:$HM$2,175,FALSE)</f>
        <v>0</v>
      </c>
      <c r="GS42" s="69">
        <f>VLOOKUP($A42,'338'!$AG$1:$HM$2,176,FALSE)</f>
        <v>0</v>
      </c>
      <c r="GT42" s="69">
        <f>VLOOKUP($A42,'338'!$AG$1:$HM$2,177,FALSE)</f>
        <v>0</v>
      </c>
      <c r="GU42" s="69">
        <f>VLOOKUP($A42,'338'!$AG$1:$HM$2,178,FALSE)</f>
        <v>0</v>
      </c>
      <c r="GV42" s="69">
        <f>VLOOKUP($A42,'338'!$AG$1:$HM$2,179,FALSE)</f>
        <v>0</v>
      </c>
      <c r="GW42" s="75">
        <f>VLOOKUP($A42,'338'!$AG$1:$HM$2,180,FALSE)</f>
        <v>0</v>
      </c>
      <c r="GX42" s="337"/>
      <c r="GY42" s="74">
        <f>VLOOKUP($A42,'338'!$AG$1:$HM$2,181,FALSE)</f>
        <v>0</v>
      </c>
      <c r="GZ42" s="69">
        <f>VLOOKUP($A42,'338'!$AG$1:$HM$2,182,FALSE)</f>
        <v>0</v>
      </c>
      <c r="HA42" s="69">
        <f>VLOOKUP($A42,'338'!$AG$1:$HM$2,183,FALSE)</f>
        <v>0</v>
      </c>
      <c r="HB42" s="69">
        <f>VLOOKUP($A42,'338'!$AG$1:$HM$2,184,FALSE)</f>
        <v>0</v>
      </c>
      <c r="HC42" s="69">
        <f>VLOOKUP($A42,'338'!$AG$1:$HM$2,185,FALSE)</f>
        <v>0</v>
      </c>
      <c r="HD42" s="69">
        <f>VLOOKUP($A42,'338'!$AG$1:$HM$2,186,FALSE)</f>
        <v>0</v>
      </c>
      <c r="HE42" s="124">
        <f>VLOOKUP($A42,'338'!$AG$1:$HM$2,187,FALSE)</f>
        <v>0</v>
      </c>
      <c r="HF42" s="174"/>
    </row>
    <row r="43" spans="1:215" x14ac:dyDescent="0.25">
      <c r="A43" s="314">
        <f>A42+1</f>
        <v>239</v>
      </c>
      <c r="B43" s="315">
        <f>VLOOKUP($A43,'339'!$BN$1:$IT$2,2,FALSE)</f>
        <v>0</v>
      </c>
      <c r="C43" s="313">
        <f>VLOOKUP($A43,'339'!$BN$1:$IT$2,3,FALSE)</f>
        <v>0</v>
      </c>
      <c r="D43" s="290">
        <f>VLOOKUP($A43,'339'!$BN$1:$IT$2,4,FALSE)</f>
        <v>0</v>
      </c>
      <c r="E43" s="292">
        <f>VLOOKUP($A43,'339'!$BN$1:$IT$2,5,FALSE)</f>
        <v>0</v>
      </c>
      <c r="F43" s="337"/>
      <c r="G43" s="73">
        <f>VLOOKUP($A43,'339'!$BN$1:$IT$2,6,FALSE)</f>
        <v>0</v>
      </c>
      <c r="H43" s="24">
        <f>VLOOKUP($A43,'339'!$BN$1:$IT$2,7,FALSE)</f>
        <v>0</v>
      </c>
      <c r="I43" s="24">
        <f>VLOOKUP($A43,'339'!$BN$1:$IT$2,8,FALSE)</f>
        <v>0</v>
      </c>
      <c r="J43" s="24">
        <f>VLOOKUP($A43,'339'!$BN$1:$IT$2,9,FALSE)</f>
        <v>0</v>
      </c>
      <c r="K43" s="24">
        <f>VLOOKUP($A43,'339'!$BN$1:$IT$2,10,FALSE)</f>
        <v>0</v>
      </c>
      <c r="L43" s="24">
        <f>VLOOKUP($A43,'339'!$BN$1:$IT$2,11,FALSE)</f>
        <v>0</v>
      </c>
      <c r="M43" s="137">
        <f>VLOOKUP($A43,'339'!$BN$1:$IT$2,12,FALSE)</f>
        <v>0</v>
      </c>
      <c r="N43" s="337"/>
      <c r="O43" s="74">
        <f>VLOOKUP($A43,'339'!$BN$1:$IT$2,13,FALSE)</f>
        <v>0</v>
      </c>
      <c r="P43" s="69">
        <f>VLOOKUP($A43,'339'!$BN$1:$IT$2,14,FALSE)</f>
        <v>0</v>
      </c>
      <c r="Q43" s="69">
        <f>VLOOKUP($A43,'339'!$BN$1:$IT$2,15,FALSE)</f>
        <v>0</v>
      </c>
      <c r="R43" s="69">
        <f>VLOOKUP($A43,'339'!$BN$1:$IT$2,16,FALSE)</f>
        <v>0</v>
      </c>
      <c r="S43" s="69">
        <f>VLOOKUP($A43,'339'!$BN$1:$IT$2,17,FALSE)</f>
        <v>0</v>
      </c>
      <c r="T43" s="69">
        <f>VLOOKUP($A43,'339'!$BN$1:$IT$2,18,FALSE)</f>
        <v>0</v>
      </c>
      <c r="U43" s="75">
        <f>VLOOKUP($A43,'339'!$BN$1:$IT$2,19,FALSE)</f>
        <v>0</v>
      </c>
      <c r="V43" s="337"/>
      <c r="W43" s="74">
        <f>VLOOKUP($A43,'339'!$BN$1:$IT$2,20,FALSE)</f>
        <v>0</v>
      </c>
      <c r="X43" s="69">
        <f>VLOOKUP($A43,'339'!$BN$1:$IT$2,21,FALSE)</f>
        <v>0</v>
      </c>
      <c r="Y43" s="69">
        <f>VLOOKUP($A43,'339'!$BN$1:$IT$2,22,FALSE)</f>
        <v>0</v>
      </c>
      <c r="Z43" s="69">
        <f>VLOOKUP($A43,'339'!$BN$1:$IT$2,23,FALSE)</f>
        <v>0</v>
      </c>
      <c r="AA43" s="69">
        <f>VLOOKUP($A43,'339'!$BN$1:$IT$2,24,FALSE)</f>
        <v>0</v>
      </c>
      <c r="AB43" s="69">
        <f>VLOOKUP($A43,'339'!$BN$1:$IT$2,25,FALSE)</f>
        <v>0</v>
      </c>
      <c r="AC43" s="75">
        <f>VLOOKUP($A43,'339'!$BN$1:$IT$2,26,FALSE)</f>
        <v>0</v>
      </c>
      <c r="AD43" s="337"/>
      <c r="AE43" s="74">
        <f>VLOOKUP($A43,'339'!$BN$1:$IT$2,27,FALSE)</f>
        <v>0</v>
      </c>
      <c r="AF43" s="69">
        <f>VLOOKUP($A43,'339'!$BN$1:$IT$2,28,FALSE)</f>
        <v>0</v>
      </c>
      <c r="AG43" s="69">
        <f>VLOOKUP($A43,'339'!$BN$1:$IT$2,29,FALSE)</f>
        <v>0</v>
      </c>
      <c r="AH43" s="69">
        <f>VLOOKUP($A43,'339'!$BN$1:$IT$2,30,FALSE)</f>
        <v>0</v>
      </c>
      <c r="AI43" s="69">
        <f>VLOOKUP($A43,'339'!$BN$1:$IT$2,31,FALSE)</f>
        <v>0</v>
      </c>
      <c r="AJ43" s="69">
        <f>VLOOKUP($A43,'339'!$BN$1:$IT$2,32,FALSE)</f>
        <v>0</v>
      </c>
      <c r="AK43" s="75">
        <f>VLOOKUP($A43,'339'!$BN$1:$IT$2,33,FALSE)</f>
        <v>0</v>
      </c>
      <c r="AL43" s="337"/>
      <c r="AM43" s="74">
        <f>VLOOKUP($A43,'339'!$BN$1:$IT$2,34,FALSE)</f>
        <v>0</v>
      </c>
      <c r="AN43" s="69">
        <f>VLOOKUP($A43,'339'!$BN$1:$IT$2,35,FALSE)</f>
        <v>0</v>
      </c>
      <c r="AO43" s="69">
        <f>VLOOKUP($A43,'339'!$BN$1:$IT$2,36,FALSE)</f>
        <v>0</v>
      </c>
      <c r="AP43" s="69">
        <f>VLOOKUP($A43,'339'!$BN$1:$IT$2,37,FALSE)</f>
        <v>0</v>
      </c>
      <c r="AQ43" s="69">
        <f>VLOOKUP($A43,'339'!$BN$1:$IT$2,38,FALSE)</f>
        <v>0</v>
      </c>
      <c r="AR43" s="69">
        <f>VLOOKUP($A43,'339'!$BN$1:$IT$2,39,FALSE)</f>
        <v>0</v>
      </c>
      <c r="AS43" s="75">
        <f>VLOOKUP($A43,'339'!$BN$1:$IT$2,40,FALSE)</f>
        <v>0</v>
      </c>
      <c r="AT43" s="337"/>
      <c r="AU43" s="74">
        <f>VLOOKUP($A43,'339'!$BN$1:$IT$2,41,FALSE)</f>
        <v>0</v>
      </c>
      <c r="AV43" s="69">
        <f>VLOOKUP($A43,'339'!$BN$1:$IT$2,42,FALSE)</f>
        <v>0</v>
      </c>
      <c r="AW43" s="69">
        <f>VLOOKUP($A43,'339'!$BN$1:$IT$2,43,FALSE)</f>
        <v>0</v>
      </c>
      <c r="AX43" s="69">
        <f>VLOOKUP($A43,'339'!$BN$1:$IT$2,44,FALSE)</f>
        <v>0</v>
      </c>
      <c r="AY43" s="69">
        <f>VLOOKUP($A43,'339'!$BN$1:$IT$2,45,FALSE)</f>
        <v>0</v>
      </c>
      <c r="AZ43" s="69">
        <f>VLOOKUP($A43,'339'!$BN$1:$IT$2,46,FALSE)</f>
        <v>0</v>
      </c>
      <c r="BA43" s="75">
        <f>VLOOKUP($A43,'339'!$BN$1:$IT$2,47,FALSE)</f>
        <v>0</v>
      </c>
      <c r="BB43" s="337"/>
      <c r="BC43" s="74">
        <f>VLOOKUP($A43,'339'!$BN$1:$IT$2,48,FALSE)</f>
        <v>0</v>
      </c>
      <c r="BD43" s="69">
        <f>VLOOKUP($A43,'339'!$BN$1:$IT$2,49,FALSE)</f>
        <v>0</v>
      </c>
      <c r="BE43" s="69">
        <f>VLOOKUP($A43,'339'!$BN$1:$IT$2,50,FALSE)</f>
        <v>0</v>
      </c>
      <c r="BF43" s="69">
        <f>VLOOKUP($A43,'339'!$BN$1:$IT$2,51,FALSE)</f>
        <v>0</v>
      </c>
      <c r="BG43" s="69">
        <f>VLOOKUP($A43,'339'!$BN$1:$IT$2,52,FALSE)</f>
        <v>0</v>
      </c>
      <c r="BH43" s="69">
        <f>VLOOKUP($A43,'339'!$BN$1:$IT$2,53,FALSE)</f>
        <v>0</v>
      </c>
      <c r="BI43" s="75">
        <f>VLOOKUP($A43,'339'!$BN$1:$IT$2,54,FALSE)</f>
        <v>0</v>
      </c>
      <c r="BJ43" s="337"/>
      <c r="BK43" s="74">
        <f>VLOOKUP($A43,'339'!$BN$1:$IT$2,55,FALSE)</f>
        <v>0</v>
      </c>
      <c r="BL43" s="69">
        <f>VLOOKUP($A43,'339'!$BN$1:$IT$2,56,FALSE)</f>
        <v>0</v>
      </c>
      <c r="BM43" s="69">
        <f>VLOOKUP($A43,'339'!$BN$1:$IT$2,57,FALSE)</f>
        <v>0</v>
      </c>
      <c r="BN43" s="69">
        <f>VLOOKUP($A43,'339'!$BN$1:$IT$2,58,FALSE)</f>
        <v>0</v>
      </c>
      <c r="BO43" s="69">
        <f>VLOOKUP($A43,'339'!$BN$1:$IT$2,59,FALSE)</f>
        <v>0</v>
      </c>
      <c r="BP43" s="69">
        <f>VLOOKUP($A43,'339'!$BN$1:$IT$2,60,FALSE)</f>
        <v>0</v>
      </c>
      <c r="BQ43" s="75">
        <f>VLOOKUP($A43,'339'!$BN$1:$IT$2,61,FALSE)</f>
        <v>0</v>
      </c>
      <c r="BR43" s="337"/>
      <c r="BS43" s="74">
        <f>VLOOKUP($A43,'339'!$BN$1:$IT$2,62,FALSE)</f>
        <v>0</v>
      </c>
      <c r="BT43" s="69">
        <f>VLOOKUP($A43,'339'!$BN$1:$IT$2,63,FALSE)</f>
        <v>0</v>
      </c>
      <c r="BU43" s="69">
        <f>VLOOKUP($A43,'339'!$BN$1:$IT$2,64,FALSE)</f>
        <v>0</v>
      </c>
      <c r="BV43" s="69">
        <f>VLOOKUP($A43,'339'!$BN$1:$IT$2,65,FALSE)</f>
        <v>0</v>
      </c>
      <c r="BW43" s="69">
        <f>VLOOKUP($A43,'339'!$BN$1:$IT$2,66,FALSE)</f>
        <v>0</v>
      </c>
      <c r="BX43" s="69">
        <f>VLOOKUP($A43,'339'!$BN$1:$IT$2,67,FALSE)</f>
        <v>0</v>
      </c>
      <c r="BY43" s="75">
        <f>VLOOKUP($A43,'339'!$BN$1:$IT$2,68,FALSE)</f>
        <v>0</v>
      </c>
      <c r="BZ43" s="337"/>
      <c r="CA43" s="74">
        <f>VLOOKUP($A43,'339'!$BN$1:$IT$2,69,FALSE)</f>
        <v>0</v>
      </c>
      <c r="CB43" s="69">
        <f>VLOOKUP($A43,'339'!$BN$1:$IT$2,70,FALSE)</f>
        <v>0</v>
      </c>
      <c r="CC43" s="69">
        <f>VLOOKUP($A43,'339'!$BN$1:$IT$2,71,FALSE)</f>
        <v>0</v>
      </c>
      <c r="CD43" s="69">
        <f>VLOOKUP($A43,'339'!$BN$1:$IT$2,72,FALSE)</f>
        <v>0</v>
      </c>
      <c r="CE43" s="69">
        <f>VLOOKUP($A43,'339'!$BN$1:$IT$2,73,FALSE)</f>
        <v>0</v>
      </c>
      <c r="CF43" s="69">
        <f>VLOOKUP($A43,'339'!$BN$1:$IT$2,74,FALSE)</f>
        <v>0</v>
      </c>
      <c r="CG43" s="75">
        <f>VLOOKUP($A43,'339'!$BN$1:$IT$2,75,FALSE)</f>
        <v>0</v>
      </c>
      <c r="CH43" s="337"/>
      <c r="CI43" s="74">
        <f>VLOOKUP($A43,'339'!$BN$1:$IT$2,76,FALSE)</f>
        <v>0</v>
      </c>
      <c r="CJ43" s="69">
        <f>VLOOKUP($A43,'339'!$BN$1:$IT$2,77,FALSE)</f>
        <v>0</v>
      </c>
      <c r="CK43" s="69">
        <f>VLOOKUP($A43,'339'!$BN$1:$IT$2,78,FALSE)</f>
        <v>0</v>
      </c>
      <c r="CL43" s="69">
        <f>VLOOKUP($A43,'339'!$BN$1:$IT$2,79,FALSE)</f>
        <v>0</v>
      </c>
      <c r="CM43" s="69">
        <f>VLOOKUP($A43,'339'!$BN$1:$IT$2,80,FALSE)</f>
        <v>0</v>
      </c>
      <c r="CN43" s="69">
        <f>VLOOKUP($A43,'339'!$BN$1:$IT$2,81,FALSE)</f>
        <v>0</v>
      </c>
      <c r="CO43" s="75">
        <f>VLOOKUP($A43,'339'!$BN$1:$IT$2,82,FALSE)</f>
        <v>0</v>
      </c>
      <c r="CP43" s="337"/>
      <c r="CQ43" s="74">
        <f>VLOOKUP($A43,'339'!$BN$1:$IT$2,83,FALSE)</f>
        <v>0</v>
      </c>
      <c r="CR43" s="69">
        <f>VLOOKUP($A43,'339'!$BN$1:$IT$2,84,FALSE)</f>
        <v>0</v>
      </c>
      <c r="CS43" s="69">
        <f>VLOOKUP($A43,'339'!$BN$1:$IT$2,85,FALSE)</f>
        <v>0</v>
      </c>
      <c r="CT43" s="69">
        <f>VLOOKUP($A43,'339'!$BN$1:$IT$2,86,FALSE)</f>
        <v>0</v>
      </c>
      <c r="CU43" s="69">
        <f>VLOOKUP($A43,'339'!$BN$1:$IT$2,87,FALSE)</f>
        <v>0</v>
      </c>
      <c r="CV43" s="69">
        <f>VLOOKUP($A43,'339'!$BN$1:$IT$2,88,FALSE)</f>
        <v>0</v>
      </c>
      <c r="CW43" s="75">
        <f>VLOOKUP($A43,'339'!$BN$1:$IT$2,89,FALSE)</f>
        <v>0</v>
      </c>
      <c r="CX43" s="337"/>
      <c r="CY43" s="74">
        <f>VLOOKUP($A43,'339'!$BN$1:$IT$2,90,FALSE)</f>
        <v>0</v>
      </c>
      <c r="CZ43" s="69">
        <f>VLOOKUP($A43,'339'!$BN$1:$IT$2,91,FALSE)</f>
        <v>0</v>
      </c>
      <c r="DA43" s="69">
        <f>VLOOKUP($A43,'339'!$BN$1:$IT$2,92,FALSE)</f>
        <v>0</v>
      </c>
      <c r="DB43" s="69">
        <f>VLOOKUP($A43,'339'!$BN$1:$IT$2,93,FALSE)</f>
        <v>0</v>
      </c>
      <c r="DC43" s="69">
        <f>VLOOKUP($A43,'339'!$BN$1:$IT$2,94,FALSE)</f>
        <v>0</v>
      </c>
      <c r="DD43" s="69">
        <f>VLOOKUP($A43,'339'!$BN$1:$IT$2,95,FALSE)</f>
        <v>0</v>
      </c>
      <c r="DE43" s="75">
        <f>VLOOKUP($A43,'339'!$BN$1:$IT$2,96,FALSE)</f>
        <v>0</v>
      </c>
      <c r="DF43" s="337"/>
      <c r="DG43" s="74">
        <f>VLOOKUP($A43,'339'!$BN$1:$IT$2,97,FALSE)</f>
        <v>0</v>
      </c>
      <c r="DH43" s="69">
        <f>VLOOKUP($A43,'339'!$BN$1:$IT$2,98,FALSE)</f>
        <v>0</v>
      </c>
      <c r="DI43" s="69">
        <f>VLOOKUP($A43,'339'!$BN$1:$IT$2,99,FALSE)</f>
        <v>0</v>
      </c>
      <c r="DJ43" s="69">
        <f>VLOOKUP($A43,'339'!$BN$1:$IT$2,100,FALSE)</f>
        <v>0</v>
      </c>
      <c r="DK43" s="69">
        <f>VLOOKUP($A43,'339'!$BN$1:$IT$2,101,FALSE)</f>
        <v>0</v>
      </c>
      <c r="DL43" s="69">
        <f>VLOOKUP($A43,'339'!$BN$1:$IT$2,102,FALSE)</f>
        <v>0</v>
      </c>
      <c r="DM43" s="75">
        <f>VLOOKUP($A43,'339'!$BN$1:$IT$2,103,FALSE)</f>
        <v>0</v>
      </c>
      <c r="DN43" s="337"/>
      <c r="DO43" s="74">
        <f>VLOOKUP($A43,'339'!$BN$1:$IT$2,104,FALSE)</f>
        <v>0</v>
      </c>
      <c r="DP43" s="69">
        <f>VLOOKUP($A43,'339'!$BN$1:$IT$2,105,FALSE)</f>
        <v>0</v>
      </c>
      <c r="DQ43" s="69">
        <f>VLOOKUP($A43,'339'!$BN$1:$IT$2,106,FALSE)</f>
        <v>0</v>
      </c>
      <c r="DR43" s="69">
        <f>VLOOKUP($A43,'339'!$BN$1:$IT$2,107,FALSE)</f>
        <v>0</v>
      </c>
      <c r="DS43" s="69">
        <f>VLOOKUP($A43,'339'!$BN$1:$IT$2,108,FALSE)</f>
        <v>0</v>
      </c>
      <c r="DT43" s="69">
        <f>VLOOKUP($A43,'339'!$BN$1:$IT$2,109,FALSE)</f>
        <v>0</v>
      </c>
      <c r="DU43" s="75">
        <f>VLOOKUP($A43,'339'!$BN$1:$IT$2,110,FALSE)</f>
        <v>0</v>
      </c>
      <c r="DV43" s="337"/>
      <c r="DW43" s="74">
        <f>VLOOKUP($A43,'339'!$BN$1:$IT$2,111,FALSE)</f>
        <v>0</v>
      </c>
      <c r="DX43" s="69">
        <f>VLOOKUP($A43,'339'!$BN$1:$IT$2,112,FALSE)</f>
        <v>0</v>
      </c>
      <c r="DY43" s="69">
        <f>VLOOKUP($A43,'339'!$BN$1:$IT$2,113,FALSE)</f>
        <v>0</v>
      </c>
      <c r="DZ43" s="69">
        <f>VLOOKUP($A43,'339'!$BN$1:$IT$2,114,FALSE)</f>
        <v>0</v>
      </c>
      <c r="EA43" s="69">
        <f>VLOOKUP($A43,'339'!$BN$1:$IT$2,115,FALSE)</f>
        <v>0</v>
      </c>
      <c r="EB43" s="69">
        <f>VLOOKUP($A43,'339'!$BN$1:$IT$2,116,FALSE)</f>
        <v>0</v>
      </c>
      <c r="EC43" s="75">
        <f>VLOOKUP($A43,'339'!$BN$1:$IT$2,117,FALSE)</f>
        <v>0</v>
      </c>
      <c r="ED43" s="337"/>
      <c r="EE43" s="74">
        <f>VLOOKUP($A43,'339'!$BN$1:$IT$2,118,FALSE)</f>
        <v>0</v>
      </c>
      <c r="EF43" s="69">
        <f>VLOOKUP($A43,'339'!$BN$1:$IT$2,119,FALSE)</f>
        <v>0</v>
      </c>
      <c r="EG43" s="69">
        <f>VLOOKUP($A43,'339'!$BN$1:$IT$2,120,FALSE)</f>
        <v>0</v>
      </c>
      <c r="EH43" s="69">
        <f>VLOOKUP($A43,'339'!$BN$1:$IT$2,121,FALSE)</f>
        <v>0</v>
      </c>
      <c r="EI43" s="69">
        <f>VLOOKUP($A43,'339'!$BN$1:$IT$2,122,FALSE)</f>
        <v>0</v>
      </c>
      <c r="EJ43" s="69">
        <f>VLOOKUP($A43,'339'!$BN$1:$IT$2,123,FALSE)</f>
        <v>0</v>
      </c>
      <c r="EK43" s="75">
        <f>VLOOKUP($A43,'339'!$BN$1:$IT$2,124,FALSE)</f>
        <v>0</v>
      </c>
      <c r="EL43" s="337"/>
      <c r="EM43" s="74">
        <f>VLOOKUP($A43,'339'!$BN$1:$IT$2,125,FALSE)</f>
        <v>0</v>
      </c>
      <c r="EN43" s="69">
        <f>VLOOKUP($A43,'339'!$BN$1:$IT$2,126,FALSE)</f>
        <v>0</v>
      </c>
      <c r="EO43" s="69">
        <f>VLOOKUP($A43,'339'!$BN$1:$IT$2,127,FALSE)</f>
        <v>0</v>
      </c>
      <c r="EP43" s="69">
        <f>VLOOKUP($A43,'339'!$BN$1:$IT$2,128,FALSE)</f>
        <v>0</v>
      </c>
      <c r="EQ43" s="69">
        <f>VLOOKUP($A43,'339'!$BN$1:$IT$2,129,FALSE)</f>
        <v>0</v>
      </c>
      <c r="ER43" s="69">
        <f>VLOOKUP($A43,'339'!$BN$1:$IT$2,130,FALSE)</f>
        <v>0</v>
      </c>
      <c r="ES43" s="75">
        <f>VLOOKUP($A43,'339'!$BN$1:$IT$2,131,FALSE)</f>
        <v>0</v>
      </c>
      <c r="ET43" s="337"/>
      <c r="EU43" s="74">
        <f>VLOOKUP($A43,'339'!$BN$1:$IT$2,132,FALSE)</f>
        <v>0</v>
      </c>
      <c r="EV43" s="69">
        <f>VLOOKUP($A43,'339'!$BN$1:$IT$2,133,FALSE)</f>
        <v>0</v>
      </c>
      <c r="EW43" s="69">
        <f>VLOOKUP($A43,'339'!$BN$1:$IT$2,134,FALSE)</f>
        <v>0</v>
      </c>
      <c r="EX43" s="69">
        <f>VLOOKUP($A43,'339'!$BN$1:$IT$2,135,FALSE)</f>
        <v>0</v>
      </c>
      <c r="EY43" s="69">
        <f>VLOOKUP($A43,'339'!$BN$1:$IT$2,136,FALSE)</f>
        <v>0</v>
      </c>
      <c r="EZ43" s="69">
        <f>VLOOKUP($A43,'339'!$BN$1:$IT$2,137,FALSE)</f>
        <v>0</v>
      </c>
      <c r="FA43" s="75">
        <f>VLOOKUP($A43,'339'!$BN$1:$IT$2,138,FALSE)</f>
        <v>0</v>
      </c>
      <c r="FB43" s="337"/>
      <c r="FC43" s="74">
        <f>VLOOKUP($A43,'339'!$BN$1:$IT$2,139,FALSE)</f>
        <v>0</v>
      </c>
      <c r="FD43" s="69">
        <f>VLOOKUP($A43,'339'!$BN$1:$IT$2,140,FALSE)</f>
        <v>0</v>
      </c>
      <c r="FE43" s="69">
        <f>VLOOKUP($A43,'339'!$BN$1:$IT$2,141,FALSE)</f>
        <v>0</v>
      </c>
      <c r="FF43" s="69">
        <f>VLOOKUP($A43,'339'!$BN$1:$IT$2,142,FALSE)</f>
        <v>0</v>
      </c>
      <c r="FG43" s="69">
        <f>VLOOKUP($A43,'339'!$BN$1:$IT$2,143,FALSE)</f>
        <v>0</v>
      </c>
      <c r="FH43" s="69">
        <f>VLOOKUP($A43,'339'!$BN$1:$IT$2,144,FALSE)</f>
        <v>0</v>
      </c>
      <c r="FI43" s="75">
        <f>VLOOKUP($A43,'339'!$BN$1:$IT$2,145,FALSE)</f>
        <v>0</v>
      </c>
      <c r="FJ43" s="337"/>
      <c r="FK43" s="74">
        <f>VLOOKUP($A43,'339'!$BN$1:$IT$2,146,FALSE)</f>
        <v>0</v>
      </c>
      <c r="FL43" s="69">
        <f>VLOOKUP($A43,'339'!$BN$1:$IT$2,147,FALSE)</f>
        <v>0</v>
      </c>
      <c r="FM43" s="69">
        <f>VLOOKUP($A43,'339'!$BN$1:$IT$2,148,FALSE)</f>
        <v>0</v>
      </c>
      <c r="FN43" s="69">
        <f>VLOOKUP($A43,'339'!$BN$1:$IT$2,149,FALSE)</f>
        <v>0</v>
      </c>
      <c r="FO43" s="69">
        <f>VLOOKUP($A43,'339'!$BN$1:$IT$2,150,FALSE)</f>
        <v>0</v>
      </c>
      <c r="FP43" s="69">
        <f>VLOOKUP($A43,'339'!$BN$1:$IT$2,151,FALSE)</f>
        <v>0</v>
      </c>
      <c r="FQ43" s="75">
        <f>VLOOKUP($A43,'339'!$BN$1:$IT$2,152,FALSE)</f>
        <v>0</v>
      </c>
      <c r="FR43" s="337"/>
      <c r="FS43" s="74">
        <f>VLOOKUP($A43,'339'!$BN$1:$IT$2,153,FALSE)</f>
        <v>0</v>
      </c>
      <c r="FT43" s="69">
        <f>VLOOKUP($A43,'339'!$BN$1:$IT$2,154,FALSE)</f>
        <v>0</v>
      </c>
      <c r="FU43" s="69">
        <f>VLOOKUP($A43,'339'!$BN$1:$IT$2,155,FALSE)</f>
        <v>0</v>
      </c>
      <c r="FV43" s="69">
        <f>VLOOKUP($A43,'339'!$BN$1:$IT$2,156,FALSE)</f>
        <v>0</v>
      </c>
      <c r="FW43" s="69">
        <f>VLOOKUP($A43,'339'!$BN$1:$IT$2,157,FALSE)</f>
        <v>0</v>
      </c>
      <c r="FX43" s="69">
        <f>VLOOKUP($A43,'339'!$BN$1:$IT$2,158,FALSE)</f>
        <v>0</v>
      </c>
      <c r="FY43" s="75">
        <f>VLOOKUP($A43,'339'!$BN$1:$IT$2,159,FALSE)</f>
        <v>0</v>
      </c>
      <c r="FZ43" s="337"/>
      <c r="GA43" s="74">
        <f>VLOOKUP($A43,'339'!$BN$1:$IT$2,160,FALSE)</f>
        <v>0</v>
      </c>
      <c r="GB43" s="69">
        <f>VLOOKUP($A43,'339'!$BN$1:$IT$2,161,FALSE)</f>
        <v>0</v>
      </c>
      <c r="GC43" s="69">
        <f>VLOOKUP($A43,'339'!$BN$1:$IT$2,162,FALSE)</f>
        <v>0</v>
      </c>
      <c r="GD43" s="69">
        <f>VLOOKUP($A43,'339'!$BN$1:$IT$2,163,FALSE)</f>
        <v>0</v>
      </c>
      <c r="GE43" s="69">
        <f>VLOOKUP($A43,'339'!$BN$1:$IT$2,164,FALSE)</f>
        <v>0</v>
      </c>
      <c r="GF43" s="69">
        <f>VLOOKUP($A43,'339'!$BN$1:$IT$2,165,FALSE)</f>
        <v>0</v>
      </c>
      <c r="GG43" s="75">
        <f>VLOOKUP($A43,'339'!$BN$1:$IT$2,166,FALSE)</f>
        <v>0</v>
      </c>
      <c r="GH43" s="337"/>
      <c r="GI43" s="74">
        <f>VLOOKUP($A43,'339'!$BN$1:$IT$2,167,FALSE)</f>
        <v>0</v>
      </c>
      <c r="GJ43" s="69">
        <f>VLOOKUP($A43,'339'!$BN$1:$IT$2,168,FALSE)</f>
        <v>0</v>
      </c>
      <c r="GK43" s="69">
        <f>VLOOKUP($A43,'339'!$BN$1:$IT$2,169,FALSE)</f>
        <v>0</v>
      </c>
      <c r="GL43" s="69">
        <f>VLOOKUP($A43,'339'!$BN$1:$IT$2,170,FALSE)</f>
        <v>0</v>
      </c>
      <c r="GM43" s="69">
        <f>VLOOKUP($A43,'339'!$BN$1:$IT$2,171,FALSE)</f>
        <v>0</v>
      </c>
      <c r="GN43" s="69">
        <f>VLOOKUP($A43,'339'!$BN$1:$IT$2,172,FALSE)</f>
        <v>0</v>
      </c>
      <c r="GO43" s="75">
        <f>VLOOKUP($A43,'339'!$BN$1:$IT$2,173,FALSE)</f>
        <v>0</v>
      </c>
      <c r="GP43" s="337"/>
      <c r="GQ43" s="74">
        <f>VLOOKUP($A43,'339'!$BN$1:$IT$2,174,FALSE)</f>
        <v>0</v>
      </c>
      <c r="GR43" s="69">
        <f>VLOOKUP($A43,'339'!$BN$1:$IT$2,175,FALSE)</f>
        <v>0</v>
      </c>
      <c r="GS43" s="69">
        <f>VLOOKUP($A43,'339'!$BN$1:$IT$2,176,FALSE)</f>
        <v>0</v>
      </c>
      <c r="GT43" s="69">
        <f>VLOOKUP($A43,'339'!$BN$1:$IT$2,177,FALSE)</f>
        <v>0</v>
      </c>
      <c r="GU43" s="69">
        <f>VLOOKUP($A43,'339'!$BN$1:$IT$2,178,FALSE)</f>
        <v>0</v>
      </c>
      <c r="GV43" s="69">
        <f>VLOOKUP($A43,'339'!$BN$1:$IT$2,179,FALSE)</f>
        <v>0</v>
      </c>
      <c r="GW43" s="75">
        <f>VLOOKUP($A43,'339'!$BN$1:$IT$2,180,FALSE)</f>
        <v>0</v>
      </c>
      <c r="GX43" s="337"/>
      <c r="GY43" s="74">
        <f>VLOOKUP($A43,'339'!$BN$1:$IT$2,181,FALSE)</f>
        <v>0</v>
      </c>
      <c r="GZ43" s="69">
        <f>VLOOKUP($A43,'339'!$BN$1:$IT$2,182,FALSE)</f>
        <v>0</v>
      </c>
      <c r="HA43" s="69">
        <f>VLOOKUP($A43,'339'!$BN$1:$IT$2,183,FALSE)</f>
        <v>0</v>
      </c>
      <c r="HB43" s="69">
        <f>VLOOKUP($A43,'339'!$BN$1:$IT$2,184,FALSE)</f>
        <v>0</v>
      </c>
      <c r="HC43" s="69">
        <f>VLOOKUP($A43,'339'!$BN$1:$IT$2,185,FALSE)</f>
        <v>0</v>
      </c>
      <c r="HD43" s="69">
        <f>VLOOKUP($A43,'339'!$BN$1:$IT$2,186,FALSE)</f>
        <v>0</v>
      </c>
      <c r="HE43" s="124">
        <f>VLOOKUP($A43,'339'!$BN$1:$IT$2,187,FALSE)</f>
        <v>0</v>
      </c>
      <c r="HF43" s="24"/>
    </row>
    <row r="44" spans="1:215" x14ac:dyDescent="0.25">
      <c r="A44" s="314">
        <f t="shared" si="0"/>
        <v>240</v>
      </c>
      <c r="B44" s="315">
        <f>VLOOKUP($A44,'340'!$AH$1:$HN$2,2,FALSE)</f>
        <v>0</v>
      </c>
      <c r="C44" s="313">
        <f>VLOOKUP($A44,'340'!$AH$1:$HN$2,3,FALSE)</f>
        <v>0</v>
      </c>
      <c r="D44" s="290">
        <f>VLOOKUP($A44,'340'!$AH$1:$HN$2,4,FALSE)</f>
        <v>0</v>
      </c>
      <c r="E44" s="292">
        <f>VLOOKUP($A44,'340'!$AH$1:$HN$2,5,FALSE)</f>
        <v>0</v>
      </c>
      <c r="F44" s="337"/>
      <c r="G44" s="73">
        <f>VLOOKUP($A44,'340'!$AH$1:$HN$2,6,FALSE)</f>
        <v>0</v>
      </c>
      <c r="H44" s="24">
        <f>VLOOKUP($A44,'340'!$AH$1:$HN$2,7,FALSE)</f>
        <v>0</v>
      </c>
      <c r="I44" s="24">
        <f>VLOOKUP($A44,'340'!$AH$1:$HN$2,8,FALSE)</f>
        <v>0</v>
      </c>
      <c r="J44" s="24">
        <f>VLOOKUP($A44,'340'!$AH$1:$HN$2,9,FALSE)</f>
        <v>0</v>
      </c>
      <c r="K44" s="24">
        <f>VLOOKUP($A44,'340'!$AH$1:$HN$2,10,FALSE)</f>
        <v>0</v>
      </c>
      <c r="L44" s="24">
        <f>VLOOKUP($A44,'340'!$AH$1:$HN$2,11,FALSE)</f>
        <v>0</v>
      </c>
      <c r="M44" s="137">
        <f>VLOOKUP($A44,'340'!$AH$1:$HN$2,12,FALSE)</f>
        <v>0</v>
      </c>
      <c r="N44" s="337"/>
      <c r="O44" s="74">
        <f>VLOOKUP($A44,'340'!$AH$1:$HN$2,13,FALSE)</f>
        <v>0</v>
      </c>
      <c r="P44" s="69">
        <f>VLOOKUP($A44,'340'!$AH$1:$HN$2,14,FALSE)</f>
        <v>0</v>
      </c>
      <c r="Q44" s="69">
        <f>VLOOKUP($A44,'340'!$AH$1:$HN$2,15,FALSE)</f>
        <v>0</v>
      </c>
      <c r="R44" s="69">
        <f>VLOOKUP($A44,'340'!$AH$1:$HN$2,16,FALSE)</f>
        <v>0</v>
      </c>
      <c r="S44" s="69">
        <f>VLOOKUP($A44,'340'!$AH$1:$HN$2,17,FALSE)</f>
        <v>0</v>
      </c>
      <c r="T44" s="69">
        <f>VLOOKUP($A44,'340'!$AH$1:$HN$2,18,FALSE)</f>
        <v>0</v>
      </c>
      <c r="U44" s="75">
        <f>VLOOKUP($A44,'340'!$AH$1:$HN$2,19,FALSE)</f>
        <v>0</v>
      </c>
      <c r="V44" s="337"/>
      <c r="W44" s="74">
        <f>VLOOKUP($A44,'340'!$AH$1:$HN$2,20,FALSE)</f>
        <v>0</v>
      </c>
      <c r="X44" s="69">
        <f>VLOOKUP($A44,'340'!$AH$1:$HN$2,21,FALSE)</f>
        <v>0</v>
      </c>
      <c r="Y44" s="69">
        <f>VLOOKUP($A44,'340'!$AH$1:$HN$2,22,FALSE)</f>
        <v>0</v>
      </c>
      <c r="Z44" s="69">
        <f>VLOOKUP($A44,'340'!$AH$1:$HN$2,23,FALSE)</f>
        <v>0</v>
      </c>
      <c r="AA44" s="69">
        <f>VLOOKUP($A44,'340'!$AH$1:$HN$2,24,FALSE)</f>
        <v>0</v>
      </c>
      <c r="AB44" s="69">
        <f>VLOOKUP($A44,'340'!$AH$1:$HN$2,25,FALSE)</f>
        <v>0</v>
      </c>
      <c r="AC44" s="75">
        <f>VLOOKUP($A44,'340'!$AH$1:$HN$2,26,FALSE)</f>
        <v>0</v>
      </c>
      <c r="AD44" s="337"/>
      <c r="AE44" s="74">
        <f>VLOOKUP($A44,'340'!$AH$1:$HN$2,27,FALSE)</f>
        <v>0</v>
      </c>
      <c r="AF44" s="69">
        <f>VLOOKUP($A44,'340'!$AH$1:$HN$2,28,FALSE)</f>
        <v>0</v>
      </c>
      <c r="AG44" s="69">
        <f>VLOOKUP($A44,'340'!$AH$1:$HN$2,29,FALSE)</f>
        <v>0</v>
      </c>
      <c r="AH44" s="69">
        <f>VLOOKUP($A44,'340'!$AH$1:$HN$2,30,FALSE)</f>
        <v>0</v>
      </c>
      <c r="AI44" s="69">
        <f>VLOOKUP($A44,'340'!$AH$1:$HN$2,31,FALSE)</f>
        <v>0</v>
      </c>
      <c r="AJ44" s="69">
        <f>VLOOKUP($A44,'340'!$AH$1:$HN$2,32,FALSE)</f>
        <v>0</v>
      </c>
      <c r="AK44" s="75">
        <f>VLOOKUP($A44,'340'!$AH$1:$HN$2,33,FALSE)</f>
        <v>0</v>
      </c>
      <c r="AL44" s="337"/>
      <c r="AM44" s="74">
        <f>VLOOKUP($A44,'340'!$AH$1:$HN$2,34,FALSE)</f>
        <v>0</v>
      </c>
      <c r="AN44" s="69">
        <f>VLOOKUP($A44,'340'!$AH$1:$HN$2,35,FALSE)</f>
        <v>0</v>
      </c>
      <c r="AO44" s="69">
        <f>VLOOKUP($A44,'340'!$AH$1:$HN$2,36,FALSE)</f>
        <v>0</v>
      </c>
      <c r="AP44" s="69">
        <f>VLOOKUP($A44,'340'!$AH$1:$HN$2,37,FALSE)</f>
        <v>0</v>
      </c>
      <c r="AQ44" s="69">
        <f>VLOOKUP($A44,'340'!$AH$1:$HN$2,38,FALSE)</f>
        <v>0</v>
      </c>
      <c r="AR44" s="69">
        <f>VLOOKUP($A44,'340'!$AH$1:$HN$2,39,FALSE)</f>
        <v>0</v>
      </c>
      <c r="AS44" s="75">
        <f>VLOOKUP($A44,'340'!$AH$1:$HN$2,40,FALSE)</f>
        <v>0</v>
      </c>
      <c r="AT44" s="337"/>
      <c r="AU44" s="74">
        <f>VLOOKUP($A44,'340'!$AH$1:$HN$2,41,FALSE)</f>
        <v>0</v>
      </c>
      <c r="AV44" s="69">
        <f>VLOOKUP($A44,'340'!$AH$1:$HN$2,42,FALSE)</f>
        <v>0</v>
      </c>
      <c r="AW44" s="69">
        <f>VLOOKUP($A44,'340'!$AH$1:$HN$2,43,FALSE)</f>
        <v>0</v>
      </c>
      <c r="AX44" s="69">
        <f>VLOOKUP($A44,'340'!$AH$1:$HN$2,44,FALSE)</f>
        <v>0</v>
      </c>
      <c r="AY44" s="69">
        <f>VLOOKUP($A44,'340'!$AH$1:$HN$2,45,FALSE)</f>
        <v>0</v>
      </c>
      <c r="AZ44" s="69">
        <f>VLOOKUP($A44,'340'!$AH$1:$HN$2,46,FALSE)</f>
        <v>0</v>
      </c>
      <c r="BA44" s="75">
        <f>VLOOKUP($A44,'340'!$AH$1:$HN$2,47,FALSE)</f>
        <v>0</v>
      </c>
      <c r="BB44" s="337"/>
      <c r="BC44" s="74">
        <f>VLOOKUP($A44,'340'!$AH$1:$HN$2,48,FALSE)</f>
        <v>0</v>
      </c>
      <c r="BD44" s="69">
        <f>VLOOKUP($A44,'340'!$AH$1:$HN$2,49,FALSE)</f>
        <v>0</v>
      </c>
      <c r="BE44" s="69">
        <f>VLOOKUP($A44,'340'!$AH$1:$HN$2,50,FALSE)</f>
        <v>0</v>
      </c>
      <c r="BF44" s="69">
        <f>VLOOKUP($A44,'340'!$AH$1:$HN$2,51,FALSE)</f>
        <v>0</v>
      </c>
      <c r="BG44" s="69">
        <f>VLOOKUP($A44,'340'!$AH$1:$HN$2,52,FALSE)</f>
        <v>0</v>
      </c>
      <c r="BH44" s="69">
        <f>VLOOKUP($A44,'340'!$AH$1:$HN$2,53,FALSE)</f>
        <v>0</v>
      </c>
      <c r="BI44" s="75">
        <f>VLOOKUP($A44,'340'!$AH$1:$HN$2,54,FALSE)</f>
        <v>0</v>
      </c>
      <c r="BJ44" s="337"/>
      <c r="BK44" s="74">
        <f>VLOOKUP($A44,'340'!$AH$1:$HN$2,55,FALSE)</f>
        <v>0</v>
      </c>
      <c r="BL44" s="69">
        <f>VLOOKUP($A44,'340'!$AH$1:$HN$2,56,FALSE)</f>
        <v>0</v>
      </c>
      <c r="BM44" s="69">
        <f>VLOOKUP($A44,'340'!$AH$1:$HN$2,57,FALSE)</f>
        <v>0</v>
      </c>
      <c r="BN44" s="69">
        <f>VLOOKUP($A44,'340'!$AH$1:$HN$2,58,FALSE)</f>
        <v>0</v>
      </c>
      <c r="BO44" s="69">
        <f>VLOOKUP($A44,'340'!$AH$1:$HN$2,59,FALSE)</f>
        <v>0</v>
      </c>
      <c r="BP44" s="69">
        <f>VLOOKUP($A44,'340'!$AH$1:$HN$2,60,FALSE)</f>
        <v>0</v>
      </c>
      <c r="BQ44" s="75">
        <f>VLOOKUP($A44,'340'!$AH$1:$HN$2,61,FALSE)</f>
        <v>0</v>
      </c>
      <c r="BR44" s="337"/>
      <c r="BS44" s="74">
        <f>VLOOKUP($A44,'340'!$AH$1:$HN$2,62,FALSE)</f>
        <v>0</v>
      </c>
      <c r="BT44" s="69">
        <f>VLOOKUP($A44,'340'!$AH$1:$HN$2,63,FALSE)</f>
        <v>0</v>
      </c>
      <c r="BU44" s="69">
        <f>VLOOKUP($A44,'340'!$AH$1:$HN$2,64,FALSE)</f>
        <v>0</v>
      </c>
      <c r="BV44" s="69">
        <f>VLOOKUP($A44,'340'!$AH$1:$HN$2,65,FALSE)</f>
        <v>0</v>
      </c>
      <c r="BW44" s="69">
        <f>VLOOKUP($A44,'340'!$AH$1:$HN$2,66,FALSE)</f>
        <v>0</v>
      </c>
      <c r="BX44" s="69">
        <f>VLOOKUP($A44,'340'!$AH$1:$HN$2,67,FALSE)</f>
        <v>0</v>
      </c>
      <c r="BY44" s="75">
        <f>VLOOKUP($A44,'340'!$AH$1:$HN$2,68,FALSE)</f>
        <v>0</v>
      </c>
      <c r="BZ44" s="337"/>
      <c r="CA44" s="74">
        <f>VLOOKUP($A44,'340'!$AH$1:$HN$2,69,FALSE)</f>
        <v>0</v>
      </c>
      <c r="CB44" s="69">
        <f>VLOOKUP($A44,'340'!$AH$1:$HN$2,70,FALSE)</f>
        <v>0</v>
      </c>
      <c r="CC44" s="69">
        <f>VLOOKUP($A44,'340'!$AH$1:$HN$2,71,FALSE)</f>
        <v>0</v>
      </c>
      <c r="CD44" s="69">
        <f>VLOOKUP($A44,'340'!$AH$1:$HN$2,72,FALSE)</f>
        <v>0</v>
      </c>
      <c r="CE44" s="69">
        <f>VLOOKUP($A44,'340'!$AH$1:$HN$2,73,FALSE)</f>
        <v>0</v>
      </c>
      <c r="CF44" s="69">
        <f>VLOOKUP($A44,'340'!$AH$1:$HN$2,74,FALSE)</f>
        <v>0</v>
      </c>
      <c r="CG44" s="75">
        <f>VLOOKUP($A44,'340'!$AH$1:$HN$2,75,FALSE)</f>
        <v>0</v>
      </c>
      <c r="CH44" s="337"/>
      <c r="CI44" s="74">
        <f>VLOOKUP($A44,'340'!$AH$1:$HN$2,76,FALSE)</f>
        <v>0</v>
      </c>
      <c r="CJ44" s="69">
        <f>VLOOKUP($A44,'340'!$AH$1:$HN$2,77,FALSE)</f>
        <v>0</v>
      </c>
      <c r="CK44" s="69">
        <f>VLOOKUP($A44,'340'!$AH$1:$HN$2,78,FALSE)</f>
        <v>0</v>
      </c>
      <c r="CL44" s="69">
        <f>VLOOKUP($A44,'340'!$AH$1:$HN$2,79,FALSE)</f>
        <v>0</v>
      </c>
      <c r="CM44" s="69">
        <f>VLOOKUP($A44,'340'!$AH$1:$HN$2,80,FALSE)</f>
        <v>0</v>
      </c>
      <c r="CN44" s="69">
        <f>VLOOKUP($A44,'340'!$AH$1:$HN$2,81,FALSE)</f>
        <v>0</v>
      </c>
      <c r="CO44" s="75">
        <f>VLOOKUP($A44,'340'!$AH$1:$HN$2,82,FALSE)</f>
        <v>0</v>
      </c>
      <c r="CP44" s="337"/>
      <c r="CQ44" s="74">
        <f>VLOOKUP($A44,'340'!$AH$1:$HN$2,83,FALSE)</f>
        <v>0</v>
      </c>
      <c r="CR44" s="69">
        <f>VLOOKUP($A44,'340'!$AH$1:$HN$2,84,FALSE)</f>
        <v>0</v>
      </c>
      <c r="CS44" s="69">
        <f>VLOOKUP($A44,'340'!$AH$1:$HN$2,85,FALSE)</f>
        <v>0</v>
      </c>
      <c r="CT44" s="69">
        <f>VLOOKUP($A44,'340'!$AH$1:$HN$2,86,FALSE)</f>
        <v>0</v>
      </c>
      <c r="CU44" s="69">
        <f>VLOOKUP($A44,'340'!$AH$1:$HN$2,87,FALSE)</f>
        <v>0</v>
      </c>
      <c r="CV44" s="69">
        <f>VLOOKUP($A44,'340'!$AH$1:$HN$2,88,FALSE)</f>
        <v>0</v>
      </c>
      <c r="CW44" s="75">
        <f>VLOOKUP($A44,'340'!$AH$1:$HN$2,89,FALSE)</f>
        <v>0</v>
      </c>
      <c r="CX44" s="337"/>
      <c r="CY44" s="74">
        <f>VLOOKUP($A44,'340'!$AH$1:$HN$2,90,FALSE)</f>
        <v>0</v>
      </c>
      <c r="CZ44" s="69">
        <f>VLOOKUP($A44,'340'!$AH$1:$HN$2,91,FALSE)</f>
        <v>0</v>
      </c>
      <c r="DA44" s="69">
        <f>VLOOKUP($A44,'340'!$AH$1:$HN$2,92,FALSE)</f>
        <v>0</v>
      </c>
      <c r="DB44" s="69">
        <f>VLOOKUP($A44,'340'!$AH$1:$HN$2,93,FALSE)</f>
        <v>0</v>
      </c>
      <c r="DC44" s="69">
        <f>VLOOKUP($A44,'340'!$AH$1:$HN$2,94,FALSE)</f>
        <v>0</v>
      </c>
      <c r="DD44" s="69">
        <f>VLOOKUP($A44,'340'!$AH$1:$HN$2,95,FALSE)</f>
        <v>0</v>
      </c>
      <c r="DE44" s="75">
        <f>VLOOKUP($A44,'340'!$AH$1:$HN$2,96,FALSE)</f>
        <v>0</v>
      </c>
      <c r="DF44" s="337"/>
      <c r="DG44" s="74">
        <f>VLOOKUP($A44,'340'!$AH$1:$HN$2,97,FALSE)</f>
        <v>0</v>
      </c>
      <c r="DH44" s="69">
        <f>VLOOKUP($A44,'340'!$AH$1:$HN$2,98,FALSE)</f>
        <v>0</v>
      </c>
      <c r="DI44" s="69">
        <f>VLOOKUP($A44,'340'!$AH$1:$HN$2,99,FALSE)</f>
        <v>0</v>
      </c>
      <c r="DJ44" s="69">
        <f>VLOOKUP($A44,'340'!$AH$1:$HN$2,100,FALSE)</f>
        <v>0</v>
      </c>
      <c r="DK44" s="69">
        <f>VLOOKUP($A44,'340'!$AH$1:$HN$2,101,FALSE)</f>
        <v>0</v>
      </c>
      <c r="DL44" s="69">
        <f>VLOOKUP($A44,'340'!$AH$1:$HN$2,102,FALSE)</f>
        <v>0</v>
      </c>
      <c r="DM44" s="75">
        <f>VLOOKUP($A44,'340'!$AH$1:$HN$2,103,FALSE)</f>
        <v>0</v>
      </c>
      <c r="DN44" s="337"/>
      <c r="DO44" s="74">
        <f>VLOOKUP($A44,'340'!$AH$1:$HN$2,104,FALSE)</f>
        <v>0</v>
      </c>
      <c r="DP44" s="69">
        <f>VLOOKUP($A44,'340'!$AH$1:$HN$2,105,FALSE)</f>
        <v>0</v>
      </c>
      <c r="DQ44" s="69">
        <f>VLOOKUP($A44,'340'!$AH$1:$HN$2,106,FALSE)</f>
        <v>0</v>
      </c>
      <c r="DR44" s="69">
        <f>VLOOKUP($A44,'340'!$AH$1:$HN$2,107,FALSE)</f>
        <v>0</v>
      </c>
      <c r="DS44" s="69">
        <f>VLOOKUP($A44,'340'!$AH$1:$HN$2,108,FALSE)</f>
        <v>0</v>
      </c>
      <c r="DT44" s="69">
        <f>VLOOKUP($A44,'340'!$AH$1:$HN$2,109,FALSE)</f>
        <v>0</v>
      </c>
      <c r="DU44" s="75">
        <f>VLOOKUP($A44,'340'!$AH$1:$HN$2,110,FALSE)</f>
        <v>0</v>
      </c>
      <c r="DV44" s="337"/>
      <c r="DW44" s="74">
        <f>VLOOKUP($A44,'340'!$AH$1:$HN$2,111,FALSE)</f>
        <v>0</v>
      </c>
      <c r="DX44" s="69">
        <f>VLOOKUP($A44,'340'!$AH$1:$HN$2,112,FALSE)</f>
        <v>0</v>
      </c>
      <c r="DY44" s="69">
        <f>VLOOKUP($A44,'340'!$AH$1:$HN$2,113,FALSE)</f>
        <v>0</v>
      </c>
      <c r="DZ44" s="69">
        <f>VLOOKUP($A44,'340'!$AH$1:$HN$2,114,FALSE)</f>
        <v>0</v>
      </c>
      <c r="EA44" s="69">
        <f>VLOOKUP($A44,'340'!$AH$1:$HN$2,115,FALSE)</f>
        <v>0</v>
      </c>
      <c r="EB44" s="69">
        <f>VLOOKUP($A44,'340'!$AH$1:$HN$2,116,FALSE)</f>
        <v>0</v>
      </c>
      <c r="EC44" s="75">
        <f>VLOOKUP($A44,'340'!$AH$1:$HN$2,117,FALSE)</f>
        <v>0</v>
      </c>
      <c r="ED44" s="337"/>
      <c r="EE44" s="74">
        <f>VLOOKUP($A44,'340'!$AH$1:$HN$2,118,FALSE)</f>
        <v>0</v>
      </c>
      <c r="EF44" s="69">
        <f>VLOOKUP($A44,'340'!$AH$1:$HN$2,119,FALSE)</f>
        <v>0</v>
      </c>
      <c r="EG44" s="69">
        <f>VLOOKUP($A44,'340'!$AH$1:$HN$2,120,FALSE)</f>
        <v>0</v>
      </c>
      <c r="EH44" s="69">
        <f>VLOOKUP($A44,'340'!$AH$1:$HN$2,121,FALSE)</f>
        <v>0</v>
      </c>
      <c r="EI44" s="69">
        <f>VLOOKUP($A44,'340'!$AH$1:$HN$2,122,FALSE)</f>
        <v>0</v>
      </c>
      <c r="EJ44" s="69">
        <f>VLOOKUP($A44,'340'!$AH$1:$HN$2,123,FALSE)</f>
        <v>0</v>
      </c>
      <c r="EK44" s="75">
        <f>VLOOKUP($A44,'340'!$AH$1:$HN$2,124,FALSE)</f>
        <v>0</v>
      </c>
      <c r="EL44" s="337"/>
      <c r="EM44" s="74">
        <f>VLOOKUP($A44,'340'!$AH$1:$HN$2,125,FALSE)</f>
        <v>0</v>
      </c>
      <c r="EN44" s="69">
        <f>VLOOKUP($A44,'340'!$AH$1:$HN$2,126,FALSE)</f>
        <v>0</v>
      </c>
      <c r="EO44" s="69">
        <f>VLOOKUP($A44,'340'!$AH$1:$HN$2,127,FALSE)</f>
        <v>0</v>
      </c>
      <c r="EP44" s="69">
        <f>VLOOKUP($A44,'340'!$AH$1:$HN$2,128,FALSE)</f>
        <v>0</v>
      </c>
      <c r="EQ44" s="69">
        <f>VLOOKUP($A44,'340'!$AH$1:$HN$2,129,FALSE)</f>
        <v>0</v>
      </c>
      <c r="ER44" s="69">
        <f>VLOOKUP($A44,'340'!$AH$1:$HN$2,130,FALSE)</f>
        <v>0</v>
      </c>
      <c r="ES44" s="75">
        <f>VLOOKUP($A44,'340'!$AH$1:$HN$2,131,FALSE)</f>
        <v>0</v>
      </c>
      <c r="ET44" s="337"/>
      <c r="EU44" s="74">
        <f>VLOOKUP($A44,'340'!$AH$1:$HN$2,132,FALSE)</f>
        <v>0</v>
      </c>
      <c r="EV44" s="69">
        <f>VLOOKUP($A44,'340'!$AH$1:$HN$2,133,FALSE)</f>
        <v>0</v>
      </c>
      <c r="EW44" s="69">
        <f>VLOOKUP($A44,'340'!$AH$1:$HN$2,134,FALSE)</f>
        <v>0</v>
      </c>
      <c r="EX44" s="69">
        <f>VLOOKUP($A44,'340'!$AH$1:$HN$2,135,FALSE)</f>
        <v>0</v>
      </c>
      <c r="EY44" s="69">
        <f>VLOOKUP($A44,'340'!$AH$1:$HN$2,136,FALSE)</f>
        <v>0</v>
      </c>
      <c r="EZ44" s="69">
        <f>VLOOKUP($A44,'340'!$AH$1:$HN$2,137,FALSE)</f>
        <v>0</v>
      </c>
      <c r="FA44" s="75">
        <f>VLOOKUP($A44,'340'!$AH$1:$HN$2,138,FALSE)</f>
        <v>0</v>
      </c>
      <c r="FB44" s="337"/>
      <c r="FC44" s="74">
        <f>VLOOKUP($A44,'340'!$AH$1:$HN$2,139,FALSE)</f>
        <v>0</v>
      </c>
      <c r="FD44" s="69">
        <f>VLOOKUP($A44,'340'!$AH$1:$HN$2,140,FALSE)</f>
        <v>0</v>
      </c>
      <c r="FE44" s="69">
        <f>VLOOKUP($A44,'340'!$AH$1:$HN$2,141,FALSE)</f>
        <v>0</v>
      </c>
      <c r="FF44" s="69">
        <f>VLOOKUP($A44,'340'!$AH$1:$HN$2,142,FALSE)</f>
        <v>0</v>
      </c>
      <c r="FG44" s="69">
        <f>VLOOKUP($A44,'340'!$AH$1:$HN$2,143,FALSE)</f>
        <v>0</v>
      </c>
      <c r="FH44" s="69">
        <f>VLOOKUP($A44,'340'!$AH$1:$HN$2,144,FALSE)</f>
        <v>0</v>
      </c>
      <c r="FI44" s="75">
        <f>VLOOKUP($A44,'340'!$AH$1:$HN$2,145,FALSE)</f>
        <v>0</v>
      </c>
      <c r="FJ44" s="337"/>
      <c r="FK44" s="74">
        <f>VLOOKUP($A44,'340'!$AH$1:$HN$2,146,FALSE)</f>
        <v>0</v>
      </c>
      <c r="FL44" s="69">
        <f>VLOOKUP($A44,'340'!$AH$1:$HN$2,147,FALSE)</f>
        <v>0</v>
      </c>
      <c r="FM44" s="69">
        <f>VLOOKUP($A44,'340'!$AH$1:$HN$2,148,FALSE)</f>
        <v>0</v>
      </c>
      <c r="FN44" s="69">
        <f>VLOOKUP($A44,'340'!$AH$1:$HN$2,149,FALSE)</f>
        <v>0</v>
      </c>
      <c r="FO44" s="69">
        <f>VLOOKUP($A44,'340'!$AH$1:$HN$2,150,FALSE)</f>
        <v>0</v>
      </c>
      <c r="FP44" s="69">
        <f>VLOOKUP($A44,'340'!$AH$1:$HN$2,151,FALSE)</f>
        <v>0</v>
      </c>
      <c r="FQ44" s="75">
        <f>VLOOKUP($A44,'340'!$AH$1:$HN$2,152,FALSE)</f>
        <v>0</v>
      </c>
      <c r="FR44" s="337"/>
      <c r="FS44" s="74">
        <f>VLOOKUP($A44,'340'!$AH$1:$HN$2,153,FALSE)</f>
        <v>0</v>
      </c>
      <c r="FT44" s="69">
        <f>VLOOKUP($A44,'340'!$AH$1:$HN$2,154,FALSE)</f>
        <v>0</v>
      </c>
      <c r="FU44" s="69">
        <f>VLOOKUP($A44,'340'!$AH$1:$HN$2,155,FALSE)</f>
        <v>0</v>
      </c>
      <c r="FV44" s="69">
        <f>VLOOKUP($A44,'340'!$AH$1:$HN$2,156,FALSE)</f>
        <v>0</v>
      </c>
      <c r="FW44" s="69">
        <f>VLOOKUP($A44,'340'!$AH$1:$HN$2,157,FALSE)</f>
        <v>0</v>
      </c>
      <c r="FX44" s="69">
        <f>VLOOKUP($A44,'340'!$AH$1:$HN$2,158,FALSE)</f>
        <v>0</v>
      </c>
      <c r="FY44" s="75">
        <f>VLOOKUP($A44,'340'!$AH$1:$HN$2,159,FALSE)</f>
        <v>0</v>
      </c>
      <c r="FZ44" s="337"/>
      <c r="GA44" s="74">
        <f>VLOOKUP($A44,'340'!$AH$1:$HN$2,160,FALSE)</f>
        <v>0</v>
      </c>
      <c r="GB44" s="69">
        <f>VLOOKUP($A44,'340'!$AH$1:$HN$2,161,FALSE)</f>
        <v>0</v>
      </c>
      <c r="GC44" s="69">
        <f>VLOOKUP($A44,'340'!$AH$1:$HN$2,162,FALSE)</f>
        <v>0</v>
      </c>
      <c r="GD44" s="69">
        <f>VLOOKUP($A44,'340'!$AH$1:$HN$2,163,FALSE)</f>
        <v>0</v>
      </c>
      <c r="GE44" s="69">
        <f>VLOOKUP($A44,'340'!$AH$1:$HN$2,164,FALSE)</f>
        <v>0</v>
      </c>
      <c r="GF44" s="69">
        <f>VLOOKUP($A44,'340'!$AH$1:$HN$2,165,FALSE)</f>
        <v>0</v>
      </c>
      <c r="GG44" s="75">
        <f>VLOOKUP($A44,'340'!$AH$1:$HN$2,166,FALSE)</f>
        <v>0</v>
      </c>
      <c r="GH44" s="337"/>
      <c r="GI44" s="74">
        <f>VLOOKUP($A44,'340'!$AH$1:$HN$2,167,FALSE)</f>
        <v>0</v>
      </c>
      <c r="GJ44" s="69">
        <f>VLOOKUP($A44,'340'!$AH$1:$HN$2,168,FALSE)</f>
        <v>0</v>
      </c>
      <c r="GK44" s="69">
        <f>VLOOKUP($A44,'340'!$AH$1:$HN$2,169,FALSE)</f>
        <v>0</v>
      </c>
      <c r="GL44" s="69">
        <f>VLOOKUP($A44,'340'!$AH$1:$HN$2,170,FALSE)</f>
        <v>0</v>
      </c>
      <c r="GM44" s="69">
        <f>VLOOKUP($A44,'340'!$AH$1:$HN$2,171,FALSE)</f>
        <v>0</v>
      </c>
      <c r="GN44" s="69">
        <f>VLOOKUP($A44,'340'!$AH$1:$HN$2,172,FALSE)</f>
        <v>0</v>
      </c>
      <c r="GO44" s="75">
        <f>VLOOKUP($A44,'340'!$AH$1:$HN$2,173,FALSE)</f>
        <v>0</v>
      </c>
      <c r="GP44" s="337"/>
      <c r="GQ44" s="74">
        <f>VLOOKUP($A44,'340'!$AH$1:$HN$2,174,FALSE)</f>
        <v>0</v>
      </c>
      <c r="GR44" s="69">
        <f>VLOOKUP($A44,'340'!$AH$1:$HN$2,175,FALSE)</f>
        <v>0</v>
      </c>
      <c r="GS44" s="69">
        <f>VLOOKUP($A44,'340'!$AH$1:$HN$2,176,FALSE)</f>
        <v>0</v>
      </c>
      <c r="GT44" s="69">
        <f>VLOOKUP($A44,'340'!$AH$1:$HN$2,177,FALSE)</f>
        <v>0</v>
      </c>
      <c r="GU44" s="69">
        <f>VLOOKUP($A44,'340'!$AH$1:$HN$2,178,FALSE)</f>
        <v>0</v>
      </c>
      <c r="GV44" s="69">
        <f>VLOOKUP($A44,'340'!$AH$1:$HN$2,179,FALSE)</f>
        <v>0</v>
      </c>
      <c r="GW44" s="75">
        <f>VLOOKUP($A44,'340'!$AH$1:$HN$2,180,FALSE)</f>
        <v>0</v>
      </c>
      <c r="GX44" s="337"/>
      <c r="GY44" s="74">
        <f>VLOOKUP($A44,'340'!$AH$1:$HN$2,181,FALSE)</f>
        <v>0</v>
      </c>
      <c r="GZ44" s="69">
        <f>VLOOKUP($A44,'340'!$AH$1:$HN$2,182,FALSE)</f>
        <v>0</v>
      </c>
      <c r="HA44" s="69">
        <f>VLOOKUP($A44,'340'!$AH$1:$HN$2,183,FALSE)</f>
        <v>0</v>
      </c>
      <c r="HB44" s="69">
        <f>VLOOKUP($A44,'340'!$AH$1:$HN$2,184,FALSE)</f>
        <v>0</v>
      </c>
      <c r="HC44" s="69">
        <f>VLOOKUP($A44,'340'!$AH$1:$HN$2,185,FALSE)</f>
        <v>0</v>
      </c>
      <c r="HD44" s="69">
        <f>VLOOKUP($A44,'340'!$AH$1:$HN$2,186,FALSE)</f>
        <v>0</v>
      </c>
      <c r="HE44" s="124">
        <f>VLOOKUP($A44,'340'!$AH$1:$HN$2,187,FALSE)</f>
        <v>0</v>
      </c>
      <c r="HF44" s="24"/>
    </row>
    <row r="45" spans="1:215" x14ac:dyDescent="0.25">
      <c r="A45" s="314">
        <f t="shared" si="0"/>
        <v>241</v>
      </c>
      <c r="B45" s="315">
        <f>VLOOKUP($A45,'341'!$AG$1:$HM$2,2,FALSE)</f>
        <v>0</v>
      </c>
      <c r="C45" s="313">
        <f>VLOOKUP($A45,'341'!$AG$1:$HM$2,3,FALSE)</f>
        <v>0</v>
      </c>
      <c r="D45" s="290">
        <f>VLOOKUP($A45,'341'!$AG$1:$HM$2,4,FALSE)</f>
        <v>0</v>
      </c>
      <c r="E45" s="292">
        <f>VLOOKUP($A45,'341'!$AG$1:$HM$2,5,FALSE)</f>
        <v>0</v>
      </c>
      <c r="F45" s="337"/>
      <c r="G45" s="73">
        <f>VLOOKUP($A45,'341'!$AG$1:$HM$2,6,FALSE)</f>
        <v>0</v>
      </c>
      <c r="H45" s="24">
        <f>VLOOKUP($A45,'341'!$AG$1:$HM$2,7,FALSE)</f>
        <v>0</v>
      </c>
      <c r="I45" s="24">
        <f>VLOOKUP($A45,'341'!$AG$1:$HM$2,8,FALSE)</f>
        <v>0</v>
      </c>
      <c r="J45" s="24">
        <f>VLOOKUP($A45,'341'!$AG$1:$HM$2,9,FALSE)</f>
        <v>0</v>
      </c>
      <c r="K45" s="24">
        <f>VLOOKUP($A45,'341'!$AG$1:$HM$2,10,FALSE)</f>
        <v>0</v>
      </c>
      <c r="L45" s="24">
        <f>VLOOKUP($A45,'341'!$AG$1:$HM$2,11,FALSE)</f>
        <v>0</v>
      </c>
      <c r="M45" s="137">
        <f>VLOOKUP($A45,'341'!$AG$1:$HM$2,12,FALSE)</f>
        <v>0</v>
      </c>
      <c r="N45" s="337"/>
      <c r="O45" s="74">
        <f>VLOOKUP($A45,'341'!$AG$1:$HM$2,13,FALSE)</f>
        <v>0</v>
      </c>
      <c r="P45" s="69">
        <f>VLOOKUP($A45,'341'!$AG$1:$HM$2,14,FALSE)</f>
        <v>0</v>
      </c>
      <c r="Q45" s="69">
        <f>VLOOKUP($A45,'341'!$AG$1:$HM$2,15,FALSE)</f>
        <v>0</v>
      </c>
      <c r="R45" s="69">
        <f>VLOOKUP($A45,'341'!$AG$1:$HM$2,16,FALSE)</f>
        <v>0</v>
      </c>
      <c r="S45" s="69">
        <f>VLOOKUP($A45,'341'!$AG$1:$HM$2,17,FALSE)</f>
        <v>0</v>
      </c>
      <c r="T45" s="69">
        <f>VLOOKUP($A45,'341'!$AG$1:$HM$2,18,FALSE)</f>
        <v>0</v>
      </c>
      <c r="U45" s="75">
        <f>VLOOKUP($A45,'341'!$AG$1:$HM$2,19,FALSE)</f>
        <v>0</v>
      </c>
      <c r="V45" s="337"/>
      <c r="W45" s="74">
        <f>VLOOKUP($A45,'341'!$AG$1:$HM$2,20,FALSE)</f>
        <v>0</v>
      </c>
      <c r="X45" s="69">
        <f>VLOOKUP($A45,'341'!$AG$1:$HM$2,21,FALSE)</f>
        <v>0</v>
      </c>
      <c r="Y45" s="69">
        <f>VLOOKUP($A45,'341'!$AG$1:$HM$2,22,FALSE)</f>
        <v>0</v>
      </c>
      <c r="Z45" s="69">
        <f>VLOOKUP($A45,'341'!$AG$1:$HM$2,23,FALSE)</f>
        <v>0</v>
      </c>
      <c r="AA45" s="69">
        <f>VLOOKUP($A45,'341'!$AG$1:$HM$2,24,FALSE)</f>
        <v>0</v>
      </c>
      <c r="AB45" s="69">
        <f>VLOOKUP($A45,'341'!$AG$1:$HM$2,25,FALSE)</f>
        <v>0</v>
      </c>
      <c r="AC45" s="75">
        <f>VLOOKUP($A45,'341'!$AG$1:$HM$2,26,FALSE)</f>
        <v>0</v>
      </c>
      <c r="AD45" s="337"/>
      <c r="AE45" s="74">
        <f>VLOOKUP($A45,'341'!$AG$1:$HM$2,27,FALSE)</f>
        <v>0</v>
      </c>
      <c r="AF45" s="69">
        <f>VLOOKUP($A45,'341'!$AG$1:$HM$2,28,FALSE)</f>
        <v>0</v>
      </c>
      <c r="AG45" s="69">
        <f>VLOOKUP($A45,'341'!$AG$1:$HM$2,29,FALSE)</f>
        <v>0</v>
      </c>
      <c r="AH45" s="69">
        <f>VLOOKUP($A45,'341'!$AG$1:$HM$2,30,FALSE)</f>
        <v>0</v>
      </c>
      <c r="AI45" s="69">
        <f>VLOOKUP($A45,'341'!$AG$1:$HM$2,31,FALSE)</f>
        <v>0</v>
      </c>
      <c r="AJ45" s="69">
        <f>VLOOKUP($A45,'341'!$AG$1:$HM$2,32,FALSE)</f>
        <v>0</v>
      </c>
      <c r="AK45" s="75">
        <f>VLOOKUP($A45,'341'!$AG$1:$HM$2,33,FALSE)</f>
        <v>0</v>
      </c>
      <c r="AL45" s="337"/>
      <c r="AM45" s="74">
        <f>VLOOKUP($A45,'341'!$AG$1:$HM$2,34,FALSE)</f>
        <v>0</v>
      </c>
      <c r="AN45" s="69">
        <f>VLOOKUP($A45,'341'!$AG$1:$HM$2,35,FALSE)</f>
        <v>0</v>
      </c>
      <c r="AO45" s="69">
        <f>VLOOKUP($A45,'341'!$AG$1:$HM$2,36,FALSE)</f>
        <v>0</v>
      </c>
      <c r="AP45" s="69">
        <f>VLOOKUP($A45,'341'!$AG$1:$HM$2,37,FALSE)</f>
        <v>0</v>
      </c>
      <c r="AQ45" s="69">
        <f>VLOOKUP($A45,'341'!$AG$1:$HM$2,38,FALSE)</f>
        <v>0</v>
      </c>
      <c r="AR45" s="69">
        <f>VLOOKUP($A45,'341'!$AG$1:$HM$2,39,FALSE)</f>
        <v>0</v>
      </c>
      <c r="AS45" s="75">
        <f>VLOOKUP($A45,'341'!$AG$1:$HM$2,40,FALSE)</f>
        <v>0</v>
      </c>
      <c r="AT45" s="337"/>
      <c r="AU45" s="74">
        <f>VLOOKUP($A45,'341'!$AG$1:$HM$2,41,FALSE)</f>
        <v>0</v>
      </c>
      <c r="AV45" s="69">
        <f>VLOOKUP($A45,'341'!$AG$1:$HM$2,42,FALSE)</f>
        <v>0</v>
      </c>
      <c r="AW45" s="69">
        <f>VLOOKUP($A45,'341'!$AG$1:$HM$2,43,FALSE)</f>
        <v>0</v>
      </c>
      <c r="AX45" s="69">
        <f>VLOOKUP($A45,'341'!$AG$1:$HM$2,44,FALSE)</f>
        <v>0</v>
      </c>
      <c r="AY45" s="69">
        <f>VLOOKUP($A45,'341'!$AG$1:$HM$2,45,FALSE)</f>
        <v>0</v>
      </c>
      <c r="AZ45" s="69">
        <f>VLOOKUP($A45,'341'!$AG$1:$HM$2,46,FALSE)</f>
        <v>0</v>
      </c>
      <c r="BA45" s="75">
        <f>VLOOKUP($A45,'341'!$AG$1:$HM$2,47,FALSE)</f>
        <v>0</v>
      </c>
      <c r="BB45" s="337"/>
      <c r="BC45" s="74">
        <f>VLOOKUP($A45,'341'!$AG$1:$HM$2,48,FALSE)</f>
        <v>0</v>
      </c>
      <c r="BD45" s="69">
        <f>VLOOKUP($A45,'341'!$AG$1:$HM$2,49,FALSE)</f>
        <v>0</v>
      </c>
      <c r="BE45" s="69">
        <f>VLOOKUP($A45,'341'!$AG$1:$HM$2,50,FALSE)</f>
        <v>0</v>
      </c>
      <c r="BF45" s="69">
        <f>VLOOKUP($A45,'341'!$AG$1:$HM$2,51,FALSE)</f>
        <v>0</v>
      </c>
      <c r="BG45" s="69">
        <f>VLOOKUP($A45,'341'!$AG$1:$HM$2,52,FALSE)</f>
        <v>0</v>
      </c>
      <c r="BH45" s="69">
        <f>VLOOKUP($A45,'341'!$AG$1:$HM$2,53,FALSE)</f>
        <v>0</v>
      </c>
      <c r="BI45" s="75">
        <f>VLOOKUP($A45,'341'!$AG$1:$HM$2,54,FALSE)</f>
        <v>0</v>
      </c>
      <c r="BJ45" s="337"/>
      <c r="BK45" s="74">
        <f>VLOOKUP($A45,'341'!$AG$1:$HM$2,55,FALSE)</f>
        <v>0</v>
      </c>
      <c r="BL45" s="69">
        <f>VLOOKUP($A45,'341'!$AG$1:$HM$2,56,FALSE)</f>
        <v>0</v>
      </c>
      <c r="BM45" s="69">
        <f>VLOOKUP($A45,'341'!$AG$1:$HM$2,57,FALSE)</f>
        <v>0</v>
      </c>
      <c r="BN45" s="69">
        <f>VLOOKUP($A45,'341'!$AG$1:$HM$2,58,FALSE)</f>
        <v>0</v>
      </c>
      <c r="BO45" s="69">
        <f>VLOOKUP($A45,'341'!$AG$1:$HM$2,59,FALSE)</f>
        <v>0</v>
      </c>
      <c r="BP45" s="69">
        <f>VLOOKUP($A45,'341'!$AG$1:$HM$2,60,FALSE)</f>
        <v>0</v>
      </c>
      <c r="BQ45" s="75">
        <f>VLOOKUP($A45,'341'!$AG$1:$HM$2,61,FALSE)</f>
        <v>0</v>
      </c>
      <c r="BR45" s="337"/>
      <c r="BS45" s="74">
        <f>VLOOKUP($A45,'341'!$AG$1:$HM$2,62,FALSE)</f>
        <v>0</v>
      </c>
      <c r="BT45" s="69">
        <f>VLOOKUP($A45,'341'!$AG$1:$HM$2,63,FALSE)</f>
        <v>0</v>
      </c>
      <c r="BU45" s="69">
        <f>VLOOKUP($A45,'341'!$AG$1:$HM$2,64,FALSE)</f>
        <v>0</v>
      </c>
      <c r="BV45" s="69">
        <f>VLOOKUP($A45,'341'!$AG$1:$HM$2,65,FALSE)</f>
        <v>0</v>
      </c>
      <c r="BW45" s="69">
        <f>VLOOKUP($A45,'341'!$AG$1:$HM$2,66,FALSE)</f>
        <v>0</v>
      </c>
      <c r="BX45" s="69">
        <f>VLOOKUP($A45,'341'!$AG$1:$HM$2,67,FALSE)</f>
        <v>0</v>
      </c>
      <c r="BY45" s="75">
        <f>VLOOKUP($A45,'341'!$AG$1:$HM$2,68,FALSE)</f>
        <v>0</v>
      </c>
      <c r="BZ45" s="337"/>
      <c r="CA45" s="74">
        <f>VLOOKUP($A45,'341'!$AG$1:$HM$2,69,FALSE)</f>
        <v>0</v>
      </c>
      <c r="CB45" s="69">
        <f>VLOOKUP($A45,'341'!$AG$1:$HM$2,70,FALSE)</f>
        <v>0</v>
      </c>
      <c r="CC45" s="69">
        <f>VLOOKUP($A45,'341'!$AG$1:$HM$2,71,FALSE)</f>
        <v>0</v>
      </c>
      <c r="CD45" s="69">
        <f>VLOOKUP($A45,'341'!$AG$1:$HM$2,72,FALSE)</f>
        <v>0</v>
      </c>
      <c r="CE45" s="69">
        <f>VLOOKUP($A45,'341'!$AG$1:$HM$2,73,FALSE)</f>
        <v>0</v>
      </c>
      <c r="CF45" s="69">
        <f>VLOOKUP($A45,'341'!$AG$1:$HM$2,74,FALSE)</f>
        <v>0</v>
      </c>
      <c r="CG45" s="75">
        <f>VLOOKUP($A45,'341'!$AG$1:$HM$2,75,FALSE)</f>
        <v>0</v>
      </c>
      <c r="CH45" s="337"/>
      <c r="CI45" s="74">
        <f>VLOOKUP($A45,'341'!$AG$1:$HM$2,76,FALSE)</f>
        <v>0</v>
      </c>
      <c r="CJ45" s="69">
        <f>VLOOKUP($A45,'341'!$AG$1:$HM$2,77,FALSE)</f>
        <v>0</v>
      </c>
      <c r="CK45" s="69">
        <f>VLOOKUP($A45,'341'!$AG$1:$HM$2,78,FALSE)</f>
        <v>0</v>
      </c>
      <c r="CL45" s="69">
        <f>VLOOKUP($A45,'341'!$AG$1:$HM$2,79,FALSE)</f>
        <v>0</v>
      </c>
      <c r="CM45" s="69">
        <f>VLOOKUP($A45,'341'!$AG$1:$HM$2,80,FALSE)</f>
        <v>0</v>
      </c>
      <c r="CN45" s="69">
        <f>VLOOKUP($A45,'341'!$AG$1:$HM$2,81,FALSE)</f>
        <v>0</v>
      </c>
      <c r="CO45" s="75">
        <f>VLOOKUP($A45,'341'!$AG$1:$HM$2,82,FALSE)</f>
        <v>0</v>
      </c>
      <c r="CP45" s="337"/>
      <c r="CQ45" s="74">
        <f>VLOOKUP($A45,'341'!$AG$1:$HM$2,83,FALSE)</f>
        <v>0</v>
      </c>
      <c r="CR45" s="69">
        <f>VLOOKUP($A45,'341'!$AG$1:$HM$2,84,FALSE)</f>
        <v>0</v>
      </c>
      <c r="CS45" s="69">
        <f>VLOOKUP($A45,'341'!$AG$1:$HM$2,85,FALSE)</f>
        <v>0</v>
      </c>
      <c r="CT45" s="69">
        <f>VLOOKUP($A45,'341'!$AG$1:$HM$2,86,FALSE)</f>
        <v>0</v>
      </c>
      <c r="CU45" s="69">
        <f>VLOOKUP($A45,'341'!$AG$1:$HM$2,87,FALSE)</f>
        <v>0</v>
      </c>
      <c r="CV45" s="69">
        <f>VLOOKUP($A45,'341'!$AG$1:$HM$2,88,FALSE)</f>
        <v>0</v>
      </c>
      <c r="CW45" s="75">
        <f>VLOOKUP($A45,'341'!$AG$1:$HM$2,89,FALSE)</f>
        <v>0</v>
      </c>
      <c r="CX45" s="337"/>
      <c r="CY45" s="74">
        <f>VLOOKUP($A45,'341'!$AG$1:$HM$2,90,FALSE)</f>
        <v>0</v>
      </c>
      <c r="CZ45" s="69">
        <f>VLOOKUP($A45,'341'!$AG$1:$HM$2,91,FALSE)</f>
        <v>0</v>
      </c>
      <c r="DA45" s="69">
        <f>VLOOKUP($A45,'341'!$AG$1:$HM$2,92,FALSE)</f>
        <v>0</v>
      </c>
      <c r="DB45" s="69">
        <f>VLOOKUP($A45,'341'!$AG$1:$HM$2,93,FALSE)</f>
        <v>0</v>
      </c>
      <c r="DC45" s="69">
        <f>VLOOKUP($A45,'341'!$AG$1:$HM$2,94,FALSE)</f>
        <v>0</v>
      </c>
      <c r="DD45" s="69">
        <f>VLOOKUP($A45,'341'!$AG$1:$HM$2,95,FALSE)</f>
        <v>0</v>
      </c>
      <c r="DE45" s="75">
        <f>VLOOKUP($A45,'341'!$AG$1:$HM$2,96,FALSE)</f>
        <v>0</v>
      </c>
      <c r="DF45" s="337"/>
      <c r="DG45" s="74">
        <f>VLOOKUP($A45,'341'!$AG$1:$HM$2,97,FALSE)</f>
        <v>0</v>
      </c>
      <c r="DH45" s="69">
        <f>VLOOKUP($A45,'341'!$AG$1:$HM$2,98,FALSE)</f>
        <v>0</v>
      </c>
      <c r="DI45" s="69">
        <f>VLOOKUP($A45,'341'!$AG$1:$HM$2,99,FALSE)</f>
        <v>0</v>
      </c>
      <c r="DJ45" s="69">
        <f>VLOOKUP($A45,'341'!$AG$1:$HM$2,100,FALSE)</f>
        <v>0</v>
      </c>
      <c r="DK45" s="69">
        <f>VLOOKUP($A45,'341'!$AG$1:$HM$2,101,FALSE)</f>
        <v>0</v>
      </c>
      <c r="DL45" s="69">
        <f>VLOOKUP($A45,'341'!$AG$1:$HM$2,102,FALSE)</f>
        <v>0</v>
      </c>
      <c r="DM45" s="75">
        <f>VLOOKUP($A45,'341'!$AG$1:$HM$2,103,FALSE)</f>
        <v>0</v>
      </c>
      <c r="DN45" s="337"/>
      <c r="DO45" s="74">
        <f>VLOOKUP($A45,'341'!$AG$1:$HM$2,104,FALSE)</f>
        <v>0</v>
      </c>
      <c r="DP45" s="69">
        <f>VLOOKUP($A45,'341'!$AG$1:$HM$2,105,FALSE)</f>
        <v>0</v>
      </c>
      <c r="DQ45" s="69">
        <f>VLOOKUP($A45,'341'!$AG$1:$HM$2,106,FALSE)</f>
        <v>0</v>
      </c>
      <c r="DR45" s="69">
        <f>VLOOKUP($A45,'341'!$AG$1:$HM$2,107,FALSE)</f>
        <v>0</v>
      </c>
      <c r="DS45" s="69">
        <f>VLOOKUP($A45,'341'!$AG$1:$HM$2,108,FALSE)</f>
        <v>0</v>
      </c>
      <c r="DT45" s="69">
        <f>VLOOKUP($A45,'341'!$AG$1:$HM$2,109,FALSE)</f>
        <v>0</v>
      </c>
      <c r="DU45" s="75">
        <f>VLOOKUP($A45,'341'!$AG$1:$HM$2,110,FALSE)</f>
        <v>0</v>
      </c>
      <c r="DV45" s="337"/>
      <c r="DW45" s="74">
        <f>VLOOKUP($A45,'341'!$AG$1:$HM$2,111,FALSE)</f>
        <v>0</v>
      </c>
      <c r="DX45" s="69">
        <f>VLOOKUP($A45,'341'!$AG$1:$HM$2,112,FALSE)</f>
        <v>0</v>
      </c>
      <c r="DY45" s="69">
        <f>VLOOKUP($A45,'341'!$AG$1:$HM$2,113,FALSE)</f>
        <v>0</v>
      </c>
      <c r="DZ45" s="69">
        <f>VLOOKUP($A45,'341'!$AG$1:$HM$2,114,FALSE)</f>
        <v>0</v>
      </c>
      <c r="EA45" s="69">
        <f>VLOOKUP($A45,'341'!$AG$1:$HM$2,115,FALSE)</f>
        <v>0</v>
      </c>
      <c r="EB45" s="69">
        <f>VLOOKUP($A45,'341'!$AG$1:$HM$2,116,FALSE)</f>
        <v>0</v>
      </c>
      <c r="EC45" s="75">
        <f>VLOOKUP($A45,'341'!$AG$1:$HM$2,117,FALSE)</f>
        <v>0</v>
      </c>
      <c r="ED45" s="337"/>
      <c r="EE45" s="74">
        <f>VLOOKUP($A45,'341'!$AG$1:$HM$2,118,FALSE)</f>
        <v>0</v>
      </c>
      <c r="EF45" s="69">
        <f>VLOOKUP($A45,'341'!$AG$1:$HM$2,119,FALSE)</f>
        <v>0</v>
      </c>
      <c r="EG45" s="69">
        <f>VLOOKUP($A45,'341'!$AG$1:$HM$2,120,FALSE)</f>
        <v>0</v>
      </c>
      <c r="EH45" s="69">
        <f>VLOOKUP($A45,'341'!$AG$1:$HM$2,121,FALSE)</f>
        <v>0</v>
      </c>
      <c r="EI45" s="69">
        <f>VLOOKUP($A45,'341'!$AG$1:$HM$2,122,FALSE)</f>
        <v>0</v>
      </c>
      <c r="EJ45" s="69">
        <f>VLOOKUP($A45,'341'!$AG$1:$HM$2,123,FALSE)</f>
        <v>0</v>
      </c>
      <c r="EK45" s="75">
        <f>VLOOKUP($A45,'341'!$AG$1:$HM$2,124,FALSE)</f>
        <v>0</v>
      </c>
      <c r="EL45" s="337"/>
      <c r="EM45" s="74">
        <f>VLOOKUP($A45,'341'!$AG$1:$HM$2,125,FALSE)</f>
        <v>0</v>
      </c>
      <c r="EN45" s="69">
        <f>VLOOKUP($A45,'341'!$AG$1:$HM$2,126,FALSE)</f>
        <v>0</v>
      </c>
      <c r="EO45" s="69">
        <f>VLOOKUP($A45,'341'!$AG$1:$HM$2,127,FALSE)</f>
        <v>0</v>
      </c>
      <c r="EP45" s="69">
        <f>VLOOKUP($A45,'341'!$AG$1:$HM$2,128,FALSE)</f>
        <v>0</v>
      </c>
      <c r="EQ45" s="69">
        <f>VLOOKUP($A45,'341'!$AG$1:$HM$2,129,FALSE)</f>
        <v>0</v>
      </c>
      <c r="ER45" s="69">
        <f>VLOOKUP($A45,'341'!$AG$1:$HM$2,130,FALSE)</f>
        <v>0</v>
      </c>
      <c r="ES45" s="75">
        <f>VLOOKUP($A45,'341'!$AG$1:$HM$2,131,FALSE)</f>
        <v>0</v>
      </c>
      <c r="ET45" s="337"/>
      <c r="EU45" s="74">
        <f>VLOOKUP($A45,'341'!$AG$1:$HM$2,132,FALSE)</f>
        <v>0</v>
      </c>
      <c r="EV45" s="69">
        <f>VLOOKUP($A45,'341'!$AG$1:$HM$2,133,FALSE)</f>
        <v>0</v>
      </c>
      <c r="EW45" s="69">
        <f>VLOOKUP($A45,'341'!$AG$1:$HM$2,134,FALSE)</f>
        <v>0</v>
      </c>
      <c r="EX45" s="69">
        <f>VLOOKUP($A45,'341'!$AG$1:$HM$2,135,FALSE)</f>
        <v>0</v>
      </c>
      <c r="EY45" s="69">
        <f>VLOOKUP($A45,'341'!$AG$1:$HM$2,136,FALSE)</f>
        <v>0</v>
      </c>
      <c r="EZ45" s="69">
        <f>VLOOKUP($A45,'341'!$AG$1:$HM$2,137,FALSE)</f>
        <v>0</v>
      </c>
      <c r="FA45" s="75">
        <f>VLOOKUP($A45,'341'!$AG$1:$HM$2,138,FALSE)</f>
        <v>0</v>
      </c>
      <c r="FB45" s="337"/>
      <c r="FC45" s="74">
        <f>VLOOKUP($A45,'341'!$AG$1:$HM$2,139,FALSE)</f>
        <v>0</v>
      </c>
      <c r="FD45" s="69">
        <f>VLOOKUP($A45,'341'!$AG$1:$HM$2,140,FALSE)</f>
        <v>0</v>
      </c>
      <c r="FE45" s="69">
        <f>VLOOKUP($A45,'341'!$AG$1:$HM$2,141,FALSE)</f>
        <v>0</v>
      </c>
      <c r="FF45" s="69">
        <f>VLOOKUP($A45,'341'!$AG$1:$HM$2,142,FALSE)</f>
        <v>0</v>
      </c>
      <c r="FG45" s="69">
        <f>VLOOKUP($A45,'341'!$AG$1:$HM$2,143,FALSE)</f>
        <v>0</v>
      </c>
      <c r="FH45" s="69">
        <f>VLOOKUP($A45,'341'!$AG$1:$HM$2,144,FALSE)</f>
        <v>0</v>
      </c>
      <c r="FI45" s="75">
        <f>VLOOKUP($A45,'341'!$AG$1:$HM$2,145,FALSE)</f>
        <v>0</v>
      </c>
      <c r="FJ45" s="337"/>
      <c r="FK45" s="74">
        <f>VLOOKUP($A45,'341'!$AG$1:$HM$2,146,FALSE)</f>
        <v>0</v>
      </c>
      <c r="FL45" s="69">
        <f>VLOOKUP($A45,'341'!$AG$1:$HM$2,147,FALSE)</f>
        <v>0</v>
      </c>
      <c r="FM45" s="69">
        <f>VLOOKUP($A45,'341'!$AG$1:$HM$2,148,FALSE)</f>
        <v>0</v>
      </c>
      <c r="FN45" s="69">
        <f>VLOOKUP($A45,'341'!$AG$1:$HM$2,149,FALSE)</f>
        <v>0</v>
      </c>
      <c r="FO45" s="69">
        <f>VLOOKUP($A45,'341'!$AG$1:$HM$2,150,FALSE)</f>
        <v>0</v>
      </c>
      <c r="FP45" s="69">
        <f>VLOOKUP($A45,'341'!$AG$1:$HM$2,151,FALSE)</f>
        <v>0</v>
      </c>
      <c r="FQ45" s="75">
        <f>VLOOKUP($A45,'341'!$AG$1:$HM$2,152,FALSE)</f>
        <v>0</v>
      </c>
      <c r="FR45" s="337"/>
      <c r="FS45" s="74">
        <f>VLOOKUP($A45,'341'!$AG$1:$HM$2,153,FALSE)</f>
        <v>0</v>
      </c>
      <c r="FT45" s="69">
        <f>VLOOKUP($A45,'341'!$AG$1:$HM$2,154,FALSE)</f>
        <v>0</v>
      </c>
      <c r="FU45" s="69">
        <f>VLOOKUP($A45,'341'!$AG$1:$HM$2,155,FALSE)</f>
        <v>0</v>
      </c>
      <c r="FV45" s="69">
        <f>VLOOKUP($A45,'341'!$AG$1:$HM$2,156,FALSE)</f>
        <v>0</v>
      </c>
      <c r="FW45" s="69">
        <f>VLOOKUP($A45,'341'!$AG$1:$HM$2,157,FALSE)</f>
        <v>0</v>
      </c>
      <c r="FX45" s="69">
        <f>VLOOKUP($A45,'341'!$AG$1:$HM$2,158,FALSE)</f>
        <v>0</v>
      </c>
      <c r="FY45" s="75">
        <f>VLOOKUP($A45,'341'!$AG$1:$HM$2,159,FALSE)</f>
        <v>0</v>
      </c>
      <c r="FZ45" s="337"/>
      <c r="GA45" s="74">
        <f>VLOOKUP($A45,'341'!$AG$1:$HM$2,160,FALSE)</f>
        <v>0</v>
      </c>
      <c r="GB45" s="69">
        <f>VLOOKUP($A45,'341'!$AG$1:$HM$2,161,FALSE)</f>
        <v>0</v>
      </c>
      <c r="GC45" s="69">
        <f>VLOOKUP($A45,'341'!$AG$1:$HM$2,162,FALSE)</f>
        <v>0</v>
      </c>
      <c r="GD45" s="69">
        <f>VLOOKUP($A45,'341'!$AG$1:$HM$2,163,FALSE)</f>
        <v>0</v>
      </c>
      <c r="GE45" s="69">
        <f>VLOOKUP($A45,'341'!$AG$1:$HM$2,164,FALSE)</f>
        <v>0</v>
      </c>
      <c r="GF45" s="69">
        <f>VLOOKUP($A45,'341'!$AG$1:$HM$2,165,FALSE)</f>
        <v>0</v>
      </c>
      <c r="GG45" s="75">
        <f>VLOOKUP($A45,'341'!$AG$1:$HM$2,166,FALSE)</f>
        <v>0</v>
      </c>
      <c r="GH45" s="337"/>
      <c r="GI45" s="74">
        <f>VLOOKUP($A45,'341'!$AG$1:$HM$2,167,FALSE)</f>
        <v>0</v>
      </c>
      <c r="GJ45" s="69">
        <f>VLOOKUP($A45,'341'!$AG$1:$HM$2,168,FALSE)</f>
        <v>0</v>
      </c>
      <c r="GK45" s="69">
        <f>VLOOKUP($A45,'341'!$AG$1:$HM$2,169,FALSE)</f>
        <v>0</v>
      </c>
      <c r="GL45" s="69">
        <f>VLOOKUP($A45,'341'!$AG$1:$HM$2,170,FALSE)</f>
        <v>0</v>
      </c>
      <c r="GM45" s="69">
        <f>VLOOKUP($A45,'341'!$AG$1:$HM$2,171,FALSE)</f>
        <v>0</v>
      </c>
      <c r="GN45" s="69">
        <f>VLOOKUP($A45,'341'!$AG$1:$HM$2,172,FALSE)</f>
        <v>0</v>
      </c>
      <c r="GO45" s="75">
        <f>VLOOKUP($A45,'341'!$AG$1:$HM$2,173,FALSE)</f>
        <v>0</v>
      </c>
      <c r="GP45" s="337"/>
      <c r="GQ45" s="74">
        <f>VLOOKUP($A45,'341'!$AG$1:$HM$2,174,FALSE)</f>
        <v>0</v>
      </c>
      <c r="GR45" s="69">
        <f>VLOOKUP($A45,'341'!$AG$1:$HM$2,175,FALSE)</f>
        <v>0</v>
      </c>
      <c r="GS45" s="69">
        <f>VLOOKUP($A45,'341'!$AG$1:$HM$2,176,FALSE)</f>
        <v>0</v>
      </c>
      <c r="GT45" s="69">
        <f>VLOOKUP($A45,'341'!$AG$1:$HM$2,177,FALSE)</f>
        <v>0</v>
      </c>
      <c r="GU45" s="69">
        <f>VLOOKUP($A45,'341'!$AG$1:$HM$2,178,FALSE)</f>
        <v>0</v>
      </c>
      <c r="GV45" s="69">
        <f>VLOOKUP($A45,'341'!$AG$1:$HM$2,179,FALSE)</f>
        <v>0</v>
      </c>
      <c r="GW45" s="75">
        <f>VLOOKUP($A45,'341'!$AG$1:$HM$2,180,FALSE)</f>
        <v>0</v>
      </c>
      <c r="GX45" s="337"/>
      <c r="GY45" s="74">
        <f>VLOOKUP($A45,'341'!$AG$1:$HM$2,181,FALSE)</f>
        <v>0</v>
      </c>
      <c r="GZ45" s="69">
        <f>VLOOKUP($A45,'341'!$AG$1:$HM$2,182,FALSE)</f>
        <v>0</v>
      </c>
      <c r="HA45" s="69">
        <f>VLOOKUP($A45,'341'!$AG$1:$HM$2,183,FALSE)</f>
        <v>0</v>
      </c>
      <c r="HB45" s="69">
        <f>VLOOKUP($A45,'341'!$AG$1:$HM$2,184,FALSE)</f>
        <v>0</v>
      </c>
      <c r="HC45" s="69">
        <f>VLOOKUP($A45,'341'!$AG$1:$HM$2,185,FALSE)</f>
        <v>0</v>
      </c>
      <c r="HD45" s="69">
        <f>VLOOKUP($A45,'341'!$AG$1:$HM$2,186,FALSE)</f>
        <v>0</v>
      </c>
      <c r="HE45" s="124">
        <f>VLOOKUP($A45,'341'!$AG$1:$HM$2,187,FALSE)</f>
        <v>0</v>
      </c>
      <c r="HF45" s="24"/>
    </row>
    <row r="46" spans="1:215" x14ac:dyDescent="0.25">
      <c r="A46" s="314">
        <f t="shared" si="0"/>
        <v>242</v>
      </c>
      <c r="B46" s="315">
        <f>VLOOKUP($A46,'342'!$AG$1:$HM$2,2,FALSE)</f>
        <v>0</v>
      </c>
      <c r="C46" s="313">
        <f>VLOOKUP($A46,'342'!$AG$1:$HM$2,3,FALSE)</f>
        <v>0</v>
      </c>
      <c r="D46" s="290">
        <f>VLOOKUP($A46,'342'!$AG$1:$HM$2,4,FALSE)</f>
        <v>0</v>
      </c>
      <c r="E46" s="292">
        <f>VLOOKUP($A46,'342'!$AG$1:$HM$2,5,FALSE)</f>
        <v>0</v>
      </c>
      <c r="F46" s="337"/>
      <c r="G46" s="73">
        <f>VLOOKUP($A46,'342'!$AG$1:$HM$2,6,FALSE)</f>
        <v>0</v>
      </c>
      <c r="H46" s="24">
        <f>VLOOKUP($A46,'342'!$AG$1:$HM$2,7,FALSE)</f>
        <v>0</v>
      </c>
      <c r="I46" s="24">
        <f>VLOOKUP($A46,'342'!$AG$1:$HM$2,8,FALSE)</f>
        <v>0</v>
      </c>
      <c r="J46" s="24">
        <f>VLOOKUP($A46,'342'!$AG$1:$HM$2,9,FALSE)</f>
        <v>0</v>
      </c>
      <c r="K46" s="24">
        <f>VLOOKUP($A46,'342'!$AG$1:$HM$2,10,FALSE)</f>
        <v>0</v>
      </c>
      <c r="L46" s="24">
        <f>VLOOKUP($A46,'342'!$AG$1:$HM$2,11,FALSE)</f>
        <v>0</v>
      </c>
      <c r="M46" s="137">
        <f>VLOOKUP($A46,'342'!$AG$1:$HM$2,12,FALSE)</f>
        <v>0</v>
      </c>
      <c r="N46" s="337"/>
      <c r="O46" s="74">
        <f>VLOOKUP($A46,'342'!$AG$1:$HM$2,13,FALSE)</f>
        <v>0</v>
      </c>
      <c r="P46" s="69">
        <f>VLOOKUP($A46,'342'!$AG$1:$HM$2,14,FALSE)</f>
        <v>0</v>
      </c>
      <c r="Q46" s="69">
        <f>VLOOKUP($A46,'342'!$AG$1:$HM$2,15,FALSE)</f>
        <v>0</v>
      </c>
      <c r="R46" s="69">
        <f>VLOOKUP($A46,'342'!$AG$1:$HM$2,16,FALSE)</f>
        <v>0</v>
      </c>
      <c r="S46" s="69">
        <f>VLOOKUP($A46,'342'!$AG$1:$HM$2,17,FALSE)</f>
        <v>0</v>
      </c>
      <c r="T46" s="69">
        <f>VLOOKUP($A46,'342'!$AG$1:$HM$2,18,FALSE)</f>
        <v>0</v>
      </c>
      <c r="U46" s="75">
        <f>VLOOKUP($A46,'342'!$AG$1:$HM$2,19,FALSE)</f>
        <v>0</v>
      </c>
      <c r="V46" s="337"/>
      <c r="W46" s="74">
        <f>VLOOKUP($A46,'342'!$AG$1:$HM$2,20,FALSE)</f>
        <v>0</v>
      </c>
      <c r="X46" s="69">
        <f>VLOOKUP($A46,'342'!$AG$1:$HM$2,21,FALSE)</f>
        <v>0</v>
      </c>
      <c r="Y46" s="69">
        <f>VLOOKUP($A46,'342'!$AG$1:$HM$2,22,FALSE)</f>
        <v>0</v>
      </c>
      <c r="Z46" s="69">
        <f>VLOOKUP($A46,'342'!$AG$1:$HM$2,23,FALSE)</f>
        <v>0</v>
      </c>
      <c r="AA46" s="69">
        <f>VLOOKUP($A46,'342'!$AG$1:$HM$2,24,FALSE)</f>
        <v>0</v>
      </c>
      <c r="AB46" s="69">
        <f>VLOOKUP($A46,'342'!$AG$1:$HM$2,25,FALSE)</f>
        <v>0</v>
      </c>
      <c r="AC46" s="75">
        <f>VLOOKUP($A46,'342'!$AG$1:$HM$2,26,FALSE)</f>
        <v>0</v>
      </c>
      <c r="AD46" s="337"/>
      <c r="AE46" s="74">
        <f>VLOOKUP($A46,'342'!$AG$1:$HM$2,27,FALSE)</f>
        <v>0</v>
      </c>
      <c r="AF46" s="69">
        <f>VLOOKUP($A46,'342'!$AG$1:$HM$2,28,FALSE)</f>
        <v>0</v>
      </c>
      <c r="AG46" s="69">
        <f>VLOOKUP($A46,'342'!$AG$1:$HM$2,29,FALSE)</f>
        <v>0</v>
      </c>
      <c r="AH46" s="69">
        <f>VLOOKUP($A46,'342'!$AG$1:$HM$2,30,FALSE)</f>
        <v>0</v>
      </c>
      <c r="AI46" s="69">
        <f>VLOOKUP($A46,'342'!$AG$1:$HM$2,31,FALSE)</f>
        <v>0</v>
      </c>
      <c r="AJ46" s="69">
        <f>VLOOKUP($A46,'342'!$AG$1:$HM$2,32,FALSE)</f>
        <v>0</v>
      </c>
      <c r="AK46" s="75">
        <f>VLOOKUP($A46,'342'!$AG$1:$HM$2,33,FALSE)</f>
        <v>0</v>
      </c>
      <c r="AL46" s="337"/>
      <c r="AM46" s="74">
        <f>VLOOKUP($A46,'342'!$AG$1:$HM$2,34,FALSE)</f>
        <v>0</v>
      </c>
      <c r="AN46" s="69">
        <f>VLOOKUP($A46,'342'!$AG$1:$HM$2,35,FALSE)</f>
        <v>0</v>
      </c>
      <c r="AO46" s="69">
        <f>VLOOKUP($A46,'342'!$AG$1:$HM$2,36,FALSE)</f>
        <v>0</v>
      </c>
      <c r="AP46" s="69">
        <f>VLOOKUP($A46,'342'!$AG$1:$HM$2,37,FALSE)</f>
        <v>0</v>
      </c>
      <c r="AQ46" s="69">
        <f>VLOOKUP($A46,'342'!$AG$1:$HM$2,38,FALSE)</f>
        <v>0</v>
      </c>
      <c r="AR46" s="69">
        <f>VLOOKUP($A46,'342'!$AG$1:$HM$2,39,FALSE)</f>
        <v>0</v>
      </c>
      <c r="AS46" s="75">
        <f>VLOOKUP($A46,'342'!$AG$1:$HM$2,40,FALSE)</f>
        <v>0</v>
      </c>
      <c r="AT46" s="337"/>
      <c r="AU46" s="74">
        <f>VLOOKUP($A46,'342'!$AG$1:$HM$2,41,FALSE)</f>
        <v>0</v>
      </c>
      <c r="AV46" s="69">
        <f>VLOOKUP($A46,'342'!$AG$1:$HM$2,42,FALSE)</f>
        <v>0</v>
      </c>
      <c r="AW46" s="69">
        <f>VLOOKUP($A46,'342'!$AG$1:$HM$2,43,FALSE)</f>
        <v>0</v>
      </c>
      <c r="AX46" s="69">
        <f>VLOOKUP($A46,'342'!$AG$1:$HM$2,44,FALSE)</f>
        <v>0</v>
      </c>
      <c r="AY46" s="69">
        <f>VLOOKUP($A46,'342'!$AG$1:$HM$2,45,FALSE)</f>
        <v>0</v>
      </c>
      <c r="AZ46" s="69">
        <f>VLOOKUP($A46,'342'!$AG$1:$HM$2,46,FALSE)</f>
        <v>0</v>
      </c>
      <c r="BA46" s="75">
        <f>VLOOKUP($A46,'342'!$AG$1:$HM$2,47,FALSE)</f>
        <v>0</v>
      </c>
      <c r="BB46" s="337"/>
      <c r="BC46" s="74">
        <f>VLOOKUP($A46,'342'!$AG$1:$HM$2,48,FALSE)</f>
        <v>0</v>
      </c>
      <c r="BD46" s="69">
        <f>VLOOKUP($A46,'342'!$AG$1:$HM$2,49,FALSE)</f>
        <v>0</v>
      </c>
      <c r="BE46" s="69">
        <f>VLOOKUP($A46,'342'!$AG$1:$HM$2,50,FALSE)</f>
        <v>0</v>
      </c>
      <c r="BF46" s="69">
        <f>VLOOKUP($A46,'342'!$AG$1:$HM$2,51,FALSE)</f>
        <v>0</v>
      </c>
      <c r="BG46" s="69">
        <f>VLOOKUP($A46,'342'!$AG$1:$HM$2,52,FALSE)</f>
        <v>0</v>
      </c>
      <c r="BH46" s="69">
        <f>VLOOKUP($A46,'342'!$AG$1:$HM$2,53,FALSE)</f>
        <v>0</v>
      </c>
      <c r="BI46" s="75">
        <f>VLOOKUP($A46,'342'!$AG$1:$HM$2,54,FALSE)</f>
        <v>0</v>
      </c>
      <c r="BJ46" s="337"/>
      <c r="BK46" s="74">
        <f>VLOOKUP($A46,'342'!$AG$1:$HM$2,55,FALSE)</f>
        <v>0</v>
      </c>
      <c r="BL46" s="69">
        <f>VLOOKUP($A46,'342'!$AG$1:$HM$2,56,FALSE)</f>
        <v>0</v>
      </c>
      <c r="BM46" s="69">
        <f>VLOOKUP($A46,'342'!$AG$1:$HM$2,57,FALSE)</f>
        <v>0</v>
      </c>
      <c r="BN46" s="69">
        <f>VLOOKUP($A46,'342'!$AG$1:$HM$2,58,FALSE)</f>
        <v>0</v>
      </c>
      <c r="BO46" s="69">
        <f>VLOOKUP($A46,'342'!$AG$1:$HM$2,59,FALSE)</f>
        <v>0</v>
      </c>
      <c r="BP46" s="69">
        <f>VLOOKUP($A46,'342'!$AG$1:$HM$2,60,FALSE)</f>
        <v>0</v>
      </c>
      <c r="BQ46" s="75">
        <f>VLOOKUP($A46,'342'!$AG$1:$HM$2,61,FALSE)</f>
        <v>0</v>
      </c>
      <c r="BR46" s="337"/>
      <c r="BS46" s="74">
        <f>VLOOKUP($A46,'342'!$AG$1:$HM$2,62,FALSE)</f>
        <v>0</v>
      </c>
      <c r="BT46" s="69">
        <f>VLOOKUP($A46,'342'!$AG$1:$HM$2,63,FALSE)</f>
        <v>0</v>
      </c>
      <c r="BU46" s="69">
        <f>VLOOKUP($A46,'342'!$AG$1:$HM$2,64,FALSE)</f>
        <v>0</v>
      </c>
      <c r="BV46" s="69">
        <f>VLOOKUP($A46,'342'!$AG$1:$HM$2,65,FALSE)</f>
        <v>0</v>
      </c>
      <c r="BW46" s="69">
        <f>VLOOKUP($A46,'342'!$AG$1:$HM$2,66,FALSE)</f>
        <v>0</v>
      </c>
      <c r="BX46" s="69">
        <f>VLOOKUP($A46,'342'!$AG$1:$HM$2,67,FALSE)</f>
        <v>0</v>
      </c>
      <c r="BY46" s="75">
        <f>VLOOKUP($A46,'342'!$AG$1:$HM$2,68,FALSE)</f>
        <v>0</v>
      </c>
      <c r="BZ46" s="337"/>
      <c r="CA46" s="74">
        <f>VLOOKUP($A46,'342'!$AG$1:$HM$2,69,FALSE)</f>
        <v>0</v>
      </c>
      <c r="CB46" s="69">
        <f>VLOOKUP($A46,'342'!$AG$1:$HM$2,70,FALSE)</f>
        <v>0</v>
      </c>
      <c r="CC46" s="69">
        <f>VLOOKUP($A46,'342'!$AG$1:$HM$2,71,FALSE)</f>
        <v>0</v>
      </c>
      <c r="CD46" s="69">
        <f>VLOOKUP($A46,'342'!$AG$1:$HM$2,72,FALSE)</f>
        <v>0</v>
      </c>
      <c r="CE46" s="69">
        <f>VLOOKUP($A46,'342'!$AG$1:$HM$2,73,FALSE)</f>
        <v>0</v>
      </c>
      <c r="CF46" s="69">
        <f>VLOOKUP($A46,'342'!$AG$1:$HM$2,74,FALSE)</f>
        <v>0</v>
      </c>
      <c r="CG46" s="75">
        <f>VLOOKUP($A46,'342'!$AG$1:$HM$2,75,FALSE)</f>
        <v>0</v>
      </c>
      <c r="CH46" s="337"/>
      <c r="CI46" s="74">
        <f>VLOOKUP($A46,'342'!$AG$1:$HM$2,76,FALSE)</f>
        <v>0</v>
      </c>
      <c r="CJ46" s="69">
        <f>VLOOKUP($A46,'342'!$AG$1:$HM$2,77,FALSE)</f>
        <v>0</v>
      </c>
      <c r="CK46" s="69">
        <f>VLOOKUP($A46,'342'!$AG$1:$HM$2,78,FALSE)</f>
        <v>0</v>
      </c>
      <c r="CL46" s="69">
        <f>VLOOKUP($A46,'342'!$AG$1:$HM$2,79,FALSE)</f>
        <v>0</v>
      </c>
      <c r="CM46" s="69">
        <f>VLOOKUP($A46,'342'!$AG$1:$HM$2,80,FALSE)</f>
        <v>0</v>
      </c>
      <c r="CN46" s="69">
        <f>VLOOKUP($A46,'342'!$AG$1:$HM$2,81,FALSE)</f>
        <v>0</v>
      </c>
      <c r="CO46" s="75">
        <f>VLOOKUP($A46,'342'!$AG$1:$HM$2,82,FALSE)</f>
        <v>0</v>
      </c>
      <c r="CP46" s="337"/>
      <c r="CQ46" s="74">
        <f>VLOOKUP($A46,'342'!$AG$1:$HM$2,83,FALSE)</f>
        <v>0</v>
      </c>
      <c r="CR46" s="69">
        <f>VLOOKUP($A46,'342'!$AG$1:$HM$2,84,FALSE)</f>
        <v>0</v>
      </c>
      <c r="CS46" s="69">
        <f>VLOOKUP($A46,'342'!$AG$1:$HM$2,85,FALSE)</f>
        <v>0</v>
      </c>
      <c r="CT46" s="69">
        <f>VLOOKUP($A46,'342'!$AG$1:$HM$2,86,FALSE)</f>
        <v>0</v>
      </c>
      <c r="CU46" s="69">
        <f>VLOOKUP($A46,'342'!$AG$1:$HM$2,87,FALSE)</f>
        <v>0</v>
      </c>
      <c r="CV46" s="69">
        <f>VLOOKUP($A46,'342'!$AG$1:$HM$2,88,FALSE)</f>
        <v>0</v>
      </c>
      <c r="CW46" s="75">
        <f>VLOOKUP($A46,'342'!$AG$1:$HM$2,89,FALSE)</f>
        <v>0</v>
      </c>
      <c r="CX46" s="337"/>
      <c r="CY46" s="74">
        <f>VLOOKUP($A46,'342'!$AG$1:$HM$2,90,FALSE)</f>
        <v>0</v>
      </c>
      <c r="CZ46" s="69">
        <f>VLOOKUP($A46,'342'!$AG$1:$HM$2,91,FALSE)</f>
        <v>0</v>
      </c>
      <c r="DA46" s="69">
        <f>VLOOKUP($A46,'342'!$AG$1:$HM$2,92,FALSE)</f>
        <v>0</v>
      </c>
      <c r="DB46" s="69">
        <f>VLOOKUP($A46,'342'!$AG$1:$HM$2,93,FALSE)</f>
        <v>0</v>
      </c>
      <c r="DC46" s="69">
        <f>VLOOKUP($A46,'342'!$AG$1:$HM$2,94,FALSE)</f>
        <v>0</v>
      </c>
      <c r="DD46" s="69">
        <f>VLOOKUP($A46,'342'!$AG$1:$HM$2,95,FALSE)</f>
        <v>0</v>
      </c>
      <c r="DE46" s="75">
        <f>VLOOKUP($A46,'342'!$AG$1:$HM$2,96,FALSE)</f>
        <v>0</v>
      </c>
      <c r="DF46" s="337"/>
      <c r="DG46" s="74">
        <f>VLOOKUP($A46,'342'!$AG$1:$HM$2,97,FALSE)</f>
        <v>0</v>
      </c>
      <c r="DH46" s="69">
        <f>VLOOKUP($A46,'342'!$AG$1:$HM$2,98,FALSE)</f>
        <v>0</v>
      </c>
      <c r="DI46" s="69">
        <f>VLOOKUP($A46,'342'!$AG$1:$HM$2,99,FALSE)</f>
        <v>0</v>
      </c>
      <c r="DJ46" s="69">
        <f>VLOOKUP($A46,'342'!$AG$1:$HM$2,100,FALSE)</f>
        <v>0</v>
      </c>
      <c r="DK46" s="69">
        <f>VLOOKUP($A46,'342'!$AG$1:$HM$2,101,FALSE)</f>
        <v>0</v>
      </c>
      <c r="DL46" s="69">
        <f>VLOOKUP($A46,'342'!$AG$1:$HM$2,102,FALSE)</f>
        <v>0</v>
      </c>
      <c r="DM46" s="75">
        <f>VLOOKUP($A46,'342'!$AG$1:$HM$2,103,FALSE)</f>
        <v>0</v>
      </c>
      <c r="DN46" s="337"/>
      <c r="DO46" s="74">
        <f>VLOOKUP($A46,'342'!$AG$1:$HM$2,104,FALSE)</f>
        <v>0</v>
      </c>
      <c r="DP46" s="69">
        <f>VLOOKUP($A46,'342'!$AG$1:$HM$2,105,FALSE)</f>
        <v>0</v>
      </c>
      <c r="DQ46" s="69">
        <f>VLOOKUP($A46,'342'!$AG$1:$HM$2,106,FALSE)</f>
        <v>0</v>
      </c>
      <c r="DR46" s="69">
        <f>VLOOKUP($A46,'342'!$AG$1:$HM$2,107,FALSE)</f>
        <v>0</v>
      </c>
      <c r="DS46" s="69">
        <f>VLOOKUP($A46,'342'!$AG$1:$HM$2,108,FALSE)</f>
        <v>0</v>
      </c>
      <c r="DT46" s="69">
        <f>VLOOKUP($A46,'342'!$AG$1:$HM$2,109,FALSE)</f>
        <v>0</v>
      </c>
      <c r="DU46" s="75">
        <f>VLOOKUP($A46,'342'!$AG$1:$HM$2,110,FALSE)</f>
        <v>0</v>
      </c>
      <c r="DV46" s="337"/>
      <c r="DW46" s="74">
        <f>VLOOKUP($A46,'342'!$AG$1:$HM$2,111,FALSE)</f>
        <v>0</v>
      </c>
      <c r="DX46" s="69">
        <f>VLOOKUP($A46,'342'!$AG$1:$HM$2,112,FALSE)</f>
        <v>0</v>
      </c>
      <c r="DY46" s="69">
        <f>VLOOKUP($A46,'342'!$AG$1:$HM$2,113,FALSE)</f>
        <v>0</v>
      </c>
      <c r="DZ46" s="69">
        <f>VLOOKUP($A46,'342'!$AG$1:$HM$2,114,FALSE)</f>
        <v>0</v>
      </c>
      <c r="EA46" s="69">
        <f>VLOOKUP($A46,'342'!$AG$1:$HM$2,115,FALSE)</f>
        <v>0</v>
      </c>
      <c r="EB46" s="69">
        <f>VLOOKUP($A46,'342'!$AG$1:$HM$2,116,FALSE)</f>
        <v>0</v>
      </c>
      <c r="EC46" s="75">
        <f>VLOOKUP($A46,'342'!$AG$1:$HM$2,117,FALSE)</f>
        <v>0</v>
      </c>
      <c r="ED46" s="337"/>
      <c r="EE46" s="74">
        <f>VLOOKUP($A46,'342'!$AG$1:$HM$2,118,FALSE)</f>
        <v>0</v>
      </c>
      <c r="EF46" s="69">
        <f>VLOOKUP($A46,'342'!$AG$1:$HM$2,119,FALSE)</f>
        <v>0</v>
      </c>
      <c r="EG46" s="69">
        <f>VLOOKUP($A46,'342'!$AG$1:$HM$2,120,FALSE)</f>
        <v>0</v>
      </c>
      <c r="EH46" s="69">
        <f>VLOOKUP($A46,'342'!$AG$1:$HM$2,121,FALSE)</f>
        <v>0</v>
      </c>
      <c r="EI46" s="69">
        <f>VLOOKUP($A46,'342'!$AG$1:$HM$2,122,FALSE)</f>
        <v>0</v>
      </c>
      <c r="EJ46" s="69">
        <f>VLOOKUP($A46,'342'!$AG$1:$HM$2,123,FALSE)</f>
        <v>0</v>
      </c>
      <c r="EK46" s="75">
        <f>VLOOKUP($A46,'342'!$AG$1:$HM$2,124,FALSE)</f>
        <v>0</v>
      </c>
      <c r="EL46" s="337"/>
      <c r="EM46" s="74">
        <f>VLOOKUP($A46,'342'!$AG$1:$HM$2,125,FALSE)</f>
        <v>0</v>
      </c>
      <c r="EN46" s="69">
        <f>VLOOKUP($A46,'342'!$AG$1:$HM$2,126,FALSE)</f>
        <v>0</v>
      </c>
      <c r="EO46" s="69">
        <f>VLOOKUP($A46,'342'!$AG$1:$HM$2,127,FALSE)</f>
        <v>0</v>
      </c>
      <c r="EP46" s="69">
        <f>VLOOKUP($A46,'342'!$AG$1:$HM$2,128,FALSE)</f>
        <v>0</v>
      </c>
      <c r="EQ46" s="69">
        <f>VLOOKUP($A46,'342'!$AG$1:$HM$2,129,FALSE)</f>
        <v>0</v>
      </c>
      <c r="ER46" s="69">
        <f>VLOOKUP($A46,'342'!$AG$1:$HM$2,130,FALSE)</f>
        <v>0</v>
      </c>
      <c r="ES46" s="75">
        <f>VLOOKUP($A46,'342'!$AG$1:$HM$2,131,FALSE)</f>
        <v>0</v>
      </c>
      <c r="ET46" s="337"/>
      <c r="EU46" s="74">
        <f>VLOOKUP($A46,'342'!$AG$1:$HM$2,132,FALSE)</f>
        <v>0</v>
      </c>
      <c r="EV46" s="69">
        <f>VLOOKUP($A46,'342'!$AG$1:$HM$2,133,FALSE)</f>
        <v>0</v>
      </c>
      <c r="EW46" s="69">
        <f>VLOOKUP($A46,'342'!$AG$1:$HM$2,134,FALSE)</f>
        <v>0</v>
      </c>
      <c r="EX46" s="69">
        <f>VLOOKUP($A46,'342'!$AG$1:$HM$2,135,FALSE)</f>
        <v>0</v>
      </c>
      <c r="EY46" s="69">
        <f>VLOOKUP($A46,'342'!$AG$1:$HM$2,136,FALSE)</f>
        <v>0</v>
      </c>
      <c r="EZ46" s="69">
        <f>VLOOKUP($A46,'342'!$AG$1:$HM$2,137,FALSE)</f>
        <v>0</v>
      </c>
      <c r="FA46" s="75">
        <f>VLOOKUP($A46,'342'!$AG$1:$HM$2,138,FALSE)</f>
        <v>0</v>
      </c>
      <c r="FB46" s="337"/>
      <c r="FC46" s="74">
        <f>VLOOKUP($A46,'342'!$AG$1:$HM$2,139,FALSE)</f>
        <v>0</v>
      </c>
      <c r="FD46" s="69">
        <f>VLOOKUP($A46,'342'!$AG$1:$HM$2,140,FALSE)</f>
        <v>0</v>
      </c>
      <c r="FE46" s="69">
        <f>VLOOKUP($A46,'342'!$AG$1:$HM$2,141,FALSE)</f>
        <v>0</v>
      </c>
      <c r="FF46" s="69">
        <f>VLOOKUP($A46,'342'!$AG$1:$HM$2,142,FALSE)</f>
        <v>0</v>
      </c>
      <c r="FG46" s="69">
        <f>VLOOKUP($A46,'342'!$AG$1:$HM$2,143,FALSE)</f>
        <v>0</v>
      </c>
      <c r="FH46" s="69">
        <f>VLOOKUP($A46,'342'!$AG$1:$HM$2,144,FALSE)</f>
        <v>0</v>
      </c>
      <c r="FI46" s="75">
        <f>VLOOKUP($A46,'342'!$AG$1:$HM$2,145,FALSE)</f>
        <v>0</v>
      </c>
      <c r="FJ46" s="337"/>
      <c r="FK46" s="74">
        <f>VLOOKUP($A46,'342'!$AG$1:$HM$2,146,FALSE)</f>
        <v>0</v>
      </c>
      <c r="FL46" s="69">
        <f>VLOOKUP($A46,'342'!$AG$1:$HM$2,147,FALSE)</f>
        <v>0</v>
      </c>
      <c r="FM46" s="69">
        <f>VLOOKUP($A46,'342'!$AG$1:$HM$2,148,FALSE)</f>
        <v>0</v>
      </c>
      <c r="FN46" s="69">
        <f>VLOOKUP($A46,'342'!$AG$1:$HM$2,149,FALSE)</f>
        <v>0</v>
      </c>
      <c r="FO46" s="69">
        <f>VLOOKUP($A46,'342'!$AG$1:$HM$2,150,FALSE)</f>
        <v>0</v>
      </c>
      <c r="FP46" s="69">
        <f>VLOOKUP($A46,'342'!$AG$1:$HM$2,151,FALSE)</f>
        <v>0</v>
      </c>
      <c r="FQ46" s="75">
        <f>VLOOKUP($A46,'342'!$AG$1:$HM$2,152,FALSE)</f>
        <v>0</v>
      </c>
      <c r="FR46" s="337"/>
      <c r="FS46" s="74">
        <f>VLOOKUP($A46,'342'!$AG$1:$HM$2,153,FALSE)</f>
        <v>0</v>
      </c>
      <c r="FT46" s="69">
        <f>VLOOKUP($A46,'342'!$AG$1:$HM$2,154,FALSE)</f>
        <v>0</v>
      </c>
      <c r="FU46" s="69">
        <f>VLOOKUP($A46,'342'!$AG$1:$HM$2,155,FALSE)</f>
        <v>0</v>
      </c>
      <c r="FV46" s="69">
        <f>VLOOKUP($A46,'342'!$AG$1:$HM$2,156,FALSE)</f>
        <v>0</v>
      </c>
      <c r="FW46" s="69">
        <f>VLOOKUP($A46,'342'!$AG$1:$HM$2,157,FALSE)</f>
        <v>0</v>
      </c>
      <c r="FX46" s="69">
        <f>VLOOKUP($A46,'342'!$AG$1:$HM$2,158,FALSE)</f>
        <v>0</v>
      </c>
      <c r="FY46" s="75">
        <f>VLOOKUP($A46,'342'!$AG$1:$HM$2,159,FALSE)</f>
        <v>0</v>
      </c>
      <c r="FZ46" s="337"/>
      <c r="GA46" s="74">
        <f>VLOOKUP($A46,'342'!$AG$1:$HM$2,160,FALSE)</f>
        <v>0</v>
      </c>
      <c r="GB46" s="69">
        <f>VLOOKUP($A46,'342'!$AG$1:$HM$2,161,FALSE)</f>
        <v>0</v>
      </c>
      <c r="GC46" s="69">
        <f>VLOOKUP($A46,'342'!$AG$1:$HM$2,162,FALSE)</f>
        <v>0</v>
      </c>
      <c r="GD46" s="69">
        <f>VLOOKUP($A46,'342'!$AG$1:$HM$2,163,FALSE)</f>
        <v>0</v>
      </c>
      <c r="GE46" s="69">
        <f>VLOOKUP($A46,'342'!$AG$1:$HM$2,164,FALSE)</f>
        <v>0</v>
      </c>
      <c r="GF46" s="69">
        <f>VLOOKUP($A46,'342'!$AG$1:$HM$2,165,FALSE)</f>
        <v>0</v>
      </c>
      <c r="GG46" s="75">
        <f>VLOOKUP($A46,'342'!$AG$1:$HM$2,166,FALSE)</f>
        <v>0</v>
      </c>
      <c r="GH46" s="337"/>
      <c r="GI46" s="74">
        <f>VLOOKUP($A46,'342'!$AG$1:$HM$2,167,FALSE)</f>
        <v>0</v>
      </c>
      <c r="GJ46" s="69">
        <f>VLOOKUP($A46,'342'!$AG$1:$HM$2,168,FALSE)</f>
        <v>0</v>
      </c>
      <c r="GK46" s="69">
        <f>VLOOKUP($A46,'342'!$AG$1:$HM$2,169,FALSE)</f>
        <v>0</v>
      </c>
      <c r="GL46" s="69">
        <f>VLOOKUP($A46,'342'!$AG$1:$HM$2,170,FALSE)</f>
        <v>0</v>
      </c>
      <c r="GM46" s="69">
        <f>VLOOKUP($A46,'342'!$AG$1:$HM$2,171,FALSE)</f>
        <v>0</v>
      </c>
      <c r="GN46" s="69">
        <f>VLOOKUP($A46,'342'!$AG$1:$HM$2,172,FALSE)</f>
        <v>0</v>
      </c>
      <c r="GO46" s="75">
        <f>VLOOKUP($A46,'342'!$AG$1:$HM$2,173,FALSE)</f>
        <v>0</v>
      </c>
      <c r="GP46" s="337"/>
      <c r="GQ46" s="74">
        <f>VLOOKUP($A46,'342'!$AG$1:$HM$2,174,FALSE)</f>
        <v>0</v>
      </c>
      <c r="GR46" s="69">
        <f>VLOOKUP($A46,'342'!$AG$1:$HM$2,175,FALSE)</f>
        <v>0</v>
      </c>
      <c r="GS46" s="69">
        <f>VLOOKUP($A46,'342'!$AG$1:$HM$2,176,FALSE)</f>
        <v>0</v>
      </c>
      <c r="GT46" s="69">
        <f>VLOOKUP($A46,'342'!$AG$1:$HM$2,177,FALSE)</f>
        <v>0</v>
      </c>
      <c r="GU46" s="69">
        <f>VLOOKUP($A46,'342'!$AG$1:$HM$2,178,FALSE)</f>
        <v>0</v>
      </c>
      <c r="GV46" s="69">
        <f>VLOOKUP($A46,'342'!$AG$1:$HM$2,179,FALSE)</f>
        <v>0</v>
      </c>
      <c r="GW46" s="75">
        <f>VLOOKUP($A46,'342'!$AG$1:$HM$2,180,FALSE)</f>
        <v>0</v>
      </c>
      <c r="GX46" s="337"/>
      <c r="GY46" s="74">
        <f>VLOOKUP($A46,'342'!$AG$1:$HM$2,181,FALSE)</f>
        <v>0</v>
      </c>
      <c r="GZ46" s="69">
        <f>VLOOKUP($A46,'342'!$AG$1:$HM$2,182,FALSE)</f>
        <v>0</v>
      </c>
      <c r="HA46" s="69">
        <f>VLOOKUP($A46,'342'!$AG$1:$HM$2,183,FALSE)</f>
        <v>0</v>
      </c>
      <c r="HB46" s="69">
        <f>VLOOKUP($A46,'342'!$AG$1:$HM$2,184,FALSE)</f>
        <v>0</v>
      </c>
      <c r="HC46" s="69">
        <f>VLOOKUP($A46,'342'!$AG$1:$HM$2,185,FALSE)</f>
        <v>0</v>
      </c>
      <c r="HD46" s="69">
        <f>VLOOKUP($A46,'342'!$AG$1:$HM$2,186,FALSE)</f>
        <v>0</v>
      </c>
      <c r="HE46" s="124">
        <f>VLOOKUP($A46,'342'!$AG$1:$HM$2,187,FALSE)</f>
        <v>0</v>
      </c>
      <c r="HF46" s="24"/>
    </row>
    <row r="47" spans="1:215" x14ac:dyDescent="0.25">
      <c r="A47" s="314">
        <f t="shared" si="0"/>
        <v>243</v>
      </c>
      <c r="B47" s="315">
        <f>VLOOKUP($A47,'343'!$AG$1:$HM$2,2,FALSE)</f>
        <v>0</v>
      </c>
      <c r="C47" s="313">
        <f>VLOOKUP($A47,'343'!$AG$1:$HM$2,3,FALSE)</f>
        <v>0</v>
      </c>
      <c r="D47" s="290">
        <f>VLOOKUP($A47,'343'!$AG$1:$HM$2,4,FALSE)</f>
        <v>0</v>
      </c>
      <c r="E47" s="292">
        <f>VLOOKUP($A47,'343'!$AG$1:$HM$2,5,FALSE)</f>
        <v>0</v>
      </c>
      <c r="F47" s="337"/>
      <c r="G47" s="73">
        <f>VLOOKUP($A47,'343'!$AG$1:$HM$2,6,FALSE)</f>
        <v>0</v>
      </c>
      <c r="H47" s="24">
        <f>VLOOKUP($A47,'343'!$AG$1:$HM$2,7,FALSE)</f>
        <v>0</v>
      </c>
      <c r="I47" s="24">
        <f>VLOOKUP($A47,'343'!$AG$1:$HM$2,8,FALSE)</f>
        <v>0</v>
      </c>
      <c r="J47" s="24">
        <f>VLOOKUP($A47,'343'!$AG$1:$HM$2,9,FALSE)</f>
        <v>0</v>
      </c>
      <c r="K47" s="24">
        <f>VLOOKUP($A47,'343'!$AG$1:$HM$2,10,FALSE)</f>
        <v>0</v>
      </c>
      <c r="L47" s="24">
        <f>VLOOKUP($A47,'343'!$AG$1:$HM$2,11,FALSE)</f>
        <v>0</v>
      </c>
      <c r="M47" s="137">
        <f>VLOOKUP($A47,'343'!$AG$1:$HM$2,12,FALSE)</f>
        <v>0</v>
      </c>
      <c r="N47" s="337"/>
      <c r="O47" s="74">
        <f>VLOOKUP($A47,'343'!$AG$1:$HM$2,13,FALSE)</f>
        <v>0</v>
      </c>
      <c r="P47" s="69">
        <f>VLOOKUP($A47,'343'!$AG$1:$HM$2,14,FALSE)</f>
        <v>0</v>
      </c>
      <c r="Q47" s="69">
        <f>VLOOKUP($A47,'343'!$AG$1:$HM$2,15,FALSE)</f>
        <v>0</v>
      </c>
      <c r="R47" s="69">
        <f>VLOOKUP($A47,'343'!$AG$1:$HM$2,16,FALSE)</f>
        <v>0</v>
      </c>
      <c r="S47" s="69">
        <f>VLOOKUP($A47,'343'!$AG$1:$HM$2,17,FALSE)</f>
        <v>0</v>
      </c>
      <c r="T47" s="69">
        <f>VLOOKUP($A47,'343'!$AG$1:$HM$2,18,FALSE)</f>
        <v>0</v>
      </c>
      <c r="U47" s="75">
        <f>VLOOKUP($A47,'343'!$AG$1:$HM$2,19,FALSE)</f>
        <v>0</v>
      </c>
      <c r="V47" s="337"/>
      <c r="W47" s="74">
        <f>VLOOKUP($A47,'343'!$AG$1:$HM$2,20,FALSE)</f>
        <v>0</v>
      </c>
      <c r="X47" s="69">
        <f>VLOOKUP($A47,'343'!$AG$1:$HM$2,21,FALSE)</f>
        <v>0</v>
      </c>
      <c r="Y47" s="69">
        <f>VLOOKUP($A47,'343'!$AG$1:$HM$2,22,FALSE)</f>
        <v>0</v>
      </c>
      <c r="Z47" s="69">
        <f>VLOOKUP($A47,'343'!$AG$1:$HM$2,23,FALSE)</f>
        <v>0</v>
      </c>
      <c r="AA47" s="69">
        <f>VLOOKUP($A47,'343'!$AG$1:$HM$2,24,FALSE)</f>
        <v>0</v>
      </c>
      <c r="AB47" s="69">
        <f>VLOOKUP($A47,'343'!$AG$1:$HM$2,25,FALSE)</f>
        <v>0</v>
      </c>
      <c r="AC47" s="75">
        <f>VLOOKUP($A47,'343'!$AG$1:$HM$2,26,FALSE)</f>
        <v>0</v>
      </c>
      <c r="AD47" s="337"/>
      <c r="AE47" s="74">
        <f>VLOOKUP($A47,'343'!$AG$1:$HM$2,27,FALSE)</f>
        <v>0</v>
      </c>
      <c r="AF47" s="69">
        <f>VLOOKUP($A47,'343'!$AG$1:$HM$2,28,FALSE)</f>
        <v>0</v>
      </c>
      <c r="AG47" s="69">
        <f>VLOOKUP($A47,'343'!$AG$1:$HM$2,29,FALSE)</f>
        <v>0</v>
      </c>
      <c r="AH47" s="69">
        <f>VLOOKUP($A47,'343'!$AG$1:$HM$2,30,FALSE)</f>
        <v>0</v>
      </c>
      <c r="AI47" s="69">
        <f>VLOOKUP($A47,'343'!$AG$1:$HM$2,31,FALSE)</f>
        <v>0</v>
      </c>
      <c r="AJ47" s="69">
        <f>VLOOKUP($A47,'343'!$AG$1:$HM$2,32,FALSE)</f>
        <v>0</v>
      </c>
      <c r="AK47" s="75">
        <f>VLOOKUP($A47,'343'!$AG$1:$HM$2,33,FALSE)</f>
        <v>0</v>
      </c>
      <c r="AL47" s="337"/>
      <c r="AM47" s="74">
        <f>VLOOKUP($A47,'343'!$AG$1:$HM$2,34,FALSE)</f>
        <v>0</v>
      </c>
      <c r="AN47" s="69">
        <f>VLOOKUP($A47,'343'!$AG$1:$HM$2,35,FALSE)</f>
        <v>0</v>
      </c>
      <c r="AO47" s="69">
        <f>VLOOKUP($A47,'343'!$AG$1:$HM$2,36,FALSE)</f>
        <v>0</v>
      </c>
      <c r="AP47" s="69">
        <f>VLOOKUP($A47,'343'!$AG$1:$HM$2,37,FALSE)</f>
        <v>0</v>
      </c>
      <c r="AQ47" s="69">
        <f>VLOOKUP($A47,'343'!$AG$1:$HM$2,38,FALSE)</f>
        <v>0</v>
      </c>
      <c r="AR47" s="69">
        <f>VLOOKUP($A47,'343'!$AG$1:$HM$2,39,FALSE)</f>
        <v>0</v>
      </c>
      <c r="AS47" s="75">
        <f>VLOOKUP($A47,'343'!$AG$1:$HM$2,40,FALSE)</f>
        <v>0</v>
      </c>
      <c r="AT47" s="337"/>
      <c r="AU47" s="74">
        <f>VLOOKUP($A47,'343'!$AG$1:$HM$2,41,FALSE)</f>
        <v>0</v>
      </c>
      <c r="AV47" s="69">
        <f>VLOOKUP($A47,'343'!$AG$1:$HM$2,42,FALSE)</f>
        <v>0</v>
      </c>
      <c r="AW47" s="69">
        <f>VLOOKUP($A47,'343'!$AG$1:$HM$2,43,FALSE)</f>
        <v>0</v>
      </c>
      <c r="AX47" s="69">
        <f>VLOOKUP($A47,'343'!$AG$1:$HM$2,44,FALSE)</f>
        <v>0</v>
      </c>
      <c r="AY47" s="69">
        <f>VLOOKUP($A47,'343'!$AG$1:$HM$2,45,FALSE)</f>
        <v>0</v>
      </c>
      <c r="AZ47" s="69">
        <f>VLOOKUP($A47,'343'!$AG$1:$HM$2,46,FALSE)</f>
        <v>0</v>
      </c>
      <c r="BA47" s="75">
        <f>VLOOKUP($A47,'343'!$AG$1:$HM$2,47,FALSE)</f>
        <v>0</v>
      </c>
      <c r="BB47" s="337"/>
      <c r="BC47" s="74">
        <f>VLOOKUP($A47,'343'!$AG$1:$HM$2,48,FALSE)</f>
        <v>0</v>
      </c>
      <c r="BD47" s="69">
        <f>VLOOKUP($A47,'343'!$AG$1:$HM$2,49,FALSE)</f>
        <v>0</v>
      </c>
      <c r="BE47" s="69">
        <f>VLOOKUP($A47,'343'!$AG$1:$HM$2,50,FALSE)</f>
        <v>0</v>
      </c>
      <c r="BF47" s="69">
        <f>VLOOKUP($A47,'343'!$AG$1:$HM$2,51,FALSE)</f>
        <v>0</v>
      </c>
      <c r="BG47" s="69">
        <f>VLOOKUP($A47,'343'!$AG$1:$HM$2,52,FALSE)</f>
        <v>0</v>
      </c>
      <c r="BH47" s="69">
        <f>VLOOKUP($A47,'343'!$AG$1:$HM$2,53,FALSE)</f>
        <v>0</v>
      </c>
      <c r="BI47" s="75">
        <f>VLOOKUP($A47,'343'!$AG$1:$HM$2,54,FALSE)</f>
        <v>0</v>
      </c>
      <c r="BJ47" s="337"/>
      <c r="BK47" s="74">
        <f>VLOOKUP($A47,'343'!$AG$1:$HM$2,55,FALSE)</f>
        <v>0</v>
      </c>
      <c r="BL47" s="69">
        <f>VLOOKUP($A47,'343'!$AG$1:$HM$2,56,FALSE)</f>
        <v>0</v>
      </c>
      <c r="BM47" s="69">
        <f>VLOOKUP($A47,'343'!$AG$1:$HM$2,57,FALSE)</f>
        <v>0</v>
      </c>
      <c r="BN47" s="69">
        <f>VLOOKUP($A47,'343'!$AG$1:$HM$2,58,FALSE)</f>
        <v>0</v>
      </c>
      <c r="BO47" s="69">
        <f>VLOOKUP($A47,'343'!$AG$1:$HM$2,59,FALSE)</f>
        <v>0</v>
      </c>
      <c r="BP47" s="69">
        <f>VLOOKUP($A47,'343'!$AG$1:$HM$2,60,FALSE)</f>
        <v>0</v>
      </c>
      <c r="BQ47" s="75">
        <f>VLOOKUP($A47,'343'!$AG$1:$HM$2,61,FALSE)</f>
        <v>0</v>
      </c>
      <c r="BR47" s="337"/>
      <c r="BS47" s="74">
        <f>VLOOKUP($A47,'343'!$AG$1:$HM$2,62,FALSE)</f>
        <v>0</v>
      </c>
      <c r="BT47" s="69">
        <f>VLOOKUP($A47,'343'!$AG$1:$HM$2,63,FALSE)</f>
        <v>0</v>
      </c>
      <c r="BU47" s="69">
        <f>VLOOKUP($A47,'343'!$AG$1:$HM$2,64,FALSE)</f>
        <v>0</v>
      </c>
      <c r="BV47" s="69">
        <f>VLOOKUP($A47,'343'!$AG$1:$HM$2,65,FALSE)</f>
        <v>0</v>
      </c>
      <c r="BW47" s="69">
        <f>VLOOKUP($A47,'343'!$AG$1:$HM$2,66,FALSE)</f>
        <v>0</v>
      </c>
      <c r="BX47" s="69">
        <f>VLOOKUP($A47,'343'!$AG$1:$HM$2,67,FALSE)</f>
        <v>0</v>
      </c>
      <c r="BY47" s="75">
        <f>VLOOKUP($A47,'343'!$AG$1:$HM$2,68,FALSE)</f>
        <v>0</v>
      </c>
      <c r="BZ47" s="337"/>
      <c r="CA47" s="74">
        <f>VLOOKUP($A47,'343'!$AG$1:$HM$2,69,FALSE)</f>
        <v>0</v>
      </c>
      <c r="CB47" s="69">
        <f>VLOOKUP($A47,'343'!$AG$1:$HM$2,70,FALSE)</f>
        <v>0</v>
      </c>
      <c r="CC47" s="69">
        <f>VLOOKUP($A47,'343'!$AG$1:$HM$2,71,FALSE)</f>
        <v>0</v>
      </c>
      <c r="CD47" s="69">
        <f>VLOOKUP($A47,'343'!$AG$1:$HM$2,72,FALSE)</f>
        <v>0</v>
      </c>
      <c r="CE47" s="69">
        <f>VLOOKUP($A47,'343'!$AG$1:$HM$2,73,FALSE)</f>
        <v>0</v>
      </c>
      <c r="CF47" s="69">
        <f>VLOOKUP($A47,'343'!$AG$1:$HM$2,74,FALSE)</f>
        <v>0</v>
      </c>
      <c r="CG47" s="75">
        <f>VLOOKUP($A47,'343'!$AG$1:$HM$2,75,FALSE)</f>
        <v>0</v>
      </c>
      <c r="CH47" s="337"/>
      <c r="CI47" s="74">
        <f>VLOOKUP($A47,'343'!$AG$1:$HM$2,76,FALSE)</f>
        <v>0</v>
      </c>
      <c r="CJ47" s="69">
        <f>VLOOKUP($A47,'343'!$AG$1:$HM$2,77,FALSE)</f>
        <v>0</v>
      </c>
      <c r="CK47" s="69">
        <f>VLOOKUP($A47,'343'!$AG$1:$HM$2,78,FALSE)</f>
        <v>0</v>
      </c>
      <c r="CL47" s="69">
        <f>VLOOKUP($A47,'343'!$AG$1:$HM$2,79,FALSE)</f>
        <v>0</v>
      </c>
      <c r="CM47" s="69">
        <f>VLOOKUP($A47,'343'!$AG$1:$HM$2,80,FALSE)</f>
        <v>0</v>
      </c>
      <c r="CN47" s="69">
        <f>VLOOKUP($A47,'343'!$AG$1:$HM$2,81,FALSE)</f>
        <v>0</v>
      </c>
      <c r="CO47" s="75">
        <f>VLOOKUP($A47,'343'!$AG$1:$HM$2,82,FALSE)</f>
        <v>0</v>
      </c>
      <c r="CP47" s="337"/>
      <c r="CQ47" s="74">
        <f>VLOOKUP($A47,'343'!$AG$1:$HM$2,83,FALSE)</f>
        <v>0</v>
      </c>
      <c r="CR47" s="69">
        <f>VLOOKUP($A47,'343'!$AG$1:$HM$2,84,FALSE)</f>
        <v>0</v>
      </c>
      <c r="CS47" s="69">
        <f>VLOOKUP($A47,'343'!$AG$1:$HM$2,85,FALSE)</f>
        <v>0</v>
      </c>
      <c r="CT47" s="69">
        <f>VLOOKUP($A47,'343'!$AG$1:$HM$2,86,FALSE)</f>
        <v>0</v>
      </c>
      <c r="CU47" s="69">
        <f>VLOOKUP($A47,'343'!$AG$1:$HM$2,87,FALSE)</f>
        <v>0</v>
      </c>
      <c r="CV47" s="69">
        <f>VLOOKUP($A47,'343'!$AG$1:$HM$2,88,FALSE)</f>
        <v>0</v>
      </c>
      <c r="CW47" s="75">
        <f>VLOOKUP($A47,'343'!$AG$1:$HM$2,89,FALSE)</f>
        <v>0</v>
      </c>
      <c r="CX47" s="337"/>
      <c r="CY47" s="74">
        <f>VLOOKUP($A47,'343'!$AG$1:$HM$2,90,FALSE)</f>
        <v>0</v>
      </c>
      <c r="CZ47" s="69">
        <f>VLOOKUP($A47,'343'!$AG$1:$HM$2,91,FALSE)</f>
        <v>0</v>
      </c>
      <c r="DA47" s="69">
        <f>VLOOKUP($A47,'343'!$AG$1:$HM$2,92,FALSE)</f>
        <v>0</v>
      </c>
      <c r="DB47" s="69">
        <f>VLOOKUP($A47,'343'!$AG$1:$HM$2,93,FALSE)</f>
        <v>0</v>
      </c>
      <c r="DC47" s="69">
        <f>VLOOKUP($A47,'343'!$AG$1:$HM$2,94,FALSE)</f>
        <v>0</v>
      </c>
      <c r="DD47" s="69">
        <f>VLOOKUP($A47,'343'!$AG$1:$HM$2,95,FALSE)</f>
        <v>0</v>
      </c>
      <c r="DE47" s="75">
        <f>VLOOKUP($A47,'343'!$AG$1:$HM$2,96,FALSE)</f>
        <v>0</v>
      </c>
      <c r="DF47" s="337"/>
      <c r="DG47" s="74">
        <f>VLOOKUP($A47,'343'!$AG$1:$HM$2,97,FALSE)</f>
        <v>0</v>
      </c>
      <c r="DH47" s="69">
        <f>VLOOKUP($A47,'343'!$AG$1:$HM$2,98,FALSE)</f>
        <v>0</v>
      </c>
      <c r="DI47" s="69">
        <f>VLOOKUP($A47,'343'!$AG$1:$HM$2,99,FALSE)</f>
        <v>0</v>
      </c>
      <c r="DJ47" s="69">
        <f>VLOOKUP($A47,'343'!$AG$1:$HM$2,100,FALSE)</f>
        <v>0</v>
      </c>
      <c r="DK47" s="69">
        <f>VLOOKUP($A47,'343'!$AG$1:$HM$2,101,FALSE)</f>
        <v>0</v>
      </c>
      <c r="DL47" s="69">
        <f>VLOOKUP($A47,'343'!$AG$1:$HM$2,102,FALSE)</f>
        <v>0</v>
      </c>
      <c r="DM47" s="75">
        <f>VLOOKUP($A47,'343'!$AG$1:$HM$2,103,FALSE)</f>
        <v>0</v>
      </c>
      <c r="DN47" s="337"/>
      <c r="DO47" s="74">
        <f>VLOOKUP($A47,'343'!$AG$1:$HM$2,104,FALSE)</f>
        <v>0</v>
      </c>
      <c r="DP47" s="69">
        <f>VLOOKUP($A47,'343'!$AG$1:$HM$2,105,FALSE)</f>
        <v>0</v>
      </c>
      <c r="DQ47" s="69">
        <f>VLOOKUP($A47,'343'!$AG$1:$HM$2,106,FALSE)</f>
        <v>0</v>
      </c>
      <c r="DR47" s="69">
        <f>VLOOKUP($A47,'343'!$AG$1:$HM$2,107,FALSE)</f>
        <v>0</v>
      </c>
      <c r="DS47" s="69">
        <f>VLOOKUP($A47,'343'!$AG$1:$HM$2,108,FALSE)</f>
        <v>0</v>
      </c>
      <c r="DT47" s="69">
        <f>VLOOKUP($A47,'343'!$AG$1:$HM$2,109,FALSE)</f>
        <v>0</v>
      </c>
      <c r="DU47" s="75">
        <f>VLOOKUP($A47,'343'!$AG$1:$HM$2,110,FALSE)</f>
        <v>0</v>
      </c>
      <c r="DV47" s="337"/>
      <c r="DW47" s="74">
        <f>VLOOKUP($A47,'343'!$AG$1:$HM$2,111,FALSE)</f>
        <v>0</v>
      </c>
      <c r="DX47" s="69">
        <f>VLOOKUP($A47,'343'!$AG$1:$HM$2,112,FALSE)</f>
        <v>0</v>
      </c>
      <c r="DY47" s="69">
        <f>VLOOKUP($A47,'343'!$AG$1:$HM$2,113,FALSE)</f>
        <v>0</v>
      </c>
      <c r="DZ47" s="69">
        <f>VLOOKUP($A47,'343'!$AG$1:$HM$2,114,FALSE)</f>
        <v>0</v>
      </c>
      <c r="EA47" s="69">
        <f>VLOOKUP($A47,'343'!$AG$1:$HM$2,115,FALSE)</f>
        <v>0</v>
      </c>
      <c r="EB47" s="69">
        <f>VLOOKUP($A47,'343'!$AG$1:$HM$2,116,FALSE)</f>
        <v>0</v>
      </c>
      <c r="EC47" s="75">
        <f>VLOOKUP($A47,'343'!$AG$1:$HM$2,117,FALSE)</f>
        <v>0</v>
      </c>
      <c r="ED47" s="337"/>
      <c r="EE47" s="74">
        <f>VLOOKUP($A47,'343'!$AG$1:$HM$2,118,FALSE)</f>
        <v>0</v>
      </c>
      <c r="EF47" s="69">
        <f>VLOOKUP($A47,'343'!$AG$1:$HM$2,119,FALSE)</f>
        <v>0</v>
      </c>
      <c r="EG47" s="69">
        <f>VLOOKUP($A47,'343'!$AG$1:$HM$2,120,FALSE)</f>
        <v>0</v>
      </c>
      <c r="EH47" s="69">
        <f>VLOOKUP($A47,'343'!$AG$1:$HM$2,121,FALSE)</f>
        <v>0</v>
      </c>
      <c r="EI47" s="69">
        <f>VLOOKUP($A47,'343'!$AG$1:$HM$2,122,FALSE)</f>
        <v>0</v>
      </c>
      <c r="EJ47" s="69">
        <f>VLOOKUP($A47,'343'!$AG$1:$HM$2,123,FALSE)</f>
        <v>0</v>
      </c>
      <c r="EK47" s="75">
        <f>VLOOKUP($A47,'343'!$AG$1:$HM$2,124,FALSE)</f>
        <v>0</v>
      </c>
      <c r="EL47" s="337"/>
      <c r="EM47" s="74">
        <f>VLOOKUP($A47,'343'!$AG$1:$HM$2,125,FALSE)</f>
        <v>0</v>
      </c>
      <c r="EN47" s="69">
        <f>VLOOKUP($A47,'343'!$AG$1:$HM$2,126,FALSE)</f>
        <v>0</v>
      </c>
      <c r="EO47" s="69">
        <f>VLOOKUP($A47,'343'!$AG$1:$HM$2,127,FALSE)</f>
        <v>0</v>
      </c>
      <c r="EP47" s="69">
        <f>VLOOKUP($A47,'343'!$AG$1:$HM$2,128,FALSE)</f>
        <v>0</v>
      </c>
      <c r="EQ47" s="69">
        <f>VLOOKUP($A47,'343'!$AG$1:$HM$2,129,FALSE)</f>
        <v>0</v>
      </c>
      <c r="ER47" s="69">
        <f>VLOOKUP($A47,'343'!$AG$1:$HM$2,130,FALSE)</f>
        <v>0</v>
      </c>
      <c r="ES47" s="75">
        <f>VLOOKUP($A47,'343'!$AG$1:$HM$2,131,FALSE)</f>
        <v>0</v>
      </c>
      <c r="ET47" s="337"/>
      <c r="EU47" s="74">
        <f>VLOOKUP($A47,'343'!$AG$1:$HM$2,132,FALSE)</f>
        <v>0</v>
      </c>
      <c r="EV47" s="69">
        <f>VLOOKUP($A47,'343'!$AG$1:$HM$2,133,FALSE)</f>
        <v>0</v>
      </c>
      <c r="EW47" s="69">
        <f>VLOOKUP($A47,'343'!$AG$1:$HM$2,134,FALSE)</f>
        <v>0</v>
      </c>
      <c r="EX47" s="69">
        <f>VLOOKUP($A47,'343'!$AG$1:$HM$2,135,FALSE)</f>
        <v>0</v>
      </c>
      <c r="EY47" s="69">
        <f>VLOOKUP($A47,'343'!$AG$1:$HM$2,136,FALSE)</f>
        <v>0</v>
      </c>
      <c r="EZ47" s="69">
        <f>VLOOKUP($A47,'343'!$AG$1:$HM$2,137,FALSE)</f>
        <v>0</v>
      </c>
      <c r="FA47" s="75">
        <f>VLOOKUP($A47,'343'!$AG$1:$HM$2,138,FALSE)</f>
        <v>0</v>
      </c>
      <c r="FB47" s="337"/>
      <c r="FC47" s="74">
        <f>VLOOKUP($A47,'343'!$AG$1:$HM$2,139,FALSE)</f>
        <v>0</v>
      </c>
      <c r="FD47" s="69">
        <f>VLOOKUP($A47,'343'!$AG$1:$HM$2,140,FALSE)</f>
        <v>0</v>
      </c>
      <c r="FE47" s="69">
        <f>VLOOKUP($A47,'343'!$AG$1:$HM$2,141,FALSE)</f>
        <v>0</v>
      </c>
      <c r="FF47" s="69">
        <f>VLOOKUP($A47,'343'!$AG$1:$HM$2,142,FALSE)</f>
        <v>0</v>
      </c>
      <c r="FG47" s="69">
        <f>VLOOKUP($A47,'343'!$AG$1:$HM$2,143,FALSE)</f>
        <v>0</v>
      </c>
      <c r="FH47" s="69">
        <f>VLOOKUP($A47,'343'!$AG$1:$HM$2,144,FALSE)</f>
        <v>0</v>
      </c>
      <c r="FI47" s="75">
        <f>VLOOKUP($A47,'343'!$AG$1:$HM$2,145,FALSE)</f>
        <v>0</v>
      </c>
      <c r="FJ47" s="337"/>
      <c r="FK47" s="74">
        <f>VLOOKUP($A47,'343'!$AG$1:$HM$2,146,FALSE)</f>
        <v>0</v>
      </c>
      <c r="FL47" s="69">
        <f>VLOOKUP($A47,'343'!$AG$1:$HM$2,147,FALSE)</f>
        <v>0</v>
      </c>
      <c r="FM47" s="69">
        <f>VLOOKUP($A47,'343'!$AG$1:$HM$2,148,FALSE)</f>
        <v>0</v>
      </c>
      <c r="FN47" s="69">
        <f>VLOOKUP($A47,'343'!$AG$1:$HM$2,149,FALSE)</f>
        <v>0</v>
      </c>
      <c r="FO47" s="69">
        <f>VLOOKUP($A47,'343'!$AG$1:$HM$2,150,FALSE)</f>
        <v>0</v>
      </c>
      <c r="FP47" s="69">
        <f>VLOOKUP($A47,'343'!$AG$1:$HM$2,151,FALSE)</f>
        <v>0</v>
      </c>
      <c r="FQ47" s="75">
        <f>VLOOKUP($A47,'343'!$AG$1:$HM$2,152,FALSE)</f>
        <v>0</v>
      </c>
      <c r="FR47" s="337"/>
      <c r="FS47" s="74">
        <f>VLOOKUP($A47,'343'!$AG$1:$HM$2,153,FALSE)</f>
        <v>0</v>
      </c>
      <c r="FT47" s="69">
        <f>VLOOKUP($A47,'343'!$AG$1:$HM$2,154,FALSE)</f>
        <v>0</v>
      </c>
      <c r="FU47" s="69">
        <f>VLOOKUP($A47,'343'!$AG$1:$HM$2,155,FALSE)</f>
        <v>0</v>
      </c>
      <c r="FV47" s="69">
        <f>VLOOKUP($A47,'343'!$AG$1:$HM$2,156,FALSE)</f>
        <v>0</v>
      </c>
      <c r="FW47" s="69">
        <f>VLOOKUP($A47,'343'!$AG$1:$HM$2,157,FALSE)</f>
        <v>0</v>
      </c>
      <c r="FX47" s="69">
        <f>VLOOKUP($A47,'343'!$AG$1:$HM$2,158,FALSE)</f>
        <v>0</v>
      </c>
      <c r="FY47" s="75">
        <f>VLOOKUP($A47,'343'!$AG$1:$HM$2,159,FALSE)</f>
        <v>0</v>
      </c>
      <c r="FZ47" s="337"/>
      <c r="GA47" s="74">
        <f>VLOOKUP($A47,'343'!$AG$1:$HM$2,160,FALSE)</f>
        <v>0</v>
      </c>
      <c r="GB47" s="69">
        <f>VLOOKUP($A47,'343'!$AG$1:$HM$2,161,FALSE)</f>
        <v>0</v>
      </c>
      <c r="GC47" s="69">
        <f>VLOOKUP($A47,'343'!$AG$1:$HM$2,162,FALSE)</f>
        <v>0</v>
      </c>
      <c r="GD47" s="69">
        <f>VLOOKUP($A47,'343'!$AG$1:$HM$2,163,FALSE)</f>
        <v>0</v>
      </c>
      <c r="GE47" s="69">
        <f>VLOOKUP($A47,'343'!$AG$1:$HM$2,164,FALSE)</f>
        <v>0</v>
      </c>
      <c r="GF47" s="69">
        <f>VLOOKUP($A47,'343'!$AG$1:$HM$2,165,FALSE)</f>
        <v>0</v>
      </c>
      <c r="GG47" s="75">
        <f>VLOOKUP($A47,'343'!$AG$1:$HM$2,166,FALSE)</f>
        <v>0</v>
      </c>
      <c r="GH47" s="337"/>
      <c r="GI47" s="74">
        <f>VLOOKUP($A47,'343'!$AG$1:$HM$2,167,FALSE)</f>
        <v>0</v>
      </c>
      <c r="GJ47" s="69">
        <f>VLOOKUP($A47,'343'!$AG$1:$HM$2,168,FALSE)</f>
        <v>0</v>
      </c>
      <c r="GK47" s="69">
        <f>VLOOKUP($A47,'343'!$AG$1:$HM$2,169,FALSE)</f>
        <v>0</v>
      </c>
      <c r="GL47" s="69">
        <f>VLOOKUP($A47,'343'!$AG$1:$HM$2,170,FALSE)</f>
        <v>0</v>
      </c>
      <c r="GM47" s="69">
        <f>VLOOKUP($A47,'343'!$AG$1:$HM$2,171,FALSE)</f>
        <v>0</v>
      </c>
      <c r="GN47" s="69">
        <f>VLOOKUP($A47,'343'!$AG$1:$HM$2,172,FALSE)</f>
        <v>0</v>
      </c>
      <c r="GO47" s="75">
        <f>VLOOKUP($A47,'343'!$AG$1:$HM$2,173,FALSE)</f>
        <v>0</v>
      </c>
      <c r="GP47" s="337"/>
      <c r="GQ47" s="74">
        <f>VLOOKUP($A47,'343'!$AG$1:$HM$2,174,FALSE)</f>
        <v>0</v>
      </c>
      <c r="GR47" s="69">
        <f>VLOOKUP($A47,'343'!$AG$1:$HM$2,175,FALSE)</f>
        <v>0</v>
      </c>
      <c r="GS47" s="69">
        <f>VLOOKUP($A47,'343'!$AG$1:$HM$2,176,FALSE)</f>
        <v>0</v>
      </c>
      <c r="GT47" s="69">
        <f>VLOOKUP($A47,'343'!$AG$1:$HM$2,177,FALSE)</f>
        <v>0</v>
      </c>
      <c r="GU47" s="69">
        <f>VLOOKUP($A47,'343'!$AG$1:$HM$2,178,FALSE)</f>
        <v>0</v>
      </c>
      <c r="GV47" s="69">
        <f>VLOOKUP($A47,'343'!$AG$1:$HM$2,179,FALSE)</f>
        <v>0</v>
      </c>
      <c r="GW47" s="75">
        <f>VLOOKUP($A47,'343'!$AG$1:$HM$2,180,FALSE)</f>
        <v>0</v>
      </c>
      <c r="GX47" s="337"/>
      <c r="GY47" s="74">
        <f>VLOOKUP($A47,'343'!$AG$1:$HM$2,181,FALSE)</f>
        <v>0</v>
      </c>
      <c r="GZ47" s="69">
        <f>VLOOKUP($A47,'343'!$AG$1:$HM$2,182,FALSE)</f>
        <v>0</v>
      </c>
      <c r="HA47" s="69">
        <f>VLOOKUP($A47,'343'!$AG$1:$HM$2,183,FALSE)</f>
        <v>0</v>
      </c>
      <c r="HB47" s="69">
        <f>VLOOKUP($A47,'343'!$AG$1:$HM$2,184,FALSE)</f>
        <v>0</v>
      </c>
      <c r="HC47" s="69">
        <f>VLOOKUP($A47,'343'!$AG$1:$HM$2,185,FALSE)</f>
        <v>0</v>
      </c>
      <c r="HD47" s="69">
        <f>VLOOKUP($A47,'343'!$AG$1:$HM$2,186,FALSE)</f>
        <v>0</v>
      </c>
      <c r="HE47" s="124">
        <f>VLOOKUP($A47,'343'!$AG$1:$HM$2,187,FALSE)</f>
        <v>0</v>
      </c>
      <c r="HF47" s="24"/>
    </row>
    <row r="48" spans="1:215" x14ac:dyDescent="0.25">
      <c r="A48" s="314">
        <f t="shared" si="0"/>
        <v>244</v>
      </c>
      <c r="B48" s="315">
        <f>VLOOKUP($A48,'344'!$AH$1:$HN$2,2,FALSE)</f>
        <v>0</v>
      </c>
      <c r="C48" s="313">
        <f>VLOOKUP($A48,'344'!$AH$1:$HN$2,3,FALSE)</f>
        <v>0</v>
      </c>
      <c r="D48" s="290">
        <f>VLOOKUP($A48,'344'!$AH$1:$HN$2,4,FALSE)</f>
        <v>0</v>
      </c>
      <c r="E48" s="292">
        <f>VLOOKUP($A48,'344'!$AH$1:$HN$2,5,FALSE)</f>
        <v>0</v>
      </c>
      <c r="F48" s="337"/>
      <c r="G48" s="73">
        <f>VLOOKUP($A48,'344'!$AH$1:$HN$2,6,FALSE)</f>
        <v>0</v>
      </c>
      <c r="H48" s="24">
        <f>VLOOKUP($A48,'344'!$AH$1:$HN$2,7,FALSE)</f>
        <v>0</v>
      </c>
      <c r="I48" s="24">
        <f>VLOOKUP($A48,'344'!$AH$1:$HN$2,8,FALSE)</f>
        <v>0</v>
      </c>
      <c r="J48" s="24">
        <f>VLOOKUP($A48,'344'!$AH$1:$HN$2,9,FALSE)</f>
        <v>0</v>
      </c>
      <c r="K48" s="24">
        <f>VLOOKUP($A48,'344'!$AH$1:$HN$2,10,FALSE)</f>
        <v>0</v>
      </c>
      <c r="L48" s="24">
        <f>VLOOKUP($A48,'344'!$AH$1:$HN$2,11,FALSE)</f>
        <v>0</v>
      </c>
      <c r="M48" s="137">
        <f>VLOOKUP($A48,'344'!$AH$1:$HN$2,12,FALSE)</f>
        <v>0</v>
      </c>
      <c r="N48" s="337"/>
      <c r="O48" s="74">
        <f>VLOOKUP($A48,'344'!$AH$1:$HN$2,13,FALSE)</f>
        <v>0</v>
      </c>
      <c r="P48" s="69">
        <f>VLOOKUP($A48,'344'!$AH$1:$HN$2,14,FALSE)</f>
        <v>0</v>
      </c>
      <c r="Q48" s="69">
        <f>VLOOKUP($A48,'344'!$AH$1:$HN$2,15,FALSE)</f>
        <v>0</v>
      </c>
      <c r="R48" s="69">
        <f>VLOOKUP($A48,'344'!$AH$1:$HN$2,16,FALSE)</f>
        <v>0</v>
      </c>
      <c r="S48" s="69">
        <f>VLOOKUP($A48,'344'!$AH$1:$HN$2,17,FALSE)</f>
        <v>0</v>
      </c>
      <c r="T48" s="69">
        <f>VLOOKUP($A48,'344'!$AH$1:$HN$2,18,FALSE)</f>
        <v>0</v>
      </c>
      <c r="U48" s="75">
        <f>VLOOKUP($A48,'344'!$AH$1:$HN$2,19,FALSE)</f>
        <v>0</v>
      </c>
      <c r="V48" s="337"/>
      <c r="W48" s="74">
        <f>VLOOKUP($A48,'344'!$AH$1:$HN$2,20,FALSE)</f>
        <v>0</v>
      </c>
      <c r="X48" s="69">
        <f>VLOOKUP($A48,'344'!$AH$1:$HN$2,21,FALSE)</f>
        <v>0</v>
      </c>
      <c r="Y48" s="69">
        <f>VLOOKUP($A48,'344'!$AH$1:$HN$2,22,FALSE)</f>
        <v>0</v>
      </c>
      <c r="Z48" s="69">
        <f>VLOOKUP($A48,'344'!$AH$1:$HN$2,23,FALSE)</f>
        <v>0</v>
      </c>
      <c r="AA48" s="69">
        <f>VLOOKUP($A48,'344'!$AH$1:$HN$2,24,FALSE)</f>
        <v>0</v>
      </c>
      <c r="AB48" s="69">
        <f>VLOOKUP($A48,'344'!$AH$1:$HN$2,25,FALSE)</f>
        <v>0</v>
      </c>
      <c r="AC48" s="75">
        <f>VLOOKUP($A48,'344'!$AH$1:$HN$2,26,FALSE)</f>
        <v>0</v>
      </c>
      <c r="AD48" s="337"/>
      <c r="AE48" s="74">
        <f>VLOOKUP($A48,'344'!$AH$1:$HN$2,27,FALSE)</f>
        <v>0</v>
      </c>
      <c r="AF48" s="69">
        <f>VLOOKUP($A48,'344'!$AH$1:$HN$2,28,FALSE)</f>
        <v>0</v>
      </c>
      <c r="AG48" s="69">
        <f>VLOOKUP($A48,'344'!$AH$1:$HN$2,29,FALSE)</f>
        <v>0</v>
      </c>
      <c r="AH48" s="69">
        <f>VLOOKUP($A48,'344'!$AH$1:$HN$2,30,FALSE)</f>
        <v>0</v>
      </c>
      <c r="AI48" s="69">
        <f>VLOOKUP($A48,'344'!$AH$1:$HN$2,31,FALSE)</f>
        <v>0</v>
      </c>
      <c r="AJ48" s="69">
        <f>VLOOKUP($A48,'344'!$AH$1:$HN$2,32,FALSE)</f>
        <v>0</v>
      </c>
      <c r="AK48" s="75">
        <f>VLOOKUP($A48,'344'!$AH$1:$HN$2,33,FALSE)</f>
        <v>0</v>
      </c>
      <c r="AL48" s="337"/>
      <c r="AM48" s="74">
        <f>VLOOKUP($A48,'344'!$AH$1:$HN$2,34,FALSE)</f>
        <v>0</v>
      </c>
      <c r="AN48" s="69">
        <f>VLOOKUP($A48,'344'!$AH$1:$HN$2,35,FALSE)</f>
        <v>0</v>
      </c>
      <c r="AO48" s="69">
        <f>VLOOKUP($A48,'344'!$AH$1:$HN$2,36,FALSE)</f>
        <v>0</v>
      </c>
      <c r="AP48" s="69">
        <f>VLOOKUP($A48,'344'!$AH$1:$HN$2,37,FALSE)</f>
        <v>0</v>
      </c>
      <c r="AQ48" s="69">
        <f>VLOOKUP($A48,'344'!$AH$1:$HN$2,38,FALSE)</f>
        <v>0</v>
      </c>
      <c r="AR48" s="69">
        <f>VLOOKUP($A48,'344'!$AH$1:$HN$2,39,FALSE)</f>
        <v>0</v>
      </c>
      <c r="AS48" s="75">
        <f>VLOOKUP($A48,'344'!$AH$1:$HN$2,40,FALSE)</f>
        <v>0</v>
      </c>
      <c r="AT48" s="337"/>
      <c r="AU48" s="74">
        <f>VLOOKUP($A48,'344'!$AH$1:$HN$2,41,FALSE)</f>
        <v>0</v>
      </c>
      <c r="AV48" s="69">
        <f>VLOOKUP($A48,'344'!$AH$1:$HN$2,42,FALSE)</f>
        <v>0</v>
      </c>
      <c r="AW48" s="69">
        <f>VLOOKUP($A48,'344'!$AH$1:$HN$2,43,FALSE)</f>
        <v>0</v>
      </c>
      <c r="AX48" s="69">
        <f>VLOOKUP($A48,'344'!$AH$1:$HN$2,44,FALSE)</f>
        <v>0</v>
      </c>
      <c r="AY48" s="69">
        <f>VLOOKUP($A48,'344'!$AH$1:$HN$2,45,FALSE)</f>
        <v>0</v>
      </c>
      <c r="AZ48" s="69">
        <f>VLOOKUP($A48,'344'!$AH$1:$HN$2,46,FALSE)</f>
        <v>0</v>
      </c>
      <c r="BA48" s="75">
        <f>VLOOKUP($A48,'344'!$AH$1:$HN$2,47,FALSE)</f>
        <v>0</v>
      </c>
      <c r="BB48" s="337"/>
      <c r="BC48" s="74">
        <f>VLOOKUP($A48,'344'!$AH$1:$HN$2,48,FALSE)</f>
        <v>0</v>
      </c>
      <c r="BD48" s="69">
        <f>VLOOKUP($A48,'344'!$AH$1:$HN$2,49,FALSE)</f>
        <v>0</v>
      </c>
      <c r="BE48" s="69">
        <f>VLOOKUP($A48,'344'!$AH$1:$HN$2,50,FALSE)</f>
        <v>0</v>
      </c>
      <c r="BF48" s="69">
        <f>VLOOKUP($A48,'344'!$AH$1:$HN$2,51,FALSE)</f>
        <v>0</v>
      </c>
      <c r="BG48" s="69">
        <f>VLOOKUP($A48,'344'!$AH$1:$HN$2,52,FALSE)</f>
        <v>0</v>
      </c>
      <c r="BH48" s="69">
        <f>VLOOKUP($A48,'344'!$AH$1:$HN$2,53,FALSE)</f>
        <v>0</v>
      </c>
      <c r="BI48" s="75">
        <f>VLOOKUP($A48,'344'!$AH$1:$HN$2,54,FALSE)</f>
        <v>0</v>
      </c>
      <c r="BJ48" s="337"/>
      <c r="BK48" s="74">
        <f>VLOOKUP($A48,'344'!$AH$1:$HN$2,55,FALSE)</f>
        <v>0</v>
      </c>
      <c r="BL48" s="69">
        <f>VLOOKUP($A48,'344'!$AH$1:$HN$2,56,FALSE)</f>
        <v>0</v>
      </c>
      <c r="BM48" s="69">
        <f>VLOOKUP($A48,'344'!$AH$1:$HN$2,57,FALSE)</f>
        <v>0</v>
      </c>
      <c r="BN48" s="69">
        <f>VLOOKUP($A48,'344'!$AH$1:$HN$2,58,FALSE)</f>
        <v>0</v>
      </c>
      <c r="BO48" s="69">
        <f>VLOOKUP($A48,'344'!$AH$1:$HN$2,59,FALSE)</f>
        <v>0</v>
      </c>
      <c r="BP48" s="69">
        <f>VLOOKUP($A48,'344'!$AH$1:$HN$2,60,FALSE)</f>
        <v>0</v>
      </c>
      <c r="BQ48" s="75">
        <f>VLOOKUP($A48,'344'!$AH$1:$HN$2,61,FALSE)</f>
        <v>0</v>
      </c>
      <c r="BR48" s="337"/>
      <c r="BS48" s="74">
        <f>VLOOKUP($A48,'344'!$AH$1:$HN$2,62,FALSE)</f>
        <v>0</v>
      </c>
      <c r="BT48" s="69">
        <f>VLOOKUP($A48,'344'!$AH$1:$HN$2,63,FALSE)</f>
        <v>0</v>
      </c>
      <c r="BU48" s="69">
        <f>VLOOKUP($A48,'344'!$AH$1:$HN$2,64,FALSE)</f>
        <v>0</v>
      </c>
      <c r="BV48" s="69">
        <f>VLOOKUP($A48,'344'!$AH$1:$HN$2,65,FALSE)</f>
        <v>0</v>
      </c>
      <c r="BW48" s="69">
        <f>VLOOKUP($A48,'344'!$AH$1:$HN$2,66,FALSE)</f>
        <v>0</v>
      </c>
      <c r="BX48" s="69">
        <f>VLOOKUP($A48,'344'!$AH$1:$HN$2,67,FALSE)</f>
        <v>0</v>
      </c>
      <c r="BY48" s="75">
        <f>VLOOKUP($A48,'344'!$AH$1:$HN$2,68,FALSE)</f>
        <v>0</v>
      </c>
      <c r="BZ48" s="337"/>
      <c r="CA48" s="74">
        <f>VLOOKUP($A48,'344'!$AH$1:$HN$2,69,FALSE)</f>
        <v>0</v>
      </c>
      <c r="CB48" s="69">
        <f>VLOOKUP($A48,'344'!$AH$1:$HN$2,70,FALSE)</f>
        <v>0</v>
      </c>
      <c r="CC48" s="69">
        <f>VLOOKUP($A48,'344'!$AH$1:$HN$2,71,FALSE)</f>
        <v>0</v>
      </c>
      <c r="CD48" s="69">
        <f>VLOOKUP($A48,'344'!$AH$1:$HN$2,72,FALSE)</f>
        <v>0</v>
      </c>
      <c r="CE48" s="69">
        <f>VLOOKUP($A48,'344'!$AH$1:$HN$2,73,FALSE)</f>
        <v>0</v>
      </c>
      <c r="CF48" s="69">
        <f>VLOOKUP($A48,'344'!$AH$1:$HN$2,74,FALSE)</f>
        <v>0</v>
      </c>
      <c r="CG48" s="75">
        <f>VLOOKUP($A48,'344'!$AH$1:$HN$2,75,FALSE)</f>
        <v>0</v>
      </c>
      <c r="CH48" s="337"/>
      <c r="CI48" s="74">
        <f>VLOOKUP($A48,'344'!$AH$1:$HN$2,76,FALSE)</f>
        <v>0</v>
      </c>
      <c r="CJ48" s="69">
        <f>VLOOKUP($A48,'344'!$AH$1:$HN$2,77,FALSE)</f>
        <v>0</v>
      </c>
      <c r="CK48" s="69">
        <f>VLOOKUP($A48,'344'!$AH$1:$HN$2,78,FALSE)</f>
        <v>0</v>
      </c>
      <c r="CL48" s="69">
        <f>VLOOKUP($A48,'344'!$AH$1:$HN$2,79,FALSE)</f>
        <v>0</v>
      </c>
      <c r="CM48" s="69">
        <f>VLOOKUP($A48,'344'!$AH$1:$HN$2,80,FALSE)</f>
        <v>0</v>
      </c>
      <c r="CN48" s="69">
        <f>VLOOKUP($A48,'344'!$AH$1:$HN$2,81,FALSE)</f>
        <v>0</v>
      </c>
      <c r="CO48" s="75">
        <f>VLOOKUP($A48,'344'!$AH$1:$HN$2,82,FALSE)</f>
        <v>0</v>
      </c>
      <c r="CP48" s="337"/>
      <c r="CQ48" s="74">
        <f>VLOOKUP($A48,'344'!$AH$1:$HN$2,83,FALSE)</f>
        <v>0</v>
      </c>
      <c r="CR48" s="69">
        <f>VLOOKUP($A48,'344'!$AH$1:$HN$2,84,FALSE)</f>
        <v>0</v>
      </c>
      <c r="CS48" s="69">
        <f>VLOOKUP($A48,'344'!$AH$1:$HN$2,85,FALSE)</f>
        <v>0</v>
      </c>
      <c r="CT48" s="69">
        <f>VLOOKUP($A48,'344'!$AH$1:$HN$2,86,FALSE)</f>
        <v>0</v>
      </c>
      <c r="CU48" s="69">
        <f>VLOOKUP($A48,'344'!$AH$1:$HN$2,87,FALSE)</f>
        <v>0</v>
      </c>
      <c r="CV48" s="69">
        <f>VLOOKUP($A48,'344'!$AH$1:$HN$2,88,FALSE)</f>
        <v>0</v>
      </c>
      <c r="CW48" s="75">
        <f>VLOOKUP($A48,'344'!$AH$1:$HN$2,89,FALSE)</f>
        <v>0</v>
      </c>
      <c r="CX48" s="337"/>
      <c r="CY48" s="74">
        <f>VLOOKUP($A48,'344'!$AH$1:$HN$2,90,FALSE)</f>
        <v>0</v>
      </c>
      <c r="CZ48" s="69">
        <f>VLOOKUP($A48,'344'!$AH$1:$HN$2,91,FALSE)</f>
        <v>0</v>
      </c>
      <c r="DA48" s="69">
        <f>VLOOKUP($A48,'344'!$AH$1:$HN$2,92,FALSE)</f>
        <v>0</v>
      </c>
      <c r="DB48" s="69">
        <f>VLOOKUP($A48,'344'!$AH$1:$HN$2,93,FALSE)</f>
        <v>0</v>
      </c>
      <c r="DC48" s="69">
        <f>VLOOKUP($A48,'344'!$AH$1:$HN$2,94,FALSE)</f>
        <v>0</v>
      </c>
      <c r="DD48" s="69">
        <f>VLOOKUP($A48,'344'!$AH$1:$HN$2,95,FALSE)</f>
        <v>0</v>
      </c>
      <c r="DE48" s="75">
        <f>VLOOKUP($A48,'344'!$AH$1:$HN$2,96,FALSE)</f>
        <v>0</v>
      </c>
      <c r="DF48" s="337"/>
      <c r="DG48" s="74">
        <f>VLOOKUP($A48,'344'!$AH$1:$HN$2,97,FALSE)</f>
        <v>0</v>
      </c>
      <c r="DH48" s="69">
        <f>VLOOKUP($A48,'344'!$AH$1:$HN$2,98,FALSE)</f>
        <v>0</v>
      </c>
      <c r="DI48" s="69">
        <f>VLOOKUP($A48,'344'!$AH$1:$HN$2,99,FALSE)</f>
        <v>0</v>
      </c>
      <c r="DJ48" s="69">
        <f>VLOOKUP($A48,'344'!$AH$1:$HN$2,100,FALSE)</f>
        <v>0</v>
      </c>
      <c r="DK48" s="69">
        <f>VLOOKUP($A48,'344'!$AH$1:$HN$2,101,FALSE)</f>
        <v>0</v>
      </c>
      <c r="DL48" s="69">
        <f>VLOOKUP($A48,'344'!$AH$1:$HN$2,102,FALSE)</f>
        <v>0</v>
      </c>
      <c r="DM48" s="75">
        <f>VLOOKUP($A48,'344'!$AH$1:$HN$2,103,FALSE)</f>
        <v>0</v>
      </c>
      <c r="DN48" s="337"/>
      <c r="DO48" s="74">
        <f>VLOOKUP($A48,'344'!$AH$1:$HN$2,104,FALSE)</f>
        <v>0</v>
      </c>
      <c r="DP48" s="69">
        <f>VLOOKUP($A48,'344'!$AH$1:$HN$2,105,FALSE)</f>
        <v>0</v>
      </c>
      <c r="DQ48" s="69">
        <f>VLOOKUP($A48,'344'!$AH$1:$HN$2,106,FALSE)</f>
        <v>0</v>
      </c>
      <c r="DR48" s="69">
        <f>VLOOKUP($A48,'344'!$AH$1:$HN$2,107,FALSE)</f>
        <v>0</v>
      </c>
      <c r="DS48" s="69">
        <f>VLOOKUP($A48,'344'!$AH$1:$HN$2,108,FALSE)</f>
        <v>0</v>
      </c>
      <c r="DT48" s="69">
        <f>VLOOKUP($A48,'344'!$AH$1:$HN$2,109,FALSE)</f>
        <v>0</v>
      </c>
      <c r="DU48" s="75">
        <f>VLOOKUP($A48,'344'!$AH$1:$HN$2,110,FALSE)</f>
        <v>0</v>
      </c>
      <c r="DV48" s="337"/>
      <c r="DW48" s="74">
        <f>VLOOKUP($A48,'344'!$AH$1:$HN$2,111,FALSE)</f>
        <v>0</v>
      </c>
      <c r="DX48" s="69">
        <f>VLOOKUP($A48,'344'!$AH$1:$HN$2,112,FALSE)</f>
        <v>0</v>
      </c>
      <c r="DY48" s="69">
        <f>VLOOKUP($A48,'344'!$AH$1:$HN$2,113,FALSE)</f>
        <v>0</v>
      </c>
      <c r="DZ48" s="69">
        <f>VLOOKUP($A48,'344'!$AH$1:$HN$2,114,FALSE)</f>
        <v>0</v>
      </c>
      <c r="EA48" s="69">
        <f>VLOOKUP($A48,'344'!$AH$1:$HN$2,115,FALSE)</f>
        <v>0</v>
      </c>
      <c r="EB48" s="69">
        <f>VLOOKUP($A48,'344'!$AH$1:$HN$2,116,FALSE)</f>
        <v>0</v>
      </c>
      <c r="EC48" s="75">
        <f>VLOOKUP($A48,'344'!$AH$1:$HN$2,117,FALSE)</f>
        <v>0</v>
      </c>
      <c r="ED48" s="337"/>
      <c r="EE48" s="74">
        <f>VLOOKUP($A48,'344'!$AH$1:$HN$2,118,FALSE)</f>
        <v>0</v>
      </c>
      <c r="EF48" s="69">
        <f>VLOOKUP($A48,'344'!$AH$1:$HN$2,119,FALSE)</f>
        <v>0</v>
      </c>
      <c r="EG48" s="69">
        <f>VLOOKUP($A48,'344'!$AH$1:$HN$2,120,FALSE)</f>
        <v>0</v>
      </c>
      <c r="EH48" s="69">
        <f>VLOOKUP($A48,'344'!$AH$1:$HN$2,121,FALSE)</f>
        <v>0</v>
      </c>
      <c r="EI48" s="69">
        <f>VLOOKUP($A48,'344'!$AH$1:$HN$2,122,FALSE)</f>
        <v>0</v>
      </c>
      <c r="EJ48" s="69">
        <f>VLOOKUP($A48,'344'!$AH$1:$HN$2,123,FALSE)</f>
        <v>0</v>
      </c>
      <c r="EK48" s="75">
        <f>VLOOKUP($A48,'344'!$AH$1:$HN$2,124,FALSE)</f>
        <v>0</v>
      </c>
      <c r="EL48" s="337"/>
      <c r="EM48" s="74">
        <f>VLOOKUP($A48,'344'!$AH$1:$HN$2,125,FALSE)</f>
        <v>0</v>
      </c>
      <c r="EN48" s="69">
        <f>VLOOKUP($A48,'344'!$AH$1:$HN$2,126,FALSE)</f>
        <v>0</v>
      </c>
      <c r="EO48" s="69">
        <f>VLOOKUP($A48,'344'!$AH$1:$HN$2,127,FALSE)</f>
        <v>0</v>
      </c>
      <c r="EP48" s="69">
        <f>VLOOKUP($A48,'344'!$AH$1:$HN$2,128,FALSE)</f>
        <v>0</v>
      </c>
      <c r="EQ48" s="69">
        <f>VLOOKUP($A48,'344'!$AH$1:$HN$2,129,FALSE)</f>
        <v>0</v>
      </c>
      <c r="ER48" s="69">
        <f>VLOOKUP($A48,'344'!$AH$1:$HN$2,130,FALSE)</f>
        <v>0</v>
      </c>
      <c r="ES48" s="75">
        <f>VLOOKUP($A48,'344'!$AH$1:$HN$2,131,FALSE)</f>
        <v>0</v>
      </c>
      <c r="ET48" s="337"/>
      <c r="EU48" s="74">
        <f>VLOOKUP($A48,'344'!$AH$1:$HN$2,132,FALSE)</f>
        <v>0</v>
      </c>
      <c r="EV48" s="69">
        <f>VLOOKUP($A48,'344'!$AH$1:$HN$2,133,FALSE)</f>
        <v>0</v>
      </c>
      <c r="EW48" s="69">
        <f>VLOOKUP($A48,'344'!$AH$1:$HN$2,134,FALSE)</f>
        <v>0</v>
      </c>
      <c r="EX48" s="69">
        <f>VLOOKUP($A48,'344'!$AH$1:$HN$2,135,FALSE)</f>
        <v>0</v>
      </c>
      <c r="EY48" s="69">
        <f>VLOOKUP($A48,'344'!$AH$1:$HN$2,136,FALSE)</f>
        <v>0</v>
      </c>
      <c r="EZ48" s="69">
        <f>VLOOKUP($A48,'344'!$AH$1:$HN$2,137,FALSE)</f>
        <v>0</v>
      </c>
      <c r="FA48" s="75">
        <f>VLOOKUP($A48,'344'!$AH$1:$HN$2,138,FALSE)</f>
        <v>0</v>
      </c>
      <c r="FB48" s="337"/>
      <c r="FC48" s="74">
        <f>VLOOKUP($A48,'344'!$AH$1:$HN$2,139,FALSE)</f>
        <v>0</v>
      </c>
      <c r="FD48" s="69">
        <f>VLOOKUP($A48,'344'!$AH$1:$HN$2,140,FALSE)</f>
        <v>0</v>
      </c>
      <c r="FE48" s="69">
        <f>VLOOKUP($A48,'344'!$AH$1:$HN$2,141,FALSE)</f>
        <v>0</v>
      </c>
      <c r="FF48" s="69">
        <f>VLOOKUP($A48,'344'!$AH$1:$HN$2,142,FALSE)</f>
        <v>0</v>
      </c>
      <c r="FG48" s="69">
        <f>VLOOKUP($A48,'344'!$AH$1:$HN$2,143,FALSE)</f>
        <v>0</v>
      </c>
      <c r="FH48" s="69">
        <f>VLOOKUP($A48,'344'!$AH$1:$HN$2,144,FALSE)</f>
        <v>0</v>
      </c>
      <c r="FI48" s="75">
        <f>VLOOKUP($A48,'344'!$AH$1:$HN$2,145,FALSE)</f>
        <v>0</v>
      </c>
      <c r="FJ48" s="337"/>
      <c r="FK48" s="74">
        <f>VLOOKUP($A48,'344'!$AH$1:$HN$2,146,FALSE)</f>
        <v>0</v>
      </c>
      <c r="FL48" s="69">
        <f>VLOOKUP($A48,'344'!$AH$1:$HN$2,147,FALSE)</f>
        <v>0</v>
      </c>
      <c r="FM48" s="69">
        <f>VLOOKUP($A48,'344'!$AH$1:$HN$2,148,FALSE)</f>
        <v>0</v>
      </c>
      <c r="FN48" s="69">
        <f>VLOOKUP($A48,'344'!$AH$1:$HN$2,149,FALSE)</f>
        <v>0</v>
      </c>
      <c r="FO48" s="69">
        <f>VLOOKUP($A48,'344'!$AH$1:$HN$2,150,FALSE)</f>
        <v>0</v>
      </c>
      <c r="FP48" s="69">
        <f>VLOOKUP($A48,'344'!$AH$1:$HN$2,151,FALSE)</f>
        <v>0</v>
      </c>
      <c r="FQ48" s="75">
        <f>VLOOKUP($A48,'344'!$AH$1:$HN$2,152,FALSE)</f>
        <v>0</v>
      </c>
      <c r="FR48" s="337"/>
      <c r="FS48" s="74">
        <f>VLOOKUP($A48,'344'!$AH$1:$HN$2,153,FALSE)</f>
        <v>0</v>
      </c>
      <c r="FT48" s="69">
        <f>VLOOKUP($A48,'344'!$AH$1:$HN$2,154,FALSE)</f>
        <v>0</v>
      </c>
      <c r="FU48" s="69">
        <f>VLOOKUP($A48,'344'!$AH$1:$HN$2,155,FALSE)</f>
        <v>0</v>
      </c>
      <c r="FV48" s="69">
        <f>VLOOKUP($A48,'344'!$AH$1:$HN$2,156,FALSE)</f>
        <v>0</v>
      </c>
      <c r="FW48" s="69">
        <f>VLOOKUP($A48,'344'!$AH$1:$HN$2,157,FALSE)</f>
        <v>0</v>
      </c>
      <c r="FX48" s="69">
        <f>VLOOKUP($A48,'344'!$AH$1:$HN$2,158,FALSE)</f>
        <v>0</v>
      </c>
      <c r="FY48" s="75">
        <f>VLOOKUP($A48,'344'!$AH$1:$HN$2,159,FALSE)</f>
        <v>0</v>
      </c>
      <c r="FZ48" s="337"/>
      <c r="GA48" s="74">
        <f>VLOOKUP($A48,'344'!$AH$1:$HN$2,160,FALSE)</f>
        <v>0</v>
      </c>
      <c r="GB48" s="69">
        <f>VLOOKUP($A48,'344'!$AH$1:$HN$2,161,FALSE)</f>
        <v>0</v>
      </c>
      <c r="GC48" s="69">
        <f>VLOOKUP($A48,'344'!$AH$1:$HN$2,162,FALSE)</f>
        <v>0</v>
      </c>
      <c r="GD48" s="69">
        <f>VLOOKUP($A48,'344'!$AH$1:$HN$2,163,FALSE)</f>
        <v>0</v>
      </c>
      <c r="GE48" s="69">
        <f>VLOOKUP($A48,'344'!$AH$1:$HN$2,164,FALSE)</f>
        <v>0</v>
      </c>
      <c r="GF48" s="69">
        <f>VLOOKUP($A48,'344'!$AH$1:$HN$2,165,FALSE)</f>
        <v>0</v>
      </c>
      <c r="GG48" s="75">
        <f>VLOOKUP($A48,'344'!$AH$1:$HN$2,166,FALSE)</f>
        <v>0</v>
      </c>
      <c r="GH48" s="337"/>
      <c r="GI48" s="74">
        <f>VLOOKUP($A48,'344'!$AH$1:$HN$2,167,FALSE)</f>
        <v>0</v>
      </c>
      <c r="GJ48" s="69">
        <f>VLOOKUP($A48,'344'!$AH$1:$HN$2,168,FALSE)</f>
        <v>0</v>
      </c>
      <c r="GK48" s="69">
        <f>VLOOKUP($A48,'344'!$AH$1:$HN$2,169,FALSE)</f>
        <v>0</v>
      </c>
      <c r="GL48" s="69">
        <f>VLOOKUP($A48,'344'!$AH$1:$HN$2,170,FALSE)</f>
        <v>0</v>
      </c>
      <c r="GM48" s="69">
        <f>VLOOKUP($A48,'344'!$AH$1:$HN$2,171,FALSE)</f>
        <v>0</v>
      </c>
      <c r="GN48" s="69">
        <f>VLOOKUP($A48,'344'!$AH$1:$HN$2,172,FALSE)</f>
        <v>0</v>
      </c>
      <c r="GO48" s="75">
        <f>VLOOKUP($A48,'344'!$AH$1:$HN$2,173,FALSE)</f>
        <v>0</v>
      </c>
      <c r="GP48" s="337"/>
      <c r="GQ48" s="74">
        <f>VLOOKUP($A48,'344'!$AH$1:$HN$2,174,FALSE)</f>
        <v>0</v>
      </c>
      <c r="GR48" s="69">
        <f>VLOOKUP($A48,'344'!$AH$1:$HN$2,175,FALSE)</f>
        <v>0</v>
      </c>
      <c r="GS48" s="69">
        <f>VLOOKUP($A48,'344'!$AH$1:$HN$2,176,FALSE)</f>
        <v>0</v>
      </c>
      <c r="GT48" s="69">
        <f>VLOOKUP($A48,'344'!$AH$1:$HN$2,177,FALSE)</f>
        <v>0</v>
      </c>
      <c r="GU48" s="69">
        <f>VLOOKUP($A48,'344'!$AH$1:$HN$2,178,FALSE)</f>
        <v>0</v>
      </c>
      <c r="GV48" s="69">
        <f>VLOOKUP($A48,'344'!$AH$1:$HN$2,179,FALSE)</f>
        <v>0</v>
      </c>
      <c r="GW48" s="75">
        <f>VLOOKUP($A48,'344'!$AH$1:$HN$2,180,FALSE)</f>
        <v>0</v>
      </c>
      <c r="GX48" s="337"/>
      <c r="GY48" s="74">
        <f>VLOOKUP($A48,'344'!$AH$1:$HN$2,181,FALSE)</f>
        <v>0</v>
      </c>
      <c r="GZ48" s="69">
        <f>VLOOKUP($A48,'344'!$AH$1:$HN$2,182,FALSE)</f>
        <v>0</v>
      </c>
      <c r="HA48" s="69">
        <f>VLOOKUP($A48,'344'!$AH$1:$HN$2,183,FALSE)</f>
        <v>0</v>
      </c>
      <c r="HB48" s="69">
        <f>VLOOKUP($A48,'344'!$AH$1:$HN$2,184,FALSE)</f>
        <v>0</v>
      </c>
      <c r="HC48" s="69">
        <f>VLOOKUP($A48,'344'!$AH$1:$HN$2,185,FALSE)</f>
        <v>0</v>
      </c>
      <c r="HD48" s="69">
        <f>VLOOKUP($A48,'344'!$AH$1:$HN$2,186,FALSE)</f>
        <v>0</v>
      </c>
      <c r="HE48" s="124">
        <f>VLOOKUP($A48,'344'!$AH$1:$HN$2,187,FALSE)</f>
        <v>0</v>
      </c>
      <c r="HF48" s="24"/>
    </row>
    <row r="49" spans="1:214" x14ac:dyDescent="0.25">
      <c r="A49" s="314">
        <f t="shared" si="0"/>
        <v>245</v>
      </c>
      <c r="B49" s="315">
        <f>VLOOKUP($A49,'345'!$AX$1:$ID$2,2,FALSE)</f>
        <v>0</v>
      </c>
      <c r="C49" s="313">
        <f>VLOOKUP($A49,'345'!$AX$1:$ID$2,3,FALSE)</f>
        <v>0</v>
      </c>
      <c r="D49" s="290">
        <f>VLOOKUP($A49,'345'!$AX$1:$ID$2,4,FALSE)</f>
        <v>0</v>
      </c>
      <c r="E49" s="292">
        <f>VLOOKUP($A49,'345'!$AX$1:$ID$2,5,FALSE)</f>
        <v>0</v>
      </c>
      <c r="F49" s="337"/>
      <c r="G49" s="73">
        <f>VLOOKUP($A49,'345'!$AX$1:$ID$2,6,FALSE)</f>
        <v>0</v>
      </c>
      <c r="H49" s="24">
        <f>VLOOKUP($A49,'345'!$AX$1:$ID$2,7,FALSE)</f>
        <v>0</v>
      </c>
      <c r="I49" s="24">
        <f>VLOOKUP($A49,'345'!$AX$1:$ID$2,8,FALSE)</f>
        <v>0</v>
      </c>
      <c r="J49" s="24">
        <f>VLOOKUP($A49,'345'!$AX$1:$ID$2,9,FALSE)</f>
        <v>0</v>
      </c>
      <c r="K49" s="24">
        <f>VLOOKUP($A49,'345'!$AX$1:$ID$2,10,FALSE)</f>
        <v>0</v>
      </c>
      <c r="L49" s="24">
        <f>VLOOKUP($A49,'345'!$AX$1:$ID$2,11,FALSE)</f>
        <v>0</v>
      </c>
      <c r="M49" s="137">
        <f>VLOOKUP($A49,'345'!$AX$1:$ID$2,12,FALSE)</f>
        <v>0</v>
      </c>
      <c r="N49" s="337"/>
      <c r="O49" s="74">
        <f>VLOOKUP($A49,'345'!$AX$1:$ID$2,13,FALSE)</f>
        <v>0</v>
      </c>
      <c r="P49" s="69">
        <f>VLOOKUP($A49,'345'!$AX$1:$ID$2,14,FALSE)</f>
        <v>0</v>
      </c>
      <c r="Q49" s="69">
        <f>VLOOKUP($A49,'345'!$AX$1:$ID$2,15,FALSE)</f>
        <v>0</v>
      </c>
      <c r="R49" s="69">
        <f>VLOOKUP($A49,'345'!$AX$1:$ID$2,16,FALSE)</f>
        <v>0</v>
      </c>
      <c r="S49" s="69">
        <f>VLOOKUP($A49,'345'!$AX$1:$ID$2,17,FALSE)</f>
        <v>0</v>
      </c>
      <c r="T49" s="69">
        <f>VLOOKUP($A49,'345'!$AX$1:$ID$2,18,FALSE)</f>
        <v>0</v>
      </c>
      <c r="U49" s="75">
        <f>VLOOKUP($A49,'345'!$AX$1:$ID$2,19,FALSE)</f>
        <v>0</v>
      </c>
      <c r="V49" s="337"/>
      <c r="W49" s="74">
        <f>VLOOKUP($A49,'345'!$AX$1:$ID$2,20,FALSE)</f>
        <v>0</v>
      </c>
      <c r="X49" s="69">
        <f>VLOOKUP($A49,'345'!$AX$1:$ID$2,21,FALSE)</f>
        <v>0</v>
      </c>
      <c r="Y49" s="69">
        <f>VLOOKUP($A49,'345'!$AX$1:$ID$2,22,FALSE)</f>
        <v>0</v>
      </c>
      <c r="Z49" s="69">
        <f>VLOOKUP($A49,'345'!$AX$1:$ID$2,23,FALSE)</f>
        <v>0</v>
      </c>
      <c r="AA49" s="69">
        <f>VLOOKUP($A49,'345'!$AX$1:$ID$2,24,FALSE)</f>
        <v>0</v>
      </c>
      <c r="AB49" s="69">
        <f>VLOOKUP($A49,'345'!$AX$1:$ID$2,25,FALSE)</f>
        <v>0</v>
      </c>
      <c r="AC49" s="75">
        <f>VLOOKUP($A49,'345'!$AX$1:$ID$2,26,FALSE)</f>
        <v>0</v>
      </c>
      <c r="AD49" s="337"/>
      <c r="AE49" s="74">
        <f>VLOOKUP($A49,'345'!$AX$1:$ID$2,27,FALSE)</f>
        <v>0</v>
      </c>
      <c r="AF49" s="69">
        <f>VLOOKUP($A49,'345'!$AX$1:$ID$2,28,FALSE)</f>
        <v>0</v>
      </c>
      <c r="AG49" s="69">
        <f>VLOOKUP($A49,'345'!$AX$1:$ID$2,29,FALSE)</f>
        <v>0</v>
      </c>
      <c r="AH49" s="69">
        <f>VLOOKUP($A49,'345'!$AX$1:$ID$2,30,FALSE)</f>
        <v>0</v>
      </c>
      <c r="AI49" s="69">
        <f>VLOOKUP($A49,'345'!$AX$1:$ID$2,31,FALSE)</f>
        <v>0</v>
      </c>
      <c r="AJ49" s="69">
        <f>VLOOKUP($A49,'345'!$AX$1:$ID$2,32,FALSE)</f>
        <v>0</v>
      </c>
      <c r="AK49" s="75">
        <f>VLOOKUP($A49,'345'!$AX$1:$ID$2,33,FALSE)</f>
        <v>0</v>
      </c>
      <c r="AL49" s="337"/>
      <c r="AM49" s="74">
        <f>VLOOKUP($A49,'345'!$AX$1:$ID$2,34,FALSE)</f>
        <v>0</v>
      </c>
      <c r="AN49" s="69">
        <f>VLOOKUP($A49,'345'!$AX$1:$ID$2,35,FALSE)</f>
        <v>0</v>
      </c>
      <c r="AO49" s="69">
        <f>VLOOKUP($A49,'345'!$AX$1:$ID$2,36,FALSE)</f>
        <v>0</v>
      </c>
      <c r="AP49" s="69">
        <f>VLOOKUP($A49,'345'!$AX$1:$ID$2,37,FALSE)</f>
        <v>0</v>
      </c>
      <c r="AQ49" s="69">
        <f>VLOOKUP($A49,'345'!$AX$1:$ID$2,38,FALSE)</f>
        <v>0</v>
      </c>
      <c r="AR49" s="69">
        <f>VLOOKUP($A49,'345'!$AX$1:$ID$2,39,FALSE)</f>
        <v>0</v>
      </c>
      <c r="AS49" s="75">
        <f>VLOOKUP($A49,'345'!$AX$1:$ID$2,40,FALSE)</f>
        <v>0</v>
      </c>
      <c r="AT49" s="337"/>
      <c r="AU49" s="74">
        <f>VLOOKUP($A49,'345'!$AX$1:$ID$2,41,FALSE)</f>
        <v>0</v>
      </c>
      <c r="AV49" s="69">
        <f>VLOOKUP($A49,'345'!$AX$1:$ID$2,42,FALSE)</f>
        <v>0</v>
      </c>
      <c r="AW49" s="69">
        <f>VLOOKUP($A49,'345'!$AX$1:$ID$2,43,FALSE)</f>
        <v>0</v>
      </c>
      <c r="AX49" s="69">
        <f>VLOOKUP($A49,'345'!$AX$1:$ID$2,44,FALSE)</f>
        <v>0</v>
      </c>
      <c r="AY49" s="69">
        <f>VLOOKUP($A49,'345'!$AX$1:$ID$2,45,FALSE)</f>
        <v>0</v>
      </c>
      <c r="AZ49" s="69">
        <f>VLOOKUP($A49,'345'!$AX$1:$ID$2,46,FALSE)</f>
        <v>0</v>
      </c>
      <c r="BA49" s="75">
        <f>VLOOKUP($A49,'345'!$AX$1:$ID$2,47,FALSE)</f>
        <v>0</v>
      </c>
      <c r="BB49" s="337"/>
      <c r="BC49" s="74">
        <f>VLOOKUP($A49,'345'!$AX$1:$ID$2,48,FALSE)</f>
        <v>0</v>
      </c>
      <c r="BD49" s="69">
        <f>VLOOKUP($A49,'345'!$AX$1:$ID$2,49,FALSE)</f>
        <v>0</v>
      </c>
      <c r="BE49" s="69">
        <f>VLOOKUP($A49,'345'!$AX$1:$ID$2,50,FALSE)</f>
        <v>0</v>
      </c>
      <c r="BF49" s="69">
        <f>VLOOKUP($A49,'345'!$AX$1:$ID$2,51,FALSE)</f>
        <v>0</v>
      </c>
      <c r="BG49" s="69">
        <f>VLOOKUP($A49,'345'!$AX$1:$ID$2,52,FALSE)</f>
        <v>0</v>
      </c>
      <c r="BH49" s="69">
        <f>VLOOKUP($A49,'345'!$AX$1:$ID$2,53,FALSE)</f>
        <v>0</v>
      </c>
      <c r="BI49" s="75">
        <f>VLOOKUP($A49,'345'!$AX$1:$ID$2,54,FALSE)</f>
        <v>0</v>
      </c>
      <c r="BJ49" s="337"/>
      <c r="BK49" s="74">
        <f>VLOOKUP($A49,'345'!$AX$1:$ID$2,55,FALSE)</f>
        <v>0</v>
      </c>
      <c r="BL49" s="69">
        <f>VLOOKUP($A49,'345'!$AX$1:$ID$2,56,FALSE)</f>
        <v>0</v>
      </c>
      <c r="BM49" s="69">
        <f>VLOOKUP($A49,'345'!$AX$1:$ID$2,57,FALSE)</f>
        <v>0</v>
      </c>
      <c r="BN49" s="69">
        <f>VLOOKUP($A49,'345'!$AX$1:$ID$2,58,FALSE)</f>
        <v>0</v>
      </c>
      <c r="BO49" s="69">
        <f>VLOOKUP($A49,'345'!$AX$1:$ID$2,59,FALSE)</f>
        <v>0</v>
      </c>
      <c r="BP49" s="69">
        <f>VLOOKUP($A49,'345'!$AX$1:$ID$2,60,FALSE)</f>
        <v>0</v>
      </c>
      <c r="BQ49" s="75">
        <f>VLOOKUP($A49,'345'!$AX$1:$ID$2,61,FALSE)</f>
        <v>0</v>
      </c>
      <c r="BR49" s="337"/>
      <c r="BS49" s="74">
        <f>VLOOKUP($A49,'345'!$AX$1:$ID$2,62,FALSE)</f>
        <v>0</v>
      </c>
      <c r="BT49" s="69">
        <f>VLOOKUP($A49,'345'!$AX$1:$ID$2,63,FALSE)</f>
        <v>0</v>
      </c>
      <c r="BU49" s="69">
        <f>VLOOKUP($A49,'345'!$AX$1:$ID$2,64,FALSE)</f>
        <v>0</v>
      </c>
      <c r="BV49" s="69">
        <f>VLOOKUP($A49,'345'!$AX$1:$ID$2,65,FALSE)</f>
        <v>0</v>
      </c>
      <c r="BW49" s="69">
        <f>VLOOKUP($A49,'345'!$AX$1:$ID$2,66,FALSE)</f>
        <v>0</v>
      </c>
      <c r="BX49" s="69">
        <f>VLOOKUP($A49,'345'!$AX$1:$ID$2,67,FALSE)</f>
        <v>0</v>
      </c>
      <c r="BY49" s="75">
        <f>VLOOKUP($A49,'345'!$AX$1:$ID$2,68,FALSE)</f>
        <v>0</v>
      </c>
      <c r="BZ49" s="337"/>
      <c r="CA49" s="74">
        <f>VLOOKUP($A49,'345'!$AX$1:$ID$2,69,FALSE)</f>
        <v>0</v>
      </c>
      <c r="CB49" s="69">
        <f>VLOOKUP($A49,'345'!$AX$1:$ID$2,70,FALSE)</f>
        <v>0</v>
      </c>
      <c r="CC49" s="69">
        <f>VLOOKUP($A49,'345'!$AX$1:$ID$2,71,FALSE)</f>
        <v>0</v>
      </c>
      <c r="CD49" s="69">
        <f>VLOOKUP($A49,'345'!$AX$1:$ID$2,72,FALSE)</f>
        <v>0</v>
      </c>
      <c r="CE49" s="69">
        <f>VLOOKUP($A49,'345'!$AX$1:$ID$2,73,FALSE)</f>
        <v>0</v>
      </c>
      <c r="CF49" s="69">
        <f>VLOOKUP($A49,'345'!$AX$1:$ID$2,74,FALSE)</f>
        <v>0</v>
      </c>
      <c r="CG49" s="75">
        <f>VLOOKUP($A49,'345'!$AX$1:$ID$2,75,FALSE)</f>
        <v>0</v>
      </c>
      <c r="CH49" s="337"/>
      <c r="CI49" s="74">
        <f>VLOOKUP($A49,'345'!$AX$1:$ID$2,76,FALSE)</f>
        <v>0</v>
      </c>
      <c r="CJ49" s="69">
        <f>VLOOKUP($A49,'345'!$AX$1:$ID$2,77,FALSE)</f>
        <v>0</v>
      </c>
      <c r="CK49" s="69">
        <f>VLOOKUP($A49,'345'!$AX$1:$ID$2,78,FALSE)</f>
        <v>0</v>
      </c>
      <c r="CL49" s="69">
        <f>VLOOKUP($A49,'345'!$AX$1:$ID$2,79,FALSE)</f>
        <v>0</v>
      </c>
      <c r="CM49" s="69">
        <f>VLOOKUP($A49,'345'!$AX$1:$ID$2,80,FALSE)</f>
        <v>0</v>
      </c>
      <c r="CN49" s="69">
        <f>VLOOKUP($A49,'345'!$AX$1:$ID$2,81,FALSE)</f>
        <v>0</v>
      </c>
      <c r="CO49" s="75">
        <f>VLOOKUP($A49,'345'!$AX$1:$ID$2,82,FALSE)</f>
        <v>0</v>
      </c>
      <c r="CP49" s="337"/>
      <c r="CQ49" s="74">
        <f>VLOOKUP($A49,'345'!$AX$1:$ID$2,83,FALSE)</f>
        <v>0</v>
      </c>
      <c r="CR49" s="69">
        <f>VLOOKUP($A49,'345'!$AX$1:$ID$2,84,FALSE)</f>
        <v>0</v>
      </c>
      <c r="CS49" s="69">
        <f>VLOOKUP($A49,'345'!$AX$1:$ID$2,85,FALSE)</f>
        <v>0</v>
      </c>
      <c r="CT49" s="69">
        <f>VLOOKUP($A49,'345'!$AX$1:$ID$2,86,FALSE)</f>
        <v>0</v>
      </c>
      <c r="CU49" s="69">
        <f>VLOOKUP($A49,'345'!$AX$1:$ID$2,87,FALSE)</f>
        <v>0</v>
      </c>
      <c r="CV49" s="69">
        <f>VLOOKUP($A49,'345'!$AX$1:$ID$2,88,FALSE)</f>
        <v>0</v>
      </c>
      <c r="CW49" s="75">
        <f>VLOOKUP($A49,'345'!$AX$1:$ID$2,89,FALSE)</f>
        <v>0</v>
      </c>
      <c r="CX49" s="337"/>
      <c r="CY49" s="74">
        <f>VLOOKUP($A49,'345'!$AX$1:$ID$2,90,FALSE)</f>
        <v>0</v>
      </c>
      <c r="CZ49" s="69">
        <f>VLOOKUP($A49,'345'!$AX$1:$ID$2,91,FALSE)</f>
        <v>0</v>
      </c>
      <c r="DA49" s="69">
        <f>VLOOKUP($A49,'345'!$AX$1:$ID$2,92,FALSE)</f>
        <v>0</v>
      </c>
      <c r="DB49" s="69">
        <f>VLOOKUP($A49,'345'!$AX$1:$ID$2,93,FALSE)</f>
        <v>0</v>
      </c>
      <c r="DC49" s="69">
        <f>VLOOKUP($A49,'345'!$AX$1:$ID$2,94,FALSE)</f>
        <v>0</v>
      </c>
      <c r="DD49" s="69">
        <f>VLOOKUP($A49,'345'!$AX$1:$ID$2,95,FALSE)</f>
        <v>0</v>
      </c>
      <c r="DE49" s="75">
        <f>VLOOKUP($A49,'345'!$AX$1:$ID$2,96,FALSE)</f>
        <v>0</v>
      </c>
      <c r="DF49" s="337"/>
      <c r="DG49" s="74">
        <f>VLOOKUP($A49,'345'!$AX$1:$ID$2,97,FALSE)</f>
        <v>0</v>
      </c>
      <c r="DH49" s="69">
        <f>VLOOKUP($A49,'345'!$AX$1:$ID$2,98,FALSE)</f>
        <v>0</v>
      </c>
      <c r="DI49" s="69">
        <f>VLOOKUP($A49,'345'!$AX$1:$ID$2,99,FALSE)</f>
        <v>0</v>
      </c>
      <c r="DJ49" s="69">
        <f>VLOOKUP($A49,'345'!$AX$1:$ID$2,100,FALSE)</f>
        <v>0</v>
      </c>
      <c r="DK49" s="69">
        <f>VLOOKUP($A49,'345'!$AX$1:$ID$2,101,FALSE)</f>
        <v>0</v>
      </c>
      <c r="DL49" s="69">
        <f>VLOOKUP($A49,'345'!$AX$1:$ID$2,102,FALSE)</f>
        <v>0</v>
      </c>
      <c r="DM49" s="75">
        <f>VLOOKUP($A49,'345'!$AX$1:$ID$2,103,FALSE)</f>
        <v>0</v>
      </c>
      <c r="DN49" s="337"/>
      <c r="DO49" s="74">
        <f>VLOOKUP($A49,'345'!$AX$1:$ID$2,104,FALSE)</f>
        <v>0</v>
      </c>
      <c r="DP49" s="69">
        <f>VLOOKUP($A49,'345'!$AX$1:$ID$2,105,FALSE)</f>
        <v>0</v>
      </c>
      <c r="DQ49" s="69">
        <f>VLOOKUP($A49,'345'!$AX$1:$ID$2,106,FALSE)</f>
        <v>0</v>
      </c>
      <c r="DR49" s="69">
        <f>VLOOKUP($A49,'345'!$AX$1:$ID$2,107,FALSE)</f>
        <v>0</v>
      </c>
      <c r="DS49" s="69">
        <f>VLOOKUP($A49,'345'!$AX$1:$ID$2,108,FALSE)</f>
        <v>0</v>
      </c>
      <c r="DT49" s="69">
        <f>VLOOKUP($A49,'345'!$AX$1:$ID$2,109,FALSE)</f>
        <v>0</v>
      </c>
      <c r="DU49" s="75">
        <f>VLOOKUP($A49,'345'!$AX$1:$ID$2,110,FALSE)</f>
        <v>0</v>
      </c>
      <c r="DV49" s="337"/>
      <c r="DW49" s="74">
        <f>VLOOKUP($A49,'345'!$AX$1:$ID$2,111,FALSE)</f>
        <v>0</v>
      </c>
      <c r="DX49" s="69">
        <f>VLOOKUP($A49,'345'!$AX$1:$ID$2,112,FALSE)</f>
        <v>0</v>
      </c>
      <c r="DY49" s="69">
        <f>VLOOKUP($A49,'345'!$AX$1:$ID$2,113,FALSE)</f>
        <v>0</v>
      </c>
      <c r="DZ49" s="69">
        <f>VLOOKUP($A49,'345'!$AX$1:$ID$2,114,FALSE)</f>
        <v>0</v>
      </c>
      <c r="EA49" s="69">
        <f>VLOOKUP($A49,'345'!$AX$1:$ID$2,115,FALSE)</f>
        <v>0</v>
      </c>
      <c r="EB49" s="69">
        <f>VLOOKUP($A49,'345'!$AX$1:$ID$2,116,FALSE)</f>
        <v>0</v>
      </c>
      <c r="EC49" s="75">
        <f>VLOOKUP($A49,'345'!$AX$1:$ID$2,117,FALSE)</f>
        <v>0</v>
      </c>
      <c r="ED49" s="337"/>
      <c r="EE49" s="74">
        <f>VLOOKUP($A49,'345'!$AX$1:$ID$2,118,FALSE)</f>
        <v>0</v>
      </c>
      <c r="EF49" s="69">
        <f>VLOOKUP($A49,'345'!$AX$1:$ID$2,119,FALSE)</f>
        <v>0</v>
      </c>
      <c r="EG49" s="69">
        <f>VLOOKUP($A49,'345'!$AX$1:$ID$2,120,FALSE)</f>
        <v>0</v>
      </c>
      <c r="EH49" s="69">
        <f>VLOOKUP($A49,'345'!$AX$1:$ID$2,121,FALSE)</f>
        <v>0</v>
      </c>
      <c r="EI49" s="69">
        <f>VLOOKUP($A49,'345'!$AX$1:$ID$2,122,FALSE)</f>
        <v>0</v>
      </c>
      <c r="EJ49" s="69">
        <f>VLOOKUP($A49,'345'!$AX$1:$ID$2,123,FALSE)</f>
        <v>0</v>
      </c>
      <c r="EK49" s="75">
        <f>VLOOKUP($A49,'345'!$AX$1:$ID$2,124,FALSE)</f>
        <v>0</v>
      </c>
      <c r="EL49" s="337"/>
      <c r="EM49" s="74">
        <f>VLOOKUP($A49,'345'!$AX$1:$ID$2,125,FALSE)</f>
        <v>0</v>
      </c>
      <c r="EN49" s="69">
        <f>VLOOKUP($A49,'345'!$AX$1:$ID$2,126,FALSE)</f>
        <v>0</v>
      </c>
      <c r="EO49" s="69">
        <f>VLOOKUP($A49,'345'!$AX$1:$ID$2,127,FALSE)</f>
        <v>0</v>
      </c>
      <c r="EP49" s="69">
        <f>VLOOKUP($A49,'345'!$AX$1:$ID$2,128,FALSE)</f>
        <v>0</v>
      </c>
      <c r="EQ49" s="69">
        <f>VLOOKUP($A49,'345'!$AX$1:$ID$2,129,FALSE)</f>
        <v>0</v>
      </c>
      <c r="ER49" s="69">
        <f>VLOOKUP($A49,'345'!$AX$1:$ID$2,130,FALSE)</f>
        <v>0</v>
      </c>
      <c r="ES49" s="75">
        <f>VLOOKUP($A49,'345'!$AX$1:$ID$2,131,FALSE)</f>
        <v>0</v>
      </c>
      <c r="ET49" s="337"/>
      <c r="EU49" s="74">
        <f>VLOOKUP($A49,'345'!$AX$1:$ID$2,132,FALSE)</f>
        <v>0</v>
      </c>
      <c r="EV49" s="69">
        <f>VLOOKUP($A49,'345'!$AX$1:$ID$2,133,FALSE)</f>
        <v>0</v>
      </c>
      <c r="EW49" s="69">
        <f>VLOOKUP($A49,'345'!$AX$1:$ID$2,134,FALSE)</f>
        <v>0</v>
      </c>
      <c r="EX49" s="69">
        <f>VLOOKUP($A49,'345'!$AX$1:$ID$2,135,FALSE)</f>
        <v>0</v>
      </c>
      <c r="EY49" s="69">
        <f>VLOOKUP($A49,'345'!$AX$1:$ID$2,136,FALSE)</f>
        <v>0</v>
      </c>
      <c r="EZ49" s="69">
        <f>VLOOKUP($A49,'345'!$AX$1:$ID$2,137,FALSE)</f>
        <v>0</v>
      </c>
      <c r="FA49" s="75">
        <f>VLOOKUP($A49,'345'!$AX$1:$ID$2,138,FALSE)</f>
        <v>0</v>
      </c>
      <c r="FB49" s="337"/>
      <c r="FC49" s="74">
        <f>VLOOKUP($A49,'345'!$AX$1:$ID$2,139,FALSE)</f>
        <v>0</v>
      </c>
      <c r="FD49" s="69">
        <f>VLOOKUP($A49,'345'!$AX$1:$ID$2,140,FALSE)</f>
        <v>0</v>
      </c>
      <c r="FE49" s="69">
        <f>VLOOKUP($A49,'345'!$AX$1:$ID$2,141,FALSE)</f>
        <v>0</v>
      </c>
      <c r="FF49" s="69">
        <f>VLOOKUP($A49,'345'!$AX$1:$ID$2,142,FALSE)</f>
        <v>0</v>
      </c>
      <c r="FG49" s="69">
        <f>VLOOKUP($A49,'345'!$AX$1:$ID$2,143,FALSE)</f>
        <v>0</v>
      </c>
      <c r="FH49" s="69">
        <f>VLOOKUP($A49,'345'!$AX$1:$ID$2,144,FALSE)</f>
        <v>0</v>
      </c>
      <c r="FI49" s="75">
        <f>VLOOKUP($A49,'345'!$AX$1:$ID$2,145,FALSE)</f>
        <v>0</v>
      </c>
      <c r="FJ49" s="337"/>
      <c r="FK49" s="74">
        <f>VLOOKUP($A49,'345'!$AX$1:$ID$2,146,FALSE)</f>
        <v>0</v>
      </c>
      <c r="FL49" s="69">
        <f>VLOOKUP($A49,'345'!$AX$1:$ID$2,147,FALSE)</f>
        <v>0</v>
      </c>
      <c r="FM49" s="69">
        <f>VLOOKUP($A49,'345'!$AX$1:$ID$2,148,FALSE)</f>
        <v>0</v>
      </c>
      <c r="FN49" s="69">
        <f>VLOOKUP($A49,'345'!$AX$1:$ID$2,149,FALSE)</f>
        <v>0</v>
      </c>
      <c r="FO49" s="69">
        <f>VLOOKUP($A49,'345'!$AX$1:$ID$2,150,FALSE)</f>
        <v>0</v>
      </c>
      <c r="FP49" s="69">
        <f>VLOOKUP($A49,'345'!$AX$1:$ID$2,151,FALSE)</f>
        <v>0</v>
      </c>
      <c r="FQ49" s="75">
        <f>VLOOKUP($A49,'345'!$AX$1:$ID$2,152,FALSE)</f>
        <v>0</v>
      </c>
      <c r="FR49" s="337"/>
      <c r="FS49" s="74">
        <f>VLOOKUP($A49,'345'!$AX$1:$ID$2,153,FALSE)</f>
        <v>0</v>
      </c>
      <c r="FT49" s="69">
        <f>VLOOKUP($A49,'345'!$AX$1:$ID$2,154,FALSE)</f>
        <v>0</v>
      </c>
      <c r="FU49" s="69">
        <f>VLOOKUP($A49,'345'!$AX$1:$ID$2,155,FALSE)</f>
        <v>0</v>
      </c>
      <c r="FV49" s="69">
        <f>VLOOKUP($A49,'345'!$AX$1:$ID$2,156,FALSE)</f>
        <v>0</v>
      </c>
      <c r="FW49" s="69">
        <f>VLOOKUP($A49,'345'!$AX$1:$ID$2,157,FALSE)</f>
        <v>0</v>
      </c>
      <c r="FX49" s="69">
        <f>VLOOKUP($A49,'345'!$AX$1:$ID$2,158,FALSE)</f>
        <v>0</v>
      </c>
      <c r="FY49" s="75">
        <f>VLOOKUP($A49,'345'!$AX$1:$ID$2,159,FALSE)</f>
        <v>0</v>
      </c>
      <c r="FZ49" s="337"/>
      <c r="GA49" s="74">
        <f>VLOOKUP($A49,'345'!$AX$1:$ID$2,160,FALSE)</f>
        <v>0</v>
      </c>
      <c r="GB49" s="69">
        <f>VLOOKUP($A49,'345'!$AX$1:$ID$2,161,FALSE)</f>
        <v>0</v>
      </c>
      <c r="GC49" s="69">
        <f>VLOOKUP($A49,'345'!$AX$1:$ID$2,162,FALSE)</f>
        <v>0</v>
      </c>
      <c r="GD49" s="69">
        <f>VLOOKUP($A49,'345'!$AX$1:$ID$2,163,FALSE)</f>
        <v>0</v>
      </c>
      <c r="GE49" s="69">
        <f>VLOOKUP($A49,'345'!$AX$1:$ID$2,164,FALSE)</f>
        <v>0</v>
      </c>
      <c r="GF49" s="69">
        <f>VLOOKUP($A49,'345'!$AX$1:$ID$2,165,FALSE)</f>
        <v>0</v>
      </c>
      <c r="GG49" s="75">
        <f>VLOOKUP($A49,'345'!$AX$1:$ID$2,166,FALSE)</f>
        <v>0</v>
      </c>
      <c r="GH49" s="337"/>
      <c r="GI49" s="74">
        <f>VLOOKUP($A49,'345'!$AX$1:$ID$2,167,FALSE)</f>
        <v>0</v>
      </c>
      <c r="GJ49" s="69">
        <f>VLOOKUP($A49,'345'!$AX$1:$ID$2,168,FALSE)</f>
        <v>0</v>
      </c>
      <c r="GK49" s="69">
        <f>VLOOKUP($A49,'345'!$AX$1:$ID$2,169,FALSE)</f>
        <v>0</v>
      </c>
      <c r="GL49" s="69">
        <f>VLOOKUP($A49,'345'!$AX$1:$ID$2,170,FALSE)</f>
        <v>0</v>
      </c>
      <c r="GM49" s="69">
        <f>VLOOKUP($A49,'345'!$AX$1:$ID$2,171,FALSE)</f>
        <v>0</v>
      </c>
      <c r="GN49" s="69">
        <f>VLOOKUP($A49,'345'!$AX$1:$ID$2,172,FALSE)</f>
        <v>0</v>
      </c>
      <c r="GO49" s="75">
        <f>VLOOKUP($A49,'345'!$AX$1:$ID$2,173,FALSE)</f>
        <v>0</v>
      </c>
      <c r="GP49" s="337"/>
      <c r="GQ49" s="74">
        <f>VLOOKUP($A49,'345'!$AX$1:$ID$2,174,FALSE)</f>
        <v>0</v>
      </c>
      <c r="GR49" s="69">
        <f>VLOOKUP($A49,'345'!$AX$1:$ID$2,175,FALSE)</f>
        <v>0</v>
      </c>
      <c r="GS49" s="69">
        <f>VLOOKUP($A49,'345'!$AX$1:$ID$2,176,FALSE)</f>
        <v>0</v>
      </c>
      <c r="GT49" s="69">
        <f>VLOOKUP($A49,'345'!$AX$1:$ID$2,177,FALSE)</f>
        <v>0</v>
      </c>
      <c r="GU49" s="69">
        <f>VLOOKUP($A49,'345'!$AX$1:$ID$2,178,FALSE)</f>
        <v>0</v>
      </c>
      <c r="GV49" s="69">
        <f>VLOOKUP($A49,'345'!$AX$1:$ID$2,179,FALSE)</f>
        <v>0</v>
      </c>
      <c r="GW49" s="75">
        <f>VLOOKUP($A49,'345'!$AX$1:$ID$2,180,FALSE)</f>
        <v>0</v>
      </c>
      <c r="GX49" s="337"/>
      <c r="GY49" s="74">
        <f>VLOOKUP($A49,'345'!$AX$1:$ID$2,181,FALSE)</f>
        <v>0</v>
      </c>
      <c r="GZ49" s="69">
        <f>VLOOKUP($A49,'345'!$AX$1:$ID$2,182,FALSE)</f>
        <v>0</v>
      </c>
      <c r="HA49" s="69">
        <f>VLOOKUP($A49,'345'!$AX$1:$ID$2,183,FALSE)</f>
        <v>0</v>
      </c>
      <c r="HB49" s="69">
        <f>VLOOKUP($A49,'345'!$AX$1:$ID$2,184,FALSE)</f>
        <v>0</v>
      </c>
      <c r="HC49" s="69">
        <f>VLOOKUP($A49,'345'!$AX$1:$ID$2,185,FALSE)</f>
        <v>0</v>
      </c>
      <c r="HD49" s="69">
        <f>VLOOKUP($A49,'345'!$AX$1:$ID$2,186,FALSE)</f>
        <v>0</v>
      </c>
      <c r="HE49" s="124">
        <f>VLOOKUP($A49,'345'!$AX$1:$ID$2,187,FALSE)</f>
        <v>0</v>
      </c>
      <c r="HF49" s="174"/>
    </row>
    <row r="50" spans="1:214" x14ac:dyDescent="0.25">
      <c r="A50" s="314">
        <f t="shared" si="0"/>
        <v>246</v>
      </c>
      <c r="B50" s="315">
        <f>VLOOKUP($A50,'346'!$AG$1:$HM$2,2,FALSE)</f>
        <v>0</v>
      </c>
      <c r="C50" s="313">
        <f>VLOOKUP($A50,'346'!$AG$1:$HM$2,3,FALSE)</f>
        <v>0</v>
      </c>
      <c r="D50" s="290">
        <f>VLOOKUP($A50,'346'!$AG$1:$HM$2,4,FALSE)</f>
        <v>0</v>
      </c>
      <c r="E50" s="292">
        <f>VLOOKUP($A50,'346'!$AG$1:$HM$2,5,FALSE)</f>
        <v>0</v>
      </c>
      <c r="F50" s="337"/>
      <c r="G50" s="73">
        <f>VLOOKUP($A50,'346'!$AG$1:$HM$2,6,FALSE)</f>
        <v>0</v>
      </c>
      <c r="H50" s="24">
        <f>VLOOKUP($A50,'346'!$AG$1:$HM$2,7,FALSE)</f>
        <v>0</v>
      </c>
      <c r="I50" s="24">
        <f>VLOOKUP($A50,'346'!$AG$1:$HM$2,8,FALSE)</f>
        <v>0</v>
      </c>
      <c r="J50" s="24">
        <f>VLOOKUP($A50,'346'!$AG$1:$HM$2,9,FALSE)</f>
        <v>0</v>
      </c>
      <c r="K50" s="24">
        <f>VLOOKUP($A50,'346'!$AG$1:$HM$2,10,FALSE)</f>
        <v>0</v>
      </c>
      <c r="L50" s="24">
        <f>VLOOKUP($A50,'346'!$AG$1:$HM$2,11,FALSE)</f>
        <v>0</v>
      </c>
      <c r="M50" s="137">
        <f>VLOOKUP($A50,'346'!$AG$1:$HM$2,12,FALSE)</f>
        <v>0</v>
      </c>
      <c r="N50" s="337"/>
      <c r="O50" s="74">
        <f>VLOOKUP($A50,'346'!$AG$1:$HM$2,13,FALSE)</f>
        <v>0</v>
      </c>
      <c r="P50" s="69">
        <f>VLOOKUP($A50,'346'!$AG$1:$HM$2,14,FALSE)</f>
        <v>0</v>
      </c>
      <c r="Q50" s="69">
        <f>VLOOKUP($A50,'346'!$AG$1:$HM$2,15,FALSE)</f>
        <v>0</v>
      </c>
      <c r="R50" s="69">
        <f>VLOOKUP($A50,'346'!$AG$1:$HM$2,16,FALSE)</f>
        <v>0</v>
      </c>
      <c r="S50" s="69">
        <f>VLOOKUP($A50,'346'!$AG$1:$HM$2,17,FALSE)</f>
        <v>0</v>
      </c>
      <c r="T50" s="69">
        <f>VLOOKUP($A50,'346'!$AG$1:$HM$2,18,FALSE)</f>
        <v>0</v>
      </c>
      <c r="U50" s="75">
        <f>VLOOKUP($A50,'346'!$AG$1:$HM$2,19,FALSE)</f>
        <v>0</v>
      </c>
      <c r="V50" s="337"/>
      <c r="W50" s="74">
        <f>VLOOKUP($A50,'346'!$AG$1:$HM$2,20,FALSE)</f>
        <v>0</v>
      </c>
      <c r="X50" s="69">
        <f>VLOOKUP($A50,'346'!$AG$1:$HM$2,21,FALSE)</f>
        <v>0</v>
      </c>
      <c r="Y50" s="69">
        <f>VLOOKUP($A50,'346'!$AG$1:$HM$2,22,FALSE)</f>
        <v>0</v>
      </c>
      <c r="Z50" s="69">
        <f>VLOOKUP($A50,'346'!$AG$1:$HM$2,23,FALSE)</f>
        <v>0</v>
      </c>
      <c r="AA50" s="69">
        <f>VLOOKUP($A50,'346'!$AG$1:$HM$2,24,FALSE)</f>
        <v>0</v>
      </c>
      <c r="AB50" s="69">
        <f>VLOOKUP($A50,'346'!$AG$1:$HM$2,25,FALSE)</f>
        <v>0</v>
      </c>
      <c r="AC50" s="75">
        <f>VLOOKUP($A50,'346'!$AG$1:$HM$2,26,FALSE)</f>
        <v>0</v>
      </c>
      <c r="AD50" s="337"/>
      <c r="AE50" s="74">
        <f>VLOOKUP($A50,'346'!$AG$1:$HM$2,27,FALSE)</f>
        <v>0</v>
      </c>
      <c r="AF50" s="69">
        <f>VLOOKUP($A50,'346'!$AG$1:$HM$2,28,FALSE)</f>
        <v>0</v>
      </c>
      <c r="AG50" s="69">
        <f>VLOOKUP($A50,'346'!$AG$1:$HM$2,29,FALSE)</f>
        <v>0</v>
      </c>
      <c r="AH50" s="69">
        <f>VLOOKUP($A50,'346'!$AG$1:$HM$2,30,FALSE)</f>
        <v>0</v>
      </c>
      <c r="AI50" s="69">
        <f>VLOOKUP($A50,'346'!$AG$1:$HM$2,31,FALSE)</f>
        <v>0</v>
      </c>
      <c r="AJ50" s="69">
        <f>VLOOKUP($A50,'346'!$AG$1:$HM$2,32,FALSE)</f>
        <v>0</v>
      </c>
      <c r="AK50" s="75">
        <f>VLOOKUP($A50,'346'!$AG$1:$HM$2,33,FALSE)</f>
        <v>0</v>
      </c>
      <c r="AL50" s="337"/>
      <c r="AM50" s="74">
        <f>VLOOKUP($A50,'346'!$AG$1:$HM$2,34,FALSE)</f>
        <v>0</v>
      </c>
      <c r="AN50" s="69">
        <f>VLOOKUP($A50,'346'!$AG$1:$HM$2,35,FALSE)</f>
        <v>0</v>
      </c>
      <c r="AO50" s="69">
        <f>VLOOKUP($A50,'346'!$AG$1:$HM$2,36,FALSE)</f>
        <v>0</v>
      </c>
      <c r="AP50" s="69">
        <f>VLOOKUP($A50,'346'!$AG$1:$HM$2,37,FALSE)</f>
        <v>0</v>
      </c>
      <c r="AQ50" s="69">
        <f>VLOOKUP($A50,'346'!$AG$1:$HM$2,38,FALSE)</f>
        <v>0</v>
      </c>
      <c r="AR50" s="69">
        <f>VLOOKUP($A50,'346'!$AG$1:$HM$2,39,FALSE)</f>
        <v>0</v>
      </c>
      <c r="AS50" s="75">
        <f>VLOOKUP($A50,'346'!$AG$1:$HM$2,40,FALSE)</f>
        <v>0</v>
      </c>
      <c r="AT50" s="337"/>
      <c r="AU50" s="74">
        <f>VLOOKUP($A50,'346'!$AG$1:$HM$2,41,FALSE)</f>
        <v>0</v>
      </c>
      <c r="AV50" s="69">
        <f>VLOOKUP($A50,'346'!$AG$1:$HM$2,42,FALSE)</f>
        <v>0</v>
      </c>
      <c r="AW50" s="69">
        <f>VLOOKUP($A50,'346'!$AG$1:$HM$2,43,FALSE)</f>
        <v>0</v>
      </c>
      <c r="AX50" s="69">
        <f>VLOOKUP($A50,'346'!$AG$1:$HM$2,44,FALSE)</f>
        <v>0</v>
      </c>
      <c r="AY50" s="69">
        <f>VLOOKUP($A50,'346'!$AG$1:$HM$2,45,FALSE)</f>
        <v>0</v>
      </c>
      <c r="AZ50" s="69">
        <f>VLOOKUP($A50,'346'!$AG$1:$HM$2,46,FALSE)</f>
        <v>0</v>
      </c>
      <c r="BA50" s="75">
        <f>VLOOKUP($A50,'346'!$AG$1:$HM$2,47,FALSE)</f>
        <v>0</v>
      </c>
      <c r="BB50" s="337"/>
      <c r="BC50" s="74">
        <f>VLOOKUP($A50,'346'!$AG$1:$HM$2,48,FALSE)</f>
        <v>0</v>
      </c>
      <c r="BD50" s="69">
        <f>VLOOKUP($A50,'346'!$AG$1:$HM$2,49,FALSE)</f>
        <v>0</v>
      </c>
      <c r="BE50" s="69">
        <f>VLOOKUP($A50,'346'!$AG$1:$HM$2,50,FALSE)</f>
        <v>0</v>
      </c>
      <c r="BF50" s="69">
        <f>VLOOKUP($A50,'346'!$AG$1:$HM$2,51,FALSE)</f>
        <v>0</v>
      </c>
      <c r="BG50" s="69">
        <f>VLOOKUP($A50,'346'!$AG$1:$HM$2,52,FALSE)</f>
        <v>0</v>
      </c>
      <c r="BH50" s="69">
        <f>VLOOKUP($A50,'346'!$AG$1:$HM$2,53,FALSE)</f>
        <v>0</v>
      </c>
      <c r="BI50" s="75">
        <f>VLOOKUP($A50,'346'!$AG$1:$HM$2,54,FALSE)</f>
        <v>0</v>
      </c>
      <c r="BJ50" s="337"/>
      <c r="BK50" s="74">
        <f>VLOOKUP($A50,'346'!$AG$1:$HM$2,55,FALSE)</f>
        <v>0</v>
      </c>
      <c r="BL50" s="69">
        <f>VLOOKUP($A50,'346'!$AG$1:$HM$2,56,FALSE)</f>
        <v>0</v>
      </c>
      <c r="BM50" s="69">
        <f>VLOOKUP($A50,'346'!$AG$1:$HM$2,57,FALSE)</f>
        <v>0</v>
      </c>
      <c r="BN50" s="69">
        <f>VLOOKUP($A50,'346'!$AG$1:$HM$2,58,FALSE)</f>
        <v>0</v>
      </c>
      <c r="BO50" s="69">
        <f>VLOOKUP($A50,'346'!$AG$1:$HM$2,59,FALSE)</f>
        <v>0</v>
      </c>
      <c r="BP50" s="69">
        <f>VLOOKUP($A50,'346'!$AG$1:$HM$2,60,FALSE)</f>
        <v>0</v>
      </c>
      <c r="BQ50" s="75">
        <f>VLOOKUP($A50,'346'!$AG$1:$HM$2,61,FALSE)</f>
        <v>0</v>
      </c>
      <c r="BR50" s="337"/>
      <c r="BS50" s="74">
        <f>VLOOKUP($A50,'346'!$AG$1:$HM$2,62,FALSE)</f>
        <v>0</v>
      </c>
      <c r="BT50" s="69">
        <f>VLOOKUP($A50,'346'!$AG$1:$HM$2,63,FALSE)</f>
        <v>0</v>
      </c>
      <c r="BU50" s="69">
        <f>VLOOKUP($A50,'346'!$AG$1:$HM$2,64,FALSE)</f>
        <v>0</v>
      </c>
      <c r="BV50" s="69">
        <f>VLOOKUP($A50,'346'!$AG$1:$HM$2,65,FALSE)</f>
        <v>0</v>
      </c>
      <c r="BW50" s="69">
        <f>VLOOKUP($A50,'346'!$AG$1:$HM$2,66,FALSE)</f>
        <v>0</v>
      </c>
      <c r="BX50" s="69">
        <f>VLOOKUP($A50,'346'!$AG$1:$HM$2,67,FALSE)</f>
        <v>0</v>
      </c>
      <c r="BY50" s="75">
        <f>VLOOKUP($A50,'346'!$AG$1:$HM$2,68,FALSE)</f>
        <v>0</v>
      </c>
      <c r="BZ50" s="337"/>
      <c r="CA50" s="74">
        <f>VLOOKUP($A50,'346'!$AG$1:$HM$2,69,FALSE)</f>
        <v>0</v>
      </c>
      <c r="CB50" s="69">
        <f>VLOOKUP($A50,'346'!$AG$1:$HM$2,70,FALSE)</f>
        <v>0</v>
      </c>
      <c r="CC50" s="69">
        <f>VLOOKUP($A50,'346'!$AG$1:$HM$2,71,FALSE)</f>
        <v>0</v>
      </c>
      <c r="CD50" s="69">
        <f>VLOOKUP($A50,'346'!$AG$1:$HM$2,72,FALSE)</f>
        <v>0</v>
      </c>
      <c r="CE50" s="69">
        <f>VLOOKUP($A50,'346'!$AG$1:$HM$2,73,FALSE)</f>
        <v>0</v>
      </c>
      <c r="CF50" s="69">
        <f>VLOOKUP($A50,'346'!$AG$1:$HM$2,74,FALSE)</f>
        <v>0</v>
      </c>
      <c r="CG50" s="75">
        <f>VLOOKUP($A50,'346'!$AG$1:$HM$2,75,FALSE)</f>
        <v>0</v>
      </c>
      <c r="CH50" s="337"/>
      <c r="CI50" s="74">
        <f>VLOOKUP($A50,'346'!$AG$1:$HM$2,76,FALSE)</f>
        <v>0</v>
      </c>
      <c r="CJ50" s="69">
        <f>VLOOKUP($A50,'346'!$AG$1:$HM$2,77,FALSE)</f>
        <v>0</v>
      </c>
      <c r="CK50" s="69">
        <f>VLOOKUP($A50,'346'!$AG$1:$HM$2,78,FALSE)</f>
        <v>0</v>
      </c>
      <c r="CL50" s="69">
        <f>VLOOKUP($A50,'346'!$AG$1:$HM$2,79,FALSE)</f>
        <v>0</v>
      </c>
      <c r="CM50" s="69">
        <f>VLOOKUP($A50,'346'!$AG$1:$HM$2,80,FALSE)</f>
        <v>0</v>
      </c>
      <c r="CN50" s="69">
        <f>VLOOKUP($A50,'346'!$AG$1:$HM$2,81,FALSE)</f>
        <v>0</v>
      </c>
      <c r="CO50" s="75">
        <f>VLOOKUP($A50,'346'!$AG$1:$HM$2,82,FALSE)</f>
        <v>0</v>
      </c>
      <c r="CP50" s="337"/>
      <c r="CQ50" s="74">
        <f>VLOOKUP($A50,'346'!$AG$1:$HM$2,83,FALSE)</f>
        <v>0</v>
      </c>
      <c r="CR50" s="69">
        <f>VLOOKUP($A50,'346'!$AG$1:$HM$2,84,FALSE)</f>
        <v>0</v>
      </c>
      <c r="CS50" s="69">
        <f>VLOOKUP($A50,'346'!$AG$1:$HM$2,85,FALSE)</f>
        <v>0</v>
      </c>
      <c r="CT50" s="69">
        <f>VLOOKUP($A50,'346'!$AG$1:$HM$2,86,FALSE)</f>
        <v>0</v>
      </c>
      <c r="CU50" s="69">
        <f>VLOOKUP($A50,'346'!$AG$1:$HM$2,87,FALSE)</f>
        <v>0</v>
      </c>
      <c r="CV50" s="69">
        <f>VLOOKUP($A50,'346'!$AG$1:$HM$2,88,FALSE)</f>
        <v>0</v>
      </c>
      <c r="CW50" s="75">
        <f>VLOOKUP($A50,'346'!$AG$1:$HM$2,89,FALSE)</f>
        <v>0</v>
      </c>
      <c r="CX50" s="337"/>
      <c r="CY50" s="74">
        <f>VLOOKUP($A50,'346'!$AG$1:$HM$2,90,FALSE)</f>
        <v>0</v>
      </c>
      <c r="CZ50" s="69">
        <f>VLOOKUP($A50,'346'!$AG$1:$HM$2,91,FALSE)</f>
        <v>0</v>
      </c>
      <c r="DA50" s="69">
        <f>VLOOKUP($A50,'346'!$AG$1:$HM$2,92,FALSE)</f>
        <v>0</v>
      </c>
      <c r="DB50" s="69">
        <f>VLOOKUP($A50,'346'!$AG$1:$HM$2,93,FALSE)</f>
        <v>0</v>
      </c>
      <c r="DC50" s="69">
        <f>VLOOKUP($A50,'346'!$AG$1:$HM$2,94,FALSE)</f>
        <v>0</v>
      </c>
      <c r="DD50" s="69">
        <f>VLOOKUP($A50,'346'!$AG$1:$HM$2,95,FALSE)</f>
        <v>0</v>
      </c>
      <c r="DE50" s="75">
        <f>VLOOKUP($A50,'346'!$AG$1:$HM$2,96,FALSE)</f>
        <v>0</v>
      </c>
      <c r="DF50" s="337"/>
      <c r="DG50" s="74">
        <f>VLOOKUP($A50,'346'!$AG$1:$HM$2,97,FALSE)</f>
        <v>0</v>
      </c>
      <c r="DH50" s="69">
        <f>VLOOKUP($A50,'346'!$AG$1:$HM$2,98,FALSE)</f>
        <v>0</v>
      </c>
      <c r="DI50" s="69">
        <f>VLOOKUP($A50,'346'!$AG$1:$HM$2,99,FALSE)</f>
        <v>0</v>
      </c>
      <c r="DJ50" s="69">
        <f>VLOOKUP($A50,'346'!$AG$1:$HM$2,100,FALSE)</f>
        <v>0</v>
      </c>
      <c r="DK50" s="69">
        <f>VLOOKUP($A50,'346'!$AG$1:$HM$2,101,FALSE)</f>
        <v>0</v>
      </c>
      <c r="DL50" s="69">
        <f>VLOOKUP($A50,'346'!$AG$1:$HM$2,102,FALSE)</f>
        <v>0</v>
      </c>
      <c r="DM50" s="75">
        <f>VLOOKUP($A50,'346'!$AG$1:$HM$2,103,FALSE)</f>
        <v>0</v>
      </c>
      <c r="DN50" s="337"/>
      <c r="DO50" s="74">
        <f>VLOOKUP($A50,'346'!$AG$1:$HM$2,104,FALSE)</f>
        <v>0</v>
      </c>
      <c r="DP50" s="69">
        <f>VLOOKUP($A50,'346'!$AG$1:$HM$2,105,FALSE)</f>
        <v>0</v>
      </c>
      <c r="DQ50" s="69">
        <f>VLOOKUP($A50,'346'!$AG$1:$HM$2,106,FALSE)</f>
        <v>0</v>
      </c>
      <c r="DR50" s="69">
        <f>VLOOKUP($A50,'346'!$AG$1:$HM$2,107,FALSE)</f>
        <v>0</v>
      </c>
      <c r="DS50" s="69">
        <f>VLOOKUP($A50,'346'!$AG$1:$HM$2,108,FALSE)</f>
        <v>0</v>
      </c>
      <c r="DT50" s="69">
        <f>VLOOKUP($A50,'346'!$AG$1:$HM$2,109,FALSE)</f>
        <v>0</v>
      </c>
      <c r="DU50" s="75">
        <f>VLOOKUP($A50,'346'!$AG$1:$HM$2,110,FALSE)</f>
        <v>0</v>
      </c>
      <c r="DV50" s="337"/>
      <c r="DW50" s="74">
        <f>VLOOKUP($A50,'346'!$AG$1:$HM$2,111,FALSE)</f>
        <v>0</v>
      </c>
      <c r="DX50" s="69">
        <f>VLOOKUP($A50,'346'!$AG$1:$HM$2,112,FALSE)</f>
        <v>0</v>
      </c>
      <c r="DY50" s="69">
        <f>VLOOKUP($A50,'346'!$AG$1:$HM$2,113,FALSE)</f>
        <v>0</v>
      </c>
      <c r="DZ50" s="69">
        <f>VLOOKUP($A50,'346'!$AG$1:$HM$2,114,FALSE)</f>
        <v>0</v>
      </c>
      <c r="EA50" s="69">
        <f>VLOOKUP($A50,'346'!$AG$1:$HM$2,115,FALSE)</f>
        <v>0</v>
      </c>
      <c r="EB50" s="69">
        <f>VLOOKUP($A50,'346'!$AG$1:$HM$2,116,FALSE)</f>
        <v>0</v>
      </c>
      <c r="EC50" s="75">
        <f>VLOOKUP($A50,'346'!$AG$1:$HM$2,117,FALSE)</f>
        <v>0</v>
      </c>
      <c r="ED50" s="337"/>
      <c r="EE50" s="74">
        <f>VLOOKUP($A50,'346'!$AG$1:$HM$2,118,FALSE)</f>
        <v>0</v>
      </c>
      <c r="EF50" s="69">
        <f>VLOOKUP($A50,'346'!$AG$1:$HM$2,119,FALSE)</f>
        <v>0</v>
      </c>
      <c r="EG50" s="69">
        <f>VLOOKUP($A50,'346'!$AG$1:$HM$2,120,FALSE)</f>
        <v>0</v>
      </c>
      <c r="EH50" s="69">
        <f>VLOOKUP($A50,'346'!$AG$1:$HM$2,121,FALSE)</f>
        <v>0</v>
      </c>
      <c r="EI50" s="69">
        <f>VLOOKUP($A50,'346'!$AG$1:$HM$2,122,FALSE)</f>
        <v>0</v>
      </c>
      <c r="EJ50" s="69">
        <f>VLOOKUP($A50,'346'!$AG$1:$HM$2,123,FALSE)</f>
        <v>0</v>
      </c>
      <c r="EK50" s="75">
        <f>VLOOKUP($A50,'346'!$AG$1:$HM$2,124,FALSE)</f>
        <v>0</v>
      </c>
      <c r="EL50" s="337"/>
      <c r="EM50" s="74">
        <f>VLOOKUP($A50,'346'!$AG$1:$HM$2,125,FALSE)</f>
        <v>0</v>
      </c>
      <c r="EN50" s="69">
        <f>VLOOKUP($A50,'346'!$AG$1:$HM$2,126,FALSE)</f>
        <v>0</v>
      </c>
      <c r="EO50" s="69">
        <f>VLOOKUP($A50,'346'!$AG$1:$HM$2,127,FALSE)</f>
        <v>0</v>
      </c>
      <c r="EP50" s="69">
        <f>VLOOKUP($A50,'346'!$AG$1:$HM$2,128,FALSE)</f>
        <v>0</v>
      </c>
      <c r="EQ50" s="69">
        <f>VLOOKUP($A50,'346'!$AG$1:$HM$2,129,FALSE)</f>
        <v>0</v>
      </c>
      <c r="ER50" s="69">
        <f>VLOOKUP($A50,'346'!$AG$1:$HM$2,130,FALSE)</f>
        <v>0</v>
      </c>
      <c r="ES50" s="75">
        <f>VLOOKUP($A50,'346'!$AG$1:$HM$2,131,FALSE)</f>
        <v>0</v>
      </c>
      <c r="ET50" s="337"/>
      <c r="EU50" s="74">
        <f>VLOOKUP($A50,'346'!$AG$1:$HM$2,132,FALSE)</f>
        <v>0</v>
      </c>
      <c r="EV50" s="69">
        <f>VLOOKUP($A50,'346'!$AG$1:$HM$2,133,FALSE)</f>
        <v>0</v>
      </c>
      <c r="EW50" s="69">
        <f>VLOOKUP($A50,'346'!$AG$1:$HM$2,134,FALSE)</f>
        <v>0</v>
      </c>
      <c r="EX50" s="69">
        <f>VLOOKUP($A50,'346'!$AG$1:$HM$2,135,FALSE)</f>
        <v>0</v>
      </c>
      <c r="EY50" s="69">
        <f>VLOOKUP($A50,'346'!$AG$1:$HM$2,136,FALSE)</f>
        <v>0</v>
      </c>
      <c r="EZ50" s="69">
        <f>VLOOKUP($A50,'346'!$AG$1:$HM$2,137,FALSE)</f>
        <v>0</v>
      </c>
      <c r="FA50" s="75">
        <f>VLOOKUP($A50,'346'!$AG$1:$HM$2,138,FALSE)</f>
        <v>0</v>
      </c>
      <c r="FB50" s="337"/>
      <c r="FC50" s="74">
        <f>VLOOKUP($A50,'346'!$AG$1:$HM$2,139,FALSE)</f>
        <v>0</v>
      </c>
      <c r="FD50" s="69">
        <f>VLOOKUP($A50,'346'!$AG$1:$HM$2,140,FALSE)</f>
        <v>0</v>
      </c>
      <c r="FE50" s="69">
        <f>VLOOKUP($A50,'346'!$AG$1:$HM$2,141,FALSE)</f>
        <v>0</v>
      </c>
      <c r="FF50" s="69">
        <f>VLOOKUP($A50,'346'!$AG$1:$HM$2,142,FALSE)</f>
        <v>0</v>
      </c>
      <c r="FG50" s="69">
        <f>VLOOKUP($A50,'346'!$AG$1:$HM$2,143,FALSE)</f>
        <v>0</v>
      </c>
      <c r="FH50" s="69">
        <f>VLOOKUP($A50,'346'!$AG$1:$HM$2,144,FALSE)</f>
        <v>0</v>
      </c>
      <c r="FI50" s="75">
        <f>VLOOKUP($A50,'346'!$AG$1:$HM$2,145,FALSE)</f>
        <v>0</v>
      </c>
      <c r="FJ50" s="337"/>
      <c r="FK50" s="74">
        <f>VLOOKUP($A50,'346'!$AG$1:$HM$2,146,FALSE)</f>
        <v>0</v>
      </c>
      <c r="FL50" s="69">
        <f>VLOOKUP($A50,'346'!$AG$1:$HM$2,147,FALSE)</f>
        <v>0</v>
      </c>
      <c r="FM50" s="69">
        <f>VLOOKUP($A50,'346'!$AG$1:$HM$2,148,FALSE)</f>
        <v>0</v>
      </c>
      <c r="FN50" s="69">
        <f>VLOOKUP($A50,'346'!$AG$1:$HM$2,149,FALSE)</f>
        <v>0</v>
      </c>
      <c r="FO50" s="69">
        <f>VLOOKUP($A50,'346'!$AG$1:$HM$2,150,FALSE)</f>
        <v>0</v>
      </c>
      <c r="FP50" s="69">
        <f>VLOOKUP($A50,'346'!$AG$1:$HM$2,151,FALSE)</f>
        <v>0</v>
      </c>
      <c r="FQ50" s="75">
        <f>VLOOKUP($A50,'346'!$AG$1:$HM$2,152,FALSE)</f>
        <v>0</v>
      </c>
      <c r="FR50" s="337"/>
      <c r="FS50" s="74">
        <f>VLOOKUP($A50,'346'!$AG$1:$HM$2,153,FALSE)</f>
        <v>0</v>
      </c>
      <c r="FT50" s="69">
        <f>VLOOKUP($A50,'346'!$AG$1:$HM$2,154,FALSE)</f>
        <v>0</v>
      </c>
      <c r="FU50" s="69">
        <f>VLOOKUP($A50,'346'!$AG$1:$HM$2,155,FALSE)</f>
        <v>0</v>
      </c>
      <c r="FV50" s="69">
        <f>VLOOKUP($A50,'346'!$AG$1:$HM$2,156,FALSE)</f>
        <v>0</v>
      </c>
      <c r="FW50" s="69">
        <f>VLOOKUP($A50,'346'!$AG$1:$HM$2,157,FALSE)</f>
        <v>0</v>
      </c>
      <c r="FX50" s="69">
        <f>VLOOKUP($A50,'346'!$AG$1:$HM$2,158,FALSE)</f>
        <v>0</v>
      </c>
      <c r="FY50" s="75">
        <f>VLOOKUP($A50,'346'!$AG$1:$HM$2,159,FALSE)</f>
        <v>0</v>
      </c>
      <c r="FZ50" s="337"/>
      <c r="GA50" s="74">
        <f>VLOOKUP($A50,'346'!$AG$1:$HM$2,160,FALSE)</f>
        <v>0</v>
      </c>
      <c r="GB50" s="69">
        <f>VLOOKUP($A50,'346'!$AG$1:$HM$2,161,FALSE)</f>
        <v>0</v>
      </c>
      <c r="GC50" s="69">
        <f>VLOOKUP($A50,'346'!$AG$1:$HM$2,162,FALSE)</f>
        <v>0</v>
      </c>
      <c r="GD50" s="69">
        <f>VLOOKUP($A50,'346'!$AG$1:$HM$2,163,FALSE)</f>
        <v>0</v>
      </c>
      <c r="GE50" s="69">
        <f>VLOOKUP($A50,'346'!$AG$1:$HM$2,164,FALSE)</f>
        <v>0</v>
      </c>
      <c r="GF50" s="69">
        <f>VLOOKUP($A50,'346'!$AG$1:$HM$2,165,FALSE)</f>
        <v>0</v>
      </c>
      <c r="GG50" s="75">
        <f>VLOOKUP($A50,'346'!$AG$1:$HM$2,166,FALSE)</f>
        <v>0</v>
      </c>
      <c r="GH50" s="337"/>
      <c r="GI50" s="74">
        <f>VLOOKUP($A50,'346'!$AG$1:$HM$2,167,FALSE)</f>
        <v>0</v>
      </c>
      <c r="GJ50" s="69">
        <f>VLOOKUP($A50,'346'!$AG$1:$HM$2,168,FALSE)</f>
        <v>0</v>
      </c>
      <c r="GK50" s="69">
        <f>VLOOKUP($A50,'346'!$AG$1:$HM$2,169,FALSE)</f>
        <v>0</v>
      </c>
      <c r="GL50" s="69">
        <f>VLOOKUP($A50,'346'!$AG$1:$HM$2,170,FALSE)</f>
        <v>0</v>
      </c>
      <c r="GM50" s="69">
        <f>VLOOKUP($A50,'346'!$AG$1:$HM$2,171,FALSE)</f>
        <v>0</v>
      </c>
      <c r="GN50" s="69">
        <f>VLOOKUP($A50,'346'!$AG$1:$HM$2,172,FALSE)</f>
        <v>0</v>
      </c>
      <c r="GO50" s="75">
        <f>VLOOKUP($A50,'346'!$AG$1:$HM$2,173,FALSE)</f>
        <v>0</v>
      </c>
      <c r="GP50" s="337"/>
      <c r="GQ50" s="74">
        <f>VLOOKUP($A50,'346'!$AG$1:$HM$2,174,FALSE)</f>
        <v>0</v>
      </c>
      <c r="GR50" s="69">
        <f>VLOOKUP($A50,'346'!$AG$1:$HM$2,175,FALSE)</f>
        <v>0</v>
      </c>
      <c r="GS50" s="69">
        <f>VLOOKUP($A50,'346'!$AG$1:$HM$2,176,FALSE)</f>
        <v>0</v>
      </c>
      <c r="GT50" s="69">
        <f>VLOOKUP($A50,'346'!$AG$1:$HM$2,177,FALSE)</f>
        <v>0</v>
      </c>
      <c r="GU50" s="69">
        <f>VLOOKUP($A50,'346'!$AG$1:$HM$2,178,FALSE)</f>
        <v>0</v>
      </c>
      <c r="GV50" s="69">
        <f>VLOOKUP($A50,'346'!$AG$1:$HM$2,179,FALSE)</f>
        <v>0</v>
      </c>
      <c r="GW50" s="75">
        <f>VLOOKUP($A50,'346'!$AG$1:$HM$2,180,FALSE)</f>
        <v>0</v>
      </c>
      <c r="GX50" s="337"/>
      <c r="GY50" s="74">
        <f>VLOOKUP($A50,'346'!$AG$1:$HM$2,181,FALSE)</f>
        <v>0</v>
      </c>
      <c r="GZ50" s="69">
        <f>VLOOKUP($A50,'346'!$AG$1:$HM$2,182,FALSE)</f>
        <v>0</v>
      </c>
      <c r="HA50" s="69">
        <f>VLOOKUP($A50,'346'!$AG$1:$HM$2,183,FALSE)</f>
        <v>0</v>
      </c>
      <c r="HB50" s="69">
        <f>VLOOKUP($A50,'346'!$AG$1:$HM$2,184,FALSE)</f>
        <v>0</v>
      </c>
      <c r="HC50" s="69">
        <f>VLOOKUP($A50,'346'!$AG$1:$HM$2,185,FALSE)</f>
        <v>0</v>
      </c>
      <c r="HD50" s="69">
        <f>VLOOKUP($A50,'346'!$AG$1:$HM$2,186,FALSE)</f>
        <v>0</v>
      </c>
      <c r="HE50" s="124">
        <f>VLOOKUP($A50,'346'!$AG$1:$HM$2,187,FALSE)</f>
        <v>0</v>
      </c>
      <c r="HF50" s="174"/>
    </row>
    <row r="51" spans="1:214" x14ac:dyDescent="0.25">
      <c r="A51" s="314">
        <f t="shared" si="0"/>
        <v>247</v>
      </c>
      <c r="B51" s="315">
        <f>VLOOKUP($A51,'347'!$AN$1:$HT$2,2,FALSE)</f>
        <v>0</v>
      </c>
      <c r="C51" s="313">
        <f>VLOOKUP($A51,'347'!$AN$1:$HT$2,3,FALSE)</f>
        <v>0</v>
      </c>
      <c r="D51" s="290">
        <f>VLOOKUP($A51,'347'!$AN$1:$HT$2,4,FALSE)</f>
        <v>0</v>
      </c>
      <c r="E51" s="292">
        <f>VLOOKUP($A51,'347'!$AN$1:$HT$2,5,FALSE)</f>
        <v>0</v>
      </c>
      <c r="F51" s="337"/>
      <c r="G51" s="73">
        <f>VLOOKUP($A51,'347'!$AN$1:$HT$2,6,FALSE)</f>
        <v>0</v>
      </c>
      <c r="H51" s="24">
        <f>VLOOKUP($A51,'347'!$AN$1:$HT$2,7,FALSE)</f>
        <v>0</v>
      </c>
      <c r="I51" s="24">
        <f>VLOOKUP($A51,'347'!$AN$1:$HT$2,8,FALSE)</f>
        <v>0</v>
      </c>
      <c r="J51" s="24">
        <f>VLOOKUP($A51,'347'!$AN$1:$HT$2,9,FALSE)</f>
        <v>0</v>
      </c>
      <c r="K51" s="24">
        <f>VLOOKUP($A51,'347'!$AN$1:$HT$2,10,FALSE)</f>
        <v>0</v>
      </c>
      <c r="L51" s="24">
        <f>VLOOKUP($A51,'347'!$AN$1:$HT$2,11,FALSE)</f>
        <v>0</v>
      </c>
      <c r="M51" s="137">
        <f>VLOOKUP($A51,'347'!$AN$1:$HT$2,12,FALSE)</f>
        <v>0</v>
      </c>
      <c r="N51" s="337"/>
      <c r="O51" s="74">
        <f>VLOOKUP($A51,'347'!$AN$1:$HT$2,13,FALSE)</f>
        <v>0</v>
      </c>
      <c r="P51" s="69">
        <f>VLOOKUP($A51,'347'!$AN$1:$HT$2,14,FALSE)</f>
        <v>0</v>
      </c>
      <c r="Q51" s="69">
        <f>VLOOKUP($A51,'347'!$AN$1:$HT$2,15,FALSE)</f>
        <v>0</v>
      </c>
      <c r="R51" s="69">
        <f>VLOOKUP($A51,'347'!$AN$1:$HT$2,16,FALSE)</f>
        <v>0</v>
      </c>
      <c r="S51" s="69">
        <f>VLOOKUP($A51,'347'!$AN$1:$HT$2,17,FALSE)</f>
        <v>0</v>
      </c>
      <c r="T51" s="69">
        <f>VLOOKUP($A51,'347'!$AN$1:$HT$2,18,FALSE)</f>
        <v>0</v>
      </c>
      <c r="U51" s="75">
        <f>VLOOKUP($A51,'347'!$AN$1:$HT$2,19,FALSE)</f>
        <v>0</v>
      </c>
      <c r="V51" s="337"/>
      <c r="W51" s="74">
        <f>VLOOKUP($A51,'347'!$AN$1:$HT$2,20,FALSE)</f>
        <v>0</v>
      </c>
      <c r="X51" s="69">
        <f>VLOOKUP($A51,'347'!$AN$1:$HT$2,21,FALSE)</f>
        <v>0</v>
      </c>
      <c r="Y51" s="69">
        <f>VLOOKUP($A51,'347'!$AN$1:$HT$2,22,FALSE)</f>
        <v>0</v>
      </c>
      <c r="Z51" s="69">
        <f>VLOOKUP($A51,'347'!$AN$1:$HT$2,23,FALSE)</f>
        <v>0</v>
      </c>
      <c r="AA51" s="69">
        <f>VLOOKUP($A51,'347'!$AN$1:$HT$2,24,FALSE)</f>
        <v>0</v>
      </c>
      <c r="AB51" s="69">
        <f>VLOOKUP($A51,'347'!$AN$1:$HT$2,25,FALSE)</f>
        <v>0</v>
      </c>
      <c r="AC51" s="75">
        <f>VLOOKUP($A51,'347'!$AN$1:$HT$2,26,FALSE)</f>
        <v>0</v>
      </c>
      <c r="AD51" s="337"/>
      <c r="AE51" s="74">
        <f>VLOOKUP($A51,'347'!$AN$1:$HT$2,27,FALSE)</f>
        <v>0</v>
      </c>
      <c r="AF51" s="69">
        <f>VLOOKUP($A51,'347'!$AN$1:$HT$2,28,FALSE)</f>
        <v>0</v>
      </c>
      <c r="AG51" s="69">
        <f>VLOOKUP($A51,'347'!$AN$1:$HT$2,29,FALSE)</f>
        <v>0</v>
      </c>
      <c r="AH51" s="69">
        <f>VLOOKUP($A51,'347'!$AN$1:$HT$2,30,FALSE)</f>
        <v>0</v>
      </c>
      <c r="AI51" s="69">
        <f>VLOOKUP($A51,'347'!$AN$1:$HT$2,31,FALSE)</f>
        <v>0</v>
      </c>
      <c r="AJ51" s="69">
        <f>VLOOKUP($A51,'347'!$AN$1:$HT$2,32,FALSE)</f>
        <v>0</v>
      </c>
      <c r="AK51" s="75">
        <f>VLOOKUP($A51,'347'!$AN$1:$HT$2,33,FALSE)</f>
        <v>0</v>
      </c>
      <c r="AL51" s="337"/>
      <c r="AM51" s="74">
        <f>VLOOKUP($A51,'347'!$AN$1:$HT$2,34,FALSE)</f>
        <v>0</v>
      </c>
      <c r="AN51" s="69">
        <f>VLOOKUP($A51,'347'!$AN$1:$HT$2,35,FALSE)</f>
        <v>0</v>
      </c>
      <c r="AO51" s="69">
        <f>VLOOKUP($A51,'347'!$AN$1:$HT$2,36,FALSE)</f>
        <v>0</v>
      </c>
      <c r="AP51" s="69">
        <f>VLOOKUP($A51,'347'!$AN$1:$HT$2,37,FALSE)</f>
        <v>0</v>
      </c>
      <c r="AQ51" s="69">
        <f>VLOOKUP($A51,'347'!$AN$1:$HT$2,38,FALSE)</f>
        <v>0</v>
      </c>
      <c r="AR51" s="69">
        <f>VLOOKUP($A51,'347'!$AN$1:$HT$2,39,FALSE)</f>
        <v>0</v>
      </c>
      <c r="AS51" s="75">
        <f>VLOOKUP($A51,'347'!$AN$1:$HT$2,40,FALSE)</f>
        <v>0</v>
      </c>
      <c r="AT51" s="337"/>
      <c r="AU51" s="74">
        <f>VLOOKUP($A51,'347'!$AN$1:$HT$2,41,FALSE)</f>
        <v>0</v>
      </c>
      <c r="AV51" s="69">
        <f>VLOOKUP($A51,'347'!$AN$1:$HT$2,42,FALSE)</f>
        <v>0</v>
      </c>
      <c r="AW51" s="69">
        <f>VLOOKUP($A51,'347'!$AN$1:$HT$2,43,FALSE)</f>
        <v>0</v>
      </c>
      <c r="AX51" s="69">
        <f>VLOOKUP($A51,'347'!$AN$1:$HT$2,44,FALSE)</f>
        <v>0</v>
      </c>
      <c r="AY51" s="69">
        <f>VLOOKUP($A51,'347'!$AN$1:$HT$2,45,FALSE)</f>
        <v>0</v>
      </c>
      <c r="AZ51" s="69">
        <f>VLOOKUP($A51,'347'!$AN$1:$HT$2,46,FALSE)</f>
        <v>0</v>
      </c>
      <c r="BA51" s="75">
        <f>VLOOKUP($A51,'347'!$AN$1:$HT$2,47,FALSE)</f>
        <v>0</v>
      </c>
      <c r="BB51" s="337"/>
      <c r="BC51" s="74">
        <f>VLOOKUP($A51,'347'!$AN$1:$HT$2,48,FALSE)</f>
        <v>0</v>
      </c>
      <c r="BD51" s="69">
        <f>VLOOKUP($A51,'347'!$AN$1:$HT$2,49,FALSE)</f>
        <v>0</v>
      </c>
      <c r="BE51" s="69">
        <f>VLOOKUP($A51,'347'!$AN$1:$HT$2,50,FALSE)</f>
        <v>0</v>
      </c>
      <c r="BF51" s="69">
        <f>VLOOKUP($A51,'347'!$AN$1:$HT$2,51,FALSE)</f>
        <v>0</v>
      </c>
      <c r="BG51" s="69">
        <f>VLOOKUP($A51,'347'!$AN$1:$HT$2,52,FALSE)</f>
        <v>0</v>
      </c>
      <c r="BH51" s="69">
        <f>VLOOKUP($A51,'347'!$AN$1:$HT$2,53,FALSE)</f>
        <v>0</v>
      </c>
      <c r="BI51" s="75">
        <f>VLOOKUP($A51,'347'!$AN$1:$HT$2,54,FALSE)</f>
        <v>0</v>
      </c>
      <c r="BJ51" s="337"/>
      <c r="BK51" s="74">
        <f>VLOOKUP($A51,'347'!$AN$1:$HT$2,55,FALSE)</f>
        <v>0</v>
      </c>
      <c r="BL51" s="69">
        <f>VLOOKUP($A51,'347'!$AN$1:$HT$2,56,FALSE)</f>
        <v>0</v>
      </c>
      <c r="BM51" s="69">
        <f>VLOOKUP($A51,'347'!$AN$1:$HT$2,57,FALSE)</f>
        <v>0</v>
      </c>
      <c r="BN51" s="69">
        <f>VLOOKUP($A51,'347'!$AN$1:$HT$2,58,FALSE)</f>
        <v>0</v>
      </c>
      <c r="BO51" s="69">
        <f>VLOOKUP($A51,'347'!$AN$1:$HT$2,59,FALSE)</f>
        <v>0</v>
      </c>
      <c r="BP51" s="69">
        <f>VLOOKUP($A51,'347'!$AN$1:$HT$2,60,FALSE)</f>
        <v>0</v>
      </c>
      <c r="BQ51" s="75">
        <f>VLOOKUP($A51,'347'!$AN$1:$HT$2,61,FALSE)</f>
        <v>0</v>
      </c>
      <c r="BR51" s="337"/>
      <c r="BS51" s="74">
        <f>VLOOKUP($A51,'347'!$AN$1:$HT$2,62,FALSE)</f>
        <v>0</v>
      </c>
      <c r="BT51" s="69">
        <f>VLOOKUP($A51,'347'!$AN$1:$HT$2,63,FALSE)</f>
        <v>0</v>
      </c>
      <c r="BU51" s="69">
        <f>VLOOKUP($A51,'347'!$AN$1:$HT$2,64,FALSE)</f>
        <v>0</v>
      </c>
      <c r="BV51" s="69">
        <f>VLOOKUP($A51,'347'!$AN$1:$HT$2,65,FALSE)</f>
        <v>0</v>
      </c>
      <c r="BW51" s="69">
        <f>VLOOKUP($A51,'347'!$AN$1:$HT$2,66,FALSE)</f>
        <v>0</v>
      </c>
      <c r="BX51" s="69">
        <f>VLOOKUP($A51,'347'!$AN$1:$HT$2,67,FALSE)</f>
        <v>0</v>
      </c>
      <c r="BY51" s="75">
        <f>VLOOKUP($A51,'347'!$AN$1:$HT$2,68,FALSE)</f>
        <v>0</v>
      </c>
      <c r="BZ51" s="337"/>
      <c r="CA51" s="74">
        <f>VLOOKUP($A51,'347'!$AN$1:$HT$2,69,FALSE)</f>
        <v>0</v>
      </c>
      <c r="CB51" s="69">
        <f>VLOOKUP($A51,'347'!$AN$1:$HT$2,70,FALSE)</f>
        <v>0</v>
      </c>
      <c r="CC51" s="69">
        <f>VLOOKUP($A51,'347'!$AN$1:$HT$2,71,FALSE)</f>
        <v>0</v>
      </c>
      <c r="CD51" s="69">
        <f>VLOOKUP($A51,'347'!$AN$1:$HT$2,72,FALSE)</f>
        <v>0</v>
      </c>
      <c r="CE51" s="69">
        <f>VLOOKUP($A51,'347'!$AN$1:$HT$2,73,FALSE)</f>
        <v>0</v>
      </c>
      <c r="CF51" s="69">
        <f>VLOOKUP($A51,'347'!$AN$1:$HT$2,74,FALSE)</f>
        <v>0</v>
      </c>
      <c r="CG51" s="75">
        <f>VLOOKUP($A51,'347'!$AN$1:$HT$2,75,FALSE)</f>
        <v>0</v>
      </c>
      <c r="CH51" s="337"/>
      <c r="CI51" s="74">
        <f>VLOOKUP($A51,'347'!$AN$1:$HT$2,76,FALSE)</f>
        <v>0</v>
      </c>
      <c r="CJ51" s="69">
        <f>VLOOKUP($A51,'347'!$AN$1:$HT$2,77,FALSE)</f>
        <v>0</v>
      </c>
      <c r="CK51" s="69">
        <f>VLOOKUP($A51,'347'!$AN$1:$HT$2,78,FALSE)</f>
        <v>0</v>
      </c>
      <c r="CL51" s="69">
        <f>VLOOKUP($A51,'347'!$AN$1:$HT$2,79,FALSE)</f>
        <v>0</v>
      </c>
      <c r="CM51" s="69">
        <f>VLOOKUP($A51,'347'!$AN$1:$HT$2,80,FALSE)</f>
        <v>0</v>
      </c>
      <c r="CN51" s="69">
        <f>VLOOKUP($A51,'347'!$AN$1:$HT$2,81,FALSE)</f>
        <v>0</v>
      </c>
      <c r="CO51" s="75">
        <f>VLOOKUP($A51,'347'!$AN$1:$HT$2,82,FALSE)</f>
        <v>0</v>
      </c>
      <c r="CP51" s="337"/>
      <c r="CQ51" s="74">
        <f>VLOOKUP($A51,'347'!$AN$1:$HT$2,83,FALSE)</f>
        <v>0</v>
      </c>
      <c r="CR51" s="69">
        <f>VLOOKUP($A51,'347'!$AN$1:$HT$2,84,FALSE)</f>
        <v>0</v>
      </c>
      <c r="CS51" s="69">
        <f>VLOOKUP($A51,'347'!$AN$1:$HT$2,85,FALSE)</f>
        <v>0</v>
      </c>
      <c r="CT51" s="69">
        <f>VLOOKUP($A51,'347'!$AN$1:$HT$2,86,FALSE)</f>
        <v>0</v>
      </c>
      <c r="CU51" s="69">
        <f>VLOOKUP($A51,'347'!$AN$1:$HT$2,87,FALSE)</f>
        <v>0</v>
      </c>
      <c r="CV51" s="69">
        <f>VLOOKUP($A51,'347'!$AN$1:$HT$2,88,FALSE)</f>
        <v>0</v>
      </c>
      <c r="CW51" s="75">
        <f>VLOOKUP($A51,'347'!$AN$1:$HT$2,89,FALSE)</f>
        <v>0</v>
      </c>
      <c r="CX51" s="337"/>
      <c r="CY51" s="74">
        <f>VLOOKUP($A51,'347'!$AN$1:$HT$2,90,FALSE)</f>
        <v>0</v>
      </c>
      <c r="CZ51" s="69">
        <f>VLOOKUP($A51,'347'!$AN$1:$HT$2,91,FALSE)</f>
        <v>0</v>
      </c>
      <c r="DA51" s="69">
        <f>VLOOKUP($A51,'347'!$AN$1:$HT$2,92,FALSE)</f>
        <v>0</v>
      </c>
      <c r="DB51" s="69">
        <f>VLOOKUP($A51,'347'!$AN$1:$HT$2,93,FALSE)</f>
        <v>0</v>
      </c>
      <c r="DC51" s="69">
        <f>VLOOKUP($A51,'347'!$AN$1:$HT$2,94,FALSE)</f>
        <v>0</v>
      </c>
      <c r="DD51" s="69">
        <f>VLOOKUP($A51,'347'!$AN$1:$HT$2,95,FALSE)</f>
        <v>0</v>
      </c>
      <c r="DE51" s="75">
        <f>VLOOKUP($A51,'347'!$AN$1:$HT$2,96,FALSE)</f>
        <v>0</v>
      </c>
      <c r="DF51" s="337"/>
      <c r="DG51" s="74">
        <f>VLOOKUP($A51,'347'!$AN$1:$HT$2,97,FALSE)</f>
        <v>0</v>
      </c>
      <c r="DH51" s="69">
        <f>VLOOKUP($A51,'347'!$AN$1:$HT$2,98,FALSE)</f>
        <v>0</v>
      </c>
      <c r="DI51" s="69">
        <f>VLOOKUP($A51,'347'!$AN$1:$HT$2,99,FALSE)</f>
        <v>0</v>
      </c>
      <c r="DJ51" s="69">
        <f>VLOOKUP($A51,'347'!$AN$1:$HT$2,100,FALSE)</f>
        <v>0</v>
      </c>
      <c r="DK51" s="69">
        <f>VLOOKUP($A51,'347'!$AN$1:$HT$2,101,FALSE)</f>
        <v>0</v>
      </c>
      <c r="DL51" s="69">
        <f>VLOOKUP($A51,'347'!$AN$1:$HT$2,102,FALSE)</f>
        <v>0</v>
      </c>
      <c r="DM51" s="75">
        <f>VLOOKUP($A51,'347'!$AN$1:$HT$2,103,FALSE)</f>
        <v>0</v>
      </c>
      <c r="DN51" s="337"/>
      <c r="DO51" s="74">
        <f>VLOOKUP($A51,'347'!$AN$1:$HT$2,104,FALSE)</f>
        <v>0</v>
      </c>
      <c r="DP51" s="69">
        <f>VLOOKUP($A51,'347'!$AN$1:$HT$2,105,FALSE)</f>
        <v>0</v>
      </c>
      <c r="DQ51" s="69">
        <f>VLOOKUP($A51,'347'!$AN$1:$HT$2,106,FALSE)</f>
        <v>0</v>
      </c>
      <c r="DR51" s="69">
        <f>VLOOKUP($A51,'347'!$AN$1:$HT$2,107,FALSE)</f>
        <v>0</v>
      </c>
      <c r="DS51" s="69">
        <f>VLOOKUP($A51,'347'!$AN$1:$HT$2,108,FALSE)</f>
        <v>0</v>
      </c>
      <c r="DT51" s="69">
        <f>VLOOKUP($A51,'347'!$AN$1:$HT$2,109,FALSE)</f>
        <v>0</v>
      </c>
      <c r="DU51" s="75">
        <f>VLOOKUP($A51,'347'!$AN$1:$HT$2,110,FALSE)</f>
        <v>0</v>
      </c>
      <c r="DV51" s="337"/>
      <c r="DW51" s="74">
        <f>VLOOKUP($A51,'347'!$AN$1:$HT$2,111,FALSE)</f>
        <v>0</v>
      </c>
      <c r="DX51" s="69">
        <f>VLOOKUP($A51,'347'!$AN$1:$HT$2,112,FALSE)</f>
        <v>0</v>
      </c>
      <c r="DY51" s="69">
        <f>VLOOKUP($A51,'347'!$AN$1:$HT$2,113,FALSE)</f>
        <v>0</v>
      </c>
      <c r="DZ51" s="69">
        <f>VLOOKUP($A51,'347'!$AN$1:$HT$2,114,FALSE)</f>
        <v>0</v>
      </c>
      <c r="EA51" s="69">
        <f>VLOOKUP($A51,'347'!$AN$1:$HT$2,115,FALSE)</f>
        <v>0</v>
      </c>
      <c r="EB51" s="69">
        <f>VLOOKUP($A51,'347'!$AN$1:$HT$2,116,FALSE)</f>
        <v>0</v>
      </c>
      <c r="EC51" s="75">
        <f>VLOOKUP($A51,'347'!$AN$1:$HT$2,117,FALSE)</f>
        <v>0</v>
      </c>
      <c r="ED51" s="337"/>
      <c r="EE51" s="74">
        <f>VLOOKUP($A51,'347'!$AN$1:$HT$2,118,FALSE)</f>
        <v>0</v>
      </c>
      <c r="EF51" s="69">
        <f>VLOOKUP($A51,'347'!$AN$1:$HT$2,119,FALSE)</f>
        <v>0</v>
      </c>
      <c r="EG51" s="69">
        <f>VLOOKUP($A51,'347'!$AN$1:$HT$2,120,FALSE)</f>
        <v>0</v>
      </c>
      <c r="EH51" s="69">
        <f>VLOOKUP($A51,'347'!$AN$1:$HT$2,121,FALSE)</f>
        <v>0</v>
      </c>
      <c r="EI51" s="69">
        <f>VLOOKUP($A51,'347'!$AN$1:$HT$2,122,FALSE)</f>
        <v>0</v>
      </c>
      <c r="EJ51" s="69">
        <f>VLOOKUP($A51,'347'!$AN$1:$HT$2,123,FALSE)</f>
        <v>0</v>
      </c>
      <c r="EK51" s="75">
        <f>VLOOKUP($A51,'347'!$AN$1:$HT$2,124,FALSE)</f>
        <v>0</v>
      </c>
      <c r="EL51" s="337"/>
      <c r="EM51" s="74">
        <f>VLOOKUP($A51,'347'!$AN$1:$HT$2,125,FALSE)</f>
        <v>0</v>
      </c>
      <c r="EN51" s="69">
        <f>VLOOKUP($A51,'347'!$AN$1:$HT$2,126,FALSE)</f>
        <v>0</v>
      </c>
      <c r="EO51" s="69">
        <f>VLOOKUP($A51,'347'!$AN$1:$HT$2,127,FALSE)</f>
        <v>0</v>
      </c>
      <c r="EP51" s="69">
        <f>VLOOKUP($A51,'347'!$AN$1:$HT$2,128,FALSE)</f>
        <v>0</v>
      </c>
      <c r="EQ51" s="69">
        <f>VLOOKUP($A51,'347'!$AN$1:$HT$2,129,FALSE)</f>
        <v>0</v>
      </c>
      <c r="ER51" s="69">
        <f>VLOOKUP($A51,'347'!$AN$1:$HT$2,130,FALSE)</f>
        <v>0</v>
      </c>
      <c r="ES51" s="75">
        <f>VLOOKUP($A51,'347'!$AN$1:$HT$2,131,FALSE)</f>
        <v>0</v>
      </c>
      <c r="ET51" s="337"/>
      <c r="EU51" s="74">
        <f>VLOOKUP($A51,'347'!$AN$1:$HT$2,132,FALSE)</f>
        <v>0</v>
      </c>
      <c r="EV51" s="69">
        <f>VLOOKUP($A51,'347'!$AN$1:$HT$2,133,FALSE)</f>
        <v>0</v>
      </c>
      <c r="EW51" s="69">
        <f>VLOOKUP($A51,'347'!$AN$1:$HT$2,134,FALSE)</f>
        <v>0</v>
      </c>
      <c r="EX51" s="69">
        <f>VLOOKUP($A51,'347'!$AN$1:$HT$2,135,FALSE)</f>
        <v>0</v>
      </c>
      <c r="EY51" s="69">
        <f>VLOOKUP($A51,'347'!$AN$1:$HT$2,136,FALSE)</f>
        <v>0</v>
      </c>
      <c r="EZ51" s="69">
        <f>VLOOKUP($A51,'347'!$AN$1:$HT$2,137,FALSE)</f>
        <v>0</v>
      </c>
      <c r="FA51" s="75">
        <f>VLOOKUP($A51,'347'!$AN$1:$HT$2,138,FALSE)</f>
        <v>0</v>
      </c>
      <c r="FB51" s="337"/>
      <c r="FC51" s="74">
        <f>VLOOKUP($A51,'347'!$AN$1:$HT$2,139,FALSE)</f>
        <v>0</v>
      </c>
      <c r="FD51" s="69">
        <f>VLOOKUP($A51,'347'!$AN$1:$HT$2,140,FALSE)</f>
        <v>0</v>
      </c>
      <c r="FE51" s="69">
        <f>VLOOKUP($A51,'347'!$AN$1:$HT$2,141,FALSE)</f>
        <v>0</v>
      </c>
      <c r="FF51" s="69">
        <f>VLOOKUP($A51,'347'!$AN$1:$HT$2,142,FALSE)</f>
        <v>0</v>
      </c>
      <c r="FG51" s="69">
        <f>VLOOKUP($A51,'347'!$AN$1:$HT$2,143,FALSE)</f>
        <v>0</v>
      </c>
      <c r="FH51" s="69">
        <f>VLOOKUP($A51,'347'!$AN$1:$HT$2,144,FALSE)</f>
        <v>0</v>
      </c>
      <c r="FI51" s="75">
        <f>VLOOKUP($A51,'347'!$AN$1:$HT$2,145,FALSE)</f>
        <v>0</v>
      </c>
      <c r="FJ51" s="337"/>
      <c r="FK51" s="74">
        <f>VLOOKUP($A51,'347'!$AN$1:$HT$2,146,FALSE)</f>
        <v>0</v>
      </c>
      <c r="FL51" s="69">
        <f>VLOOKUP($A51,'347'!$AN$1:$HT$2,147,FALSE)</f>
        <v>0</v>
      </c>
      <c r="FM51" s="69">
        <f>VLOOKUP($A51,'347'!$AN$1:$HT$2,148,FALSE)</f>
        <v>0</v>
      </c>
      <c r="FN51" s="69">
        <f>VLOOKUP($A51,'347'!$AN$1:$HT$2,149,FALSE)</f>
        <v>0</v>
      </c>
      <c r="FO51" s="69">
        <f>VLOOKUP($A51,'347'!$AN$1:$HT$2,150,FALSE)</f>
        <v>0</v>
      </c>
      <c r="FP51" s="69">
        <f>VLOOKUP($A51,'347'!$AN$1:$HT$2,151,FALSE)</f>
        <v>0</v>
      </c>
      <c r="FQ51" s="75">
        <f>VLOOKUP($A51,'347'!$AN$1:$HT$2,152,FALSE)</f>
        <v>0</v>
      </c>
      <c r="FR51" s="337"/>
      <c r="FS51" s="74">
        <f>VLOOKUP($A51,'347'!$AN$1:$HT$2,153,FALSE)</f>
        <v>0</v>
      </c>
      <c r="FT51" s="69">
        <f>VLOOKUP($A51,'347'!$AN$1:$HT$2,154,FALSE)</f>
        <v>0</v>
      </c>
      <c r="FU51" s="69">
        <f>VLOOKUP($A51,'347'!$AN$1:$HT$2,155,FALSE)</f>
        <v>0</v>
      </c>
      <c r="FV51" s="69">
        <f>VLOOKUP($A51,'347'!$AN$1:$HT$2,156,FALSE)</f>
        <v>0</v>
      </c>
      <c r="FW51" s="69">
        <f>VLOOKUP($A51,'347'!$AN$1:$HT$2,157,FALSE)</f>
        <v>0</v>
      </c>
      <c r="FX51" s="69">
        <f>VLOOKUP($A51,'347'!$AN$1:$HT$2,158,FALSE)</f>
        <v>0</v>
      </c>
      <c r="FY51" s="75">
        <f>VLOOKUP($A51,'347'!$AN$1:$HT$2,159,FALSE)</f>
        <v>0</v>
      </c>
      <c r="FZ51" s="337"/>
      <c r="GA51" s="74">
        <f>VLOOKUP($A51,'347'!$AN$1:$HT$2,160,FALSE)</f>
        <v>0</v>
      </c>
      <c r="GB51" s="69">
        <f>VLOOKUP($A51,'347'!$AN$1:$HT$2,161,FALSE)</f>
        <v>0</v>
      </c>
      <c r="GC51" s="69">
        <f>VLOOKUP($A51,'347'!$AN$1:$HT$2,162,FALSE)</f>
        <v>0</v>
      </c>
      <c r="GD51" s="69">
        <f>VLOOKUP($A51,'347'!$AN$1:$HT$2,163,FALSE)</f>
        <v>0</v>
      </c>
      <c r="GE51" s="69">
        <f>VLOOKUP($A51,'347'!$AN$1:$HT$2,164,FALSE)</f>
        <v>0</v>
      </c>
      <c r="GF51" s="69">
        <f>VLOOKUP($A51,'347'!$AN$1:$HT$2,165,FALSE)</f>
        <v>0</v>
      </c>
      <c r="GG51" s="75">
        <f>VLOOKUP($A51,'347'!$AN$1:$HT$2,166,FALSE)</f>
        <v>0</v>
      </c>
      <c r="GH51" s="337"/>
      <c r="GI51" s="74">
        <f>VLOOKUP($A51,'347'!$AN$1:$HT$2,167,FALSE)</f>
        <v>0</v>
      </c>
      <c r="GJ51" s="69">
        <f>VLOOKUP($A51,'347'!$AN$1:$HT$2,168,FALSE)</f>
        <v>0</v>
      </c>
      <c r="GK51" s="69">
        <f>VLOOKUP($A51,'347'!$AN$1:$HT$2,169,FALSE)</f>
        <v>0</v>
      </c>
      <c r="GL51" s="69">
        <f>VLOOKUP($A51,'347'!$AN$1:$HT$2,170,FALSE)</f>
        <v>0</v>
      </c>
      <c r="GM51" s="69">
        <f>VLOOKUP($A51,'347'!$AN$1:$HT$2,171,FALSE)</f>
        <v>0</v>
      </c>
      <c r="GN51" s="69">
        <f>VLOOKUP($A51,'347'!$AN$1:$HT$2,172,FALSE)</f>
        <v>0</v>
      </c>
      <c r="GO51" s="75">
        <f>VLOOKUP($A51,'347'!$AN$1:$HT$2,173,FALSE)</f>
        <v>0</v>
      </c>
      <c r="GP51" s="337"/>
      <c r="GQ51" s="74">
        <f>VLOOKUP($A51,'347'!$AN$1:$HT$2,174,FALSE)</f>
        <v>0</v>
      </c>
      <c r="GR51" s="69">
        <f>VLOOKUP($A51,'347'!$AN$1:$HT$2,175,FALSE)</f>
        <v>0</v>
      </c>
      <c r="GS51" s="69">
        <f>VLOOKUP($A51,'347'!$AN$1:$HT$2,176,FALSE)</f>
        <v>0</v>
      </c>
      <c r="GT51" s="69">
        <f>VLOOKUP($A51,'347'!$AN$1:$HT$2,177,FALSE)</f>
        <v>0</v>
      </c>
      <c r="GU51" s="69">
        <f>VLOOKUP($A51,'347'!$AN$1:$HT$2,178,FALSE)</f>
        <v>0</v>
      </c>
      <c r="GV51" s="69">
        <f>VLOOKUP($A51,'347'!$AN$1:$HT$2,179,FALSE)</f>
        <v>0</v>
      </c>
      <c r="GW51" s="75">
        <f>VLOOKUP($A51,'347'!$AN$1:$HT$2,180,FALSE)</f>
        <v>0</v>
      </c>
      <c r="GX51" s="337"/>
      <c r="GY51" s="74">
        <f>VLOOKUP($A51,'347'!$AN$1:$HT$2,181,FALSE)</f>
        <v>0</v>
      </c>
      <c r="GZ51" s="69">
        <f>VLOOKUP($A51,'347'!$AN$1:$HT$2,182,FALSE)</f>
        <v>0</v>
      </c>
      <c r="HA51" s="69">
        <f>VLOOKUP($A51,'347'!$AN$1:$HT$2,183,FALSE)</f>
        <v>0</v>
      </c>
      <c r="HB51" s="69">
        <f>VLOOKUP($A51,'347'!$AN$1:$HT$2,184,FALSE)</f>
        <v>0</v>
      </c>
      <c r="HC51" s="69">
        <f>VLOOKUP($A51,'347'!$AN$1:$HT$2,185,FALSE)</f>
        <v>0</v>
      </c>
      <c r="HD51" s="69">
        <f>VLOOKUP($A51,'347'!$AN$1:$HT$2,186,FALSE)</f>
        <v>0</v>
      </c>
      <c r="HE51" s="124">
        <f>VLOOKUP($A51,'347'!$AN$1:$HT$2,187,FALSE)</f>
        <v>0</v>
      </c>
      <c r="HF51" s="24"/>
    </row>
    <row r="52" spans="1:214" x14ac:dyDescent="0.25">
      <c r="A52" s="314">
        <f t="shared" si="0"/>
        <v>248</v>
      </c>
      <c r="B52" s="315">
        <f>VLOOKUP($A52,'348'!$AS$1:$HY$2,2,FALSE)</f>
        <v>0</v>
      </c>
      <c r="C52" s="290">
        <f>VLOOKUP($A52,'348'!$AS$1:$HY$2,3,FALSE)</f>
        <v>0</v>
      </c>
      <c r="D52" s="290">
        <f>VLOOKUP($A52,'348'!$AS$1:$HY$2,4,FALSE)</f>
        <v>0</v>
      </c>
      <c r="E52" s="292">
        <f>VLOOKUP($A52,'348'!$AS$1:$HY$2,5,FALSE)</f>
        <v>0</v>
      </c>
      <c r="F52" s="337"/>
      <c r="G52" s="73">
        <f>VLOOKUP($A52,'348'!$AS$1:$HY$2,6,FALSE)</f>
        <v>0</v>
      </c>
      <c r="H52" s="24">
        <f>VLOOKUP($A52,'348'!$AS$1:$HY$2,7,FALSE)</f>
        <v>0</v>
      </c>
      <c r="I52" s="24">
        <f>VLOOKUP($A52,'348'!$AS$1:$HY$2,8,FALSE)</f>
        <v>0</v>
      </c>
      <c r="J52" s="24">
        <f>VLOOKUP($A52,'348'!$AS$1:$HY$2,9,FALSE)</f>
        <v>0</v>
      </c>
      <c r="K52" s="24">
        <f>VLOOKUP($A52,'348'!$AS$1:$HY$2,10,FALSE)</f>
        <v>0</v>
      </c>
      <c r="L52" s="24">
        <f>VLOOKUP($A52,'348'!$AS$1:$HY$2,11,FALSE)</f>
        <v>0</v>
      </c>
      <c r="M52" s="137">
        <f>VLOOKUP($A52,'348'!$AS$1:$HY$2,12,FALSE)</f>
        <v>0</v>
      </c>
      <c r="N52" s="337"/>
      <c r="O52" s="74">
        <f>VLOOKUP($A52,'348'!$AS$1:$HY$2,13,FALSE)</f>
        <v>0</v>
      </c>
      <c r="P52" s="69">
        <f>VLOOKUP($A52,'348'!$AS$1:$HY$2,14,FALSE)</f>
        <v>0</v>
      </c>
      <c r="Q52" s="69">
        <f>VLOOKUP($A52,'348'!$AS$1:$HY$2,15,FALSE)</f>
        <v>0</v>
      </c>
      <c r="R52" s="69">
        <f>VLOOKUP($A52,'348'!$AS$1:$HY$2,16,FALSE)</f>
        <v>0</v>
      </c>
      <c r="S52" s="69">
        <f>VLOOKUP($A52,'348'!$AS$1:$HY$2,17,FALSE)</f>
        <v>0</v>
      </c>
      <c r="T52" s="69">
        <f>VLOOKUP($A52,'348'!$AS$1:$HY$2,18,FALSE)</f>
        <v>0</v>
      </c>
      <c r="U52" s="75">
        <f>VLOOKUP($A52,'348'!$AS$1:$HY$2,19,FALSE)</f>
        <v>0</v>
      </c>
      <c r="V52" s="337"/>
      <c r="W52" s="74">
        <f>VLOOKUP($A52,'348'!$AS$1:$HY$2,20,FALSE)</f>
        <v>0</v>
      </c>
      <c r="X52" s="69">
        <f>VLOOKUP($A52,'348'!$AS$1:$HY$2,21,FALSE)</f>
        <v>0</v>
      </c>
      <c r="Y52" s="69">
        <f>VLOOKUP($A52,'348'!$AS$1:$HY$2,22,FALSE)</f>
        <v>0</v>
      </c>
      <c r="Z52" s="69">
        <f>VLOOKUP($A52,'348'!$AS$1:$HY$2,23,FALSE)</f>
        <v>0</v>
      </c>
      <c r="AA52" s="69">
        <f>VLOOKUP($A52,'348'!$AS$1:$HY$2,24,FALSE)</f>
        <v>0</v>
      </c>
      <c r="AB52" s="69">
        <f>VLOOKUP($A52,'348'!$AS$1:$HY$2,25,FALSE)</f>
        <v>0</v>
      </c>
      <c r="AC52" s="75">
        <f>VLOOKUP($A52,'348'!$AS$1:$HY$2,26,FALSE)</f>
        <v>0</v>
      </c>
      <c r="AD52" s="337"/>
      <c r="AE52" s="74">
        <f>VLOOKUP($A52,'348'!$AS$1:$HY$2,27,FALSE)</f>
        <v>0</v>
      </c>
      <c r="AF52" s="69">
        <f>VLOOKUP($A52,'348'!$AS$1:$HY$2,28,FALSE)</f>
        <v>0</v>
      </c>
      <c r="AG52" s="69">
        <f>VLOOKUP($A52,'348'!$AS$1:$HY$2,29,FALSE)</f>
        <v>0</v>
      </c>
      <c r="AH52" s="69">
        <f>VLOOKUP($A52,'348'!$AS$1:$HY$2,30,FALSE)</f>
        <v>0</v>
      </c>
      <c r="AI52" s="69">
        <f>VLOOKUP($A52,'348'!$AS$1:$HY$2,31,FALSE)</f>
        <v>0</v>
      </c>
      <c r="AJ52" s="69">
        <f>VLOOKUP($A52,'348'!$AS$1:$HY$2,32,FALSE)</f>
        <v>0</v>
      </c>
      <c r="AK52" s="75">
        <f>VLOOKUP($A52,'348'!$AS$1:$HY$2,33,FALSE)</f>
        <v>0</v>
      </c>
      <c r="AL52" s="337"/>
      <c r="AM52" s="74">
        <f>VLOOKUP($A52,'348'!$AS$1:$HY$2,34,FALSE)</f>
        <v>0</v>
      </c>
      <c r="AN52" s="69">
        <f>VLOOKUP($A52,'348'!$AS$1:$HY$2,35,FALSE)</f>
        <v>0</v>
      </c>
      <c r="AO52" s="69">
        <f>VLOOKUP($A52,'348'!$AS$1:$HY$2,36,FALSE)</f>
        <v>0</v>
      </c>
      <c r="AP52" s="69">
        <f>VLOOKUP($A52,'348'!$AS$1:$HY$2,37,FALSE)</f>
        <v>0</v>
      </c>
      <c r="AQ52" s="69">
        <f>VLOOKUP($A52,'348'!$AS$1:$HY$2,38,FALSE)</f>
        <v>0</v>
      </c>
      <c r="AR52" s="69">
        <f>VLOOKUP($A52,'348'!$AS$1:$HY$2,39,FALSE)</f>
        <v>0</v>
      </c>
      <c r="AS52" s="75">
        <f>VLOOKUP($A52,'348'!$AS$1:$HY$2,40,FALSE)</f>
        <v>0</v>
      </c>
      <c r="AT52" s="337"/>
      <c r="AU52" s="74">
        <f>VLOOKUP($A52,'348'!$AS$1:$HY$2,41,FALSE)</f>
        <v>0</v>
      </c>
      <c r="AV52" s="69">
        <f>VLOOKUP($A52,'348'!$AS$1:$HY$2,42,FALSE)</f>
        <v>0</v>
      </c>
      <c r="AW52" s="69">
        <f>VLOOKUP($A52,'348'!$AS$1:$HY$2,43,FALSE)</f>
        <v>0</v>
      </c>
      <c r="AX52" s="69">
        <f>VLOOKUP($A52,'348'!$AS$1:$HY$2,44,FALSE)</f>
        <v>0</v>
      </c>
      <c r="AY52" s="69">
        <f>VLOOKUP($A52,'348'!$AS$1:$HY$2,45,FALSE)</f>
        <v>0</v>
      </c>
      <c r="AZ52" s="69">
        <f>VLOOKUP($A52,'348'!$AS$1:$HY$2,46,FALSE)</f>
        <v>0</v>
      </c>
      <c r="BA52" s="75">
        <f>VLOOKUP($A52,'348'!$AS$1:$HY$2,47,FALSE)</f>
        <v>0</v>
      </c>
      <c r="BB52" s="337"/>
      <c r="BC52" s="74">
        <f>VLOOKUP($A52,'348'!$AS$1:$HY$2,48,FALSE)</f>
        <v>0</v>
      </c>
      <c r="BD52" s="69">
        <f>VLOOKUP($A52,'348'!$AS$1:$HY$2,49,FALSE)</f>
        <v>0</v>
      </c>
      <c r="BE52" s="69">
        <f>VLOOKUP($A52,'348'!$AS$1:$HY$2,50,FALSE)</f>
        <v>0</v>
      </c>
      <c r="BF52" s="69">
        <f>VLOOKUP($A52,'348'!$AS$1:$HY$2,51,FALSE)</f>
        <v>0</v>
      </c>
      <c r="BG52" s="69">
        <f>VLOOKUP($A52,'348'!$AS$1:$HY$2,52,FALSE)</f>
        <v>0</v>
      </c>
      <c r="BH52" s="69">
        <f>VLOOKUP($A52,'348'!$AS$1:$HY$2,53,FALSE)</f>
        <v>0</v>
      </c>
      <c r="BI52" s="75">
        <f>VLOOKUP($A52,'348'!$AS$1:$HY$2,54,FALSE)</f>
        <v>0</v>
      </c>
      <c r="BJ52" s="337"/>
      <c r="BK52" s="74">
        <f>VLOOKUP($A52,'348'!$AS$1:$HY$2,55,FALSE)</f>
        <v>0</v>
      </c>
      <c r="BL52" s="69">
        <f>VLOOKUP($A52,'348'!$AS$1:$HY$2,56,FALSE)</f>
        <v>0</v>
      </c>
      <c r="BM52" s="69">
        <f>VLOOKUP($A52,'348'!$AS$1:$HY$2,57,FALSE)</f>
        <v>0</v>
      </c>
      <c r="BN52" s="69">
        <f>VLOOKUP($A52,'348'!$AS$1:$HY$2,58,FALSE)</f>
        <v>0</v>
      </c>
      <c r="BO52" s="69">
        <f>VLOOKUP($A52,'348'!$AS$1:$HY$2,59,FALSE)</f>
        <v>0</v>
      </c>
      <c r="BP52" s="69">
        <f>VLOOKUP($A52,'348'!$AS$1:$HY$2,60,FALSE)</f>
        <v>0</v>
      </c>
      <c r="BQ52" s="75">
        <f>VLOOKUP($A52,'348'!$AS$1:$HY$2,61,FALSE)</f>
        <v>0</v>
      </c>
      <c r="BR52" s="337"/>
      <c r="BS52" s="74">
        <f>VLOOKUP($A52,'348'!$AS$1:$HY$2,62,FALSE)</f>
        <v>0</v>
      </c>
      <c r="BT52" s="69">
        <f>VLOOKUP($A52,'348'!$AS$1:$HY$2,63,FALSE)</f>
        <v>0</v>
      </c>
      <c r="BU52" s="69">
        <f>VLOOKUP($A52,'348'!$AS$1:$HY$2,64,FALSE)</f>
        <v>0</v>
      </c>
      <c r="BV52" s="69">
        <f>VLOOKUP($A52,'348'!$AS$1:$HY$2,65,FALSE)</f>
        <v>0</v>
      </c>
      <c r="BW52" s="69">
        <f>VLOOKUP($A52,'348'!$AS$1:$HY$2,66,FALSE)</f>
        <v>0</v>
      </c>
      <c r="BX52" s="69">
        <f>VLOOKUP($A52,'348'!$AS$1:$HY$2,67,FALSE)</f>
        <v>0</v>
      </c>
      <c r="BY52" s="75">
        <f>VLOOKUP($A52,'348'!$AS$1:$HY$2,68,FALSE)</f>
        <v>0</v>
      </c>
      <c r="BZ52" s="337"/>
      <c r="CA52" s="74">
        <f>VLOOKUP($A52,'348'!$AS$1:$HY$2,69,FALSE)</f>
        <v>0</v>
      </c>
      <c r="CB52" s="69">
        <f>VLOOKUP($A52,'348'!$AS$1:$HY$2,70,FALSE)</f>
        <v>0</v>
      </c>
      <c r="CC52" s="69">
        <f>VLOOKUP($A52,'348'!$AS$1:$HY$2,71,FALSE)</f>
        <v>0</v>
      </c>
      <c r="CD52" s="69">
        <f>VLOOKUP($A52,'348'!$AS$1:$HY$2,72,FALSE)</f>
        <v>0</v>
      </c>
      <c r="CE52" s="69">
        <f>VLOOKUP($A52,'348'!$AS$1:$HY$2,73,FALSE)</f>
        <v>0</v>
      </c>
      <c r="CF52" s="69">
        <f>VLOOKUP($A52,'348'!$AS$1:$HY$2,74,FALSE)</f>
        <v>0</v>
      </c>
      <c r="CG52" s="75">
        <f>VLOOKUP($A52,'348'!$AS$1:$HY$2,75,FALSE)</f>
        <v>0</v>
      </c>
      <c r="CH52" s="337"/>
      <c r="CI52" s="74">
        <f>VLOOKUP($A52,'348'!$AS$1:$HY$2,76,FALSE)</f>
        <v>0</v>
      </c>
      <c r="CJ52" s="69">
        <f>VLOOKUP($A52,'348'!$AS$1:$HY$2,77,FALSE)</f>
        <v>0</v>
      </c>
      <c r="CK52" s="69">
        <f>VLOOKUP($A52,'348'!$AS$1:$HY$2,78,FALSE)</f>
        <v>0</v>
      </c>
      <c r="CL52" s="69">
        <f>VLOOKUP($A52,'348'!$AS$1:$HY$2,79,FALSE)</f>
        <v>0</v>
      </c>
      <c r="CM52" s="69">
        <f>VLOOKUP($A52,'348'!$AS$1:$HY$2,80,FALSE)</f>
        <v>0</v>
      </c>
      <c r="CN52" s="69">
        <f>VLOOKUP($A52,'348'!$AS$1:$HY$2,81,FALSE)</f>
        <v>0</v>
      </c>
      <c r="CO52" s="75">
        <f>VLOOKUP($A52,'348'!$AS$1:$HY$2,82,FALSE)</f>
        <v>0</v>
      </c>
      <c r="CP52" s="337"/>
      <c r="CQ52" s="74">
        <f>VLOOKUP($A52,'348'!$AS$1:$HY$2,83,FALSE)</f>
        <v>0</v>
      </c>
      <c r="CR52" s="69">
        <f>VLOOKUP($A52,'348'!$AS$1:$HY$2,84,FALSE)</f>
        <v>0</v>
      </c>
      <c r="CS52" s="69">
        <f>VLOOKUP($A52,'348'!$AS$1:$HY$2,85,FALSE)</f>
        <v>0</v>
      </c>
      <c r="CT52" s="69">
        <f>VLOOKUP($A52,'348'!$AS$1:$HY$2,86,FALSE)</f>
        <v>0</v>
      </c>
      <c r="CU52" s="69">
        <f>VLOOKUP($A52,'348'!$AS$1:$HY$2,87,FALSE)</f>
        <v>0</v>
      </c>
      <c r="CV52" s="69">
        <f>VLOOKUP($A52,'348'!$AS$1:$HY$2,88,FALSE)</f>
        <v>0</v>
      </c>
      <c r="CW52" s="75">
        <f>VLOOKUP($A52,'348'!$AS$1:$HY$2,89,FALSE)</f>
        <v>0</v>
      </c>
      <c r="CX52" s="337"/>
      <c r="CY52" s="74">
        <f>VLOOKUP($A52,'348'!$AS$1:$HY$2,90,FALSE)</f>
        <v>0</v>
      </c>
      <c r="CZ52" s="69">
        <f>VLOOKUP($A52,'348'!$AS$1:$HY$2,91,FALSE)</f>
        <v>0</v>
      </c>
      <c r="DA52" s="69">
        <f>VLOOKUP($A52,'348'!$AS$1:$HY$2,92,FALSE)</f>
        <v>0</v>
      </c>
      <c r="DB52" s="69">
        <f>VLOOKUP($A52,'348'!$AS$1:$HY$2,93,FALSE)</f>
        <v>0</v>
      </c>
      <c r="DC52" s="69">
        <f>VLOOKUP($A52,'348'!$AS$1:$HY$2,94,FALSE)</f>
        <v>0</v>
      </c>
      <c r="DD52" s="69">
        <f>VLOOKUP($A52,'348'!$AS$1:$HY$2,95,FALSE)</f>
        <v>0</v>
      </c>
      <c r="DE52" s="75">
        <f>VLOOKUP($A52,'348'!$AS$1:$HY$2,96,FALSE)</f>
        <v>0</v>
      </c>
      <c r="DF52" s="337"/>
      <c r="DG52" s="74">
        <f>VLOOKUP($A52,'348'!$AS$1:$HY$2,97,FALSE)</f>
        <v>0</v>
      </c>
      <c r="DH52" s="69">
        <f>VLOOKUP($A52,'348'!$AS$1:$HY$2,98,FALSE)</f>
        <v>0</v>
      </c>
      <c r="DI52" s="69">
        <f>VLOOKUP($A52,'348'!$AS$1:$HY$2,99,FALSE)</f>
        <v>0</v>
      </c>
      <c r="DJ52" s="69">
        <f>VLOOKUP($A52,'348'!$AS$1:$HY$2,100,FALSE)</f>
        <v>0</v>
      </c>
      <c r="DK52" s="69">
        <f>VLOOKUP($A52,'348'!$AS$1:$HY$2,101,FALSE)</f>
        <v>0</v>
      </c>
      <c r="DL52" s="69">
        <f>VLOOKUP($A52,'348'!$AS$1:$HY$2,102,FALSE)</f>
        <v>0</v>
      </c>
      <c r="DM52" s="75">
        <f>VLOOKUP($A52,'348'!$AS$1:$HY$2,103,FALSE)</f>
        <v>0</v>
      </c>
      <c r="DN52" s="337"/>
      <c r="DO52" s="74">
        <f>VLOOKUP($A52,'348'!$AS$1:$HY$2,104,FALSE)</f>
        <v>0</v>
      </c>
      <c r="DP52" s="69">
        <f>VLOOKUP($A52,'348'!$AS$1:$HY$2,105,FALSE)</f>
        <v>0</v>
      </c>
      <c r="DQ52" s="69">
        <f>VLOOKUP($A52,'348'!$AS$1:$HY$2,106,FALSE)</f>
        <v>0</v>
      </c>
      <c r="DR52" s="69">
        <f>VLOOKUP($A52,'348'!$AS$1:$HY$2,107,FALSE)</f>
        <v>0</v>
      </c>
      <c r="DS52" s="69">
        <f>VLOOKUP($A52,'348'!$AS$1:$HY$2,108,FALSE)</f>
        <v>0</v>
      </c>
      <c r="DT52" s="69">
        <f>VLOOKUP($A52,'348'!$AS$1:$HY$2,109,FALSE)</f>
        <v>0</v>
      </c>
      <c r="DU52" s="75">
        <f>VLOOKUP($A52,'348'!$AS$1:$HY$2,110,FALSE)</f>
        <v>0</v>
      </c>
      <c r="DV52" s="337"/>
      <c r="DW52" s="74">
        <f>VLOOKUP($A52,'348'!$AS$1:$HY$2,111,FALSE)</f>
        <v>0</v>
      </c>
      <c r="DX52" s="69">
        <f>VLOOKUP($A52,'348'!$AS$1:$HY$2,112,FALSE)</f>
        <v>0</v>
      </c>
      <c r="DY52" s="69">
        <f>VLOOKUP($A52,'348'!$AS$1:$HY$2,113,FALSE)</f>
        <v>0</v>
      </c>
      <c r="DZ52" s="69">
        <f>VLOOKUP($A52,'348'!$AS$1:$HY$2,114,FALSE)</f>
        <v>0</v>
      </c>
      <c r="EA52" s="69">
        <f>VLOOKUP($A52,'348'!$AS$1:$HY$2,115,FALSE)</f>
        <v>0</v>
      </c>
      <c r="EB52" s="69">
        <f>VLOOKUP($A52,'348'!$AS$1:$HY$2,116,FALSE)</f>
        <v>0</v>
      </c>
      <c r="EC52" s="75">
        <f>VLOOKUP($A52,'348'!$AS$1:$HY$2,117,FALSE)</f>
        <v>0</v>
      </c>
      <c r="ED52" s="337"/>
      <c r="EE52" s="74">
        <f>VLOOKUP($A52,'348'!$AS$1:$HY$2,118,FALSE)</f>
        <v>0</v>
      </c>
      <c r="EF52" s="69">
        <f>VLOOKUP($A52,'348'!$AS$1:$HY$2,119,FALSE)</f>
        <v>0</v>
      </c>
      <c r="EG52" s="69">
        <f>VLOOKUP($A52,'348'!$AS$1:$HY$2,120,FALSE)</f>
        <v>0</v>
      </c>
      <c r="EH52" s="69">
        <f>VLOOKUP($A52,'348'!$AS$1:$HY$2,121,FALSE)</f>
        <v>0</v>
      </c>
      <c r="EI52" s="69">
        <f>VLOOKUP($A52,'348'!$AS$1:$HY$2,122,FALSE)</f>
        <v>0</v>
      </c>
      <c r="EJ52" s="69">
        <f>VLOOKUP($A52,'348'!$AS$1:$HY$2,123,FALSE)</f>
        <v>0</v>
      </c>
      <c r="EK52" s="75">
        <f>VLOOKUP($A52,'348'!$AS$1:$HY$2,124,FALSE)</f>
        <v>0</v>
      </c>
      <c r="EL52" s="337"/>
      <c r="EM52" s="74">
        <f>VLOOKUP($A52,'348'!$AS$1:$HY$2,125,FALSE)</f>
        <v>0</v>
      </c>
      <c r="EN52" s="69">
        <f>VLOOKUP($A52,'348'!$AS$1:$HY$2,126,FALSE)</f>
        <v>0</v>
      </c>
      <c r="EO52" s="69">
        <f>VLOOKUP($A52,'348'!$AS$1:$HY$2,127,FALSE)</f>
        <v>0</v>
      </c>
      <c r="EP52" s="69">
        <f>VLOOKUP($A52,'348'!$AS$1:$HY$2,128,FALSE)</f>
        <v>0</v>
      </c>
      <c r="EQ52" s="69">
        <f>VLOOKUP($A52,'348'!$AS$1:$HY$2,129,FALSE)</f>
        <v>0</v>
      </c>
      <c r="ER52" s="69">
        <f>VLOOKUP($A52,'348'!$AS$1:$HY$2,130,FALSE)</f>
        <v>0</v>
      </c>
      <c r="ES52" s="75">
        <f>VLOOKUP($A52,'348'!$AS$1:$HY$2,131,FALSE)</f>
        <v>0</v>
      </c>
      <c r="ET52" s="337"/>
      <c r="EU52" s="74">
        <f>VLOOKUP($A52,'348'!$AS$1:$HY$2,132,FALSE)</f>
        <v>0</v>
      </c>
      <c r="EV52" s="69">
        <f>VLOOKUP($A52,'348'!$AS$1:$HY$2,133,FALSE)</f>
        <v>0</v>
      </c>
      <c r="EW52" s="69">
        <f>VLOOKUP($A52,'348'!$AS$1:$HY$2,134,FALSE)</f>
        <v>0</v>
      </c>
      <c r="EX52" s="69">
        <f>VLOOKUP($A52,'348'!$AS$1:$HY$2,135,FALSE)</f>
        <v>0</v>
      </c>
      <c r="EY52" s="69">
        <f>VLOOKUP($A52,'348'!$AS$1:$HY$2,136,FALSE)</f>
        <v>0</v>
      </c>
      <c r="EZ52" s="69">
        <f>VLOOKUP($A52,'348'!$AS$1:$HY$2,137,FALSE)</f>
        <v>0</v>
      </c>
      <c r="FA52" s="75">
        <f>VLOOKUP($A52,'348'!$AS$1:$HY$2,138,FALSE)</f>
        <v>0</v>
      </c>
      <c r="FB52" s="337"/>
      <c r="FC52" s="74">
        <f>VLOOKUP($A52,'348'!$AS$1:$HY$2,139,FALSE)</f>
        <v>0</v>
      </c>
      <c r="FD52" s="69">
        <f>VLOOKUP($A52,'348'!$AS$1:$HY$2,140,FALSE)</f>
        <v>0</v>
      </c>
      <c r="FE52" s="69">
        <f>VLOOKUP($A52,'348'!$AS$1:$HY$2,141,FALSE)</f>
        <v>0</v>
      </c>
      <c r="FF52" s="69">
        <f>VLOOKUP($A52,'348'!$AS$1:$HY$2,142,FALSE)</f>
        <v>0</v>
      </c>
      <c r="FG52" s="69">
        <f>VLOOKUP($A52,'348'!$AS$1:$HY$2,143,FALSE)</f>
        <v>0</v>
      </c>
      <c r="FH52" s="69">
        <f>VLOOKUP($A52,'348'!$AS$1:$HY$2,144,FALSE)</f>
        <v>0</v>
      </c>
      <c r="FI52" s="75">
        <f>VLOOKUP($A52,'348'!$AS$1:$HY$2,145,FALSE)</f>
        <v>0</v>
      </c>
      <c r="FJ52" s="337"/>
      <c r="FK52" s="74">
        <f>VLOOKUP($A52,'348'!$AS$1:$HY$2,146,FALSE)</f>
        <v>0</v>
      </c>
      <c r="FL52" s="69">
        <f>VLOOKUP($A52,'348'!$AS$1:$HY$2,147,FALSE)</f>
        <v>0</v>
      </c>
      <c r="FM52" s="69">
        <f>VLOOKUP($A52,'348'!$AS$1:$HY$2,148,FALSE)</f>
        <v>0</v>
      </c>
      <c r="FN52" s="69">
        <f>VLOOKUP($A52,'348'!$AS$1:$HY$2,149,FALSE)</f>
        <v>0</v>
      </c>
      <c r="FO52" s="69">
        <f>VLOOKUP($A52,'348'!$AS$1:$HY$2,150,FALSE)</f>
        <v>0</v>
      </c>
      <c r="FP52" s="69">
        <f>VLOOKUP($A52,'348'!$AS$1:$HY$2,151,FALSE)</f>
        <v>0</v>
      </c>
      <c r="FQ52" s="75">
        <f>VLOOKUP($A52,'348'!$AS$1:$HY$2,152,FALSE)</f>
        <v>0</v>
      </c>
      <c r="FR52" s="337"/>
      <c r="FS52" s="74">
        <f>VLOOKUP($A52,'348'!$AS$1:$HY$2,153,FALSE)</f>
        <v>0</v>
      </c>
      <c r="FT52" s="69">
        <f>VLOOKUP($A52,'348'!$AS$1:$HY$2,154,FALSE)</f>
        <v>0</v>
      </c>
      <c r="FU52" s="69">
        <f>VLOOKUP($A52,'348'!$AS$1:$HY$2,155,FALSE)</f>
        <v>0</v>
      </c>
      <c r="FV52" s="69">
        <f>VLOOKUP($A52,'348'!$AS$1:$HY$2,156,FALSE)</f>
        <v>0</v>
      </c>
      <c r="FW52" s="69">
        <f>VLOOKUP($A52,'348'!$AS$1:$HY$2,157,FALSE)</f>
        <v>0</v>
      </c>
      <c r="FX52" s="69">
        <f>VLOOKUP($A52,'348'!$AS$1:$HY$2,158,FALSE)</f>
        <v>0</v>
      </c>
      <c r="FY52" s="75">
        <f>VLOOKUP($A52,'348'!$AS$1:$HY$2,159,FALSE)</f>
        <v>0</v>
      </c>
      <c r="FZ52" s="337"/>
      <c r="GA52" s="74">
        <f>VLOOKUP($A52,'348'!$AS$1:$HY$2,160,FALSE)</f>
        <v>0</v>
      </c>
      <c r="GB52" s="69">
        <f>VLOOKUP($A52,'348'!$AS$1:$HY$2,161,FALSE)</f>
        <v>0</v>
      </c>
      <c r="GC52" s="69">
        <f>VLOOKUP($A52,'348'!$AS$1:$HY$2,162,FALSE)</f>
        <v>0</v>
      </c>
      <c r="GD52" s="69">
        <f>VLOOKUP($A52,'348'!$AS$1:$HY$2,163,FALSE)</f>
        <v>0</v>
      </c>
      <c r="GE52" s="69">
        <f>VLOOKUP($A52,'348'!$AS$1:$HY$2,164,FALSE)</f>
        <v>0</v>
      </c>
      <c r="GF52" s="69">
        <f>VLOOKUP($A52,'348'!$AS$1:$HY$2,165,FALSE)</f>
        <v>0</v>
      </c>
      <c r="GG52" s="75">
        <f>VLOOKUP($A52,'348'!$AS$1:$HY$2,166,FALSE)</f>
        <v>0</v>
      </c>
      <c r="GH52" s="337"/>
      <c r="GI52" s="74">
        <f>VLOOKUP($A52,'348'!$AS$1:$HY$2,167,FALSE)</f>
        <v>0</v>
      </c>
      <c r="GJ52" s="69">
        <f>VLOOKUP($A52,'348'!$AS$1:$HY$2,168,FALSE)</f>
        <v>0</v>
      </c>
      <c r="GK52" s="69">
        <f>VLOOKUP($A52,'348'!$AS$1:$HY$2,169,FALSE)</f>
        <v>0</v>
      </c>
      <c r="GL52" s="69">
        <f>VLOOKUP($A52,'348'!$AS$1:$HY$2,170,FALSE)</f>
        <v>0</v>
      </c>
      <c r="GM52" s="69">
        <f>VLOOKUP($A52,'348'!$AS$1:$HY$2,171,FALSE)</f>
        <v>0</v>
      </c>
      <c r="GN52" s="69">
        <f>VLOOKUP($A52,'348'!$AS$1:$HY$2,172,FALSE)</f>
        <v>0</v>
      </c>
      <c r="GO52" s="75">
        <f>VLOOKUP($A52,'348'!$AS$1:$HY$2,173,FALSE)</f>
        <v>0</v>
      </c>
      <c r="GP52" s="337"/>
      <c r="GQ52" s="74">
        <f>VLOOKUP($A52,'348'!$AS$1:$HY$2,174,FALSE)</f>
        <v>0</v>
      </c>
      <c r="GR52" s="69">
        <f>VLOOKUP($A52,'348'!$AS$1:$HY$2,175,FALSE)</f>
        <v>0</v>
      </c>
      <c r="GS52" s="69">
        <f>VLOOKUP($A52,'348'!$AS$1:$HY$2,176,FALSE)</f>
        <v>0</v>
      </c>
      <c r="GT52" s="69">
        <f>VLOOKUP($A52,'348'!$AS$1:$HY$2,177,FALSE)</f>
        <v>0</v>
      </c>
      <c r="GU52" s="69">
        <f>VLOOKUP($A52,'348'!$AS$1:$HY$2,178,FALSE)</f>
        <v>0</v>
      </c>
      <c r="GV52" s="69">
        <f>VLOOKUP($A52,'348'!$AS$1:$HY$2,179,FALSE)</f>
        <v>0</v>
      </c>
      <c r="GW52" s="75">
        <f>VLOOKUP($A52,'348'!$AS$1:$HY$2,180,FALSE)</f>
        <v>0</v>
      </c>
      <c r="GX52" s="337"/>
      <c r="GY52" s="74">
        <f>VLOOKUP($A52,'348'!$AS$1:$HY$2,181,FALSE)</f>
        <v>0</v>
      </c>
      <c r="GZ52" s="69">
        <f>VLOOKUP($A52,'348'!$AS$1:$HY$2,182,FALSE)</f>
        <v>0</v>
      </c>
      <c r="HA52" s="69">
        <f>VLOOKUP($A52,'348'!$AS$1:$HY$2,183,FALSE)</f>
        <v>0</v>
      </c>
      <c r="HB52" s="69">
        <f>VLOOKUP($A52,'348'!$AS$1:$HY$2,184,FALSE)</f>
        <v>0</v>
      </c>
      <c r="HC52" s="69">
        <f>VLOOKUP($A52,'348'!$AS$1:$HY$2,185,FALSE)</f>
        <v>0</v>
      </c>
      <c r="HD52" s="69">
        <f>VLOOKUP($A52,'348'!$AS$1:$HY$2,186,FALSE)</f>
        <v>0</v>
      </c>
      <c r="HE52" s="124">
        <f>VLOOKUP($A52,'348'!$AS$1:$HY$2,187,FALSE)</f>
        <v>0</v>
      </c>
      <c r="HF52" s="174"/>
    </row>
    <row r="53" spans="1:214" x14ac:dyDescent="0.25">
      <c r="A53" s="290">
        <f t="shared" si="0"/>
        <v>249</v>
      </c>
      <c r="B53" s="291">
        <f>VLOOKUP($A53,'349'!$AV$1:$IB$2,2,FALSE)</f>
        <v>0</v>
      </c>
      <c r="C53" s="290">
        <f>VLOOKUP($A53,'349'!$AV$1:$IB$2,3,FALSE)</f>
        <v>0</v>
      </c>
      <c r="D53" s="290">
        <f>VLOOKUP($A53,'349'!$AV$1:$IB$2,4,FALSE)</f>
        <v>0</v>
      </c>
      <c r="E53" s="292">
        <f>VLOOKUP($A53,'349'!$AV$1:$IB$2,5,FALSE)</f>
        <v>0</v>
      </c>
      <c r="F53" s="337"/>
      <c r="G53" s="73">
        <f>VLOOKUP($A53,'349'!$AV$1:$IB$2,6,FALSE)</f>
        <v>0</v>
      </c>
      <c r="H53" s="24">
        <f>VLOOKUP($A53,'349'!$AV$1:$IB$2,7,FALSE)</f>
        <v>0</v>
      </c>
      <c r="I53" s="24">
        <f>VLOOKUP($A53,'349'!$AV$1:$IB$2,8,FALSE)</f>
        <v>0</v>
      </c>
      <c r="J53" s="24">
        <f>VLOOKUP($A53,'349'!$AV$1:$IB$2,9,FALSE)</f>
        <v>0</v>
      </c>
      <c r="K53" s="24">
        <f>VLOOKUP($A53,'349'!$AV$1:$IB$2,10,FALSE)</f>
        <v>0</v>
      </c>
      <c r="L53" s="24">
        <f>VLOOKUP($A53,'349'!$AV$1:$IB$2,11,FALSE)</f>
        <v>0</v>
      </c>
      <c r="M53" s="137">
        <f>VLOOKUP($A53,'349'!$AV$1:$IB$2,12,FALSE)</f>
        <v>0</v>
      </c>
      <c r="N53" s="337"/>
      <c r="O53" s="74">
        <f>VLOOKUP($A53,'349'!$AV$1:$IB$2,13,FALSE)</f>
        <v>0</v>
      </c>
      <c r="P53" s="69">
        <f>VLOOKUP($A53,'349'!$AV$1:$IB$2,14,FALSE)</f>
        <v>0</v>
      </c>
      <c r="Q53" s="69">
        <f>VLOOKUP($A53,'349'!$AV$1:$IB$2,15,FALSE)</f>
        <v>0</v>
      </c>
      <c r="R53" s="69">
        <f>VLOOKUP($A53,'349'!$AV$1:$IB$2,16,FALSE)</f>
        <v>0</v>
      </c>
      <c r="S53" s="69">
        <f>VLOOKUP($A53,'349'!$AV$1:$IB$2,17,FALSE)</f>
        <v>0</v>
      </c>
      <c r="T53" s="69">
        <f>VLOOKUP($A53,'349'!$AV$1:$IB$2,18,FALSE)</f>
        <v>0</v>
      </c>
      <c r="U53" s="75">
        <f>VLOOKUP($A53,'349'!$AV$1:$IB$2,19,FALSE)</f>
        <v>0</v>
      </c>
      <c r="V53" s="337"/>
      <c r="W53" s="74">
        <f>VLOOKUP($A53,'349'!$AV$1:$IB$2,20,FALSE)</f>
        <v>0</v>
      </c>
      <c r="X53" s="69">
        <f>VLOOKUP($A53,'349'!$AV$1:$IB$2,21,FALSE)</f>
        <v>0</v>
      </c>
      <c r="Y53" s="69">
        <f>VLOOKUP($A53,'349'!$AV$1:$IB$2,22,FALSE)</f>
        <v>0</v>
      </c>
      <c r="Z53" s="69">
        <f>VLOOKUP($A53,'349'!$AV$1:$IB$2,23,FALSE)</f>
        <v>0</v>
      </c>
      <c r="AA53" s="69">
        <f>VLOOKUP($A53,'349'!$AV$1:$IB$2,24,FALSE)</f>
        <v>0</v>
      </c>
      <c r="AB53" s="69">
        <f>VLOOKUP($A53,'349'!$AV$1:$IB$2,25,FALSE)</f>
        <v>0</v>
      </c>
      <c r="AC53" s="75">
        <f>VLOOKUP($A53,'349'!$AV$1:$IB$2,26,FALSE)</f>
        <v>0</v>
      </c>
      <c r="AD53" s="337"/>
      <c r="AE53" s="74">
        <f>VLOOKUP($A53,'349'!$AV$1:$IB$2,27,FALSE)</f>
        <v>0</v>
      </c>
      <c r="AF53" s="69">
        <f>VLOOKUP($A53,'349'!$AV$1:$IB$2,28,FALSE)</f>
        <v>0</v>
      </c>
      <c r="AG53" s="69">
        <f>VLOOKUP($A53,'349'!$AV$1:$IB$2,29,FALSE)</f>
        <v>0</v>
      </c>
      <c r="AH53" s="69">
        <f>VLOOKUP($A53,'349'!$AV$1:$IB$2,30,FALSE)</f>
        <v>0</v>
      </c>
      <c r="AI53" s="69">
        <f>VLOOKUP($A53,'349'!$AV$1:$IB$2,31,FALSE)</f>
        <v>0</v>
      </c>
      <c r="AJ53" s="69">
        <f>VLOOKUP($A53,'349'!$AV$1:$IB$2,32,FALSE)</f>
        <v>0</v>
      </c>
      <c r="AK53" s="75">
        <f>VLOOKUP($A53,'349'!$AV$1:$IB$2,33,FALSE)</f>
        <v>0</v>
      </c>
      <c r="AL53" s="337"/>
      <c r="AM53" s="74">
        <f>VLOOKUP($A53,'349'!$AV$1:$IB$2,34,FALSE)</f>
        <v>0</v>
      </c>
      <c r="AN53" s="69">
        <f>VLOOKUP($A53,'349'!$AV$1:$IB$2,35,FALSE)</f>
        <v>0</v>
      </c>
      <c r="AO53" s="69">
        <f>VLOOKUP($A53,'349'!$AV$1:$IB$2,36,FALSE)</f>
        <v>0</v>
      </c>
      <c r="AP53" s="69">
        <f>VLOOKUP($A53,'349'!$AV$1:$IB$2,37,FALSE)</f>
        <v>0</v>
      </c>
      <c r="AQ53" s="69">
        <f>VLOOKUP($A53,'349'!$AV$1:$IB$2,38,FALSE)</f>
        <v>0</v>
      </c>
      <c r="AR53" s="69">
        <f>VLOOKUP($A53,'349'!$AV$1:$IB$2,39,FALSE)</f>
        <v>0</v>
      </c>
      <c r="AS53" s="75">
        <f>VLOOKUP($A53,'349'!$AV$1:$IB$2,40,FALSE)</f>
        <v>0</v>
      </c>
      <c r="AT53" s="337"/>
      <c r="AU53" s="74">
        <f>VLOOKUP($A53,'349'!$AV$1:$IB$2,41,FALSE)</f>
        <v>0</v>
      </c>
      <c r="AV53" s="69">
        <f>VLOOKUP($A53,'349'!$AV$1:$IB$2,42,FALSE)</f>
        <v>0</v>
      </c>
      <c r="AW53" s="69">
        <f>VLOOKUP($A53,'349'!$AV$1:$IB$2,43,FALSE)</f>
        <v>0</v>
      </c>
      <c r="AX53" s="69">
        <f>VLOOKUP($A53,'349'!$AV$1:$IB$2,44,FALSE)</f>
        <v>0</v>
      </c>
      <c r="AY53" s="69">
        <f>VLOOKUP($A53,'349'!$AV$1:$IB$2,45,FALSE)</f>
        <v>0</v>
      </c>
      <c r="AZ53" s="69">
        <f>VLOOKUP($A53,'349'!$AV$1:$IB$2,46,FALSE)</f>
        <v>0</v>
      </c>
      <c r="BA53" s="75">
        <f>VLOOKUP($A53,'349'!$AV$1:$IB$2,47,FALSE)</f>
        <v>0</v>
      </c>
      <c r="BB53" s="337"/>
      <c r="BC53" s="74">
        <f>VLOOKUP($A53,'349'!$AV$1:$IB$2,48,FALSE)</f>
        <v>0</v>
      </c>
      <c r="BD53" s="69">
        <f>VLOOKUP($A53,'349'!$AV$1:$IB$2,49,FALSE)</f>
        <v>0</v>
      </c>
      <c r="BE53" s="69">
        <f>VLOOKUP($A53,'349'!$AV$1:$IB$2,50,FALSE)</f>
        <v>0</v>
      </c>
      <c r="BF53" s="69">
        <f>VLOOKUP($A53,'349'!$AV$1:$IB$2,51,FALSE)</f>
        <v>0</v>
      </c>
      <c r="BG53" s="69">
        <f>VLOOKUP($A53,'349'!$AV$1:$IB$2,52,FALSE)</f>
        <v>0</v>
      </c>
      <c r="BH53" s="69">
        <f>VLOOKUP($A53,'349'!$AV$1:$IB$2,53,FALSE)</f>
        <v>0</v>
      </c>
      <c r="BI53" s="75">
        <f>VLOOKUP($A53,'349'!$AV$1:$IB$2,54,FALSE)</f>
        <v>0</v>
      </c>
      <c r="BJ53" s="337"/>
      <c r="BK53" s="74">
        <f>VLOOKUP($A53,'349'!$AV$1:$IB$2,55,FALSE)</f>
        <v>0</v>
      </c>
      <c r="BL53" s="69">
        <f>VLOOKUP($A53,'349'!$AV$1:$IB$2,56,FALSE)</f>
        <v>0</v>
      </c>
      <c r="BM53" s="69">
        <f>VLOOKUP($A53,'349'!$AV$1:$IB$2,57,FALSE)</f>
        <v>0</v>
      </c>
      <c r="BN53" s="69">
        <f>VLOOKUP($A53,'349'!$AV$1:$IB$2,58,FALSE)</f>
        <v>0</v>
      </c>
      <c r="BO53" s="69">
        <f>VLOOKUP($A53,'349'!$AV$1:$IB$2,59,FALSE)</f>
        <v>0</v>
      </c>
      <c r="BP53" s="69">
        <f>VLOOKUP($A53,'349'!$AV$1:$IB$2,60,FALSE)</f>
        <v>0</v>
      </c>
      <c r="BQ53" s="75">
        <f>VLOOKUP($A53,'349'!$AV$1:$IB$2,61,FALSE)</f>
        <v>0</v>
      </c>
      <c r="BR53" s="337"/>
      <c r="BS53" s="74">
        <f>VLOOKUP($A53,'349'!$AV$1:$IB$2,62,FALSE)</f>
        <v>0</v>
      </c>
      <c r="BT53" s="69">
        <f>VLOOKUP($A53,'349'!$AV$1:$IB$2,63,FALSE)</f>
        <v>0</v>
      </c>
      <c r="BU53" s="69">
        <f>VLOOKUP($A53,'349'!$AV$1:$IB$2,64,FALSE)</f>
        <v>0</v>
      </c>
      <c r="BV53" s="69">
        <f>VLOOKUP($A53,'349'!$AV$1:$IB$2,65,FALSE)</f>
        <v>0</v>
      </c>
      <c r="BW53" s="69">
        <f>VLOOKUP($A53,'349'!$AV$1:$IB$2,66,FALSE)</f>
        <v>0</v>
      </c>
      <c r="BX53" s="69">
        <f>VLOOKUP($A53,'349'!$AV$1:$IB$2,67,FALSE)</f>
        <v>0</v>
      </c>
      <c r="BY53" s="75">
        <f>VLOOKUP($A53,'349'!$AV$1:$IB$2,68,FALSE)</f>
        <v>0</v>
      </c>
      <c r="BZ53" s="337"/>
      <c r="CA53" s="74">
        <f>VLOOKUP($A53,'349'!$AV$1:$IB$2,69,FALSE)</f>
        <v>0</v>
      </c>
      <c r="CB53" s="69">
        <f>VLOOKUP($A53,'349'!$AV$1:$IB$2,70,FALSE)</f>
        <v>0</v>
      </c>
      <c r="CC53" s="69">
        <f>VLOOKUP($A53,'349'!$AV$1:$IB$2,71,FALSE)</f>
        <v>0</v>
      </c>
      <c r="CD53" s="69">
        <f>VLOOKUP($A53,'349'!$AV$1:$IB$2,72,FALSE)</f>
        <v>0</v>
      </c>
      <c r="CE53" s="69">
        <f>VLOOKUP($A53,'349'!$AV$1:$IB$2,73,FALSE)</f>
        <v>0</v>
      </c>
      <c r="CF53" s="69">
        <f>VLOOKUP($A53,'349'!$AV$1:$IB$2,74,FALSE)</f>
        <v>0</v>
      </c>
      <c r="CG53" s="75">
        <f>VLOOKUP($A53,'349'!$AV$1:$IB$2,75,FALSE)</f>
        <v>0</v>
      </c>
      <c r="CH53" s="337"/>
      <c r="CI53" s="74">
        <f>VLOOKUP($A53,'349'!$AV$1:$IB$2,76,FALSE)</f>
        <v>0</v>
      </c>
      <c r="CJ53" s="69">
        <f>VLOOKUP($A53,'349'!$AV$1:$IB$2,77,FALSE)</f>
        <v>0</v>
      </c>
      <c r="CK53" s="69">
        <f>VLOOKUP($A53,'349'!$AV$1:$IB$2,78,FALSE)</f>
        <v>0</v>
      </c>
      <c r="CL53" s="69">
        <f>VLOOKUP($A53,'349'!$AV$1:$IB$2,79,FALSE)</f>
        <v>0</v>
      </c>
      <c r="CM53" s="69">
        <f>VLOOKUP($A53,'349'!$AV$1:$IB$2,80,FALSE)</f>
        <v>0</v>
      </c>
      <c r="CN53" s="69">
        <f>VLOOKUP($A53,'349'!$AV$1:$IB$2,81,FALSE)</f>
        <v>0</v>
      </c>
      <c r="CO53" s="75">
        <f>VLOOKUP($A53,'349'!$AV$1:$IB$2,82,FALSE)</f>
        <v>0</v>
      </c>
      <c r="CP53" s="337"/>
      <c r="CQ53" s="74">
        <f>VLOOKUP($A53,'349'!$AV$1:$IB$2,83,FALSE)</f>
        <v>0</v>
      </c>
      <c r="CR53" s="69">
        <f>VLOOKUP($A53,'349'!$AV$1:$IB$2,84,FALSE)</f>
        <v>0</v>
      </c>
      <c r="CS53" s="69">
        <f>VLOOKUP($A53,'349'!$AV$1:$IB$2,85,FALSE)</f>
        <v>0</v>
      </c>
      <c r="CT53" s="69">
        <f>VLOOKUP($A53,'349'!$AV$1:$IB$2,86,FALSE)</f>
        <v>0</v>
      </c>
      <c r="CU53" s="69">
        <f>VLOOKUP($A53,'349'!$AV$1:$IB$2,87,FALSE)</f>
        <v>0</v>
      </c>
      <c r="CV53" s="69">
        <f>VLOOKUP($A53,'349'!$AV$1:$IB$2,88,FALSE)</f>
        <v>0</v>
      </c>
      <c r="CW53" s="75">
        <f>VLOOKUP($A53,'349'!$AV$1:$IB$2,89,FALSE)</f>
        <v>0</v>
      </c>
      <c r="CX53" s="337"/>
      <c r="CY53" s="74">
        <f>VLOOKUP($A53,'349'!$AV$1:$IB$2,90,FALSE)</f>
        <v>0</v>
      </c>
      <c r="CZ53" s="69">
        <f>VLOOKUP($A53,'349'!$AV$1:$IB$2,91,FALSE)</f>
        <v>0</v>
      </c>
      <c r="DA53" s="69">
        <f>VLOOKUP($A53,'349'!$AV$1:$IB$2,92,FALSE)</f>
        <v>0</v>
      </c>
      <c r="DB53" s="69">
        <f>VLOOKUP($A53,'349'!$AV$1:$IB$2,93,FALSE)</f>
        <v>0</v>
      </c>
      <c r="DC53" s="69">
        <f>VLOOKUP($A53,'349'!$AV$1:$IB$2,94,FALSE)</f>
        <v>0</v>
      </c>
      <c r="DD53" s="69">
        <f>VLOOKUP($A53,'349'!$AV$1:$IB$2,95,FALSE)</f>
        <v>0</v>
      </c>
      <c r="DE53" s="75">
        <f>VLOOKUP($A53,'349'!$AV$1:$IB$2,96,FALSE)</f>
        <v>0</v>
      </c>
      <c r="DF53" s="337"/>
      <c r="DG53" s="74">
        <f>VLOOKUP($A53,'349'!$AV$1:$IB$2,97,FALSE)</f>
        <v>0</v>
      </c>
      <c r="DH53" s="69">
        <f>VLOOKUP($A53,'349'!$AV$1:$IB$2,98,FALSE)</f>
        <v>0</v>
      </c>
      <c r="DI53" s="69">
        <f>VLOOKUP($A53,'349'!$AV$1:$IB$2,99,FALSE)</f>
        <v>0</v>
      </c>
      <c r="DJ53" s="69">
        <f>VLOOKUP($A53,'349'!$AV$1:$IB$2,100,FALSE)</f>
        <v>0</v>
      </c>
      <c r="DK53" s="69">
        <f>VLOOKUP($A53,'349'!$AV$1:$IB$2,101,FALSE)</f>
        <v>0</v>
      </c>
      <c r="DL53" s="69">
        <f>VLOOKUP($A53,'349'!$AV$1:$IB$2,102,FALSE)</f>
        <v>0</v>
      </c>
      <c r="DM53" s="75">
        <f>VLOOKUP($A53,'349'!$AV$1:$IB$2,103,FALSE)</f>
        <v>0</v>
      </c>
      <c r="DN53" s="337"/>
      <c r="DO53" s="74">
        <f>VLOOKUP($A53,'349'!$AV$1:$IB$2,104,FALSE)</f>
        <v>0</v>
      </c>
      <c r="DP53" s="69">
        <f>VLOOKUP($A53,'349'!$AV$1:$IB$2,105,FALSE)</f>
        <v>0</v>
      </c>
      <c r="DQ53" s="69">
        <f>VLOOKUP($A53,'349'!$AV$1:$IB$2,106,FALSE)</f>
        <v>0</v>
      </c>
      <c r="DR53" s="69">
        <f>VLOOKUP($A53,'349'!$AV$1:$IB$2,107,FALSE)</f>
        <v>0</v>
      </c>
      <c r="DS53" s="69">
        <f>VLOOKUP($A53,'349'!$AV$1:$IB$2,108,FALSE)</f>
        <v>0</v>
      </c>
      <c r="DT53" s="69">
        <f>VLOOKUP($A53,'349'!$AV$1:$IB$2,109,FALSE)</f>
        <v>0</v>
      </c>
      <c r="DU53" s="75">
        <f>VLOOKUP($A53,'349'!$AV$1:$IB$2,110,FALSE)</f>
        <v>0</v>
      </c>
      <c r="DV53" s="337"/>
      <c r="DW53" s="74">
        <f>VLOOKUP($A53,'349'!$AV$1:$IB$2,111,FALSE)</f>
        <v>0</v>
      </c>
      <c r="DX53" s="69">
        <f>VLOOKUP($A53,'349'!$AV$1:$IB$2,112,FALSE)</f>
        <v>0</v>
      </c>
      <c r="DY53" s="69">
        <f>VLOOKUP($A53,'349'!$AV$1:$IB$2,113,FALSE)</f>
        <v>0</v>
      </c>
      <c r="DZ53" s="69">
        <f>VLOOKUP($A53,'349'!$AV$1:$IB$2,114,FALSE)</f>
        <v>0</v>
      </c>
      <c r="EA53" s="69">
        <f>VLOOKUP($A53,'349'!$AV$1:$IB$2,115,FALSE)</f>
        <v>0</v>
      </c>
      <c r="EB53" s="69">
        <f>VLOOKUP($A53,'349'!$AV$1:$IB$2,116,FALSE)</f>
        <v>0</v>
      </c>
      <c r="EC53" s="75">
        <f>VLOOKUP($A53,'349'!$AV$1:$IB$2,117,FALSE)</f>
        <v>0</v>
      </c>
      <c r="ED53" s="337"/>
      <c r="EE53" s="74">
        <f>VLOOKUP($A53,'349'!$AV$1:$IB$2,118,FALSE)</f>
        <v>0</v>
      </c>
      <c r="EF53" s="69">
        <f>VLOOKUP($A53,'349'!$AV$1:$IB$2,119,FALSE)</f>
        <v>0</v>
      </c>
      <c r="EG53" s="69">
        <f>VLOOKUP($A53,'349'!$AV$1:$IB$2,120,FALSE)</f>
        <v>0</v>
      </c>
      <c r="EH53" s="69">
        <f>VLOOKUP($A53,'349'!$AV$1:$IB$2,121,FALSE)</f>
        <v>0</v>
      </c>
      <c r="EI53" s="69">
        <f>VLOOKUP($A53,'349'!$AV$1:$IB$2,122,FALSE)</f>
        <v>0</v>
      </c>
      <c r="EJ53" s="69">
        <f>VLOOKUP($A53,'349'!$AV$1:$IB$2,123,FALSE)</f>
        <v>0</v>
      </c>
      <c r="EK53" s="75">
        <f>VLOOKUP($A53,'349'!$AV$1:$IB$2,124,FALSE)</f>
        <v>0</v>
      </c>
      <c r="EL53" s="337"/>
      <c r="EM53" s="74">
        <f>VLOOKUP($A53,'349'!$AV$1:$IB$2,125,FALSE)</f>
        <v>0</v>
      </c>
      <c r="EN53" s="69">
        <f>VLOOKUP($A53,'349'!$AV$1:$IB$2,126,FALSE)</f>
        <v>0</v>
      </c>
      <c r="EO53" s="69">
        <f>VLOOKUP($A53,'349'!$AV$1:$IB$2,127,FALSE)</f>
        <v>0</v>
      </c>
      <c r="EP53" s="69">
        <f>VLOOKUP($A53,'349'!$AV$1:$IB$2,128,FALSE)</f>
        <v>0</v>
      </c>
      <c r="EQ53" s="69">
        <f>VLOOKUP($A53,'349'!$AV$1:$IB$2,129,FALSE)</f>
        <v>0</v>
      </c>
      <c r="ER53" s="69">
        <f>VLOOKUP($A53,'349'!$AV$1:$IB$2,130,FALSE)</f>
        <v>0</v>
      </c>
      <c r="ES53" s="75">
        <f>VLOOKUP($A53,'349'!$AV$1:$IB$2,131,FALSE)</f>
        <v>0</v>
      </c>
      <c r="ET53" s="337"/>
      <c r="EU53" s="74">
        <f>VLOOKUP($A53,'349'!$AV$1:$IB$2,132,FALSE)</f>
        <v>0</v>
      </c>
      <c r="EV53" s="69">
        <f>VLOOKUP($A53,'349'!$AV$1:$IB$2,133,FALSE)</f>
        <v>0</v>
      </c>
      <c r="EW53" s="69">
        <f>VLOOKUP($A53,'349'!$AV$1:$IB$2,134,FALSE)</f>
        <v>0</v>
      </c>
      <c r="EX53" s="69">
        <f>VLOOKUP($A53,'349'!$AV$1:$IB$2,135,FALSE)</f>
        <v>0</v>
      </c>
      <c r="EY53" s="69">
        <f>VLOOKUP($A53,'349'!$AV$1:$IB$2,136,FALSE)</f>
        <v>0</v>
      </c>
      <c r="EZ53" s="69">
        <f>VLOOKUP($A53,'349'!$AV$1:$IB$2,137,FALSE)</f>
        <v>0</v>
      </c>
      <c r="FA53" s="75">
        <f>VLOOKUP($A53,'349'!$AV$1:$IB$2,138,FALSE)</f>
        <v>0</v>
      </c>
      <c r="FB53" s="337"/>
      <c r="FC53" s="74">
        <f>VLOOKUP($A53,'349'!$AV$1:$IB$2,139,FALSE)</f>
        <v>0</v>
      </c>
      <c r="FD53" s="69">
        <f>VLOOKUP($A53,'349'!$AV$1:$IB$2,140,FALSE)</f>
        <v>0</v>
      </c>
      <c r="FE53" s="69">
        <f>VLOOKUP($A53,'349'!$AV$1:$IB$2,141,FALSE)</f>
        <v>0</v>
      </c>
      <c r="FF53" s="69">
        <f>VLOOKUP($A53,'349'!$AV$1:$IB$2,142,FALSE)</f>
        <v>0</v>
      </c>
      <c r="FG53" s="69">
        <f>VLOOKUP($A53,'349'!$AV$1:$IB$2,143,FALSE)</f>
        <v>0</v>
      </c>
      <c r="FH53" s="69">
        <f>VLOOKUP($A53,'349'!$AV$1:$IB$2,144,FALSE)</f>
        <v>0</v>
      </c>
      <c r="FI53" s="75">
        <f>VLOOKUP($A53,'349'!$AV$1:$IB$2,145,FALSE)</f>
        <v>0</v>
      </c>
      <c r="FJ53" s="337"/>
      <c r="FK53" s="74">
        <f>VLOOKUP($A53,'349'!$AV$1:$IB$2,146,FALSE)</f>
        <v>0</v>
      </c>
      <c r="FL53" s="69">
        <f>VLOOKUP($A53,'349'!$AV$1:$IB$2,147,FALSE)</f>
        <v>0</v>
      </c>
      <c r="FM53" s="69">
        <f>VLOOKUP($A53,'349'!$AV$1:$IB$2,148,FALSE)</f>
        <v>0</v>
      </c>
      <c r="FN53" s="69">
        <f>VLOOKUP($A53,'349'!$AV$1:$IB$2,149,FALSE)</f>
        <v>0</v>
      </c>
      <c r="FO53" s="69">
        <f>VLOOKUP($A53,'349'!$AV$1:$IB$2,150,FALSE)</f>
        <v>0</v>
      </c>
      <c r="FP53" s="69">
        <f>VLOOKUP($A53,'349'!$AV$1:$IB$2,151,FALSE)</f>
        <v>0</v>
      </c>
      <c r="FQ53" s="75">
        <f>VLOOKUP($A53,'349'!$AV$1:$IB$2,152,FALSE)</f>
        <v>0</v>
      </c>
      <c r="FR53" s="337"/>
      <c r="FS53" s="74">
        <f>VLOOKUP($A53,'349'!$AV$1:$IB$2,153,FALSE)</f>
        <v>0</v>
      </c>
      <c r="FT53" s="69">
        <f>VLOOKUP($A53,'349'!$AV$1:$IB$2,154,FALSE)</f>
        <v>0</v>
      </c>
      <c r="FU53" s="69">
        <f>VLOOKUP($A53,'349'!$AV$1:$IB$2,155,FALSE)</f>
        <v>0</v>
      </c>
      <c r="FV53" s="69">
        <f>VLOOKUP($A53,'349'!$AV$1:$IB$2,156,FALSE)</f>
        <v>0</v>
      </c>
      <c r="FW53" s="69">
        <f>VLOOKUP($A53,'349'!$AV$1:$IB$2,157,FALSE)</f>
        <v>0</v>
      </c>
      <c r="FX53" s="69">
        <f>VLOOKUP($A53,'349'!$AV$1:$IB$2,158,FALSE)</f>
        <v>0</v>
      </c>
      <c r="FY53" s="75">
        <f>VLOOKUP($A53,'349'!$AV$1:$IB$2,159,FALSE)</f>
        <v>0</v>
      </c>
      <c r="FZ53" s="337"/>
      <c r="GA53" s="74">
        <f>VLOOKUP($A53,'349'!$AV$1:$IB$2,160,FALSE)</f>
        <v>0</v>
      </c>
      <c r="GB53" s="69">
        <f>VLOOKUP($A53,'349'!$AV$1:$IB$2,161,FALSE)</f>
        <v>0</v>
      </c>
      <c r="GC53" s="69">
        <f>VLOOKUP($A53,'349'!$AV$1:$IB$2,162,FALSE)</f>
        <v>0</v>
      </c>
      <c r="GD53" s="69">
        <f>VLOOKUP($A53,'349'!$AV$1:$IB$2,163,FALSE)</f>
        <v>0</v>
      </c>
      <c r="GE53" s="69">
        <f>VLOOKUP($A53,'349'!$AV$1:$IB$2,164,FALSE)</f>
        <v>0</v>
      </c>
      <c r="GF53" s="69">
        <f>VLOOKUP($A53,'349'!$AV$1:$IB$2,165,FALSE)</f>
        <v>0</v>
      </c>
      <c r="GG53" s="75">
        <f>VLOOKUP($A53,'349'!$AV$1:$IB$2,166,FALSE)</f>
        <v>0</v>
      </c>
      <c r="GH53" s="337"/>
      <c r="GI53" s="74">
        <f>VLOOKUP($A53,'349'!$AV$1:$IB$2,167,FALSE)</f>
        <v>0</v>
      </c>
      <c r="GJ53" s="69">
        <f>VLOOKUP($A53,'349'!$AV$1:$IB$2,168,FALSE)</f>
        <v>0</v>
      </c>
      <c r="GK53" s="69">
        <f>VLOOKUP($A53,'349'!$AV$1:$IB$2,169,FALSE)</f>
        <v>0</v>
      </c>
      <c r="GL53" s="69">
        <f>VLOOKUP($A53,'349'!$AV$1:$IB$2,170,FALSE)</f>
        <v>0</v>
      </c>
      <c r="GM53" s="69">
        <f>VLOOKUP($A53,'349'!$AV$1:$IB$2,171,FALSE)</f>
        <v>0</v>
      </c>
      <c r="GN53" s="69">
        <f>VLOOKUP($A53,'349'!$AV$1:$IB$2,172,FALSE)</f>
        <v>0</v>
      </c>
      <c r="GO53" s="75">
        <f>VLOOKUP($A53,'349'!$AV$1:$IB$2,173,FALSE)</f>
        <v>0</v>
      </c>
      <c r="GP53" s="337"/>
      <c r="GQ53" s="74">
        <f>VLOOKUP($A53,'349'!$AV$1:$IB$2,174,FALSE)</f>
        <v>0</v>
      </c>
      <c r="GR53" s="69">
        <f>VLOOKUP($A53,'349'!$AV$1:$IB$2,175,FALSE)</f>
        <v>0</v>
      </c>
      <c r="GS53" s="69">
        <f>VLOOKUP($A53,'349'!$AV$1:$IB$2,176,FALSE)</f>
        <v>0</v>
      </c>
      <c r="GT53" s="69">
        <f>VLOOKUP($A53,'349'!$AV$1:$IB$2,177,FALSE)</f>
        <v>0</v>
      </c>
      <c r="GU53" s="69">
        <f>VLOOKUP($A53,'349'!$AV$1:$IB$2,178,FALSE)</f>
        <v>0</v>
      </c>
      <c r="GV53" s="69">
        <f>VLOOKUP($A53,'349'!$AV$1:$IB$2,179,FALSE)</f>
        <v>0</v>
      </c>
      <c r="GW53" s="75">
        <f>VLOOKUP($A53,'349'!$AV$1:$IB$2,180,FALSE)</f>
        <v>0</v>
      </c>
      <c r="GX53" s="337"/>
      <c r="GY53" s="74">
        <f>VLOOKUP($A53,'349'!$AV$1:$IB$2,181,FALSE)</f>
        <v>0</v>
      </c>
      <c r="GZ53" s="69">
        <f>VLOOKUP($A53,'349'!$AV$1:$IB$2,182,FALSE)</f>
        <v>0</v>
      </c>
      <c r="HA53" s="69">
        <f>VLOOKUP($A53,'349'!$AV$1:$IB$2,183,FALSE)</f>
        <v>0</v>
      </c>
      <c r="HB53" s="69">
        <f>VLOOKUP($A53,'349'!$AV$1:$IB$2,184,FALSE)</f>
        <v>0</v>
      </c>
      <c r="HC53" s="69">
        <f>VLOOKUP($A53,'349'!$AV$1:$IB$2,185,FALSE)</f>
        <v>0</v>
      </c>
      <c r="HD53" s="69">
        <f>VLOOKUP($A53,'349'!$AV$1:$IB$2,186,FALSE)</f>
        <v>0</v>
      </c>
      <c r="HE53" s="124">
        <f>VLOOKUP($A53,'349'!$AV$1:$IB$2,187,FALSE)</f>
        <v>0</v>
      </c>
      <c r="HF53" s="24"/>
    </row>
    <row r="54" spans="1:214" x14ac:dyDescent="0.25">
      <c r="A54" s="290">
        <f t="shared" si="0"/>
        <v>250</v>
      </c>
      <c r="B54" s="291">
        <f>VLOOKUP($A54,'350'!$AI$1:$HO$2,2,FALSE)</f>
        <v>0</v>
      </c>
      <c r="C54" s="290">
        <f>VLOOKUP($A54,'350'!$AI$1:$HO$2,3,FALSE)</f>
        <v>0</v>
      </c>
      <c r="D54" s="290">
        <f>VLOOKUP($A54,'350'!$AI$1:$HO$2,4,FALSE)</f>
        <v>0</v>
      </c>
      <c r="E54" s="292">
        <f>VLOOKUP($A54,'350'!$AI$1:$HO$2,5,FALSE)</f>
        <v>0</v>
      </c>
      <c r="F54" s="337"/>
      <c r="G54" s="73">
        <f>VLOOKUP($A54,'350'!$AI$1:$HO$2,6,FALSE)</f>
        <v>0</v>
      </c>
      <c r="H54" s="24">
        <f>VLOOKUP($A54,'350'!$AI$1:$HO$2,7,FALSE)</f>
        <v>0</v>
      </c>
      <c r="I54" s="24">
        <f>VLOOKUP($A54,'350'!$AI$1:$HO$2,8,FALSE)</f>
        <v>0</v>
      </c>
      <c r="J54" s="24">
        <f>VLOOKUP($A54,'350'!$AI$1:$HO$2,9,FALSE)</f>
        <v>0</v>
      </c>
      <c r="K54" s="24">
        <f>VLOOKUP($A54,'350'!$AI$1:$HO$2,10,FALSE)</f>
        <v>0</v>
      </c>
      <c r="L54" s="24">
        <f>VLOOKUP($A54,'350'!$AI$1:$HO$2,11,FALSE)</f>
        <v>0</v>
      </c>
      <c r="M54" s="137">
        <f>VLOOKUP($A54,'350'!$AI$1:$HO$2,12,FALSE)</f>
        <v>0</v>
      </c>
      <c r="N54" s="337"/>
      <c r="O54" s="74">
        <f>VLOOKUP($A54,'350'!$AI$1:$HO$2,13,FALSE)</f>
        <v>0</v>
      </c>
      <c r="P54" s="69">
        <f>VLOOKUP($A54,'350'!$AI$1:$HO$2,14,FALSE)</f>
        <v>0</v>
      </c>
      <c r="Q54" s="69">
        <f>VLOOKUP($A54,'350'!$AI$1:$HO$2,15,FALSE)</f>
        <v>0</v>
      </c>
      <c r="R54" s="69">
        <f>VLOOKUP($A54,'350'!$AI$1:$HO$2,16,FALSE)</f>
        <v>0</v>
      </c>
      <c r="S54" s="69">
        <f>VLOOKUP($A54,'350'!$AI$1:$HO$2,17,FALSE)</f>
        <v>0</v>
      </c>
      <c r="T54" s="69">
        <f>VLOOKUP($A54,'350'!$AI$1:$HO$2,18,FALSE)</f>
        <v>0</v>
      </c>
      <c r="U54" s="75">
        <f>VLOOKUP($A54,'350'!$AI$1:$HO$2,19,FALSE)</f>
        <v>0</v>
      </c>
      <c r="V54" s="337"/>
      <c r="W54" s="74">
        <f>VLOOKUP($A54,'350'!$AI$1:$HO$2,20,FALSE)</f>
        <v>0</v>
      </c>
      <c r="X54" s="69">
        <f>VLOOKUP($A54,'350'!$AI$1:$HO$2,21,FALSE)</f>
        <v>0</v>
      </c>
      <c r="Y54" s="69">
        <f>VLOOKUP($A54,'350'!$AI$1:$HO$2,22,FALSE)</f>
        <v>0</v>
      </c>
      <c r="Z54" s="69">
        <f>VLOOKUP($A54,'350'!$AI$1:$HO$2,23,FALSE)</f>
        <v>0</v>
      </c>
      <c r="AA54" s="69">
        <f>VLOOKUP($A54,'350'!$AI$1:$HO$2,24,FALSE)</f>
        <v>0</v>
      </c>
      <c r="AB54" s="69">
        <f>VLOOKUP($A54,'350'!$AI$1:$HO$2,25,FALSE)</f>
        <v>0</v>
      </c>
      <c r="AC54" s="75">
        <f>VLOOKUP($A54,'350'!$AI$1:$HO$2,26,FALSE)</f>
        <v>0</v>
      </c>
      <c r="AD54" s="337"/>
      <c r="AE54" s="74">
        <f>VLOOKUP($A54,'350'!$AI$1:$HO$2,27,FALSE)</f>
        <v>0</v>
      </c>
      <c r="AF54" s="69">
        <f>VLOOKUP($A54,'350'!$AI$1:$HO$2,28,FALSE)</f>
        <v>0</v>
      </c>
      <c r="AG54" s="69">
        <f>VLOOKUP($A54,'350'!$AI$1:$HO$2,29,FALSE)</f>
        <v>0</v>
      </c>
      <c r="AH54" s="69">
        <f>VLOOKUP($A54,'350'!$AI$1:$HO$2,30,FALSE)</f>
        <v>0</v>
      </c>
      <c r="AI54" s="69">
        <f>VLOOKUP($A54,'350'!$AI$1:$HO$2,31,FALSE)</f>
        <v>0</v>
      </c>
      <c r="AJ54" s="69">
        <f>VLOOKUP($A54,'350'!$AI$1:$HO$2,32,FALSE)</f>
        <v>0</v>
      </c>
      <c r="AK54" s="75">
        <f>VLOOKUP($A54,'350'!$AI$1:$HO$2,33,FALSE)</f>
        <v>0</v>
      </c>
      <c r="AL54" s="337"/>
      <c r="AM54" s="74">
        <f>VLOOKUP($A54,'350'!$AI$1:$HO$2,34,FALSE)</f>
        <v>0</v>
      </c>
      <c r="AN54" s="69">
        <f>VLOOKUP($A54,'350'!$AI$1:$HO$2,35,FALSE)</f>
        <v>0</v>
      </c>
      <c r="AO54" s="69">
        <f>VLOOKUP($A54,'350'!$AI$1:$HO$2,36,FALSE)</f>
        <v>0</v>
      </c>
      <c r="AP54" s="69">
        <f>VLOOKUP($A54,'350'!$AI$1:$HO$2,37,FALSE)</f>
        <v>0</v>
      </c>
      <c r="AQ54" s="69">
        <f>VLOOKUP($A54,'350'!$AI$1:$HO$2,38,FALSE)</f>
        <v>0</v>
      </c>
      <c r="AR54" s="69">
        <f>VLOOKUP($A54,'350'!$AI$1:$HO$2,39,FALSE)</f>
        <v>0</v>
      </c>
      <c r="AS54" s="75">
        <f>VLOOKUP($A54,'350'!$AI$1:$HO$2,40,FALSE)</f>
        <v>0</v>
      </c>
      <c r="AT54" s="337"/>
      <c r="AU54" s="74">
        <f>VLOOKUP($A54,'350'!$AI$1:$HO$2,41,FALSE)</f>
        <v>0</v>
      </c>
      <c r="AV54" s="69">
        <f>VLOOKUP($A54,'350'!$AI$1:$HO$2,42,FALSE)</f>
        <v>0</v>
      </c>
      <c r="AW54" s="69">
        <f>VLOOKUP($A54,'350'!$AI$1:$HO$2,43,FALSE)</f>
        <v>0</v>
      </c>
      <c r="AX54" s="69">
        <f>VLOOKUP($A54,'350'!$AI$1:$HO$2,44,FALSE)</f>
        <v>0</v>
      </c>
      <c r="AY54" s="69">
        <f>VLOOKUP($A54,'350'!$AI$1:$HO$2,45,FALSE)</f>
        <v>0</v>
      </c>
      <c r="AZ54" s="69">
        <f>VLOOKUP($A54,'350'!$AI$1:$HO$2,46,FALSE)</f>
        <v>0</v>
      </c>
      <c r="BA54" s="75">
        <f>VLOOKUP($A54,'350'!$AI$1:$HO$2,47,FALSE)</f>
        <v>0</v>
      </c>
      <c r="BB54" s="337"/>
      <c r="BC54" s="74">
        <f>VLOOKUP($A54,'350'!$AI$1:$HO$2,48,FALSE)</f>
        <v>0</v>
      </c>
      <c r="BD54" s="69">
        <f>VLOOKUP($A54,'350'!$AI$1:$HO$2,49,FALSE)</f>
        <v>0</v>
      </c>
      <c r="BE54" s="69">
        <f>VLOOKUP($A54,'350'!$AI$1:$HO$2,50,FALSE)</f>
        <v>0</v>
      </c>
      <c r="BF54" s="69">
        <f>VLOOKUP($A54,'350'!$AI$1:$HO$2,51,FALSE)</f>
        <v>0</v>
      </c>
      <c r="BG54" s="69">
        <f>VLOOKUP($A54,'350'!$AI$1:$HO$2,52,FALSE)</f>
        <v>0</v>
      </c>
      <c r="BH54" s="69">
        <f>VLOOKUP($A54,'350'!$AI$1:$HO$2,53,FALSE)</f>
        <v>0</v>
      </c>
      <c r="BI54" s="75">
        <f>VLOOKUP($A54,'350'!$AI$1:$HO$2,54,FALSE)</f>
        <v>0</v>
      </c>
      <c r="BJ54" s="337"/>
      <c r="BK54" s="74">
        <f>VLOOKUP($A54,'350'!$AI$1:$HO$2,55,FALSE)</f>
        <v>0</v>
      </c>
      <c r="BL54" s="69">
        <f>VLOOKUP($A54,'350'!$AI$1:$HO$2,56,FALSE)</f>
        <v>0</v>
      </c>
      <c r="BM54" s="69">
        <f>VLOOKUP($A54,'350'!$AI$1:$HO$2,57,FALSE)</f>
        <v>0</v>
      </c>
      <c r="BN54" s="69">
        <f>VLOOKUP($A54,'350'!$AI$1:$HO$2,58,FALSE)</f>
        <v>0</v>
      </c>
      <c r="BO54" s="69">
        <f>VLOOKUP($A54,'350'!$AI$1:$HO$2,59,FALSE)</f>
        <v>0</v>
      </c>
      <c r="BP54" s="69">
        <f>VLOOKUP($A54,'350'!$AI$1:$HO$2,60,FALSE)</f>
        <v>0</v>
      </c>
      <c r="BQ54" s="75">
        <f>VLOOKUP($A54,'350'!$AI$1:$HO$2,61,FALSE)</f>
        <v>0</v>
      </c>
      <c r="BR54" s="337"/>
      <c r="BS54" s="74">
        <f>VLOOKUP($A54,'350'!$AI$1:$HO$2,62,FALSE)</f>
        <v>0</v>
      </c>
      <c r="BT54" s="69">
        <f>VLOOKUP($A54,'350'!$AI$1:$HO$2,63,FALSE)</f>
        <v>0</v>
      </c>
      <c r="BU54" s="69">
        <f>VLOOKUP($A54,'350'!$AI$1:$HO$2,64,FALSE)</f>
        <v>0</v>
      </c>
      <c r="BV54" s="69">
        <f>VLOOKUP($A54,'350'!$AI$1:$HO$2,65,FALSE)</f>
        <v>0</v>
      </c>
      <c r="BW54" s="69">
        <f>VLOOKUP($A54,'350'!$AI$1:$HO$2,66,FALSE)</f>
        <v>0</v>
      </c>
      <c r="BX54" s="69">
        <f>VLOOKUP($A54,'350'!$AI$1:$HO$2,67,FALSE)</f>
        <v>0</v>
      </c>
      <c r="BY54" s="75">
        <f>VLOOKUP($A54,'350'!$AI$1:$HO$2,68,FALSE)</f>
        <v>0</v>
      </c>
      <c r="BZ54" s="337"/>
      <c r="CA54" s="74">
        <f>VLOOKUP($A54,'350'!$AI$1:$HO$2,69,FALSE)</f>
        <v>0</v>
      </c>
      <c r="CB54" s="69">
        <f>VLOOKUP($A54,'350'!$AI$1:$HO$2,70,FALSE)</f>
        <v>0</v>
      </c>
      <c r="CC54" s="69">
        <f>VLOOKUP($A54,'350'!$AI$1:$HO$2,71,FALSE)</f>
        <v>0</v>
      </c>
      <c r="CD54" s="69">
        <f>VLOOKUP($A54,'350'!$AI$1:$HO$2,72,FALSE)</f>
        <v>0</v>
      </c>
      <c r="CE54" s="69">
        <f>VLOOKUP($A54,'350'!$AI$1:$HO$2,73,FALSE)</f>
        <v>0</v>
      </c>
      <c r="CF54" s="69">
        <f>VLOOKUP($A54,'350'!$AI$1:$HO$2,74,FALSE)</f>
        <v>0</v>
      </c>
      <c r="CG54" s="75">
        <f>VLOOKUP($A54,'350'!$AI$1:$HO$2,75,FALSE)</f>
        <v>0</v>
      </c>
      <c r="CH54" s="337"/>
      <c r="CI54" s="74">
        <f>VLOOKUP($A54,'350'!$AI$1:$HO$2,76,FALSE)</f>
        <v>0</v>
      </c>
      <c r="CJ54" s="69">
        <f>VLOOKUP($A54,'350'!$AI$1:$HO$2,77,FALSE)</f>
        <v>0</v>
      </c>
      <c r="CK54" s="69">
        <f>VLOOKUP($A54,'350'!$AI$1:$HO$2,78,FALSE)</f>
        <v>0</v>
      </c>
      <c r="CL54" s="69">
        <f>VLOOKUP($A54,'350'!$AI$1:$HO$2,79,FALSE)</f>
        <v>0</v>
      </c>
      <c r="CM54" s="69">
        <f>VLOOKUP($A54,'350'!$AI$1:$HO$2,80,FALSE)</f>
        <v>0</v>
      </c>
      <c r="CN54" s="69">
        <f>VLOOKUP($A54,'350'!$AI$1:$HO$2,81,FALSE)</f>
        <v>0</v>
      </c>
      <c r="CO54" s="75">
        <f>VLOOKUP($A54,'350'!$AI$1:$HO$2,82,FALSE)</f>
        <v>0</v>
      </c>
      <c r="CP54" s="337"/>
      <c r="CQ54" s="74">
        <f>VLOOKUP($A54,'350'!$AI$1:$HO$2,83,FALSE)</f>
        <v>0</v>
      </c>
      <c r="CR54" s="69">
        <f>VLOOKUP($A54,'350'!$AI$1:$HO$2,84,FALSE)</f>
        <v>0</v>
      </c>
      <c r="CS54" s="69">
        <f>VLOOKUP($A54,'350'!$AI$1:$HO$2,85,FALSE)</f>
        <v>0</v>
      </c>
      <c r="CT54" s="69">
        <f>VLOOKUP($A54,'350'!$AI$1:$HO$2,86,FALSE)</f>
        <v>0</v>
      </c>
      <c r="CU54" s="69">
        <f>VLOOKUP($A54,'350'!$AI$1:$HO$2,87,FALSE)</f>
        <v>0</v>
      </c>
      <c r="CV54" s="69">
        <f>VLOOKUP($A54,'350'!$AI$1:$HO$2,88,FALSE)</f>
        <v>0</v>
      </c>
      <c r="CW54" s="75">
        <f>VLOOKUP($A54,'350'!$AI$1:$HO$2,89,FALSE)</f>
        <v>0</v>
      </c>
      <c r="CX54" s="337"/>
      <c r="CY54" s="74">
        <f>VLOOKUP($A54,'350'!$AI$1:$HO$2,90,FALSE)</f>
        <v>0</v>
      </c>
      <c r="CZ54" s="69">
        <f>VLOOKUP($A54,'350'!$AI$1:$HO$2,91,FALSE)</f>
        <v>0</v>
      </c>
      <c r="DA54" s="69">
        <f>VLOOKUP($A54,'350'!$AI$1:$HO$2,92,FALSE)</f>
        <v>0</v>
      </c>
      <c r="DB54" s="69">
        <f>VLOOKUP($A54,'350'!$AI$1:$HO$2,93,FALSE)</f>
        <v>0</v>
      </c>
      <c r="DC54" s="69">
        <f>VLOOKUP($A54,'350'!$AI$1:$HO$2,94,FALSE)</f>
        <v>0</v>
      </c>
      <c r="DD54" s="69">
        <f>VLOOKUP($A54,'350'!$AI$1:$HO$2,95,FALSE)</f>
        <v>0</v>
      </c>
      <c r="DE54" s="75">
        <f>VLOOKUP($A54,'350'!$AI$1:$HO$2,96,FALSE)</f>
        <v>0</v>
      </c>
      <c r="DF54" s="337"/>
      <c r="DG54" s="74">
        <f>VLOOKUP($A54,'350'!$AI$1:$HO$2,97,FALSE)</f>
        <v>0</v>
      </c>
      <c r="DH54" s="69">
        <f>VLOOKUP($A54,'350'!$AI$1:$HO$2,98,FALSE)</f>
        <v>0</v>
      </c>
      <c r="DI54" s="69">
        <f>VLOOKUP($A54,'350'!$AI$1:$HO$2,99,FALSE)</f>
        <v>0</v>
      </c>
      <c r="DJ54" s="69">
        <f>VLOOKUP($A54,'350'!$AI$1:$HO$2,100,FALSE)</f>
        <v>0</v>
      </c>
      <c r="DK54" s="69">
        <f>VLOOKUP($A54,'350'!$AI$1:$HO$2,101,FALSE)</f>
        <v>0</v>
      </c>
      <c r="DL54" s="69">
        <f>VLOOKUP($A54,'350'!$AI$1:$HO$2,102,FALSE)</f>
        <v>0</v>
      </c>
      <c r="DM54" s="75">
        <f>VLOOKUP($A54,'350'!$AI$1:$HO$2,103,FALSE)</f>
        <v>0</v>
      </c>
      <c r="DN54" s="337"/>
      <c r="DO54" s="74">
        <f>VLOOKUP($A54,'350'!$AI$1:$HO$2,104,FALSE)</f>
        <v>0</v>
      </c>
      <c r="DP54" s="69">
        <f>VLOOKUP($A54,'350'!$AI$1:$HO$2,105,FALSE)</f>
        <v>0</v>
      </c>
      <c r="DQ54" s="69">
        <f>VLOOKUP($A54,'350'!$AI$1:$HO$2,106,FALSE)</f>
        <v>0</v>
      </c>
      <c r="DR54" s="69">
        <f>VLOOKUP($A54,'350'!$AI$1:$HO$2,107,FALSE)</f>
        <v>0</v>
      </c>
      <c r="DS54" s="69">
        <f>VLOOKUP($A54,'350'!$AI$1:$HO$2,108,FALSE)</f>
        <v>0</v>
      </c>
      <c r="DT54" s="69">
        <f>VLOOKUP($A54,'350'!$AI$1:$HO$2,109,FALSE)</f>
        <v>0</v>
      </c>
      <c r="DU54" s="75">
        <f>VLOOKUP($A54,'350'!$AI$1:$HO$2,110,FALSE)</f>
        <v>0</v>
      </c>
      <c r="DV54" s="337"/>
      <c r="DW54" s="74">
        <f>VLOOKUP($A54,'350'!$AI$1:$HO$2,111,FALSE)</f>
        <v>0</v>
      </c>
      <c r="DX54" s="69">
        <f>VLOOKUP($A54,'350'!$AI$1:$HO$2,112,FALSE)</f>
        <v>0</v>
      </c>
      <c r="DY54" s="69">
        <f>VLOOKUP($A54,'350'!$AI$1:$HO$2,113,FALSE)</f>
        <v>0</v>
      </c>
      <c r="DZ54" s="69">
        <f>VLOOKUP($A54,'350'!$AI$1:$HO$2,114,FALSE)</f>
        <v>0</v>
      </c>
      <c r="EA54" s="69">
        <f>VLOOKUP($A54,'350'!$AI$1:$HO$2,115,FALSE)</f>
        <v>0</v>
      </c>
      <c r="EB54" s="69">
        <f>VLOOKUP($A54,'350'!$AI$1:$HO$2,116,FALSE)</f>
        <v>0</v>
      </c>
      <c r="EC54" s="75">
        <f>VLOOKUP($A54,'350'!$AI$1:$HO$2,117,FALSE)</f>
        <v>0</v>
      </c>
      <c r="ED54" s="337"/>
      <c r="EE54" s="74">
        <f>VLOOKUP($A54,'350'!$AI$1:$HO$2,118,FALSE)</f>
        <v>0</v>
      </c>
      <c r="EF54" s="69">
        <f>VLOOKUP($A54,'350'!$AI$1:$HO$2,119,FALSE)</f>
        <v>0</v>
      </c>
      <c r="EG54" s="69">
        <f>VLOOKUP($A54,'350'!$AI$1:$HO$2,120,FALSE)</f>
        <v>0</v>
      </c>
      <c r="EH54" s="69">
        <f>VLOOKUP($A54,'350'!$AI$1:$HO$2,121,FALSE)</f>
        <v>0</v>
      </c>
      <c r="EI54" s="69">
        <f>VLOOKUP($A54,'350'!$AI$1:$HO$2,122,FALSE)</f>
        <v>0</v>
      </c>
      <c r="EJ54" s="69">
        <f>VLOOKUP($A54,'350'!$AI$1:$HO$2,123,FALSE)</f>
        <v>0</v>
      </c>
      <c r="EK54" s="75">
        <f>VLOOKUP($A54,'350'!$AI$1:$HO$2,124,FALSE)</f>
        <v>0</v>
      </c>
      <c r="EL54" s="337"/>
      <c r="EM54" s="74">
        <f>VLOOKUP($A54,'350'!$AI$1:$HO$2,125,FALSE)</f>
        <v>0</v>
      </c>
      <c r="EN54" s="69">
        <f>VLOOKUP($A54,'350'!$AI$1:$HO$2,126,FALSE)</f>
        <v>0</v>
      </c>
      <c r="EO54" s="69">
        <f>VLOOKUP($A54,'350'!$AI$1:$HO$2,127,FALSE)</f>
        <v>0</v>
      </c>
      <c r="EP54" s="69">
        <f>VLOOKUP($A54,'350'!$AI$1:$HO$2,128,FALSE)</f>
        <v>0</v>
      </c>
      <c r="EQ54" s="69">
        <f>VLOOKUP($A54,'350'!$AI$1:$HO$2,129,FALSE)</f>
        <v>0</v>
      </c>
      <c r="ER54" s="69">
        <f>VLOOKUP($A54,'350'!$AI$1:$HO$2,130,FALSE)</f>
        <v>0</v>
      </c>
      <c r="ES54" s="75">
        <f>VLOOKUP($A54,'350'!$AI$1:$HO$2,131,FALSE)</f>
        <v>0</v>
      </c>
      <c r="ET54" s="337"/>
      <c r="EU54" s="74">
        <f>VLOOKUP($A54,'350'!$AI$1:$HO$2,132,FALSE)</f>
        <v>0</v>
      </c>
      <c r="EV54" s="69">
        <f>VLOOKUP($A54,'350'!$AI$1:$HO$2,133,FALSE)</f>
        <v>0</v>
      </c>
      <c r="EW54" s="69">
        <f>VLOOKUP($A54,'350'!$AI$1:$HO$2,134,FALSE)</f>
        <v>0</v>
      </c>
      <c r="EX54" s="69">
        <f>VLOOKUP($A54,'350'!$AI$1:$HO$2,135,FALSE)</f>
        <v>0</v>
      </c>
      <c r="EY54" s="69">
        <f>VLOOKUP($A54,'350'!$AI$1:$HO$2,136,FALSE)</f>
        <v>0</v>
      </c>
      <c r="EZ54" s="69">
        <f>VLOOKUP($A54,'350'!$AI$1:$HO$2,137,FALSE)</f>
        <v>0</v>
      </c>
      <c r="FA54" s="75">
        <f>VLOOKUP($A54,'350'!$AI$1:$HO$2,138,FALSE)</f>
        <v>0</v>
      </c>
      <c r="FB54" s="337"/>
      <c r="FC54" s="74">
        <f>VLOOKUP($A54,'350'!$AI$1:$HO$2,139,FALSE)</f>
        <v>0</v>
      </c>
      <c r="FD54" s="69">
        <f>VLOOKUP($A54,'350'!$AI$1:$HO$2,140,FALSE)</f>
        <v>0</v>
      </c>
      <c r="FE54" s="69">
        <f>VLOOKUP($A54,'350'!$AI$1:$HO$2,141,FALSE)</f>
        <v>0</v>
      </c>
      <c r="FF54" s="69">
        <f>VLOOKUP($A54,'350'!$AI$1:$HO$2,142,FALSE)</f>
        <v>0</v>
      </c>
      <c r="FG54" s="69">
        <f>VLOOKUP($A54,'350'!$AI$1:$HO$2,143,FALSE)</f>
        <v>0</v>
      </c>
      <c r="FH54" s="69">
        <f>VLOOKUP($A54,'350'!$AI$1:$HO$2,144,FALSE)</f>
        <v>0</v>
      </c>
      <c r="FI54" s="75">
        <f>VLOOKUP($A54,'350'!$AI$1:$HO$2,145,FALSE)</f>
        <v>0</v>
      </c>
      <c r="FJ54" s="337"/>
      <c r="FK54" s="74">
        <f>VLOOKUP($A54,'350'!$AI$1:$HO$2,146,FALSE)</f>
        <v>0</v>
      </c>
      <c r="FL54" s="69">
        <f>VLOOKUP($A54,'350'!$AI$1:$HO$2,147,FALSE)</f>
        <v>0</v>
      </c>
      <c r="FM54" s="69">
        <f>VLOOKUP($A54,'350'!$AI$1:$HO$2,148,FALSE)</f>
        <v>0</v>
      </c>
      <c r="FN54" s="69">
        <f>VLOOKUP($A54,'350'!$AI$1:$HO$2,149,FALSE)</f>
        <v>0</v>
      </c>
      <c r="FO54" s="69">
        <f>VLOOKUP($A54,'350'!$AI$1:$HO$2,150,FALSE)</f>
        <v>0</v>
      </c>
      <c r="FP54" s="69">
        <f>VLOOKUP($A54,'350'!$AI$1:$HO$2,151,FALSE)</f>
        <v>0</v>
      </c>
      <c r="FQ54" s="75">
        <f>VLOOKUP($A54,'350'!$AI$1:$HO$2,152,FALSE)</f>
        <v>0</v>
      </c>
      <c r="FR54" s="337"/>
      <c r="FS54" s="74">
        <f>VLOOKUP($A54,'350'!$AI$1:$HO$2,153,FALSE)</f>
        <v>0</v>
      </c>
      <c r="FT54" s="69">
        <f>VLOOKUP($A54,'350'!$AI$1:$HO$2,154,FALSE)</f>
        <v>0</v>
      </c>
      <c r="FU54" s="69">
        <f>VLOOKUP($A54,'350'!$AI$1:$HO$2,155,FALSE)</f>
        <v>0</v>
      </c>
      <c r="FV54" s="69">
        <f>VLOOKUP($A54,'350'!$AI$1:$HO$2,156,FALSE)</f>
        <v>0</v>
      </c>
      <c r="FW54" s="69">
        <f>VLOOKUP($A54,'350'!$AI$1:$HO$2,157,FALSE)</f>
        <v>0</v>
      </c>
      <c r="FX54" s="69">
        <f>VLOOKUP($A54,'350'!$AI$1:$HO$2,158,FALSE)</f>
        <v>0</v>
      </c>
      <c r="FY54" s="75">
        <f>VLOOKUP($A54,'350'!$AI$1:$HO$2,159,FALSE)</f>
        <v>0</v>
      </c>
      <c r="FZ54" s="337"/>
      <c r="GA54" s="74">
        <f>VLOOKUP($A54,'350'!$AI$1:$HO$2,160,FALSE)</f>
        <v>0</v>
      </c>
      <c r="GB54" s="69">
        <f>VLOOKUP($A54,'350'!$AI$1:$HO$2,161,FALSE)</f>
        <v>0</v>
      </c>
      <c r="GC54" s="69">
        <f>VLOOKUP($A54,'350'!$AI$1:$HO$2,162,FALSE)</f>
        <v>0</v>
      </c>
      <c r="GD54" s="69">
        <f>VLOOKUP($A54,'350'!$AI$1:$HO$2,163,FALSE)</f>
        <v>0</v>
      </c>
      <c r="GE54" s="69">
        <f>VLOOKUP($A54,'350'!$AI$1:$HO$2,164,FALSE)</f>
        <v>0</v>
      </c>
      <c r="GF54" s="69">
        <f>VLOOKUP($A54,'350'!$AI$1:$HO$2,165,FALSE)</f>
        <v>0</v>
      </c>
      <c r="GG54" s="75">
        <f>VLOOKUP($A54,'350'!$AI$1:$HO$2,166,FALSE)</f>
        <v>0</v>
      </c>
      <c r="GH54" s="337"/>
      <c r="GI54" s="74">
        <f>VLOOKUP($A54,'350'!$AI$1:$HO$2,167,FALSE)</f>
        <v>0</v>
      </c>
      <c r="GJ54" s="69">
        <f>VLOOKUP($A54,'350'!$AI$1:$HO$2,168,FALSE)</f>
        <v>0</v>
      </c>
      <c r="GK54" s="69">
        <f>VLOOKUP($A54,'350'!$AI$1:$HO$2,169,FALSE)</f>
        <v>0</v>
      </c>
      <c r="GL54" s="69">
        <f>VLOOKUP($A54,'350'!$AI$1:$HO$2,170,FALSE)</f>
        <v>0</v>
      </c>
      <c r="GM54" s="69">
        <f>VLOOKUP($A54,'350'!$AI$1:$HO$2,171,FALSE)</f>
        <v>0</v>
      </c>
      <c r="GN54" s="69">
        <f>VLOOKUP($A54,'350'!$AI$1:$HO$2,172,FALSE)</f>
        <v>0</v>
      </c>
      <c r="GO54" s="75">
        <f>VLOOKUP($A54,'350'!$AI$1:$HO$2,173,FALSE)</f>
        <v>0</v>
      </c>
      <c r="GP54" s="337"/>
      <c r="GQ54" s="74">
        <f>VLOOKUP($A54,'350'!$AI$1:$HO$2,174,FALSE)</f>
        <v>0</v>
      </c>
      <c r="GR54" s="69">
        <f>VLOOKUP($A54,'350'!$AI$1:$HO$2,175,FALSE)</f>
        <v>0</v>
      </c>
      <c r="GS54" s="69">
        <f>VLOOKUP($A54,'350'!$AI$1:$HO$2,176,FALSE)</f>
        <v>0</v>
      </c>
      <c r="GT54" s="69">
        <f>VLOOKUP($A54,'350'!$AI$1:$HO$2,177,FALSE)</f>
        <v>0</v>
      </c>
      <c r="GU54" s="69">
        <f>VLOOKUP($A54,'350'!$AI$1:$HO$2,178,FALSE)</f>
        <v>0</v>
      </c>
      <c r="GV54" s="69">
        <f>VLOOKUP($A54,'350'!$AI$1:$HO$2,179,FALSE)</f>
        <v>0</v>
      </c>
      <c r="GW54" s="75">
        <f>VLOOKUP($A54,'350'!$AI$1:$HO$2,180,FALSE)</f>
        <v>0</v>
      </c>
      <c r="GX54" s="337"/>
      <c r="GY54" s="74">
        <f>VLOOKUP($A54,'350'!$AI$1:$HO$2,181,FALSE)</f>
        <v>0</v>
      </c>
      <c r="GZ54" s="69">
        <f>VLOOKUP($A54,'350'!$AI$1:$HO$2,182,FALSE)</f>
        <v>0</v>
      </c>
      <c r="HA54" s="69">
        <f>VLOOKUP($A54,'350'!$AI$1:$HO$2,183,FALSE)</f>
        <v>0</v>
      </c>
      <c r="HB54" s="69">
        <f>VLOOKUP($A54,'350'!$AI$1:$HO$2,184,FALSE)</f>
        <v>0</v>
      </c>
      <c r="HC54" s="69">
        <f>VLOOKUP($A54,'350'!$AI$1:$HO$2,185,FALSE)</f>
        <v>0</v>
      </c>
      <c r="HD54" s="69">
        <f>VLOOKUP($A54,'350'!$AI$1:$HO$2,186,FALSE)</f>
        <v>0</v>
      </c>
      <c r="HE54" s="124">
        <f>VLOOKUP($A54,'350'!$AI$1:$HO$2,187,FALSE)</f>
        <v>0</v>
      </c>
      <c r="HF54" s="24"/>
    </row>
    <row r="55" spans="1:214" x14ac:dyDescent="0.25">
      <c r="A55" s="290">
        <f t="shared" si="0"/>
        <v>251</v>
      </c>
      <c r="B55" s="291">
        <f>VLOOKUP($A55,'351'!$AH$1:$HN$2,2,FALSE)</f>
        <v>0</v>
      </c>
      <c r="C55" s="290">
        <f>VLOOKUP($A55,'351'!$AH$1:$HN$2,3,FALSE)</f>
        <v>0</v>
      </c>
      <c r="D55" s="290">
        <f>VLOOKUP($A55,'351'!$AH$1:$HN$2,4,FALSE)</f>
        <v>0</v>
      </c>
      <c r="E55" s="292">
        <f>VLOOKUP($A55,'351'!$AH$1:$HN$2,5,FALSE)</f>
        <v>0</v>
      </c>
      <c r="F55" s="337"/>
      <c r="G55" s="73">
        <f>VLOOKUP($A55,'351'!$AH$1:$HN$2,6,FALSE)</f>
        <v>0</v>
      </c>
      <c r="H55" s="24">
        <f>VLOOKUP($A55,'351'!$AH$1:$HN$2,7,FALSE)</f>
        <v>0</v>
      </c>
      <c r="I55" s="24">
        <f>VLOOKUP($A55,'351'!$AH$1:$HN$2,8,FALSE)</f>
        <v>0</v>
      </c>
      <c r="J55" s="24">
        <f>VLOOKUP($A55,'351'!$AH$1:$HN$2,9,FALSE)</f>
        <v>0</v>
      </c>
      <c r="K55" s="24">
        <f>VLOOKUP($A55,'351'!$AH$1:$HN$2,10,FALSE)</f>
        <v>0</v>
      </c>
      <c r="L55" s="24">
        <f>VLOOKUP($A55,'351'!$AH$1:$HN$2,11,FALSE)</f>
        <v>0</v>
      </c>
      <c r="M55" s="137">
        <f>VLOOKUP($A55,'351'!$AH$1:$HN$2,12,FALSE)</f>
        <v>0</v>
      </c>
      <c r="N55" s="337"/>
      <c r="O55" s="74">
        <f>VLOOKUP($A55,'351'!$AH$1:$HN$2,13,FALSE)</f>
        <v>0</v>
      </c>
      <c r="P55" s="69">
        <f>VLOOKUP($A55,'351'!$AH$1:$HN$2,14,FALSE)</f>
        <v>0</v>
      </c>
      <c r="Q55" s="69">
        <f>VLOOKUP($A55,'351'!$AH$1:$HN$2,15,FALSE)</f>
        <v>0</v>
      </c>
      <c r="R55" s="69">
        <f>VLOOKUP($A55,'351'!$AH$1:$HN$2,16,FALSE)</f>
        <v>0</v>
      </c>
      <c r="S55" s="69">
        <f>VLOOKUP($A55,'351'!$AH$1:$HN$2,17,FALSE)</f>
        <v>0</v>
      </c>
      <c r="T55" s="69">
        <f>VLOOKUP($A55,'351'!$AH$1:$HN$2,18,FALSE)</f>
        <v>0</v>
      </c>
      <c r="U55" s="75">
        <f>VLOOKUP($A55,'351'!$AH$1:$HN$2,19,FALSE)</f>
        <v>0</v>
      </c>
      <c r="V55" s="337"/>
      <c r="W55" s="74">
        <f>VLOOKUP($A55,'351'!$AH$1:$HN$2,20,FALSE)</f>
        <v>0</v>
      </c>
      <c r="X55" s="69">
        <f>VLOOKUP($A55,'351'!$AH$1:$HN$2,21,FALSE)</f>
        <v>0</v>
      </c>
      <c r="Y55" s="69">
        <f>VLOOKUP($A55,'351'!$AH$1:$HN$2,22,FALSE)</f>
        <v>0</v>
      </c>
      <c r="Z55" s="69">
        <f>VLOOKUP($A55,'351'!$AH$1:$HN$2,23,FALSE)</f>
        <v>0</v>
      </c>
      <c r="AA55" s="69">
        <f>VLOOKUP($A55,'351'!$AH$1:$HN$2,24,FALSE)</f>
        <v>0</v>
      </c>
      <c r="AB55" s="69">
        <f>VLOOKUP($A55,'351'!$AH$1:$HN$2,25,FALSE)</f>
        <v>0</v>
      </c>
      <c r="AC55" s="75">
        <f>VLOOKUP($A55,'351'!$AH$1:$HN$2,26,FALSE)</f>
        <v>0</v>
      </c>
      <c r="AD55" s="337"/>
      <c r="AE55" s="74">
        <f>VLOOKUP($A55,'351'!$AH$1:$HN$2,27,FALSE)</f>
        <v>0</v>
      </c>
      <c r="AF55" s="69">
        <f>VLOOKUP($A55,'351'!$AH$1:$HN$2,28,FALSE)</f>
        <v>0</v>
      </c>
      <c r="AG55" s="69">
        <f>VLOOKUP($A55,'351'!$AH$1:$HN$2,29,FALSE)</f>
        <v>0</v>
      </c>
      <c r="AH55" s="69">
        <f>VLOOKUP($A55,'351'!$AH$1:$HN$2,30,FALSE)</f>
        <v>0</v>
      </c>
      <c r="AI55" s="69">
        <f>VLOOKUP($A55,'351'!$AH$1:$HN$2,31,FALSE)</f>
        <v>0</v>
      </c>
      <c r="AJ55" s="69">
        <f>VLOOKUP($A55,'351'!$AH$1:$HN$2,32,FALSE)</f>
        <v>0</v>
      </c>
      <c r="AK55" s="75">
        <f>VLOOKUP($A55,'351'!$AH$1:$HN$2,33,FALSE)</f>
        <v>0</v>
      </c>
      <c r="AL55" s="337"/>
      <c r="AM55" s="74">
        <f>VLOOKUP($A55,'351'!$AH$1:$HN$2,34,FALSE)</f>
        <v>0</v>
      </c>
      <c r="AN55" s="69">
        <f>VLOOKUP($A55,'351'!$AH$1:$HN$2,35,FALSE)</f>
        <v>0</v>
      </c>
      <c r="AO55" s="69">
        <f>VLOOKUP($A55,'351'!$AH$1:$HN$2,36,FALSE)</f>
        <v>0</v>
      </c>
      <c r="AP55" s="69">
        <f>VLOOKUP($A55,'351'!$AH$1:$HN$2,37,FALSE)</f>
        <v>0</v>
      </c>
      <c r="AQ55" s="69">
        <f>VLOOKUP($A55,'351'!$AH$1:$HN$2,38,FALSE)</f>
        <v>0</v>
      </c>
      <c r="AR55" s="69">
        <f>VLOOKUP($A55,'351'!$AH$1:$HN$2,39,FALSE)</f>
        <v>0</v>
      </c>
      <c r="AS55" s="75">
        <f>VLOOKUP($A55,'351'!$AH$1:$HN$2,40,FALSE)</f>
        <v>0</v>
      </c>
      <c r="AT55" s="337"/>
      <c r="AU55" s="74">
        <f>VLOOKUP($A55,'351'!$AH$1:$HN$2,41,FALSE)</f>
        <v>0</v>
      </c>
      <c r="AV55" s="69">
        <f>VLOOKUP($A55,'351'!$AH$1:$HN$2,42,FALSE)</f>
        <v>0</v>
      </c>
      <c r="AW55" s="69">
        <f>VLOOKUP($A55,'351'!$AH$1:$HN$2,43,FALSE)</f>
        <v>0</v>
      </c>
      <c r="AX55" s="69">
        <f>VLOOKUP($A55,'351'!$AH$1:$HN$2,44,FALSE)</f>
        <v>0</v>
      </c>
      <c r="AY55" s="69">
        <f>VLOOKUP($A55,'351'!$AH$1:$HN$2,45,FALSE)</f>
        <v>0</v>
      </c>
      <c r="AZ55" s="69">
        <f>VLOOKUP($A55,'351'!$AH$1:$HN$2,46,FALSE)</f>
        <v>0</v>
      </c>
      <c r="BA55" s="75">
        <f>VLOOKUP($A55,'351'!$AH$1:$HN$2,47,FALSE)</f>
        <v>0</v>
      </c>
      <c r="BB55" s="337"/>
      <c r="BC55" s="74">
        <f>VLOOKUP($A55,'351'!$AH$1:$HN$2,48,FALSE)</f>
        <v>0</v>
      </c>
      <c r="BD55" s="69">
        <f>VLOOKUP($A55,'351'!$AH$1:$HN$2,49,FALSE)</f>
        <v>0</v>
      </c>
      <c r="BE55" s="69">
        <f>VLOOKUP($A55,'351'!$AH$1:$HN$2,50,FALSE)</f>
        <v>0</v>
      </c>
      <c r="BF55" s="69">
        <f>VLOOKUP($A55,'351'!$AH$1:$HN$2,51,FALSE)</f>
        <v>0</v>
      </c>
      <c r="BG55" s="69">
        <f>VLOOKUP($A55,'351'!$AH$1:$HN$2,52,FALSE)</f>
        <v>0</v>
      </c>
      <c r="BH55" s="69">
        <f>VLOOKUP($A55,'351'!$AH$1:$HN$2,53,FALSE)</f>
        <v>0</v>
      </c>
      <c r="BI55" s="75">
        <f>VLOOKUP($A55,'351'!$AH$1:$HN$2,54,FALSE)</f>
        <v>0</v>
      </c>
      <c r="BJ55" s="337"/>
      <c r="BK55" s="74">
        <f>VLOOKUP($A55,'351'!$AH$1:$HN$2,55,FALSE)</f>
        <v>0</v>
      </c>
      <c r="BL55" s="69">
        <f>VLOOKUP($A55,'351'!$AH$1:$HN$2,56,FALSE)</f>
        <v>0</v>
      </c>
      <c r="BM55" s="69">
        <f>VLOOKUP($A55,'351'!$AH$1:$HN$2,57,FALSE)</f>
        <v>0</v>
      </c>
      <c r="BN55" s="69">
        <f>VLOOKUP($A55,'351'!$AH$1:$HN$2,58,FALSE)</f>
        <v>0</v>
      </c>
      <c r="BO55" s="69">
        <f>VLOOKUP($A55,'351'!$AH$1:$HN$2,59,FALSE)</f>
        <v>0</v>
      </c>
      <c r="BP55" s="69">
        <f>VLOOKUP($A55,'351'!$AH$1:$HN$2,60,FALSE)</f>
        <v>0</v>
      </c>
      <c r="BQ55" s="75">
        <f>VLOOKUP($A55,'351'!$AH$1:$HN$2,61,FALSE)</f>
        <v>0</v>
      </c>
      <c r="BR55" s="337"/>
      <c r="BS55" s="74">
        <f>VLOOKUP($A55,'351'!$AH$1:$HN$2,62,FALSE)</f>
        <v>0</v>
      </c>
      <c r="BT55" s="69">
        <f>VLOOKUP($A55,'351'!$AH$1:$HN$2,63,FALSE)</f>
        <v>0</v>
      </c>
      <c r="BU55" s="69">
        <f>VLOOKUP($A55,'351'!$AH$1:$HN$2,64,FALSE)</f>
        <v>0</v>
      </c>
      <c r="BV55" s="69">
        <f>VLOOKUP($A55,'351'!$AH$1:$HN$2,65,FALSE)</f>
        <v>0</v>
      </c>
      <c r="BW55" s="69">
        <f>VLOOKUP($A55,'351'!$AH$1:$HN$2,66,FALSE)</f>
        <v>0</v>
      </c>
      <c r="BX55" s="69">
        <f>VLOOKUP($A55,'351'!$AH$1:$HN$2,67,FALSE)</f>
        <v>0</v>
      </c>
      <c r="BY55" s="75">
        <f>VLOOKUP($A55,'351'!$AH$1:$HN$2,68,FALSE)</f>
        <v>0</v>
      </c>
      <c r="BZ55" s="337"/>
      <c r="CA55" s="74">
        <f>VLOOKUP($A55,'351'!$AH$1:$HN$2,69,FALSE)</f>
        <v>0</v>
      </c>
      <c r="CB55" s="69">
        <f>VLOOKUP($A55,'351'!$AH$1:$HN$2,70,FALSE)</f>
        <v>0</v>
      </c>
      <c r="CC55" s="69">
        <f>VLOOKUP($A55,'351'!$AH$1:$HN$2,71,FALSE)</f>
        <v>0</v>
      </c>
      <c r="CD55" s="69">
        <f>VLOOKUP($A55,'351'!$AH$1:$HN$2,72,FALSE)</f>
        <v>0</v>
      </c>
      <c r="CE55" s="69">
        <f>VLOOKUP($A55,'351'!$AH$1:$HN$2,73,FALSE)</f>
        <v>0</v>
      </c>
      <c r="CF55" s="69">
        <f>VLOOKUP($A55,'351'!$AH$1:$HN$2,74,FALSE)</f>
        <v>0</v>
      </c>
      <c r="CG55" s="75">
        <f>VLOOKUP($A55,'351'!$AH$1:$HN$2,75,FALSE)</f>
        <v>0</v>
      </c>
      <c r="CH55" s="337"/>
      <c r="CI55" s="74">
        <f>VLOOKUP($A55,'351'!$AH$1:$HN$2,76,FALSE)</f>
        <v>0</v>
      </c>
      <c r="CJ55" s="69">
        <f>VLOOKUP($A55,'351'!$AH$1:$HN$2,77,FALSE)</f>
        <v>0</v>
      </c>
      <c r="CK55" s="69">
        <f>VLOOKUP($A55,'351'!$AH$1:$HN$2,78,FALSE)</f>
        <v>0</v>
      </c>
      <c r="CL55" s="69">
        <f>VLOOKUP($A55,'351'!$AH$1:$HN$2,79,FALSE)</f>
        <v>0</v>
      </c>
      <c r="CM55" s="69">
        <f>VLOOKUP($A55,'351'!$AH$1:$HN$2,80,FALSE)</f>
        <v>0</v>
      </c>
      <c r="CN55" s="69">
        <f>VLOOKUP($A55,'351'!$AH$1:$HN$2,81,FALSE)</f>
        <v>0</v>
      </c>
      <c r="CO55" s="75">
        <f>VLOOKUP($A55,'351'!$AH$1:$HN$2,82,FALSE)</f>
        <v>0</v>
      </c>
      <c r="CP55" s="337"/>
      <c r="CQ55" s="74">
        <f>VLOOKUP($A55,'351'!$AH$1:$HN$2,83,FALSE)</f>
        <v>0</v>
      </c>
      <c r="CR55" s="69">
        <f>VLOOKUP($A55,'351'!$AH$1:$HN$2,84,FALSE)</f>
        <v>0</v>
      </c>
      <c r="CS55" s="69">
        <f>VLOOKUP($A55,'351'!$AH$1:$HN$2,85,FALSE)</f>
        <v>0</v>
      </c>
      <c r="CT55" s="69">
        <f>VLOOKUP($A55,'351'!$AH$1:$HN$2,86,FALSE)</f>
        <v>0</v>
      </c>
      <c r="CU55" s="69">
        <f>VLOOKUP($A55,'351'!$AH$1:$HN$2,87,FALSE)</f>
        <v>0</v>
      </c>
      <c r="CV55" s="69">
        <f>VLOOKUP($A55,'351'!$AH$1:$HN$2,88,FALSE)</f>
        <v>0</v>
      </c>
      <c r="CW55" s="75">
        <f>VLOOKUP($A55,'351'!$AH$1:$HN$2,89,FALSE)</f>
        <v>0</v>
      </c>
      <c r="CX55" s="337"/>
      <c r="CY55" s="74">
        <f>VLOOKUP($A55,'351'!$AH$1:$HN$2,90,FALSE)</f>
        <v>0</v>
      </c>
      <c r="CZ55" s="69">
        <f>VLOOKUP($A55,'351'!$AH$1:$HN$2,91,FALSE)</f>
        <v>0</v>
      </c>
      <c r="DA55" s="69">
        <f>VLOOKUP($A55,'351'!$AH$1:$HN$2,92,FALSE)</f>
        <v>0</v>
      </c>
      <c r="DB55" s="69">
        <f>VLOOKUP($A55,'351'!$AH$1:$HN$2,93,FALSE)</f>
        <v>0</v>
      </c>
      <c r="DC55" s="69">
        <f>VLOOKUP($A55,'351'!$AH$1:$HN$2,94,FALSE)</f>
        <v>0</v>
      </c>
      <c r="DD55" s="69">
        <f>VLOOKUP($A55,'351'!$AH$1:$HN$2,95,FALSE)</f>
        <v>0</v>
      </c>
      <c r="DE55" s="75">
        <f>VLOOKUP($A55,'351'!$AH$1:$HN$2,96,FALSE)</f>
        <v>0</v>
      </c>
      <c r="DF55" s="337"/>
      <c r="DG55" s="74">
        <f>VLOOKUP($A55,'351'!$AH$1:$HN$2,97,FALSE)</f>
        <v>0</v>
      </c>
      <c r="DH55" s="69">
        <f>VLOOKUP($A55,'351'!$AH$1:$HN$2,98,FALSE)</f>
        <v>0</v>
      </c>
      <c r="DI55" s="69">
        <f>VLOOKUP($A55,'351'!$AH$1:$HN$2,99,FALSE)</f>
        <v>0</v>
      </c>
      <c r="DJ55" s="69">
        <f>VLOOKUP($A55,'351'!$AH$1:$HN$2,100,FALSE)</f>
        <v>0</v>
      </c>
      <c r="DK55" s="69">
        <f>VLOOKUP($A55,'351'!$AH$1:$HN$2,101,FALSE)</f>
        <v>0</v>
      </c>
      <c r="DL55" s="69">
        <f>VLOOKUP($A55,'351'!$AH$1:$HN$2,102,FALSE)</f>
        <v>0</v>
      </c>
      <c r="DM55" s="75">
        <f>VLOOKUP($A55,'351'!$AH$1:$HN$2,103,FALSE)</f>
        <v>0</v>
      </c>
      <c r="DN55" s="337"/>
      <c r="DO55" s="74">
        <f>VLOOKUP($A55,'351'!$AH$1:$HN$2,104,FALSE)</f>
        <v>0</v>
      </c>
      <c r="DP55" s="69">
        <f>VLOOKUP($A55,'351'!$AH$1:$HN$2,105,FALSE)</f>
        <v>0</v>
      </c>
      <c r="DQ55" s="69">
        <f>VLOOKUP($A55,'351'!$AH$1:$HN$2,106,FALSE)</f>
        <v>0</v>
      </c>
      <c r="DR55" s="69">
        <f>VLOOKUP($A55,'351'!$AH$1:$HN$2,107,FALSE)</f>
        <v>0</v>
      </c>
      <c r="DS55" s="69">
        <f>VLOOKUP($A55,'351'!$AH$1:$HN$2,108,FALSE)</f>
        <v>0</v>
      </c>
      <c r="DT55" s="69">
        <f>VLOOKUP($A55,'351'!$AH$1:$HN$2,109,FALSE)</f>
        <v>0</v>
      </c>
      <c r="DU55" s="75">
        <f>VLOOKUP($A55,'351'!$AH$1:$HN$2,110,FALSE)</f>
        <v>0</v>
      </c>
      <c r="DV55" s="337"/>
      <c r="DW55" s="74">
        <f>VLOOKUP($A55,'351'!$AH$1:$HN$2,111,FALSE)</f>
        <v>0</v>
      </c>
      <c r="DX55" s="69">
        <f>VLOOKUP($A55,'351'!$AH$1:$HN$2,112,FALSE)</f>
        <v>0</v>
      </c>
      <c r="DY55" s="69">
        <f>VLOOKUP($A55,'351'!$AH$1:$HN$2,113,FALSE)</f>
        <v>0</v>
      </c>
      <c r="DZ55" s="69">
        <f>VLOOKUP($A55,'351'!$AH$1:$HN$2,114,FALSE)</f>
        <v>0</v>
      </c>
      <c r="EA55" s="69">
        <f>VLOOKUP($A55,'351'!$AH$1:$HN$2,115,FALSE)</f>
        <v>0</v>
      </c>
      <c r="EB55" s="69">
        <f>VLOOKUP($A55,'351'!$AH$1:$HN$2,116,FALSE)</f>
        <v>0</v>
      </c>
      <c r="EC55" s="75">
        <f>VLOOKUP($A55,'351'!$AH$1:$HN$2,117,FALSE)</f>
        <v>0</v>
      </c>
      <c r="ED55" s="337"/>
      <c r="EE55" s="74">
        <f>VLOOKUP($A55,'351'!$AH$1:$HN$2,118,FALSE)</f>
        <v>0</v>
      </c>
      <c r="EF55" s="69">
        <f>VLOOKUP($A55,'351'!$AH$1:$HN$2,119,FALSE)</f>
        <v>0</v>
      </c>
      <c r="EG55" s="69">
        <f>VLOOKUP($A55,'351'!$AH$1:$HN$2,120,FALSE)</f>
        <v>0</v>
      </c>
      <c r="EH55" s="69">
        <f>VLOOKUP($A55,'351'!$AH$1:$HN$2,121,FALSE)</f>
        <v>0</v>
      </c>
      <c r="EI55" s="69">
        <f>VLOOKUP($A55,'351'!$AH$1:$HN$2,122,FALSE)</f>
        <v>0</v>
      </c>
      <c r="EJ55" s="69">
        <f>VLOOKUP($A55,'351'!$AH$1:$HN$2,123,FALSE)</f>
        <v>0</v>
      </c>
      <c r="EK55" s="75">
        <f>VLOOKUP($A55,'351'!$AH$1:$HN$2,124,FALSE)</f>
        <v>0</v>
      </c>
      <c r="EL55" s="337"/>
      <c r="EM55" s="74">
        <f>VLOOKUP($A55,'351'!$AH$1:$HN$2,125,FALSE)</f>
        <v>0</v>
      </c>
      <c r="EN55" s="69">
        <f>VLOOKUP($A55,'351'!$AH$1:$HN$2,126,FALSE)</f>
        <v>0</v>
      </c>
      <c r="EO55" s="69">
        <f>VLOOKUP($A55,'351'!$AH$1:$HN$2,127,FALSE)</f>
        <v>0</v>
      </c>
      <c r="EP55" s="69">
        <f>VLOOKUP($A55,'351'!$AH$1:$HN$2,128,FALSE)</f>
        <v>0</v>
      </c>
      <c r="EQ55" s="69">
        <f>VLOOKUP($A55,'351'!$AH$1:$HN$2,129,FALSE)</f>
        <v>0</v>
      </c>
      <c r="ER55" s="69">
        <f>VLOOKUP($A55,'351'!$AH$1:$HN$2,130,FALSE)</f>
        <v>0</v>
      </c>
      <c r="ES55" s="75">
        <f>VLOOKUP($A55,'351'!$AH$1:$HN$2,131,FALSE)</f>
        <v>0</v>
      </c>
      <c r="ET55" s="337"/>
      <c r="EU55" s="74">
        <f>VLOOKUP($A55,'351'!$AH$1:$HN$2,132,FALSE)</f>
        <v>0</v>
      </c>
      <c r="EV55" s="69">
        <f>VLOOKUP($A55,'351'!$AH$1:$HN$2,133,FALSE)</f>
        <v>0</v>
      </c>
      <c r="EW55" s="69">
        <f>VLOOKUP($A55,'351'!$AH$1:$HN$2,134,FALSE)</f>
        <v>0</v>
      </c>
      <c r="EX55" s="69">
        <f>VLOOKUP($A55,'351'!$AH$1:$HN$2,135,FALSE)</f>
        <v>0</v>
      </c>
      <c r="EY55" s="69">
        <f>VLOOKUP($A55,'351'!$AH$1:$HN$2,136,FALSE)</f>
        <v>0</v>
      </c>
      <c r="EZ55" s="69">
        <f>VLOOKUP($A55,'351'!$AH$1:$HN$2,137,FALSE)</f>
        <v>0</v>
      </c>
      <c r="FA55" s="75">
        <f>VLOOKUP($A55,'351'!$AH$1:$HN$2,138,FALSE)</f>
        <v>0</v>
      </c>
      <c r="FB55" s="337"/>
      <c r="FC55" s="74">
        <f>VLOOKUP($A55,'351'!$AH$1:$HN$2,139,FALSE)</f>
        <v>0</v>
      </c>
      <c r="FD55" s="69">
        <f>VLOOKUP($A55,'351'!$AH$1:$HN$2,140,FALSE)</f>
        <v>0</v>
      </c>
      <c r="FE55" s="69">
        <f>VLOOKUP($A55,'351'!$AH$1:$HN$2,141,FALSE)</f>
        <v>0</v>
      </c>
      <c r="FF55" s="69">
        <f>VLOOKUP($A55,'351'!$AH$1:$HN$2,142,FALSE)</f>
        <v>0</v>
      </c>
      <c r="FG55" s="69">
        <f>VLOOKUP($A55,'351'!$AH$1:$HN$2,143,FALSE)</f>
        <v>0</v>
      </c>
      <c r="FH55" s="69">
        <f>VLOOKUP($A55,'351'!$AH$1:$HN$2,144,FALSE)</f>
        <v>0</v>
      </c>
      <c r="FI55" s="75">
        <f>VLOOKUP($A55,'351'!$AH$1:$HN$2,145,FALSE)</f>
        <v>0</v>
      </c>
      <c r="FJ55" s="337"/>
      <c r="FK55" s="74">
        <f>VLOOKUP($A55,'351'!$AH$1:$HN$2,146,FALSE)</f>
        <v>0</v>
      </c>
      <c r="FL55" s="69">
        <f>VLOOKUP($A55,'351'!$AH$1:$HN$2,147,FALSE)</f>
        <v>0</v>
      </c>
      <c r="FM55" s="69">
        <f>VLOOKUP($A55,'351'!$AH$1:$HN$2,148,FALSE)</f>
        <v>0</v>
      </c>
      <c r="FN55" s="69">
        <f>VLOOKUP($A55,'351'!$AH$1:$HN$2,149,FALSE)</f>
        <v>0</v>
      </c>
      <c r="FO55" s="69">
        <f>VLOOKUP($A55,'351'!$AH$1:$HN$2,150,FALSE)</f>
        <v>0</v>
      </c>
      <c r="FP55" s="69">
        <f>VLOOKUP($A55,'351'!$AH$1:$HN$2,151,FALSE)</f>
        <v>0</v>
      </c>
      <c r="FQ55" s="75">
        <f>VLOOKUP($A55,'351'!$AH$1:$HN$2,152,FALSE)</f>
        <v>0</v>
      </c>
      <c r="FR55" s="337"/>
      <c r="FS55" s="74">
        <f>VLOOKUP($A55,'351'!$AH$1:$HN$2,153,FALSE)</f>
        <v>0</v>
      </c>
      <c r="FT55" s="69">
        <f>VLOOKUP($A55,'351'!$AH$1:$HN$2,154,FALSE)</f>
        <v>0</v>
      </c>
      <c r="FU55" s="69">
        <f>VLOOKUP($A55,'351'!$AH$1:$HN$2,155,FALSE)</f>
        <v>0</v>
      </c>
      <c r="FV55" s="69">
        <f>VLOOKUP($A55,'351'!$AH$1:$HN$2,156,FALSE)</f>
        <v>0</v>
      </c>
      <c r="FW55" s="69">
        <f>VLOOKUP($A55,'351'!$AH$1:$HN$2,157,FALSE)</f>
        <v>0</v>
      </c>
      <c r="FX55" s="69">
        <f>VLOOKUP($A55,'351'!$AH$1:$HN$2,158,FALSE)</f>
        <v>0</v>
      </c>
      <c r="FY55" s="75">
        <f>VLOOKUP($A55,'351'!$AH$1:$HN$2,159,FALSE)</f>
        <v>0</v>
      </c>
      <c r="FZ55" s="337"/>
      <c r="GA55" s="74">
        <f>VLOOKUP($A55,'351'!$AH$1:$HN$2,160,FALSE)</f>
        <v>0</v>
      </c>
      <c r="GB55" s="69">
        <f>VLOOKUP($A55,'351'!$AH$1:$HN$2,161,FALSE)</f>
        <v>0</v>
      </c>
      <c r="GC55" s="69">
        <f>VLOOKUP($A55,'351'!$AH$1:$HN$2,162,FALSE)</f>
        <v>0</v>
      </c>
      <c r="GD55" s="69">
        <f>VLOOKUP($A55,'351'!$AH$1:$HN$2,163,FALSE)</f>
        <v>0</v>
      </c>
      <c r="GE55" s="69">
        <f>VLOOKUP($A55,'351'!$AH$1:$HN$2,164,FALSE)</f>
        <v>0</v>
      </c>
      <c r="GF55" s="69">
        <f>VLOOKUP($A55,'351'!$AH$1:$HN$2,165,FALSE)</f>
        <v>0</v>
      </c>
      <c r="GG55" s="75">
        <f>VLOOKUP($A55,'351'!$AH$1:$HN$2,166,FALSE)</f>
        <v>0</v>
      </c>
      <c r="GH55" s="337"/>
      <c r="GI55" s="74">
        <f>VLOOKUP($A55,'351'!$AH$1:$HN$2,167,FALSE)</f>
        <v>0</v>
      </c>
      <c r="GJ55" s="69">
        <f>VLOOKUP($A55,'351'!$AH$1:$HN$2,168,FALSE)</f>
        <v>0</v>
      </c>
      <c r="GK55" s="69">
        <f>VLOOKUP($A55,'351'!$AH$1:$HN$2,169,FALSE)</f>
        <v>0</v>
      </c>
      <c r="GL55" s="69">
        <f>VLOOKUP($A55,'351'!$AH$1:$HN$2,170,FALSE)</f>
        <v>0</v>
      </c>
      <c r="GM55" s="69">
        <f>VLOOKUP($A55,'351'!$AH$1:$HN$2,171,FALSE)</f>
        <v>0</v>
      </c>
      <c r="GN55" s="69">
        <f>VLOOKUP($A55,'351'!$AH$1:$HN$2,172,FALSE)</f>
        <v>0</v>
      </c>
      <c r="GO55" s="75">
        <f>VLOOKUP($A55,'351'!$AH$1:$HN$2,173,FALSE)</f>
        <v>0</v>
      </c>
      <c r="GP55" s="337"/>
      <c r="GQ55" s="74">
        <f>VLOOKUP($A55,'351'!$AH$1:$HN$2,174,FALSE)</f>
        <v>0</v>
      </c>
      <c r="GR55" s="69">
        <f>VLOOKUP($A55,'351'!$AH$1:$HN$2,175,FALSE)</f>
        <v>0</v>
      </c>
      <c r="GS55" s="69">
        <f>VLOOKUP($A55,'351'!$AH$1:$HN$2,176,FALSE)</f>
        <v>0</v>
      </c>
      <c r="GT55" s="69">
        <f>VLOOKUP($A55,'351'!$AH$1:$HN$2,177,FALSE)</f>
        <v>0</v>
      </c>
      <c r="GU55" s="69">
        <f>VLOOKUP($A55,'351'!$AH$1:$HN$2,178,FALSE)</f>
        <v>0</v>
      </c>
      <c r="GV55" s="69">
        <f>VLOOKUP($A55,'351'!$AH$1:$HN$2,179,FALSE)</f>
        <v>0</v>
      </c>
      <c r="GW55" s="75">
        <f>VLOOKUP($A55,'351'!$AH$1:$HN$2,180,FALSE)</f>
        <v>0</v>
      </c>
      <c r="GX55" s="337"/>
      <c r="GY55" s="74">
        <f>VLOOKUP($A55,'351'!$AH$1:$HN$2,181,FALSE)</f>
        <v>0</v>
      </c>
      <c r="GZ55" s="69">
        <f>VLOOKUP($A55,'351'!$AH$1:$HN$2,182,FALSE)</f>
        <v>0</v>
      </c>
      <c r="HA55" s="69">
        <f>VLOOKUP($A55,'351'!$AH$1:$HN$2,183,FALSE)</f>
        <v>0</v>
      </c>
      <c r="HB55" s="69">
        <f>VLOOKUP($A55,'351'!$AH$1:$HN$2,184,FALSE)</f>
        <v>0</v>
      </c>
      <c r="HC55" s="69">
        <f>VLOOKUP($A55,'351'!$AH$1:$HN$2,185,FALSE)</f>
        <v>0</v>
      </c>
      <c r="HD55" s="69">
        <f>VLOOKUP($A55,'351'!$AH$1:$HN$2,186,FALSE)</f>
        <v>0</v>
      </c>
      <c r="HE55" s="124">
        <f>VLOOKUP($A55,'351'!$AH$1:$HN$2,187,FALSE)</f>
        <v>0</v>
      </c>
      <c r="HF55" s="24"/>
    </row>
    <row r="56" spans="1:214" x14ac:dyDescent="0.25">
      <c r="A56" s="290">
        <f t="shared" si="0"/>
        <v>252</v>
      </c>
      <c r="B56" s="291">
        <f>VLOOKUP($A56,'352'!$AG$1:$HM$2,2,FALSE)</f>
        <v>0</v>
      </c>
      <c r="C56" s="290">
        <f>VLOOKUP($A56,'352'!$AG$1:$HM$2,3,FALSE)</f>
        <v>0</v>
      </c>
      <c r="D56" s="290">
        <f>VLOOKUP($A56,'352'!$AG$1:$HM$2,4,FALSE)</f>
        <v>0</v>
      </c>
      <c r="E56" s="292">
        <f>VLOOKUP($A56,'352'!$AG$1:$HM$2,5,FALSE)</f>
        <v>0</v>
      </c>
      <c r="F56" s="337"/>
      <c r="G56" s="73">
        <f>VLOOKUP($A56,'352'!$AG$1:$HM$2,6,FALSE)</f>
        <v>0</v>
      </c>
      <c r="H56" s="24">
        <f>VLOOKUP($A56,'352'!$AG$1:$HM$2,7,FALSE)</f>
        <v>0</v>
      </c>
      <c r="I56" s="24">
        <f>VLOOKUP($A56,'352'!$AG$1:$HM$2,8,FALSE)</f>
        <v>0</v>
      </c>
      <c r="J56" s="24">
        <f>VLOOKUP($A56,'352'!$AG$1:$HM$2,9,FALSE)</f>
        <v>0</v>
      </c>
      <c r="K56" s="24">
        <f>VLOOKUP($A56,'352'!$AG$1:$HM$2,10,FALSE)</f>
        <v>0</v>
      </c>
      <c r="L56" s="24">
        <f>VLOOKUP($A56,'352'!$AG$1:$HM$2,11,FALSE)</f>
        <v>0</v>
      </c>
      <c r="M56" s="137">
        <f>VLOOKUP($A56,'352'!$AG$1:$HM$2,12,FALSE)</f>
        <v>0</v>
      </c>
      <c r="N56" s="337"/>
      <c r="O56" s="74">
        <f>VLOOKUP($A56,'352'!$AG$1:$HM$2,13,FALSE)</f>
        <v>0</v>
      </c>
      <c r="P56" s="69">
        <f>VLOOKUP($A56,'352'!$AG$1:$HM$2,14,FALSE)</f>
        <v>0</v>
      </c>
      <c r="Q56" s="69">
        <f>VLOOKUP($A56,'352'!$AG$1:$HM$2,15,FALSE)</f>
        <v>0</v>
      </c>
      <c r="R56" s="69">
        <f>VLOOKUP($A56,'352'!$AG$1:$HM$2,16,FALSE)</f>
        <v>0</v>
      </c>
      <c r="S56" s="69">
        <f>VLOOKUP($A56,'352'!$AG$1:$HM$2,17,FALSE)</f>
        <v>0</v>
      </c>
      <c r="T56" s="69">
        <f>VLOOKUP($A56,'352'!$AG$1:$HM$2,18,FALSE)</f>
        <v>0</v>
      </c>
      <c r="U56" s="75">
        <f>VLOOKUP($A56,'352'!$AG$1:$HM$2,19,FALSE)</f>
        <v>0</v>
      </c>
      <c r="V56" s="337"/>
      <c r="W56" s="74">
        <f>VLOOKUP($A56,'352'!$AG$1:$HM$2,20,FALSE)</f>
        <v>0</v>
      </c>
      <c r="X56" s="69">
        <f>VLOOKUP($A56,'352'!$AG$1:$HM$2,21,FALSE)</f>
        <v>0</v>
      </c>
      <c r="Y56" s="69">
        <f>VLOOKUP($A56,'352'!$AG$1:$HM$2,22,FALSE)</f>
        <v>0</v>
      </c>
      <c r="Z56" s="69">
        <f>VLOOKUP($A56,'352'!$AG$1:$HM$2,23,FALSE)</f>
        <v>0</v>
      </c>
      <c r="AA56" s="69">
        <f>VLOOKUP($A56,'352'!$AG$1:$HM$2,24,FALSE)</f>
        <v>0</v>
      </c>
      <c r="AB56" s="69">
        <f>VLOOKUP($A56,'352'!$AG$1:$HM$2,25,FALSE)</f>
        <v>0</v>
      </c>
      <c r="AC56" s="75">
        <f>VLOOKUP($A56,'352'!$AG$1:$HM$2,26,FALSE)</f>
        <v>0</v>
      </c>
      <c r="AD56" s="337"/>
      <c r="AE56" s="74">
        <f>VLOOKUP($A56,'352'!$AG$1:$HM$2,27,FALSE)</f>
        <v>0</v>
      </c>
      <c r="AF56" s="69">
        <f>VLOOKUP($A56,'352'!$AG$1:$HM$2,28,FALSE)</f>
        <v>0</v>
      </c>
      <c r="AG56" s="69">
        <f>VLOOKUP($A56,'352'!$AG$1:$HM$2,29,FALSE)</f>
        <v>0</v>
      </c>
      <c r="AH56" s="69">
        <f>VLOOKUP($A56,'352'!$AG$1:$HM$2,30,FALSE)</f>
        <v>0</v>
      </c>
      <c r="AI56" s="69">
        <f>VLOOKUP($A56,'352'!$AG$1:$HM$2,31,FALSE)</f>
        <v>0</v>
      </c>
      <c r="AJ56" s="69">
        <f>VLOOKUP($A56,'352'!$AG$1:$HM$2,32,FALSE)</f>
        <v>0</v>
      </c>
      <c r="AK56" s="75">
        <f>VLOOKUP($A56,'352'!$AG$1:$HM$2,33,FALSE)</f>
        <v>0</v>
      </c>
      <c r="AL56" s="337"/>
      <c r="AM56" s="74">
        <f>VLOOKUP($A56,'352'!$AG$1:$HM$2,34,FALSE)</f>
        <v>0</v>
      </c>
      <c r="AN56" s="69">
        <f>VLOOKUP($A56,'352'!$AG$1:$HM$2,35,FALSE)</f>
        <v>0</v>
      </c>
      <c r="AO56" s="69">
        <f>VLOOKUP($A56,'352'!$AG$1:$HM$2,36,FALSE)</f>
        <v>0</v>
      </c>
      <c r="AP56" s="69">
        <f>VLOOKUP($A56,'352'!$AG$1:$HM$2,37,FALSE)</f>
        <v>0</v>
      </c>
      <c r="AQ56" s="69">
        <f>VLOOKUP($A56,'352'!$AG$1:$HM$2,38,FALSE)</f>
        <v>0</v>
      </c>
      <c r="AR56" s="69">
        <f>VLOOKUP($A56,'352'!$AG$1:$HM$2,39,FALSE)</f>
        <v>0</v>
      </c>
      <c r="AS56" s="75">
        <f>VLOOKUP($A56,'352'!$AG$1:$HM$2,40,FALSE)</f>
        <v>0</v>
      </c>
      <c r="AT56" s="337"/>
      <c r="AU56" s="74">
        <f>VLOOKUP($A56,'352'!$AG$1:$HM$2,41,FALSE)</f>
        <v>0</v>
      </c>
      <c r="AV56" s="69">
        <f>VLOOKUP($A56,'352'!$AG$1:$HM$2,42,FALSE)</f>
        <v>0</v>
      </c>
      <c r="AW56" s="69">
        <f>VLOOKUP($A56,'352'!$AG$1:$HM$2,43,FALSE)</f>
        <v>0</v>
      </c>
      <c r="AX56" s="69">
        <f>VLOOKUP($A56,'352'!$AG$1:$HM$2,44,FALSE)</f>
        <v>0</v>
      </c>
      <c r="AY56" s="69">
        <f>VLOOKUP($A56,'352'!$AG$1:$HM$2,45,FALSE)</f>
        <v>0</v>
      </c>
      <c r="AZ56" s="69">
        <f>VLOOKUP($A56,'352'!$AG$1:$HM$2,46,FALSE)</f>
        <v>0</v>
      </c>
      <c r="BA56" s="75">
        <f>VLOOKUP($A56,'352'!$AG$1:$HM$2,47,FALSE)</f>
        <v>0</v>
      </c>
      <c r="BB56" s="337"/>
      <c r="BC56" s="74">
        <f>VLOOKUP($A56,'352'!$AG$1:$HM$2,48,FALSE)</f>
        <v>0</v>
      </c>
      <c r="BD56" s="69">
        <f>VLOOKUP($A56,'352'!$AG$1:$HM$2,49,FALSE)</f>
        <v>0</v>
      </c>
      <c r="BE56" s="69">
        <f>VLOOKUP($A56,'352'!$AG$1:$HM$2,50,FALSE)</f>
        <v>0</v>
      </c>
      <c r="BF56" s="69">
        <f>VLOOKUP($A56,'352'!$AG$1:$HM$2,51,FALSE)</f>
        <v>0</v>
      </c>
      <c r="BG56" s="69">
        <f>VLOOKUP($A56,'352'!$AG$1:$HM$2,52,FALSE)</f>
        <v>0</v>
      </c>
      <c r="BH56" s="69">
        <f>VLOOKUP($A56,'352'!$AG$1:$HM$2,53,FALSE)</f>
        <v>0</v>
      </c>
      <c r="BI56" s="75">
        <f>VLOOKUP($A56,'352'!$AG$1:$HM$2,54,FALSE)</f>
        <v>0</v>
      </c>
      <c r="BJ56" s="337"/>
      <c r="BK56" s="74">
        <f>VLOOKUP($A56,'352'!$AG$1:$HM$2,55,FALSE)</f>
        <v>0</v>
      </c>
      <c r="BL56" s="69">
        <f>VLOOKUP($A56,'352'!$AG$1:$HM$2,56,FALSE)</f>
        <v>0</v>
      </c>
      <c r="BM56" s="69">
        <f>VLOOKUP($A56,'352'!$AG$1:$HM$2,57,FALSE)</f>
        <v>0</v>
      </c>
      <c r="BN56" s="69">
        <f>VLOOKUP($A56,'352'!$AG$1:$HM$2,58,FALSE)</f>
        <v>0</v>
      </c>
      <c r="BO56" s="69">
        <f>VLOOKUP($A56,'352'!$AG$1:$HM$2,59,FALSE)</f>
        <v>0</v>
      </c>
      <c r="BP56" s="69">
        <f>VLOOKUP($A56,'352'!$AG$1:$HM$2,60,FALSE)</f>
        <v>0</v>
      </c>
      <c r="BQ56" s="75">
        <f>VLOOKUP($A56,'352'!$AG$1:$HM$2,61,FALSE)</f>
        <v>0</v>
      </c>
      <c r="BR56" s="337"/>
      <c r="BS56" s="74">
        <f>VLOOKUP($A56,'352'!$AG$1:$HM$2,62,FALSE)</f>
        <v>0</v>
      </c>
      <c r="BT56" s="69">
        <f>VLOOKUP($A56,'352'!$AG$1:$HM$2,63,FALSE)</f>
        <v>0</v>
      </c>
      <c r="BU56" s="69">
        <f>VLOOKUP($A56,'352'!$AG$1:$HM$2,64,FALSE)</f>
        <v>0</v>
      </c>
      <c r="BV56" s="69">
        <f>VLOOKUP($A56,'352'!$AG$1:$HM$2,65,FALSE)</f>
        <v>0</v>
      </c>
      <c r="BW56" s="69">
        <f>VLOOKUP($A56,'352'!$AG$1:$HM$2,66,FALSE)</f>
        <v>0</v>
      </c>
      <c r="BX56" s="69">
        <f>VLOOKUP($A56,'352'!$AG$1:$HM$2,67,FALSE)</f>
        <v>0</v>
      </c>
      <c r="BY56" s="75">
        <f>VLOOKUP($A56,'352'!$AG$1:$HM$2,68,FALSE)</f>
        <v>0</v>
      </c>
      <c r="BZ56" s="337"/>
      <c r="CA56" s="74">
        <f>VLOOKUP($A56,'352'!$AG$1:$HM$2,69,FALSE)</f>
        <v>0</v>
      </c>
      <c r="CB56" s="69">
        <f>VLOOKUP($A56,'352'!$AG$1:$HM$2,70,FALSE)</f>
        <v>0</v>
      </c>
      <c r="CC56" s="69">
        <f>VLOOKUP($A56,'352'!$AG$1:$HM$2,71,FALSE)</f>
        <v>0</v>
      </c>
      <c r="CD56" s="69">
        <f>VLOOKUP($A56,'352'!$AG$1:$HM$2,72,FALSE)</f>
        <v>0</v>
      </c>
      <c r="CE56" s="69">
        <f>VLOOKUP($A56,'352'!$AG$1:$HM$2,73,FALSE)</f>
        <v>0</v>
      </c>
      <c r="CF56" s="69">
        <f>VLOOKUP($A56,'352'!$AG$1:$HM$2,74,FALSE)</f>
        <v>0</v>
      </c>
      <c r="CG56" s="75">
        <f>VLOOKUP($A56,'352'!$AG$1:$HM$2,75,FALSE)</f>
        <v>0</v>
      </c>
      <c r="CH56" s="337"/>
      <c r="CI56" s="74">
        <f>VLOOKUP($A56,'352'!$AG$1:$HM$2,76,FALSE)</f>
        <v>0</v>
      </c>
      <c r="CJ56" s="69">
        <f>VLOOKUP($A56,'352'!$AG$1:$HM$2,77,FALSE)</f>
        <v>0</v>
      </c>
      <c r="CK56" s="69">
        <f>VLOOKUP($A56,'352'!$AG$1:$HM$2,78,FALSE)</f>
        <v>0</v>
      </c>
      <c r="CL56" s="69">
        <f>VLOOKUP($A56,'352'!$AG$1:$HM$2,79,FALSE)</f>
        <v>0</v>
      </c>
      <c r="CM56" s="69">
        <f>VLOOKUP($A56,'352'!$AG$1:$HM$2,80,FALSE)</f>
        <v>0</v>
      </c>
      <c r="CN56" s="69">
        <f>VLOOKUP($A56,'352'!$AG$1:$HM$2,81,FALSE)</f>
        <v>0</v>
      </c>
      <c r="CO56" s="75">
        <f>VLOOKUP($A56,'352'!$AG$1:$HM$2,82,FALSE)</f>
        <v>0</v>
      </c>
      <c r="CP56" s="337"/>
      <c r="CQ56" s="74">
        <f>VLOOKUP($A56,'352'!$AG$1:$HM$2,83,FALSE)</f>
        <v>0</v>
      </c>
      <c r="CR56" s="69">
        <f>VLOOKUP($A56,'352'!$AG$1:$HM$2,84,FALSE)</f>
        <v>0</v>
      </c>
      <c r="CS56" s="69">
        <f>VLOOKUP($A56,'352'!$AG$1:$HM$2,85,FALSE)</f>
        <v>0</v>
      </c>
      <c r="CT56" s="69">
        <f>VLOOKUP($A56,'352'!$AG$1:$HM$2,86,FALSE)</f>
        <v>0</v>
      </c>
      <c r="CU56" s="69">
        <f>VLOOKUP($A56,'352'!$AG$1:$HM$2,87,FALSE)</f>
        <v>0</v>
      </c>
      <c r="CV56" s="69">
        <f>VLOOKUP($A56,'352'!$AG$1:$HM$2,88,FALSE)</f>
        <v>0</v>
      </c>
      <c r="CW56" s="75">
        <f>VLOOKUP($A56,'352'!$AG$1:$HM$2,89,FALSE)</f>
        <v>0</v>
      </c>
      <c r="CX56" s="337"/>
      <c r="CY56" s="74">
        <f>VLOOKUP($A56,'352'!$AG$1:$HM$2,90,FALSE)</f>
        <v>0</v>
      </c>
      <c r="CZ56" s="69">
        <f>VLOOKUP($A56,'352'!$AG$1:$HM$2,91,FALSE)</f>
        <v>0</v>
      </c>
      <c r="DA56" s="69">
        <f>VLOOKUP($A56,'352'!$AG$1:$HM$2,92,FALSE)</f>
        <v>0</v>
      </c>
      <c r="DB56" s="69">
        <f>VLOOKUP($A56,'352'!$AG$1:$HM$2,93,FALSE)</f>
        <v>0</v>
      </c>
      <c r="DC56" s="69">
        <f>VLOOKUP($A56,'352'!$AG$1:$HM$2,94,FALSE)</f>
        <v>0</v>
      </c>
      <c r="DD56" s="69">
        <f>VLOOKUP($A56,'352'!$AG$1:$HM$2,95,FALSE)</f>
        <v>0</v>
      </c>
      <c r="DE56" s="75">
        <f>VLOOKUP($A56,'352'!$AG$1:$HM$2,96,FALSE)</f>
        <v>0</v>
      </c>
      <c r="DF56" s="337"/>
      <c r="DG56" s="74">
        <f>VLOOKUP($A56,'352'!$AG$1:$HM$2,97,FALSE)</f>
        <v>0</v>
      </c>
      <c r="DH56" s="69">
        <f>VLOOKUP($A56,'352'!$AG$1:$HM$2,98,FALSE)</f>
        <v>0</v>
      </c>
      <c r="DI56" s="69">
        <f>VLOOKUP($A56,'352'!$AG$1:$HM$2,99,FALSE)</f>
        <v>0</v>
      </c>
      <c r="DJ56" s="69">
        <f>VLOOKUP($A56,'352'!$AG$1:$HM$2,100,FALSE)</f>
        <v>0</v>
      </c>
      <c r="DK56" s="69">
        <f>VLOOKUP($A56,'352'!$AG$1:$HM$2,101,FALSE)</f>
        <v>0</v>
      </c>
      <c r="DL56" s="69">
        <f>VLOOKUP($A56,'352'!$AG$1:$HM$2,102,FALSE)</f>
        <v>0</v>
      </c>
      <c r="DM56" s="75">
        <f>VLOOKUP($A56,'352'!$AG$1:$HM$2,103,FALSE)</f>
        <v>0</v>
      </c>
      <c r="DN56" s="337"/>
      <c r="DO56" s="74">
        <f>VLOOKUP($A56,'352'!$AG$1:$HM$2,104,FALSE)</f>
        <v>0</v>
      </c>
      <c r="DP56" s="69">
        <f>VLOOKUP($A56,'352'!$AG$1:$HM$2,105,FALSE)</f>
        <v>0</v>
      </c>
      <c r="DQ56" s="69">
        <f>VLOOKUP($A56,'352'!$AG$1:$HM$2,106,FALSE)</f>
        <v>0</v>
      </c>
      <c r="DR56" s="69">
        <f>VLOOKUP($A56,'352'!$AG$1:$HM$2,107,FALSE)</f>
        <v>0</v>
      </c>
      <c r="DS56" s="69">
        <f>VLOOKUP($A56,'352'!$AG$1:$HM$2,108,FALSE)</f>
        <v>0</v>
      </c>
      <c r="DT56" s="69">
        <f>VLOOKUP($A56,'352'!$AG$1:$HM$2,109,FALSE)</f>
        <v>0</v>
      </c>
      <c r="DU56" s="75">
        <f>VLOOKUP($A56,'352'!$AG$1:$HM$2,110,FALSE)</f>
        <v>0</v>
      </c>
      <c r="DV56" s="337"/>
      <c r="DW56" s="74">
        <f>VLOOKUP($A56,'352'!$AG$1:$HM$2,111,FALSE)</f>
        <v>0</v>
      </c>
      <c r="DX56" s="69">
        <f>VLOOKUP($A56,'352'!$AG$1:$HM$2,112,FALSE)</f>
        <v>0</v>
      </c>
      <c r="DY56" s="69">
        <f>VLOOKUP($A56,'352'!$AG$1:$HM$2,113,FALSE)</f>
        <v>0</v>
      </c>
      <c r="DZ56" s="69">
        <f>VLOOKUP($A56,'352'!$AG$1:$HM$2,114,FALSE)</f>
        <v>0</v>
      </c>
      <c r="EA56" s="69">
        <f>VLOOKUP($A56,'352'!$AG$1:$HM$2,115,FALSE)</f>
        <v>0</v>
      </c>
      <c r="EB56" s="69">
        <f>VLOOKUP($A56,'352'!$AG$1:$HM$2,116,FALSE)</f>
        <v>0</v>
      </c>
      <c r="EC56" s="75">
        <f>VLOOKUP($A56,'352'!$AG$1:$HM$2,117,FALSE)</f>
        <v>0</v>
      </c>
      <c r="ED56" s="337"/>
      <c r="EE56" s="74">
        <f>VLOOKUP($A56,'352'!$AG$1:$HM$2,118,FALSE)</f>
        <v>0</v>
      </c>
      <c r="EF56" s="69">
        <f>VLOOKUP($A56,'352'!$AG$1:$HM$2,119,FALSE)</f>
        <v>0</v>
      </c>
      <c r="EG56" s="69">
        <f>VLOOKUP($A56,'352'!$AG$1:$HM$2,120,FALSE)</f>
        <v>0</v>
      </c>
      <c r="EH56" s="69">
        <f>VLOOKUP($A56,'352'!$AG$1:$HM$2,121,FALSE)</f>
        <v>0</v>
      </c>
      <c r="EI56" s="69">
        <f>VLOOKUP($A56,'352'!$AG$1:$HM$2,122,FALSE)</f>
        <v>0</v>
      </c>
      <c r="EJ56" s="69">
        <f>VLOOKUP($A56,'352'!$AG$1:$HM$2,123,FALSE)</f>
        <v>0</v>
      </c>
      <c r="EK56" s="75">
        <f>VLOOKUP($A56,'352'!$AG$1:$HM$2,124,FALSE)</f>
        <v>0</v>
      </c>
      <c r="EL56" s="337"/>
      <c r="EM56" s="74">
        <f>VLOOKUP($A56,'352'!$AG$1:$HM$2,125,FALSE)</f>
        <v>0</v>
      </c>
      <c r="EN56" s="69">
        <f>VLOOKUP($A56,'352'!$AG$1:$HM$2,126,FALSE)</f>
        <v>0</v>
      </c>
      <c r="EO56" s="69">
        <f>VLOOKUP($A56,'352'!$AG$1:$HM$2,127,FALSE)</f>
        <v>0</v>
      </c>
      <c r="EP56" s="69">
        <f>VLOOKUP($A56,'352'!$AG$1:$HM$2,128,FALSE)</f>
        <v>0</v>
      </c>
      <c r="EQ56" s="69">
        <f>VLOOKUP($A56,'352'!$AG$1:$HM$2,129,FALSE)</f>
        <v>0</v>
      </c>
      <c r="ER56" s="69">
        <f>VLOOKUP($A56,'352'!$AG$1:$HM$2,130,FALSE)</f>
        <v>0</v>
      </c>
      <c r="ES56" s="75">
        <f>VLOOKUP($A56,'352'!$AG$1:$HM$2,131,FALSE)</f>
        <v>0</v>
      </c>
      <c r="ET56" s="337"/>
      <c r="EU56" s="74">
        <f>VLOOKUP($A56,'352'!$AG$1:$HM$2,132,FALSE)</f>
        <v>0</v>
      </c>
      <c r="EV56" s="69">
        <f>VLOOKUP($A56,'352'!$AG$1:$HM$2,133,FALSE)</f>
        <v>0</v>
      </c>
      <c r="EW56" s="69">
        <f>VLOOKUP($A56,'352'!$AG$1:$HM$2,134,FALSE)</f>
        <v>0</v>
      </c>
      <c r="EX56" s="69">
        <f>VLOOKUP($A56,'352'!$AG$1:$HM$2,135,FALSE)</f>
        <v>0</v>
      </c>
      <c r="EY56" s="69">
        <f>VLOOKUP($A56,'352'!$AG$1:$HM$2,136,FALSE)</f>
        <v>0</v>
      </c>
      <c r="EZ56" s="69">
        <f>VLOOKUP($A56,'352'!$AG$1:$HM$2,137,FALSE)</f>
        <v>0</v>
      </c>
      <c r="FA56" s="75">
        <f>VLOOKUP($A56,'352'!$AG$1:$HM$2,138,FALSE)</f>
        <v>0</v>
      </c>
      <c r="FB56" s="337"/>
      <c r="FC56" s="74">
        <f>VLOOKUP($A56,'352'!$AG$1:$HM$2,139,FALSE)</f>
        <v>0</v>
      </c>
      <c r="FD56" s="69">
        <f>VLOOKUP($A56,'352'!$AG$1:$HM$2,140,FALSE)</f>
        <v>0</v>
      </c>
      <c r="FE56" s="69">
        <f>VLOOKUP($A56,'352'!$AG$1:$HM$2,141,FALSE)</f>
        <v>0</v>
      </c>
      <c r="FF56" s="69">
        <f>VLOOKUP($A56,'352'!$AG$1:$HM$2,142,FALSE)</f>
        <v>0</v>
      </c>
      <c r="FG56" s="69">
        <f>VLOOKUP($A56,'352'!$AG$1:$HM$2,143,FALSE)</f>
        <v>0</v>
      </c>
      <c r="FH56" s="69">
        <f>VLOOKUP($A56,'352'!$AG$1:$HM$2,144,FALSE)</f>
        <v>0</v>
      </c>
      <c r="FI56" s="75">
        <f>VLOOKUP($A56,'352'!$AG$1:$HM$2,145,FALSE)</f>
        <v>0</v>
      </c>
      <c r="FJ56" s="337"/>
      <c r="FK56" s="74">
        <f>VLOOKUP($A56,'352'!$AG$1:$HM$2,146,FALSE)</f>
        <v>0</v>
      </c>
      <c r="FL56" s="69">
        <f>VLOOKUP($A56,'352'!$AG$1:$HM$2,147,FALSE)</f>
        <v>0</v>
      </c>
      <c r="FM56" s="69">
        <f>VLOOKUP($A56,'352'!$AG$1:$HM$2,148,FALSE)</f>
        <v>0</v>
      </c>
      <c r="FN56" s="69">
        <f>VLOOKUP($A56,'352'!$AG$1:$HM$2,149,FALSE)</f>
        <v>0</v>
      </c>
      <c r="FO56" s="69">
        <f>VLOOKUP($A56,'352'!$AG$1:$HM$2,150,FALSE)</f>
        <v>0</v>
      </c>
      <c r="FP56" s="69">
        <f>VLOOKUP($A56,'352'!$AG$1:$HM$2,151,FALSE)</f>
        <v>0</v>
      </c>
      <c r="FQ56" s="75">
        <f>VLOOKUP($A56,'352'!$AG$1:$HM$2,152,FALSE)</f>
        <v>0</v>
      </c>
      <c r="FR56" s="337"/>
      <c r="FS56" s="74">
        <f>VLOOKUP($A56,'352'!$AG$1:$HM$2,153,FALSE)</f>
        <v>0</v>
      </c>
      <c r="FT56" s="69">
        <f>VLOOKUP($A56,'352'!$AG$1:$HM$2,154,FALSE)</f>
        <v>0</v>
      </c>
      <c r="FU56" s="69">
        <f>VLOOKUP($A56,'352'!$AG$1:$HM$2,155,FALSE)</f>
        <v>0</v>
      </c>
      <c r="FV56" s="69">
        <f>VLOOKUP($A56,'352'!$AG$1:$HM$2,156,FALSE)</f>
        <v>0</v>
      </c>
      <c r="FW56" s="69">
        <f>VLOOKUP($A56,'352'!$AG$1:$HM$2,157,FALSE)</f>
        <v>0</v>
      </c>
      <c r="FX56" s="69">
        <f>VLOOKUP($A56,'352'!$AG$1:$HM$2,158,FALSE)</f>
        <v>0</v>
      </c>
      <c r="FY56" s="75">
        <f>VLOOKUP($A56,'352'!$AG$1:$HM$2,159,FALSE)</f>
        <v>0</v>
      </c>
      <c r="FZ56" s="337"/>
      <c r="GA56" s="74">
        <f>VLOOKUP($A56,'352'!$AG$1:$HM$2,160,FALSE)</f>
        <v>0</v>
      </c>
      <c r="GB56" s="69">
        <f>VLOOKUP($A56,'352'!$AG$1:$HM$2,161,FALSE)</f>
        <v>0</v>
      </c>
      <c r="GC56" s="69">
        <f>VLOOKUP($A56,'352'!$AG$1:$HM$2,162,FALSE)</f>
        <v>0</v>
      </c>
      <c r="GD56" s="69">
        <f>VLOOKUP($A56,'352'!$AG$1:$HM$2,163,FALSE)</f>
        <v>0</v>
      </c>
      <c r="GE56" s="69">
        <f>VLOOKUP($A56,'352'!$AG$1:$HM$2,164,FALSE)</f>
        <v>0</v>
      </c>
      <c r="GF56" s="69">
        <f>VLOOKUP($A56,'352'!$AG$1:$HM$2,165,FALSE)</f>
        <v>0</v>
      </c>
      <c r="GG56" s="75">
        <f>VLOOKUP($A56,'352'!$AG$1:$HM$2,166,FALSE)</f>
        <v>0</v>
      </c>
      <c r="GH56" s="337"/>
      <c r="GI56" s="74">
        <f>VLOOKUP($A56,'352'!$AG$1:$HM$2,167,FALSE)</f>
        <v>0</v>
      </c>
      <c r="GJ56" s="69">
        <f>VLOOKUP($A56,'352'!$AG$1:$HM$2,168,FALSE)</f>
        <v>0</v>
      </c>
      <c r="GK56" s="69">
        <f>VLOOKUP($A56,'352'!$AG$1:$HM$2,169,FALSE)</f>
        <v>0</v>
      </c>
      <c r="GL56" s="69">
        <f>VLOOKUP($A56,'352'!$AG$1:$HM$2,170,FALSE)</f>
        <v>0</v>
      </c>
      <c r="GM56" s="69">
        <f>VLOOKUP($A56,'352'!$AG$1:$HM$2,171,FALSE)</f>
        <v>0</v>
      </c>
      <c r="GN56" s="69">
        <f>VLOOKUP($A56,'352'!$AG$1:$HM$2,172,FALSE)</f>
        <v>0</v>
      </c>
      <c r="GO56" s="75">
        <f>VLOOKUP($A56,'352'!$AG$1:$HM$2,173,FALSE)</f>
        <v>0</v>
      </c>
      <c r="GP56" s="337"/>
      <c r="GQ56" s="74">
        <f>VLOOKUP($A56,'352'!$AG$1:$HM$2,174,FALSE)</f>
        <v>0</v>
      </c>
      <c r="GR56" s="69">
        <f>VLOOKUP($A56,'352'!$AG$1:$HM$2,175,FALSE)</f>
        <v>0</v>
      </c>
      <c r="GS56" s="69">
        <f>VLOOKUP($A56,'352'!$AG$1:$HM$2,176,FALSE)</f>
        <v>0</v>
      </c>
      <c r="GT56" s="69">
        <f>VLOOKUP($A56,'352'!$AG$1:$HM$2,177,FALSE)</f>
        <v>0</v>
      </c>
      <c r="GU56" s="69">
        <f>VLOOKUP($A56,'352'!$AG$1:$HM$2,178,FALSE)</f>
        <v>0</v>
      </c>
      <c r="GV56" s="69">
        <f>VLOOKUP($A56,'352'!$AG$1:$HM$2,179,FALSE)</f>
        <v>0</v>
      </c>
      <c r="GW56" s="75">
        <f>VLOOKUP($A56,'352'!$AG$1:$HM$2,180,FALSE)</f>
        <v>0</v>
      </c>
      <c r="GX56" s="337"/>
      <c r="GY56" s="74">
        <f>VLOOKUP($A56,'352'!$AG$1:$HM$2,181,FALSE)</f>
        <v>0</v>
      </c>
      <c r="GZ56" s="69">
        <f>VLOOKUP($A56,'352'!$AG$1:$HM$2,182,FALSE)</f>
        <v>0</v>
      </c>
      <c r="HA56" s="69">
        <f>VLOOKUP($A56,'352'!$AG$1:$HM$2,183,FALSE)</f>
        <v>0</v>
      </c>
      <c r="HB56" s="69">
        <f>VLOOKUP($A56,'352'!$AG$1:$HM$2,184,FALSE)</f>
        <v>0</v>
      </c>
      <c r="HC56" s="69">
        <f>VLOOKUP($A56,'352'!$AG$1:$HM$2,185,FALSE)</f>
        <v>0</v>
      </c>
      <c r="HD56" s="69">
        <f>VLOOKUP($A56,'352'!$AG$1:$HM$2,186,FALSE)</f>
        <v>0</v>
      </c>
      <c r="HE56" s="124">
        <f>VLOOKUP($A56,'352'!$AG$1:$HM$2,187,FALSE)</f>
        <v>0</v>
      </c>
      <c r="HF56" s="24"/>
    </row>
    <row r="57" spans="1:214" x14ac:dyDescent="0.25">
      <c r="A57" s="290">
        <f t="shared" si="0"/>
        <v>253</v>
      </c>
      <c r="B57" s="291">
        <f>VLOOKUP($A57,'353'!$AG$1:$HM$2,2,FALSE)</f>
        <v>0</v>
      </c>
      <c r="C57" s="290">
        <f>VLOOKUP($A57,'353'!$AG$1:$HM$2,3,FALSE)</f>
        <v>0</v>
      </c>
      <c r="D57" s="290">
        <f>VLOOKUP($A57,'353'!$AG$1:$HM$2,4,FALSE)</f>
        <v>0</v>
      </c>
      <c r="E57" s="292">
        <f>VLOOKUP($A57,'353'!$AG$1:$HM$2,5,FALSE)</f>
        <v>0</v>
      </c>
      <c r="F57" s="337"/>
      <c r="G57" s="73">
        <f>VLOOKUP($A57,'353'!$AG$1:$HM$2,6,FALSE)</f>
        <v>0</v>
      </c>
      <c r="H57" s="24">
        <f>VLOOKUP($A57,'353'!$AG$1:$HM$2,7,FALSE)</f>
        <v>0</v>
      </c>
      <c r="I57" s="24">
        <f>VLOOKUP($A57,'353'!$AG$1:$HM$2,8,FALSE)</f>
        <v>0</v>
      </c>
      <c r="J57" s="24">
        <f>VLOOKUP($A57,'353'!$AG$1:$HM$2,9,FALSE)</f>
        <v>0</v>
      </c>
      <c r="K57" s="24">
        <f>VLOOKUP($A57,'353'!$AG$1:$HM$2,10,FALSE)</f>
        <v>0</v>
      </c>
      <c r="L57" s="24">
        <f>VLOOKUP($A57,'353'!$AG$1:$HM$2,11,FALSE)</f>
        <v>0</v>
      </c>
      <c r="M57" s="137">
        <f>VLOOKUP($A57,'353'!$AG$1:$HM$2,12,FALSE)</f>
        <v>0</v>
      </c>
      <c r="N57" s="337"/>
      <c r="O57" s="74">
        <f>VLOOKUP($A57,'353'!$AG$1:$HM$2,13,FALSE)</f>
        <v>0</v>
      </c>
      <c r="P57" s="69">
        <f>VLOOKUP($A57,'353'!$AG$1:$HM$2,14,FALSE)</f>
        <v>0</v>
      </c>
      <c r="Q57" s="69">
        <f>VLOOKUP($A57,'353'!$AG$1:$HM$2,15,FALSE)</f>
        <v>0</v>
      </c>
      <c r="R57" s="69">
        <f>VLOOKUP($A57,'353'!$AG$1:$HM$2,16,FALSE)</f>
        <v>0</v>
      </c>
      <c r="S57" s="69">
        <f>VLOOKUP($A57,'353'!$AG$1:$HM$2,17,FALSE)</f>
        <v>0</v>
      </c>
      <c r="T57" s="69">
        <f>VLOOKUP($A57,'353'!$AG$1:$HM$2,18,FALSE)</f>
        <v>0</v>
      </c>
      <c r="U57" s="75">
        <f>VLOOKUP($A57,'353'!$AG$1:$HM$2,19,FALSE)</f>
        <v>0</v>
      </c>
      <c r="V57" s="337"/>
      <c r="W57" s="74">
        <f>VLOOKUP($A57,'353'!$AG$1:$HM$2,20,FALSE)</f>
        <v>0</v>
      </c>
      <c r="X57" s="69">
        <f>VLOOKUP($A57,'353'!$AG$1:$HM$2,21,FALSE)</f>
        <v>0</v>
      </c>
      <c r="Y57" s="69">
        <f>VLOOKUP($A57,'353'!$AG$1:$HM$2,22,FALSE)</f>
        <v>0</v>
      </c>
      <c r="Z57" s="69">
        <f>VLOOKUP($A57,'353'!$AG$1:$HM$2,23,FALSE)</f>
        <v>0</v>
      </c>
      <c r="AA57" s="69">
        <f>VLOOKUP($A57,'353'!$AG$1:$HM$2,24,FALSE)</f>
        <v>0</v>
      </c>
      <c r="AB57" s="69">
        <f>VLOOKUP($A57,'353'!$AG$1:$HM$2,25,FALSE)</f>
        <v>0</v>
      </c>
      <c r="AC57" s="75">
        <f>VLOOKUP($A57,'353'!$AG$1:$HM$2,26,FALSE)</f>
        <v>0</v>
      </c>
      <c r="AD57" s="337"/>
      <c r="AE57" s="74">
        <f>VLOOKUP($A57,'353'!$AG$1:$HM$2,27,FALSE)</f>
        <v>0</v>
      </c>
      <c r="AF57" s="69">
        <f>VLOOKUP($A57,'353'!$AG$1:$HM$2,28,FALSE)</f>
        <v>0</v>
      </c>
      <c r="AG57" s="69">
        <f>VLOOKUP($A57,'353'!$AG$1:$HM$2,29,FALSE)</f>
        <v>0</v>
      </c>
      <c r="AH57" s="69">
        <f>VLOOKUP($A57,'353'!$AG$1:$HM$2,30,FALSE)</f>
        <v>0</v>
      </c>
      <c r="AI57" s="69">
        <f>VLOOKUP($A57,'353'!$AG$1:$HM$2,31,FALSE)</f>
        <v>0</v>
      </c>
      <c r="AJ57" s="69">
        <f>VLOOKUP($A57,'353'!$AG$1:$HM$2,32,FALSE)</f>
        <v>0</v>
      </c>
      <c r="AK57" s="75">
        <f>VLOOKUP($A57,'353'!$AG$1:$HM$2,33,FALSE)</f>
        <v>0</v>
      </c>
      <c r="AL57" s="337"/>
      <c r="AM57" s="74">
        <f>VLOOKUP($A57,'353'!$AG$1:$HM$2,34,FALSE)</f>
        <v>0</v>
      </c>
      <c r="AN57" s="69">
        <f>VLOOKUP($A57,'353'!$AG$1:$HM$2,35,FALSE)</f>
        <v>0</v>
      </c>
      <c r="AO57" s="69">
        <f>VLOOKUP($A57,'353'!$AG$1:$HM$2,36,FALSE)</f>
        <v>0</v>
      </c>
      <c r="AP57" s="69">
        <f>VLOOKUP($A57,'353'!$AG$1:$HM$2,37,FALSE)</f>
        <v>0</v>
      </c>
      <c r="AQ57" s="69">
        <f>VLOOKUP($A57,'353'!$AG$1:$HM$2,38,FALSE)</f>
        <v>0</v>
      </c>
      <c r="AR57" s="69">
        <f>VLOOKUP($A57,'353'!$AG$1:$HM$2,39,FALSE)</f>
        <v>0</v>
      </c>
      <c r="AS57" s="75">
        <f>VLOOKUP($A57,'353'!$AG$1:$HM$2,40,FALSE)</f>
        <v>0</v>
      </c>
      <c r="AT57" s="337"/>
      <c r="AU57" s="74">
        <f>VLOOKUP($A57,'353'!$AG$1:$HM$2,41,FALSE)</f>
        <v>0</v>
      </c>
      <c r="AV57" s="69">
        <f>VLOOKUP($A57,'353'!$AG$1:$HM$2,42,FALSE)</f>
        <v>0</v>
      </c>
      <c r="AW57" s="69">
        <f>VLOOKUP($A57,'353'!$AG$1:$HM$2,43,FALSE)</f>
        <v>0</v>
      </c>
      <c r="AX57" s="69">
        <f>VLOOKUP($A57,'353'!$AG$1:$HM$2,44,FALSE)</f>
        <v>0</v>
      </c>
      <c r="AY57" s="69">
        <f>VLOOKUP($A57,'353'!$AG$1:$HM$2,45,FALSE)</f>
        <v>0</v>
      </c>
      <c r="AZ57" s="69">
        <f>VLOOKUP($A57,'353'!$AG$1:$HM$2,46,FALSE)</f>
        <v>0</v>
      </c>
      <c r="BA57" s="75">
        <f>VLOOKUP($A57,'353'!$AG$1:$HM$2,47,FALSE)</f>
        <v>0</v>
      </c>
      <c r="BB57" s="337"/>
      <c r="BC57" s="74">
        <f>VLOOKUP($A57,'353'!$AG$1:$HM$2,48,FALSE)</f>
        <v>0</v>
      </c>
      <c r="BD57" s="69">
        <f>VLOOKUP($A57,'353'!$AG$1:$HM$2,49,FALSE)</f>
        <v>0</v>
      </c>
      <c r="BE57" s="69">
        <f>VLOOKUP($A57,'353'!$AG$1:$HM$2,50,FALSE)</f>
        <v>0</v>
      </c>
      <c r="BF57" s="69">
        <f>VLOOKUP($A57,'353'!$AG$1:$HM$2,51,FALSE)</f>
        <v>0</v>
      </c>
      <c r="BG57" s="69">
        <f>VLOOKUP($A57,'353'!$AG$1:$HM$2,52,FALSE)</f>
        <v>0</v>
      </c>
      <c r="BH57" s="69">
        <f>VLOOKUP($A57,'353'!$AG$1:$HM$2,53,FALSE)</f>
        <v>0</v>
      </c>
      <c r="BI57" s="75">
        <f>VLOOKUP($A57,'353'!$AG$1:$HM$2,54,FALSE)</f>
        <v>0</v>
      </c>
      <c r="BJ57" s="337"/>
      <c r="BK57" s="74">
        <f>VLOOKUP($A57,'353'!$AG$1:$HM$2,55,FALSE)</f>
        <v>0</v>
      </c>
      <c r="BL57" s="69">
        <f>VLOOKUP($A57,'353'!$AG$1:$HM$2,56,FALSE)</f>
        <v>0</v>
      </c>
      <c r="BM57" s="69">
        <f>VLOOKUP($A57,'353'!$AG$1:$HM$2,57,FALSE)</f>
        <v>0</v>
      </c>
      <c r="BN57" s="69">
        <f>VLOOKUP($A57,'353'!$AG$1:$HM$2,58,FALSE)</f>
        <v>0</v>
      </c>
      <c r="BO57" s="69">
        <f>VLOOKUP($A57,'353'!$AG$1:$HM$2,59,FALSE)</f>
        <v>0</v>
      </c>
      <c r="BP57" s="69">
        <f>VLOOKUP($A57,'353'!$AG$1:$HM$2,60,FALSE)</f>
        <v>0</v>
      </c>
      <c r="BQ57" s="75">
        <f>VLOOKUP($A57,'353'!$AG$1:$HM$2,61,FALSE)</f>
        <v>0</v>
      </c>
      <c r="BR57" s="337"/>
      <c r="BS57" s="74">
        <f>VLOOKUP($A57,'353'!$AG$1:$HM$2,62,FALSE)</f>
        <v>0</v>
      </c>
      <c r="BT57" s="69">
        <f>VLOOKUP($A57,'353'!$AG$1:$HM$2,63,FALSE)</f>
        <v>0</v>
      </c>
      <c r="BU57" s="69">
        <f>VLOOKUP($A57,'353'!$AG$1:$HM$2,64,FALSE)</f>
        <v>0</v>
      </c>
      <c r="BV57" s="69">
        <f>VLOOKUP($A57,'353'!$AG$1:$HM$2,65,FALSE)</f>
        <v>0</v>
      </c>
      <c r="BW57" s="69">
        <f>VLOOKUP($A57,'353'!$AG$1:$HM$2,66,FALSE)</f>
        <v>0</v>
      </c>
      <c r="BX57" s="69">
        <f>VLOOKUP($A57,'353'!$AG$1:$HM$2,67,FALSE)</f>
        <v>0</v>
      </c>
      <c r="BY57" s="75">
        <f>VLOOKUP($A57,'353'!$AG$1:$HM$2,68,FALSE)</f>
        <v>0</v>
      </c>
      <c r="BZ57" s="337"/>
      <c r="CA57" s="74">
        <f>VLOOKUP($A57,'353'!$AG$1:$HM$2,69,FALSE)</f>
        <v>0</v>
      </c>
      <c r="CB57" s="69">
        <f>VLOOKUP($A57,'353'!$AG$1:$HM$2,70,FALSE)</f>
        <v>0</v>
      </c>
      <c r="CC57" s="69">
        <f>VLOOKUP($A57,'353'!$AG$1:$HM$2,71,FALSE)</f>
        <v>0</v>
      </c>
      <c r="CD57" s="69">
        <f>VLOOKUP($A57,'353'!$AG$1:$HM$2,72,FALSE)</f>
        <v>0</v>
      </c>
      <c r="CE57" s="69">
        <f>VLOOKUP($A57,'353'!$AG$1:$HM$2,73,FALSE)</f>
        <v>0</v>
      </c>
      <c r="CF57" s="69">
        <f>VLOOKUP($A57,'353'!$AG$1:$HM$2,74,FALSE)</f>
        <v>0</v>
      </c>
      <c r="CG57" s="75">
        <f>VLOOKUP($A57,'353'!$AG$1:$HM$2,75,FALSE)</f>
        <v>0</v>
      </c>
      <c r="CH57" s="337"/>
      <c r="CI57" s="74">
        <f>VLOOKUP($A57,'353'!$AG$1:$HM$2,76,FALSE)</f>
        <v>0</v>
      </c>
      <c r="CJ57" s="69">
        <f>VLOOKUP($A57,'353'!$AG$1:$HM$2,77,FALSE)</f>
        <v>0</v>
      </c>
      <c r="CK57" s="69">
        <f>VLOOKUP($A57,'353'!$AG$1:$HM$2,78,FALSE)</f>
        <v>0</v>
      </c>
      <c r="CL57" s="69">
        <f>VLOOKUP($A57,'353'!$AG$1:$HM$2,79,FALSE)</f>
        <v>0</v>
      </c>
      <c r="CM57" s="69">
        <f>VLOOKUP($A57,'353'!$AG$1:$HM$2,80,FALSE)</f>
        <v>0</v>
      </c>
      <c r="CN57" s="69">
        <f>VLOOKUP($A57,'353'!$AG$1:$HM$2,81,FALSE)</f>
        <v>0</v>
      </c>
      <c r="CO57" s="75">
        <f>VLOOKUP($A57,'353'!$AG$1:$HM$2,82,FALSE)</f>
        <v>0</v>
      </c>
      <c r="CP57" s="337"/>
      <c r="CQ57" s="74">
        <f>VLOOKUP($A57,'353'!$AG$1:$HM$2,83,FALSE)</f>
        <v>0</v>
      </c>
      <c r="CR57" s="69">
        <f>VLOOKUP($A57,'353'!$AG$1:$HM$2,84,FALSE)</f>
        <v>0</v>
      </c>
      <c r="CS57" s="69">
        <f>VLOOKUP($A57,'353'!$AG$1:$HM$2,85,FALSE)</f>
        <v>0</v>
      </c>
      <c r="CT57" s="69">
        <f>VLOOKUP($A57,'353'!$AG$1:$HM$2,86,FALSE)</f>
        <v>0</v>
      </c>
      <c r="CU57" s="69">
        <f>VLOOKUP($A57,'353'!$AG$1:$HM$2,87,FALSE)</f>
        <v>0</v>
      </c>
      <c r="CV57" s="69">
        <f>VLOOKUP($A57,'353'!$AG$1:$HM$2,88,FALSE)</f>
        <v>0</v>
      </c>
      <c r="CW57" s="75">
        <f>VLOOKUP($A57,'353'!$AG$1:$HM$2,89,FALSE)</f>
        <v>0</v>
      </c>
      <c r="CX57" s="337"/>
      <c r="CY57" s="74">
        <f>VLOOKUP($A57,'353'!$AG$1:$HM$2,90,FALSE)</f>
        <v>0</v>
      </c>
      <c r="CZ57" s="69">
        <f>VLOOKUP($A57,'353'!$AG$1:$HM$2,91,FALSE)</f>
        <v>0</v>
      </c>
      <c r="DA57" s="69">
        <f>VLOOKUP($A57,'353'!$AG$1:$HM$2,92,FALSE)</f>
        <v>0</v>
      </c>
      <c r="DB57" s="69">
        <f>VLOOKUP($A57,'353'!$AG$1:$HM$2,93,FALSE)</f>
        <v>0</v>
      </c>
      <c r="DC57" s="69">
        <f>VLOOKUP($A57,'353'!$AG$1:$HM$2,94,FALSE)</f>
        <v>0</v>
      </c>
      <c r="DD57" s="69">
        <f>VLOOKUP($A57,'353'!$AG$1:$HM$2,95,FALSE)</f>
        <v>0</v>
      </c>
      <c r="DE57" s="75">
        <f>VLOOKUP($A57,'353'!$AG$1:$HM$2,96,FALSE)</f>
        <v>0</v>
      </c>
      <c r="DF57" s="337"/>
      <c r="DG57" s="74">
        <f>VLOOKUP($A57,'353'!$AG$1:$HM$2,97,FALSE)</f>
        <v>0</v>
      </c>
      <c r="DH57" s="69">
        <f>VLOOKUP($A57,'353'!$AG$1:$HM$2,98,FALSE)</f>
        <v>0</v>
      </c>
      <c r="DI57" s="69">
        <f>VLOOKUP($A57,'353'!$AG$1:$HM$2,99,FALSE)</f>
        <v>0</v>
      </c>
      <c r="DJ57" s="69">
        <f>VLOOKUP($A57,'353'!$AG$1:$HM$2,100,FALSE)</f>
        <v>0</v>
      </c>
      <c r="DK57" s="69">
        <f>VLOOKUP($A57,'353'!$AG$1:$HM$2,101,FALSE)</f>
        <v>0</v>
      </c>
      <c r="DL57" s="69">
        <f>VLOOKUP($A57,'353'!$AG$1:$HM$2,102,FALSE)</f>
        <v>0</v>
      </c>
      <c r="DM57" s="75">
        <f>VLOOKUP($A57,'353'!$AG$1:$HM$2,103,FALSE)</f>
        <v>0</v>
      </c>
      <c r="DN57" s="337"/>
      <c r="DO57" s="74">
        <f>VLOOKUP($A57,'353'!$AG$1:$HM$2,104,FALSE)</f>
        <v>0</v>
      </c>
      <c r="DP57" s="69">
        <f>VLOOKUP($A57,'353'!$AG$1:$HM$2,105,FALSE)</f>
        <v>0</v>
      </c>
      <c r="DQ57" s="69">
        <f>VLOOKUP($A57,'353'!$AG$1:$HM$2,106,FALSE)</f>
        <v>0</v>
      </c>
      <c r="DR57" s="69">
        <f>VLOOKUP($A57,'353'!$AG$1:$HM$2,107,FALSE)</f>
        <v>0</v>
      </c>
      <c r="DS57" s="69">
        <f>VLOOKUP($A57,'353'!$AG$1:$HM$2,108,FALSE)</f>
        <v>0</v>
      </c>
      <c r="DT57" s="69">
        <f>VLOOKUP($A57,'353'!$AG$1:$HM$2,109,FALSE)</f>
        <v>0</v>
      </c>
      <c r="DU57" s="75">
        <f>VLOOKUP($A57,'353'!$AG$1:$HM$2,110,FALSE)</f>
        <v>0</v>
      </c>
      <c r="DV57" s="337"/>
      <c r="DW57" s="74">
        <f>VLOOKUP($A57,'353'!$AG$1:$HM$2,111,FALSE)</f>
        <v>0</v>
      </c>
      <c r="DX57" s="69">
        <f>VLOOKUP($A57,'353'!$AG$1:$HM$2,112,FALSE)</f>
        <v>0</v>
      </c>
      <c r="DY57" s="69">
        <f>VLOOKUP($A57,'353'!$AG$1:$HM$2,113,FALSE)</f>
        <v>0</v>
      </c>
      <c r="DZ57" s="69">
        <f>VLOOKUP($A57,'353'!$AG$1:$HM$2,114,FALSE)</f>
        <v>0</v>
      </c>
      <c r="EA57" s="69">
        <f>VLOOKUP($A57,'353'!$AG$1:$HM$2,115,FALSE)</f>
        <v>0</v>
      </c>
      <c r="EB57" s="69">
        <f>VLOOKUP($A57,'353'!$AG$1:$HM$2,116,FALSE)</f>
        <v>0</v>
      </c>
      <c r="EC57" s="75">
        <f>VLOOKUP($A57,'353'!$AG$1:$HM$2,117,FALSE)</f>
        <v>0</v>
      </c>
      <c r="ED57" s="337"/>
      <c r="EE57" s="74">
        <f>VLOOKUP($A57,'353'!$AG$1:$HM$2,118,FALSE)</f>
        <v>0</v>
      </c>
      <c r="EF57" s="69">
        <f>VLOOKUP($A57,'353'!$AG$1:$HM$2,119,FALSE)</f>
        <v>0</v>
      </c>
      <c r="EG57" s="69">
        <f>VLOOKUP($A57,'353'!$AG$1:$HM$2,120,FALSE)</f>
        <v>0</v>
      </c>
      <c r="EH57" s="69">
        <f>VLOOKUP($A57,'353'!$AG$1:$HM$2,121,FALSE)</f>
        <v>0</v>
      </c>
      <c r="EI57" s="69">
        <f>VLOOKUP($A57,'353'!$AG$1:$HM$2,122,FALSE)</f>
        <v>0</v>
      </c>
      <c r="EJ57" s="69">
        <f>VLOOKUP($A57,'353'!$AG$1:$HM$2,123,FALSE)</f>
        <v>0</v>
      </c>
      <c r="EK57" s="75">
        <f>VLOOKUP($A57,'353'!$AG$1:$HM$2,124,FALSE)</f>
        <v>0</v>
      </c>
      <c r="EL57" s="337"/>
      <c r="EM57" s="74">
        <f>VLOOKUP($A57,'353'!$AG$1:$HM$2,125,FALSE)</f>
        <v>0</v>
      </c>
      <c r="EN57" s="69">
        <f>VLOOKUP($A57,'353'!$AG$1:$HM$2,126,FALSE)</f>
        <v>0</v>
      </c>
      <c r="EO57" s="69">
        <f>VLOOKUP($A57,'353'!$AG$1:$HM$2,127,FALSE)</f>
        <v>0</v>
      </c>
      <c r="EP57" s="69">
        <f>VLOOKUP($A57,'353'!$AG$1:$HM$2,128,FALSE)</f>
        <v>0</v>
      </c>
      <c r="EQ57" s="69">
        <f>VLOOKUP($A57,'353'!$AG$1:$HM$2,129,FALSE)</f>
        <v>0</v>
      </c>
      <c r="ER57" s="69">
        <f>VLOOKUP($A57,'353'!$AG$1:$HM$2,130,FALSE)</f>
        <v>0</v>
      </c>
      <c r="ES57" s="75">
        <f>VLOOKUP($A57,'353'!$AG$1:$HM$2,131,FALSE)</f>
        <v>0</v>
      </c>
      <c r="ET57" s="337"/>
      <c r="EU57" s="74">
        <f>VLOOKUP($A57,'353'!$AG$1:$HM$2,132,FALSE)</f>
        <v>0</v>
      </c>
      <c r="EV57" s="69">
        <f>VLOOKUP($A57,'353'!$AG$1:$HM$2,133,FALSE)</f>
        <v>0</v>
      </c>
      <c r="EW57" s="69">
        <f>VLOOKUP($A57,'353'!$AG$1:$HM$2,134,FALSE)</f>
        <v>0</v>
      </c>
      <c r="EX57" s="69">
        <f>VLOOKUP($A57,'353'!$AG$1:$HM$2,135,FALSE)</f>
        <v>0</v>
      </c>
      <c r="EY57" s="69">
        <f>VLOOKUP($A57,'353'!$AG$1:$HM$2,136,FALSE)</f>
        <v>0</v>
      </c>
      <c r="EZ57" s="69">
        <f>VLOOKUP($A57,'353'!$AG$1:$HM$2,137,FALSE)</f>
        <v>0</v>
      </c>
      <c r="FA57" s="75">
        <f>VLOOKUP($A57,'353'!$AG$1:$HM$2,138,FALSE)</f>
        <v>0</v>
      </c>
      <c r="FB57" s="337"/>
      <c r="FC57" s="74">
        <f>VLOOKUP($A57,'353'!$AG$1:$HM$2,139,FALSE)</f>
        <v>0</v>
      </c>
      <c r="FD57" s="69">
        <f>VLOOKUP($A57,'353'!$AG$1:$HM$2,140,FALSE)</f>
        <v>0</v>
      </c>
      <c r="FE57" s="69">
        <f>VLOOKUP($A57,'353'!$AG$1:$HM$2,141,FALSE)</f>
        <v>0</v>
      </c>
      <c r="FF57" s="69">
        <f>VLOOKUP($A57,'353'!$AG$1:$HM$2,142,FALSE)</f>
        <v>0</v>
      </c>
      <c r="FG57" s="69">
        <f>VLOOKUP($A57,'353'!$AG$1:$HM$2,143,FALSE)</f>
        <v>0</v>
      </c>
      <c r="FH57" s="69">
        <f>VLOOKUP($A57,'353'!$AG$1:$HM$2,144,FALSE)</f>
        <v>0</v>
      </c>
      <c r="FI57" s="75">
        <f>VLOOKUP($A57,'353'!$AG$1:$HM$2,145,FALSE)</f>
        <v>0</v>
      </c>
      <c r="FJ57" s="337"/>
      <c r="FK57" s="74">
        <f>VLOOKUP($A57,'353'!$AG$1:$HM$2,146,FALSE)</f>
        <v>0</v>
      </c>
      <c r="FL57" s="69">
        <f>VLOOKUP($A57,'353'!$AG$1:$HM$2,147,FALSE)</f>
        <v>0</v>
      </c>
      <c r="FM57" s="69">
        <f>VLOOKUP($A57,'353'!$AG$1:$HM$2,148,FALSE)</f>
        <v>0</v>
      </c>
      <c r="FN57" s="69">
        <f>VLOOKUP($A57,'353'!$AG$1:$HM$2,149,FALSE)</f>
        <v>0</v>
      </c>
      <c r="FO57" s="69">
        <f>VLOOKUP($A57,'353'!$AG$1:$HM$2,150,FALSE)</f>
        <v>0</v>
      </c>
      <c r="FP57" s="69">
        <f>VLOOKUP($A57,'353'!$AG$1:$HM$2,151,FALSE)</f>
        <v>0</v>
      </c>
      <c r="FQ57" s="75">
        <f>VLOOKUP($A57,'353'!$AG$1:$HM$2,152,FALSE)</f>
        <v>0</v>
      </c>
      <c r="FR57" s="337"/>
      <c r="FS57" s="74">
        <f>VLOOKUP($A57,'353'!$AG$1:$HM$2,153,FALSE)</f>
        <v>0</v>
      </c>
      <c r="FT57" s="69">
        <f>VLOOKUP($A57,'353'!$AG$1:$HM$2,154,FALSE)</f>
        <v>0</v>
      </c>
      <c r="FU57" s="69">
        <f>VLOOKUP($A57,'353'!$AG$1:$HM$2,155,FALSE)</f>
        <v>0</v>
      </c>
      <c r="FV57" s="69">
        <f>VLOOKUP($A57,'353'!$AG$1:$HM$2,156,FALSE)</f>
        <v>0</v>
      </c>
      <c r="FW57" s="69">
        <f>VLOOKUP($A57,'353'!$AG$1:$HM$2,157,FALSE)</f>
        <v>0</v>
      </c>
      <c r="FX57" s="69">
        <f>VLOOKUP($A57,'353'!$AG$1:$HM$2,158,FALSE)</f>
        <v>0</v>
      </c>
      <c r="FY57" s="75">
        <f>VLOOKUP($A57,'353'!$AG$1:$HM$2,159,FALSE)</f>
        <v>0</v>
      </c>
      <c r="FZ57" s="337"/>
      <c r="GA57" s="74">
        <f>VLOOKUP($A57,'353'!$AG$1:$HM$2,160,FALSE)</f>
        <v>0</v>
      </c>
      <c r="GB57" s="69">
        <f>VLOOKUP($A57,'353'!$AG$1:$HM$2,161,FALSE)</f>
        <v>0</v>
      </c>
      <c r="GC57" s="69">
        <f>VLOOKUP($A57,'353'!$AG$1:$HM$2,162,FALSE)</f>
        <v>0</v>
      </c>
      <c r="GD57" s="69">
        <f>VLOOKUP($A57,'353'!$AG$1:$HM$2,163,FALSE)</f>
        <v>0</v>
      </c>
      <c r="GE57" s="69">
        <f>VLOOKUP($A57,'353'!$AG$1:$HM$2,164,FALSE)</f>
        <v>0</v>
      </c>
      <c r="GF57" s="69">
        <f>VLOOKUP($A57,'353'!$AG$1:$HM$2,165,FALSE)</f>
        <v>0</v>
      </c>
      <c r="GG57" s="75">
        <f>VLOOKUP($A57,'353'!$AG$1:$HM$2,166,FALSE)</f>
        <v>0</v>
      </c>
      <c r="GH57" s="337"/>
      <c r="GI57" s="74">
        <f>VLOOKUP($A57,'353'!$AG$1:$HM$2,167,FALSE)</f>
        <v>0</v>
      </c>
      <c r="GJ57" s="69">
        <f>VLOOKUP($A57,'353'!$AG$1:$HM$2,168,FALSE)</f>
        <v>0</v>
      </c>
      <c r="GK57" s="69">
        <f>VLOOKUP($A57,'353'!$AG$1:$HM$2,169,FALSE)</f>
        <v>0</v>
      </c>
      <c r="GL57" s="69">
        <f>VLOOKUP($A57,'353'!$AG$1:$HM$2,170,FALSE)</f>
        <v>0</v>
      </c>
      <c r="GM57" s="69">
        <f>VLOOKUP($A57,'353'!$AG$1:$HM$2,171,FALSE)</f>
        <v>0</v>
      </c>
      <c r="GN57" s="69">
        <f>VLOOKUP($A57,'353'!$AG$1:$HM$2,172,FALSE)</f>
        <v>0</v>
      </c>
      <c r="GO57" s="75">
        <f>VLOOKUP($A57,'353'!$AG$1:$HM$2,173,FALSE)</f>
        <v>0</v>
      </c>
      <c r="GP57" s="337"/>
      <c r="GQ57" s="74">
        <f>VLOOKUP($A57,'353'!$AG$1:$HM$2,174,FALSE)</f>
        <v>0</v>
      </c>
      <c r="GR57" s="69">
        <f>VLOOKUP($A57,'353'!$AG$1:$HM$2,175,FALSE)</f>
        <v>0</v>
      </c>
      <c r="GS57" s="69">
        <f>VLOOKUP($A57,'353'!$AG$1:$HM$2,176,FALSE)</f>
        <v>0</v>
      </c>
      <c r="GT57" s="69">
        <f>VLOOKUP($A57,'353'!$AG$1:$HM$2,177,FALSE)</f>
        <v>0</v>
      </c>
      <c r="GU57" s="69">
        <f>VLOOKUP($A57,'353'!$AG$1:$HM$2,178,FALSE)</f>
        <v>0</v>
      </c>
      <c r="GV57" s="69">
        <f>VLOOKUP($A57,'353'!$AG$1:$HM$2,179,FALSE)</f>
        <v>0</v>
      </c>
      <c r="GW57" s="75">
        <f>VLOOKUP($A57,'353'!$AG$1:$HM$2,180,FALSE)</f>
        <v>0</v>
      </c>
      <c r="GX57" s="337"/>
      <c r="GY57" s="74">
        <f>VLOOKUP($A57,'353'!$AG$1:$HM$2,181,FALSE)</f>
        <v>0</v>
      </c>
      <c r="GZ57" s="69">
        <f>VLOOKUP($A57,'353'!$AG$1:$HM$2,182,FALSE)</f>
        <v>0</v>
      </c>
      <c r="HA57" s="69">
        <f>VLOOKUP($A57,'353'!$AG$1:$HM$2,183,FALSE)</f>
        <v>0</v>
      </c>
      <c r="HB57" s="69">
        <f>VLOOKUP($A57,'353'!$AG$1:$HM$2,184,FALSE)</f>
        <v>0</v>
      </c>
      <c r="HC57" s="69">
        <f>VLOOKUP($A57,'353'!$AG$1:$HM$2,185,FALSE)</f>
        <v>0</v>
      </c>
      <c r="HD57" s="69">
        <f>VLOOKUP($A57,'353'!$AG$1:$HM$2,186,FALSE)</f>
        <v>0</v>
      </c>
      <c r="HE57" s="124">
        <f>VLOOKUP($A57,'353'!$AG$1:$HM$2,187,FALSE)</f>
        <v>0</v>
      </c>
      <c r="HF57" s="24"/>
    </row>
    <row r="58" spans="1:214" x14ac:dyDescent="0.25">
      <c r="A58" s="290">
        <f t="shared" si="0"/>
        <v>254</v>
      </c>
      <c r="B58" s="291">
        <f>VLOOKUP($A58,'354'!$AW$1:$IC$2,2,FALSE)</f>
        <v>0</v>
      </c>
      <c r="C58" s="290">
        <f>VLOOKUP($A58,'354'!$AW$1:$IC$2,3,FALSE)</f>
        <v>0</v>
      </c>
      <c r="D58" s="290">
        <f>VLOOKUP($A58,'354'!$AW$1:$IC$2,4,FALSE)</f>
        <v>0</v>
      </c>
      <c r="E58" s="292">
        <f>VLOOKUP($A58,'354'!$AW$1:$IC$2,5,FALSE)</f>
        <v>0</v>
      </c>
      <c r="F58" s="337"/>
      <c r="G58" s="73">
        <f>VLOOKUP($A58,'354'!$AW$1:$IC$2,6,FALSE)</f>
        <v>0</v>
      </c>
      <c r="H58" s="24">
        <f>VLOOKUP($A58,'354'!$AW$1:$IC$2,7,FALSE)</f>
        <v>0</v>
      </c>
      <c r="I58" s="24">
        <f>VLOOKUP($A58,'354'!$AW$1:$IC$2,8,FALSE)</f>
        <v>0</v>
      </c>
      <c r="J58" s="24">
        <f>VLOOKUP($A58,'354'!$AW$1:$IC$2,9,FALSE)</f>
        <v>0</v>
      </c>
      <c r="K58" s="24">
        <f>VLOOKUP($A58,'354'!$AW$1:$IC$2,10,FALSE)</f>
        <v>0</v>
      </c>
      <c r="L58" s="24">
        <f>VLOOKUP($A58,'354'!$AW$1:$IC$2,11,FALSE)</f>
        <v>0</v>
      </c>
      <c r="M58" s="137">
        <f>VLOOKUP($A58,'354'!$AW$1:$IC$2,12,FALSE)</f>
        <v>0</v>
      </c>
      <c r="N58" s="337"/>
      <c r="O58" s="74">
        <f>VLOOKUP($A58,'354'!$AW$1:$IC$2,13,FALSE)</f>
        <v>0</v>
      </c>
      <c r="P58" s="69">
        <f>VLOOKUP($A58,'354'!$AW$1:$IC$2,14,FALSE)</f>
        <v>0</v>
      </c>
      <c r="Q58" s="69">
        <f>VLOOKUP($A58,'354'!$AW$1:$IC$2,15,FALSE)</f>
        <v>0</v>
      </c>
      <c r="R58" s="69">
        <f>VLOOKUP($A58,'354'!$AW$1:$IC$2,16,FALSE)</f>
        <v>0</v>
      </c>
      <c r="S58" s="69">
        <f>VLOOKUP($A58,'354'!$AW$1:$IC$2,17,FALSE)</f>
        <v>0</v>
      </c>
      <c r="T58" s="69">
        <f>VLOOKUP($A58,'354'!$AW$1:$IC$2,18,FALSE)</f>
        <v>0</v>
      </c>
      <c r="U58" s="75">
        <f>VLOOKUP($A58,'354'!$AW$1:$IC$2,19,FALSE)</f>
        <v>0</v>
      </c>
      <c r="V58" s="337"/>
      <c r="W58" s="74">
        <f>VLOOKUP($A58,'354'!$AW$1:$IC$2,20,FALSE)</f>
        <v>0</v>
      </c>
      <c r="X58" s="69">
        <f>VLOOKUP($A58,'354'!$AW$1:$IC$2,21,FALSE)</f>
        <v>0</v>
      </c>
      <c r="Y58" s="69">
        <f>VLOOKUP($A58,'354'!$AW$1:$IC$2,22,FALSE)</f>
        <v>0</v>
      </c>
      <c r="Z58" s="69">
        <f>VLOOKUP($A58,'354'!$AW$1:$IC$2,23,FALSE)</f>
        <v>0</v>
      </c>
      <c r="AA58" s="69">
        <f>VLOOKUP($A58,'354'!$AW$1:$IC$2,24,FALSE)</f>
        <v>0</v>
      </c>
      <c r="AB58" s="69">
        <f>VLOOKUP($A58,'354'!$AW$1:$IC$2,25,FALSE)</f>
        <v>0</v>
      </c>
      <c r="AC58" s="75">
        <f>VLOOKUP($A58,'354'!$AW$1:$IC$2,26,FALSE)</f>
        <v>0</v>
      </c>
      <c r="AD58" s="337"/>
      <c r="AE58" s="74">
        <f>VLOOKUP($A58,'354'!$AW$1:$IC$2,27,FALSE)</f>
        <v>0</v>
      </c>
      <c r="AF58" s="69">
        <f>VLOOKUP($A58,'354'!$AW$1:$IC$2,28,FALSE)</f>
        <v>0</v>
      </c>
      <c r="AG58" s="69">
        <f>VLOOKUP($A58,'354'!$AW$1:$IC$2,29,FALSE)</f>
        <v>0</v>
      </c>
      <c r="AH58" s="69">
        <f>VLOOKUP($A58,'354'!$AW$1:$IC$2,30,FALSE)</f>
        <v>0</v>
      </c>
      <c r="AI58" s="69">
        <f>VLOOKUP($A58,'354'!$AW$1:$IC$2,31,FALSE)</f>
        <v>0</v>
      </c>
      <c r="AJ58" s="69">
        <f>VLOOKUP($A58,'354'!$AW$1:$IC$2,32,FALSE)</f>
        <v>0</v>
      </c>
      <c r="AK58" s="75">
        <f>VLOOKUP($A58,'354'!$AW$1:$IC$2,33,FALSE)</f>
        <v>0</v>
      </c>
      <c r="AL58" s="337"/>
      <c r="AM58" s="74">
        <f>VLOOKUP($A58,'354'!$AW$1:$IC$2,34,FALSE)</f>
        <v>0</v>
      </c>
      <c r="AN58" s="69">
        <f>VLOOKUP($A58,'354'!$AW$1:$IC$2,35,FALSE)</f>
        <v>0</v>
      </c>
      <c r="AO58" s="69">
        <f>VLOOKUP($A58,'354'!$AW$1:$IC$2,36,FALSE)</f>
        <v>0</v>
      </c>
      <c r="AP58" s="69">
        <f>VLOOKUP($A58,'354'!$AW$1:$IC$2,37,FALSE)</f>
        <v>0</v>
      </c>
      <c r="AQ58" s="69">
        <f>VLOOKUP($A58,'354'!$AW$1:$IC$2,38,FALSE)</f>
        <v>0</v>
      </c>
      <c r="AR58" s="69">
        <f>VLOOKUP($A58,'354'!$AW$1:$IC$2,39,FALSE)</f>
        <v>0</v>
      </c>
      <c r="AS58" s="75">
        <f>VLOOKUP($A58,'354'!$AW$1:$IC$2,40,FALSE)</f>
        <v>0</v>
      </c>
      <c r="AT58" s="337"/>
      <c r="AU58" s="74">
        <f>VLOOKUP($A58,'354'!$AW$1:$IC$2,41,FALSE)</f>
        <v>0</v>
      </c>
      <c r="AV58" s="69">
        <f>VLOOKUP($A58,'354'!$AW$1:$IC$2,42,FALSE)</f>
        <v>0</v>
      </c>
      <c r="AW58" s="69">
        <f>VLOOKUP($A58,'354'!$AW$1:$IC$2,43,FALSE)</f>
        <v>0</v>
      </c>
      <c r="AX58" s="69">
        <f>VLOOKUP($A58,'354'!$AW$1:$IC$2,44,FALSE)</f>
        <v>0</v>
      </c>
      <c r="AY58" s="69">
        <f>VLOOKUP($A58,'354'!$AW$1:$IC$2,45,FALSE)</f>
        <v>0</v>
      </c>
      <c r="AZ58" s="69">
        <f>VLOOKUP($A58,'354'!$AW$1:$IC$2,46,FALSE)</f>
        <v>0</v>
      </c>
      <c r="BA58" s="75">
        <f>VLOOKUP($A58,'354'!$AW$1:$IC$2,47,FALSE)</f>
        <v>0</v>
      </c>
      <c r="BB58" s="337"/>
      <c r="BC58" s="74">
        <f>VLOOKUP($A58,'354'!$AW$1:$IC$2,48,FALSE)</f>
        <v>0</v>
      </c>
      <c r="BD58" s="69">
        <f>VLOOKUP($A58,'354'!$AW$1:$IC$2,49,FALSE)</f>
        <v>0</v>
      </c>
      <c r="BE58" s="69">
        <f>VLOOKUP($A58,'354'!$AW$1:$IC$2,50,FALSE)</f>
        <v>0</v>
      </c>
      <c r="BF58" s="69">
        <f>VLOOKUP($A58,'354'!$AW$1:$IC$2,51,FALSE)</f>
        <v>0</v>
      </c>
      <c r="BG58" s="69">
        <f>VLOOKUP($A58,'354'!$AW$1:$IC$2,52,FALSE)</f>
        <v>0</v>
      </c>
      <c r="BH58" s="69">
        <f>VLOOKUP($A58,'354'!$AW$1:$IC$2,53,FALSE)</f>
        <v>0</v>
      </c>
      <c r="BI58" s="75">
        <f>VLOOKUP($A58,'354'!$AW$1:$IC$2,54,FALSE)</f>
        <v>0</v>
      </c>
      <c r="BJ58" s="337"/>
      <c r="BK58" s="74">
        <f>VLOOKUP($A58,'354'!$AW$1:$IC$2,55,FALSE)</f>
        <v>0</v>
      </c>
      <c r="BL58" s="69">
        <f>VLOOKUP($A58,'354'!$AW$1:$IC$2,56,FALSE)</f>
        <v>0</v>
      </c>
      <c r="BM58" s="69">
        <f>VLOOKUP($A58,'354'!$AW$1:$IC$2,57,FALSE)</f>
        <v>0</v>
      </c>
      <c r="BN58" s="69">
        <f>VLOOKUP($A58,'354'!$AW$1:$IC$2,58,FALSE)</f>
        <v>0</v>
      </c>
      <c r="BO58" s="69">
        <f>VLOOKUP($A58,'354'!$AW$1:$IC$2,59,FALSE)</f>
        <v>0</v>
      </c>
      <c r="BP58" s="69">
        <f>VLOOKUP($A58,'354'!$AW$1:$IC$2,60,FALSE)</f>
        <v>0</v>
      </c>
      <c r="BQ58" s="75">
        <f>VLOOKUP($A58,'354'!$AW$1:$IC$2,61,FALSE)</f>
        <v>0</v>
      </c>
      <c r="BR58" s="337"/>
      <c r="BS58" s="74">
        <f>VLOOKUP($A58,'354'!$AW$1:$IC$2,62,FALSE)</f>
        <v>0</v>
      </c>
      <c r="BT58" s="69">
        <f>VLOOKUP($A58,'354'!$AW$1:$IC$2,63,FALSE)</f>
        <v>0</v>
      </c>
      <c r="BU58" s="69">
        <f>VLOOKUP($A58,'354'!$AW$1:$IC$2,64,FALSE)</f>
        <v>0</v>
      </c>
      <c r="BV58" s="69">
        <f>VLOOKUP($A58,'354'!$AW$1:$IC$2,65,FALSE)</f>
        <v>0</v>
      </c>
      <c r="BW58" s="69">
        <f>VLOOKUP($A58,'354'!$AW$1:$IC$2,66,FALSE)</f>
        <v>0</v>
      </c>
      <c r="BX58" s="69">
        <f>VLOOKUP($A58,'354'!$AW$1:$IC$2,67,FALSE)</f>
        <v>0</v>
      </c>
      <c r="BY58" s="75">
        <f>VLOOKUP($A58,'354'!$AW$1:$IC$2,68,FALSE)</f>
        <v>0</v>
      </c>
      <c r="BZ58" s="337"/>
      <c r="CA58" s="74">
        <f>VLOOKUP($A58,'354'!$AW$1:$IC$2,69,FALSE)</f>
        <v>0</v>
      </c>
      <c r="CB58" s="69">
        <f>VLOOKUP($A58,'354'!$AW$1:$IC$2,70,FALSE)</f>
        <v>0</v>
      </c>
      <c r="CC58" s="69">
        <f>VLOOKUP($A58,'354'!$AW$1:$IC$2,71,FALSE)</f>
        <v>0</v>
      </c>
      <c r="CD58" s="69">
        <f>VLOOKUP($A58,'354'!$AW$1:$IC$2,72,FALSE)</f>
        <v>0</v>
      </c>
      <c r="CE58" s="69">
        <f>VLOOKUP($A58,'354'!$AW$1:$IC$2,73,FALSE)</f>
        <v>0</v>
      </c>
      <c r="CF58" s="69">
        <f>VLOOKUP($A58,'354'!$AW$1:$IC$2,74,FALSE)</f>
        <v>0</v>
      </c>
      <c r="CG58" s="75">
        <f>VLOOKUP($A58,'354'!$AW$1:$IC$2,75,FALSE)</f>
        <v>0</v>
      </c>
      <c r="CH58" s="337"/>
      <c r="CI58" s="74">
        <f>VLOOKUP($A58,'354'!$AW$1:$IC$2,76,FALSE)</f>
        <v>0</v>
      </c>
      <c r="CJ58" s="69">
        <f>VLOOKUP($A58,'354'!$AW$1:$IC$2,77,FALSE)</f>
        <v>0</v>
      </c>
      <c r="CK58" s="69">
        <f>VLOOKUP($A58,'354'!$AW$1:$IC$2,78,FALSE)</f>
        <v>0</v>
      </c>
      <c r="CL58" s="69">
        <f>VLOOKUP($A58,'354'!$AW$1:$IC$2,79,FALSE)</f>
        <v>0</v>
      </c>
      <c r="CM58" s="69">
        <f>VLOOKUP($A58,'354'!$AW$1:$IC$2,80,FALSE)</f>
        <v>0</v>
      </c>
      <c r="CN58" s="69">
        <f>VLOOKUP($A58,'354'!$AW$1:$IC$2,81,FALSE)</f>
        <v>0</v>
      </c>
      <c r="CO58" s="75">
        <f>VLOOKUP($A58,'354'!$AW$1:$IC$2,82,FALSE)</f>
        <v>0</v>
      </c>
      <c r="CP58" s="337"/>
      <c r="CQ58" s="74">
        <f>VLOOKUP($A58,'354'!$AW$1:$IC$2,83,FALSE)</f>
        <v>0</v>
      </c>
      <c r="CR58" s="69">
        <f>VLOOKUP($A58,'354'!$AW$1:$IC$2,84,FALSE)</f>
        <v>0</v>
      </c>
      <c r="CS58" s="69">
        <f>VLOOKUP($A58,'354'!$AW$1:$IC$2,85,FALSE)</f>
        <v>0</v>
      </c>
      <c r="CT58" s="69">
        <f>VLOOKUP($A58,'354'!$AW$1:$IC$2,86,FALSE)</f>
        <v>0</v>
      </c>
      <c r="CU58" s="69">
        <f>VLOOKUP($A58,'354'!$AW$1:$IC$2,87,FALSE)</f>
        <v>0</v>
      </c>
      <c r="CV58" s="69">
        <f>VLOOKUP($A58,'354'!$AW$1:$IC$2,88,FALSE)</f>
        <v>0</v>
      </c>
      <c r="CW58" s="75">
        <f>VLOOKUP($A58,'354'!$AW$1:$IC$2,89,FALSE)</f>
        <v>0</v>
      </c>
      <c r="CX58" s="337"/>
      <c r="CY58" s="74">
        <f>VLOOKUP($A58,'354'!$AW$1:$IC$2,90,FALSE)</f>
        <v>0</v>
      </c>
      <c r="CZ58" s="69">
        <f>VLOOKUP($A58,'354'!$AW$1:$IC$2,91,FALSE)</f>
        <v>0</v>
      </c>
      <c r="DA58" s="69">
        <f>VLOOKUP($A58,'354'!$AW$1:$IC$2,92,FALSE)</f>
        <v>0</v>
      </c>
      <c r="DB58" s="69">
        <f>VLOOKUP($A58,'354'!$AW$1:$IC$2,93,FALSE)</f>
        <v>0</v>
      </c>
      <c r="DC58" s="69">
        <f>VLOOKUP($A58,'354'!$AW$1:$IC$2,94,FALSE)</f>
        <v>0</v>
      </c>
      <c r="DD58" s="69">
        <f>VLOOKUP($A58,'354'!$AW$1:$IC$2,95,FALSE)</f>
        <v>0</v>
      </c>
      <c r="DE58" s="75">
        <f>VLOOKUP($A58,'354'!$AW$1:$IC$2,96,FALSE)</f>
        <v>0</v>
      </c>
      <c r="DF58" s="337"/>
      <c r="DG58" s="74">
        <f>VLOOKUP($A58,'354'!$AW$1:$IC$2,97,FALSE)</f>
        <v>0</v>
      </c>
      <c r="DH58" s="69">
        <f>VLOOKUP($A58,'354'!$AW$1:$IC$2,98,FALSE)</f>
        <v>0</v>
      </c>
      <c r="DI58" s="69">
        <f>VLOOKUP($A58,'354'!$AW$1:$IC$2,99,FALSE)</f>
        <v>0</v>
      </c>
      <c r="DJ58" s="69">
        <f>VLOOKUP($A58,'354'!$AW$1:$IC$2,100,FALSE)</f>
        <v>0</v>
      </c>
      <c r="DK58" s="69">
        <f>VLOOKUP($A58,'354'!$AW$1:$IC$2,101,FALSE)</f>
        <v>0</v>
      </c>
      <c r="DL58" s="69">
        <f>VLOOKUP($A58,'354'!$AW$1:$IC$2,102,FALSE)</f>
        <v>0</v>
      </c>
      <c r="DM58" s="75">
        <f>VLOOKUP($A58,'354'!$AW$1:$IC$2,103,FALSE)</f>
        <v>0</v>
      </c>
      <c r="DN58" s="337"/>
      <c r="DO58" s="74">
        <f>VLOOKUP($A58,'354'!$AW$1:$IC$2,104,FALSE)</f>
        <v>0</v>
      </c>
      <c r="DP58" s="69">
        <f>VLOOKUP($A58,'354'!$AW$1:$IC$2,105,FALSE)</f>
        <v>0</v>
      </c>
      <c r="DQ58" s="69">
        <f>VLOOKUP($A58,'354'!$AW$1:$IC$2,106,FALSE)</f>
        <v>0</v>
      </c>
      <c r="DR58" s="69">
        <f>VLOOKUP($A58,'354'!$AW$1:$IC$2,107,FALSE)</f>
        <v>0</v>
      </c>
      <c r="DS58" s="69">
        <f>VLOOKUP($A58,'354'!$AW$1:$IC$2,108,FALSE)</f>
        <v>0</v>
      </c>
      <c r="DT58" s="69">
        <f>VLOOKUP($A58,'354'!$AW$1:$IC$2,109,FALSE)</f>
        <v>0</v>
      </c>
      <c r="DU58" s="75">
        <f>VLOOKUP($A58,'354'!$AW$1:$IC$2,110,FALSE)</f>
        <v>0</v>
      </c>
      <c r="DV58" s="337"/>
      <c r="DW58" s="74">
        <f>VLOOKUP($A58,'354'!$AW$1:$IC$2,111,FALSE)</f>
        <v>0</v>
      </c>
      <c r="DX58" s="69">
        <f>VLOOKUP($A58,'354'!$AW$1:$IC$2,112,FALSE)</f>
        <v>0</v>
      </c>
      <c r="DY58" s="69">
        <f>VLOOKUP($A58,'354'!$AW$1:$IC$2,113,FALSE)</f>
        <v>0</v>
      </c>
      <c r="DZ58" s="69">
        <f>VLOOKUP($A58,'354'!$AW$1:$IC$2,114,FALSE)</f>
        <v>0</v>
      </c>
      <c r="EA58" s="69">
        <f>VLOOKUP($A58,'354'!$AW$1:$IC$2,115,FALSE)</f>
        <v>0</v>
      </c>
      <c r="EB58" s="69">
        <f>VLOOKUP($A58,'354'!$AW$1:$IC$2,116,FALSE)</f>
        <v>0</v>
      </c>
      <c r="EC58" s="75">
        <f>VLOOKUP($A58,'354'!$AW$1:$IC$2,117,FALSE)</f>
        <v>0</v>
      </c>
      <c r="ED58" s="337"/>
      <c r="EE58" s="74">
        <f>VLOOKUP($A58,'354'!$AW$1:$IC$2,118,FALSE)</f>
        <v>0</v>
      </c>
      <c r="EF58" s="69">
        <f>VLOOKUP($A58,'354'!$AW$1:$IC$2,119,FALSE)</f>
        <v>0</v>
      </c>
      <c r="EG58" s="69">
        <f>VLOOKUP($A58,'354'!$AW$1:$IC$2,120,FALSE)</f>
        <v>0</v>
      </c>
      <c r="EH58" s="69">
        <f>VLOOKUP($A58,'354'!$AW$1:$IC$2,121,FALSE)</f>
        <v>0</v>
      </c>
      <c r="EI58" s="69">
        <f>VLOOKUP($A58,'354'!$AW$1:$IC$2,122,FALSE)</f>
        <v>0</v>
      </c>
      <c r="EJ58" s="69">
        <f>VLOOKUP($A58,'354'!$AW$1:$IC$2,123,FALSE)</f>
        <v>0</v>
      </c>
      <c r="EK58" s="75">
        <f>VLOOKUP($A58,'354'!$AW$1:$IC$2,124,FALSE)</f>
        <v>0</v>
      </c>
      <c r="EL58" s="337"/>
      <c r="EM58" s="74">
        <f>VLOOKUP($A58,'354'!$AW$1:$IC$2,125,FALSE)</f>
        <v>0</v>
      </c>
      <c r="EN58" s="69">
        <f>VLOOKUP($A58,'354'!$AW$1:$IC$2,126,FALSE)</f>
        <v>0</v>
      </c>
      <c r="EO58" s="69">
        <f>VLOOKUP($A58,'354'!$AW$1:$IC$2,127,FALSE)</f>
        <v>0</v>
      </c>
      <c r="EP58" s="69">
        <f>VLOOKUP($A58,'354'!$AW$1:$IC$2,128,FALSE)</f>
        <v>0</v>
      </c>
      <c r="EQ58" s="69">
        <f>VLOOKUP($A58,'354'!$AW$1:$IC$2,129,FALSE)</f>
        <v>0</v>
      </c>
      <c r="ER58" s="69">
        <f>VLOOKUP($A58,'354'!$AW$1:$IC$2,130,FALSE)</f>
        <v>0</v>
      </c>
      <c r="ES58" s="75">
        <f>VLOOKUP($A58,'354'!$AW$1:$IC$2,131,FALSE)</f>
        <v>0</v>
      </c>
      <c r="ET58" s="337"/>
      <c r="EU58" s="74">
        <f>VLOOKUP($A58,'354'!$AW$1:$IC$2,132,FALSE)</f>
        <v>0</v>
      </c>
      <c r="EV58" s="69">
        <f>VLOOKUP($A58,'354'!$AW$1:$IC$2,133,FALSE)</f>
        <v>0</v>
      </c>
      <c r="EW58" s="69">
        <f>VLOOKUP($A58,'354'!$AW$1:$IC$2,134,FALSE)</f>
        <v>0</v>
      </c>
      <c r="EX58" s="69">
        <f>VLOOKUP($A58,'354'!$AW$1:$IC$2,135,FALSE)</f>
        <v>0</v>
      </c>
      <c r="EY58" s="69">
        <f>VLOOKUP($A58,'354'!$AW$1:$IC$2,136,FALSE)</f>
        <v>0</v>
      </c>
      <c r="EZ58" s="69">
        <f>VLOOKUP($A58,'354'!$AW$1:$IC$2,137,FALSE)</f>
        <v>0</v>
      </c>
      <c r="FA58" s="75">
        <f>VLOOKUP($A58,'354'!$AW$1:$IC$2,138,FALSE)</f>
        <v>0</v>
      </c>
      <c r="FB58" s="337"/>
      <c r="FC58" s="74">
        <f>VLOOKUP($A58,'354'!$AW$1:$IC$2,139,FALSE)</f>
        <v>0</v>
      </c>
      <c r="FD58" s="69">
        <f>VLOOKUP($A58,'354'!$AW$1:$IC$2,140,FALSE)</f>
        <v>0</v>
      </c>
      <c r="FE58" s="69">
        <f>VLOOKUP($A58,'354'!$AW$1:$IC$2,141,FALSE)</f>
        <v>0</v>
      </c>
      <c r="FF58" s="69">
        <f>VLOOKUP($A58,'354'!$AW$1:$IC$2,142,FALSE)</f>
        <v>0</v>
      </c>
      <c r="FG58" s="69">
        <f>VLOOKUP($A58,'354'!$AW$1:$IC$2,143,FALSE)</f>
        <v>0</v>
      </c>
      <c r="FH58" s="69">
        <f>VLOOKUP($A58,'354'!$AW$1:$IC$2,144,FALSE)</f>
        <v>0</v>
      </c>
      <c r="FI58" s="75">
        <f>VLOOKUP($A58,'354'!$AW$1:$IC$2,145,FALSE)</f>
        <v>0</v>
      </c>
      <c r="FJ58" s="337"/>
      <c r="FK58" s="74">
        <f>VLOOKUP($A58,'354'!$AW$1:$IC$2,146,FALSE)</f>
        <v>0</v>
      </c>
      <c r="FL58" s="69">
        <f>VLOOKUP($A58,'354'!$AW$1:$IC$2,147,FALSE)</f>
        <v>0</v>
      </c>
      <c r="FM58" s="69">
        <f>VLOOKUP($A58,'354'!$AW$1:$IC$2,148,FALSE)</f>
        <v>0</v>
      </c>
      <c r="FN58" s="69">
        <f>VLOOKUP($A58,'354'!$AW$1:$IC$2,149,FALSE)</f>
        <v>0</v>
      </c>
      <c r="FO58" s="69">
        <f>VLOOKUP($A58,'354'!$AW$1:$IC$2,150,FALSE)</f>
        <v>0</v>
      </c>
      <c r="FP58" s="69">
        <f>VLOOKUP($A58,'354'!$AW$1:$IC$2,151,FALSE)</f>
        <v>0</v>
      </c>
      <c r="FQ58" s="75">
        <f>VLOOKUP($A58,'354'!$AW$1:$IC$2,152,FALSE)</f>
        <v>0</v>
      </c>
      <c r="FR58" s="337"/>
      <c r="FS58" s="74">
        <f>VLOOKUP($A58,'354'!$AW$1:$IC$2,153,FALSE)</f>
        <v>0</v>
      </c>
      <c r="FT58" s="69">
        <f>VLOOKUP($A58,'354'!$AW$1:$IC$2,154,FALSE)</f>
        <v>0</v>
      </c>
      <c r="FU58" s="69">
        <f>VLOOKUP($A58,'354'!$AW$1:$IC$2,155,FALSE)</f>
        <v>0</v>
      </c>
      <c r="FV58" s="69">
        <f>VLOOKUP($A58,'354'!$AW$1:$IC$2,156,FALSE)</f>
        <v>0</v>
      </c>
      <c r="FW58" s="69">
        <f>VLOOKUP($A58,'354'!$AW$1:$IC$2,157,FALSE)</f>
        <v>0</v>
      </c>
      <c r="FX58" s="69">
        <f>VLOOKUP($A58,'354'!$AW$1:$IC$2,158,FALSE)</f>
        <v>0</v>
      </c>
      <c r="FY58" s="75">
        <f>VLOOKUP($A58,'354'!$AW$1:$IC$2,159,FALSE)</f>
        <v>0</v>
      </c>
      <c r="FZ58" s="337"/>
      <c r="GA58" s="74">
        <f>VLOOKUP($A58,'354'!$AW$1:$IC$2,160,FALSE)</f>
        <v>0</v>
      </c>
      <c r="GB58" s="69">
        <f>VLOOKUP($A58,'354'!$AW$1:$IC$2,161,FALSE)</f>
        <v>0</v>
      </c>
      <c r="GC58" s="69">
        <f>VLOOKUP($A58,'354'!$AW$1:$IC$2,162,FALSE)</f>
        <v>0</v>
      </c>
      <c r="GD58" s="69">
        <f>VLOOKUP($A58,'354'!$AW$1:$IC$2,163,FALSE)</f>
        <v>0</v>
      </c>
      <c r="GE58" s="69">
        <f>VLOOKUP($A58,'354'!$AW$1:$IC$2,164,FALSE)</f>
        <v>0</v>
      </c>
      <c r="GF58" s="69">
        <f>VLOOKUP($A58,'354'!$AW$1:$IC$2,165,FALSE)</f>
        <v>0</v>
      </c>
      <c r="GG58" s="75">
        <f>VLOOKUP($A58,'354'!$AW$1:$IC$2,166,FALSE)</f>
        <v>0</v>
      </c>
      <c r="GH58" s="337"/>
      <c r="GI58" s="74">
        <f>VLOOKUP($A58,'354'!$AW$1:$IC$2,167,FALSE)</f>
        <v>0</v>
      </c>
      <c r="GJ58" s="69">
        <f>VLOOKUP($A58,'354'!$AW$1:$IC$2,168,FALSE)</f>
        <v>0</v>
      </c>
      <c r="GK58" s="69">
        <f>VLOOKUP($A58,'354'!$AW$1:$IC$2,169,FALSE)</f>
        <v>0</v>
      </c>
      <c r="GL58" s="69">
        <f>VLOOKUP($A58,'354'!$AW$1:$IC$2,170,FALSE)</f>
        <v>0</v>
      </c>
      <c r="GM58" s="69">
        <f>VLOOKUP($A58,'354'!$AW$1:$IC$2,171,FALSE)</f>
        <v>0</v>
      </c>
      <c r="GN58" s="69">
        <f>VLOOKUP($A58,'354'!$AW$1:$IC$2,172,FALSE)</f>
        <v>0</v>
      </c>
      <c r="GO58" s="75">
        <f>VLOOKUP($A58,'354'!$AW$1:$IC$2,173,FALSE)</f>
        <v>0</v>
      </c>
      <c r="GP58" s="337"/>
      <c r="GQ58" s="74">
        <f>VLOOKUP($A58,'354'!$AW$1:$IC$2,174,FALSE)</f>
        <v>0</v>
      </c>
      <c r="GR58" s="69">
        <f>VLOOKUP($A58,'354'!$AW$1:$IC$2,175,FALSE)</f>
        <v>0</v>
      </c>
      <c r="GS58" s="69">
        <f>VLOOKUP($A58,'354'!$AW$1:$IC$2,176,FALSE)</f>
        <v>0</v>
      </c>
      <c r="GT58" s="69">
        <f>VLOOKUP($A58,'354'!$AW$1:$IC$2,177,FALSE)</f>
        <v>0</v>
      </c>
      <c r="GU58" s="69">
        <f>VLOOKUP($A58,'354'!$AW$1:$IC$2,178,FALSE)</f>
        <v>0</v>
      </c>
      <c r="GV58" s="69">
        <f>VLOOKUP($A58,'354'!$AW$1:$IC$2,179,FALSE)</f>
        <v>0</v>
      </c>
      <c r="GW58" s="75">
        <f>VLOOKUP($A58,'354'!$AW$1:$IC$2,180,FALSE)</f>
        <v>0</v>
      </c>
      <c r="GX58" s="337"/>
      <c r="GY58" s="74">
        <f>VLOOKUP($A58,'354'!$AW$1:$IC$2,181,FALSE)</f>
        <v>0</v>
      </c>
      <c r="GZ58" s="69">
        <f>VLOOKUP($A58,'354'!$AW$1:$IC$2,182,FALSE)</f>
        <v>0</v>
      </c>
      <c r="HA58" s="69">
        <f>VLOOKUP($A58,'354'!$AW$1:$IC$2,183,FALSE)</f>
        <v>0</v>
      </c>
      <c r="HB58" s="69">
        <f>VLOOKUP($A58,'354'!$AW$1:$IC$2,184,FALSE)</f>
        <v>0</v>
      </c>
      <c r="HC58" s="69">
        <f>VLOOKUP($A58,'354'!$AW$1:$IC$2,185,FALSE)</f>
        <v>0</v>
      </c>
      <c r="HD58" s="69">
        <f>VLOOKUP($A58,'354'!$AW$1:$IC$2,186,FALSE)</f>
        <v>0</v>
      </c>
      <c r="HE58" s="124">
        <f>VLOOKUP($A58,'354'!$AW$1:$IC$2,187,FALSE)</f>
        <v>0</v>
      </c>
      <c r="HF58" s="174"/>
    </row>
    <row r="59" spans="1:214" x14ac:dyDescent="0.25">
      <c r="A59" s="290">
        <f t="shared" si="0"/>
        <v>255</v>
      </c>
      <c r="B59" s="291">
        <f>VLOOKUP($A59,'355'!$AR$1:$HX$2,2,FALSE)</f>
        <v>0</v>
      </c>
      <c r="C59" s="290">
        <f>VLOOKUP($A59,'355'!$AR$1:$HX$2,3,FALSE)</f>
        <v>0</v>
      </c>
      <c r="D59" s="290">
        <f>VLOOKUP($A59,'355'!$AR$1:$HX$2,4,FALSE)</f>
        <v>0</v>
      </c>
      <c r="E59" s="292">
        <f>VLOOKUP($A59,'355'!$AR$1:$HX$2,5,FALSE)</f>
        <v>0</v>
      </c>
      <c r="F59" s="337"/>
      <c r="G59" s="73">
        <f>VLOOKUP($A59,'355'!$AR$1:$HX$2,6,FALSE)</f>
        <v>0</v>
      </c>
      <c r="H59" s="24">
        <f>VLOOKUP($A59,'355'!$AR$1:$HX$2,7,FALSE)</f>
        <v>0</v>
      </c>
      <c r="I59" s="24">
        <f>VLOOKUP($A59,'355'!$AR$1:$HX$2,8,FALSE)</f>
        <v>0</v>
      </c>
      <c r="J59" s="24">
        <f>VLOOKUP($A59,'355'!$AR$1:$HX$2,9,FALSE)</f>
        <v>0</v>
      </c>
      <c r="K59" s="24">
        <f>VLOOKUP($A59,'355'!$AR$1:$HX$2,10,FALSE)</f>
        <v>0</v>
      </c>
      <c r="L59" s="24">
        <f>VLOOKUP($A59,'355'!$AR$1:$HX$2,11,FALSE)</f>
        <v>0</v>
      </c>
      <c r="M59" s="137">
        <f>VLOOKUP($A59,'355'!$AR$1:$HX$2,12,FALSE)</f>
        <v>0</v>
      </c>
      <c r="N59" s="337"/>
      <c r="O59" s="74">
        <f>VLOOKUP($A59,'355'!$AR$1:$HX$2,13,FALSE)</f>
        <v>0</v>
      </c>
      <c r="P59" s="69">
        <f>VLOOKUP($A59,'355'!$AR$1:$HX$2,14,FALSE)</f>
        <v>0</v>
      </c>
      <c r="Q59" s="69">
        <f>VLOOKUP($A59,'355'!$AR$1:$HX$2,15,FALSE)</f>
        <v>0</v>
      </c>
      <c r="R59" s="69">
        <f>VLOOKUP($A59,'355'!$AR$1:$HX$2,16,FALSE)</f>
        <v>0</v>
      </c>
      <c r="S59" s="69">
        <f>VLOOKUP($A59,'355'!$AR$1:$HX$2,17,FALSE)</f>
        <v>0</v>
      </c>
      <c r="T59" s="69">
        <f>VLOOKUP($A59,'355'!$AR$1:$HX$2,18,FALSE)</f>
        <v>0</v>
      </c>
      <c r="U59" s="75">
        <f>VLOOKUP($A59,'355'!$AR$1:$HX$2,19,FALSE)</f>
        <v>0</v>
      </c>
      <c r="V59" s="337"/>
      <c r="W59" s="74">
        <f>VLOOKUP($A59,'355'!$AR$1:$HX$2,20,FALSE)</f>
        <v>0</v>
      </c>
      <c r="X59" s="69">
        <f>VLOOKUP($A59,'355'!$AR$1:$HX$2,21,FALSE)</f>
        <v>0</v>
      </c>
      <c r="Y59" s="69">
        <f>VLOOKUP($A59,'355'!$AR$1:$HX$2,22,FALSE)</f>
        <v>0</v>
      </c>
      <c r="Z59" s="69">
        <f>VLOOKUP($A59,'355'!$AR$1:$HX$2,23,FALSE)</f>
        <v>0</v>
      </c>
      <c r="AA59" s="69">
        <f>VLOOKUP($A59,'355'!$AR$1:$HX$2,24,FALSE)</f>
        <v>0</v>
      </c>
      <c r="AB59" s="69">
        <f>VLOOKUP($A59,'355'!$AR$1:$HX$2,25,FALSE)</f>
        <v>0</v>
      </c>
      <c r="AC59" s="75">
        <f>VLOOKUP($A59,'355'!$AR$1:$HX$2,26,FALSE)</f>
        <v>0</v>
      </c>
      <c r="AD59" s="337"/>
      <c r="AE59" s="74">
        <f>VLOOKUP($A59,'355'!$AR$1:$HX$2,27,FALSE)</f>
        <v>0</v>
      </c>
      <c r="AF59" s="69">
        <f>VLOOKUP($A59,'355'!$AR$1:$HX$2,28,FALSE)</f>
        <v>0</v>
      </c>
      <c r="AG59" s="69">
        <f>VLOOKUP($A59,'355'!$AR$1:$HX$2,29,FALSE)</f>
        <v>0</v>
      </c>
      <c r="AH59" s="69">
        <f>VLOOKUP($A59,'355'!$AR$1:$HX$2,30,FALSE)</f>
        <v>0</v>
      </c>
      <c r="AI59" s="69">
        <f>VLOOKUP($A59,'355'!$AR$1:$HX$2,31,FALSE)</f>
        <v>0</v>
      </c>
      <c r="AJ59" s="69">
        <f>VLOOKUP($A59,'355'!$AR$1:$HX$2,32,FALSE)</f>
        <v>0</v>
      </c>
      <c r="AK59" s="75">
        <f>VLOOKUP($A59,'355'!$AR$1:$HX$2,33,FALSE)</f>
        <v>0</v>
      </c>
      <c r="AL59" s="337"/>
      <c r="AM59" s="74">
        <f>VLOOKUP($A59,'355'!$AR$1:$HX$2,34,FALSE)</f>
        <v>0</v>
      </c>
      <c r="AN59" s="69">
        <f>VLOOKUP($A59,'355'!$AR$1:$HX$2,35,FALSE)</f>
        <v>0</v>
      </c>
      <c r="AO59" s="69">
        <f>VLOOKUP($A59,'355'!$AR$1:$HX$2,36,FALSE)</f>
        <v>0</v>
      </c>
      <c r="AP59" s="69">
        <f>VLOOKUP($A59,'355'!$AR$1:$HX$2,37,FALSE)</f>
        <v>0</v>
      </c>
      <c r="AQ59" s="69">
        <f>VLOOKUP($A59,'355'!$AR$1:$HX$2,38,FALSE)</f>
        <v>0</v>
      </c>
      <c r="AR59" s="69">
        <f>VLOOKUP($A59,'355'!$AR$1:$HX$2,39,FALSE)</f>
        <v>0</v>
      </c>
      <c r="AS59" s="75">
        <f>VLOOKUP($A59,'355'!$AR$1:$HX$2,40,FALSE)</f>
        <v>0</v>
      </c>
      <c r="AT59" s="337"/>
      <c r="AU59" s="74">
        <f>VLOOKUP($A59,'355'!$AR$1:$HX$2,41,FALSE)</f>
        <v>0</v>
      </c>
      <c r="AV59" s="69">
        <f>VLOOKUP($A59,'355'!$AR$1:$HX$2,42,FALSE)</f>
        <v>0</v>
      </c>
      <c r="AW59" s="69">
        <f>VLOOKUP($A59,'355'!$AR$1:$HX$2,43,FALSE)</f>
        <v>0</v>
      </c>
      <c r="AX59" s="69">
        <f>VLOOKUP($A59,'355'!$AR$1:$HX$2,44,FALSE)</f>
        <v>0</v>
      </c>
      <c r="AY59" s="69">
        <f>VLOOKUP($A59,'355'!$AR$1:$HX$2,45,FALSE)</f>
        <v>0</v>
      </c>
      <c r="AZ59" s="69">
        <f>VLOOKUP($A59,'355'!$AR$1:$HX$2,46,FALSE)</f>
        <v>0</v>
      </c>
      <c r="BA59" s="75">
        <f>VLOOKUP($A59,'355'!$AR$1:$HX$2,47,FALSE)</f>
        <v>0</v>
      </c>
      <c r="BB59" s="337"/>
      <c r="BC59" s="74">
        <f>VLOOKUP($A59,'355'!$AR$1:$HX$2,48,FALSE)</f>
        <v>0</v>
      </c>
      <c r="BD59" s="69">
        <f>VLOOKUP($A59,'355'!$AR$1:$HX$2,49,FALSE)</f>
        <v>0</v>
      </c>
      <c r="BE59" s="69">
        <f>VLOOKUP($A59,'355'!$AR$1:$HX$2,50,FALSE)</f>
        <v>0</v>
      </c>
      <c r="BF59" s="69">
        <f>VLOOKUP($A59,'355'!$AR$1:$HX$2,51,FALSE)</f>
        <v>0</v>
      </c>
      <c r="BG59" s="69">
        <f>VLOOKUP($A59,'355'!$AR$1:$HX$2,52,FALSE)</f>
        <v>0</v>
      </c>
      <c r="BH59" s="69">
        <f>VLOOKUP($A59,'355'!$AR$1:$HX$2,53,FALSE)</f>
        <v>0</v>
      </c>
      <c r="BI59" s="75">
        <f>VLOOKUP($A59,'355'!$AR$1:$HX$2,54,FALSE)</f>
        <v>0</v>
      </c>
      <c r="BJ59" s="337"/>
      <c r="BK59" s="74">
        <f>VLOOKUP($A59,'355'!$AR$1:$HX$2,55,FALSE)</f>
        <v>0</v>
      </c>
      <c r="BL59" s="69">
        <f>VLOOKUP($A59,'355'!$AR$1:$HX$2,56,FALSE)</f>
        <v>0</v>
      </c>
      <c r="BM59" s="69">
        <f>VLOOKUP($A59,'355'!$AR$1:$HX$2,57,FALSE)</f>
        <v>0</v>
      </c>
      <c r="BN59" s="69">
        <f>VLOOKUP($A59,'355'!$AR$1:$HX$2,58,FALSE)</f>
        <v>0</v>
      </c>
      <c r="BO59" s="69">
        <f>VLOOKUP($A59,'355'!$AR$1:$HX$2,59,FALSE)</f>
        <v>0</v>
      </c>
      <c r="BP59" s="69">
        <f>VLOOKUP($A59,'355'!$AR$1:$HX$2,60,FALSE)</f>
        <v>0</v>
      </c>
      <c r="BQ59" s="75">
        <f>VLOOKUP($A59,'355'!$AR$1:$HX$2,61,FALSE)</f>
        <v>0</v>
      </c>
      <c r="BR59" s="337"/>
      <c r="BS59" s="74">
        <f>VLOOKUP($A59,'355'!$AR$1:$HX$2,62,FALSE)</f>
        <v>0</v>
      </c>
      <c r="BT59" s="69">
        <f>VLOOKUP($A59,'355'!$AR$1:$HX$2,63,FALSE)</f>
        <v>0</v>
      </c>
      <c r="BU59" s="69">
        <f>VLOOKUP($A59,'355'!$AR$1:$HX$2,64,FALSE)</f>
        <v>0</v>
      </c>
      <c r="BV59" s="69">
        <f>VLOOKUP($A59,'355'!$AR$1:$HX$2,65,FALSE)</f>
        <v>0</v>
      </c>
      <c r="BW59" s="69">
        <f>VLOOKUP($A59,'355'!$AR$1:$HX$2,66,FALSE)</f>
        <v>0</v>
      </c>
      <c r="BX59" s="69">
        <f>VLOOKUP($A59,'355'!$AR$1:$HX$2,67,FALSE)</f>
        <v>0</v>
      </c>
      <c r="BY59" s="75">
        <f>VLOOKUP($A59,'355'!$AR$1:$HX$2,68,FALSE)</f>
        <v>0</v>
      </c>
      <c r="BZ59" s="337"/>
      <c r="CA59" s="74">
        <f>VLOOKUP($A59,'355'!$AR$1:$HX$2,69,FALSE)</f>
        <v>0</v>
      </c>
      <c r="CB59" s="69">
        <f>VLOOKUP($A59,'355'!$AR$1:$HX$2,70,FALSE)</f>
        <v>0</v>
      </c>
      <c r="CC59" s="69">
        <f>VLOOKUP($A59,'355'!$AR$1:$HX$2,71,FALSE)</f>
        <v>0</v>
      </c>
      <c r="CD59" s="69">
        <f>VLOOKUP($A59,'355'!$AR$1:$HX$2,72,FALSE)</f>
        <v>0</v>
      </c>
      <c r="CE59" s="69">
        <f>VLOOKUP($A59,'355'!$AR$1:$HX$2,73,FALSE)</f>
        <v>0</v>
      </c>
      <c r="CF59" s="69">
        <f>VLOOKUP($A59,'355'!$AR$1:$HX$2,74,FALSE)</f>
        <v>0</v>
      </c>
      <c r="CG59" s="75">
        <f>VLOOKUP($A59,'355'!$AR$1:$HX$2,75,FALSE)</f>
        <v>0</v>
      </c>
      <c r="CH59" s="337"/>
      <c r="CI59" s="74">
        <f>VLOOKUP($A59,'355'!$AR$1:$HX$2,76,FALSE)</f>
        <v>0</v>
      </c>
      <c r="CJ59" s="69">
        <f>VLOOKUP($A59,'355'!$AR$1:$HX$2,77,FALSE)</f>
        <v>0</v>
      </c>
      <c r="CK59" s="69">
        <f>VLOOKUP($A59,'355'!$AR$1:$HX$2,78,FALSE)</f>
        <v>0</v>
      </c>
      <c r="CL59" s="69">
        <f>VLOOKUP($A59,'355'!$AR$1:$HX$2,79,FALSE)</f>
        <v>0</v>
      </c>
      <c r="CM59" s="69">
        <f>VLOOKUP($A59,'355'!$AR$1:$HX$2,80,FALSE)</f>
        <v>0</v>
      </c>
      <c r="CN59" s="69">
        <f>VLOOKUP($A59,'355'!$AR$1:$HX$2,81,FALSE)</f>
        <v>0</v>
      </c>
      <c r="CO59" s="75">
        <f>VLOOKUP($A59,'355'!$AR$1:$HX$2,82,FALSE)</f>
        <v>0</v>
      </c>
      <c r="CP59" s="337"/>
      <c r="CQ59" s="74">
        <f>VLOOKUP($A59,'355'!$AR$1:$HX$2,83,FALSE)</f>
        <v>0</v>
      </c>
      <c r="CR59" s="69">
        <f>VLOOKUP($A59,'355'!$AR$1:$HX$2,84,FALSE)</f>
        <v>0</v>
      </c>
      <c r="CS59" s="69">
        <f>VLOOKUP($A59,'355'!$AR$1:$HX$2,85,FALSE)</f>
        <v>0</v>
      </c>
      <c r="CT59" s="69">
        <f>VLOOKUP($A59,'355'!$AR$1:$HX$2,86,FALSE)</f>
        <v>0</v>
      </c>
      <c r="CU59" s="69">
        <f>VLOOKUP($A59,'355'!$AR$1:$HX$2,87,FALSE)</f>
        <v>0</v>
      </c>
      <c r="CV59" s="69">
        <f>VLOOKUP($A59,'355'!$AR$1:$HX$2,88,FALSE)</f>
        <v>0</v>
      </c>
      <c r="CW59" s="75">
        <f>VLOOKUP($A59,'355'!$AR$1:$HX$2,89,FALSE)</f>
        <v>0</v>
      </c>
      <c r="CX59" s="337"/>
      <c r="CY59" s="74">
        <f>VLOOKUP($A59,'355'!$AR$1:$HX$2,90,FALSE)</f>
        <v>0</v>
      </c>
      <c r="CZ59" s="69">
        <f>VLOOKUP($A59,'355'!$AR$1:$HX$2,91,FALSE)</f>
        <v>0</v>
      </c>
      <c r="DA59" s="69">
        <f>VLOOKUP($A59,'355'!$AR$1:$HX$2,92,FALSE)</f>
        <v>0</v>
      </c>
      <c r="DB59" s="69">
        <f>VLOOKUP($A59,'355'!$AR$1:$HX$2,93,FALSE)</f>
        <v>0</v>
      </c>
      <c r="DC59" s="69">
        <f>VLOOKUP($A59,'355'!$AR$1:$HX$2,94,FALSE)</f>
        <v>0</v>
      </c>
      <c r="DD59" s="69">
        <f>VLOOKUP($A59,'355'!$AR$1:$HX$2,95,FALSE)</f>
        <v>0</v>
      </c>
      <c r="DE59" s="75">
        <f>VLOOKUP($A59,'355'!$AR$1:$HX$2,96,FALSE)</f>
        <v>0</v>
      </c>
      <c r="DF59" s="337"/>
      <c r="DG59" s="74">
        <f>VLOOKUP($A59,'355'!$AR$1:$HX$2,97,FALSE)</f>
        <v>0</v>
      </c>
      <c r="DH59" s="69">
        <f>VLOOKUP($A59,'355'!$AR$1:$HX$2,98,FALSE)</f>
        <v>0</v>
      </c>
      <c r="DI59" s="69">
        <f>VLOOKUP($A59,'355'!$AR$1:$HX$2,99,FALSE)</f>
        <v>0</v>
      </c>
      <c r="DJ59" s="69">
        <f>VLOOKUP($A59,'355'!$AR$1:$HX$2,100,FALSE)</f>
        <v>0</v>
      </c>
      <c r="DK59" s="69">
        <f>VLOOKUP($A59,'355'!$AR$1:$HX$2,101,FALSE)</f>
        <v>0</v>
      </c>
      <c r="DL59" s="69">
        <f>VLOOKUP($A59,'355'!$AR$1:$HX$2,102,FALSE)</f>
        <v>0</v>
      </c>
      <c r="DM59" s="75">
        <f>VLOOKUP($A59,'355'!$AR$1:$HX$2,103,FALSE)</f>
        <v>0</v>
      </c>
      <c r="DN59" s="337"/>
      <c r="DO59" s="74">
        <f>VLOOKUP($A59,'355'!$AR$1:$HX$2,104,FALSE)</f>
        <v>0</v>
      </c>
      <c r="DP59" s="69">
        <f>VLOOKUP($A59,'355'!$AR$1:$HX$2,105,FALSE)</f>
        <v>0</v>
      </c>
      <c r="DQ59" s="69">
        <f>VLOOKUP($A59,'355'!$AR$1:$HX$2,106,FALSE)</f>
        <v>0</v>
      </c>
      <c r="DR59" s="69">
        <f>VLOOKUP($A59,'355'!$AR$1:$HX$2,107,FALSE)</f>
        <v>0</v>
      </c>
      <c r="DS59" s="69">
        <f>VLOOKUP($A59,'355'!$AR$1:$HX$2,108,FALSE)</f>
        <v>0</v>
      </c>
      <c r="DT59" s="69">
        <f>VLOOKUP($A59,'355'!$AR$1:$HX$2,109,FALSE)</f>
        <v>0</v>
      </c>
      <c r="DU59" s="75">
        <f>VLOOKUP($A59,'355'!$AR$1:$HX$2,110,FALSE)</f>
        <v>0</v>
      </c>
      <c r="DV59" s="337"/>
      <c r="DW59" s="74">
        <f>VLOOKUP($A59,'355'!$AR$1:$HX$2,111,FALSE)</f>
        <v>0</v>
      </c>
      <c r="DX59" s="69">
        <f>VLOOKUP($A59,'355'!$AR$1:$HX$2,112,FALSE)</f>
        <v>0</v>
      </c>
      <c r="DY59" s="69">
        <f>VLOOKUP($A59,'355'!$AR$1:$HX$2,113,FALSE)</f>
        <v>0</v>
      </c>
      <c r="DZ59" s="69">
        <f>VLOOKUP($A59,'355'!$AR$1:$HX$2,114,FALSE)</f>
        <v>0</v>
      </c>
      <c r="EA59" s="69">
        <f>VLOOKUP($A59,'355'!$AR$1:$HX$2,115,FALSE)</f>
        <v>0</v>
      </c>
      <c r="EB59" s="69">
        <f>VLOOKUP($A59,'355'!$AR$1:$HX$2,116,FALSE)</f>
        <v>0</v>
      </c>
      <c r="EC59" s="75">
        <f>VLOOKUP($A59,'355'!$AR$1:$HX$2,117,FALSE)</f>
        <v>0</v>
      </c>
      <c r="ED59" s="337"/>
      <c r="EE59" s="74">
        <f>VLOOKUP($A59,'355'!$AR$1:$HX$2,118,FALSE)</f>
        <v>0</v>
      </c>
      <c r="EF59" s="69">
        <f>VLOOKUP($A59,'355'!$AR$1:$HX$2,119,FALSE)</f>
        <v>0</v>
      </c>
      <c r="EG59" s="69">
        <f>VLOOKUP($A59,'355'!$AR$1:$HX$2,120,FALSE)</f>
        <v>0</v>
      </c>
      <c r="EH59" s="69">
        <f>VLOOKUP($A59,'355'!$AR$1:$HX$2,121,FALSE)</f>
        <v>0</v>
      </c>
      <c r="EI59" s="69">
        <f>VLOOKUP($A59,'355'!$AR$1:$HX$2,122,FALSE)</f>
        <v>0</v>
      </c>
      <c r="EJ59" s="69">
        <f>VLOOKUP($A59,'355'!$AR$1:$HX$2,123,FALSE)</f>
        <v>0</v>
      </c>
      <c r="EK59" s="75">
        <f>VLOOKUP($A59,'355'!$AR$1:$HX$2,124,FALSE)</f>
        <v>0</v>
      </c>
      <c r="EL59" s="337"/>
      <c r="EM59" s="74">
        <f>VLOOKUP($A59,'355'!$AR$1:$HX$2,125,FALSE)</f>
        <v>0</v>
      </c>
      <c r="EN59" s="69">
        <f>VLOOKUP($A59,'355'!$AR$1:$HX$2,126,FALSE)</f>
        <v>0</v>
      </c>
      <c r="EO59" s="69">
        <f>VLOOKUP($A59,'355'!$AR$1:$HX$2,127,FALSE)</f>
        <v>0</v>
      </c>
      <c r="EP59" s="69">
        <f>VLOOKUP($A59,'355'!$AR$1:$HX$2,128,FALSE)</f>
        <v>0</v>
      </c>
      <c r="EQ59" s="69">
        <f>VLOOKUP($A59,'355'!$AR$1:$HX$2,129,FALSE)</f>
        <v>0</v>
      </c>
      <c r="ER59" s="69">
        <f>VLOOKUP($A59,'355'!$AR$1:$HX$2,130,FALSE)</f>
        <v>0</v>
      </c>
      <c r="ES59" s="75">
        <f>VLOOKUP($A59,'355'!$AR$1:$HX$2,131,FALSE)</f>
        <v>0</v>
      </c>
      <c r="ET59" s="337"/>
      <c r="EU59" s="74">
        <f>VLOOKUP($A59,'355'!$AR$1:$HX$2,132,FALSE)</f>
        <v>0</v>
      </c>
      <c r="EV59" s="69">
        <f>VLOOKUP($A59,'355'!$AR$1:$HX$2,133,FALSE)</f>
        <v>0</v>
      </c>
      <c r="EW59" s="69">
        <f>VLOOKUP($A59,'355'!$AR$1:$HX$2,134,FALSE)</f>
        <v>0</v>
      </c>
      <c r="EX59" s="69">
        <f>VLOOKUP($A59,'355'!$AR$1:$HX$2,135,FALSE)</f>
        <v>0</v>
      </c>
      <c r="EY59" s="69">
        <f>VLOOKUP($A59,'355'!$AR$1:$HX$2,136,FALSE)</f>
        <v>0</v>
      </c>
      <c r="EZ59" s="69">
        <f>VLOOKUP($A59,'355'!$AR$1:$HX$2,137,FALSE)</f>
        <v>0</v>
      </c>
      <c r="FA59" s="75">
        <f>VLOOKUP($A59,'355'!$AR$1:$HX$2,138,FALSE)</f>
        <v>0</v>
      </c>
      <c r="FB59" s="337"/>
      <c r="FC59" s="74">
        <f>VLOOKUP($A59,'355'!$AR$1:$HX$2,139,FALSE)</f>
        <v>0</v>
      </c>
      <c r="FD59" s="69">
        <f>VLOOKUP($A59,'355'!$AR$1:$HX$2,140,FALSE)</f>
        <v>0</v>
      </c>
      <c r="FE59" s="69">
        <f>VLOOKUP($A59,'355'!$AR$1:$HX$2,141,FALSE)</f>
        <v>0</v>
      </c>
      <c r="FF59" s="69">
        <f>VLOOKUP($A59,'355'!$AR$1:$HX$2,142,FALSE)</f>
        <v>0</v>
      </c>
      <c r="FG59" s="69">
        <f>VLOOKUP($A59,'355'!$AR$1:$HX$2,143,FALSE)</f>
        <v>0</v>
      </c>
      <c r="FH59" s="69">
        <f>VLOOKUP($A59,'355'!$AR$1:$HX$2,144,FALSE)</f>
        <v>0</v>
      </c>
      <c r="FI59" s="75">
        <f>VLOOKUP($A59,'355'!$AR$1:$HX$2,145,FALSE)</f>
        <v>0</v>
      </c>
      <c r="FJ59" s="337"/>
      <c r="FK59" s="74">
        <f>VLOOKUP($A59,'355'!$AR$1:$HX$2,146,FALSE)</f>
        <v>0</v>
      </c>
      <c r="FL59" s="69">
        <f>VLOOKUP($A59,'355'!$AR$1:$HX$2,147,FALSE)</f>
        <v>0</v>
      </c>
      <c r="FM59" s="69">
        <f>VLOOKUP($A59,'355'!$AR$1:$HX$2,148,FALSE)</f>
        <v>0</v>
      </c>
      <c r="FN59" s="69">
        <f>VLOOKUP($A59,'355'!$AR$1:$HX$2,149,FALSE)</f>
        <v>0</v>
      </c>
      <c r="FO59" s="69">
        <f>VLOOKUP($A59,'355'!$AR$1:$HX$2,150,FALSE)</f>
        <v>0</v>
      </c>
      <c r="FP59" s="69">
        <f>VLOOKUP($A59,'355'!$AR$1:$HX$2,151,FALSE)</f>
        <v>0</v>
      </c>
      <c r="FQ59" s="75">
        <f>VLOOKUP($A59,'355'!$AR$1:$HX$2,152,FALSE)</f>
        <v>0</v>
      </c>
      <c r="FR59" s="337"/>
      <c r="FS59" s="74">
        <f>VLOOKUP($A59,'355'!$AR$1:$HX$2,153,FALSE)</f>
        <v>0</v>
      </c>
      <c r="FT59" s="69">
        <f>VLOOKUP($A59,'355'!$AR$1:$HX$2,154,FALSE)</f>
        <v>0</v>
      </c>
      <c r="FU59" s="69">
        <f>VLOOKUP($A59,'355'!$AR$1:$HX$2,155,FALSE)</f>
        <v>0</v>
      </c>
      <c r="FV59" s="69">
        <f>VLOOKUP($A59,'355'!$AR$1:$HX$2,156,FALSE)</f>
        <v>0</v>
      </c>
      <c r="FW59" s="69">
        <f>VLOOKUP($A59,'355'!$AR$1:$HX$2,157,FALSE)</f>
        <v>0</v>
      </c>
      <c r="FX59" s="69">
        <f>VLOOKUP($A59,'355'!$AR$1:$HX$2,158,FALSE)</f>
        <v>0</v>
      </c>
      <c r="FY59" s="75">
        <f>VLOOKUP($A59,'355'!$AR$1:$HX$2,159,FALSE)</f>
        <v>0</v>
      </c>
      <c r="FZ59" s="337"/>
      <c r="GA59" s="74">
        <f>VLOOKUP($A59,'355'!$AR$1:$HX$2,160,FALSE)</f>
        <v>0</v>
      </c>
      <c r="GB59" s="69">
        <f>VLOOKUP($A59,'355'!$AR$1:$HX$2,161,FALSE)</f>
        <v>0</v>
      </c>
      <c r="GC59" s="69">
        <f>VLOOKUP($A59,'355'!$AR$1:$HX$2,162,FALSE)</f>
        <v>0</v>
      </c>
      <c r="GD59" s="69">
        <f>VLOOKUP($A59,'355'!$AR$1:$HX$2,163,FALSE)</f>
        <v>0</v>
      </c>
      <c r="GE59" s="69">
        <f>VLOOKUP($A59,'355'!$AR$1:$HX$2,164,FALSE)</f>
        <v>0</v>
      </c>
      <c r="GF59" s="69">
        <f>VLOOKUP($A59,'355'!$AR$1:$HX$2,165,FALSE)</f>
        <v>0</v>
      </c>
      <c r="GG59" s="75">
        <f>VLOOKUP($A59,'355'!$AR$1:$HX$2,166,FALSE)</f>
        <v>0</v>
      </c>
      <c r="GH59" s="337"/>
      <c r="GI59" s="74">
        <f>VLOOKUP($A59,'355'!$AR$1:$HX$2,167,FALSE)</f>
        <v>0</v>
      </c>
      <c r="GJ59" s="69">
        <f>VLOOKUP($A59,'355'!$AR$1:$HX$2,168,FALSE)</f>
        <v>0</v>
      </c>
      <c r="GK59" s="69">
        <f>VLOOKUP($A59,'355'!$AR$1:$HX$2,169,FALSE)</f>
        <v>0</v>
      </c>
      <c r="GL59" s="69">
        <f>VLOOKUP($A59,'355'!$AR$1:$HX$2,170,FALSE)</f>
        <v>0</v>
      </c>
      <c r="GM59" s="69">
        <f>VLOOKUP($A59,'355'!$AR$1:$HX$2,171,FALSE)</f>
        <v>0</v>
      </c>
      <c r="GN59" s="69">
        <f>VLOOKUP($A59,'355'!$AR$1:$HX$2,172,FALSE)</f>
        <v>0</v>
      </c>
      <c r="GO59" s="75">
        <f>VLOOKUP($A59,'355'!$AR$1:$HX$2,173,FALSE)</f>
        <v>0</v>
      </c>
      <c r="GP59" s="337"/>
      <c r="GQ59" s="74">
        <f>VLOOKUP($A59,'355'!$AR$1:$HX$2,174,FALSE)</f>
        <v>0</v>
      </c>
      <c r="GR59" s="69">
        <f>VLOOKUP($A59,'355'!$AR$1:$HX$2,175,FALSE)</f>
        <v>0</v>
      </c>
      <c r="GS59" s="69">
        <f>VLOOKUP($A59,'355'!$AR$1:$HX$2,176,FALSE)</f>
        <v>0</v>
      </c>
      <c r="GT59" s="69">
        <f>VLOOKUP($A59,'355'!$AR$1:$HX$2,177,FALSE)</f>
        <v>0</v>
      </c>
      <c r="GU59" s="69">
        <f>VLOOKUP($A59,'355'!$AR$1:$HX$2,178,FALSE)</f>
        <v>0</v>
      </c>
      <c r="GV59" s="69">
        <f>VLOOKUP($A59,'355'!$AR$1:$HX$2,179,FALSE)</f>
        <v>0</v>
      </c>
      <c r="GW59" s="75">
        <f>VLOOKUP($A59,'355'!$AR$1:$HX$2,180,FALSE)</f>
        <v>0</v>
      </c>
      <c r="GX59" s="337"/>
      <c r="GY59" s="74">
        <f>VLOOKUP($A59,'355'!$AR$1:$HX$2,181,FALSE)</f>
        <v>0</v>
      </c>
      <c r="GZ59" s="69">
        <f>VLOOKUP($A59,'355'!$AR$1:$HX$2,182,FALSE)</f>
        <v>0</v>
      </c>
      <c r="HA59" s="69">
        <f>VLOOKUP($A59,'355'!$AR$1:$HX$2,183,FALSE)</f>
        <v>0</v>
      </c>
      <c r="HB59" s="69">
        <f>VLOOKUP($A59,'355'!$AR$1:$HX$2,184,FALSE)</f>
        <v>0</v>
      </c>
      <c r="HC59" s="69">
        <f>VLOOKUP($A59,'355'!$AR$1:$HX$2,185,FALSE)</f>
        <v>0</v>
      </c>
      <c r="HD59" s="69">
        <f>VLOOKUP($A59,'355'!$AR$1:$HX$2,186,FALSE)</f>
        <v>0</v>
      </c>
      <c r="HE59" s="124">
        <f>VLOOKUP($A59,'355'!$AR$1:$HX$2,187,FALSE)</f>
        <v>0</v>
      </c>
      <c r="HF59" s="174"/>
    </row>
    <row r="60" spans="1:214" x14ac:dyDescent="0.25">
      <c r="A60" s="290">
        <f t="shared" si="0"/>
        <v>256</v>
      </c>
      <c r="B60" s="291">
        <f>VLOOKUP($A60,'356'!$AK$1:$HQ$2,2,FALSE)</f>
        <v>0</v>
      </c>
      <c r="C60" s="290">
        <f>VLOOKUP($A60,'356'!$AK$1:$HQ$2,3,FALSE)</f>
        <v>0</v>
      </c>
      <c r="D60" s="290">
        <f>VLOOKUP($A60,'356'!$AK$1:$HQ$2,4,FALSE)</f>
        <v>0</v>
      </c>
      <c r="E60" s="292">
        <f>VLOOKUP($A60,'356'!$AK$1:$HQ$2,5,FALSE)</f>
        <v>0</v>
      </c>
      <c r="F60" s="337"/>
      <c r="G60" s="73">
        <f>VLOOKUP($A60,'356'!$AK$1:$HQ$2,6,FALSE)</f>
        <v>0</v>
      </c>
      <c r="H60" s="24">
        <f>VLOOKUP($A60,'356'!$AK$1:$HQ$2,7,FALSE)</f>
        <v>0</v>
      </c>
      <c r="I60" s="24">
        <f>VLOOKUP($A60,'356'!$AK$1:$HQ$2,8,FALSE)</f>
        <v>0</v>
      </c>
      <c r="J60" s="24">
        <f>VLOOKUP($A60,'356'!$AK$1:$HQ$2,9,FALSE)</f>
        <v>0</v>
      </c>
      <c r="K60" s="24">
        <f>VLOOKUP($A60,'356'!$AK$1:$HQ$2,10,FALSE)</f>
        <v>0</v>
      </c>
      <c r="L60" s="24">
        <f>VLOOKUP($A60,'356'!$AK$1:$HQ$2,11,FALSE)</f>
        <v>0</v>
      </c>
      <c r="M60" s="137">
        <f>VLOOKUP($A60,'356'!$AK$1:$HQ$2,12,FALSE)</f>
        <v>0</v>
      </c>
      <c r="N60" s="337"/>
      <c r="O60" s="74">
        <f>VLOOKUP($A60,'356'!$AK$1:$HQ$2,13,FALSE)</f>
        <v>0</v>
      </c>
      <c r="P60" s="69">
        <f>VLOOKUP($A60,'356'!$AK$1:$HQ$2,14,FALSE)</f>
        <v>0</v>
      </c>
      <c r="Q60" s="69">
        <f>VLOOKUP($A60,'356'!$AK$1:$HQ$2,15,FALSE)</f>
        <v>0</v>
      </c>
      <c r="R60" s="69">
        <f>VLOOKUP($A60,'356'!$AK$1:$HQ$2,16,FALSE)</f>
        <v>0</v>
      </c>
      <c r="S60" s="69">
        <f>VLOOKUP($A60,'356'!$AK$1:$HQ$2,17,FALSE)</f>
        <v>0</v>
      </c>
      <c r="T60" s="69">
        <f>VLOOKUP($A60,'356'!$AK$1:$HQ$2,18,FALSE)</f>
        <v>0</v>
      </c>
      <c r="U60" s="75">
        <f>VLOOKUP($A60,'356'!$AK$1:$HQ$2,19,FALSE)</f>
        <v>0</v>
      </c>
      <c r="V60" s="337"/>
      <c r="W60" s="74">
        <f>VLOOKUP($A60,'356'!$AK$1:$HQ$2,20,FALSE)</f>
        <v>0</v>
      </c>
      <c r="X60" s="69">
        <f>VLOOKUP($A60,'356'!$AK$1:$HQ$2,21,FALSE)</f>
        <v>0</v>
      </c>
      <c r="Y60" s="69">
        <f>VLOOKUP($A60,'356'!$AK$1:$HQ$2,22,FALSE)</f>
        <v>0</v>
      </c>
      <c r="Z60" s="69">
        <f>VLOOKUP($A60,'356'!$AK$1:$HQ$2,23,FALSE)</f>
        <v>0</v>
      </c>
      <c r="AA60" s="69">
        <f>VLOOKUP($A60,'356'!$AK$1:$HQ$2,24,FALSE)</f>
        <v>0</v>
      </c>
      <c r="AB60" s="69">
        <f>VLOOKUP($A60,'356'!$AK$1:$HQ$2,25,FALSE)</f>
        <v>0</v>
      </c>
      <c r="AC60" s="75">
        <f>VLOOKUP($A60,'356'!$AK$1:$HQ$2,26,FALSE)</f>
        <v>0</v>
      </c>
      <c r="AD60" s="337"/>
      <c r="AE60" s="74">
        <f>VLOOKUP($A60,'356'!$AK$1:$HQ$2,27,FALSE)</f>
        <v>0</v>
      </c>
      <c r="AF60" s="69">
        <f>VLOOKUP($A60,'356'!$AK$1:$HQ$2,28,FALSE)</f>
        <v>0</v>
      </c>
      <c r="AG60" s="69">
        <f>VLOOKUP($A60,'356'!$AK$1:$HQ$2,29,FALSE)</f>
        <v>0</v>
      </c>
      <c r="AH60" s="69">
        <f>VLOOKUP($A60,'356'!$AK$1:$HQ$2,30,FALSE)</f>
        <v>0</v>
      </c>
      <c r="AI60" s="69">
        <f>VLOOKUP($A60,'356'!$AK$1:$HQ$2,31,FALSE)</f>
        <v>0</v>
      </c>
      <c r="AJ60" s="69">
        <f>VLOOKUP($A60,'356'!$AK$1:$HQ$2,32,FALSE)</f>
        <v>0</v>
      </c>
      <c r="AK60" s="75">
        <f>VLOOKUP($A60,'356'!$AK$1:$HQ$2,33,FALSE)</f>
        <v>0</v>
      </c>
      <c r="AL60" s="337"/>
      <c r="AM60" s="74">
        <f>VLOOKUP($A60,'356'!$AK$1:$HQ$2,34,FALSE)</f>
        <v>0</v>
      </c>
      <c r="AN60" s="69">
        <f>VLOOKUP($A60,'356'!$AK$1:$HQ$2,35,FALSE)</f>
        <v>0</v>
      </c>
      <c r="AO60" s="69">
        <f>VLOOKUP($A60,'356'!$AK$1:$HQ$2,36,FALSE)</f>
        <v>0</v>
      </c>
      <c r="AP60" s="69">
        <f>VLOOKUP($A60,'356'!$AK$1:$HQ$2,37,FALSE)</f>
        <v>0</v>
      </c>
      <c r="AQ60" s="69">
        <f>VLOOKUP($A60,'356'!$AK$1:$HQ$2,38,FALSE)</f>
        <v>0</v>
      </c>
      <c r="AR60" s="69">
        <f>VLOOKUP($A60,'356'!$AK$1:$HQ$2,39,FALSE)</f>
        <v>0</v>
      </c>
      <c r="AS60" s="75">
        <f>VLOOKUP($A60,'356'!$AK$1:$HQ$2,40,FALSE)</f>
        <v>0</v>
      </c>
      <c r="AT60" s="337"/>
      <c r="AU60" s="74">
        <f>VLOOKUP($A60,'356'!$AK$1:$HQ$2,41,FALSE)</f>
        <v>0</v>
      </c>
      <c r="AV60" s="69">
        <f>VLOOKUP($A60,'356'!$AK$1:$HQ$2,42,FALSE)</f>
        <v>0</v>
      </c>
      <c r="AW60" s="69">
        <f>VLOOKUP($A60,'356'!$AK$1:$HQ$2,43,FALSE)</f>
        <v>0</v>
      </c>
      <c r="AX60" s="69">
        <f>VLOOKUP($A60,'356'!$AK$1:$HQ$2,44,FALSE)</f>
        <v>0</v>
      </c>
      <c r="AY60" s="69">
        <f>VLOOKUP($A60,'356'!$AK$1:$HQ$2,45,FALSE)</f>
        <v>0</v>
      </c>
      <c r="AZ60" s="69">
        <f>VLOOKUP($A60,'356'!$AK$1:$HQ$2,46,FALSE)</f>
        <v>0</v>
      </c>
      <c r="BA60" s="75">
        <f>VLOOKUP($A60,'356'!$AK$1:$HQ$2,47,FALSE)</f>
        <v>0</v>
      </c>
      <c r="BB60" s="337"/>
      <c r="BC60" s="74">
        <f>VLOOKUP($A60,'356'!$AK$1:$HQ$2,48,FALSE)</f>
        <v>0</v>
      </c>
      <c r="BD60" s="69">
        <f>VLOOKUP($A60,'356'!$AK$1:$HQ$2,49,FALSE)</f>
        <v>0</v>
      </c>
      <c r="BE60" s="69">
        <f>VLOOKUP($A60,'356'!$AK$1:$HQ$2,50,FALSE)</f>
        <v>0</v>
      </c>
      <c r="BF60" s="69">
        <f>VLOOKUP($A60,'356'!$AK$1:$HQ$2,51,FALSE)</f>
        <v>0</v>
      </c>
      <c r="BG60" s="69">
        <f>VLOOKUP($A60,'356'!$AK$1:$HQ$2,52,FALSE)</f>
        <v>0</v>
      </c>
      <c r="BH60" s="69">
        <f>VLOOKUP($A60,'356'!$AK$1:$HQ$2,53,FALSE)</f>
        <v>0</v>
      </c>
      <c r="BI60" s="75">
        <f>VLOOKUP($A60,'356'!$AK$1:$HQ$2,54,FALSE)</f>
        <v>0</v>
      </c>
      <c r="BJ60" s="337"/>
      <c r="BK60" s="74">
        <f>VLOOKUP($A60,'356'!$AK$1:$HQ$2,55,FALSE)</f>
        <v>0</v>
      </c>
      <c r="BL60" s="69">
        <f>VLOOKUP($A60,'356'!$AK$1:$HQ$2,56,FALSE)</f>
        <v>0</v>
      </c>
      <c r="BM60" s="69">
        <f>VLOOKUP($A60,'356'!$AK$1:$HQ$2,57,FALSE)</f>
        <v>0</v>
      </c>
      <c r="BN60" s="69">
        <f>VLOOKUP($A60,'356'!$AK$1:$HQ$2,58,FALSE)</f>
        <v>0</v>
      </c>
      <c r="BO60" s="69">
        <f>VLOOKUP($A60,'356'!$AK$1:$HQ$2,59,FALSE)</f>
        <v>0</v>
      </c>
      <c r="BP60" s="69">
        <f>VLOOKUP($A60,'356'!$AK$1:$HQ$2,60,FALSE)</f>
        <v>0</v>
      </c>
      <c r="BQ60" s="75">
        <f>VLOOKUP($A60,'356'!$AK$1:$HQ$2,61,FALSE)</f>
        <v>0</v>
      </c>
      <c r="BR60" s="337"/>
      <c r="BS60" s="74">
        <f>VLOOKUP($A60,'356'!$AK$1:$HQ$2,62,FALSE)</f>
        <v>0</v>
      </c>
      <c r="BT60" s="69">
        <f>VLOOKUP($A60,'356'!$AK$1:$HQ$2,63,FALSE)</f>
        <v>0</v>
      </c>
      <c r="BU60" s="69">
        <f>VLOOKUP($A60,'356'!$AK$1:$HQ$2,64,FALSE)</f>
        <v>0</v>
      </c>
      <c r="BV60" s="69">
        <f>VLOOKUP($A60,'356'!$AK$1:$HQ$2,65,FALSE)</f>
        <v>0</v>
      </c>
      <c r="BW60" s="69">
        <f>VLOOKUP($A60,'356'!$AK$1:$HQ$2,66,FALSE)</f>
        <v>0</v>
      </c>
      <c r="BX60" s="69">
        <f>VLOOKUP($A60,'356'!$AK$1:$HQ$2,67,FALSE)</f>
        <v>0</v>
      </c>
      <c r="BY60" s="75">
        <f>VLOOKUP($A60,'356'!$AK$1:$HQ$2,68,FALSE)</f>
        <v>0</v>
      </c>
      <c r="BZ60" s="337"/>
      <c r="CA60" s="74">
        <f>VLOOKUP($A60,'356'!$AK$1:$HQ$2,69,FALSE)</f>
        <v>0</v>
      </c>
      <c r="CB60" s="69">
        <f>VLOOKUP($A60,'356'!$AK$1:$HQ$2,70,FALSE)</f>
        <v>0</v>
      </c>
      <c r="CC60" s="69">
        <f>VLOOKUP($A60,'356'!$AK$1:$HQ$2,71,FALSE)</f>
        <v>0</v>
      </c>
      <c r="CD60" s="69">
        <f>VLOOKUP($A60,'356'!$AK$1:$HQ$2,72,FALSE)</f>
        <v>0</v>
      </c>
      <c r="CE60" s="69">
        <f>VLOOKUP($A60,'356'!$AK$1:$HQ$2,73,FALSE)</f>
        <v>0</v>
      </c>
      <c r="CF60" s="69">
        <f>VLOOKUP($A60,'356'!$AK$1:$HQ$2,74,FALSE)</f>
        <v>0</v>
      </c>
      <c r="CG60" s="75">
        <f>VLOOKUP($A60,'356'!$AK$1:$HQ$2,75,FALSE)</f>
        <v>0</v>
      </c>
      <c r="CH60" s="337"/>
      <c r="CI60" s="74">
        <f>VLOOKUP($A60,'356'!$AK$1:$HQ$2,76,FALSE)</f>
        <v>0</v>
      </c>
      <c r="CJ60" s="69">
        <f>VLOOKUP($A60,'356'!$AK$1:$HQ$2,77,FALSE)</f>
        <v>0</v>
      </c>
      <c r="CK60" s="69">
        <f>VLOOKUP($A60,'356'!$AK$1:$HQ$2,78,FALSE)</f>
        <v>0</v>
      </c>
      <c r="CL60" s="69">
        <f>VLOOKUP($A60,'356'!$AK$1:$HQ$2,79,FALSE)</f>
        <v>0</v>
      </c>
      <c r="CM60" s="69">
        <f>VLOOKUP($A60,'356'!$AK$1:$HQ$2,80,FALSE)</f>
        <v>0</v>
      </c>
      <c r="CN60" s="69">
        <f>VLOOKUP($A60,'356'!$AK$1:$HQ$2,81,FALSE)</f>
        <v>0</v>
      </c>
      <c r="CO60" s="75">
        <f>VLOOKUP($A60,'356'!$AK$1:$HQ$2,82,FALSE)</f>
        <v>0</v>
      </c>
      <c r="CP60" s="337"/>
      <c r="CQ60" s="74">
        <f>VLOOKUP($A60,'356'!$AK$1:$HQ$2,83,FALSE)</f>
        <v>0</v>
      </c>
      <c r="CR60" s="69">
        <f>VLOOKUP($A60,'356'!$AK$1:$HQ$2,84,FALSE)</f>
        <v>0</v>
      </c>
      <c r="CS60" s="69">
        <f>VLOOKUP($A60,'356'!$AK$1:$HQ$2,85,FALSE)</f>
        <v>0</v>
      </c>
      <c r="CT60" s="69">
        <f>VLOOKUP($A60,'356'!$AK$1:$HQ$2,86,FALSE)</f>
        <v>0</v>
      </c>
      <c r="CU60" s="69">
        <f>VLOOKUP($A60,'356'!$AK$1:$HQ$2,87,FALSE)</f>
        <v>0</v>
      </c>
      <c r="CV60" s="69">
        <f>VLOOKUP($A60,'356'!$AK$1:$HQ$2,88,FALSE)</f>
        <v>0</v>
      </c>
      <c r="CW60" s="75">
        <f>VLOOKUP($A60,'356'!$AK$1:$HQ$2,89,FALSE)</f>
        <v>0</v>
      </c>
      <c r="CX60" s="337"/>
      <c r="CY60" s="74">
        <f>VLOOKUP($A60,'356'!$AK$1:$HQ$2,90,FALSE)</f>
        <v>0</v>
      </c>
      <c r="CZ60" s="69">
        <f>VLOOKUP($A60,'356'!$AK$1:$HQ$2,91,FALSE)</f>
        <v>0</v>
      </c>
      <c r="DA60" s="69">
        <f>VLOOKUP($A60,'356'!$AK$1:$HQ$2,92,FALSE)</f>
        <v>0</v>
      </c>
      <c r="DB60" s="69">
        <f>VLOOKUP($A60,'356'!$AK$1:$HQ$2,93,FALSE)</f>
        <v>0</v>
      </c>
      <c r="DC60" s="69">
        <f>VLOOKUP($A60,'356'!$AK$1:$HQ$2,94,FALSE)</f>
        <v>0</v>
      </c>
      <c r="DD60" s="69">
        <f>VLOOKUP($A60,'356'!$AK$1:$HQ$2,95,FALSE)</f>
        <v>0</v>
      </c>
      <c r="DE60" s="75">
        <f>VLOOKUP($A60,'356'!$AK$1:$HQ$2,96,FALSE)</f>
        <v>0</v>
      </c>
      <c r="DF60" s="337"/>
      <c r="DG60" s="74">
        <f>VLOOKUP($A60,'356'!$AK$1:$HQ$2,97,FALSE)</f>
        <v>0</v>
      </c>
      <c r="DH60" s="69">
        <f>VLOOKUP($A60,'356'!$AK$1:$HQ$2,98,FALSE)</f>
        <v>0</v>
      </c>
      <c r="DI60" s="69">
        <f>VLOOKUP($A60,'356'!$AK$1:$HQ$2,99,FALSE)</f>
        <v>0</v>
      </c>
      <c r="DJ60" s="69">
        <f>VLOOKUP($A60,'356'!$AK$1:$HQ$2,100,FALSE)</f>
        <v>0</v>
      </c>
      <c r="DK60" s="69">
        <f>VLOOKUP($A60,'356'!$AK$1:$HQ$2,101,FALSE)</f>
        <v>0</v>
      </c>
      <c r="DL60" s="69">
        <f>VLOOKUP($A60,'356'!$AK$1:$HQ$2,102,FALSE)</f>
        <v>0</v>
      </c>
      <c r="DM60" s="75">
        <f>VLOOKUP($A60,'356'!$AK$1:$HQ$2,103,FALSE)</f>
        <v>0</v>
      </c>
      <c r="DN60" s="337"/>
      <c r="DO60" s="74">
        <f>VLOOKUP($A60,'356'!$AK$1:$HQ$2,104,FALSE)</f>
        <v>0</v>
      </c>
      <c r="DP60" s="69">
        <f>VLOOKUP($A60,'356'!$AK$1:$HQ$2,105,FALSE)</f>
        <v>0</v>
      </c>
      <c r="DQ60" s="69">
        <f>VLOOKUP($A60,'356'!$AK$1:$HQ$2,106,FALSE)</f>
        <v>0</v>
      </c>
      <c r="DR60" s="69">
        <f>VLOOKUP($A60,'356'!$AK$1:$HQ$2,107,FALSE)</f>
        <v>0</v>
      </c>
      <c r="DS60" s="69">
        <f>VLOOKUP($A60,'356'!$AK$1:$HQ$2,108,FALSE)</f>
        <v>0</v>
      </c>
      <c r="DT60" s="69">
        <f>VLOOKUP($A60,'356'!$AK$1:$HQ$2,109,FALSE)</f>
        <v>0</v>
      </c>
      <c r="DU60" s="75">
        <f>VLOOKUP($A60,'356'!$AK$1:$HQ$2,110,FALSE)</f>
        <v>0</v>
      </c>
      <c r="DV60" s="337"/>
      <c r="DW60" s="74">
        <f>VLOOKUP($A60,'356'!$AK$1:$HQ$2,111,FALSE)</f>
        <v>0</v>
      </c>
      <c r="DX60" s="69">
        <f>VLOOKUP($A60,'356'!$AK$1:$HQ$2,112,FALSE)</f>
        <v>0</v>
      </c>
      <c r="DY60" s="69">
        <f>VLOOKUP($A60,'356'!$AK$1:$HQ$2,113,FALSE)</f>
        <v>0</v>
      </c>
      <c r="DZ60" s="69">
        <f>VLOOKUP($A60,'356'!$AK$1:$HQ$2,114,FALSE)</f>
        <v>0</v>
      </c>
      <c r="EA60" s="69">
        <f>VLOOKUP($A60,'356'!$AK$1:$HQ$2,115,FALSE)</f>
        <v>0</v>
      </c>
      <c r="EB60" s="69">
        <f>VLOOKUP($A60,'356'!$AK$1:$HQ$2,116,FALSE)</f>
        <v>0</v>
      </c>
      <c r="EC60" s="75">
        <f>VLOOKUP($A60,'356'!$AK$1:$HQ$2,117,FALSE)</f>
        <v>0</v>
      </c>
      <c r="ED60" s="337"/>
      <c r="EE60" s="74">
        <f>VLOOKUP($A60,'356'!$AK$1:$HQ$2,118,FALSE)</f>
        <v>0</v>
      </c>
      <c r="EF60" s="69">
        <f>VLOOKUP($A60,'356'!$AK$1:$HQ$2,119,FALSE)</f>
        <v>0</v>
      </c>
      <c r="EG60" s="69">
        <f>VLOOKUP($A60,'356'!$AK$1:$HQ$2,120,FALSE)</f>
        <v>0</v>
      </c>
      <c r="EH60" s="69">
        <f>VLOOKUP($A60,'356'!$AK$1:$HQ$2,121,FALSE)</f>
        <v>0</v>
      </c>
      <c r="EI60" s="69">
        <f>VLOOKUP($A60,'356'!$AK$1:$HQ$2,122,FALSE)</f>
        <v>0</v>
      </c>
      <c r="EJ60" s="69">
        <f>VLOOKUP($A60,'356'!$AK$1:$HQ$2,123,FALSE)</f>
        <v>0</v>
      </c>
      <c r="EK60" s="75">
        <f>VLOOKUP($A60,'356'!$AK$1:$HQ$2,124,FALSE)</f>
        <v>0</v>
      </c>
      <c r="EL60" s="337"/>
      <c r="EM60" s="74">
        <f>VLOOKUP($A60,'356'!$AK$1:$HQ$2,125,FALSE)</f>
        <v>0</v>
      </c>
      <c r="EN60" s="69">
        <f>VLOOKUP($A60,'356'!$AK$1:$HQ$2,126,FALSE)</f>
        <v>0</v>
      </c>
      <c r="EO60" s="69">
        <f>VLOOKUP($A60,'356'!$AK$1:$HQ$2,127,FALSE)</f>
        <v>0</v>
      </c>
      <c r="EP60" s="69">
        <f>VLOOKUP($A60,'356'!$AK$1:$HQ$2,128,FALSE)</f>
        <v>0</v>
      </c>
      <c r="EQ60" s="69">
        <f>VLOOKUP($A60,'356'!$AK$1:$HQ$2,129,FALSE)</f>
        <v>0</v>
      </c>
      <c r="ER60" s="69">
        <f>VLOOKUP($A60,'356'!$AK$1:$HQ$2,130,FALSE)</f>
        <v>0</v>
      </c>
      <c r="ES60" s="75">
        <f>VLOOKUP($A60,'356'!$AK$1:$HQ$2,131,FALSE)</f>
        <v>0</v>
      </c>
      <c r="ET60" s="337"/>
      <c r="EU60" s="74">
        <f>VLOOKUP($A60,'356'!$AK$1:$HQ$2,132,FALSE)</f>
        <v>0</v>
      </c>
      <c r="EV60" s="69">
        <f>VLOOKUP($A60,'356'!$AK$1:$HQ$2,133,FALSE)</f>
        <v>0</v>
      </c>
      <c r="EW60" s="69">
        <f>VLOOKUP($A60,'356'!$AK$1:$HQ$2,134,FALSE)</f>
        <v>0</v>
      </c>
      <c r="EX60" s="69">
        <f>VLOOKUP($A60,'356'!$AK$1:$HQ$2,135,FALSE)</f>
        <v>0</v>
      </c>
      <c r="EY60" s="69">
        <f>VLOOKUP($A60,'356'!$AK$1:$HQ$2,136,FALSE)</f>
        <v>0</v>
      </c>
      <c r="EZ60" s="69">
        <f>VLOOKUP($A60,'356'!$AK$1:$HQ$2,137,FALSE)</f>
        <v>0</v>
      </c>
      <c r="FA60" s="75">
        <f>VLOOKUP($A60,'356'!$AK$1:$HQ$2,138,FALSE)</f>
        <v>0</v>
      </c>
      <c r="FB60" s="337"/>
      <c r="FC60" s="74">
        <f>VLOOKUP($A60,'356'!$AK$1:$HQ$2,139,FALSE)</f>
        <v>0</v>
      </c>
      <c r="FD60" s="69">
        <f>VLOOKUP($A60,'356'!$AK$1:$HQ$2,140,FALSE)</f>
        <v>0</v>
      </c>
      <c r="FE60" s="69">
        <f>VLOOKUP($A60,'356'!$AK$1:$HQ$2,141,FALSE)</f>
        <v>0</v>
      </c>
      <c r="FF60" s="69">
        <f>VLOOKUP($A60,'356'!$AK$1:$HQ$2,142,FALSE)</f>
        <v>0</v>
      </c>
      <c r="FG60" s="69">
        <f>VLOOKUP($A60,'356'!$AK$1:$HQ$2,143,FALSE)</f>
        <v>0</v>
      </c>
      <c r="FH60" s="69">
        <f>VLOOKUP($A60,'356'!$AK$1:$HQ$2,144,FALSE)</f>
        <v>0</v>
      </c>
      <c r="FI60" s="75">
        <f>VLOOKUP($A60,'356'!$AK$1:$HQ$2,145,FALSE)</f>
        <v>0</v>
      </c>
      <c r="FJ60" s="337"/>
      <c r="FK60" s="74">
        <f>VLOOKUP($A60,'356'!$AK$1:$HQ$2,146,FALSE)</f>
        <v>0</v>
      </c>
      <c r="FL60" s="69">
        <f>VLOOKUP($A60,'356'!$AK$1:$HQ$2,147,FALSE)</f>
        <v>0</v>
      </c>
      <c r="FM60" s="69">
        <f>VLOOKUP($A60,'356'!$AK$1:$HQ$2,148,FALSE)</f>
        <v>0</v>
      </c>
      <c r="FN60" s="69">
        <f>VLOOKUP($A60,'356'!$AK$1:$HQ$2,149,FALSE)</f>
        <v>0</v>
      </c>
      <c r="FO60" s="69">
        <f>VLOOKUP($A60,'356'!$AK$1:$HQ$2,150,FALSE)</f>
        <v>0</v>
      </c>
      <c r="FP60" s="69">
        <f>VLOOKUP($A60,'356'!$AK$1:$HQ$2,151,FALSE)</f>
        <v>0</v>
      </c>
      <c r="FQ60" s="75">
        <f>VLOOKUP($A60,'356'!$AK$1:$HQ$2,152,FALSE)</f>
        <v>0</v>
      </c>
      <c r="FR60" s="337"/>
      <c r="FS60" s="74">
        <f>VLOOKUP($A60,'356'!$AK$1:$HQ$2,153,FALSE)</f>
        <v>0</v>
      </c>
      <c r="FT60" s="69">
        <f>VLOOKUP($A60,'356'!$AK$1:$HQ$2,154,FALSE)</f>
        <v>0</v>
      </c>
      <c r="FU60" s="69">
        <f>VLOOKUP($A60,'356'!$AK$1:$HQ$2,155,FALSE)</f>
        <v>0</v>
      </c>
      <c r="FV60" s="69">
        <f>VLOOKUP($A60,'356'!$AK$1:$HQ$2,156,FALSE)</f>
        <v>0</v>
      </c>
      <c r="FW60" s="69">
        <f>VLOOKUP($A60,'356'!$AK$1:$HQ$2,157,FALSE)</f>
        <v>0</v>
      </c>
      <c r="FX60" s="69">
        <f>VLOOKUP($A60,'356'!$AK$1:$HQ$2,158,FALSE)</f>
        <v>0</v>
      </c>
      <c r="FY60" s="75">
        <f>VLOOKUP($A60,'356'!$AK$1:$HQ$2,159,FALSE)</f>
        <v>0</v>
      </c>
      <c r="FZ60" s="337"/>
      <c r="GA60" s="74">
        <f>VLOOKUP($A60,'356'!$AK$1:$HQ$2,160,FALSE)</f>
        <v>0</v>
      </c>
      <c r="GB60" s="69">
        <f>VLOOKUP($A60,'356'!$AK$1:$HQ$2,161,FALSE)</f>
        <v>0</v>
      </c>
      <c r="GC60" s="69">
        <f>VLOOKUP($A60,'356'!$AK$1:$HQ$2,162,FALSE)</f>
        <v>0</v>
      </c>
      <c r="GD60" s="69">
        <f>VLOOKUP($A60,'356'!$AK$1:$HQ$2,163,FALSE)</f>
        <v>0</v>
      </c>
      <c r="GE60" s="69">
        <f>VLOOKUP($A60,'356'!$AK$1:$HQ$2,164,FALSE)</f>
        <v>0</v>
      </c>
      <c r="GF60" s="69">
        <f>VLOOKUP($A60,'356'!$AK$1:$HQ$2,165,FALSE)</f>
        <v>0</v>
      </c>
      <c r="GG60" s="75">
        <f>VLOOKUP($A60,'356'!$AK$1:$HQ$2,166,FALSE)</f>
        <v>0</v>
      </c>
      <c r="GH60" s="337"/>
      <c r="GI60" s="74">
        <f>VLOOKUP($A60,'356'!$AK$1:$HQ$2,167,FALSE)</f>
        <v>0</v>
      </c>
      <c r="GJ60" s="69">
        <f>VLOOKUP($A60,'356'!$AK$1:$HQ$2,168,FALSE)</f>
        <v>0</v>
      </c>
      <c r="GK60" s="69">
        <f>VLOOKUP($A60,'356'!$AK$1:$HQ$2,169,FALSE)</f>
        <v>0</v>
      </c>
      <c r="GL60" s="69">
        <f>VLOOKUP($A60,'356'!$AK$1:$HQ$2,170,FALSE)</f>
        <v>0</v>
      </c>
      <c r="GM60" s="69">
        <f>VLOOKUP($A60,'356'!$AK$1:$HQ$2,171,FALSE)</f>
        <v>0</v>
      </c>
      <c r="GN60" s="69">
        <f>VLOOKUP($A60,'356'!$AK$1:$HQ$2,172,FALSE)</f>
        <v>0</v>
      </c>
      <c r="GO60" s="75">
        <f>VLOOKUP($A60,'356'!$AK$1:$HQ$2,173,FALSE)</f>
        <v>0</v>
      </c>
      <c r="GP60" s="337"/>
      <c r="GQ60" s="74">
        <f>VLOOKUP($A60,'356'!$AK$1:$HQ$2,174,FALSE)</f>
        <v>0</v>
      </c>
      <c r="GR60" s="69">
        <f>VLOOKUP($A60,'356'!$AK$1:$HQ$2,175,FALSE)</f>
        <v>0</v>
      </c>
      <c r="GS60" s="69">
        <f>VLOOKUP($A60,'356'!$AK$1:$HQ$2,176,FALSE)</f>
        <v>0</v>
      </c>
      <c r="GT60" s="69">
        <f>VLOOKUP($A60,'356'!$AK$1:$HQ$2,177,FALSE)</f>
        <v>0</v>
      </c>
      <c r="GU60" s="69">
        <f>VLOOKUP($A60,'356'!$AK$1:$HQ$2,178,FALSE)</f>
        <v>0</v>
      </c>
      <c r="GV60" s="69">
        <f>VLOOKUP($A60,'356'!$AK$1:$HQ$2,179,FALSE)</f>
        <v>0</v>
      </c>
      <c r="GW60" s="75">
        <f>VLOOKUP($A60,'356'!$AK$1:$HQ$2,180,FALSE)</f>
        <v>0</v>
      </c>
      <c r="GX60" s="337"/>
      <c r="GY60" s="74">
        <f>VLOOKUP($A60,'356'!$AK$1:$HQ$2,181,FALSE)</f>
        <v>0</v>
      </c>
      <c r="GZ60" s="69">
        <f>VLOOKUP($A60,'356'!$AK$1:$HQ$2,182,FALSE)</f>
        <v>0</v>
      </c>
      <c r="HA60" s="69">
        <f>VLOOKUP($A60,'356'!$AK$1:$HQ$2,183,FALSE)</f>
        <v>0</v>
      </c>
      <c r="HB60" s="69">
        <f>VLOOKUP($A60,'356'!$AK$1:$HQ$2,184,FALSE)</f>
        <v>0</v>
      </c>
      <c r="HC60" s="69">
        <f>VLOOKUP($A60,'356'!$AK$1:$HQ$2,185,FALSE)</f>
        <v>0</v>
      </c>
      <c r="HD60" s="69">
        <f>VLOOKUP($A60,'356'!$AK$1:$HQ$2,186,FALSE)</f>
        <v>0</v>
      </c>
      <c r="HE60" s="124">
        <f>VLOOKUP($A60,'356'!$AK$1:$HQ$2,187,FALSE)</f>
        <v>0</v>
      </c>
      <c r="HF60" s="24"/>
    </row>
    <row r="61" spans="1:214" x14ac:dyDescent="0.25">
      <c r="A61" s="290">
        <f t="shared" si="0"/>
        <v>257</v>
      </c>
      <c r="B61" s="291">
        <f>VLOOKUP($A61,'357'!$AG$1:$HM$2,2,FALSE)</f>
        <v>0</v>
      </c>
      <c r="C61" s="290">
        <f>VLOOKUP($A61,'357'!$AG$1:$HM$2,3,FALSE)</f>
        <v>0</v>
      </c>
      <c r="D61" s="290">
        <f>VLOOKUP($A61,'357'!$AG$1:$HM$2,4,FALSE)</f>
        <v>0</v>
      </c>
      <c r="E61" s="292">
        <f>VLOOKUP($A61,'357'!$AG$1:$HM$2,5,FALSE)</f>
        <v>0</v>
      </c>
      <c r="F61" s="337"/>
      <c r="G61" s="73">
        <f>VLOOKUP($A61,'357'!$AG$1:$HM$2,6,FALSE)</f>
        <v>0</v>
      </c>
      <c r="H61" s="24">
        <f>VLOOKUP($A61,'357'!$AG$1:$HM$2,7,FALSE)</f>
        <v>0</v>
      </c>
      <c r="I61" s="24">
        <f>VLOOKUP($A61,'357'!$AG$1:$HM$2,8,FALSE)</f>
        <v>0</v>
      </c>
      <c r="J61" s="24">
        <f>VLOOKUP($A61,'357'!$AG$1:$HM$2,9,FALSE)</f>
        <v>0</v>
      </c>
      <c r="K61" s="24">
        <f>VLOOKUP($A61,'357'!$AG$1:$HM$2,10,FALSE)</f>
        <v>0</v>
      </c>
      <c r="L61" s="24">
        <f>VLOOKUP($A61,'357'!$AG$1:$HM$2,11,FALSE)</f>
        <v>0</v>
      </c>
      <c r="M61" s="137">
        <f>VLOOKUP($A61,'357'!$AG$1:$HM$2,12,FALSE)</f>
        <v>0</v>
      </c>
      <c r="N61" s="337"/>
      <c r="O61" s="74">
        <f>VLOOKUP($A61,'357'!$AG$1:$HM$2,13,FALSE)</f>
        <v>0</v>
      </c>
      <c r="P61" s="69">
        <f>VLOOKUP($A61,'357'!$AG$1:$HM$2,14,FALSE)</f>
        <v>0</v>
      </c>
      <c r="Q61" s="69">
        <f>VLOOKUP($A61,'357'!$AG$1:$HM$2,15,FALSE)</f>
        <v>0</v>
      </c>
      <c r="R61" s="69">
        <f>VLOOKUP($A61,'357'!$AG$1:$HM$2,16,FALSE)</f>
        <v>0</v>
      </c>
      <c r="S61" s="69">
        <f>VLOOKUP($A61,'357'!$AG$1:$HM$2,17,FALSE)</f>
        <v>0</v>
      </c>
      <c r="T61" s="69">
        <f>VLOOKUP($A61,'357'!$AG$1:$HM$2,18,FALSE)</f>
        <v>0</v>
      </c>
      <c r="U61" s="75">
        <f>VLOOKUP($A61,'357'!$AG$1:$HM$2,19,FALSE)</f>
        <v>0</v>
      </c>
      <c r="V61" s="337"/>
      <c r="W61" s="74">
        <f>VLOOKUP($A61,'357'!$AG$1:$HM$2,20,FALSE)</f>
        <v>0</v>
      </c>
      <c r="X61" s="69">
        <f>VLOOKUP($A61,'357'!$AG$1:$HM$2,21,FALSE)</f>
        <v>0</v>
      </c>
      <c r="Y61" s="69">
        <f>VLOOKUP($A61,'357'!$AG$1:$HM$2,22,FALSE)</f>
        <v>0</v>
      </c>
      <c r="Z61" s="69">
        <f>VLOOKUP($A61,'357'!$AG$1:$HM$2,23,FALSE)</f>
        <v>0</v>
      </c>
      <c r="AA61" s="69">
        <f>VLOOKUP($A61,'357'!$AG$1:$HM$2,24,FALSE)</f>
        <v>0</v>
      </c>
      <c r="AB61" s="69">
        <f>VLOOKUP($A61,'357'!$AG$1:$HM$2,25,FALSE)</f>
        <v>0</v>
      </c>
      <c r="AC61" s="75">
        <f>VLOOKUP($A61,'357'!$AG$1:$HM$2,26,FALSE)</f>
        <v>0</v>
      </c>
      <c r="AD61" s="337"/>
      <c r="AE61" s="74">
        <f>VLOOKUP($A61,'357'!$AG$1:$HM$2,27,FALSE)</f>
        <v>0</v>
      </c>
      <c r="AF61" s="69">
        <f>VLOOKUP($A61,'357'!$AG$1:$HM$2,28,FALSE)</f>
        <v>0</v>
      </c>
      <c r="AG61" s="69">
        <f>VLOOKUP($A61,'357'!$AG$1:$HM$2,29,FALSE)</f>
        <v>0</v>
      </c>
      <c r="AH61" s="69">
        <f>VLOOKUP($A61,'357'!$AG$1:$HM$2,30,FALSE)</f>
        <v>0</v>
      </c>
      <c r="AI61" s="69">
        <f>VLOOKUP($A61,'357'!$AG$1:$HM$2,31,FALSE)</f>
        <v>0</v>
      </c>
      <c r="AJ61" s="69">
        <f>VLOOKUP($A61,'357'!$AG$1:$HM$2,32,FALSE)</f>
        <v>0</v>
      </c>
      <c r="AK61" s="75">
        <f>VLOOKUP($A61,'357'!$AG$1:$HM$2,33,FALSE)</f>
        <v>0</v>
      </c>
      <c r="AL61" s="337"/>
      <c r="AM61" s="74">
        <f>VLOOKUP($A61,'357'!$AG$1:$HM$2,34,FALSE)</f>
        <v>0</v>
      </c>
      <c r="AN61" s="69">
        <f>VLOOKUP($A61,'357'!$AG$1:$HM$2,35,FALSE)</f>
        <v>0</v>
      </c>
      <c r="AO61" s="69">
        <f>VLOOKUP($A61,'357'!$AG$1:$HM$2,36,FALSE)</f>
        <v>0</v>
      </c>
      <c r="AP61" s="69">
        <f>VLOOKUP($A61,'357'!$AG$1:$HM$2,37,FALSE)</f>
        <v>0</v>
      </c>
      <c r="AQ61" s="69">
        <f>VLOOKUP($A61,'357'!$AG$1:$HM$2,38,FALSE)</f>
        <v>0</v>
      </c>
      <c r="AR61" s="69">
        <f>VLOOKUP($A61,'357'!$AG$1:$HM$2,39,FALSE)</f>
        <v>0</v>
      </c>
      <c r="AS61" s="75">
        <f>VLOOKUP($A61,'357'!$AG$1:$HM$2,40,FALSE)</f>
        <v>0</v>
      </c>
      <c r="AT61" s="337"/>
      <c r="AU61" s="74">
        <f>VLOOKUP($A61,'357'!$AG$1:$HM$2,41,FALSE)</f>
        <v>0</v>
      </c>
      <c r="AV61" s="69">
        <f>VLOOKUP($A61,'357'!$AG$1:$HM$2,42,FALSE)</f>
        <v>0</v>
      </c>
      <c r="AW61" s="69">
        <f>VLOOKUP($A61,'357'!$AG$1:$HM$2,43,FALSE)</f>
        <v>0</v>
      </c>
      <c r="AX61" s="69">
        <f>VLOOKUP($A61,'357'!$AG$1:$HM$2,44,FALSE)</f>
        <v>0</v>
      </c>
      <c r="AY61" s="69">
        <f>VLOOKUP($A61,'357'!$AG$1:$HM$2,45,FALSE)</f>
        <v>0</v>
      </c>
      <c r="AZ61" s="69">
        <f>VLOOKUP($A61,'357'!$AG$1:$HM$2,46,FALSE)</f>
        <v>0</v>
      </c>
      <c r="BA61" s="75">
        <f>VLOOKUP($A61,'357'!$AG$1:$HM$2,47,FALSE)</f>
        <v>0</v>
      </c>
      <c r="BB61" s="337"/>
      <c r="BC61" s="74">
        <f>VLOOKUP($A61,'357'!$AG$1:$HM$2,48,FALSE)</f>
        <v>0</v>
      </c>
      <c r="BD61" s="69">
        <f>VLOOKUP($A61,'357'!$AG$1:$HM$2,49,FALSE)</f>
        <v>0</v>
      </c>
      <c r="BE61" s="69">
        <f>VLOOKUP($A61,'357'!$AG$1:$HM$2,50,FALSE)</f>
        <v>0</v>
      </c>
      <c r="BF61" s="69">
        <f>VLOOKUP($A61,'357'!$AG$1:$HM$2,51,FALSE)</f>
        <v>0</v>
      </c>
      <c r="BG61" s="69">
        <f>VLOOKUP($A61,'357'!$AG$1:$HM$2,52,FALSE)</f>
        <v>0</v>
      </c>
      <c r="BH61" s="69">
        <f>VLOOKUP($A61,'357'!$AG$1:$HM$2,53,FALSE)</f>
        <v>0</v>
      </c>
      <c r="BI61" s="75">
        <f>VLOOKUP($A61,'357'!$AG$1:$HM$2,54,FALSE)</f>
        <v>0</v>
      </c>
      <c r="BJ61" s="337"/>
      <c r="BK61" s="74">
        <f>VLOOKUP($A61,'357'!$AG$1:$HM$2,55,FALSE)</f>
        <v>0</v>
      </c>
      <c r="BL61" s="69">
        <f>VLOOKUP($A61,'357'!$AG$1:$HM$2,56,FALSE)</f>
        <v>0</v>
      </c>
      <c r="BM61" s="69">
        <f>VLOOKUP($A61,'357'!$AG$1:$HM$2,57,FALSE)</f>
        <v>0</v>
      </c>
      <c r="BN61" s="69">
        <f>VLOOKUP($A61,'357'!$AG$1:$HM$2,58,FALSE)</f>
        <v>0</v>
      </c>
      <c r="BO61" s="69">
        <f>VLOOKUP($A61,'357'!$AG$1:$HM$2,59,FALSE)</f>
        <v>0</v>
      </c>
      <c r="BP61" s="69">
        <f>VLOOKUP($A61,'357'!$AG$1:$HM$2,60,FALSE)</f>
        <v>0</v>
      </c>
      <c r="BQ61" s="75">
        <f>VLOOKUP($A61,'357'!$AG$1:$HM$2,61,FALSE)</f>
        <v>0</v>
      </c>
      <c r="BR61" s="337"/>
      <c r="BS61" s="74">
        <f>VLOOKUP($A61,'357'!$AG$1:$HM$2,62,FALSE)</f>
        <v>0</v>
      </c>
      <c r="BT61" s="69">
        <f>VLOOKUP($A61,'357'!$AG$1:$HM$2,63,FALSE)</f>
        <v>0</v>
      </c>
      <c r="BU61" s="69">
        <f>VLOOKUP($A61,'357'!$AG$1:$HM$2,64,FALSE)</f>
        <v>0</v>
      </c>
      <c r="BV61" s="69">
        <f>VLOOKUP($A61,'357'!$AG$1:$HM$2,65,FALSE)</f>
        <v>0</v>
      </c>
      <c r="BW61" s="69">
        <f>VLOOKUP($A61,'357'!$AG$1:$HM$2,66,FALSE)</f>
        <v>0</v>
      </c>
      <c r="BX61" s="69">
        <f>VLOOKUP($A61,'357'!$AG$1:$HM$2,67,FALSE)</f>
        <v>0</v>
      </c>
      <c r="BY61" s="75">
        <f>VLOOKUP($A61,'357'!$AG$1:$HM$2,68,FALSE)</f>
        <v>0</v>
      </c>
      <c r="BZ61" s="337"/>
      <c r="CA61" s="74">
        <f>VLOOKUP($A61,'357'!$AG$1:$HM$2,69,FALSE)</f>
        <v>0</v>
      </c>
      <c r="CB61" s="69">
        <f>VLOOKUP($A61,'357'!$AG$1:$HM$2,70,FALSE)</f>
        <v>0</v>
      </c>
      <c r="CC61" s="69">
        <f>VLOOKUP($A61,'357'!$AG$1:$HM$2,71,FALSE)</f>
        <v>0</v>
      </c>
      <c r="CD61" s="69">
        <f>VLOOKUP($A61,'357'!$AG$1:$HM$2,72,FALSE)</f>
        <v>0</v>
      </c>
      <c r="CE61" s="69">
        <f>VLOOKUP($A61,'357'!$AG$1:$HM$2,73,FALSE)</f>
        <v>0</v>
      </c>
      <c r="CF61" s="69">
        <f>VLOOKUP($A61,'357'!$AG$1:$HM$2,74,FALSE)</f>
        <v>0</v>
      </c>
      <c r="CG61" s="75">
        <f>VLOOKUP($A61,'357'!$AG$1:$HM$2,75,FALSE)</f>
        <v>0</v>
      </c>
      <c r="CH61" s="337"/>
      <c r="CI61" s="74">
        <f>VLOOKUP($A61,'357'!$AG$1:$HM$2,76,FALSE)</f>
        <v>0</v>
      </c>
      <c r="CJ61" s="69">
        <f>VLOOKUP($A61,'357'!$AG$1:$HM$2,77,FALSE)</f>
        <v>0</v>
      </c>
      <c r="CK61" s="69">
        <f>VLOOKUP($A61,'357'!$AG$1:$HM$2,78,FALSE)</f>
        <v>0</v>
      </c>
      <c r="CL61" s="69">
        <f>VLOOKUP($A61,'357'!$AG$1:$HM$2,79,FALSE)</f>
        <v>0</v>
      </c>
      <c r="CM61" s="69">
        <f>VLOOKUP($A61,'357'!$AG$1:$HM$2,80,FALSE)</f>
        <v>0</v>
      </c>
      <c r="CN61" s="69">
        <f>VLOOKUP($A61,'357'!$AG$1:$HM$2,81,FALSE)</f>
        <v>0</v>
      </c>
      <c r="CO61" s="75">
        <f>VLOOKUP($A61,'357'!$AG$1:$HM$2,82,FALSE)</f>
        <v>0</v>
      </c>
      <c r="CP61" s="337"/>
      <c r="CQ61" s="74">
        <f>VLOOKUP($A61,'357'!$AG$1:$HM$2,83,FALSE)</f>
        <v>0</v>
      </c>
      <c r="CR61" s="69">
        <f>VLOOKUP($A61,'357'!$AG$1:$HM$2,84,FALSE)</f>
        <v>0</v>
      </c>
      <c r="CS61" s="69">
        <f>VLOOKUP($A61,'357'!$AG$1:$HM$2,85,FALSE)</f>
        <v>0</v>
      </c>
      <c r="CT61" s="69">
        <f>VLOOKUP($A61,'357'!$AG$1:$HM$2,86,FALSE)</f>
        <v>0</v>
      </c>
      <c r="CU61" s="69">
        <f>VLOOKUP($A61,'357'!$AG$1:$HM$2,87,FALSE)</f>
        <v>0</v>
      </c>
      <c r="CV61" s="69">
        <f>VLOOKUP($A61,'357'!$AG$1:$HM$2,88,FALSE)</f>
        <v>0</v>
      </c>
      <c r="CW61" s="75">
        <f>VLOOKUP($A61,'357'!$AG$1:$HM$2,89,FALSE)</f>
        <v>0</v>
      </c>
      <c r="CX61" s="337"/>
      <c r="CY61" s="74">
        <f>VLOOKUP($A61,'357'!$AG$1:$HM$2,90,FALSE)</f>
        <v>0</v>
      </c>
      <c r="CZ61" s="69">
        <f>VLOOKUP($A61,'357'!$AG$1:$HM$2,91,FALSE)</f>
        <v>0</v>
      </c>
      <c r="DA61" s="69">
        <f>VLOOKUP($A61,'357'!$AG$1:$HM$2,92,FALSE)</f>
        <v>0</v>
      </c>
      <c r="DB61" s="69">
        <f>VLOOKUP($A61,'357'!$AG$1:$HM$2,93,FALSE)</f>
        <v>0</v>
      </c>
      <c r="DC61" s="69">
        <f>VLOOKUP($A61,'357'!$AG$1:$HM$2,94,FALSE)</f>
        <v>0</v>
      </c>
      <c r="DD61" s="69">
        <f>VLOOKUP($A61,'357'!$AG$1:$HM$2,95,FALSE)</f>
        <v>0</v>
      </c>
      <c r="DE61" s="75">
        <f>VLOOKUP($A61,'357'!$AG$1:$HM$2,96,FALSE)</f>
        <v>0</v>
      </c>
      <c r="DF61" s="337"/>
      <c r="DG61" s="74">
        <f>VLOOKUP($A61,'357'!$AG$1:$HM$2,97,FALSE)</f>
        <v>0</v>
      </c>
      <c r="DH61" s="69">
        <f>VLOOKUP($A61,'357'!$AG$1:$HM$2,98,FALSE)</f>
        <v>0</v>
      </c>
      <c r="DI61" s="69">
        <f>VLOOKUP($A61,'357'!$AG$1:$HM$2,99,FALSE)</f>
        <v>0</v>
      </c>
      <c r="DJ61" s="69">
        <f>VLOOKUP($A61,'357'!$AG$1:$HM$2,100,FALSE)</f>
        <v>0</v>
      </c>
      <c r="DK61" s="69">
        <f>VLOOKUP($A61,'357'!$AG$1:$HM$2,101,FALSE)</f>
        <v>0</v>
      </c>
      <c r="DL61" s="69">
        <f>VLOOKUP($A61,'357'!$AG$1:$HM$2,102,FALSE)</f>
        <v>0</v>
      </c>
      <c r="DM61" s="75">
        <f>VLOOKUP($A61,'357'!$AG$1:$HM$2,103,FALSE)</f>
        <v>0</v>
      </c>
      <c r="DN61" s="337"/>
      <c r="DO61" s="74">
        <f>VLOOKUP($A61,'357'!$AG$1:$HM$2,104,FALSE)</f>
        <v>0</v>
      </c>
      <c r="DP61" s="69">
        <f>VLOOKUP($A61,'357'!$AG$1:$HM$2,105,FALSE)</f>
        <v>0</v>
      </c>
      <c r="DQ61" s="69">
        <f>VLOOKUP($A61,'357'!$AG$1:$HM$2,106,FALSE)</f>
        <v>0</v>
      </c>
      <c r="DR61" s="69">
        <f>VLOOKUP($A61,'357'!$AG$1:$HM$2,107,FALSE)</f>
        <v>0</v>
      </c>
      <c r="DS61" s="69">
        <f>VLOOKUP($A61,'357'!$AG$1:$HM$2,108,FALSE)</f>
        <v>0</v>
      </c>
      <c r="DT61" s="69">
        <f>VLOOKUP($A61,'357'!$AG$1:$HM$2,109,FALSE)</f>
        <v>0</v>
      </c>
      <c r="DU61" s="75">
        <f>VLOOKUP($A61,'357'!$AG$1:$HM$2,110,FALSE)</f>
        <v>0</v>
      </c>
      <c r="DV61" s="337"/>
      <c r="DW61" s="74">
        <f>VLOOKUP($A61,'357'!$AG$1:$HM$2,111,FALSE)</f>
        <v>0</v>
      </c>
      <c r="DX61" s="69">
        <f>VLOOKUP($A61,'357'!$AG$1:$HM$2,112,FALSE)</f>
        <v>0</v>
      </c>
      <c r="DY61" s="69">
        <f>VLOOKUP($A61,'357'!$AG$1:$HM$2,113,FALSE)</f>
        <v>0</v>
      </c>
      <c r="DZ61" s="69">
        <f>VLOOKUP($A61,'357'!$AG$1:$HM$2,114,FALSE)</f>
        <v>0</v>
      </c>
      <c r="EA61" s="69">
        <f>VLOOKUP($A61,'357'!$AG$1:$HM$2,115,FALSE)</f>
        <v>0</v>
      </c>
      <c r="EB61" s="69">
        <f>VLOOKUP($A61,'357'!$AG$1:$HM$2,116,FALSE)</f>
        <v>0</v>
      </c>
      <c r="EC61" s="75">
        <f>VLOOKUP($A61,'357'!$AG$1:$HM$2,117,FALSE)</f>
        <v>0</v>
      </c>
      <c r="ED61" s="337"/>
      <c r="EE61" s="74">
        <f>VLOOKUP($A61,'357'!$AG$1:$HM$2,118,FALSE)</f>
        <v>0</v>
      </c>
      <c r="EF61" s="69">
        <f>VLOOKUP($A61,'357'!$AG$1:$HM$2,119,FALSE)</f>
        <v>0</v>
      </c>
      <c r="EG61" s="69">
        <f>VLOOKUP($A61,'357'!$AG$1:$HM$2,120,FALSE)</f>
        <v>0</v>
      </c>
      <c r="EH61" s="69">
        <f>VLOOKUP($A61,'357'!$AG$1:$HM$2,121,FALSE)</f>
        <v>0</v>
      </c>
      <c r="EI61" s="69">
        <f>VLOOKUP($A61,'357'!$AG$1:$HM$2,122,FALSE)</f>
        <v>0</v>
      </c>
      <c r="EJ61" s="69">
        <f>VLOOKUP($A61,'357'!$AG$1:$HM$2,123,FALSE)</f>
        <v>0</v>
      </c>
      <c r="EK61" s="75">
        <f>VLOOKUP($A61,'357'!$AG$1:$HM$2,124,FALSE)</f>
        <v>0</v>
      </c>
      <c r="EL61" s="337"/>
      <c r="EM61" s="74">
        <f>VLOOKUP($A61,'357'!$AG$1:$HM$2,125,FALSE)</f>
        <v>0</v>
      </c>
      <c r="EN61" s="69">
        <f>VLOOKUP($A61,'357'!$AG$1:$HM$2,126,FALSE)</f>
        <v>0</v>
      </c>
      <c r="EO61" s="69">
        <f>VLOOKUP($A61,'357'!$AG$1:$HM$2,127,FALSE)</f>
        <v>0</v>
      </c>
      <c r="EP61" s="69">
        <f>VLOOKUP($A61,'357'!$AG$1:$HM$2,128,FALSE)</f>
        <v>0</v>
      </c>
      <c r="EQ61" s="69">
        <f>VLOOKUP($A61,'357'!$AG$1:$HM$2,129,FALSE)</f>
        <v>0</v>
      </c>
      <c r="ER61" s="69">
        <f>VLOOKUP($A61,'357'!$AG$1:$HM$2,130,FALSE)</f>
        <v>0</v>
      </c>
      <c r="ES61" s="75">
        <f>VLOOKUP($A61,'357'!$AG$1:$HM$2,131,FALSE)</f>
        <v>0</v>
      </c>
      <c r="ET61" s="337"/>
      <c r="EU61" s="74">
        <f>VLOOKUP($A61,'357'!$AG$1:$HM$2,132,FALSE)</f>
        <v>0</v>
      </c>
      <c r="EV61" s="69">
        <f>VLOOKUP($A61,'357'!$AG$1:$HM$2,133,FALSE)</f>
        <v>0</v>
      </c>
      <c r="EW61" s="69">
        <f>VLOOKUP($A61,'357'!$AG$1:$HM$2,134,FALSE)</f>
        <v>0</v>
      </c>
      <c r="EX61" s="69">
        <f>VLOOKUP($A61,'357'!$AG$1:$HM$2,135,FALSE)</f>
        <v>0</v>
      </c>
      <c r="EY61" s="69">
        <f>VLOOKUP($A61,'357'!$AG$1:$HM$2,136,FALSE)</f>
        <v>0</v>
      </c>
      <c r="EZ61" s="69">
        <f>VLOOKUP($A61,'357'!$AG$1:$HM$2,137,FALSE)</f>
        <v>0</v>
      </c>
      <c r="FA61" s="75">
        <f>VLOOKUP($A61,'357'!$AG$1:$HM$2,138,FALSE)</f>
        <v>0</v>
      </c>
      <c r="FB61" s="337"/>
      <c r="FC61" s="74">
        <f>VLOOKUP($A61,'357'!$AG$1:$HM$2,139,FALSE)</f>
        <v>0</v>
      </c>
      <c r="FD61" s="69">
        <f>VLOOKUP($A61,'357'!$AG$1:$HM$2,140,FALSE)</f>
        <v>0</v>
      </c>
      <c r="FE61" s="69">
        <f>VLOOKUP($A61,'357'!$AG$1:$HM$2,141,FALSE)</f>
        <v>0</v>
      </c>
      <c r="FF61" s="69">
        <f>VLOOKUP($A61,'357'!$AG$1:$HM$2,142,FALSE)</f>
        <v>0</v>
      </c>
      <c r="FG61" s="69">
        <f>VLOOKUP($A61,'357'!$AG$1:$HM$2,143,FALSE)</f>
        <v>0</v>
      </c>
      <c r="FH61" s="69">
        <f>VLOOKUP($A61,'357'!$AG$1:$HM$2,144,FALSE)</f>
        <v>0</v>
      </c>
      <c r="FI61" s="75">
        <f>VLOOKUP($A61,'357'!$AG$1:$HM$2,145,FALSE)</f>
        <v>0</v>
      </c>
      <c r="FJ61" s="337"/>
      <c r="FK61" s="74">
        <f>VLOOKUP($A61,'357'!$AG$1:$HM$2,146,FALSE)</f>
        <v>0</v>
      </c>
      <c r="FL61" s="69">
        <f>VLOOKUP($A61,'357'!$AG$1:$HM$2,147,FALSE)</f>
        <v>0</v>
      </c>
      <c r="FM61" s="69">
        <f>VLOOKUP($A61,'357'!$AG$1:$HM$2,148,FALSE)</f>
        <v>0</v>
      </c>
      <c r="FN61" s="69">
        <f>VLOOKUP($A61,'357'!$AG$1:$HM$2,149,FALSE)</f>
        <v>0</v>
      </c>
      <c r="FO61" s="69">
        <f>VLOOKUP($A61,'357'!$AG$1:$HM$2,150,FALSE)</f>
        <v>0</v>
      </c>
      <c r="FP61" s="69">
        <f>VLOOKUP($A61,'357'!$AG$1:$HM$2,151,FALSE)</f>
        <v>0</v>
      </c>
      <c r="FQ61" s="75">
        <f>VLOOKUP($A61,'357'!$AG$1:$HM$2,152,FALSE)</f>
        <v>0</v>
      </c>
      <c r="FR61" s="337"/>
      <c r="FS61" s="74">
        <f>VLOOKUP($A61,'357'!$AG$1:$HM$2,153,FALSE)</f>
        <v>0</v>
      </c>
      <c r="FT61" s="69">
        <f>VLOOKUP($A61,'357'!$AG$1:$HM$2,154,FALSE)</f>
        <v>0</v>
      </c>
      <c r="FU61" s="69">
        <f>VLOOKUP($A61,'357'!$AG$1:$HM$2,155,FALSE)</f>
        <v>0</v>
      </c>
      <c r="FV61" s="69">
        <f>VLOOKUP($A61,'357'!$AG$1:$HM$2,156,FALSE)</f>
        <v>0</v>
      </c>
      <c r="FW61" s="69">
        <f>VLOOKUP($A61,'357'!$AG$1:$HM$2,157,FALSE)</f>
        <v>0</v>
      </c>
      <c r="FX61" s="69">
        <f>VLOOKUP($A61,'357'!$AG$1:$HM$2,158,FALSE)</f>
        <v>0</v>
      </c>
      <c r="FY61" s="75">
        <f>VLOOKUP($A61,'357'!$AG$1:$HM$2,159,FALSE)</f>
        <v>0</v>
      </c>
      <c r="FZ61" s="337"/>
      <c r="GA61" s="74">
        <f>VLOOKUP($A61,'357'!$AG$1:$HM$2,160,FALSE)</f>
        <v>0</v>
      </c>
      <c r="GB61" s="69">
        <f>VLOOKUP($A61,'357'!$AG$1:$HM$2,161,FALSE)</f>
        <v>0</v>
      </c>
      <c r="GC61" s="69">
        <f>VLOOKUP($A61,'357'!$AG$1:$HM$2,162,FALSE)</f>
        <v>0</v>
      </c>
      <c r="GD61" s="69">
        <f>VLOOKUP($A61,'357'!$AG$1:$HM$2,163,FALSE)</f>
        <v>0</v>
      </c>
      <c r="GE61" s="69">
        <f>VLOOKUP($A61,'357'!$AG$1:$HM$2,164,FALSE)</f>
        <v>0</v>
      </c>
      <c r="GF61" s="69">
        <f>VLOOKUP($A61,'357'!$AG$1:$HM$2,165,FALSE)</f>
        <v>0</v>
      </c>
      <c r="GG61" s="75">
        <f>VLOOKUP($A61,'357'!$AG$1:$HM$2,166,FALSE)</f>
        <v>0</v>
      </c>
      <c r="GH61" s="337"/>
      <c r="GI61" s="74">
        <f>VLOOKUP($A61,'357'!$AG$1:$HM$2,167,FALSE)</f>
        <v>0</v>
      </c>
      <c r="GJ61" s="69">
        <f>VLOOKUP($A61,'357'!$AG$1:$HM$2,168,FALSE)</f>
        <v>0</v>
      </c>
      <c r="GK61" s="69">
        <f>VLOOKUP($A61,'357'!$AG$1:$HM$2,169,FALSE)</f>
        <v>0</v>
      </c>
      <c r="GL61" s="69">
        <f>VLOOKUP($A61,'357'!$AG$1:$HM$2,170,FALSE)</f>
        <v>0</v>
      </c>
      <c r="GM61" s="69">
        <f>VLOOKUP($A61,'357'!$AG$1:$HM$2,171,FALSE)</f>
        <v>0</v>
      </c>
      <c r="GN61" s="69">
        <f>VLOOKUP($A61,'357'!$AG$1:$HM$2,172,FALSE)</f>
        <v>0</v>
      </c>
      <c r="GO61" s="75">
        <f>VLOOKUP($A61,'357'!$AG$1:$HM$2,173,FALSE)</f>
        <v>0</v>
      </c>
      <c r="GP61" s="337"/>
      <c r="GQ61" s="74">
        <f>VLOOKUP($A61,'357'!$AG$1:$HM$2,174,FALSE)</f>
        <v>0</v>
      </c>
      <c r="GR61" s="69">
        <f>VLOOKUP($A61,'357'!$AG$1:$HM$2,175,FALSE)</f>
        <v>0</v>
      </c>
      <c r="GS61" s="69">
        <f>VLOOKUP($A61,'357'!$AG$1:$HM$2,176,FALSE)</f>
        <v>0</v>
      </c>
      <c r="GT61" s="69">
        <f>VLOOKUP($A61,'357'!$AG$1:$HM$2,177,FALSE)</f>
        <v>0</v>
      </c>
      <c r="GU61" s="69">
        <f>VLOOKUP($A61,'357'!$AG$1:$HM$2,178,FALSE)</f>
        <v>0</v>
      </c>
      <c r="GV61" s="69">
        <f>VLOOKUP($A61,'357'!$AG$1:$HM$2,179,FALSE)</f>
        <v>0</v>
      </c>
      <c r="GW61" s="75">
        <f>VLOOKUP($A61,'357'!$AG$1:$HM$2,180,FALSE)</f>
        <v>0</v>
      </c>
      <c r="GX61" s="337"/>
      <c r="GY61" s="74">
        <f>VLOOKUP($A61,'357'!$AG$1:$HM$2,181,FALSE)</f>
        <v>0</v>
      </c>
      <c r="GZ61" s="69">
        <f>VLOOKUP($A61,'357'!$AG$1:$HM$2,182,FALSE)</f>
        <v>0</v>
      </c>
      <c r="HA61" s="69">
        <f>VLOOKUP($A61,'357'!$AG$1:$HM$2,183,FALSE)</f>
        <v>0</v>
      </c>
      <c r="HB61" s="69">
        <f>VLOOKUP($A61,'357'!$AG$1:$HM$2,184,FALSE)</f>
        <v>0</v>
      </c>
      <c r="HC61" s="69">
        <f>VLOOKUP($A61,'357'!$AG$1:$HM$2,185,FALSE)</f>
        <v>0</v>
      </c>
      <c r="HD61" s="69">
        <f>VLOOKUP($A61,'357'!$AG$1:$HM$2,186,FALSE)</f>
        <v>0</v>
      </c>
      <c r="HE61" s="124">
        <f>VLOOKUP($A61,'357'!$AG$1:$HM$2,187,FALSE)</f>
        <v>0</v>
      </c>
      <c r="HF61" s="24"/>
    </row>
    <row r="62" spans="1:214" x14ac:dyDescent="0.25">
      <c r="A62" s="290">
        <f t="shared" si="0"/>
        <v>258</v>
      </c>
      <c r="B62" s="291">
        <f>VLOOKUP($A62,'358'!$AL$1:$HR$2,2,FALSE)</f>
        <v>0</v>
      </c>
      <c r="C62" s="290">
        <f>VLOOKUP($A62,'358'!$AL$1:$HR$2,3,FALSE)</f>
        <v>0</v>
      </c>
      <c r="D62" s="290">
        <f>VLOOKUP($A62,'358'!$AL$1:$HR$2,4,FALSE)</f>
        <v>0</v>
      </c>
      <c r="E62" s="292">
        <f>VLOOKUP($A62,'358'!$AL$1:$HR$2,5,FALSE)</f>
        <v>0</v>
      </c>
      <c r="F62" s="337"/>
      <c r="G62" s="73">
        <f>VLOOKUP($A62,'358'!$AL$1:$HR$2,6,FALSE)</f>
        <v>0</v>
      </c>
      <c r="H62" s="24">
        <f>VLOOKUP($A62,'358'!$AL$1:$HR$2,7,FALSE)</f>
        <v>0</v>
      </c>
      <c r="I62" s="24">
        <f>VLOOKUP($A62,'358'!$AL$1:$HR$2,8,FALSE)</f>
        <v>0</v>
      </c>
      <c r="J62" s="24">
        <f>VLOOKUP($A62,'358'!$AL$1:$HR$2,9,FALSE)</f>
        <v>0</v>
      </c>
      <c r="K62" s="24">
        <f>VLOOKUP($A62,'358'!$AL$1:$HR$2,10,FALSE)</f>
        <v>0</v>
      </c>
      <c r="L62" s="24">
        <f>VLOOKUP($A62,'358'!$AL$1:$HR$2,11,FALSE)</f>
        <v>0</v>
      </c>
      <c r="M62" s="137">
        <f>VLOOKUP($A62,'358'!$AL$1:$HR$2,12,FALSE)</f>
        <v>0</v>
      </c>
      <c r="N62" s="337"/>
      <c r="O62" s="74">
        <f>VLOOKUP($A62,'358'!$AL$1:$HR$2,13,FALSE)</f>
        <v>0</v>
      </c>
      <c r="P62" s="69">
        <f>VLOOKUP($A62,'358'!$AL$1:$HR$2,14,FALSE)</f>
        <v>0</v>
      </c>
      <c r="Q62" s="69">
        <f>VLOOKUP($A62,'358'!$AL$1:$HR$2,15,FALSE)</f>
        <v>0</v>
      </c>
      <c r="R62" s="69">
        <f>VLOOKUP($A62,'358'!$AL$1:$HR$2,16,FALSE)</f>
        <v>0</v>
      </c>
      <c r="S62" s="69">
        <f>VLOOKUP($A62,'358'!$AL$1:$HR$2,17,FALSE)</f>
        <v>0</v>
      </c>
      <c r="T62" s="69">
        <f>VLOOKUP($A62,'358'!$AL$1:$HR$2,18,FALSE)</f>
        <v>0</v>
      </c>
      <c r="U62" s="75">
        <f>VLOOKUP($A62,'358'!$AL$1:$HR$2,19,FALSE)</f>
        <v>0</v>
      </c>
      <c r="V62" s="337"/>
      <c r="W62" s="74">
        <f>VLOOKUP($A62,'358'!$AL$1:$HR$2,20,FALSE)</f>
        <v>0</v>
      </c>
      <c r="X62" s="69">
        <f>VLOOKUP($A62,'358'!$AL$1:$HR$2,21,FALSE)</f>
        <v>0</v>
      </c>
      <c r="Y62" s="69">
        <f>VLOOKUP($A62,'358'!$AL$1:$HR$2,22,FALSE)</f>
        <v>0</v>
      </c>
      <c r="Z62" s="69">
        <f>VLOOKUP($A62,'358'!$AL$1:$HR$2,23,FALSE)</f>
        <v>0</v>
      </c>
      <c r="AA62" s="69">
        <f>VLOOKUP($A62,'358'!$AL$1:$HR$2,24,FALSE)</f>
        <v>0</v>
      </c>
      <c r="AB62" s="69">
        <f>VLOOKUP($A62,'358'!$AL$1:$HR$2,25,FALSE)</f>
        <v>0</v>
      </c>
      <c r="AC62" s="75">
        <f>VLOOKUP($A62,'358'!$AL$1:$HR$2,26,FALSE)</f>
        <v>0</v>
      </c>
      <c r="AD62" s="337"/>
      <c r="AE62" s="74">
        <f>VLOOKUP($A62,'358'!$AL$1:$HR$2,27,FALSE)</f>
        <v>0</v>
      </c>
      <c r="AF62" s="69">
        <f>VLOOKUP($A62,'358'!$AL$1:$HR$2,28,FALSE)</f>
        <v>0</v>
      </c>
      <c r="AG62" s="69">
        <f>VLOOKUP($A62,'358'!$AL$1:$HR$2,29,FALSE)</f>
        <v>0</v>
      </c>
      <c r="AH62" s="69">
        <f>VLOOKUP($A62,'358'!$AL$1:$HR$2,30,FALSE)</f>
        <v>0</v>
      </c>
      <c r="AI62" s="69">
        <f>VLOOKUP($A62,'358'!$AL$1:$HR$2,31,FALSE)</f>
        <v>0</v>
      </c>
      <c r="AJ62" s="69">
        <f>VLOOKUP($A62,'358'!$AL$1:$HR$2,32,FALSE)</f>
        <v>0</v>
      </c>
      <c r="AK62" s="75">
        <f>VLOOKUP($A62,'358'!$AL$1:$HR$2,33,FALSE)</f>
        <v>0</v>
      </c>
      <c r="AL62" s="337"/>
      <c r="AM62" s="74">
        <f>VLOOKUP($A62,'358'!$AL$1:$HR$2,34,FALSE)</f>
        <v>0</v>
      </c>
      <c r="AN62" s="69">
        <f>VLOOKUP($A62,'358'!$AL$1:$HR$2,35,FALSE)</f>
        <v>0</v>
      </c>
      <c r="AO62" s="69">
        <f>VLOOKUP($A62,'358'!$AL$1:$HR$2,36,FALSE)</f>
        <v>0</v>
      </c>
      <c r="AP62" s="69">
        <f>VLOOKUP($A62,'358'!$AL$1:$HR$2,37,FALSE)</f>
        <v>0</v>
      </c>
      <c r="AQ62" s="69">
        <f>VLOOKUP($A62,'358'!$AL$1:$HR$2,38,FALSE)</f>
        <v>0</v>
      </c>
      <c r="AR62" s="69">
        <f>VLOOKUP($A62,'358'!$AL$1:$HR$2,39,FALSE)</f>
        <v>0</v>
      </c>
      <c r="AS62" s="75">
        <f>VLOOKUP($A62,'358'!$AL$1:$HR$2,40,FALSE)</f>
        <v>0</v>
      </c>
      <c r="AT62" s="337"/>
      <c r="AU62" s="74">
        <f>VLOOKUP($A62,'358'!$AL$1:$HR$2,41,FALSE)</f>
        <v>0</v>
      </c>
      <c r="AV62" s="69">
        <f>VLOOKUP($A62,'358'!$AL$1:$HR$2,42,FALSE)</f>
        <v>0</v>
      </c>
      <c r="AW62" s="69">
        <f>VLOOKUP($A62,'358'!$AL$1:$HR$2,43,FALSE)</f>
        <v>0</v>
      </c>
      <c r="AX62" s="69">
        <f>VLOOKUP($A62,'358'!$AL$1:$HR$2,44,FALSE)</f>
        <v>0</v>
      </c>
      <c r="AY62" s="69">
        <f>VLOOKUP($A62,'358'!$AL$1:$HR$2,45,FALSE)</f>
        <v>0</v>
      </c>
      <c r="AZ62" s="69">
        <f>VLOOKUP($A62,'358'!$AL$1:$HR$2,46,FALSE)</f>
        <v>0</v>
      </c>
      <c r="BA62" s="75">
        <f>VLOOKUP($A62,'358'!$AL$1:$HR$2,47,FALSE)</f>
        <v>0</v>
      </c>
      <c r="BB62" s="337"/>
      <c r="BC62" s="74">
        <f>VLOOKUP($A62,'358'!$AL$1:$HR$2,48,FALSE)</f>
        <v>0</v>
      </c>
      <c r="BD62" s="69">
        <f>VLOOKUP($A62,'358'!$AL$1:$HR$2,49,FALSE)</f>
        <v>0</v>
      </c>
      <c r="BE62" s="69">
        <f>VLOOKUP($A62,'358'!$AL$1:$HR$2,50,FALSE)</f>
        <v>0</v>
      </c>
      <c r="BF62" s="69">
        <f>VLOOKUP($A62,'358'!$AL$1:$HR$2,51,FALSE)</f>
        <v>0</v>
      </c>
      <c r="BG62" s="69">
        <f>VLOOKUP($A62,'358'!$AL$1:$HR$2,52,FALSE)</f>
        <v>0</v>
      </c>
      <c r="BH62" s="69">
        <f>VLOOKUP($A62,'358'!$AL$1:$HR$2,53,FALSE)</f>
        <v>0</v>
      </c>
      <c r="BI62" s="75">
        <f>VLOOKUP($A62,'358'!$AL$1:$HR$2,54,FALSE)</f>
        <v>0</v>
      </c>
      <c r="BJ62" s="337"/>
      <c r="BK62" s="74">
        <f>VLOOKUP($A62,'358'!$AL$1:$HR$2,55,FALSE)</f>
        <v>0</v>
      </c>
      <c r="BL62" s="69">
        <f>VLOOKUP($A62,'358'!$AL$1:$HR$2,56,FALSE)</f>
        <v>0</v>
      </c>
      <c r="BM62" s="69">
        <f>VLOOKUP($A62,'358'!$AL$1:$HR$2,57,FALSE)</f>
        <v>0</v>
      </c>
      <c r="BN62" s="69">
        <f>VLOOKUP($A62,'358'!$AL$1:$HR$2,58,FALSE)</f>
        <v>0</v>
      </c>
      <c r="BO62" s="69">
        <f>VLOOKUP($A62,'358'!$AL$1:$HR$2,59,FALSE)</f>
        <v>0</v>
      </c>
      <c r="BP62" s="69">
        <f>VLOOKUP($A62,'358'!$AL$1:$HR$2,60,FALSE)</f>
        <v>0</v>
      </c>
      <c r="BQ62" s="75">
        <f>VLOOKUP($A62,'358'!$AL$1:$HR$2,61,FALSE)</f>
        <v>0</v>
      </c>
      <c r="BR62" s="337"/>
      <c r="BS62" s="74">
        <f>VLOOKUP($A62,'358'!$AL$1:$HR$2,62,FALSE)</f>
        <v>0</v>
      </c>
      <c r="BT62" s="69">
        <f>VLOOKUP($A62,'358'!$AL$1:$HR$2,63,FALSE)</f>
        <v>0</v>
      </c>
      <c r="BU62" s="69">
        <f>VLOOKUP($A62,'358'!$AL$1:$HR$2,64,FALSE)</f>
        <v>0</v>
      </c>
      <c r="BV62" s="69">
        <f>VLOOKUP($A62,'358'!$AL$1:$HR$2,65,FALSE)</f>
        <v>0</v>
      </c>
      <c r="BW62" s="69">
        <f>VLOOKUP($A62,'358'!$AL$1:$HR$2,66,FALSE)</f>
        <v>0</v>
      </c>
      <c r="BX62" s="69">
        <f>VLOOKUP($A62,'358'!$AL$1:$HR$2,67,FALSE)</f>
        <v>0</v>
      </c>
      <c r="BY62" s="75">
        <f>VLOOKUP($A62,'358'!$AL$1:$HR$2,68,FALSE)</f>
        <v>0</v>
      </c>
      <c r="BZ62" s="337"/>
      <c r="CA62" s="74">
        <f>VLOOKUP($A62,'358'!$AL$1:$HR$2,69,FALSE)</f>
        <v>0</v>
      </c>
      <c r="CB62" s="69">
        <f>VLOOKUP($A62,'358'!$AL$1:$HR$2,70,FALSE)</f>
        <v>0</v>
      </c>
      <c r="CC62" s="69">
        <f>VLOOKUP($A62,'358'!$AL$1:$HR$2,71,FALSE)</f>
        <v>0</v>
      </c>
      <c r="CD62" s="69">
        <f>VLOOKUP($A62,'358'!$AL$1:$HR$2,72,FALSE)</f>
        <v>0</v>
      </c>
      <c r="CE62" s="69">
        <f>VLOOKUP($A62,'358'!$AL$1:$HR$2,73,FALSE)</f>
        <v>0</v>
      </c>
      <c r="CF62" s="69">
        <f>VLOOKUP($A62,'358'!$AL$1:$HR$2,74,FALSE)</f>
        <v>0</v>
      </c>
      <c r="CG62" s="75">
        <f>VLOOKUP($A62,'358'!$AL$1:$HR$2,75,FALSE)</f>
        <v>0</v>
      </c>
      <c r="CH62" s="337"/>
      <c r="CI62" s="74">
        <f>VLOOKUP($A62,'358'!$AL$1:$HR$2,76,FALSE)</f>
        <v>0</v>
      </c>
      <c r="CJ62" s="69">
        <f>VLOOKUP($A62,'358'!$AL$1:$HR$2,77,FALSE)</f>
        <v>0</v>
      </c>
      <c r="CK62" s="69">
        <f>VLOOKUP($A62,'358'!$AL$1:$HR$2,78,FALSE)</f>
        <v>0</v>
      </c>
      <c r="CL62" s="69">
        <f>VLOOKUP($A62,'358'!$AL$1:$HR$2,79,FALSE)</f>
        <v>0</v>
      </c>
      <c r="CM62" s="69">
        <f>VLOOKUP($A62,'358'!$AL$1:$HR$2,80,FALSE)</f>
        <v>0</v>
      </c>
      <c r="CN62" s="69">
        <f>VLOOKUP($A62,'358'!$AL$1:$HR$2,81,FALSE)</f>
        <v>0</v>
      </c>
      <c r="CO62" s="75">
        <f>VLOOKUP($A62,'358'!$AL$1:$HR$2,82,FALSE)</f>
        <v>0</v>
      </c>
      <c r="CP62" s="337"/>
      <c r="CQ62" s="74">
        <f>VLOOKUP($A62,'358'!$AL$1:$HR$2,83,FALSE)</f>
        <v>0</v>
      </c>
      <c r="CR62" s="69">
        <f>VLOOKUP($A62,'358'!$AL$1:$HR$2,84,FALSE)</f>
        <v>0</v>
      </c>
      <c r="CS62" s="69">
        <f>VLOOKUP($A62,'358'!$AL$1:$HR$2,85,FALSE)</f>
        <v>0</v>
      </c>
      <c r="CT62" s="69">
        <f>VLOOKUP($A62,'358'!$AL$1:$HR$2,86,FALSE)</f>
        <v>0</v>
      </c>
      <c r="CU62" s="69">
        <f>VLOOKUP($A62,'358'!$AL$1:$HR$2,87,FALSE)</f>
        <v>0</v>
      </c>
      <c r="CV62" s="69">
        <f>VLOOKUP($A62,'358'!$AL$1:$HR$2,88,FALSE)</f>
        <v>0</v>
      </c>
      <c r="CW62" s="75">
        <f>VLOOKUP($A62,'358'!$AL$1:$HR$2,89,FALSE)</f>
        <v>0</v>
      </c>
      <c r="CX62" s="337"/>
      <c r="CY62" s="74">
        <f>VLOOKUP($A62,'358'!$AL$1:$HR$2,90,FALSE)</f>
        <v>0</v>
      </c>
      <c r="CZ62" s="69">
        <f>VLOOKUP($A62,'358'!$AL$1:$HR$2,91,FALSE)</f>
        <v>0</v>
      </c>
      <c r="DA62" s="69">
        <f>VLOOKUP($A62,'358'!$AL$1:$HR$2,92,FALSE)</f>
        <v>0</v>
      </c>
      <c r="DB62" s="69">
        <f>VLOOKUP($A62,'358'!$AL$1:$HR$2,93,FALSE)</f>
        <v>0</v>
      </c>
      <c r="DC62" s="69">
        <f>VLOOKUP($A62,'358'!$AL$1:$HR$2,94,FALSE)</f>
        <v>0</v>
      </c>
      <c r="DD62" s="69">
        <f>VLOOKUP($A62,'358'!$AL$1:$HR$2,95,FALSE)</f>
        <v>0</v>
      </c>
      <c r="DE62" s="75">
        <f>VLOOKUP($A62,'358'!$AL$1:$HR$2,96,FALSE)</f>
        <v>0</v>
      </c>
      <c r="DF62" s="337"/>
      <c r="DG62" s="74">
        <f>VLOOKUP($A62,'358'!$AL$1:$HR$2,97,FALSE)</f>
        <v>0</v>
      </c>
      <c r="DH62" s="69">
        <f>VLOOKUP($A62,'358'!$AL$1:$HR$2,98,FALSE)</f>
        <v>0</v>
      </c>
      <c r="DI62" s="69">
        <f>VLOOKUP($A62,'358'!$AL$1:$HR$2,99,FALSE)</f>
        <v>0</v>
      </c>
      <c r="DJ62" s="69">
        <f>VLOOKUP($A62,'358'!$AL$1:$HR$2,100,FALSE)</f>
        <v>0</v>
      </c>
      <c r="DK62" s="69">
        <f>VLOOKUP($A62,'358'!$AL$1:$HR$2,101,FALSE)</f>
        <v>0</v>
      </c>
      <c r="DL62" s="69">
        <f>VLOOKUP($A62,'358'!$AL$1:$HR$2,102,FALSE)</f>
        <v>0</v>
      </c>
      <c r="DM62" s="75">
        <f>VLOOKUP($A62,'358'!$AL$1:$HR$2,103,FALSE)</f>
        <v>0</v>
      </c>
      <c r="DN62" s="337"/>
      <c r="DO62" s="74">
        <f>VLOOKUP($A62,'358'!$AL$1:$HR$2,104,FALSE)</f>
        <v>0</v>
      </c>
      <c r="DP62" s="69">
        <f>VLOOKUP($A62,'358'!$AL$1:$HR$2,105,FALSE)</f>
        <v>0</v>
      </c>
      <c r="DQ62" s="69">
        <f>VLOOKUP($A62,'358'!$AL$1:$HR$2,106,FALSE)</f>
        <v>0</v>
      </c>
      <c r="DR62" s="69">
        <f>VLOOKUP($A62,'358'!$AL$1:$HR$2,107,FALSE)</f>
        <v>0</v>
      </c>
      <c r="DS62" s="69">
        <f>VLOOKUP($A62,'358'!$AL$1:$HR$2,108,FALSE)</f>
        <v>0</v>
      </c>
      <c r="DT62" s="69">
        <f>VLOOKUP($A62,'358'!$AL$1:$HR$2,109,FALSE)</f>
        <v>0</v>
      </c>
      <c r="DU62" s="75">
        <f>VLOOKUP($A62,'358'!$AL$1:$HR$2,110,FALSE)</f>
        <v>0</v>
      </c>
      <c r="DV62" s="337"/>
      <c r="DW62" s="74">
        <f>VLOOKUP($A62,'358'!$AL$1:$HR$2,111,FALSE)</f>
        <v>0</v>
      </c>
      <c r="DX62" s="69">
        <f>VLOOKUP($A62,'358'!$AL$1:$HR$2,112,FALSE)</f>
        <v>0</v>
      </c>
      <c r="DY62" s="69">
        <f>VLOOKUP($A62,'358'!$AL$1:$HR$2,113,FALSE)</f>
        <v>0</v>
      </c>
      <c r="DZ62" s="69">
        <f>VLOOKUP($A62,'358'!$AL$1:$HR$2,114,FALSE)</f>
        <v>0</v>
      </c>
      <c r="EA62" s="69">
        <f>VLOOKUP($A62,'358'!$AL$1:$HR$2,115,FALSE)</f>
        <v>0</v>
      </c>
      <c r="EB62" s="69">
        <f>VLOOKUP($A62,'358'!$AL$1:$HR$2,116,FALSE)</f>
        <v>0</v>
      </c>
      <c r="EC62" s="75">
        <f>VLOOKUP($A62,'358'!$AL$1:$HR$2,117,FALSE)</f>
        <v>0</v>
      </c>
      <c r="ED62" s="337"/>
      <c r="EE62" s="74">
        <f>VLOOKUP($A62,'358'!$AL$1:$HR$2,118,FALSE)</f>
        <v>0</v>
      </c>
      <c r="EF62" s="69">
        <f>VLOOKUP($A62,'358'!$AL$1:$HR$2,119,FALSE)</f>
        <v>0</v>
      </c>
      <c r="EG62" s="69">
        <f>VLOOKUP($A62,'358'!$AL$1:$HR$2,120,FALSE)</f>
        <v>0</v>
      </c>
      <c r="EH62" s="69">
        <f>VLOOKUP($A62,'358'!$AL$1:$HR$2,121,FALSE)</f>
        <v>0</v>
      </c>
      <c r="EI62" s="69">
        <f>VLOOKUP($A62,'358'!$AL$1:$HR$2,122,FALSE)</f>
        <v>0</v>
      </c>
      <c r="EJ62" s="69">
        <f>VLOOKUP($A62,'358'!$AL$1:$HR$2,123,FALSE)</f>
        <v>0</v>
      </c>
      <c r="EK62" s="75">
        <f>VLOOKUP($A62,'358'!$AL$1:$HR$2,124,FALSE)</f>
        <v>0</v>
      </c>
      <c r="EL62" s="337"/>
      <c r="EM62" s="74">
        <f>VLOOKUP($A62,'358'!$AL$1:$HR$2,125,FALSE)</f>
        <v>0</v>
      </c>
      <c r="EN62" s="69">
        <f>VLOOKUP($A62,'358'!$AL$1:$HR$2,126,FALSE)</f>
        <v>0</v>
      </c>
      <c r="EO62" s="69">
        <f>VLOOKUP($A62,'358'!$AL$1:$HR$2,127,FALSE)</f>
        <v>0</v>
      </c>
      <c r="EP62" s="69">
        <f>VLOOKUP($A62,'358'!$AL$1:$HR$2,128,FALSE)</f>
        <v>0</v>
      </c>
      <c r="EQ62" s="69">
        <f>VLOOKUP($A62,'358'!$AL$1:$HR$2,129,FALSE)</f>
        <v>0</v>
      </c>
      <c r="ER62" s="69">
        <f>VLOOKUP($A62,'358'!$AL$1:$HR$2,130,FALSE)</f>
        <v>0</v>
      </c>
      <c r="ES62" s="75">
        <f>VLOOKUP($A62,'358'!$AL$1:$HR$2,131,FALSE)</f>
        <v>0</v>
      </c>
      <c r="ET62" s="337"/>
      <c r="EU62" s="74">
        <f>VLOOKUP($A62,'358'!$AL$1:$HR$2,132,FALSE)</f>
        <v>0</v>
      </c>
      <c r="EV62" s="69">
        <f>VLOOKUP($A62,'358'!$AL$1:$HR$2,133,FALSE)</f>
        <v>0</v>
      </c>
      <c r="EW62" s="69">
        <f>VLOOKUP($A62,'358'!$AL$1:$HR$2,134,FALSE)</f>
        <v>0</v>
      </c>
      <c r="EX62" s="69">
        <f>VLOOKUP($A62,'358'!$AL$1:$HR$2,135,FALSE)</f>
        <v>0</v>
      </c>
      <c r="EY62" s="69">
        <f>VLOOKUP($A62,'358'!$AL$1:$HR$2,136,FALSE)</f>
        <v>0</v>
      </c>
      <c r="EZ62" s="69">
        <f>VLOOKUP($A62,'358'!$AL$1:$HR$2,137,FALSE)</f>
        <v>0</v>
      </c>
      <c r="FA62" s="75">
        <f>VLOOKUP($A62,'358'!$AL$1:$HR$2,138,FALSE)</f>
        <v>0</v>
      </c>
      <c r="FB62" s="337"/>
      <c r="FC62" s="74">
        <f>VLOOKUP($A62,'358'!$AL$1:$HR$2,139,FALSE)</f>
        <v>0</v>
      </c>
      <c r="FD62" s="69">
        <f>VLOOKUP($A62,'358'!$AL$1:$HR$2,140,FALSE)</f>
        <v>0</v>
      </c>
      <c r="FE62" s="69">
        <f>VLOOKUP($A62,'358'!$AL$1:$HR$2,141,FALSE)</f>
        <v>0</v>
      </c>
      <c r="FF62" s="69">
        <f>VLOOKUP($A62,'358'!$AL$1:$HR$2,142,FALSE)</f>
        <v>0</v>
      </c>
      <c r="FG62" s="69">
        <f>VLOOKUP($A62,'358'!$AL$1:$HR$2,143,FALSE)</f>
        <v>0</v>
      </c>
      <c r="FH62" s="69">
        <f>VLOOKUP($A62,'358'!$AL$1:$HR$2,144,FALSE)</f>
        <v>0</v>
      </c>
      <c r="FI62" s="75">
        <f>VLOOKUP($A62,'358'!$AL$1:$HR$2,145,FALSE)</f>
        <v>0</v>
      </c>
      <c r="FJ62" s="337"/>
      <c r="FK62" s="74">
        <f>VLOOKUP($A62,'358'!$AL$1:$HR$2,146,FALSE)</f>
        <v>0</v>
      </c>
      <c r="FL62" s="69">
        <f>VLOOKUP($A62,'358'!$AL$1:$HR$2,147,FALSE)</f>
        <v>0</v>
      </c>
      <c r="FM62" s="69">
        <f>VLOOKUP($A62,'358'!$AL$1:$HR$2,148,FALSE)</f>
        <v>0</v>
      </c>
      <c r="FN62" s="69">
        <f>VLOOKUP($A62,'358'!$AL$1:$HR$2,149,FALSE)</f>
        <v>0</v>
      </c>
      <c r="FO62" s="69">
        <f>VLOOKUP($A62,'358'!$AL$1:$HR$2,150,FALSE)</f>
        <v>0</v>
      </c>
      <c r="FP62" s="69">
        <f>VLOOKUP($A62,'358'!$AL$1:$HR$2,151,FALSE)</f>
        <v>0</v>
      </c>
      <c r="FQ62" s="75">
        <f>VLOOKUP($A62,'358'!$AL$1:$HR$2,152,FALSE)</f>
        <v>0</v>
      </c>
      <c r="FR62" s="337"/>
      <c r="FS62" s="74">
        <f>VLOOKUP($A62,'358'!$AL$1:$HR$2,153,FALSE)</f>
        <v>0</v>
      </c>
      <c r="FT62" s="69">
        <f>VLOOKUP($A62,'358'!$AL$1:$HR$2,154,FALSE)</f>
        <v>0</v>
      </c>
      <c r="FU62" s="69">
        <f>VLOOKUP($A62,'358'!$AL$1:$HR$2,155,FALSE)</f>
        <v>0</v>
      </c>
      <c r="FV62" s="69">
        <f>VLOOKUP($A62,'358'!$AL$1:$HR$2,156,FALSE)</f>
        <v>0</v>
      </c>
      <c r="FW62" s="69">
        <f>VLOOKUP($A62,'358'!$AL$1:$HR$2,157,FALSE)</f>
        <v>0</v>
      </c>
      <c r="FX62" s="69">
        <f>VLOOKUP($A62,'358'!$AL$1:$HR$2,158,FALSE)</f>
        <v>0</v>
      </c>
      <c r="FY62" s="75">
        <f>VLOOKUP($A62,'358'!$AL$1:$HR$2,159,FALSE)</f>
        <v>0</v>
      </c>
      <c r="FZ62" s="337"/>
      <c r="GA62" s="74">
        <f>VLOOKUP($A62,'358'!$AL$1:$HR$2,160,FALSE)</f>
        <v>0</v>
      </c>
      <c r="GB62" s="69">
        <f>VLOOKUP($A62,'358'!$AL$1:$HR$2,161,FALSE)</f>
        <v>0</v>
      </c>
      <c r="GC62" s="69">
        <f>VLOOKUP($A62,'358'!$AL$1:$HR$2,162,FALSE)</f>
        <v>0</v>
      </c>
      <c r="GD62" s="69">
        <f>VLOOKUP($A62,'358'!$AL$1:$HR$2,163,FALSE)</f>
        <v>0</v>
      </c>
      <c r="GE62" s="69">
        <f>VLOOKUP($A62,'358'!$AL$1:$HR$2,164,FALSE)</f>
        <v>0</v>
      </c>
      <c r="GF62" s="69">
        <f>VLOOKUP($A62,'358'!$AL$1:$HR$2,165,FALSE)</f>
        <v>0</v>
      </c>
      <c r="GG62" s="75">
        <f>VLOOKUP($A62,'358'!$AL$1:$HR$2,166,FALSE)</f>
        <v>0</v>
      </c>
      <c r="GH62" s="337"/>
      <c r="GI62" s="74">
        <f>VLOOKUP($A62,'358'!$AL$1:$HR$2,167,FALSE)</f>
        <v>0</v>
      </c>
      <c r="GJ62" s="69">
        <f>VLOOKUP($A62,'358'!$AL$1:$HR$2,168,FALSE)</f>
        <v>0</v>
      </c>
      <c r="GK62" s="69">
        <f>VLOOKUP($A62,'358'!$AL$1:$HR$2,169,FALSE)</f>
        <v>0</v>
      </c>
      <c r="GL62" s="69">
        <f>VLOOKUP($A62,'358'!$AL$1:$HR$2,170,FALSE)</f>
        <v>0</v>
      </c>
      <c r="GM62" s="69">
        <f>VLOOKUP($A62,'358'!$AL$1:$HR$2,171,FALSE)</f>
        <v>0</v>
      </c>
      <c r="GN62" s="69">
        <f>VLOOKUP($A62,'358'!$AL$1:$HR$2,172,FALSE)</f>
        <v>0</v>
      </c>
      <c r="GO62" s="75">
        <f>VLOOKUP($A62,'358'!$AL$1:$HR$2,173,FALSE)</f>
        <v>0</v>
      </c>
      <c r="GP62" s="337"/>
      <c r="GQ62" s="74">
        <f>VLOOKUP($A62,'358'!$AL$1:$HR$2,174,FALSE)</f>
        <v>0</v>
      </c>
      <c r="GR62" s="69">
        <f>VLOOKUP($A62,'358'!$AL$1:$HR$2,175,FALSE)</f>
        <v>0</v>
      </c>
      <c r="GS62" s="69">
        <f>VLOOKUP($A62,'358'!$AL$1:$HR$2,176,FALSE)</f>
        <v>0</v>
      </c>
      <c r="GT62" s="69">
        <f>VLOOKUP($A62,'358'!$AL$1:$HR$2,177,FALSE)</f>
        <v>0</v>
      </c>
      <c r="GU62" s="69">
        <f>VLOOKUP($A62,'358'!$AL$1:$HR$2,178,FALSE)</f>
        <v>0</v>
      </c>
      <c r="GV62" s="69">
        <f>VLOOKUP($A62,'358'!$AL$1:$HR$2,179,FALSE)</f>
        <v>0</v>
      </c>
      <c r="GW62" s="75">
        <f>VLOOKUP($A62,'358'!$AL$1:$HR$2,180,FALSE)</f>
        <v>0</v>
      </c>
      <c r="GX62" s="337"/>
      <c r="GY62" s="74">
        <f>VLOOKUP($A62,'358'!$AL$1:$HR$2,181,FALSE)</f>
        <v>0</v>
      </c>
      <c r="GZ62" s="69">
        <f>VLOOKUP($A62,'358'!$AL$1:$HR$2,182,FALSE)</f>
        <v>0</v>
      </c>
      <c r="HA62" s="69">
        <f>VLOOKUP($A62,'358'!$AL$1:$HR$2,183,FALSE)</f>
        <v>0</v>
      </c>
      <c r="HB62" s="69">
        <f>VLOOKUP($A62,'358'!$AL$1:$HR$2,184,FALSE)</f>
        <v>0</v>
      </c>
      <c r="HC62" s="69">
        <f>VLOOKUP($A62,'358'!$AL$1:$HR$2,185,FALSE)</f>
        <v>0</v>
      </c>
      <c r="HD62" s="69">
        <f>VLOOKUP($A62,'358'!$AL$1:$HR$2,186,FALSE)</f>
        <v>0</v>
      </c>
      <c r="HE62" s="124">
        <f>VLOOKUP($A62,'358'!$AL$1:$HR$2,187,FALSE)</f>
        <v>0</v>
      </c>
      <c r="HF62" s="174"/>
    </row>
    <row r="63" spans="1:214" x14ac:dyDescent="0.25">
      <c r="A63" s="290">
        <f t="shared" si="0"/>
        <v>259</v>
      </c>
      <c r="B63" s="291">
        <f>VLOOKUP($A63,'359'!$AJ$1:$HP$2,2,FALSE)</f>
        <v>0</v>
      </c>
      <c r="C63" s="290">
        <f>VLOOKUP($A63,'359'!$AJ$1:$HP$2,3,FALSE)</f>
        <v>0</v>
      </c>
      <c r="D63" s="290">
        <f>VLOOKUP($A63,'359'!$AJ$1:$HP$2,4,FALSE)</f>
        <v>0</v>
      </c>
      <c r="E63" s="292">
        <f>VLOOKUP($A63,'359'!$AJ$1:$HP$2,5,FALSE)</f>
        <v>0</v>
      </c>
      <c r="F63" s="337"/>
      <c r="G63" s="73">
        <f>VLOOKUP($A63,'359'!$AJ$1:$HP$2,6,FALSE)</f>
        <v>0</v>
      </c>
      <c r="H63" s="24">
        <f>VLOOKUP($A63,'359'!$AJ$1:$HP$2,7,FALSE)</f>
        <v>0</v>
      </c>
      <c r="I63" s="24">
        <f>VLOOKUP($A63,'359'!$AJ$1:$HP$2,8,FALSE)</f>
        <v>0</v>
      </c>
      <c r="J63" s="24">
        <f>VLOOKUP($A63,'359'!$AJ$1:$HP$2,9,FALSE)</f>
        <v>0</v>
      </c>
      <c r="K63" s="24">
        <f>VLOOKUP($A63,'359'!$AJ$1:$HP$2,10,FALSE)</f>
        <v>0</v>
      </c>
      <c r="L63" s="24">
        <f>VLOOKUP($A63,'359'!$AJ$1:$HP$2,11,FALSE)</f>
        <v>0</v>
      </c>
      <c r="M63" s="137">
        <f>VLOOKUP($A63,'359'!$AJ$1:$HP$2,12,FALSE)</f>
        <v>0</v>
      </c>
      <c r="N63" s="337"/>
      <c r="O63" s="74">
        <f>VLOOKUP($A63,'359'!$AJ$1:$HP$2,13,FALSE)</f>
        <v>0</v>
      </c>
      <c r="P63" s="69">
        <f>VLOOKUP($A63,'359'!$AJ$1:$HP$2,14,FALSE)</f>
        <v>0</v>
      </c>
      <c r="Q63" s="69">
        <f>VLOOKUP($A63,'359'!$AJ$1:$HP$2,15,FALSE)</f>
        <v>0</v>
      </c>
      <c r="R63" s="69">
        <f>VLOOKUP($A63,'359'!$AJ$1:$HP$2,16,FALSE)</f>
        <v>0</v>
      </c>
      <c r="S63" s="69">
        <f>VLOOKUP($A63,'359'!$AJ$1:$HP$2,17,FALSE)</f>
        <v>0</v>
      </c>
      <c r="T63" s="69">
        <f>VLOOKUP($A63,'359'!$AJ$1:$HP$2,18,FALSE)</f>
        <v>0</v>
      </c>
      <c r="U63" s="75">
        <f>VLOOKUP($A63,'359'!$AJ$1:$HP$2,19,FALSE)</f>
        <v>0</v>
      </c>
      <c r="V63" s="337"/>
      <c r="W63" s="74">
        <f>VLOOKUP($A63,'359'!$AJ$1:$HP$2,20,FALSE)</f>
        <v>0</v>
      </c>
      <c r="X63" s="69">
        <f>VLOOKUP($A63,'359'!$AJ$1:$HP$2,21,FALSE)</f>
        <v>0</v>
      </c>
      <c r="Y63" s="69">
        <f>VLOOKUP($A63,'359'!$AJ$1:$HP$2,22,FALSE)</f>
        <v>0</v>
      </c>
      <c r="Z63" s="69">
        <f>VLOOKUP($A63,'359'!$AJ$1:$HP$2,23,FALSE)</f>
        <v>0</v>
      </c>
      <c r="AA63" s="69">
        <f>VLOOKUP($A63,'359'!$AJ$1:$HP$2,24,FALSE)</f>
        <v>0</v>
      </c>
      <c r="AB63" s="69">
        <f>VLOOKUP($A63,'359'!$AJ$1:$HP$2,25,FALSE)</f>
        <v>0</v>
      </c>
      <c r="AC63" s="75">
        <f>VLOOKUP($A63,'359'!$AJ$1:$HP$2,26,FALSE)</f>
        <v>0</v>
      </c>
      <c r="AD63" s="337"/>
      <c r="AE63" s="74">
        <f>VLOOKUP($A63,'359'!$AJ$1:$HP$2,27,FALSE)</f>
        <v>0</v>
      </c>
      <c r="AF63" s="69">
        <f>VLOOKUP($A63,'359'!$AJ$1:$HP$2,28,FALSE)</f>
        <v>0</v>
      </c>
      <c r="AG63" s="69">
        <f>VLOOKUP($A63,'359'!$AJ$1:$HP$2,29,FALSE)</f>
        <v>0</v>
      </c>
      <c r="AH63" s="69">
        <f>VLOOKUP($A63,'359'!$AJ$1:$HP$2,30,FALSE)</f>
        <v>0</v>
      </c>
      <c r="AI63" s="69">
        <f>VLOOKUP($A63,'359'!$AJ$1:$HP$2,31,FALSE)</f>
        <v>0</v>
      </c>
      <c r="AJ63" s="69">
        <f>VLOOKUP($A63,'359'!$AJ$1:$HP$2,32,FALSE)</f>
        <v>0</v>
      </c>
      <c r="AK63" s="75">
        <f>VLOOKUP($A63,'359'!$AJ$1:$HP$2,33,FALSE)</f>
        <v>0</v>
      </c>
      <c r="AL63" s="337"/>
      <c r="AM63" s="74">
        <f>VLOOKUP($A63,'359'!$AJ$1:$HP$2,34,FALSE)</f>
        <v>0</v>
      </c>
      <c r="AN63" s="69">
        <f>VLOOKUP($A63,'359'!$AJ$1:$HP$2,35,FALSE)</f>
        <v>0</v>
      </c>
      <c r="AO63" s="69">
        <f>VLOOKUP($A63,'359'!$AJ$1:$HP$2,36,FALSE)</f>
        <v>0</v>
      </c>
      <c r="AP63" s="69">
        <f>VLOOKUP($A63,'359'!$AJ$1:$HP$2,37,FALSE)</f>
        <v>0</v>
      </c>
      <c r="AQ63" s="69">
        <f>VLOOKUP($A63,'359'!$AJ$1:$HP$2,38,FALSE)</f>
        <v>0</v>
      </c>
      <c r="AR63" s="69">
        <f>VLOOKUP($A63,'359'!$AJ$1:$HP$2,39,FALSE)</f>
        <v>0</v>
      </c>
      <c r="AS63" s="75">
        <f>VLOOKUP($A63,'359'!$AJ$1:$HP$2,40,FALSE)</f>
        <v>0</v>
      </c>
      <c r="AT63" s="337"/>
      <c r="AU63" s="74">
        <f>VLOOKUP($A63,'359'!$AJ$1:$HP$2,41,FALSE)</f>
        <v>0</v>
      </c>
      <c r="AV63" s="69">
        <f>VLOOKUP($A63,'359'!$AJ$1:$HP$2,42,FALSE)</f>
        <v>0</v>
      </c>
      <c r="AW63" s="69">
        <f>VLOOKUP($A63,'359'!$AJ$1:$HP$2,43,FALSE)</f>
        <v>0</v>
      </c>
      <c r="AX63" s="69">
        <f>VLOOKUP($A63,'359'!$AJ$1:$HP$2,44,FALSE)</f>
        <v>0</v>
      </c>
      <c r="AY63" s="69">
        <f>VLOOKUP($A63,'359'!$AJ$1:$HP$2,45,FALSE)</f>
        <v>0</v>
      </c>
      <c r="AZ63" s="69">
        <f>VLOOKUP($A63,'359'!$AJ$1:$HP$2,46,FALSE)</f>
        <v>0</v>
      </c>
      <c r="BA63" s="75">
        <f>VLOOKUP($A63,'359'!$AJ$1:$HP$2,47,FALSE)</f>
        <v>0</v>
      </c>
      <c r="BB63" s="337"/>
      <c r="BC63" s="74">
        <f>VLOOKUP($A63,'359'!$AJ$1:$HP$2,48,FALSE)</f>
        <v>0</v>
      </c>
      <c r="BD63" s="69">
        <f>VLOOKUP($A63,'359'!$AJ$1:$HP$2,49,FALSE)</f>
        <v>0</v>
      </c>
      <c r="BE63" s="69">
        <f>VLOOKUP($A63,'359'!$AJ$1:$HP$2,50,FALSE)</f>
        <v>0</v>
      </c>
      <c r="BF63" s="69">
        <f>VLOOKUP($A63,'359'!$AJ$1:$HP$2,51,FALSE)</f>
        <v>0</v>
      </c>
      <c r="BG63" s="69">
        <f>VLOOKUP($A63,'359'!$AJ$1:$HP$2,52,FALSE)</f>
        <v>0</v>
      </c>
      <c r="BH63" s="69">
        <f>VLOOKUP($A63,'359'!$AJ$1:$HP$2,53,FALSE)</f>
        <v>0</v>
      </c>
      <c r="BI63" s="75">
        <f>VLOOKUP($A63,'359'!$AJ$1:$HP$2,54,FALSE)</f>
        <v>0</v>
      </c>
      <c r="BJ63" s="337"/>
      <c r="BK63" s="74">
        <f>VLOOKUP($A63,'359'!$AJ$1:$HP$2,55,FALSE)</f>
        <v>0</v>
      </c>
      <c r="BL63" s="69">
        <f>VLOOKUP($A63,'359'!$AJ$1:$HP$2,56,FALSE)</f>
        <v>0</v>
      </c>
      <c r="BM63" s="69">
        <f>VLOOKUP($A63,'359'!$AJ$1:$HP$2,57,FALSE)</f>
        <v>0</v>
      </c>
      <c r="BN63" s="69">
        <f>VLOOKUP($A63,'359'!$AJ$1:$HP$2,58,FALSE)</f>
        <v>0</v>
      </c>
      <c r="BO63" s="69">
        <f>VLOOKUP($A63,'359'!$AJ$1:$HP$2,59,FALSE)</f>
        <v>0</v>
      </c>
      <c r="BP63" s="69">
        <f>VLOOKUP($A63,'359'!$AJ$1:$HP$2,60,FALSE)</f>
        <v>0</v>
      </c>
      <c r="BQ63" s="75">
        <f>VLOOKUP($A63,'359'!$AJ$1:$HP$2,61,FALSE)</f>
        <v>0</v>
      </c>
      <c r="BR63" s="337"/>
      <c r="BS63" s="74">
        <f>VLOOKUP($A63,'359'!$AJ$1:$HP$2,62,FALSE)</f>
        <v>0</v>
      </c>
      <c r="BT63" s="69">
        <f>VLOOKUP($A63,'359'!$AJ$1:$HP$2,63,FALSE)</f>
        <v>0</v>
      </c>
      <c r="BU63" s="69">
        <f>VLOOKUP($A63,'359'!$AJ$1:$HP$2,64,FALSE)</f>
        <v>0</v>
      </c>
      <c r="BV63" s="69">
        <f>VLOOKUP($A63,'359'!$AJ$1:$HP$2,65,FALSE)</f>
        <v>0</v>
      </c>
      <c r="BW63" s="69">
        <f>VLOOKUP($A63,'359'!$AJ$1:$HP$2,66,FALSE)</f>
        <v>0</v>
      </c>
      <c r="BX63" s="69">
        <f>VLOOKUP($A63,'359'!$AJ$1:$HP$2,67,FALSE)</f>
        <v>0</v>
      </c>
      <c r="BY63" s="75">
        <f>VLOOKUP($A63,'359'!$AJ$1:$HP$2,68,FALSE)</f>
        <v>0</v>
      </c>
      <c r="BZ63" s="337"/>
      <c r="CA63" s="74">
        <f>VLOOKUP($A63,'359'!$AJ$1:$HP$2,69,FALSE)</f>
        <v>0</v>
      </c>
      <c r="CB63" s="69">
        <f>VLOOKUP($A63,'359'!$AJ$1:$HP$2,70,FALSE)</f>
        <v>0</v>
      </c>
      <c r="CC63" s="69">
        <f>VLOOKUP($A63,'359'!$AJ$1:$HP$2,71,FALSE)</f>
        <v>0</v>
      </c>
      <c r="CD63" s="69">
        <f>VLOOKUP($A63,'359'!$AJ$1:$HP$2,72,FALSE)</f>
        <v>0</v>
      </c>
      <c r="CE63" s="69">
        <f>VLOOKUP($A63,'359'!$AJ$1:$HP$2,73,FALSE)</f>
        <v>0</v>
      </c>
      <c r="CF63" s="69">
        <f>VLOOKUP($A63,'359'!$AJ$1:$HP$2,74,FALSE)</f>
        <v>0</v>
      </c>
      <c r="CG63" s="75">
        <f>VLOOKUP($A63,'359'!$AJ$1:$HP$2,75,FALSE)</f>
        <v>0</v>
      </c>
      <c r="CH63" s="337"/>
      <c r="CI63" s="74">
        <f>VLOOKUP($A63,'359'!$AJ$1:$HP$2,76,FALSE)</f>
        <v>0</v>
      </c>
      <c r="CJ63" s="69">
        <f>VLOOKUP($A63,'359'!$AJ$1:$HP$2,77,FALSE)</f>
        <v>0</v>
      </c>
      <c r="CK63" s="69">
        <f>VLOOKUP($A63,'359'!$AJ$1:$HP$2,78,FALSE)</f>
        <v>0</v>
      </c>
      <c r="CL63" s="69">
        <f>VLOOKUP($A63,'359'!$AJ$1:$HP$2,79,FALSE)</f>
        <v>0</v>
      </c>
      <c r="CM63" s="69">
        <f>VLOOKUP($A63,'359'!$AJ$1:$HP$2,80,FALSE)</f>
        <v>0</v>
      </c>
      <c r="CN63" s="69">
        <f>VLOOKUP($A63,'359'!$AJ$1:$HP$2,81,FALSE)</f>
        <v>0</v>
      </c>
      <c r="CO63" s="75">
        <f>VLOOKUP($A63,'359'!$AJ$1:$HP$2,82,FALSE)</f>
        <v>0</v>
      </c>
      <c r="CP63" s="337"/>
      <c r="CQ63" s="74">
        <f>VLOOKUP($A63,'359'!$AJ$1:$HP$2,83,FALSE)</f>
        <v>0</v>
      </c>
      <c r="CR63" s="69">
        <f>VLOOKUP($A63,'359'!$AJ$1:$HP$2,84,FALSE)</f>
        <v>0</v>
      </c>
      <c r="CS63" s="69">
        <f>VLOOKUP($A63,'359'!$AJ$1:$HP$2,85,FALSE)</f>
        <v>0</v>
      </c>
      <c r="CT63" s="69">
        <f>VLOOKUP($A63,'359'!$AJ$1:$HP$2,86,FALSE)</f>
        <v>0</v>
      </c>
      <c r="CU63" s="69">
        <f>VLOOKUP($A63,'359'!$AJ$1:$HP$2,87,FALSE)</f>
        <v>0</v>
      </c>
      <c r="CV63" s="69">
        <f>VLOOKUP($A63,'359'!$AJ$1:$HP$2,88,FALSE)</f>
        <v>0</v>
      </c>
      <c r="CW63" s="75">
        <f>VLOOKUP($A63,'359'!$AJ$1:$HP$2,89,FALSE)</f>
        <v>0</v>
      </c>
      <c r="CX63" s="337"/>
      <c r="CY63" s="74">
        <f>VLOOKUP($A63,'359'!$AJ$1:$HP$2,90,FALSE)</f>
        <v>0</v>
      </c>
      <c r="CZ63" s="69">
        <f>VLOOKUP($A63,'359'!$AJ$1:$HP$2,91,FALSE)</f>
        <v>0</v>
      </c>
      <c r="DA63" s="69">
        <f>VLOOKUP($A63,'359'!$AJ$1:$HP$2,92,FALSE)</f>
        <v>0</v>
      </c>
      <c r="DB63" s="69">
        <f>VLOOKUP($A63,'359'!$AJ$1:$HP$2,93,FALSE)</f>
        <v>0</v>
      </c>
      <c r="DC63" s="69">
        <f>VLOOKUP($A63,'359'!$AJ$1:$HP$2,94,FALSE)</f>
        <v>0</v>
      </c>
      <c r="DD63" s="69">
        <f>VLOOKUP($A63,'359'!$AJ$1:$HP$2,95,FALSE)</f>
        <v>0</v>
      </c>
      <c r="DE63" s="75">
        <f>VLOOKUP($A63,'359'!$AJ$1:$HP$2,96,FALSE)</f>
        <v>0</v>
      </c>
      <c r="DF63" s="337"/>
      <c r="DG63" s="74">
        <f>VLOOKUP($A63,'359'!$AJ$1:$HP$2,97,FALSE)</f>
        <v>0</v>
      </c>
      <c r="DH63" s="69">
        <f>VLOOKUP($A63,'359'!$AJ$1:$HP$2,98,FALSE)</f>
        <v>0</v>
      </c>
      <c r="DI63" s="69">
        <f>VLOOKUP($A63,'359'!$AJ$1:$HP$2,99,FALSE)</f>
        <v>0</v>
      </c>
      <c r="DJ63" s="69">
        <f>VLOOKUP($A63,'359'!$AJ$1:$HP$2,100,FALSE)</f>
        <v>0</v>
      </c>
      <c r="DK63" s="69">
        <f>VLOOKUP($A63,'359'!$AJ$1:$HP$2,101,FALSE)</f>
        <v>0</v>
      </c>
      <c r="DL63" s="69">
        <f>VLOOKUP($A63,'359'!$AJ$1:$HP$2,102,FALSE)</f>
        <v>0</v>
      </c>
      <c r="DM63" s="75">
        <f>VLOOKUP($A63,'359'!$AJ$1:$HP$2,103,FALSE)</f>
        <v>0</v>
      </c>
      <c r="DN63" s="337"/>
      <c r="DO63" s="74">
        <f>VLOOKUP($A63,'359'!$AJ$1:$HP$2,104,FALSE)</f>
        <v>0</v>
      </c>
      <c r="DP63" s="69">
        <f>VLOOKUP($A63,'359'!$AJ$1:$HP$2,105,FALSE)</f>
        <v>0</v>
      </c>
      <c r="DQ63" s="69">
        <f>VLOOKUP($A63,'359'!$AJ$1:$HP$2,106,FALSE)</f>
        <v>0</v>
      </c>
      <c r="DR63" s="69">
        <f>VLOOKUP($A63,'359'!$AJ$1:$HP$2,107,FALSE)</f>
        <v>0</v>
      </c>
      <c r="DS63" s="69">
        <f>VLOOKUP($A63,'359'!$AJ$1:$HP$2,108,FALSE)</f>
        <v>0</v>
      </c>
      <c r="DT63" s="69">
        <f>VLOOKUP($A63,'359'!$AJ$1:$HP$2,109,FALSE)</f>
        <v>0</v>
      </c>
      <c r="DU63" s="75">
        <f>VLOOKUP($A63,'359'!$AJ$1:$HP$2,110,FALSE)</f>
        <v>0</v>
      </c>
      <c r="DV63" s="337"/>
      <c r="DW63" s="74">
        <f>VLOOKUP($A63,'359'!$AJ$1:$HP$2,111,FALSE)</f>
        <v>0</v>
      </c>
      <c r="DX63" s="69">
        <f>VLOOKUP($A63,'359'!$AJ$1:$HP$2,112,FALSE)</f>
        <v>0</v>
      </c>
      <c r="DY63" s="69">
        <f>VLOOKUP($A63,'359'!$AJ$1:$HP$2,113,FALSE)</f>
        <v>0</v>
      </c>
      <c r="DZ63" s="69">
        <f>VLOOKUP($A63,'359'!$AJ$1:$HP$2,114,FALSE)</f>
        <v>0</v>
      </c>
      <c r="EA63" s="69">
        <f>VLOOKUP($A63,'359'!$AJ$1:$HP$2,115,FALSE)</f>
        <v>0</v>
      </c>
      <c r="EB63" s="69">
        <f>VLOOKUP($A63,'359'!$AJ$1:$HP$2,116,FALSE)</f>
        <v>0</v>
      </c>
      <c r="EC63" s="75">
        <f>VLOOKUP($A63,'359'!$AJ$1:$HP$2,117,FALSE)</f>
        <v>0</v>
      </c>
      <c r="ED63" s="337"/>
      <c r="EE63" s="74">
        <f>VLOOKUP($A63,'359'!$AJ$1:$HP$2,118,FALSE)</f>
        <v>0</v>
      </c>
      <c r="EF63" s="69">
        <f>VLOOKUP($A63,'359'!$AJ$1:$HP$2,119,FALSE)</f>
        <v>0</v>
      </c>
      <c r="EG63" s="69">
        <f>VLOOKUP($A63,'359'!$AJ$1:$HP$2,120,FALSE)</f>
        <v>0</v>
      </c>
      <c r="EH63" s="69">
        <f>VLOOKUP($A63,'359'!$AJ$1:$HP$2,121,FALSE)</f>
        <v>0</v>
      </c>
      <c r="EI63" s="69">
        <f>VLOOKUP($A63,'359'!$AJ$1:$HP$2,122,FALSE)</f>
        <v>0</v>
      </c>
      <c r="EJ63" s="69">
        <f>VLOOKUP($A63,'359'!$AJ$1:$HP$2,123,FALSE)</f>
        <v>0</v>
      </c>
      <c r="EK63" s="75">
        <f>VLOOKUP($A63,'359'!$AJ$1:$HP$2,124,FALSE)</f>
        <v>0</v>
      </c>
      <c r="EL63" s="337"/>
      <c r="EM63" s="74">
        <f>VLOOKUP($A63,'359'!$AJ$1:$HP$2,125,FALSE)</f>
        <v>0</v>
      </c>
      <c r="EN63" s="69">
        <f>VLOOKUP($A63,'359'!$AJ$1:$HP$2,126,FALSE)</f>
        <v>0</v>
      </c>
      <c r="EO63" s="69">
        <f>VLOOKUP($A63,'359'!$AJ$1:$HP$2,127,FALSE)</f>
        <v>0</v>
      </c>
      <c r="EP63" s="69">
        <f>VLOOKUP($A63,'359'!$AJ$1:$HP$2,128,FALSE)</f>
        <v>0</v>
      </c>
      <c r="EQ63" s="69">
        <f>VLOOKUP($A63,'359'!$AJ$1:$HP$2,129,FALSE)</f>
        <v>0</v>
      </c>
      <c r="ER63" s="69">
        <f>VLOOKUP($A63,'359'!$AJ$1:$HP$2,130,FALSE)</f>
        <v>0</v>
      </c>
      <c r="ES63" s="75">
        <f>VLOOKUP($A63,'359'!$AJ$1:$HP$2,131,FALSE)</f>
        <v>0</v>
      </c>
      <c r="ET63" s="337"/>
      <c r="EU63" s="74">
        <f>VLOOKUP($A63,'359'!$AJ$1:$HP$2,132,FALSE)</f>
        <v>0</v>
      </c>
      <c r="EV63" s="69">
        <f>VLOOKUP($A63,'359'!$AJ$1:$HP$2,133,FALSE)</f>
        <v>0</v>
      </c>
      <c r="EW63" s="69">
        <f>VLOOKUP($A63,'359'!$AJ$1:$HP$2,134,FALSE)</f>
        <v>0</v>
      </c>
      <c r="EX63" s="69">
        <f>VLOOKUP($A63,'359'!$AJ$1:$HP$2,135,FALSE)</f>
        <v>0</v>
      </c>
      <c r="EY63" s="69">
        <f>VLOOKUP($A63,'359'!$AJ$1:$HP$2,136,FALSE)</f>
        <v>0</v>
      </c>
      <c r="EZ63" s="69">
        <f>VLOOKUP($A63,'359'!$AJ$1:$HP$2,137,FALSE)</f>
        <v>0</v>
      </c>
      <c r="FA63" s="75">
        <f>VLOOKUP($A63,'359'!$AJ$1:$HP$2,138,FALSE)</f>
        <v>0</v>
      </c>
      <c r="FB63" s="337"/>
      <c r="FC63" s="74">
        <f>VLOOKUP($A63,'359'!$AJ$1:$HP$2,139,FALSE)</f>
        <v>0</v>
      </c>
      <c r="FD63" s="69">
        <f>VLOOKUP($A63,'359'!$AJ$1:$HP$2,140,FALSE)</f>
        <v>0</v>
      </c>
      <c r="FE63" s="69">
        <f>VLOOKUP($A63,'359'!$AJ$1:$HP$2,141,FALSE)</f>
        <v>0</v>
      </c>
      <c r="FF63" s="69">
        <f>VLOOKUP($A63,'359'!$AJ$1:$HP$2,142,FALSE)</f>
        <v>0</v>
      </c>
      <c r="FG63" s="69">
        <f>VLOOKUP($A63,'359'!$AJ$1:$HP$2,143,FALSE)</f>
        <v>0</v>
      </c>
      <c r="FH63" s="69">
        <f>VLOOKUP($A63,'359'!$AJ$1:$HP$2,144,FALSE)</f>
        <v>0</v>
      </c>
      <c r="FI63" s="75">
        <f>VLOOKUP($A63,'359'!$AJ$1:$HP$2,145,FALSE)</f>
        <v>0</v>
      </c>
      <c r="FJ63" s="337"/>
      <c r="FK63" s="74">
        <f>VLOOKUP($A63,'359'!$AJ$1:$HP$2,146,FALSE)</f>
        <v>0</v>
      </c>
      <c r="FL63" s="69">
        <f>VLOOKUP($A63,'359'!$AJ$1:$HP$2,147,FALSE)</f>
        <v>0</v>
      </c>
      <c r="FM63" s="69">
        <f>VLOOKUP($A63,'359'!$AJ$1:$HP$2,148,FALSE)</f>
        <v>0</v>
      </c>
      <c r="FN63" s="69">
        <f>VLOOKUP($A63,'359'!$AJ$1:$HP$2,149,FALSE)</f>
        <v>0</v>
      </c>
      <c r="FO63" s="69">
        <f>VLOOKUP($A63,'359'!$AJ$1:$HP$2,150,FALSE)</f>
        <v>0</v>
      </c>
      <c r="FP63" s="69">
        <f>VLOOKUP($A63,'359'!$AJ$1:$HP$2,151,FALSE)</f>
        <v>0</v>
      </c>
      <c r="FQ63" s="75">
        <f>VLOOKUP($A63,'359'!$AJ$1:$HP$2,152,FALSE)</f>
        <v>0</v>
      </c>
      <c r="FR63" s="337"/>
      <c r="FS63" s="74">
        <f>VLOOKUP($A63,'359'!$AJ$1:$HP$2,153,FALSE)</f>
        <v>0</v>
      </c>
      <c r="FT63" s="69">
        <f>VLOOKUP($A63,'359'!$AJ$1:$HP$2,154,FALSE)</f>
        <v>0</v>
      </c>
      <c r="FU63" s="69">
        <f>VLOOKUP($A63,'359'!$AJ$1:$HP$2,155,FALSE)</f>
        <v>0</v>
      </c>
      <c r="FV63" s="69">
        <f>VLOOKUP($A63,'359'!$AJ$1:$HP$2,156,FALSE)</f>
        <v>0</v>
      </c>
      <c r="FW63" s="69">
        <f>VLOOKUP($A63,'359'!$AJ$1:$HP$2,157,FALSE)</f>
        <v>0</v>
      </c>
      <c r="FX63" s="69">
        <f>VLOOKUP($A63,'359'!$AJ$1:$HP$2,158,FALSE)</f>
        <v>0</v>
      </c>
      <c r="FY63" s="75">
        <f>VLOOKUP($A63,'359'!$AJ$1:$HP$2,159,FALSE)</f>
        <v>0</v>
      </c>
      <c r="FZ63" s="337"/>
      <c r="GA63" s="74">
        <f>VLOOKUP($A63,'359'!$AJ$1:$HP$2,160,FALSE)</f>
        <v>0</v>
      </c>
      <c r="GB63" s="69">
        <f>VLOOKUP($A63,'359'!$AJ$1:$HP$2,161,FALSE)</f>
        <v>0</v>
      </c>
      <c r="GC63" s="69">
        <f>VLOOKUP($A63,'359'!$AJ$1:$HP$2,162,FALSE)</f>
        <v>0</v>
      </c>
      <c r="GD63" s="69">
        <f>VLOOKUP($A63,'359'!$AJ$1:$HP$2,163,FALSE)</f>
        <v>0</v>
      </c>
      <c r="GE63" s="69">
        <f>VLOOKUP($A63,'359'!$AJ$1:$HP$2,164,FALSE)</f>
        <v>0</v>
      </c>
      <c r="GF63" s="69">
        <f>VLOOKUP($A63,'359'!$AJ$1:$HP$2,165,FALSE)</f>
        <v>0</v>
      </c>
      <c r="GG63" s="75">
        <f>VLOOKUP($A63,'359'!$AJ$1:$HP$2,166,FALSE)</f>
        <v>0</v>
      </c>
      <c r="GH63" s="337"/>
      <c r="GI63" s="74">
        <f>VLOOKUP($A63,'359'!$AJ$1:$HP$2,167,FALSE)</f>
        <v>0</v>
      </c>
      <c r="GJ63" s="69">
        <f>VLOOKUP($A63,'359'!$AJ$1:$HP$2,168,FALSE)</f>
        <v>0</v>
      </c>
      <c r="GK63" s="69">
        <f>VLOOKUP($A63,'359'!$AJ$1:$HP$2,169,FALSE)</f>
        <v>0</v>
      </c>
      <c r="GL63" s="69">
        <f>VLOOKUP($A63,'359'!$AJ$1:$HP$2,170,FALSE)</f>
        <v>0</v>
      </c>
      <c r="GM63" s="69">
        <f>VLOOKUP($A63,'359'!$AJ$1:$HP$2,171,FALSE)</f>
        <v>0</v>
      </c>
      <c r="GN63" s="69">
        <f>VLOOKUP($A63,'359'!$AJ$1:$HP$2,172,FALSE)</f>
        <v>0</v>
      </c>
      <c r="GO63" s="75">
        <f>VLOOKUP($A63,'359'!$AJ$1:$HP$2,173,FALSE)</f>
        <v>0</v>
      </c>
      <c r="GP63" s="337"/>
      <c r="GQ63" s="74">
        <f>VLOOKUP($A63,'359'!$AJ$1:$HP$2,174,FALSE)</f>
        <v>0</v>
      </c>
      <c r="GR63" s="69">
        <f>VLOOKUP($A63,'359'!$AJ$1:$HP$2,175,FALSE)</f>
        <v>0</v>
      </c>
      <c r="GS63" s="69">
        <f>VLOOKUP($A63,'359'!$AJ$1:$HP$2,176,FALSE)</f>
        <v>0</v>
      </c>
      <c r="GT63" s="69">
        <f>VLOOKUP($A63,'359'!$AJ$1:$HP$2,177,FALSE)</f>
        <v>0</v>
      </c>
      <c r="GU63" s="69">
        <f>VLOOKUP($A63,'359'!$AJ$1:$HP$2,178,FALSE)</f>
        <v>0</v>
      </c>
      <c r="GV63" s="69">
        <f>VLOOKUP($A63,'359'!$AJ$1:$HP$2,179,FALSE)</f>
        <v>0</v>
      </c>
      <c r="GW63" s="75">
        <f>VLOOKUP($A63,'359'!$AJ$1:$HP$2,180,FALSE)</f>
        <v>0</v>
      </c>
      <c r="GX63" s="337"/>
      <c r="GY63" s="74">
        <f>VLOOKUP($A63,'359'!$AJ$1:$HP$2,181,FALSE)</f>
        <v>0</v>
      </c>
      <c r="GZ63" s="69">
        <f>VLOOKUP($A63,'359'!$AJ$1:$HP$2,182,FALSE)</f>
        <v>0</v>
      </c>
      <c r="HA63" s="69">
        <f>VLOOKUP($A63,'359'!$AJ$1:$HP$2,183,FALSE)</f>
        <v>0</v>
      </c>
      <c r="HB63" s="69">
        <f>VLOOKUP($A63,'359'!$AJ$1:$HP$2,184,FALSE)</f>
        <v>0</v>
      </c>
      <c r="HC63" s="69">
        <f>VLOOKUP($A63,'359'!$AJ$1:$HP$2,185,FALSE)</f>
        <v>0</v>
      </c>
      <c r="HD63" s="69">
        <f>VLOOKUP($A63,'359'!$AJ$1:$HP$2,186,FALSE)</f>
        <v>0</v>
      </c>
      <c r="HE63" s="124">
        <f>VLOOKUP($A63,'359'!$AJ$1:$HP$2,187,FALSE)</f>
        <v>0</v>
      </c>
      <c r="HF63" s="24"/>
    </row>
    <row r="64" spans="1:214" x14ac:dyDescent="0.25">
      <c r="A64" s="290">
        <f t="shared" si="0"/>
        <v>260</v>
      </c>
      <c r="B64" s="291">
        <f>VLOOKUP($A64,'360'!$AO$1:$HU$2,2,FALSE)</f>
        <v>0</v>
      </c>
      <c r="C64" s="290">
        <f>VLOOKUP($A64,'360'!$AO$1:$HU$2,3,FALSE)</f>
        <v>0</v>
      </c>
      <c r="D64" s="290">
        <f>VLOOKUP($A64,'360'!$AO$1:$HU$2,4,FALSE)</f>
        <v>0</v>
      </c>
      <c r="E64" s="292">
        <f>VLOOKUP($A64,'360'!$AO$1:$HU$2,5,FALSE)</f>
        <v>0</v>
      </c>
      <c r="F64" s="337"/>
      <c r="G64" s="73">
        <f>VLOOKUP($A64,'360'!$AO$1:$HU$2,6,FALSE)</f>
        <v>0</v>
      </c>
      <c r="H64" s="24">
        <f>VLOOKUP($A64,'360'!$AO$1:$HU$2,7,FALSE)</f>
        <v>0</v>
      </c>
      <c r="I64" s="24">
        <f>VLOOKUP($A64,'360'!$AO$1:$HU$2,8,FALSE)</f>
        <v>0</v>
      </c>
      <c r="J64" s="24">
        <f>VLOOKUP($A64,'360'!$AO$1:$HU$2,9,FALSE)</f>
        <v>0</v>
      </c>
      <c r="K64" s="24">
        <f>VLOOKUP($A64,'360'!$AO$1:$HU$2,10,FALSE)</f>
        <v>0</v>
      </c>
      <c r="L64" s="24">
        <f>VLOOKUP($A64,'360'!$AO$1:$HU$2,11,FALSE)</f>
        <v>0</v>
      </c>
      <c r="M64" s="137">
        <f>VLOOKUP($A64,'360'!$AO$1:$HU$2,12,FALSE)</f>
        <v>0</v>
      </c>
      <c r="N64" s="337"/>
      <c r="O64" s="74">
        <f>VLOOKUP($A64,'360'!$AO$1:$HU$2,13,FALSE)</f>
        <v>0</v>
      </c>
      <c r="P64" s="69">
        <f>VLOOKUP($A64,'360'!$AO$1:$HU$2,14,FALSE)</f>
        <v>0</v>
      </c>
      <c r="Q64" s="69">
        <f>VLOOKUP($A64,'360'!$AO$1:$HU$2,15,FALSE)</f>
        <v>0</v>
      </c>
      <c r="R64" s="69">
        <f>VLOOKUP($A64,'360'!$AO$1:$HU$2,16,FALSE)</f>
        <v>0</v>
      </c>
      <c r="S64" s="69">
        <f>VLOOKUP($A64,'360'!$AO$1:$HU$2,17,FALSE)</f>
        <v>0</v>
      </c>
      <c r="T64" s="69">
        <f>VLOOKUP($A64,'360'!$AO$1:$HU$2,18,FALSE)</f>
        <v>0</v>
      </c>
      <c r="U64" s="75">
        <f>VLOOKUP($A64,'360'!$AO$1:$HU$2,19,FALSE)</f>
        <v>0</v>
      </c>
      <c r="V64" s="337"/>
      <c r="W64" s="74">
        <f>VLOOKUP($A64,'360'!$AO$1:$HU$2,20,FALSE)</f>
        <v>0</v>
      </c>
      <c r="X64" s="69">
        <f>VLOOKUP($A64,'360'!$AO$1:$HU$2,21,FALSE)</f>
        <v>0</v>
      </c>
      <c r="Y64" s="69">
        <f>VLOOKUP($A64,'360'!$AO$1:$HU$2,22,FALSE)</f>
        <v>0</v>
      </c>
      <c r="Z64" s="69">
        <f>VLOOKUP($A64,'360'!$AO$1:$HU$2,23,FALSE)</f>
        <v>0</v>
      </c>
      <c r="AA64" s="69">
        <f>VLOOKUP($A64,'360'!$AO$1:$HU$2,24,FALSE)</f>
        <v>0</v>
      </c>
      <c r="AB64" s="69">
        <f>VLOOKUP($A64,'360'!$AO$1:$HU$2,25,FALSE)</f>
        <v>0</v>
      </c>
      <c r="AC64" s="75">
        <f>VLOOKUP($A64,'360'!$AO$1:$HU$2,26,FALSE)</f>
        <v>0</v>
      </c>
      <c r="AD64" s="337"/>
      <c r="AE64" s="74">
        <f>VLOOKUP($A64,'360'!$AO$1:$HU$2,27,FALSE)</f>
        <v>0</v>
      </c>
      <c r="AF64" s="69">
        <f>VLOOKUP($A64,'360'!$AO$1:$HU$2,28,FALSE)</f>
        <v>0</v>
      </c>
      <c r="AG64" s="69">
        <f>VLOOKUP($A64,'360'!$AO$1:$HU$2,29,FALSE)</f>
        <v>0</v>
      </c>
      <c r="AH64" s="69">
        <f>VLOOKUP($A64,'360'!$AO$1:$HU$2,30,FALSE)</f>
        <v>0</v>
      </c>
      <c r="AI64" s="69">
        <f>VLOOKUP($A64,'360'!$AO$1:$HU$2,31,FALSE)</f>
        <v>0</v>
      </c>
      <c r="AJ64" s="69">
        <f>VLOOKUP($A64,'360'!$AO$1:$HU$2,32,FALSE)</f>
        <v>0</v>
      </c>
      <c r="AK64" s="75">
        <f>VLOOKUP($A64,'360'!$AO$1:$HU$2,33,FALSE)</f>
        <v>0</v>
      </c>
      <c r="AL64" s="337"/>
      <c r="AM64" s="74">
        <f>VLOOKUP($A64,'360'!$AO$1:$HU$2,34,FALSE)</f>
        <v>0</v>
      </c>
      <c r="AN64" s="69">
        <f>VLOOKUP($A64,'360'!$AO$1:$HU$2,35,FALSE)</f>
        <v>0</v>
      </c>
      <c r="AO64" s="69">
        <f>VLOOKUP($A64,'360'!$AO$1:$HU$2,36,FALSE)</f>
        <v>0</v>
      </c>
      <c r="AP64" s="69">
        <f>VLOOKUP($A64,'360'!$AO$1:$HU$2,37,FALSE)</f>
        <v>0</v>
      </c>
      <c r="AQ64" s="69">
        <f>VLOOKUP($A64,'360'!$AO$1:$HU$2,38,FALSE)</f>
        <v>0</v>
      </c>
      <c r="AR64" s="69">
        <f>VLOOKUP($A64,'360'!$AO$1:$HU$2,39,FALSE)</f>
        <v>0</v>
      </c>
      <c r="AS64" s="75">
        <f>VLOOKUP($A64,'360'!$AO$1:$HU$2,40,FALSE)</f>
        <v>0</v>
      </c>
      <c r="AT64" s="337"/>
      <c r="AU64" s="74">
        <f>VLOOKUP($A64,'360'!$AO$1:$HU$2,41,FALSE)</f>
        <v>0</v>
      </c>
      <c r="AV64" s="69">
        <f>VLOOKUP($A64,'360'!$AO$1:$HU$2,42,FALSE)</f>
        <v>0</v>
      </c>
      <c r="AW64" s="69">
        <f>VLOOKUP($A64,'360'!$AO$1:$HU$2,43,FALSE)</f>
        <v>0</v>
      </c>
      <c r="AX64" s="69">
        <f>VLOOKUP($A64,'360'!$AO$1:$HU$2,44,FALSE)</f>
        <v>0</v>
      </c>
      <c r="AY64" s="69">
        <f>VLOOKUP($A64,'360'!$AO$1:$HU$2,45,FALSE)</f>
        <v>0</v>
      </c>
      <c r="AZ64" s="69">
        <f>VLOOKUP($A64,'360'!$AO$1:$HU$2,46,FALSE)</f>
        <v>0</v>
      </c>
      <c r="BA64" s="75">
        <f>VLOOKUP($A64,'360'!$AO$1:$HU$2,47,FALSE)</f>
        <v>0</v>
      </c>
      <c r="BB64" s="337"/>
      <c r="BC64" s="74">
        <f>VLOOKUP($A64,'360'!$AO$1:$HU$2,48,FALSE)</f>
        <v>0</v>
      </c>
      <c r="BD64" s="69">
        <f>VLOOKUP($A64,'360'!$AO$1:$HU$2,49,FALSE)</f>
        <v>0</v>
      </c>
      <c r="BE64" s="69">
        <f>VLOOKUP($A64,'360'!$AO$1:$HU$2,50,FALSE)</f>
        <v>0</v>
      </c>
      <c r="BF64" s="69">
        <f>VLOOKUP($A64,'360'!$AO$1:$HU$2,51,FALSE)</f>
        <v>0</v>
      </c>
      <c r="BG64" s="69">
        <f>VLOOKUP($A64,'360'!$AO$1:$HU$2,52,FALSE)</f>
        <v>0</v>
      </c>
      <c r="BH64" s="69">
        <f>VLOOKUP($A64,'360'!$AO$1:$HU$2,53,FALSE)</f>
        <v>0</v>
      </c>
      <c r="BI64" s="75">
        <f>VLOOKUP($A64,'360'!$AO$1:$HU$2,54,FALSE)</f>
        <v>0</v>
      </c>
      <c r="BJ64" s="337"/>
      <c r="BK64" s="74">
        <f>VLOOKUP($A64,'360'!$AO$1:$HU$2,55,FALSE)</f>
        <v>0</v>
      </c>
      <c r="BL64" s="69">
        <f>VLOOKUP($A64,'360'!$AO$1:$HU$2,56,FALSE)</f>
        <v>0</v>
      </c>
      <c r="BM64" s="69">
        <f>VLOOKUP($A64,'360'!$AO$1:$HU$2,57,FALSE)</f>
        <v>0</v>
      </c>
      <c r="BN64" s="69">
        <f>VLOOKUP($A64,'360'!$AO$1:$HU$2,58,FALSE)</f>
        <v>0</v>
      </c>
      <c r="BO64" s="69">
        <f>VLOOKUP($A64,'360'!$AO$1:$HU$2,59,FALSE)</f>
        <v>0</v>
      </c>
      <c r="BP64" s="69">
        <f>VLOOKUP($A64,'360'!$AO$1:$HU$2,60,FALSE)</f>
        <v>0</v>
      </c>
      <c r="BQ64" s="75">
        <f>VLOOKUP($A64,'360'!$AO$1:$HU$2,61,FALSE)</f>
        <v>0</v>
      </c>
      <c r="BR64" s="337"/>
      <c r="BS64" s="74">
        <f>VLOOKUP($A64,'360'!$AO$1:$HU$2,62,FALSE)</f>
        <v>0</v>
      </c>
      <c r="BT64" s="69">
        <f>VLOOKUP($A64,'360'!$AO$1:$HU$2,63,FALSE)</f>
        <v>0</v>
      </c>
      <c r="BU64" s="69">
        <f>VLOOKUP($A64,'360'!$AO$1:$HU$2,64,FALSE)</f>
        <v>0</v>
      </c>
      <c r="BV64" s="69">
        <f>VLOOKUP($A64,'360'!$AO$1:$HU$2,65,FALSE)</f>
        <v>0</v>
      </c>
      <c r="BW64" s="69">
        <f>VLOOKUP($A64,'360'!$AO$1:$HU$2,66,FALSE)</f>
        <v>0</v>
      </c>
      <c r="BX64" s="69">
        <f>VLOOKUP($A64,'360'!$AO$1:$HU$2,67,FALSE)</f>
        <v>0</v>
      </c>
      <c r="BY64" s="75">
        <f>VLOOKUP($A64,'360'!$AO$1:$HU$2,68,FALSE)</f>
        <v>0</v>
      </c>
      <c r="BZ64" s="337"/>
      <c r="CA64" s="74">
        <f>VLOOKUP($A64,'360'!$AO$1:$HU$2,69,FALSE)</f>
        <v>0</v>
      </c>
      <c r="CB64" s="69">
        <f>VLOOKUP($A64,'360'!$AO$1:$HU$2,70,FALSE)</f>
        <v>0</v>
      </c>
      <c r="CC64" s="69">
        <f>VLOOKUP($A64,'360'!$AO$1:$HU$2,71,FALSE)</f>
        <v>0</v>
      </c>
      <c r="CD64" s="69">
        <f>VLOOKUP($A64,'360'!$AO$1:$HU$2,72,FALSE)</f>
        <v>0</v>
      </c>
      <c r="CE64" s="69">
        <f>VLOOKUP($A64,'360'!$AO$1:$HU$2,73,FALSE)</f>
        <v>0</v>
      </c>
      <c r="CF64" s="69">
        <f>VLOOKUP($A64,'360'!$AO$1:$HU$2,74,FALSE)</f>
        <v>0</v>
      </c>
      <c r="CG64" s="75">
        <f>VLOOKUP($A64,'360'!$AO$1:$HU$2,75,FALSE)</f>
        <v>0</v>
      </c>
      <c r="CH64" s="337"/>
      <c r="CI64" s="74">
        <f>VLOOKUP($A64,'360'!$AO$1:$HU$2,76,FALSE)</f>
        <v>0</v>
      </c>
      <c r="CJ64" s="69">
        <f>VLOOKUP($A64,'360'!$AO$1:$HU$2,77,FALSE)</f>
        <v>0</v>
      </c>
      <c r="CK64" s="69">
        <f>VLOOKUP($A64,'360'!$AO$1:$HU$2,78,FALSE)</f>
        <v>0</v>
      </c>
      <c r="CL64" s="69">
        <f>VLOOKUP($A64,'360'!$AO$1:$HU$2,79,FALSE)</f>
        <v>0</v>
      </c>
      <c r="CM64" s="69">
        <f>VLOOKUP($A64,'360'!$AO$1:$HU$2,80,FALSE)</f>
        <v>0</v>
      </c>
      <c r="CN64" s="69">
        <f>VLOOKUP($A64,'360'!$AO$1:$HU$2,81,FALSE)</f>
        <v>0</v>
      </c>
      <c r="CO64" s="75">
        <f>VLOOKUP($A64,'360'!$AO$1:$HU$2,82,FALSE)</f>
        <v>0</v>
      </c>
      <c r="CP64" s="337"/>
      <c r="CQ64" s="74">
        <f>VLOOKUP($A64,'360'!$AO$1:$HU$2,83,FALSE)</f>
        <v>0</v>
      </c>
      <c r="CR64" s="69">
        <f>VLOOKUP($A64,'360'!$AO$1:$HU$2,84,FALSE)</f>
        <v>0</v>
      </c>
      <c r="CS64" s="69">
        <f>VLOOKUP($A64,'360'!$AO$1:$HU$2,85,FALSE)</f>
        <v>0</v>
      </c>
      <c r="CT64" s="69">
        <f>VLOOKUP($A64,'360'!$AO$1:$HU$2,86,FALSE)</f>
        <v>0</v>
      </c>
      <c r="CU64" s="69">
        <f>VLOOKUP($A64,'360'!$AO$1:$HU$2,87,FALSE)</f>
        <v>0</v>
      </c>
      <c r="CV64" s="69">
        <f>VLOOKUP($A64,'360'!$AO$1:$HU$2,88,FALSE)</f>
        <v>0</v>
      </c>
      <c r="CW64" s="75">
        <f>VLOOKUP($A64,'360'!$AO$1:$HU$2,89,FALSE)</f>
        <v>0</v>
      </c>
      <c r="CX64" s="337"/>
      <c r="CY64" s="74">
        <f>VLOOKUP($A64,'360'!$AO$1:$HU$2,90,FALSE)</f>
        <v>0</v>
      </c>
      <c r="CZ64" s="69">
        <f>VLOOKUP($A64,'360'!$AO$1:$HU$2,91,FALSE)</f>
        <v>0</v>
      </c>
      <c r="DA64" s="69">
        <f>VLOOKUP($A64,'360'!$AO$1:$HU$2,92,FALSE)</f>
        <v>0</v>
      </c>
      <c r="DB64" s="69">
        <f>VLOOKUP($A64,'360'!$AO$1:$HU$2,93,FALSE)</f>
        <v>0</v>
      </c>
      <c r="DC64" s="69">
        <f>VLOOKUP($A64,'360'!$AO$1:$HU$2,94,FALSE)</f>
        <v>0</v>
      </c>
      <c r="DD64" s="69">
        <f>VLOOKUP($A64,'360'!$AO$1:$HU$2,95,FALSE)</f>
        <v>0</v>
      </c>
      <c r="DE64" s="75">
        <f>VLOOKUP($A64,'360'!$AO$1:$HU$2,96,FALSE)</f>
        <v>0</v>
      </c>
      <c r="DF64" s="337"/>
      <c r="DG64" s="74">
        <f>VLOOKUP($A64,'360'!$AO$1:$HU$2,97,FALSE)</f>
        <v>0</v>
      </c>
      <c r="DH64" s="69">
        <f>VLOOKUP($A64,'360'!$AO$1:$HU$2,98,FALSE)</f>
        <v>0</v>
      </c>
      <c r="DI64" s="69">
        <f>VLOOKUP($A64,'360'!$AO$1:$HU$2,99,FALSE)</f>
        <v>0</v>
      </c>
      <c r="DJ64" s="69">
        <f>VLOOKUP($A64,'360'!$AO$1:$HU$2,100,FALSE)</f>
        <v>0</v>
      </c>
      <c r="DK64" s="69">
        <f>VLOOKUP($A64,'360'!$AO$1:$HU$2,101,FALSE)</f>
        <v>0</v>
      </c>
      <c r="DL64" s="69">
        <f>VLOOKUP($A64,'360'!$AO$1:$HU$2,102,FALSE)</f>
        <v>0</v>
      </c>
      <c r="DM64" s="75">
        <f>VLOOKUP($A64,'360'!$AO$1:$HU$2,103,FALSE)</f>
        <v>0</v>
      </c>
      <c r="DN64" s="337"/>
      <c r="DO64" s="74">
        <f>VLOOKUP($A64,'360'!$AO$1:$HU$2,104,FALSE)</f>
        <v>0</v>
      </c>
      <c r="DP64" s="69">
        <f>VLOOKUP($A64,'360'!$AO$1:$HU$2,105,FALSE)</f>
        <v>0</v>
      </c>
      <c r="DQ64" s="69">
        <f>VLOOKUP($A64,'360'!$AO$1:$HU$2,106,FALSE)</f>
        <v>0</v>
      </c>
      <c r="DR64" s="69">
        <f>VLOOKUP($A64,'360'!$AO$1:$HU$2,107,FALSE)</f>
        <v>0</v>
      </c>
      <c r="DS64" s="69">
        <f>VLOOKUP($A64,'360'!$AO$1:$HU$2,108,FALSE)</f>
        <v>0</v>
      </c>
      <c r="DT64" s="69">
        <f>VLOOKUP($A64,'360'!$AO$1:$HU$2,109,FALSE)</f>
        <v>0</v>
      </c>
      <c r="DU64" s="75">
        <f>VLOOKUP($A64,'360'!$AO$1:$HU$2,110,FALSE)</f>
        <v>0</v>
      </c>
      <c r="DV64" s="337"/>
      <c r="DW64" s="74">
        <f>VLOOKUP($A64,'360'!$AO$1:$HU$2,111,FALSE)</f>
        <v>0</v>
      </c>
      <c r="DX64" s="69">
        <f>VLOOKUP($A64,'360'!$AO$1:$HU$2,112,FALSE)</f>
        <v>0</v>
      </c>
      <c r="DY64" s="69">
        <f>VLOOKUP($A64,'360'!$AO$1:$HU$2,113,FALSE)</f>
        <v>0</v>
      </c>
      <c r="DZ64" s="69">
        <f>VLOOKUP($A64,'360'!$AO$1:$HU$2,114,FALSE)</f>
        <v>0</v>
      </c>
      <c r="EA64" s="69">
        <f>VLOOKUP($A64,'360'!$AO$1:$HU$2,115,FALSE)</f>
        <v>0</v>
      </c>
      <c r="EB64" s="69">
        <f>VLOOKUP($A64,'360'!$AO$1:$HU$2,116,FALSE)</f>
        <v>0</v>
      </c>
      <c r="EC64" s="75">
        <f>VLOOKUP($A64,'360'!$AO$1:$HU$2,117,FALSE)</f>
        <v>0</v>
      </c>
      <c r="ED64" s="337"/>
      <c r="EE64" s="74">
        <f>VLOOKUP($A64,'360'!$AO$1:$HU$2,118,FALSE)</f>
        <v>0</v>
      </c>
      <c r="EF64" s="69">
        <f>VLOOKUP($A64,'360'!$AO$1:$HU$2,119,FALSE)</f>
        <v>0</v>
      </c>
      <c r="EG64" s="69">
        <f>VLOOKUP($A64,'360'!$AO$1:$HU$2,120,FALSE)</f>
        <v>0</v>
      </c>
      <c r="EH64" s="69">
        <f>VLOOKUP($A64,'360'!$AO$1:$HU$2,121,FALSE)</f>
        <v>0</v>
      </c>
      <c r="EI64" s="69">
        <f>VLOOKUP($A64,'360'!$AO$1:$HU$2,122,FALSE)</f>
        <v>0</v>
      </c>
      <c r="EJ64" s="69">
        <f>VLOOKUP($A64,'360'!$AO$1:$HU$2,123,FALSE)</f>
        <v>0</v>
      </c>
      <c r="EK64" s="75">
        <f>VLOOKUP($A64,'360'!$AO$1:$HU$2,124,FALSE)</f>
        <v>0</v>
      </c>
      <c r="EL64" s="337"/>
      <c r="EM64" s="74">
        <f>VLOOKUP($A64,'360'!$AO$1:$HU$2,125,FALSE)</f>
        <v>0</v>
      </c>
      <c r="EN64" s="69">
        <f>VLOOKUP($A64,'360'!$AO$1:$HU$2,126,FALSE)</f>
        <v>0</v>
      </c>
      <c r="EO64" s="69">
        <f>VLOOKUP($A64,'360'!$AO$1:$HU$2,127,FALSE)</f>
        <v>0</v>
      </c>
      <c r="EP64" s="69">
        <f>VLOOKUP($A64,'360'!$AO$1:$HU$2,128,FALSE)</f>
        <v>0</v>
      </c>
      <c r="EQ64" s="69">
        <f>VLOOKUP($A64,'360'!$AO$1:$HU$2,129,FALSE)</f>
        <v>0</v>
      </c>
      <c r="ER64" s="69">
        <f>VLOOKUP($A64,'360'!$AO$1:$HU$2,130,FALSE)</f>
        <v>0</v>
      </c>
      <c r="ES64" s="75">
        <f>VLOOKUP($A64,'360'!$AO$1:$HU$2,131,FALSE)</f>
        <v>0</v>
      </c>
      <c r="ET64" s="337"/>
      <c r="EU64" s="74">
        <f>VLOOKUP($A64,'360'!$AO$1:$HU$2,132,FALSE)</f>
        <v>0</v>
      </c>
      <c r="EV64" s="69">
        <f>VLOOKUP($A64,'360'!$AO$1:$HU$2,133,FALSE)</f>
        <v>0</v>
      </c>
      <c r="EW64" s="69">
        <f>VLOOKUP($A64,'360'!$AO$1:$HU$2,134,FALSE)</f>
        <v>0</v>
      </c>
      <c r="EX64" s="69">
        <f>VLOOKUP($A64,'360'!$AO$1:$HU$2,135,FALSE)</f>
        <v>0</v>
      </c>
      <c r="EY64" s="69">
        <f>VLOOKUP($A64,'360'!$AO$1:$HU$2,136,FALSE)</f>
        <v>0</v>
      </c>
      <c r="EZ64" s="69">
        <f>VLOOKUP($A64,'360'!$AO$1:$HU$2,137,FALSE)</f>
        <v>0</v>
      </c>
      <c r="FA64" s="75">
        <f>VLOOKUP($A64,'360'!$AO$1:$HU$2,138,FALSE)</f>
        <v>0</v>
      </c>
      <c r="FB64" s="337"/>
      <c r="FC64" s="74">
        <f>VLOOKUP($A64,'360'!$AO$1:$HU$2,139,FALSE)</f>
        <v>0</v>
      </c>
      <c r="FD64" s="69">
        <f>VLOOKUP($A64,'360'!$AO$1:$HU$2,140,FALSE)</f>
        <v>0</v>
      </c>
      <c r="FE64" s="69">
        <f>VLOOKUP($A64,'360'!$AO$1:$HU$2,141,FALSE)</f>
        <v>0</v>
      </c>
      <c r="FF64" s="69">
        <f>VLOOKUP($A64,'360'!$AO$1:$HU$2,142,FALSE)</f>
        <v>0</v>
      </c>
      <c r="FG64" s="69">
        <f>VLOOKUP($A64,'360'!$AO$1:$HU$2,143,FALSE)</f>
        <v>0</v>
      </c>
      <c r="FH64" s="69">
        <f>VLOOKUP($A64,'360'!$AO$1:$HU$2,144,FALSE)</f>
        <v>0</v>
      </c>
      <c r="FI64" s="75">
        <f>VLOOKUP($A64,'360'!$AO$1:$HU$2,145,FALSE)</f>
        <v>0</v>
      </c>
      <c r="FJ64" s="337"/>
      <c r="FK64" s="74">
        <f>VLOOKUP($A64,'360'!$AO$1:$HU$2,146,FALSE)</f>
        <v>0</v>
      </c>
      <c r="FL64" s="69">
        <f>VLOOKUP($A64,'360'!$AO$1:$HU$2,147,FALSE)</f>
        <v>0</v>
      </c>
      <c r="FM64" s="69">
        <f>VLOOKUP($A64,'360'!$AO$1:$HU$2,148,FALSE)</f>
        <v>0</v>
      </c>
      <c r="FN64" s="69">
        <f>VLOOKUP($A64,'360'!$AO$1:$HU$2,149,FALSE)</f>
        <v>0</v>
      </c>
      <c r="FO64" s="69">
        <f>VLOOKUP($A64,'360'!$AO$1:$HU$2,150,FALSE)</f>
        <v>0</v>
      </c>
      <c r="FP64" s="69">
        <f>VLOOKUP($A64,'360'!$AO$1:$HU$2,151,FALSE)</f>
        <v>0</v>
      </c>
      <c r="FQ64" s="75">
        <f>VLOOKUP($A64,'360'!$AO$1:$HU$2,152,FALSE)</f>
        <v>0</v>
      </c>
      <c r="FR64" s="337"/>
      <c r="FS64" s="74">
        <f>VLOOKUP($A64,'360'!$AO$1:$HU$2,153,FALSE)</f>
        <v>0</v>
      </c>
      <c r="FT64" s="69">
        <f>VLOOKUP($A64,'360'!$AO$1:$HU$2,154,FALSE)</f>
        <v>0</v>
      </c>
      <c r="FU64" s="69">
        <f>VLOOKUP($A64,'360'!$AO$1:$HU$2,155,FALSE)</f>
        <v>0</v>
      </c>
      <c r="FV64" s="69">
        <f>VLOOKUP($A64,'360'!$AO$1:$HU$2,156,FALSE)</f>
        <v>0</v>
      </c>
      <c r="FW64" s="69">
        <f>VLOOKUP($A64,'360'!$AO$1:$HU$2,157,FALSE)</f>
        <v>0</v>
      </c>
      <c r="FX64" s="69">
        <f>VLOOKUP($A64,'360'!$AO$1:$HU$2,158,FALSE)</f>
        <v>0</v>
      </c>
      <c r="FY64" s="75">
        <f>VLOOKUP($A64,'360'!$AO$1:$HU$2,159,FALSE)</f>
        <v>0</v>
      </c>
      <c r="FZ64" s="337"/>
      <c r="GA64" s="74">
        <f>VLOOKUP($A64,'360'!$AO$1:$HU$2,160,FALSE)</f>
        <v>0</v>
      </c>
      <c r="GB64" s="69">
        <f>VLOOKUP($A64,'360'!$AO$1:$HU$2,161,FALSE)</f>
        <v>0</v>
      </c>
      <c r="GC64" s="69">
        <f>VLOOKUP($A64,'360'!$AO$1:$HU$2,162,FALSE)</f>
        <v>0</v>
      </c>
      <c r="GD64" s="69">
        <f>VLOOKUP($A64,'360'!$AO$1:$HU$2,163,FALSE)</f>
        <v>0</v>
      </c>
      <c r="GE64" s="69">
        <f>VLOOKUP($A64,'360'!$AO$1:$HU$2,164,FALSE)</f>
        <v>0</v>
      </c>
      <c r="GF64" s="69">
        <f>VLOOKUP($A64,'360'!$AO$1:$HU$2,165,FALSE)</f>
        <v>0</v>
      </c>
      <c r="GG64" s="75">
        <f>VLOOKUP($A64,'360'!$AO$1:$HU$2,166,FALSE)</f>
        <v>0</v>
      </c>
      <c r="GH64" s="337"/>
      <c r="GI64" s="74">
        <f>VLOOKUP($A64,'360'!$AO$1:$HU$2,167,FALSE)</f>
        <v>0</v>
      </c>
      <c r="GJ64" s="69">
        <f>VLOOKUP($A64,'360'!$AO$1:$HU$2,168,FALSE)</f>
        <v>0</v>
      </c>
      <c r="GK64" s="69">
        <f>VLOOKUP($A64,'360'!$AO$1:$HU$2,169,FALSE)</f>
        <v>0</v>
      </c>
      <c r="GL64" s="69">
        <f>VLOOKUP($A64,'360'!$AO$1:$HU$2,170,FALSE)</f>
        <v>0</v>
      </c>
      <c r="GM64" s="69">
        <f>VLOOKUP($A64,'360'!$AO$1:$HU$2,171,FALSE)</f>
        <v>0</v>
      </c>
      <c r="GN64" s="69">
        <f>VLOOKUP($A64,'360'!$AO$1:$HU$2,172,FALSE)</f>
        <v>0</v>
      </c>
      <c r="GO64" s="75">
        <f>VLOOKUP($A64,'360'!$AO$1:$HU$2,173,FALSE)</f>
        <v>0</v>
      </c>
      <c r="GP64" s="337"/>
      <c r="GQ64" s="74">
        <f>VLOOKUP($A64,'360'!$AO$1:$HU$2,174,FALSE)</f>
        <v>0</v>
      </c>
      <c r="GR64" s="69">
        <f>VLOOKUP($A64,'360'!$AO$1:$HU$2,175,FALSE)</f>
        <v>0</v>
      </c>
      <c r="GS64" s="69">
        <f>VLOOKUP($A64,'360'!$AO$1:$HU$2,176,FALSE)</f>
        <v>0</v>
      </c>
      <c r="GT64" s="69">
        <f>VLOOKUP($A64,'360'!$AO$1:$HU$2,177,FALSE)</f>
        <v>0</v>
      </c>
      <c r="GU64" s="69">
        <f>VLOOKUP($A64,'360'!$AO$1:$HU$2,178,FALSE)</f>
        <v>0</v>
      </c>
      <c r="GV64" s="69">
        <f>VLOOKUP($A64,'360'!$AO$1:$HU$2,179,FALSE)</f>
        <v>0</v>
      </c>
      <c r="GW64" s="75">
        <f>VLOOKUP($A64,'360'!$AO$1:$HU$2,180,FALSE)</f>
        <v>0</v>
      </c>
      <c r="GX64" s="337"/>
      <c r="GY64" s="74">
        <f>VLOOKUP($A64,'360'!$AO$1:$HU$2,181,FALSE)</f>
        <v>0</v>
      </c>
      <c r="GZ64" s="69">
        <f>VLOOKUP($A64,'360'!$AO$1:$HU$2,182,FALSE)</f>
        <v>0</v>
      </c>
      <c r="HA64" s="69">
        <f>VLOOKUP($A64,'360'!$AO$1:$HU$2,183,FALSE)</f>
        <v>0</v>
      </c>
      <c r="HB64" s="69">
        <f>VLOOKUP($A64,'360'!$AO$1:$HU$2,184,FALSE)</f>
        <v>0</v>
      </c>
      <c r="HC64" s="69">
        <f>VLOOKUP($A64,'360'!$AO$1:$HU$2,185,FALSE)</f>
        <v>0</v>
      </c>
      <c r="HD64" s="69">
        <f>VLOOKUP($A64,'360'!$AO$1:$HU$2,186,FALSE)</f>
        <v>0</v>
      </c>
      <c r="HE64" s="124">
        <f>VLOOKUP($A64,'360'!$AO$1:$HU$2,187,FALSE)</f>
        <v>0</v>
      </c>
      <c r="HF64" s="24"/>
    </row>
    <row r="65" spans="1:214" x14ac:dyDescent="0.25">
      <c r="A65" s="290">
        <f t="shared" si="0"/>
        <v>261</v>
      </c>
      <c r="B65" s="291">
        <f>VLOOKUP($A65,'361'!$AG$1:$HM$2,2,FALSE)</f>
        <v>0</v>
      </c>
      <c r="C65" s="290">
        <f>VLOOKUP($A65,'361'!$AG$1:$HM$2,3,FALSE)</f>
        <v>0</v>
      </c>
      <c r="D65" s="290">
        <f>VLOOKUP($A65,'361'!$AG$1:$HM$2,4,FALSE)</f>
        <v>0</v>
      </c>
      <c r="E65" s="292">
        <f>VLOOKUP($A65,'361'!$AG$1:$HM$2,5,FALSE)</f>
        <v>0</v>
      </c>
      <c r="F65" s="337"/>
      <c r="G65" s="73">
        <f>VLOOKUP($A65,'361'!$AG$1:$HM$2,6,FALSE)</f>
        <v>0</v>
      </c>
      <c r="H65" s="24">
        <f>VLOOKUP($A65,'361'!$AG$1:$HM$2,7,FALSE)</f>
        <v>0</v>
      </c>
      <c r="I65" s="24">
        <f>VLOOKUP($A65,'361'!$AG$1:$HM$2,8,FALSE)</f>
        <v>0</v>
      </c>
      <c r="J65" s="24">
        <f>VLOOKUP($A65,'361'!$AG$1:$HM$2,9,FALSE)</f>
        <v>0</v>
      </c>
      <c r="K65" s="24">
        <f>VLOOKUP($A65,'361'!$AG$1:$HM$2,10,FALSE)</f>
        <v>0</v>
      </c>
      <c r="L65" s="24">
        <f>VLOOKUP($A65,'361'!$AG$1:$HM$2,11,FALSE)</f>
        <v>0</v>
      </c>
      <c r="M65" s="137">
        <f>VLOOKUP($A65,'361'!$AG$1:$HM$2,12,FALSE)</f>
        <v>0</v>
      </c>
      <c r="N65" s="337"/>
      <c r="O65" s="74">
        <f>VLOOKUP($A65,'361'!$AG$1:$HM$2,13,FALSE)</f>
        <v>0</v>
      </c>
      <c r="P65" s="69">
        <f>VLOOKUP($A65,'361'!$AG$1:$HM$2,14,FALSE)</f>
        <v>0</v>
      </c>
      <c r="Q65" s="69">
        <f>VLOOKUP($A65,'361'!$AG$1:$HM$2,15,FALSE)</f>
        <v>0</v>
      </c>
      <c r="R65" s="69">
        <f>VLOOKUP($A65,'361'!$AG$1:$HM$2,16,FALSE)</f>
        <v>0</v>
      </c>
      <c r="S65" s="69">
        <f>VLOOKUP($A65,'361'!$AG$1:$HM$2,17,FALSE)</f>
        <v>0</v>
      </c>
      <c r="T65" s="69">
        <f>VLOOKUP($A65,'361'!$AG$1:$HM$2,18,FALSE)</f>
        <v>0</v>
      </c>
      <c r="U65" s="75">
        <f>VLOOKUP($A65,'361'!$AG$1:$HM$2,19,FALSE)</f>
        <v>0</v>
      </c>
      <c r="V65" s="337"/>
      <c r="W65" s="74">
        <f>VLOOKUP($A65,'361'!$AG$1:$HM$2,20,FALSE)</f>
        <v>0</v>
      </c>
      <c r="X65" s="69">
        <f>VLOOKUP($A65,'361'!$AG$1:$HM$2,21,FALSE)</f>
        <v>0</v>
      </c>
      <c r="Y65" s="69">
        <f>VLOOKUP($A65,'361'!$AG$1:$HM$2,22,FALSE)</f>
        <v>0</v>
      </c>
      <c r="Z65" s="69">
        <f>VLOOKUP($A65,'361'!$AG$1:$HM$2,23,FALSE)</f>
        <v>0</v>
      </c>
      <c r="AA65" s="69">
        <f>VLOOKUP($A65,'361'!$AG$1:$HM$2,24,FALSE)</f>
        <v>0</v>
      </c>
      <c r="AB65" s="69">
        <f>VLOOKUP($A65,'361'!$AG$1:$HM$2,25,FALSE)</f>
        <v>0</v>
      </c>
      <c r="AC65" s="75">
        <f>VLOOKUP($A65,'361'!$AG$1:$HM$2,26,FALSE)</f>
        <v>0</v>
      </c>
      <c r="AD65" s="337"/>
      <c r="AE65" s="74">
        <f>VLOOKUP($A65,'361'!$AG$1:$HM$2,27,FALSE)</f>
        <v>0</v>
      </c>
      <c r="AF65" s="69">
        <f>VLOOKUP($A65,'361'!$AG$1:$HM$2,28,FALSE)</f>
        <v>0</v>
      </c>
      <c r="AG65" s="69">
        <f>VLOOKUP($A65,'361'!$AG$1:$HM$2,29,FALSE)</f>
        <v>0</v>
      </c>
      <c r="AH65" s="69">
        <f>VLOOKUP($A65,'361'!$AG$1:$HM$2,30,FALSE)</f>
        <v>0</v>
      </c>
      <c r="AI65" s="69">
        <f>VLOOKUP($A65,'361'!$AG$1:$HM$2,31,FALSE)</f>
        <v>0</v>
      </c>
      <c r="AJ65" s="69">
        <f>VLOOKUP($A65,'361'!$AG$1:$HM$2,32,FALSE)</f>
        <v>0</v>
      </c>
      <c r="AK65" s="75">
        <f>VLOOKUP($A65,'361'!$AG$1:$HM$2,33,FALSE)</f>
        <v>0</v>
      </c>
      <c r="AL65" s="337"/>
      <c r="AM65" s="74">
        <f>VLOOKUP($A65,'361'!$AG$1:$HM$2,34,FALSE)</f>
        <v>0</v>
      </c>
      <c r="AN65" s="69">
        <f>VLOOKUP($A65,'361'!$AG$1:$HM$2,35,FALSE)</f>
        <v>0</v>
      </c>
      <c r="AO65" s="69">
        <f>VLOOKUP($A65,'361'!$AG$1:$HM$2,36,FALSE)</f>
        <v>0</v>
      </c>
      <c r="AP65" s="69">
        <f>VLOOKUP($A65,'361'!$AG$1:$HM$2,37,FALSE)</f>
        <v>0</v>
      </c>
      <c r="AQ65" s="69">
        <f>VLOOKUP($A65,'361'!$AG$1:$HM$2,38,FALSE)</f>
        <v>0</v>
      </c>
      <c r="AR65" s="69">
        <f>VLOOKUP($A65,'361'!$AG$1:$HM$2,39,FALSE)</f>
        <v>0</v>
      </c>
      <c r="AS65" s="75">
        <f>VLOOKUP($A65,'361'!$AG$1:$HM$2,40,FALSE)</f>
        <v>0</v>
      </c>
      <c r="AT65" s="337"/>
      <c r="AU65" s="74">
        <f>VLOOKUP($A65,'361'!$AG$1:$HM$2,41,FALSE)</f>
        <v>0</v>
      </c>
      <c r="AV65" s="69">
        <f>VLOOKUP($A65,'361'!$AG$1:$HM$2,42,FALSE)</f>
        <v>0</v>
      </c>
      <c r="AW65" s="69">
        <f>VLOOKUP($A65,'361'!$AG$1:$HM$2,43,FALSE)</f>
        <v>0</v>
      </c>
      <c r="AX65" s="69">
        <f>VLOOKUP($A65,'361'!$AG$1:$HM$2,44,FALSE)</f>
        <v>0</v>
      </c>
      <c r="AY65" s="69">
        <f>VLOOKUP($A65,'361'!$AG$1:$HM$2,45,FALSE)</f>
        <v>0</v>
      </c>
      <c r="AZ65" s="69">
        <f>VLOOKUP($A65,'361'!$AG$1:$HM$2,46,FALSE)</f>
        <v>0</v>
      </c>
      <c r="BA65" s="75">
        <f>VLOOKUP($A65,'361'!$AG$1:$HM$2,47,FALSE)</f>
        <v>0</v>
      </c>
      <c r="BB65" s="337"/>
      <c r="BC65" s="74">
        <f>VLOOKUP($A65,'361'!$AG$1:$HM$2,48,FALSE)</f>
        <v>0</v>
      </c>
      <c r="BD65" s="69">
        <f>VLOOKUP($A65,'361'!$AG$1:$HM$2,49,FALSE)</f>
        <v>0</v>
      </c>
      <c r="BE65" s="69">
        <f>VLOOKUP($A65,'361'!$AG$1:$HM$2,50,FALSE)</f>
        <v>0</v>
      </c>
      <c r="BF65" s="69">
        <f>VLOOKUP($A65,'361'!$AG$1:$HM$2,51,FALSE)</f>
        <v>0</v>
      </c>
      <c r="BG65" s="69">
        <f>VLOOKUP($A65,'361'!$AG$1:$HM$2,52,FALSE)</f>
        <v>0</v>
      </c>
      <c r="BH65" s="69">
        <f>VLOOKUP($A65,'361'!$AG$1:$HM$2,53,FALSE)</f>
        <v>0</v>
      </c>
      <c r="BI65" s="75">
        <f>VLOOKUP($A65,'361'!$AG$1:$HM$2,54,FALSE)</f>
        <v>0</v>
      </c>
      <c r="BJ65" s="337"/>
      <c r="BK65" s="74">
        <f>VLOOKUP($A65,'361'!$AG$1:$HM$2,55,FALSE)</f>
        <v>0</v>
      </c>
      <c r="BL65" s="69">
        <f>VLOOKUP($A65,'361'!$AG$1:$HM$2,56,FALSE)</f>
        <v>0</v>
      </c>
      <c r="BM65" s="69">
        <f>VLOOKUP($A65,'361'!$AG$1:$HM$2,57,FALSE)</f>
        <v>0</v>
      </c>
      <c r="BN65" s="69">
        <f>VLOOKUP($A65,'361'!$AG$1:$HM$2,58,FALSE)</f>
        <v>0</v>
      </c>
      <c r="BO65" s="69">
        <f>VLOOKUP($A65,'361'!$AG$1:$HM$2,59,FALSE)</f>
        <v>0</v>
      </c>
      <c r="BP65" s="69">
        <f>VLOOKUP($A65,'361'!$AG$1:$HM$2,60,FALSE)</f>
        <v>0</v>
      </c>
      <c r="BQ65" s="75">
        <f>VLOOKUP($A65,'361'!$AG$1:$HM$2,61,FALSE)</f>
        <v>0</v>
      </c>
      <c r="BR65" s="337"/>
      <c r="BS65" s="74">
        <f>VLOOKUP($A65,'361'!$AG$1:$HM$2,62,FALSE)</f>
        <v>0</v>
      </c>
      <c r="BT65" s="69">
        <f>VLOOKUP($A65,'361'!$AG$1:$HM$2,63,FALSE)</f>
        <v>0</v>
      </c>
      <c r="BU65" s="69">
        <f>VLOOKUP($A65,'361'!$AG$1:$HM$2,64,FALSE)</f>
        <v>0</v>
      </c>
      <c r="BV65" s="69">
        <f>VLOOKUP($A65,'361'!$AG$1:$HM$2,65,FALSE)</f>
        <v>0</v>
      </c>
      <c r="BW65" s="69">
        <f>VLOOKUP($A65,'361'!$AG$1:$HM$2,66,FALSE)</f>
        <v>0</v>
      </c>
      <c r="BX65" s="69">
        <f>VLOOKUP($A65,'361'!$AG$1:$HM$2,67,FALSE)</f>
        <v>0</v>
      </c>
      <c r="BY65" s="75">
        <f>VLOOKUP($A65,'361'!$AG$1:$HM$2,68,FALSE)</f>
        <v>0</v>
      </c>
      <c r="BZ65" s="337"/>
      <c r="CA65" s="74">
        <f>VLOOKUP($A65,'361'!$AG$1:$HM$2,69,FALSE)</f>
        <v>0</v>
      </c>
      <c r="CB65" s="69">
        <f>VLOOKUP($A65,'361'!$AG$1:$HM$2,70,FALSE)</f>
        <v>0</v>
      </c>
      <c r="CC65" s="69">
        <f>VLOOKUP($A65,'361'!$AG$1:$HM$2,71,FALSE)</f>
        <v>0</v>
      </c>
      <c r="CD65" s="69">
        <f>VLOOKUP($A65,'361'!$AG$1:$HM$2,72,FALSE)</f>
        <v>0</v>
      </c>
      <c r="CE65" s="69">
        <f>VLOOKUP($A65,'361'!$AG$1:$HM$2,73,FALSE)</f>
        <v>0</v>
      </c>
      <c r="CF65" s="69">
        <f>VLOOKUP($A65,'361'!$AG$1:$HM$2,74,FALSE)</f>
        <v>0</v>
      </c>
      <c r="CG65" s="75">
        <f>VLOOKUP($A65,'361'!$AG$1:$HM$2,75,FALSE)</f>
        <v>0</v>
      </c>
      <c r="CH65" s="337"/>
      <c r="CI65" s="74">
        <f>VLOOKUP($A65,'361'!$AG$1:$HM$2,76,FALSE)</f>
        <v>0</v>
      </c>
      <c r="CJ65" s="69">
        <f>VLOOKUP($A65,'361'!$AG$1:$HM$2,77,FALSE)</f>
        <v>0</v>
      </c>
      <c r="CK65" s="69">
        <f>VLOOKUP($A65,'361'!$AG$1:$HM$2,78,FALSE)</f>
        <v>0</v>
      </c>
      <c r="CL65" s="69">
        <f>VLOOKUP($A65,'361'!$AG$1:$HM$2,79,FALSE)</f>
        <v>0</v>
      </c>
      <c r="CM65" s="69">
        <f>VLOOKUP($A65,'361'!$AG$1:$HM$2,80,FALSE)</f>
        <v>0</v>
      </c>
      <c r="CN65" s="69">
        <f>VLOOKUP($A65,'361'!$AG$1:$HM$2,81,FALSE)</f>
        <v>0</v>
      </c>
      <c r="CO65" s="75">
        <f>VLOOKUP($A65,'361'!$AG$1:$HM$2,82,FALSE)</f>
        <v>0</v>
      </c>
      <c r="CP65" s="337"/>
      <c r="CQ65" s="74">
        <f>VLOOKUP($A65,'361'!$AG$1:$HM$2,83,FALSE)</f>
        <v>0</v>
      </c>
      <c r="CR65" s="69">
        <f>VLOOKUP($A65,'361'!$AG$1:$HM$2,84,FALSE)</f>
        <v>0</v>
      </c>
      <c r="CS65" s="69">
        <f>VLOOKUP($A65,'361'!$AG$1:$HM$2,85,FALSE)</f>
        <v>0</v>
      </c>
      <c r="CT65" s="69">
        <f>VLOOKUP($A65,'361'!$AG$1:$HM$2,86,FALSE)</f>
        <v>0</v>
      </c>
      <c r="CU65" s="69">
        <f>VLOOKUP($A65,'361'!$AG$1:$HM$2,87,FALSE)</f>
        <v>0</v>
      </c>
      <c r="CV65" s="69">
        <f>VLOOKUP($A65,'361'!$AG$1:$HM$2,88,FALSE)</f>
        <v>0</v>
      </c>
      <c r="CW65" s="75">
        <f>VLOOKUP($A65,'361'!$AG$1:$HM$2,89,FALSE)</f>
        <v>0</v>
      </c>
      <c r="CX65" s="337"/>
      <c r="CY65" s="74">
        <f>VLOOKUP($A65,'361'!$AG$1:$HM$2,90,FALSE)</f>
        <v>0</v>
      </c>
      <c r="CZ65" s="69">
        <f>VLOOKUP($A65,'361'!$AG$1:$HM$2,91,FALSE)</f>
        <v>0</v>
      </c>
      <c r="DA65" s="69">
        <f>VLOOKUP($A65,'361'!$AG$1:$HM$2,92,FALSE)</f>
        <v>0</v>
      </c>
      <c r="DB65" s="69">
        <f>VLOOKUP($A65,'361'!$AG$1:$HM$2,93,FALSE)</f>
        <v>0</v>
      </c>
      <c r="DC65" s="69">
        <f>VLOOKUP($A65,'361'!$AG$1:$HM$2,94,FALSE)</f>
        <v>0</v>
      </c>
      <c r="DD65" s="69">
        <f>VLOOKUP($A65,'361'!$AG$1:$HM$2,95,FALSE)</f>
        <v>0</v>
      </c>
      <c r="DE65" s="75">
        <f>VLOOKUP($A65,'361'!$AG$1:$HM$2,96,FALSE)</f>
        <v>0</v>
      </c>
      <c r="DF65" s="337"/>
      <c r="DG65" s="74">
        <f>VLOOKUP($A65,'361'!$AG$1:$HM$2,97,FALSE)</f>
        <v>0</v>
      </c>
      <c r="DH65" s="69">
        <f>VLOOKUP($A65,'361'!$AG$1:$HM$2,98,FALSE)</f>
        <v>0</v>
      </c>
      <c r="DI65" s="69">
        <f>VLOOKUP($A65,'361'!$AG$1:$HM$2,99,FALSE)</f>
        <v>0</v>
      </c>
      <c r="DJ65" s="69">
        <f>VLOOKUP($A65,'361'!$AG$1:$HM$2,100,FALSE)</f>
        <v>0</v>
      </c>
      <c r="DK65" s="69">
        <f>VLOOKUP($A65,'361'!$AG$1:$HM$2,101,FALSE)</f>
        <v>0</v>
      </c>
      <c r="DL65" s="69">
        <f>VLOOKUP($A65,'361'!$AG$1:$HM$2,102,FALSE)</f>
        <v>0</v>
      </c>
      <c r="DM65" s="75">
        <f>VLOOKUP($A65,'361'!$AG$1:$HM$2,103,FALSE)</f>
        <v>0</v>
      </c>
      <c r="DN65" s="337"/>
      <c r="DO65" s="74">
        <f>VLOOKUP($A65,'361'!$AG$1:$HM$2,104,FALSE)</f>
        <v>0</v>
      </c>
      <c r="DP65" s="69">
        <f>VLOOKUP($A65,'361'!$AG$1:$HM$2,105,FALSE)</f>
        <v>0</v>
      </c>
      <c r="DQ65" s="69">
        <f>VLOOKUP($A65,'361'!$AG$1:$HM$2,106,FALSE)</f>
        <v>0</v>
      </c>
      <c r="DR65" s="69">
        <f>VLOOKUP($A65,'361'!$AG$1:$HM$2,107,FALSE)</f>
        <v>0</v>
      </c>
      <c r="DS65" s="69">
        <f>VLOOKUP($A65,'361'!$AG$1:$HM$2,108,FALSE)</f>
        <v>0</v>
      </c>
      <c r="DT65" s="69">
        <f>VLOOKUP($A65,'361'!$AG$1:$HM$2,109,FALSE)</f>
        <v>0</v>
      </c>
      <c r="DU65" s="75">
        <f>VLOOKUP($A65,'361'!$AG$1:$HM$2,110,FALSE)</f>
        <v>0</v>
      </c>
      <c r="DV65" s="337"/>
      <c r="DW65" s="74">
        <f>VLOOKUP($A65,'361'!$AG$1:$HM$2,111,FALSE)</f>
        <v>0</v>
      </c>
      <c r="DX65" s="69">
        <f>VLOOKUP($A65,'361'!$AG$1:$HM$2,112,FALSE)</f>
        <v>0</v>
      </c>
      <c r="DY65" s="69">
        <f>VLOOKUP($A65,'361'!$AG$1:$HM$2,113,FALSE)</f>
        <v>0</v>
      </c>
      <c r="DZ65" s="69">
        <f>VLOOKUP($A65,'361'!$AG$1:$HM$2,114,FALSE)</f>
        <v>0</v>
      </c>
      <c r="EA65" s="69">
        <f>VLOOKUP($A65,'361'!$AG$1:$HM$2,115,FALSE)</f>
        <v>0</v>
      </c>
      <c r="EB65" s="69">
        <f>VLOOKUP($A65,'361'!$AG$1:$HM$2,116,FALSE)</f>
        <v>0</v>
      </c>
      <c r="EC65" s="75">
        <f>VLOOKUP($A65,'361'!$AG$1:$HM$2,117,FALSE)</f>
        <v>0</v>
      </c>
      <c r="ED65" s="337"/>
      <c r="EE65" s="74">
        <f>VLOOKUP($A65,'361'!$AG$1:$HM$2,118,FALSE)</f>
        <v>0</v>
      </c>
      <c r="EF65" s="69">
        <f>VLOOKUP($A65,'361'!$AG$1:$HM$2,119,FALSE)</f>
        <v>0</v>
      </c>
      <c r="EG65" s="69">
        <f>VLOOKUP($A65,'361'!$AG$1:$HM$2,120,FALSE)</f>
        <v>0</v>
      </c>
      <c r="EH65" s="69">
        <f>VLOOKUP($A65,'361'!$AG$1:$HM$2,121,FALSE)</f>
        <v>0</v>
      </c>
      <c r="EI65" s="69">
        <f>VLOOKUP($A65,'361'!$AG$1:$HM$2,122,FALSE)</f>
        <v>0</v>
      </c>
      <c r="EJ65" s="69">
        <f>VLOOKUP($A65,'361'!$AG$1:$HM$2,123,FALSE)</f>
        <v>0</v>
      </c>
      <c r="EK65" s="75">
        <f>VLOOKUP($A65,'361'!$AG$1:$HM$2,124,FALSE)</f>
        <v>0</v>
      </c>
      <c r="EL65" s="337"/>
      <c r="EM65" s="74">
        <f>VLOOKUP($A65,'361'!$AG$1:$HM$2,125,FALSE)</f>
        <v>0</v>
      </c>
      <c r="EN65" s="69">
        <f>VLOOKUP($A65,'361'!$AG$1:$HM$2,126,FALSE)</f>
        <v>0</v>
      </c>
      <c r="EO65" s="69">
        <f>VLOOKUP($A65,'361'!$AG$1:$HM$2,127,FALSE)</f>
        <v>0</v>
      </c>
      <c r="EP65" s="69">
        <f>VLOOKUP($A65,'361'!$AG$1:$HM$2,128,FALSE)</f>
        <v>0</v>
      </c>
      <c r="EQ65" s="69">
        <f>VLOOKUP($A65,'361'!$AG$1:$HM$2,129,FALSE)</f>
        <v>0</v>
      </c>
      <c r="ER65" s="69">
        <f>VLOOKUP($A65,'361'!$AG$1:$HM$2,130,FALSE)</f>
        <v>0</v>
      </c>
      <c r="ES65" s="75">
        <f>VLOOKUP($A65,'361'!$AG$1:$HM$2,131,FALSE)</f>
        <v>0</v>
      </c>
      <c r="ET65" s="337"/>
      <c r="EU65" s="74">
        <f>VLOOKUP($A65,'361'!$AG$1:$HM$2,132,FALSE)</f>
        <v>0</v>
      </c>
      <c r="EV65" s="69">
        <f>VLOOKUP($A65,'361'!$AG$1:$HM$2,133,FALSE)</f>
        <v>0</v>
      </c>
      <c r="EW65" s="69">
        <f>VLOOKUP($A65,'361'!$AG$1:$HM$2,134,FALSE)</f>
        <v>0</v>
      </c>
      <c r="EX65" s="69">
        <f>VLOOKUP($A65,'361'!$AG$1:$HM$2,135,FALSE)</f>
        <v>0</v>
      </c>
      <c r="EY65" s="69">
        <f>VLOOKUP($A65,'361'!$AG$1:$HM$2,136,FALSE)</f>
        <v>0</v>
      </c>
      <c r="EZ65" s="69">
        <f>VLOOKUP($A65,'361'!$AG$1:$HM$2,137,FALSE)</f>
        <v>0</v>
      </c>
      <c r="FA65" s="75">
        <f>VLOOKUP($A65,'361'!$AG$1:$HM$2,138,FALSE)</f>
        <v>0</v>
      </c>
      <c r="FB65" s="337"/>
      <c r="FC65" s="74">
        <f>VLOOKUP($A65,'361'!$AG$1:$HM$2,139,FALSE)</f>
        <v>0</v>
      </c>
      <c r="FD65" s="69">
        <f>VLOOKUP($A65,'361'!$AG$1:$HM$2,140,FALSE)</f>
        <v>0</v>
      </c>
      <c r="FE65" s="69">
        <f>VLOOKUP($A65,'361'!$AG$1:$HM$2,141,FALSE)</f>
        <v>0</v>
      </c>
      <c r="FF65" s="69">
        <f>VLOOKUP($A65,'361'!$AG$1:$HM$2,142,FALSE)</f>
        <v>0</v>
      </c>
      <c r="FG65" s="69">
        <f>VLOOKUP($A65,'361'!$AG$1:$HM$2,143,FALSE)</f>
        <v>0</v>
      </c>
      <c r="FH65" s="69">
        <f>VLOOKUP($A65,'361'!$AG$1:$HM$2,144,FALSE)</f>
        <v>0</v>
      </c>
      <c r="FI65" s="75">
        <f>VLOOKUP($A65,'361'!$AG$1:$HM$2,145,FALSE)</f>
        <v>0</v>
      </c>
      <c r="FJ65" s="337"/>
      <c r="FK65" s="74">
        <f>VLOOKUP($A65,'361'!$AG$1:$HM$2,146,FALSE)</f>
        <v>0</v>
      </c>
      <c r="FL65" s="69">
        <f>VLOOKUP($A65,'361'!$AG$1:$HM$2,147,FALSE)</f>
        <v>0</v>
      </c>
      <c r="FM65" s="69">
        <f>VLOOKUP($A65,'361'!$AG$1:$HM$2,148,FALSE)</f>
        <v>0</v>
      </c>
      <c r="FN65" s="69">
        <f>VLOOKUP($A65,'361'!$AG$1:$HM$2,149,FALSE)</f>
        <v>0</v>
      </c>
      <c r="FO65" s="69">
        <f>VLOOKUP($A65,'361'!$AG$1:$HM$2,150,FALSE)</f>
        <v>0</v>
      </c>
      <c r="FP65" s="69">
        <f>VLOOKUP($A65,'361'!$AG$1:$HM$2,151,FALSE)</f>
        <v>0</v>
      </c>
      <c r="FQ65" s="75">
        <f>VLOOKUP($A65,'361'!$AG$1:$HM$2,152,FALSE)</f>
        <v>0</v>
      </c>
      <c r="FR65" s="337"/>
      <c r="FS65" s="74">
        <f>VLOOKUP($A65,'361'!$AG$1:$HM$2,153,FALSE)</f>
        <v>0</v>
      </c>
      <c r="FT65" s="69">
        <f>VLOOKUP($A65,'361'!$AG$1:$HM$2,154,FALSE)</f>
        <v>0</v>
      </c>
      <c r="FU65" s="69">
        <f>VLOOKUP($A65,'361'!$AG$1:$HM$2,155,FALSE)</f>
        <v>0</v>
      </c>
      <c r="FV65" s="69">
        <f>VLOOKUP($A65,'361'!$AG$1:$HM$2,156,FALSE)</f>
        <v>0</v>
      </c>
      <c r="FW65" s="69">
        <f>VLOOKUP($A65,'361'!$AG$1:$HM$2,157,FALSE)</f>
        <v>0</v>
      </c>
      <c r="FX65" s="69">
        <f>VLOOKUP($A65,'361'!$AG$1:$HM$2,158,FALSE)</f>
        <v>0</v>
      </c>
      <c r="FY65" s="75">
        <f>VLOOKUP($A65,'361'!$AG$1:$HM$2,159,FALSE)</f>
        <v>0</v>
      </c>
      <c r="FZ65" s="337"/>
      <c r="GA65" s="74">
        <f>VLOOKUP($A65,'361'!$AG$1:$HM$2,160,FALSE)</f>
        <v>0</v>
      </c>
      <c r="GB65" s="69">
        <f>VLOOKUP($A65,'361'!$AG$1:$HM$2,161,FALSE)</f>
        <v>0</v>
      </c>
      <c r="GC65" s="69">
        <f>VLOOKUP($A65,'361'!$AG$1:$HM$2,162,FALSE)</f>
        <v>0</v>
      </c>
      <c r="GD65" s="69">
        <f>VLOOKUP($A65,'361'!$AG$1:$HM$2,163,FALSE)</f>
        <v>0</v>
      </c>
      <c r="GE65" s="69">
        <f>VLOOKUP($A65,'361'!$AG$1:$HM$2,164,FALSE)</f>
        <v>0</v>
      </c>
      <c r="GF65" s="69">
        <f>VLOOKUP($A65,'361'!$AG$1:$HM$2,165,FALSE)</f>
        <v>0</v>
      </c>
      <c r="GG65" s="75">
        <f>VLOOKUP($A65,'361'!$AG$1:$HM$2,166,FALSE)</f>
        <v>0</v>
      </c>
      <c r="GH65" s="337"/>
      <c r="GI65" s="74">
        <f>VLOOKUP($A65,'361'!$AG$1:$HM$2,167,FALSE)</f>
        <v>0</v>
      </c>
      <c r="GJ65" s="69">
        <f>VLOOKUP($A65,'361'!$AG$1:$HM$2,168,FALSE)</f>
        <v>0</v>
      </c>
      <c r="GK65" s="69">
        <f>VLOOKUP($A65,'361'!$AG$1:$HM$2,169,FALSE)</f>
        <v>0</v>
      </c>
      <c r="GL65" s="69">
        <f>VLOOKUP($A65,'361'!$AG$1:$HM$2,170,FALSE)</f>
        <v>0</v>
      </c>
      <c r="GM65" s="69">
        <f>VLOOKUP($A65,'361'!$AG$1:$HM$2,171,FALSE)</f>
        <v>0</v>
      </c>
      <c r="GN65" s="69">
        <f>VLOOKUP($A65,'361'!$AG$1:$HM$2,172,FALSE)</f>
        <v>0</v>
      </c>
      <c r="GO65" s="75">
        <f>VLOOKUP($A65,'361'!$AG$1:$HM$2,173,FALSE)</f>
        <v>0</v>
      </c>
      <c r="GP65" s="337"/>
      <c r="GQ65" s="74">
        <f>VLOOKUP($A65,'361'!$AG$1:$HM$2,174,FALSE)</f>
        <v>0</v>
      </c>
      <c r="GR65" s="69">
        <f>VLOOKUP($A65,'361'!$AG$1:$HM$2,175,FALSE)</f>
        <v>0</v>
      </c>
      <c r="GS65" s="69">
        <f>VLOOKUP($A65,'361'!$AG$1:$HM$2,176,FALSE)</f>
        <v>0</v>
      </c>
      <c r="GT65" s="69">
        <f>VLOOKUP($A65,'361'!$AG$1:$HM$2,177,FALSE)</f>
        <v>0</v>
      </c>
      <c r="GU65" s="69">
        <f>VLOOKUP($A65,'361'!$AG$1:$HM$2,178,FALSE)</f>
        <v>0</v>
      </c>
      <c r="GV65" s="69">
        <f>VLOOKUP($A65,'361'!$AG$1:$HM$2,179,FALSE)</f>
        <v>0</v>
      </c>
      <c r="GW65" s="75">
        <f>VLOOKUP($A65,'361'!$AG$1:$HM$2,180,FALSE)</f>
        <v>0</v>
      </c>
      <c r="GX65" s="337"/>
      <c r="GY65" s="74">
        <f>VLOOKUP($A65,'361'!$AG$1:$HM$2,181,FALSE)</f>
        <v>0</v>
      </c>
      <c r="GZ65" s="69">
        <f>VLOOKUP($A65,'361'!$AG$1:$HM$2,182,FALSE)</f>
        <v>0</v>
      </c>
      <c r="HA65" s="69">
        <f>VLOOKUP($A65,'361'!$AG$1:$HM$2,183,FALSE)</f>
        <v>0</v>
      </c>
      <c r="HB65" s="69">
        <f>VLOOKUP($A65,'361'!$AG$1:$HM$2,184,FALSE)</f>
        <v>0</v>
      </c>
      <c r="HC65" s="69">
        <f>VLOOKUP($A65,'361'!$AG$1:$HM$2,185,FALSE)</f>
        <v>0</v>
      </c>
      <c r="HD65" s="69">
        <f>VLOOKUP($A65,'361'!$AG$1:$HM$2,186,FALSE)</f>
        <v>0</v>
      </c>
      <c r="HE65" s="124">
        <f>VLOOKUP($A65,'361'!$AG$1:$HM$2,187,FALSE)</f>
        <v>0</v>
      </c>
      <c r="HF65" s="24"/>
    </row>
    <row r="66" spans="1:214" x14ac:dyDescent="0.25">
      <c r="A66" s="290">
        <f t="shared" si="0"/>
        <v>262</v>
      </c>
      <c r="B66" s="291">
        <f>VLOOKUP($A66,'362'!$AI$1:$HO$2,2,FALSE)</f>
        <v>0</v>
      </c>
      <c r="C66" s="290">
        <f>VLOOKUP($A66,'362'!$AI$1:$HO$2,3,FALSE)</f>
        <v>0</v>
      </c>
      <c r="D66" s="290">
        <f>VLOOKUP($A66,'362'!$AI$1:$HO$2,4,FALSE)</f>
        <v>0</v>
      </c>
      <c r="E66" s="292">
        <f>VLOOKUP($A66,'362'!$AI$1:$HO$2,5,FALSE)</f>
        <v>0</v>
      </c>
      <c r="F66" s="337"/>
      <c r="G66" s="73">
        <f>VLOOKUP($A66,'362'!$AI$1:$HO$2,6,FALSE)</f>
        <v>0</v>
      </c>
      <c r="H66" s="24">
        <f>VLOOKUP($A66,'362'!$AI$1:$HO$2,7,FALSE)</f>
        <v>0</v>
      </c>
      <c r="I66" s="24">
        <f>VLOOKUP($A66,'362'!$AI$1:$HO$2,8,FALSE)</f>
        <v>0</v>
      </c>
      <c r="J66" s="24">
        <f>VLOOKUP($A66,'362'!$AI$1:$HO$2,9,FALSE)</f>
        <v>0</v>
      </c>
      <c r="K66" s="24">
        <f>VLOOKUP($A66,'362'!$AI$1:$HO$2,10,FALSE)</f>
        <v>0</v>
      </c>
      <c r="L66" s="24">
        <f>VLOOKUP($A66,'362'!$AI$1:$HO$2,11,FALSE)</f>
        <v>0</v>
      </c>
      <c r="M66" s="137">
        <f>VLOOKUP($A66,'362'!$AI$1:$HO$2,12,FALSE)</f>
        <v>0</v>
      </c>
      <c r="N66" s="337"/>
      <c r="O66" s="74">
        <f>VLOOKUP($A66,'362'!$AI$1:$HO$2,13,FALSE)</f>
        <v>0</v>
      </c>
      <c r="P66" s="69">
        <f>VLOOKUP($A66,'362'!$AI$1:$HO$2,14,FALSE)</f>
        <v>0</v>
      </c>
      <c r="Q66" s="69">
        <f>VLOOKUP($A66,'362'!$AI$1:$HO$2,15,FALSE)</f>
        <v>0</v>
      </c>
      <c r="R66" s="69">
        <f>VLOOKUP($A66,'362'!$AI$1:$HO$2,16,FALSE)</f>
        <v>0</v>
      </c>
      <c r="S66" s="69">
        <f>VLOOKUP($A66,'362'!$AI$1:$HO$2,17,FALSE)</f>
        <v>0</v>
      </c>
      <c r="T66" s="69">
        <f>VLOOKUP($A66,'362'!$AI$1:$HO$2,18,FALSE)</f>
        <v>0</v>
      </c>
      <c r="U66" s="75">
        <f>VLOOKUP($A66,'362'!$AI$1:$HO$2,19,FALSE)</f>
        <v>0</v>
      </c>
      <c r="V66" s="337"/>
      <c r="W66" s="74">
        <f>VLOOKUP($A66,'362'!$AI$1:$HO$2,20,FALSE)</f>
        <v>0</v>
      </c>
      <c r="X66" s="69">
        <f>VLOOKUP($A66,'362'!$AI$1:$HO$2,21,FALSE)</f>
        <v>0</v>
      </c>
      <c r="Y66" s="69">
        <f>VLOOKUP($A66,'362'!$AI$1:$HO$2,22,FALSE)</f>
        <v>0</v>
      </c>
      <c r="Z66" s="69">
        <f>VLOOKUP($A66,'362'!$AI$1:$HO$2,23,FALSE)</f>
        <v>0</v>
      </c>
      <c r="AA66" s="69">
        <f>VLOOKUP($A66,'362'!$AI$1:$HO$2,24,FALSE)</f>
        <v>0</v>
      </c>
      <c r="AB66" s="69">
        <f>VLOOKUP($A66,'362'!$AI$1:$HO$2,25,FALSE)</f>
        <v>0</v>
      </c>
      <c r="AC66" s="75">
        <f>VLOOKUP($A66,'362'!$AI$1:$HO$2,26,FALSE)</f>
        <v>0</v>
      </c>
      <c r="AD66" s="337"/>
      <c r="AE66" s="74">
        <f>VLOOKUP($A66,'362'!$AI$1:$HO$2,27,FALSE)</f>
        <v>0</v>
      </c>
      <c r="AF66" s="69">
        <f>VLOOKUP($A66,'362'!$AI$1:$HO$2,28,FALSE)</f>
        <v>0</v>
      </c>
      <c r="AG66" s="69">
        <f>VLOOKUP($A66,'362'!$AI$1:$HO$2,29,FALSE)</f>
        <v>0</v>
      </c>
      <c r="AH66" s="69">
        <f>VLOOKUP($A66,'362'!$AI$1:$HO$2,30,FALSE)</f>
        <v>0</v>
      </c>
      <c r="AI66" s="69">
        <f>VLOOKUP($A66,'362'!$AI$1:$HO$2,31,FALSE)</f>
        <v>0</v>
      </c>
      <c r="AJ66" s="69">
        <f>VLOOKUP($A66,'362'!$AI$1:$HO$2,32,FALSE)</f>
        <v>0</v>
      </c>
      <c r="AK66" s="75">
        <f>VLOOKUP($A66,'362'!$AI$1:$HO$2,33,FALSE)</f>
        <v>0</v>
      </c>
      <c r="AL66" s="337"/>
      <c r="AM66" s="74">
        <f>VLOOKUP($A66,'362'!$AI$1:$HO$2,34,FALSE)</f>
        <v>0</v>
      </c>
      <c r="AN66" s="69">
        <f>VLOOKUP($A66,'362'!$AI$1:$HO$2,35,FALSE)</f>
        <v>0</v>
      </c>
      <c r="AO66" s="69">
        <f>VLOOKUP($A66,'362'!$AI$1:$HO$2,36,FALSE)</f>
        <v>0</v>
      </c>
      <c r="AP66" s="69">
        <f>VLOOKUP($A66,'362'!$AI$1:$HO$2,37,FALSE)</f>
        <v>0</v>
      </c>
      <c r="AQ66" s="69">
        <f>VLOOKUP($A66,'362'!$AI$1:$HO$2,38,FALSE)</f>
        <v>0</v>
      </c>
      <c r="AR66" s="69">
        <f>VLOOKUP($A66,'362'!$AI$1:$HO$2,39,FALSE)</f>
        <v>0</v>
      </c>
      <c r="AS66" s="75">
        <f>VLOOKUP($A66,'362'!$AI$1:$HO$2,40,FALSE)</f>
        <v>0</v>
      </c>
      <c r="AT66" s="337"/>
      <c r="AU66" s="74">
        <f>VLOOKUP($A66,'362'!$AI$1:$HO$2,41,FALSE)</f>
        <v>0</v>
      </c>
      <c r="AV66" s="69">
        <f>VLOOKUP($A66,'362'!$AI$1:$HO$2,42,FALSE)</f>
        <v>0</v>
      </c>
      <c r="AW66" s="69">
        <f>VLOOKUP($A66,'362'!$AI$1:$HO$2,43,FALSE)</f>
        <v>0</v>
      </c>
      <c r="AX66" s="69">
        <f>VLOOKUP($A66,'362'!$AI$1:$HO$2,44,FALSE)</f>
        <v>0</v>
      </c>
      <c r="AY66" s="69">
        <f>VLOOKUP($A66,'362'!$AI$1:$HO$2,45,FALSE)</f>
        <v>0</v>
      </c>
      <c r="AZ66" s="69">
        <f>VLOOKUP($A66,'362'!$AI$1:$HO$2,46,FALSE)</f>
        <v>0</v>
      </c>
      <c r="BA66" s="75">
        <f>VLOOKUP($A66,'362'!$AI$1:$HO$2,47,FALSE)</f>
        <v>0</v>
      </c>
      <c r="BB66" s="337"/>
      <c r="BC66" s="74">
        <f>VLOOKUP($A66,'362'!$AI$1:$HO$2,48,FALSE)</f>
        <v>0</v>
      </c>
      <c r="BD66" s="69">
        <f>VLOOKUP($A66,'362'!$AI$1:$HO$2,49,FALSE)</f>
        <v>0</v>
      </c>
      <c r="BE66" s="69">
        <f>VLOOKUP($A66,'362'!$AI$1:$HO$2,50,FALSE)</f>
        <v>0</v>
      </c>
      <c r="BF66" s="69">
        <f>VLOOKUP($A66,'362'!$AI$1:$HO$2,51,FALSE)</f>
        <v>0</v>
      </c>
      <c r="BG66" s="69">
        <f>VLOOKUP($A66,'362'!$AI$1:$HO$2,52,FALSE)</f>
        <v>0</v>
      </c>
      <c r="BH66" s="69">
        <f>VLOOKUP($A66,'362'!$AI$1:$HO$2,53,FALSE)</f>
        <v>0</v>
      </c>
      <c r="BI66" s="75">
        <f>VLOOKUP($A66,'362'!$AI$1:$HO$2,54,FALSE)</f>
        <v>0</v>
      </c>
      <c r="BJ66" s="337"/>
      <c r="BK66" s="74">
        <f>VLOOKUP($A66,'362'!$AI$1:$HO$2,55,FALSE)</f>
        <v>0</v>
      </c>
      <c r="BL66" s="69">
        <f>VLOOKUP($A66,'362'!$AI$1:$HO$2,56,FALSE)</f>
        <v>0</v>
      </c>
      <c r="BM66" s="69">
        <f>VLOOKUP($A66,'362'!$AI$1:$HO$2,57,FALSE)</f>
        <v>0</v>
      </c>
      <c r="BN66" s="69">
        <f>VLOOKUP($A66,'362'!$AI$1:$HO$2,58,FALSE)</f>
        <v>0</v>
      </c>
      <c r="BO66" s="69">
        <f>VLOOKUP($A66,'362'!$AI$1:$HO$2,59,FALSE)</f>
        <v>0</v>
      </c>
      <c r="BP66" s="69">
        <f>VLOOKUP($A66,'362'!$AI$1:$HO$2,60,FALSE)</f>
        <v>0</v>
      </c>
      <c r="BQ66" s="75">
        <f>VLOOKUP($A66,'362'!$AI$1:$HO$2,61,FALSE)</f>
        <v>0</v>
      </c>
      <c r="BR66" s="337"/>
      <c r="BS66" s="74">
        <f>VLOOKUP($A66,'362'!$AI$1:$HO$2,62,FALSE)</f>
        <v>0</v>
      </c>
      <c r="BT66" s="69">
        <f>VLOOKUP($A66,'362'!$AI$1:$HO$2,63,FALSE)</f>
        <v>0</v>
      </c>
      <c r="BU66" s="69">
        <f>VLOOKUP($A66,'362'!$AI$1:$HO$2,64,FALSE)</f>
        <v>0</v>
      </c>
      <c r="BV66" s="69">
        <f>VLOOKUP($A66,'362'!$AI$1:$HO$2,65,FALSE)</f>
        <v>0</v>
      </c>
      <c r="BW66" s="69">
        <f>VLOOKUP($A66,'362'!$AI$1:$HO$2,66,FALSE)</f>
        <v>0</v>
      </c>
      <c r="BX66" s="69">
        <f>VLOOKUP($A66,'362'!$AI$1:$HO$2,67,FALSE)</f>
        <v>0</v>
      </c>
      <c r="BY66" s="75">
        <f>VLOOKUP($A66,'362'!$AI$1:$HO$2,68,FALSE)</f>
        <v>0</v>
      </c>
      <c r="BZ66" s="337"/>
      <c r="CA66" s="74">
        <f>VLOOKUP($A66,'362'!$AI$1:$HO$2,69,FALSE)</f>
        <v>0</v>
      </c>
      <c r="CB66" s="69">
        <f>VLOOKUP($A66,'362'!$AI$1:$HO$2,70,FALSE)</f>
        <v>0</v>
      </c>
      <c r="CC66" s="69">
        <f>VLOOKUP($A66,'362'!$AI$1:$HO$2,71,FALSE)</f>
        <v>0</v>
      </c>
      <c r="CD66" s="69">
        <f>VLOOKUP($A66,'362'!$AI$1:$HO$2,72,FALSE)</f>
        <v>0</v>
      </c>
      <c r="CE66" s="69">
        <f>VLOOKUP($A66,'362'!$AI$1:$HO$2,73,FALSE)</f>
        <v>0</v>
      </c>
      <c r="CF66" s="69">
        <f>VLOOKUP($A66,'362'!$AI$1:$HO$2,74,FALSE)</f>
        <v>0</v>
      </c>
      <c r="CG66" s="75">
        <f>VLOOKUP($A66,'362'!$AI$1:$HO$2,75,FALSE)</f>
        <v>0</v>
      </c>
      <c r="CH66" s="337"/>
      <c r="CI66" s="74">
        <f>VLOOKUP($A66,'362'!$AI$1:$HO$2,76,FALSE)</f>
        <v>0</v>
      </c>
      <c r="CJ66" s="69">
        <f>VLOOKUP($A66,'362'!$AI$1:$HO$2,77,FALSE)</f>
        <v>0</v>
      </c>
      <c r="CK66" s="69">
        <f>VLOOKUP($A66,'362'!$AI$1:$HO$2,78,FALSE)</f>
        <v>0</v>
      </c>
      <c r="CL66" s="69">
        <f>VLOOKUP($A66,'362'!$AI$1:$HO$2,79,FALSE)</f>
        <v>0</v>
      </c>
      <c r="CM66" s="69">
        <f>VLOOKUP($A66,'362'!$AI$1:$HO$2,80,FALSE)</f>
        <v>0</v>
      </c>
      <c r="CN66" s="69">
        <f>VLOOKUP($A66,'362'!$AI$1:$HO$2,81,FALSE)</f>
        <v>0</v>
      </c>
      <c r="CO66" s="75">
        <f>VLOOKUP($A66,'362'!$AI$1:$HO$2,82,FALSE)</f>
        <v>0</v>
      </c>
      <c r="CP66" s="337"/>
      <c r="CQ66" s="74">
        <f>VLOOKUP($A66,'362'!$AI$1:$HO$2,83,FALSE)</f>
        <v>0</v>
      </c>
      <c r="CR66" s="69">
        <f>VLOOKUP($A66,'362'!$AI$1:$HO$2,84,FALSE)</f>
        <v>0</v>
      </c>
      <c r="CS66" s="69">
        <f>VLOOKUP($A66,'362'!$AI$1:$HO$2,85,FALSE)</f>
        <v>0</v>
      </c>
      <c r="CT66" s="69">
        <f>VLOOKUP($A66,'362'!$AI$1:$HO$2,86,FALSE)</f>
        <v>0</v>
      </c>
      <c r="CU66" s="69">
        <f>VLOOKUP($A66,'362'!$AI$1:$HO$2,87,FALSE)</f>
        <v>0</v>
      </c>
      <c r="CV66" s="69">
        <f>VLOOKUP($A66,'362'!$AI$1:$HO$2,88,FALSE)</f>
        <v>0</v>
      </c>
      <c r="CW66" s="75">
        <f>VLOOKUP($A66,'362'!$AI$1:$HO$2,89,FALSE)</f>
        <v>0</v>
      </c>
      <c r="CX66" s="337"/>
      <c r="CY66" s="74">
        <f>VLOOKUP($A66,'362'!$AI$1:$HO$2,90,FALSE)</f>
        <v>0</v>
      </c>
      <c r="CZ66" s="69">
        <f>VLOOKUP($A66,'362'!$AI$1:$HO$2,91,FALSE)</f>
        <v>0</v>
      </c>
      <c r="DA66" s="69">
        <f>VLOOKUP($A66,'362'!$AI$1:$HO$2,92,FALSE)</f>
        <v>0</v>
      </c>
      <c r="DB66" s="69">
        <f>VLOOKUP($A66,'362'!$AI$1:$HO$2,93,FALSE)</f>
        <v>0</v>
      </c>
      <c r="DC66" s="69">
        <f>VLOOKUP($A66,'362'!$AI$1:$HO$2,94,FALSE)</f>
        <v>0</v>
      </c>
      <c r="DD66" s="69">
        <f>VLOOKUP($A66,'362'!$AI$1:$HO$2,95,FALSE)</f>
        <v>0</v>
      </c>
      <c r="DE66" s="75">
        <f>VLOOKUP($A66,'362'!$AI$1:$HO$2,96,FALSE)</f>
        <v>0</v>
      </c>
      <c r="DF66" s="337"/>
      <c r="DG66" s="74">
        <f>VLOOKUP($A66,'362'!$AI$1:$HO$2,97,FALSE)</f>
        <v>0</v>
      </c>
      <c r="DH66" s="69">
        <f>VLOOKUP($A66,'362'!$AI$1:$HO$2,98,FALSE)</f>
        <v>0</v>
      </c>
      <c r="DI66" s="69">
        <f>VLOOKUP($A66,'362'!$AI$1:$HO$2,99,FALSE)</f>
        <v>0</v>
      </c>
      <c r="DJ66" s="69">
        <f>VLOOKUP($A66,'362'!$AI$1:$HO$2,100,FALSE)</f>
        <v>0</v>
      </c>
      <c r="DK66" s="69">
        <f>VLOOKUP($A66,'362'!$AI$1:$HO$2,101,FALSE)</f>
        <v>0</v>
      </c>
      <c r="DL66" s="69">
        <f>VLOOKUP($A66,'362'!$AI$1:$HO$2,102,FALSE)</f>
        <v>0</v>
      </c>
      <c r="DM66" s="75">
        <f>VLOOKUP($A66,'362'!$AI$1:$HO$2,103,FALSE)</f>
        <v>0</v>
      </c>
      <c r="DN66" s="337"/>
      <c r="DO66" s="74">
        <f>VLOOKUP($A66,'362'!$AI$1:$HO$2,104,FALSE)</f>
        <v>0</v>
      </c>
      <c r="DP66" s="69">
        <f>VLOOKUP($A66,'362'!$AI$1:$HO$2,105,FALSE)</f>
        <v>0</v>
      </c>
      <c r="DQ66" s="69">
        <f>VLOOKUP($A66,'362'!$AI$1:$HO$2,106,FALSE)</f>
        <v>0</v>
      </c>
      <c r="DR66" s="69">
        <f>VLOOKUP($A66,'362'!$AI$1:$HO$2,107,FALSE)</f>
        <v>0</v>
      </c>
      <c r="DS66" s="69">
        <f>VLOOKUP($A66,'362'!$AI$1:$HO$2,108,FALSE)</f>
        <v>0</v>
      </c>
      <c r="DT66" s="69">
        <f>VLOOKUP($A66,'362'!$AI$1:$HO$2,109,FALSE)</f>
        <v>0</v>
      </c>
      <c r="DU66" s="75">
        <f>VLOOKUP($A66,'362'!$AI$1:$HO$2,110,FALSE)</f>
        <v>0</v>
      </c>
      <c r="DV66" s="337"/>
      <c r="DW66" s="74">
        <f>VLOOKUP($A66,'362'!$AI$1:$HO$2,111,FALSE)</f>
        <v>0</v>
      </c>
      <c r="DX66" s="69">
        <f>VLOOKUP($A66,'362'!$AI$1:$HO$2,112,FALSE)</f>
        <v>0</v>
      </c>
      <c r="DY66" s="69">
        <f>VLOOKUP($A66,'362'!$AI$1:$HO$2,113,FALSE)</f>
        <v>0</v>
      </c>
      <c r="DZ66" s="69">
        <f>VLOOKUP($A66,'362'!$AI$1:$HO$2,114,FALSE)</f>
        <v>0</v>
      </c>
      <c r="EA66" s="69">
        <f>VLOOKUP($A66,'362'!$AI$1:$HO$2,115,FALSE)</f>
        <v>0</v>
      </c>
      <c r="EB66" s="69">
        <f>VLOOKUP($A66,'362'!$AI$1:$HO$2,116,FALSE)</f>
        <v>0</v>
      </c>
      <c r="EC66" s="75">
        <f>VLOOKUP($A66,'362'!$AI$1:$HO$2,117,FALSE)</f>
        <v>0</v>
      </c>
      <c r="ED66" s="337"/>
      <c r="EE66" s="74">
        <f>VLOOKUP($A66,'362'!$AI$1:$HO$2,118,FALSE)</f>
        <v>0</v>
      </c>
      <c r="EF66" s="69">
        <f>VLOOKUP($A66,'362'!$AI$1:$HO$2,119,FALSE)</f>
        <v>0</v>
      </c>
      <c r="EG66" s="69">
        <f>VLOOKUP($A66,'362'!$AI$1:$HO$2,120,FALSE)</f>
        <v>0</v>
      </c>
      <c r="EH66" s="69">
        <f>VLOOKUP($A66,'362'!$AI$1:$HO$2,121,FALSE)</f>
        <v>0</v>
      </c>
      <c r="EI66" s="69">
        <f>VLOOKUP($A66,'362'!$AI$1:$HO$2,122,FALSE)</f>
        <v>0</v>
      </c>
      <c r="EJ66" s="69">
        <f>VLOOKUP($A66,'362'!$AI$1:$HO$2,123,FALSE)</f>
        <v>0</v>
      </c>
      <c r="EK66" s="75">
        <f>VLOOKUP($A66,'362'!$AI$1:$HO$2,124,FALSE)</f>
        <v>0</v>
      </c>
      <c r="EL66" s="337"/>
      <c r="EM66" s="74">
        <f>VLOOKUP($A66,'362'!$AI$1:$HO$2,125,FALSE)</f>
        <v>0</v>
      </c>
      <c r="EN66" s="69">
        <f>VLOOKUP($A66,'362'!$AI$1:$HO$2,126,FALSE)</f>
        <v>0</v>
      </c>
      <c r="EO66" s="69">
        <f>VLOOKUP($A66,'362'!$AI$1:$HO$2,127,FALSE)</f>
        <v>0</v>
      </c>
      <c r="EP66" s="69">
        <f>VLOOKUP($A66,'362'!$AI$1:$HO$2,128,FALSE)</f>
        <v>0</v>
      </c>
      <c r="EQ66" s="69">
        <f>VLOOKUP($A66,'362'!$AI$1:$HO$2,129,FALSE)</f>
        <v>0</v>
      </c>
      <c r="ER66" s="69">
        <f>VLOOKUP($A66,'362'!$AI$1:$HO$2,130,FALSE)</f>
        <v>0</v>
      </c>
      <c r="ES66" s="75">
        <f>VLOOKUP($A66,'362'!$AI$1:$HO$2,131,FALSE)</f>
        <v>0</v>
      </c>
      <c r="ET66" s="337"/>
      <c r="EU66" s="74">
        <f>VLOOKUP($A66,'362'!$AI$1:$HO$2,132,FALSE)</f>
        <v>0</v>
      </c>
      <c r="EV66" s="69">
        <f>VLOOKUP($A66,'362'!$AI$1:$HO$2,133,FALSE)</f>
        <v>0</v>
      </c>
      <c r="EW66" s="69">
        <f>VLOOKUP($A66,'362'!$AI$1:$HO$2,134,FALSE)</f>
        <v>0</v>
      </c>
      <c r="EX66" s="69">
        <f>VLOOKUP($A66,'362'!$AI$1:$HO$2,135,FALSE)</f>
        <v>0</v>
      </c>
      <c r="EY66" s="69">
        <f>VLOOKUP($A66,'362'!$AI$1:$HO$2,136,FALSE)</f>
        <v>0</v>
      </c>
      <c r="EZ66" s="69">
        <f>VLOOKUP($A66,'362'!$AI$1:$HO$2,137,FALSE)</f>
        <v>0</v>
      </c>
      <c r="FA66" s="75">
        <f>VLOOKUP($A66,'362'!$AI$1:$HO$2,138,FALSE)</f>
        <v>0</v>
      </c>
      <c r="FB66" s="337"/>
      <c r="FC66" s="74">
        <f>VLOOKUP($A66,'362'!$AI$1:$HO$2,139,FALSE)</f>
        <v>0</v>
      </c>
      <c r="FD66" s="69">
        <f>VLOOKUP($A66,'362'!$AI$1:$HO$2,140,FALSE)</f>
        <v>0</v>
      </c>
      <c r="FE66" s="69">
        <f>VLOOKUP($A66,'362'!$AI$1:$HO$2,141,FALSE)</f>
        <v>0</v>
      </c>
      <c r="FF66" s="69">
        <f>VLOOKUP($A66,'362'!$AI$1:$HO$2,142,FALSE)</f>
        <v>0</v>
      </c>
      <c r="FG66" s="69">
        <f>VLOOKUP($A66,'362'!$AI$1:$HO$2,143,FALSE)</f>
        <v>0</v>
      </c>
      <c r="FH66" s="69">
        <f>VLOOKUP($A66,'362'!$AI$1:$HO$2,144,FALSE)</f>
        <v>0</v>
      </c>
      <c r="FI66" s="75">
        <f>VLOOKUP($A66,'362'!$AI$1:$HO$2,145,FALSE)</f>
        <v>0</v>
      </c>
      <c r="FJ66" s="337"/>
      <c r="FK66" s="74">
        <f>VLOOKUP($A66,'362'!$AI$1:$HO$2,146,FALSE)</f>
        <v>0</v>
      </c>
      <c r="FL66" s="69">
        <f>VLOOKUP($A66,'362'!$AI$1:$HO$2,147,FALSE)</f>
        <v>0</v>
      </c>
      <c r="FM66" s="69">
        <f>VLOOKUP($A66,'362'!$AI$1:$HO$2,148,FALSE)</f>
        <v>0</v>
      </c>
      <c r="FN66" s="69">
        <f>VLOOKUP($A66,'362'!$AI$1:$HO$2,149,FALSE)</f>
        <v>0</v>
      </c>
      <c r="FO66" s="69">
        <f>VLOOKUP($A66,'362'!$AI$1:$HO$2,150,FALSE)</f>
        <v>0</v>
      </c>
      <c r="FP66" s="69">
        <f>VLOOKUP($A66,'362'!$AI$1:$HO$2,151,FALSE)</f>
        <v>0</v>
      </c>
      <c r="FQ66" s="75">
        <f>VLOOKUP($A66,'362'!$AI$1:$HO$2,152,FALSE)</f>
        <v>0</v>
      </c>
      <c r="FR66" s="337"/>
      <c r="FS66" s="74">
        <f>VLOOKUP($A66,'362'!$AI$1:$HO$2,153,FALSE)</f>
        <v>0</v>
      </c>
      <c r="FT66" s="69">
        <f>VLOOKUP($A66,'362'!$AI$1:$HO$2,154,FALSE)</f>
        <v>0</v>
      </c>
      <c r="FU66" s="69">
        <f>VLOOKUP($A66,'362'!$AI$1:$HO$2,155,FALSE)</f>
        <v>0</v>
      </c>
      <c r="FV66" s="69">
        <f>VLOOKUP($A66,'362'!$AI$1:$HO$2,156,FALSE)</f>
        <v>0</v>
      </c>
      <c r="FW66" s="69">
        <f>VLOOKUP($A66,'362'!$AI$1:$HO$2,157,FALSE)</f>
        <v>0</v>
      </c>
      <c r="FX66" s="69">
        <f>VLOOKUP($A66,'362'!$AI$1:$HO$2,158,FALSE)</f>
        <v>0</v>
      </c>
      <c r="FY66" s="75">
        <f>VLOOKUP($A66,'362'!$AI$1:$HO$2,159,FALSE)</f>
        <v>0</v>
      </c>
      <c r="FZ66" s="337"/>
      <c r="GA66" s="74">
        <f>VLOOKUP($A66,'362'!$AI$1:$HO$2,160,FALSE)</f>
        <v>0</v>
      </c>
      <c r="GB66" s="69">
        <f>VLOOKUP($A66,'362'!$AI$1:$HO$2,161,FALSE)</f>
        <v>0</v>
      </c>
      <c r="GC66" s="69">
        <f>VLOOKUP($A66,'362'!$AI$1:$HO$2,162,FALSE)</f>
        <v>0</v>
      </c>
      <c r="GD66" s="69">
        <f>VLOOKUP($A66,'362'!$AI$1:$HO$2,163,FALSE)</f>
        <v>0</v>
      </c>
      <c r="GE66" s="69">
        <f>VLOOKUP($A66,'362'!$AI$1:$HO$2,164,FALSE)</f>
        <v>0</v>
      </c>
      <c r="GF66" s="69">
        <f>VLOOKUP($A66,'362'!$AI$1:$HO$2,165,FALSE)</f>
        <v>0</v>
      </c>
      <c r="GG66" s="75">
        <f>VLOOKUP($A66,'362'!$AI$1:$HO$2,166,FALSE)</f>
        <v>0</v>
      </c>
      <c r="GH66" s="337"/>
      <c r="GI66" s="74">
        <f>VLOOKUP($A66,'362'!$AI$1:$HO$2,167,FALSE)</f>
        <v>0</v>
      </c>
      <c r="GJ66" s="69">
        <f>VLOOKUP($A66,'362'!$AI$1:$HO$2,168,FALSE)</f>
        <v>0</v>
      </c>
      <c r="GK66" s="69">
        <f>VLOOKUP($A66,'362'!$AI$1:$HO$2,169,FALSE)</f>
        <v>0</v>
      </c>
      <c r="GL66" s="69">
        <f>VLOOKUP($A66,'362'!$AI$1:$HO$2,170,FALSE)</f>
        <v>0</v>
      </c>
      <c r="GM66" s="69">
        <f>VLOOKUP($A66,'362'!$AI$1:$HO$2,171,FALSE)</f>
        <v>0</v>
      </c>
      <c r="GN66" s="69">
        <f>VLOOKUP($A66,'362'!$AI$1:$HO$2,172,FALSE)</f>
        <v>0</v>
      </c>
      <c r="GO66" s="75">
        <f>VLOOKUP($A66,'362'!$AI$1:$HO$2,173,FALSE)</f>
        <v>0</v>
      </c>
      <c r="GP66" s="337"/>
      <c r="GQ66" s="74">
        <f>VLOOKUP($A66,'362'!$AI$1:$HO$2,174,FALSE)</f>
        <v>0</v>
      </c>
      <c r="GR66" s="69">
        <f>VLOOKUP($A66,'362'!$AI$1:$HO$2,175,FALSE)</f>
        <v>0</v>
      </c>
      <c r="GS66" s="69">
        <f>VLOOKUP($A66,'362'!$AI$1:$HO$2,176,FALSE)</f>
        <v>0</v>
      </c>
      <c r="GT66" s="69">
        <f>VLOOKUP($A66,'362'!$AI$1:$HO$2,177,FALSE)</f>
        <v>0</v>
      </c>
      <c r="GU66" s="69">
        <f>VLOOKUP($A66,'362'!$AI$1:$HO$2,178,FALSE)</f>
        <v>0</v>
      </c>
      <c r="GV66" s="69">
        <f>VLOOKUP($A66,'362'!$AI$1:$HO$2,179,FALSE)</f>
        <v>0</v>
      </c>
      <c r="GW66" s="75">
        <f>VLOOKUP($A66,'362'!$AI$1:$HO$2,180,FALSE)</f>
        <v>0</v>
      </c>
      <c r="GX66" s="337"/>
      <c r="GY66" s="74">
        <f>VLOOKUP($A66,'362'!$AI$1:$HO$2,181,FALSE)</f>
        <v>0</v>
      </c>
      <c r="GZ66" s="69">
        <f>VLOOKUP($A66,'362'!$AI$1:$HO$2,182,FALSE)</f>
        <v>0</v>
      </c>
      <c r="HA66" s="69">
        <f>VLOOKUP($A66,'362'!$AI$1:$HO$2,183,FALSE)</f>
        <v>0</v>
      </c>
      <c r="HB66" s="69">
        <f>VLOOKUP($A66,'362'!$AI$1:$HO$2,184,FALSE)</f>
        <v>0</v>
      </c>
      <c r="HC66" s="69">
        <f>VLOOKUP($A66,'362'!$AI$1:$HO$2,185,FALSE)</f>
        <v>0</v>
      </c>
      <c r="HD66" s="69">
        <f>VLOOKUP($A66,'362'!$AI$1:$HO$2,186,FALSE)</f>
        <v>0</v>
      </c>
      <c r="HE66" s="124">
        <f>VLOOKUP($A66,'362'!$AI$1:$HO$2,187,FALSE)</f>
        <v>0</v>
      </c>
      <c r="HF66" s="174"/>
    </row>
    <row r="67" spans="1:214" x14ac:dyDescent="0.25">
      <c r="A67" s="290">
        <f t="shared" si="0"/>
        <v>263</v>
      </c>
      <c r="B67" s="291">
        <f>VLOOKUP($A67,'363'!$AG$1:$HM$2,2,FALSE)</f>
        <v>0</v>
      </c>
      <c r="C67" s="290">
        <f>VLOOKUP($A67,'363'!$AG$1:$HM$2,3,FALSE)</f>
        <v>0</v>
      </c>
      <c r="D67" s="290">
        <f>VLOOKUP($A67,'363'!$AG$1:$HM$2,4,FALSE)</f>
        <v>0</v>
      </c>
      <c r="E67" s="292">
        <f>VLOOKUP($A67,'363'!$AG$1:$HM$2,5,FALSE)</f>
        <v>0</v>
      </c>
      <c r="F67" s="337"/>
      <c r="G67" s="73">
        <f>VLOOKUP($A67,'363'!$AG$1:$HM$2,6,FALSE)</f>
        <v>0</v>
      </c>
      <c r="H67" s="24">
        <f>VLOOKUP($A67,'363'!$AG$1:$HM$2,7,FALSE)</f>
        <v>0</v>
      </c>
      <c r="I67" s="24">
        <f>VLOOKUP($A67,'363'!$AG$1:$HM$2,8,FALSE)</f>
        <v>0</v>
      </c>
      <c r="J67" s="24">
        <f>VLOOKUP($A67,'363'!$AG$1:$HM$2,9,FALSE)</f>
        <v>0</v>
      </c>
      <c r="K67" s="24">
        <f>VLOOKUP($A67,'363'!$AG$1:$HM$2,10,FALSE)</f>
        <v>0</v>
      </c>
      <c r="L67" s="24">
        <f>VLOOKUP($A67,'363'!$AG$1:$HM$2,11,FALSE)</f>
        <v>0</v>
      </c>
      <c r="M67" s="137">
        <f>VLOOKUP($A67,'363'!$AG$1:$HM$2,12,FALSE)</f>
        <v>0</v>
      </c>
      <c r="N67" s="337"/>
      <c r="O67" s="74">
        <f>VLOOKUP($A67,'363'!$AG$1:$HM$2,13,FALSE)</f>
        <v>0</v>
      </c>
      <c r="P67" s="69">
        <f>VLOOKUP($A67,'363'!$AG$1:$HM$2,14,FALSE)</f>
        <v>0</v>
      </c>
      <c r="Q67" s="69">
        <f>VLOOKUP($A67,'363'!$AG$1:$HM$2,15,FALSE)</f>
        <v>0</v>
      </c>
      <c r="R67" s="69">
        <f>VLOOKUP($A67,'363'!$AG$1:$HM$2,16,FALSE)</f>
        <v>0</v>
      </c>
      <c r="S67" s="69">
        <f>VLOOKUP($A67,'363'!$AG$1:$HM$2,17,FALSE)</f>
        <v>0</v>
      </c>
      <c r="T67" s="69">
        <f>VLOOKUP($A67,'363'!$AG$1:$HM$2,18,FALSE)</f>
        <v>0</v>
      </c>
      <c r="U67" s="75">
        <f>VLOOKUP($A67,'363'!$AG$1:$HM$2,19,FALSE)</f>
        <v>0</v>
      </c>
      <c r="V67" s="337"/>
      <c r="W67" s="74">
        <f>VLOOKUP($A67,'363'!$AG$1:$HM$2,20,FALSE)</f>
        <v>0</v>
      </c>
      <c r="X67" s="69">
        <f>VLOOKUP($A67,'363'!$AG$1:$HM$2,21,FALSE)</f>
        <v>0</v>
      </c>
      <c r="Y67" s="69">
        <f>VLOOKUP($A67,'363'!$AG$1:$HM$2,22,FALSE)</f>
        <v>0</v>
      </c>
      <c r="Z67" s="69">
        <f>VLOOKUP($A67,'363'!$AG$1:$HM$2,23,FALSE)</f>
        <v>0</v>
      </c>
      <c r="AA67" s="69">
        <f>VLOOKUP($A67,'363'!$AG$1:$HM$2,24,FALSE)</f>
        <v>0</v>
      </c>
      <c r="AB67" s="69">
        <f>VLOOKUP($A67,'363'!$AG$1:$HM$2,25,FALSE)</f>
        <v>0</v>
      </c>
      <c r="AC67" s="75">
        <f>VLOOKUP($A67,'363'!$AG$1:$HM$2,26,FALSE)</f>
        <v>0</v>
      </c>
      <c r="AD67" s="337"/>
      <c r="AE67" s="74">
        <f>VLOOKUP($A67,'363'!$AG$1:$HM$2,27,FALSE)</f>
        <v>0</v>
      </c>
      <c r="AF67" s="69">
        <f>VLOOKUP($A67,'363'!$AG$1:$HM$2,28,FALSE)</f>
        <v>0</v>
      </c>
      <c r="AG67" s="69">
        <f>VLOOKUP($A67,'363'!$AG$1:$HM$2,29,FALSE)</f>
        <v>0</v>
      </c>
      <c r="AH67" s="69">
        <f>VLOOKUP($A67,'363'!$AG$1:$HM$2,30,FALSE)</f>
        <v>0</v>
      </c>
      <c r="AI67" s="69">
        <f>VLOOKUP($A67,'363'!$AG$1:$HM$2,31,FALSE)</f>
        <v>0</v>
      </c>
      <c r="AJ67" s="69">
        <f>VLOOKUP($A67,'363'!$AG$1:$HM$2,32,FALSE)</f>
        <v>0</v>
      </c>
      <c r="AK67" s="75">
        <f>VLOOKUP($A67,'363'!$AG$1:$HM$2,33,FALSE)</f>
        <v>0</v>
      </c>
      <c r="AL67" s="337"/>
      <c r="AM67" s="74">
        <f>VLOOKUP($A67,'363'!$AG$1:$HM$2,34,FALSE)</f>
        <v>0</v>
      </c>
      <c r="AN67" s="69">
        <f>VLOOKUP($A67,'363'!$AG$1:$HM$2,35,FALSE)</f>
        <v>0</v>
      </c>
      <c r="AO67" s="69">
        <f>VLOOKUP($A67,'363'!$AG$1:$HM$2,36,FALSE)</f>
        <v>0</v>
      </c>
      <c r="AP67" s="69">
        <f>VLOOKUP($A67,'363'!$AG$1:$HM$2,37,FALSE)</f>
        <v>0</v>
      </c>
      <c r="AQ67" s="69">
        <f>VLOOKUP($A67,'363'!$AG$1:$HM$2,38,FALSE)</f>
        <v>0</v>
      </c>
      <c r="AR67" s="69">
        <f>VLOOKUP($A67,'363'!$AG$1:$HM$2,39,FALSE)</f>
        <v>0</v>
      </c>
      <c r="AS67" s="75">
        <f>VLOOKUP($A67,'363'!$AG$1:$HM$2,40,FALSE)</f>
        <v>0</v>
      </c>
      <c r="AT67" s="337"/>
      <c r="AU67" s="74">
        <f>VLOOKUP($A67,'363'!$AG$1:$HM$2,41,FALSE)</f>
        <v>0</v>
      </c>
      <c r="AV67" s="69">
        <f>VLOOKUP($A67,'363'!$AG$1:$HM$2,42,FALSE)</f>
        <v>0</v>
      </c>
      <c r="AW67" s="69">
        <f>VLOOKUP($A67,'363'!$AG$1:$HM$2,43,FALSE)</f>
        <v>0</v>
      </c>
      <c r="AX67" s="69">
        <f>VLOOKUP($A67,'363'!$AG$1:$HM$2,44,FALSE)</f>
        <v>0</v>
      </c>
      <c r="AY67" s="69">
        <f>VLOOKUP($A67,'363'!$AG$1:$HM$2,45,FALSE)</f>
        <v>0</v>
      </c>
      <c r="AZ67" s="69">
        <f>VLOOKUP($A67,'363'!$AG$1:$HM$2,46,FALSE)</f>
        <v>0</v>
      </c>
      <c r="BA67" s="75">
        <f>VLOOKUP($A67,'363'!$AG$1:$HM$2,47,FALSE)</f>
        <v>0</v>
      </c>
      <c r="BB67" s="337"/>
      <c r="BC67" s="74">
        <f>VLOOKUP($A67,'363'!$AG$1:$HM$2,48,FALSE)</f>
        <v>0</v>
      </c>
      <c r="BD67" s="69">
        <f>VLOOKUP($A67,'363'!$AG$1:$HM$2,49,FALSE)</f>
        <v>0</v>
      </c>
      <c r="BE67" s="69">
        <f>VLOOKUP($A67,'363'!$AG$1:$HM$2,50,FALSE)</f>
        <v>0</v>
      </c>
      <c r="BF67" s="69">
        <f>VLOOKUP($A67,'363'!$AG$1:$HM$2,51,FALSE)</f>
        <v>0</v>
      </c>
      <c r="BG67" s="69">
        <f>VLOOKUP($A67,'363'!$AG$1:$HM$2,52,FALSE)</f>
        <v>0</v>
      </c>
      <c r="BH67" s="69">
        <f>VLOOKUP($A67,'363'!$AG$1:$HM$2,53,FALSE)</f>
        <v>0</v>
      </c>
      <c r="BI67" s="75">
        <f>VLOOKUP($A67,'363'!$AG$1:$HM$2,54,FALSE)</f>
        <v>0</v>
      </c>
      <c r="BJ67" s="337"/>
      <c r="BK67" s="74">
        <f>VLOOKUP($A67,'363'!$AG$1:$HM$2,55,FALSE)</f>
        <v>0</v>
      </c>
      <c r="BL67" s="69">
        <f>VLOOKUP($A67,'363'!$AG$1:$HM$2,56,FALSE)</f>
        <v>0</v>
      </c>
      <c r="BM67" s="69">
        <f>VLOOKUP($A67,'363'!$AG$1:$HM$2,57,FALSE)</f>
        <v>0</v>
      </c>
      <c r="BN67" s="69">
        <f>VLOOKUP($A67,'363'!$AG$1:$HM$2,58,FALSE)</f>
        <v>0</v>
      </c>
      <c r="BO67" s="69">
        <f>VLOOKUP($A67,'363'!$AG$1:$HM$2,59,FALSE)</f>
        <v>0</v>
      </c>
      <c r="BP67" s="69">
        <f>VLOOKUP($A67,'363'!$AG$1:$HM$2,60,FALSE)</f>
        <v>0</v>
      </c>
      <c r="BQ67" s="75">
        <f>VLOOKUP($A67,'363'!$AG$1:$HM$2,61,FALSE)</f>
        <v>0</v>
      </c>
      <c r="BR67" s="337"/>
      <c r="BS67" s="74">
        <f>VLOOKUP($A67,'363'!$AG$1:$HM$2,62,FALSE)</f>
        <v>0</v>
      </c>
      <c r="BT67" s="69">
        <f>VLOOKUP($A67,'363'!$AG$1:$HM$2,63,FALSE)</f>
        <v>0</v>
      </c>
      <c r="BU67" s="69">
        <f>VLOOKUP($A67,'363'!$AG$1:$HM$2,64,FALSE)</f>
        <v>0</v>
      </c>
      <c r="BV67" s="69">
        <f>VLOOKUP($A67,'363'!$AG$1:$HM$2,65,FALSE)</f>
        <v>0</v>
      </c>
      <c r="BW67" s="69">
        <f>VLOOKUP($A67,'363'!$AG$1:$HM$2,66,FALSE)</f>
        <v>0</v>
      </c>
      <c r="BX67" s="69">
        <f>VLOOKUP($A67,'363'!$AG$1:$HM$2,67,FALSE)</f>
        <v>0</v>
      </c>
      <c r="BY67" s="75">
        <f>VLOOKUP($A67,'363'!$AG$1:$HM$2,68,FALSE)</f>
        <v>0</v>
      </c>
      <c r="BZ67" s="337"/>
      <c r="CA67" s="74">
        <f>VLOOKUP($A67,'363'!$AG$1:$HM$2,69,FALSE)</f>
        <v>0</v>
      </c>
      <c r="CB67" s="69">
        <f>VLOOKUP($A67,'363'!$AG$1:$HM$2,70,FALSE)</f>
        <v>0</v>
      </c>
      <c r="CC67" s="69">
        <f>VLOOKUP($A67,'363'!$AG$1:$HM$2,71,FALSE)</f>
        <v>0</v>
      </c>
      <c r="CD67" s="69">
        <f>VLOOKUP($A67,'363'!$AG$1:$HM$2,72,FALSE)</f>
        <v>0</v>
      </c>
      <c r="CE67" s="69">
        <f>VLOOKUP($A67,'363'!$AG$1:$HM$2,73,FALSE)</f>
        <v>0</v>
      </c>
      <c r="CF67" s="69">
        <f>VLOOKUP($A67,'363'!$AG$1:$HM$2,74,FALSE)</f>
        <v>0</v>
      </c>
      <c r="CG67" s="75">
        <f>VLOOKUP($A67,'363'!$AG$1:$HM$2,75,FALSE)</f>
        <v>0</v>
      </c>
      <c r="CH67" s="337"/>
      <c r="CI67" s="74">
        <f>VLOOKUP($A67,'363'!$AG$1:$HM$2,76,FALSE)</f>
        <v>0</v>
      </c>
      <c r="CJ67" s="69">
        <f>VLOOKUP($A67,'363'!$AG$1:$HM$2,77,FALSE)</f>
        <v>0</v>
      </c>
      <c r="CK67" s="69">
        <f>VLOOKUP($A67,'363'!$AG$1:$HM$2,78,FALSE)</f>
        <v>0</v>
      </c>
      <c r="CL67" s="69">
        <f>VLOOKUP($A67,'363'!$AG$1:$HM$2,79,FALSE)</f>
        <v>0</v>
      </c>
      <c r="CM67" s="69">
        <f>VLOOKUP($A67,'363'!$AG$1:$HM$2,80,FALSE)</f>
        <v>0</v>
      </c>
      <c r="CN67" s="69">
        <f>VLOOKUP($A67,'363'!$AG$1:$HM$2,81,FALSE)</f>
        <v>0</v>
      </c>
      <c r="CO67" s="75">
        <f>VLOOKUP($A67,'363'!$AG$1:$HM$2,82,FALSE)</f>
        <v>0</v>
      </c>
      <c r="CP67" s="337"/>
      <c r="CQ67" s="74">
        <f>VLOOKUP($A67,'363'!$AG$1:$HM$2,83,FALSE)</f>
        <v>0</v>
      </c>
      <c r="CR67" s="69">
        <f>VLOOKUP($A67,'363'!$AG$1:$HM$2,84,FALSE)</f>
        <v>0</v>
      </c>
      <c r="CS67" s="69">
        <f>VLOOKUP($A67,'363'!$AG$1:$HM$2,85,FALSE)</f>
        <v>0</v>
      </c>
      <c r="CT67" s="69">
        <f>VLOOKUP($A67,'363'!$AG$1:$HM$2,86,FALSE)</f>
        <v>0</v>
      </c>
      <c r="CU67" s="69">
        <f>VLOOKUP($A67,'363'!$AG$1:$HM$2,87,FALSE)</f>
        <v>0</v>
      </c>
      <c r="CV67" s="69">
        <f>VLOOKUP($A67,'363'!$AG$1:$HM$2,88,FALSE)</f>
        <v>0</v>
      </c>
      <c r="CW67" s="75">
        <f>VLOOKUP($A67,'363'!$AG$1:$HM$2,89,FALSE)</f>
        <v>0</v>
      </c>
      <c r="CX67" s="337"/>
      <c r="CY67" s="74">
        <f>VLOOKUP($A67,'363'!$AG$1:$HM$2,90,FALSE)</f>
        <v>0</v>
      </c>
      <c r="CZ67" s="69">
        <f>VLOOKUP($A67,'363'!$AG$1:$HM$2,91,FALSE)</f>
        <v>0</v>
      </c>
      <c r="DA67" s="69">
        <f>VLOOKUP($A67,'363'!$AG$1:$HM$2,92,FALSE)</f>
        <v>0</v>
      </c>
      <c r="DB67" s="69">
        <f>VLOOKUP($A67,'363'!$AG$1:$HM$2,93,FALSE)</f>
        <v>0</v>
      </c>
      <c r="DC67" s="69">
        <f>VLOOKUP($A67,'363'!$AG$1:$HM$2,94,FALSE)</f>
        <v>0</v>
      </c>
      <c r="DD67" s="69">
        <f>VLOOKUP($A67,'363'!$AG$1:$HM$2,95,FALSE)</f>
        <v>0</v>
      </c>
      <c r="DE67" s="75">
        <f>VLOOKUP($A67,'363'!$AG$1:$HM$2,96,FALSE)</f>
        <v>0</v>
      </c>
      <c r="DF67" s="337"/>
      <c r="DG67" s="74">
        <f>VLOOKUP($A67,'363'!$AG$1:$HM$2,97,FALSE)</f>
        <v>0</v>
      </c>
      <c r="DH67" s="69">
        <f>VLOOKUP($A67,'363'!$AG$1:$HM$2,98,FALSE)</f>
        <v>0</v>
      </c>
      <c r="DI67" s="69">
        <f>VLOOKUP($A67,'363'!$AG$1:$HM$2,99,FALSE)</f>
        <v>0</v>
      </c>
      <c r="DJ67" s="69">
        <f>VLOOKUP($A67,'363'!$AG$1:$HM$2,100,FALSE)</f>
        <v>0</v>
      </c>
      <c r="DK67" s="69">
        <f>VLOOKUP($A67,'363'!$AG$1:$HM$2,101,FALSE)</f>
        <v>0</v>
      </c>
      <c r="DL67" s="69">
        <f>VLOOKUP($A67,'363'!$AG$1:$HM$2,102,FALSE)</f>
        <v>0</v>
      </c>
      <c r="DM67" s="75">
        <f>VLOOKUP($A67,'363'!$AG$1:$HM$2,103,FALSE)</f>
        <v>0</v>
      </c>
      <c r="DN67" s="337"/>
      <c r="DO67" s="74">
        <f>VLOOKUP($A67,'363'!$AG$1:$HM$2,104,FALSE)</f>
        <v>0</v>
      </c>
      <c r="DP67" s="69">
        <f>VLOOKUP($A67,'363'!$AG$1:$HM$2,105,FALSE)</f>
        <v>0</v>
      </c>
      <c r="DQ67" s="69">
        <f>VLOOKUP($A67,'363'!$AG$1:$HM$2,106,FALSE)</f>
        <v>0</v>
      </c>
      <c r="DR67" s="69">
        <f>VLOOKUP($A67,'363'!$AG$1:$HM$2,107,FALSE)</f>
        <v>0</v>
      </c>
      <c r="DS67" s="69">
        <f>VLOOKUP($A67,'363'!$AG$1:$HM$2,108,FALSE)</f>
        <v>0</v>
      </c>
      <c r="DT67" s="69">
        <f>VLOOKUP($A67,'363'!$AG$1:$HM$2,109,FALSE)</f>
        <v>0</v>
      </c>
      <c r="DU67" s="75">
        <f>VLOOKUP($A67,'363'!$AG$1:$HM$2,110,FALSE)</f>
        <v>0</v>
      </c>
      <c r="DV67" s="337"/>
      <c r="DW67" s="74">
        <f>VLOOKUP($A67,'363'!$AG$1:$HM$2,111,FALSE)</f>
        <v>0</v>
      </c>
      <c r="DX67" s="69">
        <f>VLOOKUP($A67,'363'!$AG$1:$HM$2,112,FALSE)</f>
        <v>0</v>
      </c>
      <c r="DY67" s="69">
        <f>VLOOKUP($A67,'363'!$AG$1:$HM$2,113,FALSE)</f>
        <v>0</v>
      </c>
      <c r="DZ67" s="69">
        <f>VLOOKUP($A67,'363'!$AG$1:$HM$2,114,FALSE)</f>
        <v>0</v>
      </c>
      <c r="EA67" s="69">
        <f>VLOOKUP($A67,'363'!$AG$1:$HM$2,115,FALSE)</f>
        <v>0</v>
      </c>
      <c r="EB67" s="69">
        <f>VLOOKUP($A67,'363'!$AG$1:$HM$2,116,FALSE)</f>
        <v>0</v>
      </c>
      <c r="EC67" s="75">
        <f>VLOOKUP($A67,'363'!$AG$1:$HM$2,117,FALSE)</f>
        <v>0</v>
      </c>
      <c r="ED67" s="337"/>
      <c r="EE67" s="74">
        <f>VLOOKUP($A67,'363'!$AG$1:$HM$2,118,FALSE)</f>
        <v>0</v>
      </c>
      <c r="EF67" s="69">
        <f>VLOOKUP($A67,'363'!$AG$1:$HM$2,119,FALSE)</f>
        <v>0</v>
      </c>
      <c r="EG67" s="69">
        <f>VLOOKUP($A67,'363'!$AG$1:$HM$2,120,FALSE)</f>
        <v>0</v>
      </c>
      <c r="EH67" s="69">
        <f>VLOOKUP($A67,'363'!$AG$1:$HM$2,121,FALSE)</f>
        <v>0</v>
      </c>
      <c r="EI67" s="69">
        <f>VLOOKUP($A67,'363'!$AG$1:$HM$2,122,FALSE)</f>
        <v>0</v>
      </c>
      <c r="EJ67" s="69">
        <f>VLOOKUP($A67,'363'!$AG$1:$HM$2,123,FALSE)</f>
        <v>0</v>
      </c>
      <c r="EK67" s="75">
        <f>VLOOKUP($A67,'363'!$AG$1:$HM$2,124,FALSE)</f>
        <v>0</v>
      </c>
      <c r="EL67" s="337"/>
      <c r="EM67" s="74">
        <f>VLOOKUP($A67,'363'!$AG$1:$HM$2,125,FALSE)</f>
        <v>0</v>
      </c>
      <c r="EN67" s="69">
        <f>VLOOKUP($A67,'363'!$AG$1:$HM$2,126,FALSE)</f>
        <v>0</v>
      </c>
      <c r="EO67" s="69">
        <f>VLOOKUP($A67,'363'!$AG$1:$HM$2,127,FALSE)</f>
        <v>0</v>
      </c>
      <c r="EP67" s="69">
        <f>VLOOKUP($A67,'363'!$AG$1:$HM$2,128,FALSE)</f>
        <v>0</v>
      </c>
      <c r="EQ67" s="69">
        <f>VLOOKUP($A67,'363'!$AG$1:$HM$2,129,FALSE)</f>
        <v>0</v>
      </c>
      <c r="ER67" s="69">
        <f>VLOOKUP($A67,'363'!$AG$1:$HM$2,130,FALSE)</f>
        <v>0</v>
      </c>
      <c r="ES67" s="75">
        <f>VLOOKUP($A67,'363'!$AG$1:$HM$2,131,FALSE)</f>
        <v>0</v>
      </c>
      <c r="ET67" s="337"/>
      <c r="EU67" s="74">
        <f>VLOOKUP($A67,'363'!$AG$1:$HM$2,132,FALSE)</f>
        <v>0</v>
      </c>
      <c r="EV67" s="69">
        <f>VLOOKUP($A67,'363'!$AG$1:$HM$2,133,FALSE)</f>
        <v>0</v>
      </c>
      <c r="EW67" s="69">
        <f>VLOOKUP($A67,'363'!$AG$1:$HM$2,134,FALSE)</f>
        <v>0</v>
      </c>
      <c r="EX67" s="69">
        <f>VLOOKUP($A67,'363'!$AG$1:$HM$2,135,FALSE)</f>
        <v>0</v>
      </c>
      <c r="EY67" s="69">
        <f>VLOOKUP($A67,'363'!$AG$1:$HM$2,136,FALSE)</f>
        <v>0</v>
      </c>
      <c r="EZ67" s="69">
        <f>VLOOKUP($A67,'363'!$AG$1:$HM$2,137,FALSE)</f>
        <v>0</v>
      </c>
      <c r="FA67" s="75">
        <f>VLOOKUP($A67,'363'!$AG$1:$HM$2,138,FALSE)</f>
        <v>0</v>
      </c>
      <c r="FB67" s="337"/>
      <c r="FC67" s="74">
        <f>VLOOKUP($A67,'363'!$AG$1:$HM$2,139,FALSE)</f>
        <v>0</v>
      </c>
      <c r="FD67" s="69">
        <f>VLOOKUP($A67,'363'!$AG$1:$HM$2,140,FALSE)</f>
        <v>0</v>
      </c>
      <c r="FE67" s="69">
        <f>VLOOKUP($A67,'363'!$AG$1:$HM$2,141,FALSE)</f>
        <v>0</v>
      </c>
      <c r="FF67" s="69">
        <f>VLOOKUP($A67,'363'!$AG$1:$HM$2,142,FALSE)</f>
        <v>0</v>
      </c>
      <c r="FG67" s="69">
        <f>VLOOKUP($A67,'363'!$AG$1:$HM$2,143,FALSE)</f>
        <v>0</v>
      </c>
      <c r="FH67" s="69">
        <f>VLOOKUP($A67,'363'!$AG$1:$HM$2,144,FALSE)</f>
        <v>0</v>
      </c>
      <c r="FI67" s="75">
        <f>VLOOKUP($A67,'363'!$AG$1:$HM$2,145,FALSE)</f>
        <v>0</v>
      </c>
      <c r="FJ67" s="337"/>
      <c r="FK67" s="74">
        <f>VLOOKUP($A67,'363'!$AG$1:$HM$2,146,FALSE)</f>
        <v>0</v>
      </c>
      <c r="FL67" s="69">
        <f>VLOOKUP($A67,'363'!$AG$1:$HM$2,147,FALSE)</f>
        <v>0</v>
      </c>
      <c r="FM67" s="69">
        <f>VLOOKUP($A67,'363'!$AG$1:$HM$2,148,FALSE)</f>
        <v>0</v>
      </c>
      <c r="FN67" s="69">
        <f>VLOOKUP($A67,'363'!$AG$1:$HM$2,149,FALSE)</f>
        <v>0</v>
      </c>
      <c r="FO67" s="69">
        <f>VLOOKUP($A67,'363'!$AG$1:$HM$2,150,FALSE)</f>
        <v>0</v>
      </c>
      <c r="FP67" s="69">
        <f>VLOOKUP($A67,'363'!$AG$1:$HM$2,151,FALSE)</f>
        <v>0</v>
      </c>
      <c r="FQ67" s="75">
        <f>VLOOKUP($A67,'363'!$AG$1:$HM$2,152,FALSE)</f>
        <v>0</v>
      </c>
      <c r="FR67" s="337"/>
      <c r="FS67" s="74">
        <f>VLOOKUP($A67,'363'!$AG$1:$HM$2,153,FALSE)</f>
        <v>0</v>
      </c>
      <c r="FT67" s="69">
        <f>VLOOKUP($A67,'363'!$AG$1:$HM$2,154,FALSE)</f>
        <v>0</v>
      </c>
      <c r="FU67" s="69">
        <f>VLOOKUP($A67,'363'!$AG$1:$HM$2,155,FALSE)</f>
        <v>0</v>
      </c>
      <c r="FV67" s="69">
        <f>VLOOKUP($A67,'363'!$AG$1:$HM$2,156,FALSE)</f>
        <v>0</v>
      </c>
      <c r="FW67" s="69">
        <f>VLOOKUP($A67,'363'!$AG$1:$HM$2,157,FALSE)</f>
        <v>0</v>
      </c>
      <c r="FX67" s="69">
        <f>VLOOKUP($A67,'363'!$AG$1:$HM$2,158,FALSE)</f>
        <v>0</v>
      </c>
      <c r="FY67" s="75">
        <f>VLOOKUP($A67,'363'!$AG$1:$HM$2,159,FALSE)</f>
        <v>0</v>
      </c>
      <c r="FZ67" s="337"/>
      <c r="GA67" s="74">
        <f>VLOOKUP($A67,'363'!$AG$1:$HM$2,160,FALSE)</f>
        <v>0</v>
      </c>
      <c r="GB67" s="69">
        <f>VLOOKUP($A67,'363'!$AG$1:$HM$2,161,FALSE)</f>
        <v>0</v>
      </c>
      <c r="GC67" s="69">
        <f>VLOOKUP($A67,'363'!$AG$1:$HM$2,162,FALSE)</f>
        <v>0</v>
      </c>
      <c r="GD67" s="69">
        <f>VLOOKUP($A67,'363'!$AG$1:$HM$2,163,FALSE)</f>
        <v>0</v>
      </c>
      <c r="GE67" s="69">
        <f>VLOOKUP($A67,'363'!$AG$1:$HM$2,164,FALSE)</f>
        <v>0</v>
      </c>
      <c r="GF67" s="69">
        <f>VLOOKUP($A67,'363'!$AG$1:$HM$2,165,FALSE)</f>
        <v>0</v>
      </c>
      <c r="GG67" s="75">
        <f>VLOOKUP($A67,'363'!$AG$1:$HM$2,166,FALSE)</f>
        <v>0</v>
      </c>
      <c r="GH67" s="337"/>
      <c r="GI67" s="74">
        <f>VLOOKUP($A67,'363'!$AG$1:$HM$2,167,FALSE)</f>
        <v>0</v>
      </c>
      <c r="GJ67" s="69">
        <f>VLOOKUP($A67,'363'!$AG$1:$HM$2,168,FALSE)</f>
        <v>0</v>
      </c>
      <c r="GK67" s="69">
        <f>VLOOKUP($A67,'363'!$AG$1:$HM$2,169,FALSE)</f>
        <v>0</v>
      </c>
      <c r="GL67" s="69">
        <f>VLOOKUP($A67,'363'!$AG$1:$HM$2,170,FALSE)</f>
        <v>0</v>
      </c>
      <c r="GM67" s="69">
        <f>VLOOKUP($A67,'363'!$AG$1:$HM$2,171,FALSE)</f>
        <v>0</v>
      </c>
      <c r="GN67" s="69">
        <f>VLOOKUP($A67,'363'!$AG$1:$HM$2,172,FALSE)</f>
        <v>0</v>
      </c>
      <c r="GO67" s="75">
        <f>VLOOKUP($A67,'363'!$AG$1:$HM$2,173,FALSE)</f>
        <v>0</v>
      </c>
      <c r="GP67" s="337"/>
      <c r="GQ67" s="74">
        <f>VLOOKUP($A67,'363'!$AG$1:$HM$2,174,FALSE)</f>
        <v>0</v>
      </c>
      <c r="GR67" s="69">
        <f>VLOOKUP($A67,'363'!$AG$1:$HM$2,175,FALSE)</f>
        <v>0</v>
      </c>
      <c r="GS67" s="69">
        <f>VLOOKUP($A67,'363'!$AG$1:$HM$2,176,FALSE)</f>
        <v>0</v>
      </c>
      <c r="GT67" s="69">
        <f>VLOOKUP($A67,'363'!$AG$1:$HM$2,177,FALSE)</f>
        <v>0</v>
      </c>
      <c r="GU67" s="69">
        <f>VLOOKUP($A67,'363'!$AG$1:$HM$2,178,FALSE)</f>
        <v>0</v>
      </c>
      <c r="GV67" s="69">
        <f>VLOOKUP($A67,'363'!$AG$1:$HM$2,179,FALSE)</f>
        <v>0</v>
      </c>
      <c r="GW67" s="75">
        <f>VLOOKUP($A67,'363'!$AG$1:$HM$2,180,FALSE)</f>
        <v>0</v>
      </c>
      <c r="GX67" s="337"/>
      <c r="GY67" s="74">
        <f>VLOOKUP($A67,'363'!$AG$1:$HM$2,181,FALSE)</f>
        <v>0</v>
      </c>
      <c r="GZ67" s="69">
        <f>VLOOKUP($A67,'363'!$AG$1:$HM$2,182,FALSE)</f>
        <v>0</v>
      </c>
      <c r="HA67" s="69">
        <f>VLOOKUP($A67,'363'!$AG$1:$HM$2,183,FALSE)</f>
        <v>0</v>
      </c>
      <c r="HB67" s="69">
        <f>VLOOKUP($A67,'363'!$AG$1:$HM$2,184,FALSE)</f>
        <v>0</v>
      </c>
      <c r="HC67" s="69">
        <f>VLOOKUP($A67,'363'!$AG$1:$HM$2,185,FALSE)</f>
        <v>0</v>
      </c>
      <c r="HD67" s="69">
        <f>VLOOKUP($A67,'363'!$AG$1:$HM$2,186,FALSE)</f>
        <v>0</v>
      </c>
      <c r="HE67" s="124">
        <f>VLOOKUP($A67,'363'!$AG$1:$HM$2,187,FALSE)</f>
        <v>0</v>
      </c>
      <c r="HF67" s="24"/>
    </row>
    <row r="68" spans="1:214" x14ac:dyDescent="0.25">
      <c r="A68" s="290">
        <f t="shared" si="0"/>
        <v>264</v>
      </c>
      <c r="B68" s="291">
        <f>VLOOKUP($A68,'364'!$AG$1:$HM$2,2,FALSE)</f>
        <v>0</v>
      </c>
      <c r="C68" s="290">
        <f>VLOOKUP($A68,'364'!$AG$1:$HM$2,3,FALSE)</f>
        <v>0</v>
      </c>
      <c r="D68" s="290">
        <f>VLOOKUP($A68,'364'!$AG$1:$HM$2,4,FALSE)</f>
        <v>0</v>
      </c>
      <c r="E68" s="292">
        <f>VLOOKUP($A68,'364'!$AG$1:$HM$2,5,FALSE)</f>
        <v>0</v>
      </c>
      <c r="F68" s="337"/>
      <c r="G68" s="73">
        <f>VLOOKUP($A68,'364'!$AG$1:$HM$2,6,FALSE)</f>
        <v>0</v>
      </c>
      <c r="H68" s="24">
        <f>VLOOKUP($A68,'364'!$AG$1:$HM$2,7,FALSE)</f>
        <v>0</v>
      </c>
      <c r="I68" s="24">
        <f>VLOOKUP($A68,'364'!$AG$1:$HM$2,8,FALSE)</f>
        <v>0</v>
      </c>
      <c r="J68" s="24">
        <f>VLOOKUP($A68,'364'!$AG$1:$HM$2,9,FALSE)</f>
        <v>0</v>
      </c>
      <c r="K68" s="24">
        <f>VLOOKUP($A68,'364'!$AG$1:$HM$2,10,FALSE)</f>
        <v>0</v>
      </c>
      <c r="L68" s="24">
        <f>VLOOKUP($A68,'364'!$AG$1:$HM$2,11,FALSE)</f>
        <v>0</v>
      </c>
      <c r="M68" s="137">
        <f>VLOOKUP($A68,'364'!$AG$1:$HM$2,12,FALSE)</f>
        <v>0</v>
      </c>
      <c r="N68" s="337"/>
      <c r="O68" s="74">
        <f>VLOOKUP($A68,'364'!$AG$1:$HM$2,13,FALSE)</f>
        <v>0</v>
      </c>
      <c r="P68" s="69">
        <f>VLOOKUP($A68,'364'!$AG$1:$HM$2,14,FALSE)</f>
        <v>0</v>
      </c>
      <c r="Q68" s="69">
        <f>VLOOKUP($A68,'364'!$AG$1:$HM$2,15,FALSE)</f>
        <v>0</v>
      </c>
      <c r="R68" s="69">
        <f>VLOOKUP($A68,'364'!$AG$1:$HM$2,16,FALSE)</f>
        <v>0</v>
      </c>
      <c r="S68" s="69">
        <f>VLOOKUP($A68,'364'!$AG$1:$HM$2,17,FALSE)</f>
        <v>0</v>
      </c>
      <c r="T68" s="69">
        <f>VLOOKUP($A68,'364'!$AG$1:$HM$2,18,FALSE)</f>
        <v>0</v>
      </c>
      <c r="U68" s="75">
        <f>VLOOKUP($A68,'364'!$AG$1:$HM$2,19,FALSE)</f>
        <v>0</v>
      </c>
      <c r="V68" s="337"/>
      <c r="W68" s="74">
        <f>VLOOKUP($A68,'364'!$AG$1:$HM$2,20,FALSE)</f>
        <v>0</v>
      </c>
      <c r="X68" s="69">
        <f>VLOOKUP($A68,'364'!$AG$1:$HM$2,21,FALSE)</f>
        <v>0</v>
      </c>
      <c r="Y68" s="69">
        <f>VLOOKUP($A68,'364'!$AG$1:$HM$2,22,FALSE)</f>
        <v>0</v>
      </c>
      <c r="Z68" s="69">
        <f>VLOOKUP($A68,'364'!$AG$1:$HM$2,23,FALSE)</f>
        <v>0</v>
      </c>
      <c r="AA68" s="69">
        <f>VLOOKUP($A68,'364'!$AG$1:$HM$2,24,FALSE)</f>
        <v>0</v>
      </c>
      <c r="AB68" s="69">
        <f>VLOOKUP($A68,'364'!$AG$1:$HM$2,25,FALSE)</f>
        <v>0</v>
      </c>
      <c r="AC68" s="75">
        <f>VLOOKUP($A68,'364'!$AG$1:$HM$2,26,FALSE)</f>
        <v>0</v>
      </c>
      <c r="AD68" s="337"/>
      <c r="AE68" s="74">
        <f>VLOOKUP($A68,'364'!$AG$1:$HM$2,27,FALSE)</f>
        <v>0</v>
      </c>
      <c r="AF68" s="69">
        <f>VLOOKUP($A68,'364'!$AG$1:$HM$2,28,FALSE)</f>
        <v>0</v>
      </c>
      <c r="AG68" s="69">
        <f>VLOOKUP($A68,'364'!$AG$1:$HM$2,29,FALSE)</f>
        <v>0</v>
      </c>
      <c r="AH68" s="69">
        <f>VLOOKUP($A68,'364'!$AG$1:$HM$2,30,FALSE)</f>
        <v>0</v>
      </c>
      <c r="AI68" s="69">
        <f>VLOOKUP($A68,'364'!$AG$1:$HM$2,31,FALSE)</f>
        <v>0</v>
      </c>
      <c r="AJ68" s="69">
        <f>VLOOKUP($A68,'364'!$AG$1:$HM$2,32,FALSE)</f>
        <v>0</v>
      </c>
      <c r="AK68" s="75">
        <f>VLOOKUP($A68,'364'!$AG$1:$HM$2,33,FALSE)</f>
        <v>0</v>
      </c>
      <c r="AL68" s="337"/>
      <c r="AM68" s="74">
        <f>VLOOKUP($A68,'364'!$AG$1:$HM$2,34,FALSE)</f>
        <v>0</v>
      </c>
      <c r="AN68" s="69">
        <f>VLOOKUP($A68,'364'!$AG$1:$HM$2,35,FALSE)</f>
        <v>0</v>
      </c>
      <c r="AO68" s="69">
        <f>VLOOKUP($A68,'364'!$AG$1:$HM$2,36,FALSE)</f>
        <v>0</v>
      </c>
      <c r="AP68" s="69">
        <f>VLOOKUP($A68,'364'!$AG$1:$HM$2,37,FALSE)</f>
        <v>0</v>
      </c>
      <c r="AQ68" s="69">
        <f>VLOOKUP($A68,'364'!$AG$1:$HM$2,38,FALSE)</f>
        <v>0</v>
      </c>
      <c r="AR68" s="69">
        <f>VLOOKUP($A68,'364'!$AG$1:$HM$2,39,FALSE)</f>
        <v>0</v>
      </c>
      <c r="AS68" s="75">
        <f>VLOOKUP($A68,'364'!$AG$1:$HM$2,40,FALSE)</f>
        <v>0</v>
      </c>
      <c r="AT68" s="337"/>
      <c r="AU68" s="74">
        <f>VLOOKUP($A68,'364'!$AG$1:$HM$2,41,FALSE)</f>
        <v>0</v>
      </c>
      <c r="AV68" s="69">
        <f>VLOOKUP($A68,'364'!$AG$1:$HM$2,42,FALSE)</f>
        <v>0</v>
      </c>
      <c r="AW68" s="69">
        <f>VLOOKUP($A68,'364'!$AG$1:$HM$2,43,FALSE)</f>
        <v>0</v>
      </c>
      <c r="AX68" s="69">
        <f>VLOOKUP($A68,'364'!$AG$1:$HM$2,44,FALSE)</f>
        <v>0</v>
      </c>
      <c r="AY68" s="69">
        <f>VLOOKUP($A68,'364'!$AG$1:$HM$2,45,FALSE)</f>
        <v>0</v>
      </c>
      <c r="AZ68" s="69">
        <f>VLOOKUP($A68,'364'!$AG$1:$HM$2,46,FALSE)</f>
        <v>0</v>
      </c>
      <c r="BA68" s="75">
        <f>VLOOKUP($A68,'364'!$AG$1:$HM$2,47,FALSE)</f>
        <v>0</v>
      </c>
      <c r="BB68" s="337"/>
      <c r="BC68" s="74">
        <f>VLOOKUP($A68,'364'!$AG$1:$HM$2,48,FALSE)</f>
        <v>0</v>
      </c>
      <c r="BD68" s="69">
        <f>VLOOKUP($A68,'364'!$AG$1:$HM$2,49,FALSE)</f>
        <v>0</v>
      </c>
      <c r="BE68" s="69">
        <f>VLOOKUP($A68,'364'!$AG$1:$HM$2,50,FALSE)</f>
        <v>0</v>
      </c>
      <c r="BF68" s="69">
        <f>VLOOKUP($A68,'364'!$AG$1:$HM$2,51,FALSE)</f>
        <v>0</v>
      </c>
      <c r="BG68" s="69">
        <f>VLOOKUP($A68,'364'!$AG$1:$HM$2,52,FALSE)</f>
        <v>0</v>
      </c>
      <c r="BH68" s="69">
        <f>VLOOKUP($A68,'364'!$AG$1:$HM$2,53,FALSE)</f>
        <v>0</v>
      </c>
      <c r="BI68" s="75">
        <f>VLOOKUP($A68,'364'!$AG$1:$HM$2,54,FALSE)</f>
        <v>0</v>
      </c>
      <c r="BJ68" s="337"/>
      <c r="BK68" s="74">
        <f>VLOOKUP($A68,'364'!$AG$1:$HM$2,55,FALSE)</f>
        <v>0</v>
      </c>
      <c r="BL68" s="69">
        <f>VLOOKUP($A68,'364'!$AG$1:$HM$2,56,FALSE)</f>
        <v>0</v>
      </c>
      <c r="BM68" s="69">
        <f>VLOOKUP($A68,'364'!$AG$1:$HM$2,57,FALSE)</f>
        <v>0</v>
      </c>
      <c r="BN68" s="69">
        <f>VLOOKUP($A68,'364'!$AG$1:$HM$2,58,FALSE)</f>
        <v>0</v>
      </c>
      <c r="BO68" s="69">
        <f>VLOOKUP($A68,'364'!$AG$1:$HM$2,59,FALSE)</f>
        <v>0</v>
      </c>
      <c r="BP68" s="69">
        <f>VLOOKUP($A68,'364'!$AG$1:$HM$2,60,FALSE)</f>
        <v>0</v>
      </c>
      <c r="BQ68" s="75">
        <f>VLOOKUP($A68,'364'!$AG$1:$HM$2,61,FALSE)</f>
        <v>0</v>
      </c>
      <c r="BR68" s="337"/>
      <c r="BS68" s="74">
        <f>VLOOKUP($A68,'364'!$AG$1:$HM$2,62,FALSE)</f>
        <v>0</v>
      </c>
      <c r="BT68" s="69">
        <f>VLOOKUP($A68,'364'!$AG$1:$HM$2,63,FALSE)</f>
        <v>0</v>
      </c>
      <c r="BU68" s="69">
        <f>VLOOKUP($A68,'364'!$AG$1:$HM$2,64,FALSE)</f>
        <v>0</v>
      </c>
      <c r="BV68" s="69">
        <f>VLOOKUP($A68,'364'!$AG$1:$HM$2,65,FALSE)</f>
        <v>0</v>
      </c>
      <c r="BW68" s="69">
        <f>VLOOKUP($A68,'364'!$AG$1:$HM$2,66,FALSE)</f>
        <v>0</v>
      </c>
      <c r="BX68" s="69">
        <f>VLOOKUP($A68,'364'!$AG$1:$HM$2,67,FALSE)</f>
        <v>0</v>
      </c>
      <c r="BY68" s="75">
        <f>VLOOKUP($A68,'364'!$AG$1:$HM$2,68,FALSE)</f>
        <v>0</v>
      </c>
      <c r="BZ68" s="337"/>
      <c r="CA68" s="74">
        <f>VLOOKUP($A68,'364'!$AG$1:$HM$2,69,FALSE)</f>
        <v>0</v>
      </c>
      <c r="CB68" s="69">
        <f>VLOOKUP($A68,'364'!$AG$1:$HM$2,70,FALSE)</f>
        <v>0</v>
      </c>
      <c r="CC68" s="69">
        <f>VLOOKUP($A68,'364'!$AG$1:$HM$2,71,FALSE)</f>
        <v>0</v>
      </c>
      <c r="CD68" s="69">
        <f>VLOOKUP($A68,'364'!$AG$1:$HM$2,72,FALSE)</f>
        <v>0</v>
      </c>
      <c r="CE68" s="69">
        <f>VLOOKUP($A68,'364'!$AG$1:$HM$2,73,FALSE)</f>
        <v>0</v>
      </c>
      <c r="CF68" s="69">
        <f>VLOOKUP($A68,'364'!$AG$1:$HM$2,74,FALSE)</f>
        <v>0</v>
      </c>
      <c r="CG68" s="75">
        <f>VLOOKUP($A68,'364'!$AG$1:$HM$2,75,FALSE)</f>
        <v>0</v>
      </c>
      <c r="CH68" s="337"/>
      <c r="CI68" s="74">
        <f>VLOOKUP($A68,'364'!$AG$1:$HM$2,76,FALSE)</f>
        <v>0</v>
      </c>
      <c r="CJ68" s="69">
        <f>VLOOKUP($A68,'364'!$AG$1:$HM$2,77,FALSE)</f>
        <v>0</v>
      </c>
      <c r="CK68" s="69">
        <f>VLOOKUP($A68,'364'!$AG$1:$HM$2,78,FALSE)</f>
        <v>0</v>
      </c>
      <c r="CL68" s="69">
        <f>VLOOKUP($A68,'364'!$AG$1:$HM$2,79,FALSE)</f>
        <v>0</v>
      </c>
      <c r="CM68" s="69">
        <f>VLOOKUP($A68,'364'!$AG$1:$HM$2,80,FALSE)</f>
        <v>0</v>
      </c>
      <c r="CN68" s="69">
        <f>VLOOKUP($A68,'364'!$AG$1:$HM$2,81,FALSE)</f>
        <v>0</v>
      </c>
      <c r="CO68" s="75">
        <f>VLOOKUP($A68,'364'!$AG$1:$HM$2,82,FALSE)</f>
        <v>0</v>
      </c>
      <c r="CP68" s="337"/>
      <c r="CQ68" s="74">
        <f>VLOOKUP($A68,'364'!$AG$1:$HM$2,83,FALSE)</f>
        <v>0</v>
      </c>
      <c r="CR68" s="69">
        <f>VLOOKUP($A68,'364'!$AG$1:$HM$2,84,FALSE)</f>
        <v>0</v>
      </c>
      <c r="CS68" s="69">
        <f>VLOOKUP($A68,'364'!$AG$1:$HM$2,85,FALSE)</f>
        <v>0</v>
      </c>
      <c r="CT68" s="69">
        <f>VLOOKUP($A68,'364'!$AG$1:$HM$2,86,FALSE)</f>
        <v>0</v>
      </c>
      <c r="CU68" s="69">
        <f>VLOOKUP($A68,'364'!$AG$1:$HM$2,87,FALSE)</f>
        <v>0</v>
      </c>
      <c r="CV68" s="69">
        <f>VLOOKUP($A68,'364'!$AG$1:$HM$2,88,FALSE)</f>
        <v>0</v>
      </c>
      <c r="CW68" s="75">
        <f>VLOOKUP($A68,'364'!$AG$1:$HM$2,89,FALSE)</f>
        <v>0</v>
      </c>
      <c r="CX68" s="337"/>
      <c r="CY68" s="74">
        <f>VLOOKUP($A68,'364'!$AG$1:$HM$2,90,FALSE)</f>
        <v>0</v>
      </c>
      <c r="CZ68" s="69">
        <f>VLOOKUP($A68,'364'!$AG$1:$HM$2,91,FALSE)</f>
        <v>0</v>
      </c>
      <c r="DA68" s="69">
        <f>VLOOKUP($A68,'364'!$AG$1:$HM$2,92,FALSE)</f>
        <v>0</v>
      </c>
      <c r="DB68" s="69">
        <f>VLOOKUP($A68,'364'!$AG$1:$HM$2,93,FALSE)</f>
        <v>0</v>
      </c>
      <c r="DC68" s="69">
        <f>VLOOKUP($A68,'364'!$AG$1:$HM$2,94,FALSE)</f>
        <v>0</v>
      </c>
      <c r="DD68" s="69">
        <f>VLOOKUP($A68,'364'!$AG$1:$HM$2,95,FALSE)</f>
        <v>0</v>
      </c>
      <c r="DE68" s="75">
        <f>VLOOKUP($A68,'364'!$AG$1:$HM$2,96,FALSE)</f>
        <v>0</v>
      </c>
      <c r="DF68" s="337"/>
      <c r="DG68" s="74">
        <f>VLOOKUP($A68,'364'!$AG$1:$HM$2,97,FALSE)</f>
        <v>0</v>
      </c>
      <c r="DH68" s="69">
        <f>VLOOKUP($A68,'364'!$AG$1:$HM$2,98,FALSE)</f>
        <v>0</v>
      </c>
      <c r="DI68" s="69">
        <f>VLOOKUP($A68,'364'!$AG$1:$HM$2,99,FALSE)</f>
        <v>0</v>
      </c>
      <c r="DJ68" s="69">
        <f>VLOOKUP($A68,'364'!$AG$1:$HM$2,100,FALSE)</f>
        <v>0</v>
      </c>
      <c r="DK68" s="69">
        <f>VLOOKUP($A68,'364'!$AG$1:$HM$2,101,FALSE)</f>
        <v>0</v>
      </c>
      <c r="DL68" s="69">
        <f>VLOOKUP($A68,'364'!$AG$1:$HM$2,102,FALSE)</f>
        <v>0</v>
      </c>
      <c r="DM68" s="75">
        <f>VLOOKUP($A68,'364'!$AG$1:$HM$2,103,FALSE)</f>
        <v>0</v>
      </c>
      <c r="DN68" s="337"/>
      <c r="DO68" s="74">
        <f>VLOOKUP($A68,'364'!$AG$1:$HM$2,104,FALSE)</f>
        <v>0</v>
      </c>
      <c r="DP68" s="69">
        <f>VLOOKUP($A68,'364'!$AG$1:$HM$2,105,FALSE)</f>
        <v>0</v>
      </c>
      <c r="DQ68" s="69">
        <f>VLOOKUP($A68,'364'!$AG$1:$HM$2,106,FALSE)</f>
        <v>0</v>
      </c>
      <c r="DR68" s="69">
        <f>VLOOKUP($A68,'364'!$AG$1:$HM$2,107,FALSE)</f>
        <v>0</v>
      </c>
      <c r="DS68" s="69">
        <f>VLOOKUP($A68,'364'!$AG$1:$HM$2,108,FALSE)</f>
        <v>0</v>
      </c>
      <c r="DT68" s="69">
        <f>VLOOKUP($A68,'364'!$AG$1:$HM$2,109,FALSE)</f>
        <v>0</v>
      </c>
      <c r="DU68" s="75">
        <f>VLOOKUP($A68,'364'!$AG$1:$HM$2,110,FALSE)</f>
        <v>0</v>
      </c>
      <c r="DV68" s="337"/>
      <c r="DW68" s="74">
        <f>VLOOKUP($A68,'364'!$AG$1:$HM$2,111,FALSE)</f>
        <v>0</v>
      </c>
      <c r="DX68" s="69">
        <f>VLOOKUP($A68,'364'!$AG$1:$HM$2,112,FALSE)</f>
        <v>0</v>
      </c>
      <c r="DY68" s="69">
        <f>VLOOKUP($A68,'364'!$AG$1:$HM$2,113,FALSE)</f>
        <v>0</v>
      </c>
      <c r="DZ68" s="69">
        <f>VLOOKUP($A68,'364'!$AG$1:$HM$2,114,FALSE)</f>
        <v>0</v>
      </c>
      <c r="EA68" s="69">
        <f>VLOOKUP($A68,'364'!$AG$1:$HM$2,115,FALSE)</f>
        <v>0</v>
      </c>
      <c r="EB68" s="69">
        <f>VLOOKUP($A68,'364'!$AG$1:$HM$2,116,FALSE)</f>
        <v>0</v>
      </c>
      <c r="EC68" s="75">
        <f>VLOOKUP($A68,'364'!$AG$1:$HM$2,117,FALSE)</f>
        <v>0</v>
      </c>
      <c r="ED68" s="337"/>
      <c r="EE68" s="74">
        <f>VLOOKUP($A68,'364'!$AG$1:$HM$2,118,FALSE)</f>
        <v>0</v>
      </c>
      <c r="EF68" s="69">
        <f>VLOOKUP($A68,'364'!$AG$1:$HM$2,119,FALSE)</f>
        <v>0</v>
      </c>
      <c r="EG68" s="69">
        <f>VLOOKUP($A68,'364'!$AG$1:$HM$2,120,FALSE)</f>
        <v>0</v>
      </c>
      <c r="EH68" s="69">
        <f>VLOOKUP($A68,'364'!$AG$1:$HM$2,121,FALSE)</f>
        <v>0</v>
      </c>
      <c r="EI68" s="69">
        <f>VLOOKUP($A68,'364'!$AG$1:$HM$2,122,FALSE)</f>
        <v>0</v>
      </c>
      <c r="EJ68" s="69">
        <f>VLOOKUP($A68,'364'!$AG$1:$HM$2,123,FALSE)</f>
        <v>0</v>
      </c>
      <c r="EK68" s="75">
        <f>VLOOKUP($A68,'364'!$AG$1:$HM$2,124,FALSE)</f>
        <v>0</v>
      </c>
      <c r="EL68" s="337"/>
      <c r="EM68" s="74">
        <f>VLOOKUP($A68,'364'!$AG$1:$HM$2,125,FALSE)</f>
        <v>0</v>
      </c>
      <c r="EN68" s="69">
        <f>VLOOKUP($A68,'364'!$AG$1:$HM$2,126,FALSE)</f>
        <v>0</v>
      </c>
      <c r="EO68" s="69">
        <f>VLOOKUP($A68,'364'!$AG$1:$HM$2,127,FALSE)</f>
        <v>0</v>
      </c>
      <c r="EP68" s="69">
        <f>VLOOKUP($A68,'364'!$AG$1:$HM$2,128,FALSE)</f>
        <v>0</v>
      </c>
      <c r="EQ68" s="69">
        <f>VLOOKUP($A68,'364'!$AG$1:$HM$2,129,FALSE)</f>
        <v>0</v>
      </c>
      <c r="ER68" s="69">
        <f>VLOOKUP($A68,'364'!$AG$1:$HM$2,130,FALSE)</f>
        <v>0</v>
      </c>
      <c r="ES68" s="75">
        <f>VLOOKUP($A68,'364'!$AG$1:$HM$2,131,FALSE)</f>
        <v>0</v>
      </c>
      <c r="ET68" s="337"/>
      <c r="EU68" s="74">
        <f>VLOOKUP($A68,'364'!$AG$1:$HM$2,132,FALSE)</f>
        <v>0</v>
      </c>
      <c r="EV68" s="69">
        <f>VLOOKUP($A68,'364'!$AG$1:$HM$2,133,FALSE)</f>
        <v>0</v>
      </c>
      <c r="EW68" s="69">
        <f>VLOOKUP($A68,'364'!$AG$1:$HM$2,134,FALSE)</f>
        <v>0</v>
      </c>
      <c r="EX68" s="69">
        <f>VLOOKUP($A68,'364'!$AG$1:$HM$2,135,FALSE)</f>
        <v>0</v>
      </c>
      <c r="EY68" s="69">
        <f>VLOOKUP($A68,'364'!$AG$1:$HM$2,136,FALSE)</f>
        <v>0</v>
      </c>
      <c r="EZ68" s="69">
        <f>VLOOKUP($A68,'364'!$AG$1:$HM$2,137,FALSE)</f>
        <v>0</v>
      </c>
      <c r="FA68" s="75">
        <f>VLOOKUP($A68,'364'!$AG$1:$HM$2,138,FALSE)</f>
        <v>0</v>
      </c>
      <c r="FB68" s="337"/>
      <c r="FC68" s="74">
        <f>VLOOKUP($A68,'364'!$AG$1:$HM$2,139,FALSE)</f>
        <v>0</v>
      </c>
      <c r="FD68" s="69">
        <f>VLOOKUP($A68,'364'!$AG$1:$HM$2,140,FALSE)</f>
        <v>0</v>
      </c>
      <c r="FE68" s="69">
        <f>VLOOKUP($A68,'364'!$AG$1:$HM$2,141,FALSE)</f>
        <v>0</v>
      </c>
      <c r="FF68" s="69">
        <f>VLOOKUP($A68,'364'!$AG$1:$HM$2,142,FALSE)</f>
        <v>0</v>
      </c>
      <c r="FG68" s="69">
        <f>VLOOKUP($A68,'364'!$AG$1:$HM$2,143,FALSE)</f>
        <v>0</v>
      </c>
      <c r="FH68" s="69">
        <f>VLOOKUP($A68,'364'!$AG$1:$HM$2,144,FALSE)</f>
        <v>0</v>
      </c>
      <c r="FI68" s="75">
        <f>VLOOKUP($A68,'364'!$AG$1:$HM$2,145,FALSE)</f>
        <v>0</v>
      </c>
      <c r="FJ68" s="337"/>
      <c r="FK68" s="74">
        <f>VLOOKUP($A68,'364'!$AG$1:$HM$2,146,FALSE)</f>
        <v>0</v>
      </c>
      <c r="FL68" s="69">
        <f>VLOOKUP($A68,'364'!$AG$1:$HM$2,147,FALSE)</f>
        <v>0</v>
      </c>
      <c r="FM68" s="69">
        <f>VLOOKUP($A68,'364'!$AG$1:$HM$2,148,FALSE)</f>
        <v>0</v>
      </c>
      <c r="FN68" s="69">
        <f>VLOOKUP($A68,'364'!$AG$1:$HM$2,149,FALSE)</f>
        <v>0</v>
      </c>
      <c r="FO68" s="69">
        <f>VLOOKUP($A68,'364'!$AG$1:$HM$2,150,FALSE)</f>
        <v>0</v>
      </c>
      <c r="FP68" s="69">
        <f>VLOOKUP($A68,'364'!$AG$1:$HM$2,151,FALSE)</f>
        <v>0</v>
      </c>
      <c r="FQ68" s="75">
        <f>VLOOKUP($A68,'364'!$AG$1:$HM$2,152,FALSE)</f>
        <v>0</v>
      </c>
      <c r="FR68" s="337"/>
      <c r="FS68" s="74">
        <f>VLOOKUP($A68,'364'!$AG$1:$HM$2,153,FALSE)</f>
        <v>0</v>
      </c>
      <c r="FT68" s="69">
        <f>VLOOKUP($A68,'364'!$AG$1:$HM$2,154,FALSE)</f>
        <v>0</v>
      </c>
      <c r="FU68" s="69">
        <f>VLOOKUP($A68,'364'!$AG$1:$HM$2,155,FALSE)</f>
        <v>0</v>
      </c>
      <c r="FV68" s="69">
        <f>VLOOKUP($A68,'364'!$AG$1:$HM$2,156,FALSE)</f>
        <v>0</v>
      </c>
      <c r="FW68" s="69">
        <f>VLOOKUP($A68,'364'!$AG$1:$HM$2,157,FALSE)</f>
        <v>0</v>
      </c>
      <c r="FX68" s="69">
        <f>VLOOKUP($A68,'364'!$AG$1:$HM$2,158,FALSE)</f>
        <v>0</v>
      </c>
      <c r="FY68" s="75">
        <f>VLOOKUP($A68,'364'!$AG$1:$HM$2,159,FALSE)</f>
        <v>0</v>
      </c>
      <c r="FZ68" s="337"/>
      <c r="GA68" s="74">
        <f>VLOOKUP($A68,'364'!$AG$1:$HM$2,160,FALSE)</f>
        <v>0</v>
      </c>
      <c r="GB68" s="69">
        <f>VLOOKUP($A68,'364'!$AG$1:$HM$2,161,FALSE)</f>
        <v>0</v>
      </c>
      <c r="GC68" s="69">
        <f>VLOOKUP($A68,'364'!$AG$1:$HM$2,162,FALSE)</f>
        <v>0</v>
      </c>
      <c r="GD68" s="69">
        <f>VLOOKUP($A68,'364'!$AG$1:$HM$2,163,FALSE)</f>
        <v>0</v>
      </c>
      <c r="GE68" s="69">
        <f>VLOOKUP($A68,'364'!$AG$1:$HM$2,164,FALSE)</f>
        <v>0</v>
      </c>
      <c r="GF68" s="69">
        <f>VLOOKUP($A68,'364'!$AG$1:$HM$2,165,FALSE)</f>
        <v>0</v>
      </c>
      <c r="GG68" s="75">
        <f>VLOOKUP($A68,'364'!$AG$1:$HM$2,166,FALSE)</f>
        <v>0</v>
      </c>
      <c r="GH68" s="337"/>
      <c r="GI68" s="74">
        <f>VLOOKUP($A68,'364'!$AG$1:$HM$2,167,FALSE)</f>
        <v>0</v>
      </c>
      <c r="GJ68" s="69">
        <f>VLOOKUP($A68,'364'!$AG$1:$HM$2,168,FALSE)</f>
        <v>0</v>
      </c>
      <c r="GK68" s="69">
        <f>VLOOKUP($A68,'364'!$AG$1:$HM$2,169,FALSE)</f>
        <v>0</v>
      </c>
      <c r="GL68" s="69">
        <f>VLOOKUP($A68,'364'!$AG$1:$HM$2,170,FALSE)</f>
        <v>0</v>
      </c>
      <c r="GM68" s="69">
        <f>VLOOKUP($A68,'364'!$AG$1:$HM$2,171,FALSE)</f>
        <v>0</v>
      </c>
      <c r="GN68" s="69">
        <f>VLOOKUP($A68,'364'!$AG$1:$HM$2,172,FALSE)</f>
        <v>0</v>
      </c>
      <c r="GO68" s="75">
        <f>VLOOKUP($A68,'364'!$AG$1:$HM$2,173,FALSE)</f>
        <v>0</v>
      </c>
      <c r="GP68" s="337"/>
      <c r="GQ68" s="74">
        <f>VLOOKUP($A68,'364'!$AG$1:$HM$2,174,FALSE)</f>
        <v>0</v>
      </c>
      <c r="GR68" s="69">
        <f>VLOOKUP($A68,'364'!$AG$1:$HM$2,175,FALSE)</f>
        <v>0</v>
      </c>
      <c r="GS68" s="69">
        <f>VLOOKUP($A68,'364'!$AG$1:$HM$2,176,FALSE)</f>
        <v>0</v>
      </c>
      <c r="GT68" s="69">
        <f>VLOOKUP($A68,'364'!$AG$1:$HM$2,177,FALSE)</f>
        <v>0</v>
      </c>
      <c r="GU68" s="69">
        <f>VLOOKUP($A68,'364'!$AG$1:$HM$2,178,FALSE)</f>
        <v>0</v>
      </c>
      <c r="GV68" s="69">
        <f>VLOOKUP($A68,'364'!$AG$1:$HM$2,179,FALSE)</f>
        <v>0</v>
      </c>
      <c r="GW68" s="75">
        <f>VLOOKUP($A68,'364'!$AG$1:$HM$2,180,FALSE)</f>
        <v>0</v>
      </c>
      <c r="GX68" s="337"/>
      <c r="GY68" s="74">
        <f>VLOOKUP($A68,'364'!$AG$1:$HM$2,181,FALSE)</f>
        <v>0</v>
      </c>
      <c r="GZ68" s="69">
        <f>VLOOKUP($A68,'364'!$AG$1:$HM$2,182,FALSE)</f>
        <v>0</v>
      </c>
      <c r="HA68" s="69">
        <f>VLOOKUP($A68,'364'!$AG$1:$HM$2,183,FALSE)</f>
        <v>0</v>
      </c>
      <c r="HB68" s="69">
        <f>VLOOKUP($A68,'364'!$AG$1:$HM$2,184,FALSE)</f>
        <v>0</v>
      </c>
      <c r="HC68" s="69">
        <f>VLOOKUP($A68,'364'!$AG$1:$HM$2,185,FALSE)</f>
        <v>0</v>
      </c>
      <c r="HD68" s="69">
        <f>VLOOKUP($A68,'364'!$AG$1:$HM$2,186,FALSE)</f>
        <v>0</v>
      </c>
      <c r="HE68" s="124">
        <f>VLOOKUP($A68,'364'!$AG$1:$HM$2,187,FALSE)</f>
        <v>0</v>
      </c>
      <c r="HF68" s="24"/>
    </row>
    <row r="69" spans="1:214" x14ac:dyDescent="0.25">
      <c r="A69" s="290">
        <f t="shared" si="0"/>
        <v>265</v>
      </c>
      <c r="B69" s="291" t="str">
        <f>VLOOKUP($A69,'365'!$AG$1:$HM$2,2,FALSE)</f>
        <v>CR 8C SUR CL 46E/47</v>
      </c>
      <c r="C69" s="290">
        <f>VLOOKUP($A69,'365'!$AG$1:$HM$2,3,FALSE)</f>
        <v>0</v>
      </c>
      <c r="D69" s="290">
        <f>VLOOKUP($A69,'365'!$AG$1:$HM$2,4,FALSE)</f>
        <v>0</v>
      </c>
      <c r="E69" s="292">
        <f>VLOOKUP($A69,'365'!$AG$1:$HM$2,5,FALSE)</f>
        <v>7103</v>
      </c>
      <c r="F69" s="337"/>
      <c r="G69" s="73">
        <f>VLOOKUP($A69,'365'!$AG$1:$HM$2,6,FALSE)</f>
        <v>0</v>
      </c>
      <c r="H69" s="24">
        <f>VLOOKUP($A69,'365'!$AG$1:$HM$2,7,FALSE)</f>
        <v>0</v>
      </c>
      <c r="I69" s="24">
        <f>VLOOKUP($A69,'365'!$AG$1:$HM$2,8,FALSE)</f>
        <v>0</v>
      </c>
      <c r="J69" s="24">
        <f>VLOOKUP($A69,'365'!$AG$1:$HM$2,9,FALSE)</f>
        <v>0</v>
      </c>
      <c r="K69" s="24">
        <f>VLOOKUP($A69,'365'!$AG$1:$HM$2,10,FALSE)</f>
        <v>0</v>
      </c>
      <c r="L69" s="24">
        <f>VLOOKUP($A69,'365'!$AG$1:$HM$2,11,FALSE)</f>
        <v>0</v>
      </c>
      <c r="M69" s="137">
        <f>VLOOKUP($A69,'365'!$AG$1:$HM$2,12,FALSE)</f>
        <v>0</v>
      </c>
      <c r="N69" s="337"/>
      <c r="O69" s="74">
        <f>VLOOKUP($A69,'365'!$AG$1:$HM$2,13,FALSE)</f>
        <v>0</v>
      </c>
      <c r="P69" s="69">
        <f>VLOOKUP($A69,'365'!$AG$1:$HM$2,14,FALSE)</f>
        <v>0</v>
      </c>
      <c r="Q69" s="69">
        <f>VLOOKUP($A69,'365'!$AG$1:$HM$2,15,FALSE)</f>
        <v>0</v>
      </c>
      <c r="R69" s="69">
        <f>VLOOKUP($A69,'365'!$AG$1:$HM$2,16,FALSE)</f>
        <v>0</v>
      </c>
      <c r="S69" s="69">
        <f>VLOOKUP($A69,'365'!$AG$1:$HM$2,17,FALSE)</f>
        <v>0</v>
      </c>
      <c r="T69" s="69">
        <f>VLOOKUP($A69,'365'!$AG$1:$HM$2,18,FALSE)</f>
        <v>0</v>
      </c>
      <c r="U69" s="75">
        <f>VLOOKUP($A69,'365'!$AG$1:$HM$2,19,FALSE)</f>
        <v>0</v>
      </c>
      <c r="V69" s="337"/>
      <c r="W69" s="74">
        <f>VLOOKUP($A69,'365'!$AG$1:$HM$2,20,FALSE)</f>
        <v>0</v>
      </c>
      <c r="X69" s="69">
        <f>VLOOKUP($A69,'365'!$AG$1:$HM$2,21,FALSE)</f>
        <v>0</v>
      </c>
      <c r="Y69" s="69">
        <f>VLOOKUP($A69,'365'!$AG$1:$HM$2,22,FALSE)</f>
        <v>0</v>
      </c>
      <c r="Z69" s="69">
        <f>VLOOKUP($A69,'365'!$AG$1:$HM$2,23,FALSE)</f>
        <v>0</v>
      </c>
      <c r="AA69" s="69">
        <f>VLOOKUP($A69,'365'!$AG$1:$HM$2,24,FALSE)</f>
        <v>0</v>
      </c>
      <c r="AB69" s="69">
        <f>VLOOKUP($A69,'365'!$AG$1:$HM$2,25,FALSE)</f>
        <v>0</v>
      </c>
      <c r="AC69" s="75">
        <f>VLOOKUP($A69,'365'!$AG$1:$HM$2,26,FALSE)</f>
        <v>0</v>
      </c>
      <c r="AD69" s="337"/>
      <c r="AE69" s="74">
        <f>VLOOKUP($A69,'365'!$AG$1:$HM$2,27,FALSE)</f>
        <v>0</v>
      </c>
      <c r="AF69" s="69">
        <f>VLOOKUP($A69,'365'!$AG$1:$HM$2,28,FALSE)</f>
        <v>0</v>
      </c>
      <c r="AG69" s="69">
        <f>VLOOKUP($A69,'365'!$AG$1:$HM$2,29,FALSE)</f>
        <v>0</v>
      </c>
      <c r="AH69" s="69">
        <f>VLOOKUP($A69,'365'!$AG$1:$HM$2,30,FALSE)</f>
        <v>0</v>
      </c>
      <c r="AI69" s="69">
        <f>VLOOKUP($A69,'365'!$AG$1:$HM$2,31,FALSE)</f>
        <v>0</v>
      </c>
      <c r="AJ69" s="69">
        <f>VLOOKUP($A69,'365'!$AG$1:$HM$2,32,FALSE)</f>
        <v>0</v>
      </c>
      <c r="AK69" s="75">
        <f>VLOOKUP($A69,'365'!$AG$1:$HM$2,33,FALSE)</f>
        <v>0</v>
      </c>
      <c r="AL69" s="337"/>
      <c r="AM69" s="74">
        <f>VLOOKUP($A69,'365'!$AG$1:$HM$2,34,FALSE)</f>
        <v>0</v>
      </c>
      <c r="AN69" s="69">
        <f>VLOOKUP($A69,'365'!$AG$1:$HM$2,35,FALSE)</f>
        <v>0</v>
      </c>
      <c r="AO69" s="69">
        <f>VLOOKUP($A69,'365'!$AG$1:$HM$2,36,FALSE)</f>
        <v>0</v>
      </c>
      <c r="AP69" s="69">
        <f>VLOOKUP($A69,'365'!$AG$1:$HM$2,37,FALSE)</f>
        <v>0</v>
      </c>
      <c r="AQ69" s="69">
        <f>VLOOKUP($A69,'365'!$AG$1:$HM$2,38,FALSE)</f>
        <v>0</v>
      </c>
      <c r="AR69" s="69">
        <f>VLOOKUP($A69,'365'!$AG$1:$HM$2,39,FALSE)</f>
        <v>0</v>
      </c>
      <c r="AS69" s="75">
        <f>VLOOKUP($A69,'365'!$AG$1:$HM$2,40,FALSE)</f>
        <v>0</v>
      </c>
      <c r="AT69" s="337"/>
      <c r="AU69" s="74">
        <f>VLOOKUP($A69,'365'!$AG$1:$HM$2,41,FALSE)</f>
        <v>0</v>
      </c>
      <c r="AV69" s="69">
        <f>VLOOKUP($A69,'365'!$AG$1:$HM$2,42,FALSE)</f>
        <v>0</v>
      </c>
      <c r="AW69" s="69">
        <f>VLOOKUP($A69,'365'!$AG$1:$HM$2,43,FALSE)</f>
        <v>0</v>
      </c>
      <c r="AX69" s="69">
        <f>VLOOKUP($A69,'365'!$AG$1:$HM$2,44,FALSE)</f>
        <v>0</v>
      </c>
      <c r="AY69" s="69">
        <f>VLOOKUP($A69,'365'!$AG$1:$HM$2,45,FALSE)</f>
        <v>0</v>
      </c>
      <c r="AZ69" s="69">
        <f>VLOOKUP($A69,'365'!$AG$1:$HM$2,46,FALSE)</f>
        <v>0</v>
      </c>
      <c r="BA69" s="75">
        <f>VLOOKUP($A69,'365'!$AG$1:$HM$2,47,FALSE)</f>
        <v>0</v>
      </c>
      <c r="BB69" s="337"/>
      <c r="BC69" s="74">
        <f>VLOOKUP($A69,'365'!$AG$1:$HM$2,48,FALSE)</f>
        <v>0</v>
      </c>
      <c r="BD69" s="69">
        <f>VLOOKUP($A69,'365'!$AG$1:$HM$2,49,FALSE)</f>
        <v>0</v>
      </c>
      <c r="BE69" s="69">
        <f>VLOOKUP($A69,'365'!$AG$1:$HM$2,50,FALSE)</f>
        <v>0</v>
      </c>
      <c r="BF69" s="69">
        <f>VLOOKUP($A69,'365'!$AG$1:$HM$2,51,FALSE)</f>
        <v>0</v>
      </c>
      <c r="BG69" s="69">
        <f>VLOOKUP($A69,'365'!$AG$1:$HM$2,52,FALSE)</f>
        <v>0</v>
      </c>
      <c r="BH69" s="69">
        <f>VLOOKUP($A69,'365'!$AG$1:$HM$2,53,FALSE)</f>
        <v>0</v>
      </c>
      <c r="BI69" s="75">
        <f>VLOOKUP($A69,'365'!$AG$1:$HM$2,54,FALSE)</f>
        <v>0</v>
      </c>
      <c r="BJ69" s="337"/>
      <c r="BK69" s="74">
        <f>VLOOKUP($A69,'365'!$AG$1:$HM$2,55,FALSE)</f>
        <v>0</v>
      </c>
      <c r="BL69" s="69">
        <f>VLOOKUP($A69,'365'!$AG$1:$HM$2,56,FALSE)</f>
        <v>0</v>
      </c>
      <c r="BM69" s="69">
        <f>VLOOKUP($A69,'365'!$AG$1:$HM$2,57,FALSE)</f>
        <v>0</v>
      </c>
      <c r="BN69" s="69">
        <f>VLOOKUP($A69,'365'!$AG$1:$HM$2,58,FALSE)</f>
        <v>0</v>
      </c>
      <c r="BO69" s="69">
        <f>VLOOKUP($A69,'365'!$AG$1:$HM$2,59,FALSE)</f>
        <v>0</v>
      </c>
      <c r="BP69" s="69">
        <f>VLOOKUP($A69,'365'!$AG$1:$HM$2,60,FALSE)</f>
        <v>0</v>
      </c>
      <c r="BQ69" s="75">
        <f>VLOOKUP($A69,'365'!$AG$1:$HM$2,61,FALSE)</f>
        <v>0</v>
      </c>
      <c r="BR69" s="337"/>
      <c r="BS69" s="74">
        <f>VLOOKUP($A69,'365'!$AG$1:$HM$2,62,FALSE)</f>
        <v>0</v>
      </c>
      <c r="BT69" s="69">
        <f>VLOOKUP($A69,'365'!$AG$1:$HM$2,63,FALSE)</f>
        <v>0</v>
      </c>
      <c r="BU69" s="69">
        <f>VLOOKUP($A69,'365'!$AG$1:$HM$2,64,FALSE)</f>
        <v>0</v>
      </c>
      <c r="BV69" s="69">
        <f>VLOOKUP($A69,'365'!$AG$1:$HM$2,65,FALSE)</f>
        <v>0</v>
      </c>
      <c r="BW69" s="69">
        <f>VLOOKUP($A69,'365'!$AG$1:$HM$2,66,FALSE)</f>
        <v>0</v>
      </c>
      <c r="BX69" s="69">
        <f>VLOOKUP($A69,'365'!$AG$1:$HM$2,67,FALSE)</f>
        <v>0</v>
      </c>
      <c r="BY69" s="75">
        <f>VLOOKUP($A69,'365'!$AG$1:$HM$2,68,FALSE)</f>
        <v>0</v>
      </c>
      <c r="BZ69" s="337"/>
      <c r="CA69" s="74">
        <f>VLOOKUP($A69,'365'!$AG$1:$HM$2,69,FALSE)</f>
        <v>0</v>
      </c>
      <c r="CB69" s="69">
        <f>VLOOKUP($A69,'365'!$AG$1:$HM$2,70,FALSE)</f>
        <v>0</v>
      </c>
      <c r="CC69" s="69">
        <f>VLOOKUP($A69,'365'!$AG$1:$HM$2,71,FALSE)</f>
        <v>0</v>
      </c>
      <c r="CD69" s="69">
        <f>VLOOKUP($A69,'365'!$AG$1:$HM$2,72,FALSE)</f>
        <v>0</v>
      </c>
      <c r="CE69" s="69">
        <f>VLOOKUP($A69,'365'!$AG$1:$HM$2,73,FALSE)</f>
        <v>0</v>
      </c>
      <c r="CF69" s="69">
        <f>VLOOKUP($A69,'365'!$AG$1:$HM$2,74,FALSE)</f>
        <v>0</v>
      </c>
      <c r="CG69" s="75">
        <f>VLOOKUP($A69,'365'!$AG$1:$HM$2,75,FALSE)</f>
        <v>0</v>
      </c>
      <c r="CH69" s="337"/>
      <c r="CI69" s="74">
        <f>VLOOKUP($A69,'365'!$AG$1:$HM$2,76,FALSE)</f>
        <v>0</v>
      </c>
      <c r="CJ69" s="69">
        <f>VLOOKUP($A69,'365'!$AG$1:$HM$2,77,FALSE)</f>
        <v>0</v>
      </c>
      <c r="CK69" s="69">
        <f>VLOOKUP($A69,'365'!$AG$1:$HM$2,78,FALSE)</f>
        <v>0</v>
      </c>
      <c r="CL69" s="69">
        <f>VLOOKUP($A69,'365'!$AG$1:$HM$2,79,FALSE)</f>
        <v>0</v>
      </c>
      <c r="CM69" s="69">
        <f>VLOOKUP($A69,'365'!$AG$1:$HM$2,80,FALSE)</f>
        <v>0</v>
      </c>
      <c r="CN69" s="69">
        <f>VLOOKUP($A69,'365'!$AG$1:$HM$2,81,FALSE)</f>
        <v>0</v>
      </c>
      <c r="CO69" s="75">
        <f>VLOOKUP($A69,'365'!$AG$1:$HM$2,82,FALSE)</f>
        <v>0</v>
      </c>
      <c r="CP69" s="337"/>
      <c r="CQ69" s="74">
        <f>VLOOKUP($A69,'365'!$AG$1:$HM$2,83,FALSE)</f>
        <v>0</v>
      </c>
      <c r="CR69" s="69">
        <f>VLOOKUP($A69,'365'!$AG$1:$HM$2,84,FALSE)</f>
        <v>0</v>
      </c>
      <c r="CS69" s="69">
        <f>VLOOKUP($A69,'365'!$AG$1:$HM$2,85,FALSE)</f>
        <v>0</v>
      </c>
      <c r="CT69" s="69">
        <f>VLOOKUP($A69,'365'!$AG$1:$HM$2,86,FALSE)</f>
        <v>0</v>
      </c>
      <c r="CU69" s="69">
        <f>VLOOKUP($A69,'365'!$AG$1:$HM$2,87,FALSE)</f>
        <v>0</v>
      </c>
      <c r="CV69" s="69">
        <f>VLOOKUP($A69,'365'!$AG$1:$HM$2,88,FALSE)</f>
        <v>0</v>
      </c>
      <c r="CW69" s="75">
        <f>VLOOKUP($A69,'365'!$AG$1:$HM$2,89,FALSE)</f>
        <v>0</v>
      </c>
      <c r="CX69" s="337"/>
      <c r="CY69" s="74">
        <f>VLOOKUP($A69,'365'!$AG$1:$HM$2,90,FALSE)</f>
        <v>0</v>
      </c>
      <c r="CZ69" s="69">
        <f>VLOOKUP($A69,'365'!$AG$1:$HM$2,91,FALSE)</f>
        <v>0</v>
      </c>
      <c r="DA69" s="69">
        <f>VLOOKUP($A69,'365'!$AG$1:$HM$2,92,FALSE)</f>
        <v>0</v>
      </c>
      <c r="DB69" s="69">
        <f>VLOOKUP($A69,'365'!$AG$1:$HM$2,93,FALSE)</f>
        <v>0</v>
      </c>
      <c r="DC69" s="69">
        <f>VLOOKUP($A69,'365'!$AG$1:$HM$2,94,FALSE)</f>
        <v>0</v>
      </c>
      <c r="DD69" s="69">
        <f>VLOOKUP($A69,'365'!$AG$1:$HM$2,95,FALSE)</f>
        <v>0</v>
      </c>
      <c r="DE69" s="75">
        <f>VLOOKUP($A69,'365'!$AG$1:$HM$2,96,FALSE)</f>
        <v>0</v>
      </c>
      <c r="DF69" s="337"/>
      <c r="DG69" s="74">
        <f>VLOOKUP($A69,'365'!$AG$1:$HM$2,97,FALSE)</f>
        <v>0</v>
      </c>
      <c r="DH69" s="69">
        <f>VLOOKUP($A69,'365'!$AG$1:$HM$2,98,FALSE)</f>
        <v>0</v>
      </c>
      <c r="DI69" s="69">
        <f>VLOOKUP($A69,'365'!$AG$1:$HM$2,99,FALSE)</f>
        <v>0</v>
      </c>
      <c r="DJ69" s="69">
        <f>VLOOKUP($A69,'365'!$AG$1:$HM$2,100,FALSE)</f>
        <v>0</v>
      </c>
      <c r="DK69" s="69">
        <f>VLOOKUP($A69,'365'!$AG$1:$HM$2,101,FALSE)</f>
        <v>0</v>
      </c>
      <c r="DL69" s="69">
        <f>VLOOKUP($A69,'365'!$AG$1:$HM$2,102,FALSE)</f>
        <v>0</v>
      </c>
      <c r="DM69" s="75">
        <f>VLOOKUP($A69,'365'!$AG$1:$HM$2,103,FALSE)</f>
        <v>0</v>
      </c>
      <c r="DN69" s="337"/>
      <c r="DO69" s="74">
        <f>VLOOKUP($A69,'365'!$AG$1:$HM$2,104,FALSE)</f>
        <v>0</v>
      </c>
      <c r="DP69" s="69">
        <f>VLOOKUP($A69,'365'!$AG$1:$HM$2,105,FALSE)</f>
        <v>0</v>
      </c>
      <c r="DQ69" s="69">
        <f>VLOOKUP($A69,'365'!$AG$1:$HM$2,106,FALSE)</f>
        <v>0</v>
      </c>
      <c r="DR69" s="69">
        <f>VLOOKUP($A69,'365'!$AG$1:$HM$2,107,FALSE)</f>
        <v>0</v>
      </c>
      <c r="DS69" s="69">
        <f>VLOOKUP($A69,'365'!$AG$1:$HM$2,108,FALSE)</f>
        <v>0</v>
      </c>
      <c r="DT69" s="69">
        <f>VLOOKUP($A69,'365'!$AG$1:$HM$2,109,FALSE)</f>
        <v>0</v>
      </c>
      <c r="DU69" s="75">
        <f>VLOOKUP($A69,'365'!$AG$1:$HM$2,110,FALSE)</f>
        <v>0</v>
      </c>
      <c r="DV69" s="337"/>
      <c r="DW69" s="74">
        <f>VLOOKUP($A69,'365'!$AG$1:$HM$2,111,FALSE)</f>
        <v>0</v>
      </c>
      <c r="DX69" s="69">
        <f>VLOOKUP($A69,'365'!$AG$1:$HM$2,112,FALSE)</f>
        <v>0</v>
      </c>
      <c r="DY69" s="69">
        <f>VLOOKUP($A69,'365'!$AG$1:$HM$2,113,FALSE)</f>
        <v>0</v>
      </c>
      <c r="DZ69" s="69">
        <f>VLOOKUP($A69,'365'!$AG$1:$HM$2,114,FALSE)</f>
        <v>0</v>
      </c>
      <c r="EA69" s="69">
        <f>VLOOKUP($A69,'365'!$AG$1:$HM$2,115,FALSE)</f>
        <v>0</v>
      </c>
      <c r="EB69" s="69">
        <f>VLOOKUP($A69,'365'!$AG$1:$HM$2,116,FALSE)</f>
        <v>0</v>
      </c>
      <c r="EC69" s="75">
        <f>VLOOKUP($A69,'365'!$AG$1:$HM$2,117,FALSE)</f>
        <v>0</v>
      </c>
      <c r="ED69" s="337"/>
      <c r="EE69" s="74">
        <f>VLOOKUP($A69,'365'!$AG$1:$HM$2,118,FALSE)</f>
        <v>0</v>
      </c>
      <c r="EF69" s="69">
        <f>VLOOKUP($A69,'365'!$AG$1:$HM$2,119,FALSE)</f>
        <v>0</v>
      </c>
      <c r="EG69" s="69">
        <f>VLOOKUP($A69,'365'!$AG$1:$HM$2,120,FALSE)</f>
        <v>0</v>
      </c>
      <c r="EH69" s="69">
        <f>VLOOKUP($A69,'365'!$AG$1:$HM$2,121,FALSE)</f>
        <v>0</v>
      </c>
      <c r="EI69" s="69">
        <f>VLOOKUP($A69,'365'!$AG$1:$HM$2,122,FALSE)</f>
        <v>0</v>
      </c>
      <c r="EJ69" s="69">
        <f>VLOOKUP($A69,'365'!$AG$1:$HM$2,123,FALSE)</f>
        <v>0</v>
      </c>
      <c r="EK69" s="75">
        <f>VLOOKUP($A69,'365'!$AG$1:$HM$2,124,FALSE)</f>
        <v>0</v>
      </c>
      <c r="EL69" s="337"/>
      <c r="EM69" s="74">
        <f>VLOOKUP($A69,'365'!$AG$1:$HM$2,125,FALSE)</f>
        <v>0</v>
      </c>
      <c r="EN69" s="69">
        <f>VLOOKUP($A69,'365'!$AG$1:$HM$2,126,FALSE)</f>
        <v>0</v>
      </c>
      <c r="EO69" s="69">
        <f>VLOOKUP($A69,'365'!$AG$1:$HM$2,127,FALSE)</f>
        <v>0</v>
      </c>
      <c r="EP69" s="69">
        <f>VLOOKUP($A69,'365'!$AG$1:$HM$2,128,FALSE)</f>
        <v>0</v>
      </c>
      <c r="EQ69" s="69">
        <f>VLOOKUP($A69,'365'!$AG$1:$HM$2,129,FALSE)</f>
        <v>0</v>
      </c>
      <c r="ER69" s="69">
        <f>VLOOKUP($A69,'365'!$AG$1:$HM$2,130,FALSE)</f>
        <v>0</v>
      </c>
      <c r="ES69" s="75">
        <f>VLOOKUP($A69,'365'!$AG$1:$HM$2,131,FALSE)</f>
        <v>0</v>
      </c>
      <c r="ET69" s="337"/>
      <c r="EU69" s="74">
        <f>VLOOKUP($A69,'365'!$AG$1:$HM$2,132,FALSE)</f>
        <v>0</v>
      </c>
      <c r="EV69" s="69">
        <f>VLOOKUP($A69,'365'!$AG$1:$HM$2,133,FALSE)</f>
        <v>0</v>
      </c>
      <c r="EW69" s="69">
        <f>VLOOKUP($A69,'365'!$AG$1:$HM$2,134,FALSE)</f>
        <v>0</v>
      </c>
      <c r="EX69" s="69">
        <f>VLOOKUP($A69,'365'!$AG$1:$HM$2,135,FALSE)</f>
        <v>0</v>
      </c>
      <c r="EY69" s="69">
        <f>VLOOKUP($A69,'365'!$AG$1:$HM$2,136,FALSE)</f>
        <v>0</v>
      </c>
      <c r="EZ69" s="69">
        <f>VLOOKUP($A69,'365'!$AG$1:$HM$2,137,FALSE)</f>
        <v>0</v>
      </c>
      <c r="FA69" s="75">
        <f>VLOOKUP($A69,'365'!$AG$1:$HM$2,138,FALSE)</f>
        <v>0</v>
      </c>
      <c r="FB69" s="337"/>
      <c r="FC69" s="74">
        <f>VLOOKUP($A69,'365'!$AG$1:$HM$2,139,FALSE)</f>
        <v>0</v>
      </c>
      <c r="FD69" s="69">
        <f>VLOOKUP($A69,'365'!$AG$1:$HM$2,140,FALSE)</f>
        <v>0</v>
      </c>
      <c r="FE69" s="69">
        <f>VLOOKUP($A69,'365'!$AG$1:$HM$2,141,FALSE)</f>
        <v>0</v>
      </c>
      <c r="FF69" s="69">
        <f>VLOOKUP($A69,'365'!$AG$1:$HM$2,142,FALSE)</f>
        <v>0</v>
      </c>
      <c r="FG69" s="69">
        <f>VLOOKUP($A69,'365'!$AG$1:$HM$2,143,FALSE)</f>
        <v>0</v>
      </c>
      <c r="FH69" s="69">
        <f>VLOOKUP($A69,'365'!$AG$1:$HM$2,144,FALSE)</f>
        <v>0</v>
      </c>
      <c r="FI69" s="75">
        <f>VLOOKUP($A69,'365'!$AG$1:$HM$2,145,FALSE)</f>
        <v>0</v>
      </c>
      <c r="FJ69" s="337"/>
      <c r="FK69" s="74">
        <f>VLOOKUP($A69,'365'!$AG$1:$HM$2,146,FALSE)</f>
        <v>0</v>
      </c>
      <c r="FL69" s="69">
        <f>VLOOKUP($A69,'365'!$AG$1:$HM$2,147,FALSE)</f>
        <v>0</v>
      </c>
      <c r="FM69" s="69">
        <f>VLOOKUP($A69,'365'!$AG$1:$HM$2,148,FALSE)</f>
        <v>0</v>
      </c>
      <c r="FN69" s="69">
        <f>VLOOKUP($A69,'365'!$AG$1:$HM$2,149,FALSE)</f>
        <v>0</v>
      </c>
      <c r="FO69" s="69">
        <f>VLOOKUP($A69,'365'!$AG$1:$HM$2,150,FALSE)</f>
        <v>0</v>
      </c>
      <c r="FP69" s="69">
        <f>VLOOKUP($A69,'365'!$AG$1:$HM$2,151,FALSE)</f>
        <v>0</v>
      </c>
      <c r="FQ69" s="75">
        <f>VLOOKUP($A69,'365'!$AG$1:$HM$2,152,FALSE)</f>
        <v>0</v>
      </c>
      <c r="FR69" s="337"/>
      <c r="FS69" s="74">
        <f>VLOOKUP($A69,'365'!$AG$1:$HM$2,153,FALSE)</f>
        <v>0</v>
      </c>
      <c r="FT69" s="69">
        <f>VLOOKUP($A69,'365'!$AG$1:$HM$2,154,FALSE)</f>
        <v>0</v>
      </c>
      <c r="FU69" s="69">
        <f>VLOOKUP($A69,'365'!$AG$1:$HM$2,155,FALSE)</f>
        <v>0</v>
      </c>
      <c r="FV69" s="69">
        <f>VLOOKUP($A69,'365'!$AG$1:$HM$2,156,FALSE)</f>
        <v>0</v>
      </c>
      <c r="FW69" s="69">
        <f>VLOOKUP($A69,'365'!$AG$1:$HM$2,157,FALSE)</f>
        <v>0</v>
      </c>
      <c r="FX69" s="69">
        <f>VLOOKUP($A69,'365'!$AG$1:$HM$2,158,FALSE)</f>
        <v>0</v>
      </c>
      <c r="FY69" s="75">
        <f>VLOOKUP($A69,'365'!$AG$1:$HM$2,159,FALSE)</f>
        <v>0</v>
      </c>
      <c r="FZ69" s="337"/>
      <c r="GA69" s="74">
        <f>VLOOKUP($A69,'365'!$AG$1:$HM$2,160,FALSE)</f>
        <v>0</v>
      </c>
      <c r="GB69" s="69">
        <f>VLOOKUP($A69,'365'!$AG$1:$HM$2,161,FALSE)</f>
        <v>0</v>
      </c>
      <c r="GC69" s="69">
        <f>VLOOKUP($A69,'365'!$AG$1:$HM$2,162,FALSE)</f>
        <v>0</v>
      </c>
      <c r="GD69" s="69">
        <f>VLOOKUP($A69,'365'!$AG$1:$HM$2,163,FALSE)</f>
        <v>0</v>
      </c>
      <c r="GE69" s="69">
        <f>VLOOKUP($A69,'365'!$AG$1:$HM$2,164,FALSE)</f>
        <v>0</v>
      </c>
      <c r="GF69" s="69">
        <f>VLOOKUP($A69,'365'!$AG$1:$HM$2,165,FALSE)</f>
        <v>0</v>
      </c>
      <c r="GG69" s="75">
        <f>VLOOKUP($A69,'365'!$AG$1:$HM$2,166,FALSE)</f>
        <v>0</v>
      </c>
      <c r="GH69" s="337"/>
      <c r="GI69" s="74">
        <f>VLOOKUP($A69,'365'!$AG$1:$HM$2,167,FALSE)</f>
        <v>0</v>
      </c>
      <c r="GJ69" s="69">
        <f>VLOOKUP($A69,'365'!$AG$1:$HM$2,168,FALSE)</f>
        <v>0</v>
      </c>
      <c r="GK69" s="69">
        <f>VLOOKUP($A69,'365'!$AG$1:$HM$2,169,FALSE)</f>
        <v>0</v>
      </c>
      <c r="GL69" s="69">
        <f>VLOOKUP($A69,'365'!$AG$1:$HM$2,170,FALSE)</f>
        <v>0</v>
      </c>
      <c r="GM69" s="69">
        <f>VLOOKUP($A69,'365'!$AG$1:$HM$2,171,FALSE)</f>
        <v>0</v>
      </c>
      <c r="GN69" s="69">
        <f>VLOOKUP($A69,'365'!$AG$1:$HM$2,172,FALSE)</f>
        <v>0</v>
      </c>
      <c r="GO69" s="75">
        <f>VLOOKUP($A69,'365'!$AG$1:$HM$2,173,FALSE)</f>
        <v>0</v>
      </c>
      <c r="GP69" s="337"/>
      <c r="GQ69" s="74">
        <f>VLOOKUP($A69,'365'!$AG$1:$HM$2,174,FALSE)</f>
        <v>0</v>
      </c>
      <c r="GR69" s="69">
        <f>VLOOKUP($A69,'365'!$AG$1:$HM$2,175,FALSE)</f>
        <v>0</v>
      </c>
      <c r="GS69" s="69">
        <f>VLOOKUP($A69,'365'!$AG$1:$HM$2,176,FALSE)</f>
        <v>0</v>
      </c>
      <c r="GT69" s="69">
        <f>VLOOKUP($A69,'365'!$AG$1:$HM$2,177,FALSE)</f>
        <v>0</v>
      </c>
      <c r="GU69" s="69">
        <f>VLOOKUP($A69,'365'!$AG$1:$HM$2,178,FALSE)</f>
        <v>0</v>
      </c>
      <c r="GV69" s="69">
        <f>VLOOKUP($A69,'365'!$AG$1:$HM$2,179,FALSE)</f>
        <v>0</v>
      </c>
      <c r="GW69" s="75">
        <f>VLOOKUP($A69,'365'!$AG$1:$HM$2,180,FALSE)</f>
        <v>0</v>
      </c>
      <c r="GX69" s="337"/>
      <c r="GY69" s="74">
        <f>VLOOKUP($A69,'365'!$AG$1:$HM$2,181,FALSE)</f>
        <v>0</v>
      </c>
      <c r="GZ69" s="69">
        <f>VLOOKUP($A69,'365'!$AG$1:$HM$2,182,FALSE)</f>
        <v>0</v>
      </c>
      <c r="HA69" s="69">
        <f>VLOOKUP($A69,'365'!$AG$1:$HM$2,183,FALSE)</f>
        <v>0</v>
      </c>
      <c r="HB69" s="69">
        <f>VLOOKUP($A69,'365'!$AG$1:$HM$2,184,FALSE)</f>
        <v>0</v>
      </c>
      <c r="HC69" s="69">
        <f>VLOOKUP($A69,'365'!$AG$1:$HM$2,185,FALSE)</f>
        <v>0</v>
      </c>
      <c r="HD69" s="69">
        <f>VLOOKUP($A69,'365'!$AG$1:$HM$2,186,FALSE)</f>
        <v>0</v>
      </c>
      <c r="HE69" s="124">
        <f>VLOOKUP($A69,'365'!$AG$1:$HM$2,187,FALSE)</f>
        <v>0</v>
      </c>
      <c r="HF69" s="24"/>
    </row>
    <row r="70" spans="1:214" x14ac:dyDescent="0.25">
      <c r="A70" s="290">
        <f t="shared" si="0"/>
        <v>266</v>
      </c>
      <c r="B70" s="291">
        <f>VLOOKUP($A70,'366'!$AG$1:$HM$2,2,FALSE)</f>
        <v>0</v>
      </c>
      <c r="C70" s="290">
        <v>30081</v>
      </c>
      <c r="D70" s="290">
        <f>VLOOKUP($A70,'366'!$AG$1:$HM$2,4,FALSE)</f>
        <v>0</v>
      </c>
      <c r="E70" s="292">
        <f>VLOOKUP($A70,'366'!$AG$1:$HM$2,5,FALSE)</f>
        <v>7095</v>
      </c>
      <c r="F70" s="337"/>
      <c r="G70" s="73">
        <f>VLOOKUP($A70,'366'!$AG$1:$HM$2,6,FALSE)</f>
        <v>0</v>
      </c>
      <c r="H70" s="24">
        <f>VLOOKUP($A70,'366'!$AG$1:$HM$2,7,FALSE)</f>
        <v>0</v>
      </c>
      <c r="I70" s="24">
        <f>VLOOKUP($A70,'366'!$AG$1:$HM$2,8,FALSE)</f>
        <v>0</v>
      </c>
      <c r="J70" s="24">
        <f>VLOOKUP($A70,'366'!$AG$1:$HM$2,9,FALSE)</f>
        <v>0</v>
      </c>
      <c r="K70" s="24">
        <f>VLOOKUP($A70,'366'!$AG$1:$HM$2,10,FALSE)</f>
        <v>0</v>
      </c>
      <c r="L70" s="24">
        <f>VLOOKUP($A70,'366'!$AG$1:$HM$2,11,FALSE)</f>
        <v>0</v>
      </c>
      <c r="M70" s="137">
        <f>VLOOKUP($A70,'366'!$AG$1:$HM$2,12,FALSE)</f>
        <v>0</v>
      </c>
      <c r="N70" s="337"/>
      <c r="O70" s="74">
        <f>VLOOKUP($A70,'366'!$AG$1:$HM$2,13,FALSE)</f>
        <v>0</v>
      </c>
      <c r="P70" s="69">
        <f>VLOOKUP($A70,'366'!$AG$1:$HM$2,14,FALSE)</f>
        <v>0</v>
      </c>
      <c r="Q70" s="69">
        <f>VLOOKUP($A70,'366'!$AG$1:$HM$2,15,FALSE)</f>
        <v>0</v>
      </c>
      <c r="R70" s="69">
        <f>VLOOKUP($A70,'366'!$AG$1:$HM$2,16,FALSE)</f>
        <v>0</v>
      </c>
      <c r="S70" s="69">
        <f>VLOOKUP($A70,'366'!$AG$1:$HM$2,17,FALSE)</f>
        <v>0</v>
      </c>
      <c r="T70" s="69">
        <f>VLOOKUP($A70,'366'!$AG$1:$HM$2,18,FALSE)</f>
        <v>0</v>
      </c>
      <c r="U70" s="75">
        <f>VLOOKUP($A70,'366'!$AG$1:$HM$2,19,FALSE)</f>
        <v>0</v>
      </c>
      <c r="V70" s="337"/>
      <c r="W70" s="74">
        <f>VLOOKUP($A70,'366'!$AG$1:$HM$2,20,FALSE)</f>
        <v>0</v>
      </c>
      <c r="X70" s="69">
        <f>VLOOKUP($A70,'366'!$AG$1:$HM$2,21,FALSE)</f>
        <v>0</v>
      </c>
      <c r="Y70" s="69">
        <f>VLOOKUP($A70,'366'!$AG$1:$HM$2,22,FALSE)</f>
        <v>0</v>
      </c>
      <c r="Z70" s="69">
        <f>VLOOKUP($A70,'366'!$AG$1:$HM$2,23,FALSE)</f>
        <v>0</v>
      </c>
      <c r="AA70" s="69">
        <f>VLOOKUP($A70,'366'!$AG$1:$HM$2,24,FALSE)</f>
        <v>0</v>
      </c>
      <c r="AB70" s="69">
        <f>VLOOKUP($A70,'366'!$AG$1:$HM$2,25,FALSE)</f>
        <v>0</v>
      </c>
      <c r="AC70" s="75">
        <f>VLOOKUP($A70,'366'!$AG$1:$HM$2,26,FALSE)</f>
        <v>0</v>
      </c>
      <c r="AD70" s="337"/>
      <c r="AE70" s="74">
        <f>VLOOKUP($A70,'366'!$AG$1:$HM$2,27,FALSE)</f>
        <v>0</v>
      </c>
      <c r="AF70" s="69">
        <f>VLOOKUP($A70,'366'!$AG$1:$HM$2,28,FALSE)</f>
        <v>0</v>
      </c>
      <c r="AG70" s="69">
        <f>VLOOKUP($A70,'366'!$AG$1:$HM$2,29,FALSE)</f>
        <v>0</v>
      </c>
      <c r="AH70" s="69">
        <f>VLOOKUP($A70,'366'!$AG$1:$HM$2,30,FALSE)</f>
        <v>0</v>
      </c>
      <c r="AI70" s="69">
        <f>VLOOKUP($A70,'366'!$AG$1:$HM$2,31,FALSE)</f>
        <v>0</v>
      </c>
      <c r="AJ70" s="69">
        <f>VLOOKUP($A70,'366'!$AG$1:$HM$2,32,FALSE)</f>
        <v>0</v>
      </c>
      <c r="AK70" s="75">
        <f>VLOOKUP($A70,'366'!$AG$1:$HM$2,33,FALSE)</f>
        <v>0</v>
      </c>
      <c r="AL70" s="337"/>
      <c r="AM70" s="74">
        <f>VLOOKUP($A70,'366'!$AG$1:$HM$2,34,FALSE)</f>
        <v>0</v>
      </c>
      <c r="AN70" s="69">
        <f>VLOOKUP($A70,'366'!$AG$1:$HM$2,35,FALSE)</f>
        <v>0</v>
      </c>
      <c r="AO70" s="69">
        <f>VLOOKUP($A70,'366'!$AG$1:$HM$2,36,FALSE)</f>
        <v>0</v>
      </c>
      <c r="AP70" s="69">
        <f>VLOOKUP($A70,'366'!$AG$1:$HM$2,37,FALSE)</f>
        <v>0</v>
      </c>
      <c r="AQ70" s="69">
        <f>VLOOKUP($A70,'366'!$AG$1:$HM$2,38,FALSE)</f>
        <v>0</v>
      </c>
      <c r="AR70" s="69">
        <f>VLOOKUP($A70,'366'!$AG$1:$HM$2,39,FALSE)</f>
        <v>0</v>
      </c>
      <c r="AS70" s="75">
        <f>VLOOKUP($A70,'366'!$AG$1:$HM$2,40,FALSE)</f>
        <v>0</v>
      </c>
      <c r="AT70" s="337"/>
      <c r="AU70" s="74">
        <f>VLOOKUP($A70,'366'!$AG$1:$HM$2,41,FALSE)</f>
        <v>0</v>
      </c>
      <c r="AV70" s="69">
        <f>VLOOKUP($A70,'366'!$AG$1:$HM$2,42,FALSE)</f>
        <v>0</v>
      </c>
      <c r="AW70" s="69">
        <f>VLOOKUP($A70,'366'!$AG$1:$HM$2,43,FALSE)</f>
        <v>0</v>
      </c>
      <c r="AX70" s="69">
        <f>VLOOKUP($A70,'366'!$AG$1:$HM$2,44,FALSE)</f>
        <v>0</v>
      </c>
      <c r="AY70" s="69">
        <f>VLOOKUP($A70,'366'!$AG$1:$HM$2,45,FALSE)</f>
        <v>0</v>
      </c>
      <c r="AZ70" s="69">
        <f>VLOOKUP($A70,'366'!$AG$1:$HM$2,46,FALSE)</f>
        <v>0</v>
      </c>
      <c r="BA70" s="75">
        <f>VLOOKUP($A70,'366'!$AG$1:$HM$2,47,FALSE)</f>
        <v>0</v>
      </c>
      <c r="BB70" s="337"/>
      <c r="BC70" s="74">
        <f>VLOOKUP($A70,'366'!$AG$1:$HM$2,48,FALSE)</f>
        <v>0</v>
      </c>
      <c r="BD70" s="69">
        <f>VLOOKUP($A70,'366'!$AG$1:$HM$2,49,FALSE)</f>
        <v>0</v>
      </c>
      <c r="BE70" s="69">
        <f>VLOOKUP($A70,'366'!$AG$1:$HM$2,50,FALSE)</f>
        <v>0</v>
      </c>
      <c r="BF70" s="69">
        <f>VLOOKUP($A70,'366'!$AG$1:$HM$2,51,FALSE)</f>
        <v>0</v>
      </c>
      <c r="BG70" s="69">
        <f>VLOOKUP($A70,'366'!$AG$1:$HM$2,52,FALSE)</f>
        <v>0</v>
      </c>
      <c r="BH70" s="69">
        <f>VLOOKUP($A70,'366'!$AG$1:$HM$2,53,FALSE)</f>
        <v>0</v>
      </c>
      <c r="BI70" s="75">
        <f>VLOOKUP($A70,'366'!$AG$1:$HM$2,54,FALSE)</f>
        <v>0</v>
      </c>
      <c r="BJ70" s="337"/>
      <c r="BK70" s="74">
        <f>VLOOKUP($A70,'366'!$AG$1:$HM$2,55,FALSE)</f>
        <v>0</v>
      </c>
      <c r="BL70" s="69">
        <f>VLOOKUP($A70,'366'!$AG$1:$HM$2,56,FALSE)</f>
        <v>0</v>
      </c>
      <c r="BM70" s="69">
        <f>VLOOKUP($A70,'366'!$AG$1:$HM$2,57,FALSE)</f>
        <v>0</v>
      </c>
      <c r="BN70" s="69">
        <f>VLOOKUP($A70,'366'!$AG$1:$HM$2,58,FALSE)</f>
        <v>0</v>
      </c>
      <c r="BO70" s="69">
        <f>VLOOKUP($A70,'366'!$AG$1:$HM$2,59,FALSE)</f>
        <v>0</v>
      </c>
      <c r="BP70" s="69">
        <f>VLOOKUP($A70,'366'!$AG$1:$HM$2,60,FALSE)</f>
        <v>0</v>
      </c>
      <c r="BQ70" s="75">
        <f>VLOOKUP($A70,'366'!$AG$1:$HM$2,61,FALSE)</f>
        <v>0</v>
      </c>
      <c r="BR70" s="337"/>
      <c r="BS70" s="74">
        <f>VLOOKUP($A70,'366'!$AG$1:$HM$2,62,FALSE)</f>
        <v>0</v>
      </c>
      <c r="BT70" s="69">
        <f>VLOOKUP($A70,'366'!$AG$1:$HM$2,63,FALSE)</f>
        <v>0</v>
      </c>
      <c r="BU70" s="69">
        <f>VLOOKUP($A70,'366'!$AG$1:$HM$2,64,FALSE)</f>
        <v>0</v>
      </c>
      <c r="BV70" s="69">
        <f>VLOOKUP($A70,'366'!$AG$1:$HM$2,65,FALSE)</f>
        <v>0</v>
      </c>
      <c r="BW70" s="69">
        <f>VLOOKUP($A70,'366'!$AG$1:$HM$2,66,FALSE)</f>
        <v>0</v>
      </c>
      <c r="BX70" s="69">
        <f>VLOOKUP($A70,'366'!$AG$1:$HM$2,67,FALSE)</f>
        <v>0</v>
      </c>
      <c r="BY70" s="75">
        <f>VLOOKUP($A70,'366'!$AG$1:$HM$2,68,FALSE)</f>
        <v>0</v>
      </c>
      <c r="BZ70" s="337"/>
      <c r="CA70" s="74">
        <f>VLOOKUP($A70,'366'!$AG$1:$HM$2,69,FALSE)</f>
        <v>0</v>
      </c>
      <c r="CB70" s="69">
        <f>VLOOKUP($A70,'366'!$AG$1:$HM$2,70,FALSE)</f>
        <v>0</v>
      </c>
      <c r="CC70" s="69">
        <f>VLOOKUP($A70,'366'!$AG$1:$HM$2,71,FALSE)</f>
        <v>0</v>
      </c>
      <c r="CD70" s="69">
        <f>VLOOKUP($A70,'366'!$AG$1:$HM$2,72,FALSE)</f>
        <v>0</v>
      </c>
      <c r="CE70" s="69">
        <f>VLOOKUP($A70,'366'!$AG$1:$HM$2,73,FALSE)</f>
        <v>0</v>
      </c>
      <c r="CF70" s="69">
        <f>VLOOKUP($A70,'366'!$AG$1:$HM$2,74,FALSE)</f>
        <v>0</v>
      </c>
      <c r="CG70" s="75">
        <f>VLOOKUP($A70,'366'!$AG$1:$HM$2,75,FALSE)</f>
        <v>0</v>
      </c>
      <c r="CH70" s="337"/>
      <c r="CI70" s="74">
        <f>VLOOKUP($A70,'366'!$AG$1:$HM$2,76,FALSE)</f>
        <v>0</v>
      </c>
      <c r="CJ70" s="69">
        <f>VLOOKUP($A70,'366'!$AG$1:$HM$2,77,FALSE)</f>
        <v>0</v>
      </c>
      <c r="CK70" s="69">
        <f>VLOOKUP($A70,'366'!$AG$1:$HM$2,78,FALSE)</f>
        <v>0</v>
      </c>
      <c r="CL70" s="69">
        <f>VLOOKUP($A70,'366'!$AG$1:$HM$2,79,FALSE)</f>
        <v>0</v>
      </c>
      <c r="CM70" s="69">
        <f>VLOOKUP($A70,'366'!$AG$1:$HM$2,80,FALSE)</f>
        <v>0</v>
      </c>
      <c r="CN70" s="69">
        <f>VLOOKUP($A70,'366'!$AG$1:$HM$2,81,FALSE)</f>
        <v>0</v>
      </c>
      <c r="CO70" s="75">
        <f>VLOOKUP($A70,'366'!$AG$1:$HM$2,82,FALSE)</f>
        <v>0</v>
      </c>
      <c r="CP70" s="337"/>
      <c r="CQ70" s="74">
        <f>VLOOKUP($A70,'366'!$AG$1:$HM$2,83,FALSE)</f>
        <v>0</v>
      </c>
      <c r="CR70" s="69">
        <f>VLOOKUP($A70,'366'!$AG$1:$HM$2,84,FALSE)</f>
        <v>0</v>
      </c>
      <c r="CS70" s="69">
        <f>VLOOKUP($A70,'366'!$AG$1:$HM$2,85,FALSE)</f>
        <v>0</v>
      </c>
      <c r="CT70" s="69">
        <f>VLOOKUP($A70,'366'!$AG$1:$HM$2,86,FALSE)</f>
        <v>0</v>
      </c>
      <c r="CU70" s="69">
        <f>VLOOKUP($A70,'366'!$AG$1:$HM$2,87,FALSE)</f>
        <v>0</v>
      </c>
      <c r="CV70" s="69">
        <f>VLOOKUP($A70,'366'!$AG$1:$HM$2,88,FALSE)</f>
        <v>0</v>
      </c>
      <c r="CW70" s="75">
        <f>VLOOKUP($A70,'366'!$AG$1:$HM$2,89,FALSE)</f>
        <v>0</v>
      </c>
      <c r="CX70" s="337"/>
      <c r="CY70" s="74">
        <f>VLOOKUP($A70,'366'!$AG$1:$HM$2,90,FALSE)</f>
        <v>0</v>
      </c>
      <c r="CZ70" s="69">
        <f>VLOOKUP($A70,'366'!$AG$1:$HM$2,91,FALSE)</f>
        <v>0</v>
      </c>
      <c r="DA70" s="69">
        <f>VLOOKUP($A70,'366'!$AG$1:$HM$2,92,FALSE)</f>
        <v>0</v>
      </c>
      <c r="DB70" s="69">
        <f>VLOOKUP($A70,'366'!$AG$1:$HM$2,93,FALSE)</f>
        <v>0</v>
      </c>
      <c r="DC70" s="69">
        <f>VLOOKUP($A70,'366'!$AG$1:$HM$2,94,FALSE)</f>
        <v>0</v>
      </c>
      <c r="DD70" s="69">
        <f>VLOOKUP($A70,'366'!$AG$1:$HM$2,95,FALSE)</f>
        <v>0</v>
      </c>
      <c r="DE70" s="75">
        <f>VLOOKUP($A70,'366'!$AG$1:$HM$2,96,FALSE)</f>
        <v>0</v>
      </c>
      <c r="DF70" s="337"/>
      <c r="DG70" s="74">
        <f>VLOOKUP($A70,'366'!$AG$1:$HM$2,97,FALSE)</f>
        <v>0</v>
      </c>
      <c r="DH70" s="69">
        <f>VLOOKUP($A70,'366'!$AG$1:$HM$2,98,FALSE)</f>
        <v>0</v>
      </c>
      <c r="DI70" s="69">
        <f>VLOOKUP($A70,'366'!$AG$1:$HM$2,99,FALSE)</f>
        <v>0</v>
      </c>
      <c r="DJ70" s="69">
        <f>VLOOKUP($A70,'366'!$AG$1:$HM$2,100,FALSE)</f>
        <v>0</v>
      </c>
      <c r="DK70" s="69">
        <f>VLOOKUP($A70,'366'!$AG$1:$HM$2,101,FALSE)</f>
        <v>0</v>
      </c>
      <c r="DL70" s="69">
        <f>VLOOKUP($A70,'366'!$AG$1:$HM$2,102,FALSE)</f>
        <v>0</v>
      </c>
      <c r="DM70" s="75">
        <f>VLOOKUP($A70,'366'!$AG$1:$HM$2,103,FALSE)</f>
        <v>0</v>
      </c>
      <c r="DN70" s="337"/>
      <c r="DO70" s="74">
        <f>VLOOKUP($A70,'366'!$AG$1:$HM$2,104,FALSE)</f>
        <v>0</v>
      </c>
      <c r="DP70" s="69">
        <f>VLOOKUP($A70,'366'!$AG$1:$HM$2,105,FALSE)</f>
        <v>0</v>
      </c>
      <c r="DQ70" s="69">
        <f>VLOOKUP($A70,'366'!$AG$1:$HM$2,106,FALSE)</f>
        <v>0</v>
      </c>
      <c r="DR70" s="69">
        <f>VLOOKUP($A70,'366'!$AG$1:$HM$2,107,FALSE)</f>
        <v>0</v>
      </c>
      <c r="DS70" s="69">
        <f>VLOOKUP($A70,'366'!$AG$1:$HM$2,108,FALSE)</f>
        <v>0</v>
      </c>
      <c r="DT70" s="69">
        <f>VLOOKUP($A70,'366'!$AG$1:$HM$2,109,FALSE)</f>
        <v>0</v>
      </c>
      <c r="DU70" s="75">
        <f>VLOOKUP($A70,'366'!$AG$1:$HM$2,110,FALSE)</f>
        <v>0</v>
      </c>
      <c r="DV70" s="337"/>
      <c r="DW70" s="74">
        <f>VLOOKUP($A70,'366'!$AG$1:$HM$2,111,FALSE)</f>
        <v>0</v>
      </c>
      <c r="DX70" s="69">
        <f>VLOOKUP($A70,'366'!$AG$1:$HM$2,112,FALSE)</f>
        <v>0</v>
      </c>
      <c r="DY70" s="69">
        <f>VLOOKUP($A70,'366'!$AG$1:$HM$2,113,FALSE)</f>
        <v>0</v>
      </c>
      <c r="DZ70" s="69">
        <f>VLOOKUP($A70,'366'!$AG$1:$HM$2,114,FALSE)</f>
        <v>0</v>
      </c>
      <c r="EA70" s="69">
        <f>VLOOKUP($A70,'366'!$AG$1:$HM$2,115,FALSE)</f>
        <v>0</v>
      </c>
      <c r="EB70" s="69">
        <f>VLOOKUP($A70,'366'!$AG$1:$HM$2,116,FALSE)</f>
        <v>0</v>
      </c>
      <c r="EC70" s="75">
        <f>VLOOKUP($A70,'366'!$AG$1:$HM$2,117,FALSE)</f>
        <v>0</v>
      </c>
      <c r="ED70" s="337"/>
      <c r="EE70" s="74">
        <f>VLOOKUP($A70,'366'!$AG$1:$HM$2,118,FALSE)</f>
        <v>0</v>
      </c>
      <c r="EF70" s="69">
        <f>VLOOKUP($A70,'366'!$AG$1:$HM$2,119,FALSE)</f>
        <v>0</v>
      </c>
      <c r="EG70" s="69">
        <f>VLOOKUP($A70,'366'!$AG$1:$HM$2,120,FALSE)</f>
        <v>0</v>
      </c>
      <c r="EH70" s="69">
        <f>VLOOKUP($A70,'366'!$AG$1:$HM$2,121,FALSE)</f>
        <v>0</v>
      </c>
      <c r="EI70" s="69">
        <f>VLOOKUP($A70,'366'!$AG$1:$HM$2,122,FALSE)</f>
        <v>0</v>
      </c>
      <c r="EJ70" s="69">
        <f>VLOOKUP($A70,'366'!$AG$1:$HM$2,123,FALSE)</f>
        <v>0</v>
      </c>
      <c r="EK70" s="75">
        <f>VLOOKUP($A70,'366'!$AG$1:$HM$2,124,FALSE)</f>
        <v>0</v>
      </c>
      <c r="EL70" s="337"/>
      <c r="EM70" s="74">
        <f>VLOOKUP($A70,'366'!$AG$1:$HM$2,125,FALSE)</f>
        <v>0</v>
      </c>
      <c r="EN70" s="69">
        <f>VLOOKUP($A70,'366'!$AG$1:$HM$2,126,FALSE)</f>
        <v>0</v>
      </c>
      <c r="EO70" s="69">
        <f>VLOOKUP($A70,'366'!$AG$1:$HM$2,127,FALSE)</f>
        <v>0</v>
      </c>
      <c r="EP70" s="69">
        <f>VLOOKUP($A70,'366'!$AG$1:$HM$2,128,FALSE)</f>
        <v>0</v>
      </c>
      <c r="EQ70" s="69">
        <f>VLOOKUP($A70,'366'!$AG$1:$HM$2,129,FALSE)</f>
        <v>0</v>
      </c>
      <c r="ER70" s="69">
        <f>VLOOKUP($A70,'366'!$AG$1:$HM$2,130,FALSE)</f>
        <v>0</v>
      </c>
      <c r="ES70" s="75">
        <f>VLOOKUP($A70,'366'!$AG$1:$HM$2,131,FALSE)</f>
        <v>0</v>
      </c>
      <c r="ET70" s="337"/>
      <c r="EU70" s="74">
        <f>VLOOKUP($A70,'366'!$AG$1:$HM$2,132,FALSE)</f>
        <v>0</v>
      </c>
      <c r="EV70" s="69">
        <f>VLOOKUP($A70,'366'!$AG$1:$HM$2,133,FALSE)</f>
        <v>0</v>
      </c>
      <c r="EW70" s="69">
        <f>VLOOKUP($A70,'366'!$AG$1:$HM$2,134,FALSE)</f>
        <v>0</v>
      </c>
      <c r="EX70" s="69">
        <f>VLOOKUP($A70,'366'!$AG$1:$HM$2,135,FALSE)</f>
        <v>0</v>
      </c>
      <c r="EY70" s="69">
        <f>VLOOKUP($A70,'366'!$AG$1:$HM$2,136,FALSE)</f>
        <v>0</v>
      </c>
      <c r="EZ70" s="69">
        <f>VLOOKUP($A70,'366'!$AG$1:$HM$2,137,FALSE)</f>
        <v>0</v>
      </c>
      <c r="FA70" s="75">
        <f>VLOOKUP($A70,'366'!$AG$1:$HM$2,138,FALSE)</f>
        <v>0</v>
      </c>
      <c r="FB70" s="337"/>
      <c r="FC70" s="74">
        <f>VLOOKUP($A70,'366'!$AG$1:$HM$2,139,FALSE)</f>
        <v>0</v>
      </c>
      <c r="FD70" s="69">
        <f>VLOOKUP($A70,'366'!$AG$1:$HM$2,140,FALSE)</f>
        <v>0</v>
      </c>
      <c r="FE70" s="69">
        <f>VLOOKUP($A70,'366'!$AG$1:$HM$2,141,FALSE)</f>
        <v>0</v>
      </c>
      <c r="FF70" s="69">
        <f>VLOOKUP($A70,'366'!$AG$1:$HM$2,142,FALSE)</f>
        <v>0</v>
      </c>
      <c r="FG70" s="69">
        <f>VLOOKUP($A70,'366'!$AG$1:$HM$2,143,FALSE)</f>
        <v>0</v>
      </c>
      <c r="FH70" s="69">
        <f>VLOOKUP($A70,'366'!$AG$1:$HM$2,144,FALSE)</f>
        <v>0</v>
      </c>
      <c r="FI70" s="75">
        <f>VLOOKUP($A70,'366'!$AG$1:$HM$2,145,FALSE)</f>
        <v>0</v>
      </c>
      <c r="FJ70" s="337"/>
      <c r="FK70" s="74">
        <f>VLOOKUP($A70,'366'!$AG$1:$HM$2,146,FALSE)</f>
        <v>0</v>
      </c>
      <c r="FL70" s="69">
        <f>VLOOKUP($A70,'366'!$AG$1:$HM$2,147,FALSE)</f>
        <v>0</v>
      </c>
      <c r="FM70" s="69">
        <f>VLOOKUP($A70,'366'!$AG$1:$HM$2,148,FALSE)</f>
        <v>0</v>
      </c>
      <c r="FN70" s="69">
        <f>VLOOKUP($A70,'366'!$AG$1:$HM$2,149,FALSE)</f>
        <v>0</v>
      </c>
      <c r="FO70" s="69">
        <f>VLOOKUP($A70,'366'!$AG$1:$HM$2,150,FALSE)</f>
        <v>0</v>
      </c>
      <c r="FP70" s="69">
        <f>VLOOKUP($A70,'366'!$AG$1:$HM$2,151,FALSE)</f>
        <v>0</v>
      </c>
      <c r="FQ70" s="75">
        <f>VLOOKUP($A70,'366'!$AG$1:$HM$2,152,FALSE)</f>
        <v>0</v>
      </c>
      <c r="FR70" s="337"/>
      <c r="FS70" s="74">
        <f>VLOOKUP($A70,'366'!$AG$1:$HM$2,153,FALSE)</f>
        <v>0</v>
      </c>
      <c r="FT70" s="69">
        <f>VLOOKUP($A70,'366'!$AG$1:$HM$2,154,FALSE)</f>
        <v>0</v>
      </c>
      <c r="FU70" s="69">
        <f>VLOOKUP($A70,'366'!$AG$1:$HM$2,155,FALSE)</f>
        <v>0</v>
      </c>
      <c r="FV70" s="69">
        <f>VLOOKUP($A70,'366'!$AG$1:$HM$2,156,FALSE)</f>
        <v>0</v>
      </c>
      <c r="FW70" s="69">
        <f>VLOOKUP($A70,'366'!$AG$1:$HM$2,157,FALSE)</f>
        <v>0</v>
      </c>
      <c r="FX70" s="69">
        <f>VLOOKUP($A70,'366'!$AG$1:$HM$2,158,FALSE)</f>
        <v>0</v>
      </c>
      <c r="FY70" s="75">
        <f>VLOOKUP($A70,'366'!$AG$1:$HM$2,159,FALSE)</f>
        <v>0</v>
      </c>
      <c r="FZ70" s="337"/>
      <c r="GA70" s="74">
        <f>VLOOKUP($A70,'366'!$AG$1:$HM$2,160,FALSE)</f>
        <v>0</v>
      </c>
      <c r="GB70" s="69">
        <f>VLOOKUP($A70,'366'!$AG$1:$HM$2,161,FALSE)</f>
        <v>0</v>
      </c>
      <c r="GC70" s="69">
        <f>VLOOKUP($A70,'366'!$AG$1:$HM$2,162,FALSE)</f>
        <v>0</v>
      </c>
      <c r="GD70" s="69">
        <f>VLOOKUP($A70,'366'!$AG$1:$HM$2,163,FALSE)</f>
        <v>0</v>
      </c>
      <c r="GE70" s="69">
        <f>VLOOKUP($A70,'366'!$AG$1:$HM$2,164,FALSE)</f>
        <v>0</v>
      </c>
      <c r="GF70" s="69">
        <f>VLOOKUP($A70,'366'!$AG$1:$HM$2,165,FALSE)</f>
        <v>0</v>
      </c>
      <c r="GG70" s="75">
        <f>VLOOKUP($A70,'366'!$AG$1:$HM$2,166,FALSE)</f>
        <v>0</v>
      </c>
      <c r="GH70" s="337"/>
      <c r="GI70" s="74">
        <f>VLOOKUP($A70,'366'!$AG$1:$HM$2,167,FALSE)</f>
        <v>0</v>
      </c>
      <c r="GJ70" s="69">
        <f>VLOOKUP($A70,'366'!$AG$1:$HM$2,168,FALSE)</f>
        <v>0</v>
      </c>
      <c r="GK70" s="69">
        <f>VLOOKUP($A70,'366'!$AG$1:$HM$2,169,FALSE)</f>
        <v>0</v>
      </c>
      <c r="GL70" s="69">
        <f>VLOOKUP($A70,'366'!$AG$1:$HM$2,170,FALSE)</f>
        <v>0</v>
      </c>
      <c r="GM70" s="69">
        <f>VLOOKUP($A70,'366'!$AG$1:$HM$2,171,FALSE)</f>
        <v>0</v>
      </c>
      <c r="GN70" s="69">
        <f>VLOOKUP($A70,'366'!$AG$1:$HM$2,172,FALSE)</f>
        <v>0</v>
      </c>
      <c r="GO70" s="75">
        <f>VLOOKUP($A70,'366'!$AG$1:$HM$2,173,FALSE)</f>
        <v>0</v>
      </c>
      <c r="GP70" s="337"/>
      <c r="GQ70" s="74">
        <f>VLOOKUP($A70,'366'!$AG$1:$HM$2,174,FALSE)</f>
        <v>0</v>
      </c>
      <c r="GR70" s="69">
        <f>VLOOKUP($A70,'366'!$AG$1:$HM$2,175,FALSE)</f>
        <v>0</v>
      </c>
      <c r="GS70" s="69">
        <f>VLOOKUP($A70,'366'!$AG$1:$HM$2,176,FALSE)</f>
        <v>0</v>
      </c>
      <c r="GT70" s="69">
        <f>VLOOKUP($A70,'366'!$AG$1:$HM$2,177,FALSE)</f>
        <v>0</v>
      </c>
      <c r="GU70" s="69">
        <f>VLOOKUP($A70,'366'!$AG$1:$HM$2,178,FALSE)</f>
        <v>0</v>
      </c>
      <c r="GV70" s="69">
        <f>VLOOKUP($A70,'366'!$AG$1:$HM$2,179,FALSE)</f>
        <v>0</v>
      </c>
      <c r="GW70" s="75">
        <f>VLOOKUP($A70,'366'!$AG$1:$HM$2,180,FALSE)</f>
        <v>0</v>
      </c>
      <c r="GX70" s="337"/>
      <c r="GY70" s="74">
        <f>VLOOKUP($A70,'366'!$AG$1:$HM$2,181,FALSE)</f>
        <v>0</v>
      </c>
      <c r="GZ70" s="69">
        <f>VLOOKUP($A70,'366'!$AG$1:$HM$2,182,FALSE)</f>
        <v>0</v>
      </c>
      <c r="HA70" s="69">
        <f>VLOOKUP($A70,'366'!$AG$1:$HM$2,183,FALSE)</f>
        <v>0</v>
      </c>
      <c r="HB70" s="69">
        <f>VLOOKUP($A70,'366'!$AG$1:$HM$2,184,FALSE)</f>
        <v>0</v>
      </c>
      <c r="HC70" s="69">
        <f>VLOOKUP($A70,'366'!$AG$1:$HM$2,185,FALSE)</f>
        <v>0</v>
      </c>
      <c r="HD70" s="69">
        <f>VLOOKUP($A70,'366'!$AG$1:$HM$2,186,FALSE)</f>
        <v>0</v>
      </c>
      <c r="HE70" s="124">
        <f>VLOOKUP($A70,'366'!$AG$1:$HM$2,187,FALSE)</f>
        <v>0</v>
      </c>
      <c r="HF70" s="174"/>
    </row>
    <row r="71" spans="1:214" x14ac:dyDescent="0.25">
      <c r="A71" s="290">
        <f t="shared" si="0"/>
        <v>267</v>
      </c>
      <c r="B71" s="291">
        <f>VLOOKUP($A71,'367'!$AG$1:$HM$2,2,FALSE)</f>
        <v>0</v>
      </c>
      <c r="C71" s="290">
        <f>VLOOKUP($A71,'367'!$AG$1:$HM$2,3,FALSE)</f>
        <v>0</v>
      </c>
      <c r="D71" s="290">
        <f>VLOOKUP($A71,'367'!$AG$1:$HM$2,4,FALSE)</f>
        <v>0</v>
      </c>
      <c r="E71" s="292">
        <f>VLOOKUP($A71,'367'!$AG$1:$HM$2,5,FALSE)</f>
        <v>0</v>
      </c>
      <c r="F71" s="337"/>
      <c r="G71" s="73">
        <f>VLOOKUP($A71,'367'!$AG$1:$HM$2,6,FALSE)</f>
        <v>0</v>
      </c>
      <c r="H71" s="24">
        <f>VLOOKUP($A71,'367'!$AG$1:$HM$2,7,FALSE)</f>
        <v>0</v>
      </c>
      <c r="I71" s="24">
        <f>VLOOKUP($A71,'367'!$AG$1:$HM$2,8,FALSE)</f>
        <v>0</v>
      </c>
      <c r="J71" s="24">
        <f>VLOOKUP($A71,'367'!$AG$1:$HM$2,9,FALSE)</f>
        <v>0</v>
      </c>
      <c r="K71" s="24">
        <f>VLOOKUP($A71,'367'!$AG$1:$HM$2,10,FALSE)</f>
        <v>0</v>
      </c>
      <c r="L71" s="24">
        <f>VLOOKUP($A71,'367'!$AG$1:$HM$2,11,FALSE)</f>
        <v>0</v>
      </c>
      <c r="M71" s="137">
        <f>VLOOKUP($A71,'367'!$AG$1:$HM$2,12,FALSE)</f>
        <v>0</v>
      </c>
      <c r="N71" s="337"/>
      <c r="O71" s="74">
        <f>VLOOKUP($A71,'367'!$AG$1:$HM$2,13,FALSE)</f>
        <v>0</v>
      </c>
      <c r="P71" s="69">
        <f>VLOOKUP($A71,'367'!$AG$1:$HM$2,14,FALSE)</f>
        <v>0</v>
      </c>
      <c r="Q71" s="69">
        <f>VLOOKUP($A71,'367'!$AG$1:$HM$2,15,FALSE)</f>
        <v>0</v>
      </c>
      <c r="R71" s="69">
        <f>VLOOKUP($A71,'367'!$AG$1:$HM$2,16,FALSE)</f>
        <v>0</v>
      </c>
      <c r="S71" s="69">
        <f>VLOOKUP($A71,'367'!$AG$1:$HM$2,17,FALSE)</f>
        <v>0</v>
      </c>
      <c r="T71" s="69">
        <f>VLOOKUP($A71,'367'!$AG$1:$HM$2,18,FALSE)</f>
        <v>0</v>
      </c>
      <c r="U71" s="75">
        <f>VLOOKUP($A71,'367'!$AG$1:$HM$2,19,FALSE)</f>
        <v>0</v>
      </c>
      <c r="V71" s="337"/>
      <c r="W71" s="74">
        <f>VLOOKUP($A71,'367'!$AG$1:$HM$2,20,FALSE)</f>
        <v>0</v>
      </c>
      <c r="X71" s="69">
        <f>VLOOKUP($A71,'367'!$AG$1:$HM$2,21,FALSE)</f>
        <v>0</v>
      </c>
      <c r="Y71" s="69">
        <f>VLOOKUP($A71,'367'!$AG$1:$HM$2,22,FALSE)</f>
        <v>0</v>
      </c>
      <c r="Z71" s="69">
        <f>VLOOKUP($A71,'367'!$AG$1:$HM$2,23,FALSE)</f>
        <v>0</v>
      </c>
      <c r="AA71" s="69">
        <f>VLOOKUP($A71,'367'!$AG$1:$HM$2,24,FALSE)</f>
        <v>0</v>
      </c>
      <c r="AB71" s="69">
        <f>VLOOKUP($A71,'367'!$AG$1:$HM$2,25,FALSE)</f>
        <v>0</v>
      </c>
      <c r="AC71" s="75">
        <f>VLOOKUP($A71,'367'!$AG$1:$HM$2,26,FALSE)</f>
        <v>0</v>
      </c>
      <c r="AD71" s="337"/>
      <c r="AE71" s="74">
        <f>VLOOKUP($A71,'367'!$AG$1:$HM$2,27,FALSE)</f>
        <v>0</v>
      </c>
      <c r="AF71" s="69">
        <f>VLOOKUP($A71,'367'!$AG$1:$HM$2,28,FALSE)</f>
        <v>0</v>
      </c>
      <c r="AG71" s="69">
        <f>VLOOKUP($A71,'367'!$AG$1:$HM$2,29,FALSE)</f>
        <v>0</v>
      </c>
      <c r="AH71" s="69">
        <f>VLOOKUP($A71,'367'!$AG$1:$HM$2,30,FALSE)</f>
        <v>0</v>
      </c>
      <c r="AI71" s="69">
        <f>VLOOKUP($A71,'367'!$AG$1:$HM$2,31,FALSE)</f>
        <v>0</v>
      </c>
      <c r="AJ71" s="69">
        <f>VLOOKUP($A71,'367'!$AG$1:$HM$2,32,FALSE)</f>
        <v>0</v>
      </c>
      <c r="AK71" s="75">
        <f>VLOOKUP($A71,'367'!$AG$1:$HM$2,33,FALSE)</f>
        <v>0</v>
      </c>
      <c r="AL71" s="337"/>
      <c r="AM71" s="74">
        <f>VLOOKUP($A71,'367'!$AG$1:$HM$2,34,FALSE)</f>
        <v>0</v>
      </c>
      <c r="AN71" s="69">
        <f>VLOOKUP($A71,'367'!$AG$1:$HM$2,35,FALSE)</f>
        <v>0</v>
      </c>
      <c r="AO71" s="69">
        <f>VLOOKUP($A71,'367'!$AG$1:$HM$2,36,FALSE)</f>
        <v>0</v>
      </c>
      <c r="AP71" s="69">
        <f>VLOOKUP($A71,'367'!$AG$1:$HM$2,37,FALSE)</f>
        <v>0</v>
      </c>
      <c r="AQ71" s="69">
        <f>VLOOKUP($A71,'367'!$AG$1:$HM$2,38,FALSE)</f>
        <v>0</v>
      </c>
      <c r="AR71" s="69">
        <f>VLOOKUP($A71,'367'!$AG$1:$HM$2,39,FALSE)</f>
        <v>0</v>
      </c>
      <c r="AS71" s="75">
        <f>VLOOKUP($A71,'367'!$AG$1:$HM$2,40,FALSE)</f>
        <v>0</v>
      </c>
      <c r="AT71" s="337"/>
      <c r="AU71" s="74">
        <f>VLOOKUP($A71,'367'!$AG$1:$HM$2,41,FALSE)</f>
        <v>0</v>
      </c>
      <c r="AV71" s="69">
        <f>VLOOKUP($A71,'367'!$AG$1:$HM$2,42,FALSE)</f>
        <v>0</v>
      </c>
      <c r="AW71" s="69">
        <f>VLOOKUP($A71,'367'!$AG$1:$HM$2,43,FALSE)</f>
        <v>0</v>
      </c>
      <c r="AX71" s="69">
        <f>VLOOKUP($A71,'367'!$AG$1:$HM$2,44,FALSE)</f>
        <v>0</v>
      </c>
      <c r="AY71" s="69">
        <f>VLOOKUP($A71,'367'!$AG$1:$HM$2,45,FALSE)</f>
        <v>0</v>
      </c>
      <c r="AZ71" s="69">
        <f>VLOOKUP($A71,'367'!$AG$1:$HM$2,46,FALSE)</f>
        <v>0</v>
      </c>
      <c r="BA71" s="75">
        <f>VLOOKUP($A71,'367'!$AG$1:$HM$2,47,FALSE)</f>
        <v>0</v>
      </c>
      <c r="BB71" s="337"/>
      <c r="BC71" s="74">
        <f>VLOOKUP($A71,'367'!$AG$1:$HM$2,48,FALSE)</f>
        <v>0</v>
      </c>
      <c r="BD71" s="69">
        <f>VLOOKUP($A71,'367'!$AG$1:$HM$2,49,FALSE)</f>
        <v>0</v>
      </c>
      <c r="BE71" s="69">
        <f>VLOOKUP($A71,'367'!$AG$1:$HM$2,50,FALSE)</f>
        <v>0</v>
      </c>
      <c r="BF71" s="69">
        <f>VLOOKUP($A71,'367'!$AG$1:$HM$2,51,FALSE)</f>
        <v>0</v>
      </c>
      <c r="BG71" s="69">
        <f>VLOOKUP($A71,'367'!$AG$1:$HM$2,52,FALSE)</f>
        <v>0</v>
      </c>
      <c r="BH71" s="69">
        <f>VLOOKUP($A71,'367'!$AG$1:$HM$2,53,FALSE)</f>
        <v>0</v>
      </c>
      <c r="BI71" s="75">
        <f>VLOOKUP($A71,'367'!$AG$1:$HM$2,54,FALSE)</f>
        <v>0</v>
      </c>
      <c r="BJ71" s="337"/>
      <c r="BK71" s="74">
        <f>VLOOKUP($A71,'367'!$AG$1:$HM$2,55,FALSE)</f>
        <v>0</v>
      </c>
      <c r="BL71" s="69">
        <f>VLOOKUP($A71,'367'!$AG$1:$HM$2,56,FALSE)</f>
        <v>0</v>
      </c>
      <c r="BM71" s="69">
        <f>VLOOKUP($A71,'367'!$AG$1:$HM$2,57,FALSE)</f>
        <v>0</v>
      </c>
      <c r="BN71" s="69">
        <f>VLOOKUP($A71,'367'!$AG$1:$HM$2,58,FALSE)</f>
        <v>0</v>
      </c>
      <c r="BO71" s="69">
        <f>VLOOKUP($A71,'367'!$AG$1:$HM$2,59,FALSE)</f>
        <v>0</v>
      </c>
      <c r="BP71" s="69">
        <f>VLOOKUP($A71,'367'!$AG$1:$HM$2,60,FALSE)</f>
        <v>0</v>
      </c>
      <c r="BQ71" s="75">
        <f>VLOOKUP($A71,'367'!$AG$1:$HM$2,61,FALSE)</f>
        <v>0</v>
      </c>
      <c r="BR71" s="337"/>
      <c r="BS71" s="74">
        <f>VLOOKUP($A71,'367'!$AG$1:$HM$2,62,FALSE)</f>
        <v>0</v>
      </c>
      <c r="BT71" s="69">
        <f>VLOOKUP($A71,'367'!$AG$1:$HM$2,63,FALSE)</f>
        <v>0</v>
      </c>
      <c r="BU71" s="69">
        <f>VLOOKUP($A71,'367'!$AG$1:$HM$2,64,FALSE)</f>
        <v>0</v>
      </c>
      <c r="BV71" s="69">
        <f>VLOOKUP($A71,'367'!$AG$1:$HM$2,65,FALSE)</f>
        <v>0</v>
      </c>
      <c r="BW71" s="69">
        <f>VLOOKUP($A71,'367'!$AG$1:$HM$2,66,FALSE)</f>
        <v>0</v>
      </c>
      <c r="BX71" s="69">
        <f>VLOOKUP($A71,'367'!$AG$1:$HM$2,67,FALSE)</f>
        <v>0</v>
      </c>
      <c r="BY71" s="75">
        <f>VLOOKUP($A71,'367'!$AG$1:$HM$2,68,FALSE)</f>
        <v>0</v>
      </c>
      <c r="BZ71" s="337"/>
      <c r="CA71" s="74">
        <f>VLOOKUP($A71,'367'!$AG$1:$HM$2,69,FALSE)</f>
        <v>0</v>
      </c>
      <c r="CB71" s="69">
        <f>VLOOKUP($A71,'367'!$AG$1:$HM$2,70,FALSE)</f>
        <v>0</v>
      </c>
      <c r="CC71" s="69">
        <f>VLOOKUP($A71,'367'!$AG$1:$HM$2,71,FALSE)</f>
        <v>0</v>
      </c>
      <c r="CD71" s="69">
        <f>VLOOKUP($A71,'367'!$AG$1:$HM$2,72,FALSE)</f>
        <v>0</v>
      </c>
      <c r="CE71" s="69">
        <f>VLOOKUP($A71,'367'!$AG$1:$HM$2,73,FALSE)</f>
        <v>0</v>
      </c>
      <c r="CF71" s="69">
        <f>VLOOKUP($A71,'367'!$AG$1:$HM$2,74,FALSE)</f>
        <v>0</v>
      </c>
      <c r="CG71" s="75">
        <f>VLOOKUP($A71,'367'!$AG$1:$HM$2,75,FALSE)</f>
        <v>0</v>
      </c>
      <c r="CH71" s="337"/>
      <c r="CI71" s="74">
        <f>VLOOKUP($A71,'367'!$AG$1:$HM$2,76,FALSE)</f>
        <v>0</v>
      </c>
      <c r="CJ71" s="69">
        <f>VLOOKUP($A71,'367'!$AG$1:$HM$2,77,FALSE)</f>
        <v>0</v>
      </c>
      <c r="CK71" s="69">
        <f>VLOOKUP($A71,'367'!$AG$1:$HM$2,78,FALSE)</f>
        <v>0</v>
      </c>
      <c r="CL71" s="69">
        <f>VLOOKUP($A71,'367'!$AG$1:$HM$2,79,FALSE)</f>
        <v>0</v>
      </c>
      <c r="CM71" s="69">
        <f>VLOOKUP($A71,'367'!$AG$1:$HM$2,80,FALSE)</f>
        <v>0</v>
      </c>
      <c r="CN71" s="69">
        <f>VLOOKUP($A71,'367'!$AG$1:$HM$2,81,FALSE)</f>
        <v>0</v>
      </c>
      <c r="CO71" s="75">
        <f>VLOOKUP($A71,'367'!$AG$1:$HM$2,82,FALSE)</f>
        <v>0</v>
      </c>
      <c r="CP71" s="337"/>
      <c r="CQ71" s="74">
        <f>VLOOKUP($A71,'367'!$AG$1:$HM$2,83,FALSE)</f>
        <v>0</v>
      </c>
      <c r="CR71" s="69">
        <f>VLOOKUP($A71,'367'!$AG$1:$HM$2,84,FALSE)</f>
        <v>0</v>
      </c>
      <c r="CS71" s="69">
        <f>VLOOKUP($A71,'367'!$AG$1:$HM$2,85,FALSE)</f>
        <v>0</v>
      </c>
      <c r="CT71" s="69">
        <f>VLOOKUP($A71,'367'!$AG$1:$HM$2,86,FALSE)</f>
        <v>0</v>
      </c>
      <c r="CU71" s="69">
        <f>VLOOKUP($A71,'367'!$AG$1:$HM$2,87,FALSE)</f>
        <v>0</v>
      </c>
      <c r="CV71" s="69">
        <f>VLOOKUP($A71,'367'!$AG$1:$HM$2,88,FALSE)</f>
        <v>0</v>
      </c>
      <c r="CW71" s="75">
        <f>VLOOKUP($A71,'367'!$AG$1:$HM$2,89,FALSE)</f>
        <v>0</v>
      </c>
      <c r="CX71" s="337"/>
      <c r="CY71" s="74">
        <f>VLOOKUP($A71,'367'!$AG$1:$HM$2,90,FALSE)</f>
        <v>0</v>
      </c>
      <c r="CZ71" s="69">
        <f>VLOOKUP($A71,'367'!$AG$1:$HM$2,91,FALSE)</f>
        <v>0</v>
      </c>
      <c r="DA71" s="69">
        <f>VLOOKUP($A71,'367'!$AG$1:$HM$2,92,FALSE)</f>
        <v>0</v>
      </c>
      <c r="DB71" s="69">
        <f>VLOOKUP($A71,'367'!$AG$1:$HM$2,93,FALSE)</f>
        <v>0</v>
      </c>
      <c r="DC71" s="69">
        <f>VLOOKUP($A71,'367'!$AG$1:$HM$2,94,FALSE)</f>
        <v>0</v>
      </c>
      <c r="DD71" s="69">
        <f>VLOOKUP($A71,'367'!$AG$1:$HM$2,95,FALSE)</f>
        <v>0</v>
      </c>
      <c r="DE71" s="75">
        <f>VLOOKUP($A71,'367'!$AG$1:$HM$2,96,FALSE)</f>
        <v>0</v>
      </c>
      <c r="DF71" s="337"/>
      <c r="DG71" s="74">
        <f>VLOOKUP($A71,'367'!$AG$1:$HM$2,97,FALSE)</f>
        <v>0</v>
      </c>
      <c r="DH71" s="69">
        <f>VLOOKUP($A71,'367'!$AG$1:$HM$2,98,FALSE)</f>
        <v>0</v>
      </c>
      <c r="DI71" s="69">
        <f>VLOOKUP($A71,'367'!$AG$1:$HM$2,99,FALSE)</f>
        <v>0</v>
      </c>
      <c r="DJ71" s="69">
        <f>VLOOKUP($A71,'367'!$AG$1:$HM$2,100,FALSE)</f>
        <v>0</v>
      </c>
      <c r="DK71" s="69">
        <f>VLOOKUP($A71,'367'!$AG$1:$HM$2,101,FALSE)</f>
        <v>0</v>
      </c>
      <c r="DL71" s="69">
        <f>VLOOKUP($A71,'367'!$AG$1:$HM$2,102,FALSE)</f>
        <v>0</v>
      </c>
      <c r="DM71" s="75">
        <f>VLOOKUP($A71,'367'!$AG$1:$HM$2,103,FALSE)</f>
        <v>0</v>
      </c>
      <c r="DN71" s="337"/>
      <c r="DO71" s="74">
        <f>VLOOKUP($A71,'367'!$AG$1:$HM$2,104,FALSE)</f>
        <v>0</v>
      </c>
      <c r="DP71" s="69">
        <f>VLOOKUP($A71,'367'!$AG$1:$HM$2,105,FALSE)</f>
        <v>0</v>
      </c>
      <c r="DQ71" s="69">
        <f>VLOOKUP($A71,'367'!$AG$1:$HM$2,106,FALSE)</f>
        <v>0</v>
      </c>
      <c r="DR71" s="69">
        <f>VLOOKUP($A71,'367'!$AG$1:$HM$2,107,FALSE)</f>
        <v>0</v>
      </c>
      <c r="DS71" s="69">
        <f>VLOOKUP($A71,'367'!$AG$1:$HM$2,108,FALSE)</f>
        <v>0</v>
      </c>
      <c r="DT71" s="69">
        <f>VLOOKUP($A71,'367'!$AG$1:$HM$2,109,FALSE)</f>
        <v>0</v>
      </c>
      <c r="DU71" s="75">
        <f>VLOOKUP($A71,'367'!$AG$1:$HM$2,110,FALSE)</f>
        <v>0</v>
      </c>
      <c r="DV71" s="337"/>
      <c r="DW71" s="74">
        <f>VLOOKUP($A71,'367'!$AG$1:$HM$2,111,FALSE)</f>
        <v>0</v>
      </c>
      <c r="DX71" s="69">
        <f>VLOOKUP($A71,'367'!$AG$1:$HM$2,112,FALSE)</f>
        <v>0</v>
      </c>
      <c r="DY71" s="69">
        <f>VLOOKUP($A71,'367'!$AG$1:$HM$2,113,FALSE)</f>
        <v>0</v>
      </c>
      <c r="DZ71" s="69">
        <f>VLOOKUP($A71,'367'!$AG$1:$HM$2,114,FALSE)</f>
        <v>0</v>
      </c>
      <c r="EA71" s="69">
        <f>VLOOKUP($A71,'367'!$AG$1:$HM$2,115,FALSE)</f>
        <v>0</v>
      </c>
      <c r="EB71" s="69">
        <f>VLOOKUP($A71,'367'!$AG$1:$HM$2,116,FALSE)</f>
        <v>0</v>
      </c>
      <c r="EC71" s="75">
        <f>VLOOKUP($A71,'367'!$AG$1:$HM$2,117,FALSE)</f>
        <v>0</v>
      </c>
      <c r="ED71" s="337"/>
      <c r="EE71" s="74">
        <f>VLOOKUP($A71,'367'!$AG$1:$HM$2,118,FALSE)</f>
        <v>0</v>
      </c>
      <c r="EF71" s="69">
        <f>VLOOKUP($A71,'367'!$AG$1:$HM$2,119,FALSE)</f>
        <v>0</v>
      </c>
      <c r="EG71" s="69">
        <f>VLOOKUP($A71,'367'!$AG$1:$HM$2,120,FALSE)</f>
        <v>0</v>
      </c>
      <c r="EH71" s="69">
        <f>VLOOKUP($A71,'367'!$AG$1:$HM$2,121,FALSE)</f>
        <v>0</v>
      </c>
      <c r="EI71" s="69">
        <f>VLOOKUP($A71,'367'!$AG$1:$HM$2,122,FALSE)</f>
        <v>0</v>
      </c>
      <c r="EJ71" s="69">
        <f>VLOOKUP($A71,'367'!$AG$1:$HM$2,123,FALSE)</f>
        <v>0</v>
      </c>
      <c r="EK71" s="75">
        <f>VLOOKUP($A71,'367'!$AG$1:$HM$2,124,FALSE)</f>
        <v>0</v>
      </c>
      <c r="EL71" s="337"/>
      <c r="EM71" s="74">
        <f>VLOOKUP($A71,'367'!$AG$1:$HM$2,125,FALSE)</f>
        <v>0</v>
      </c>
      <c r="EN71" s="69">
        <f>VLOOKUP($A71,'367'!$AG$1:$HM$2,126,FALSE)</f>
        <v>0</v>
      </c>
      <c r="EO71" s="69">
        <f>VLOOKUP($A71,'367'!$AG$1:$HM$2,127,FALSE)</f>
        <v>0</v>
      </c>
      <c r="EP71" s="69">
        <f>VLOOKUP($A71,'367'!$AG$1:$HM$2,128,FALSE)</f>
        <v>0</v>
      </c>
      <c r="EQ71" s="69">
        <f>VLOOKUP($A71,'367'!$AG$1:$HM$2,129,FALSE)</f>
        <v>0</v>
      </c>
      <c r="ER71" s="69">
        <f>VLOOKUP($A71,'367'!$AG$1:$HM$2,130,FALSE)</f>
        <v>0</v>
      </c>
      <c r="ES71" s="75">
        <f>VLOOKUP($A71,'367'!$AG$1:$HM$2,131,FALSE)</f>
        <v>0</v>
      </c>
      <c r="ET71" s="337"/>
      <c r="EU71" s="74">
        <f>VLOOKUP($A71,'367'!$AG$1:$HM$2,132,FALSE)</f>
        <v>0</v>
      </c>
      <c r="EV71" s="69">
        <f>VLOOKUP($A71,'367'!$AG$1:$HM$2,133,FALSE)</f>
        <v>0</v>
      </c>
      <c r="EW71" s="69">
        <f>VLOOKUP($A71,'367'!$AG$1:$HM$2,134,FALSE)</f>
        <v>0</v>
      </c>
      <c r="EX71" s="69">
        <f>VLOOKUP($A71,'367'!$AG$1:$HM$2,135,FALSE)</f>
        <v>0</v>
      </c>
      <c r="EY71" s="69">
        <f>VLOOKUP($A71,'367'!$AG$1:$HM$2,136,FALSE)</f>
        <v>0</v>
      </c>
      <c r="EZ71" s="69">
        <f>VLOOKUP($A71,'367'!$AG$1:$HM$2,137,FALSE)</f>
        <v>0</v>
      </c>
      <c r="FA71" s="75">
        <f>VLOOKUP($A71,'367'!$AG$1:$HM$2,138,FALSE)</f>
        <v>0</v>
      </c>
      <c r="FB71" s="337"/>
      <c r="FC71" s="74">
        <f>VLOOKUP($A71,'367'!$AG$1:$HM$2,139,FALSE)</f>
        <v>0</v>
      </c>
      <c r="FD71" s="69">
        <f>VLOOKUP($A71,'367'!$AG$1:$HM$2,140,FALSE)</f>
        <v>0</v>
      </c>
      <c r="FE71" s="69">
        <f>VLOOKUP($A71,'367'!$AG$1:$HM$2,141,FALSE)</f>
        <v>0</v>
      </c>
      <c r="FF71" s="69">
        <f>VLOOKUP($A71,'367'!$AG$1:$HM$2,142,FALSE)</f>
        <v>0</v>
      </c>
      <c r="FG71" s="69">
        <f>VLOOKUP($A71,'367'!$AG$1:$HM$2,143,FALSE)</f>
        <v>0</v>
      </c>
      <c r="FH71" s="69">
        <f>VLOOKUP($A71,'367'!$AG$1:$HM$2,144,FALSE)</f>
        <v>0</v>
      </c>
      <c r="FI71" s="75">
        <f>VLOOKUP($A71,'367'!$AG$1:$HM$2,145,FALSE)</f>
        <v>0</v>
      </c>
      <c r="FJ71" s="337"/>
      <c r="FK71" s="74">
        <f>VLOOKUP($A71,'367'!$AG$1:$HM$2,146,FALSE)</f>
        <v>0</v>
      </c>
      <c r="FL71" s="69">
        <f>VLOOKUP($A71,'367'!$AG$1:$HM$2,147,FALSE)</f>
        <v>0</v>
      </c>
      <c r="FM71" s="69">
        <f>VLOOKUP($A71,'367'!$AG$1:$HM$2,148,FALSE)</f>
        <v>0</v>
      </c>
      <c r="FN71" s="69">
        <f>VLOOKUP($A71,'367'!$AG$1:$HM$2,149,FALSE)</f>
        <v>0</v>
      </c>
      <c r="FO71" s="69">
        <f>VLOOKUP($A71,'367'!$AG$1:$HM$2,150,FALSE)</f>
        <v>0</v>
      </c>
      <c r="FP71" s="69">
        <f>VLOOKUP($A71,'367'!$AG$1:$HM$2,151,FALSE)</f>
        <v>0</v>
      </c>
      <c r="FQ71" s="75">
        <f>VLOOKUP($A71,'367'!$AG$1:$HM$2,152,FALSE)</f>
        <v>0</v>
      </c>
      <c r="FR71" s="337"/>
      <c r="FS71" s="74">
        <f>VLOOKUP($A71,'367'!$AG$1:$HM$2,153,FALSE)</f>
        <v>0</v>
      </c>
      <c r="FT71" s="69">
        <f>VLOOKUP($A71,'367'!$AG$1:$HM$2,154,FALSE)</f>
        <v>0</v>
      </c>
      <c r="FU71" s="69">
        <f>VLOOKUP($A71,'367'!$AG$1:$HM$2,155,FALSE)</f>
        <v>0</v>
      </c>
      <c r="FV71" s="69">
        <f>VLOOKUP($A71,'367'!$AG$1:$HM$2,156,FALSE)</f>
        <v>0</v>
      </c>
      <c r="FW71" s="69">
        <f>VLOOKUP($A71,'367'!$AG$1:$HM$2,157,FALSE)</f>
        <v>0</v>
      </c>
      <c r="FX71" s="69">
        <f>VLOOKUP($A71,'367'!$AG$1:$HM$2,158,FALSE)</f>
        <v>0</v>
      </c>
      <c r="FY71" s="75">
        <f>VLOOKUP($A71,'367'!$AG$1:$HM$2,159,FALSE)</f>
        <v>0</v>
      </c>
      <c r="FZ71" s="337"/>
      <c r="GA71" s="74">
        <f>VLOOKUP($A71,'367'!$AG$1:$HM$2,160,FALSE)</f>
        <v>0</v>
      </c>
      <c r="GB71" s="69">
        <f>VLOOKUP($A71,'367'!$AG$1:$HM$2,161,FALSE)</f>
        <v>0</v>
      </c>
      <c r="GC71" s="69">
        <f>VLOOKUP($A71,'367'!$AG$1:$HM$2,162,FALSE)</f>
        <v>0</v>
      </c>
      <c r="GD71" s="69">
        <f>VLOOKUP($A71,'367'!$AG$1:$HM$2,163,FALSE)</f>
        <v>0</v>
      </c>
      <c r="GE71" s="69">
        <f>VLOOKUP($A71,'367'!$AG$1:$HM$2,164,FALSE)</f>
        <v>0</v>
      </c>
      <c r="GF71" s="69">
        <f>VLOOKUP($A71,'367'!$AG$1:$HM$2,165,FALSE)</f>
        <v>0</v>
      </c>
      <c r="GG71" s="75">
        <f>VLOOKUP($A71,'367'!$AG$1:$HM$2,166,FALSE)</f>
        <v>0</v>
      </c>
      <c r="GH71" s="337"/>
      <c r="GI71" s="74">
        <f>VLOOKUP($A71,'367'!$AG$1:$HM$2,167,FALSE)</f>
        <v>0</v>
      </c>
      <c r="GJ71" s="69">
        <f>VLOOKUP($A71,'367'!$AG$1:$HM$2,168,FALSE)</f>
        <v>0</v>
      </c>
      <c r="GK71" s="69">
        <f>VLOOKUP($A71,'367'!$AG$1:$HM$2,169,FALSE)</f>
        <v>0</v>
      </c>
      <c r="GL71" s="69">
        <f>VLOOKUP($A71,'367'!$AG$1:$HM$2,170,FALSE)</f>
        <v>0</v>
      </c>
      <c r="GM71" s="69">
        <f>VLOOKUP($A71,'367'!$AG$1:$HM$2,171,FALSE)</f>
        <v>0</v>
      </c>
      <c r="GN71" s="69">
        <f>VLOOKUP($A71,'367'!$AG$1:$HM$2,172,FALSE)</f>
        <v>0</v>
      </c>
      <c r="GO71" s="75">
        <f>VLOOKUP($A71,'367'!$AG$1:$HM$2,173,FALSE)</f>
        <v>0</v>
      </c>
      <c r="GP71" s="337"/>
      <c r="GQ71" s="74">
        <f>VLOOKUP($A71,'367'!$AG$1:$HM$2,174,FALSE)</f>
        <v>0</v>
      </c>
      <c r="GR71" s="69">
        <f>VLOOKUP($A71,'367'!$AG$1:$HM$2,175,FALSE)</f>
        <v>0</v>
      </c>
      <c r="GS71" s="69">
        <f>VLOOKUP($A71,'367'!$AG$1:$HM$2,176,FALSE)</f>
        <v>0</v>
      </c>
      <c r="GT71" s="69">
        <f>VLOOKUP($A71,'367'!$AG$1:$HM$2,177,FALSE)</f>
        <v>0</v>
      </c>
      <c r="GU71" s="69">
        <f>VLOOKUP($A71,'367'!$AG$1:$HM$2,178,FALSE)</f>
        <v>0</v>
      </c>
      <c r="GV71" s="69">
        <f>VLOOKUP($A71,'367'!$AG$1:$HM$2,179,FALSE)</f>
        <v>0</v>
      </c>
      <c r="GW71" s="75">
        <f>VLOOKUP($A71,'367'!$AG$1:$HM$2,180,FALSE)</f>
        <v>0</v>
      </c>
      <c r="GX71" s="337"/>
      <c r="GY71" s="74">
        <f>VLOOKUP($A71,'367'!$AG$1:$HM$2,181,FALSE)</f>
        <v>0</v>
      </c>
      <c r="GZ71" s="69">
        <f>VLOOKUP($A71,'367'!$AG$1:$HM$2,182,FALSE)</f>
        <v>0</v>
      </c>
      <c r="HA71" s="69">
        <f>VLOOKUP($A71,'367'!$AG$1:$HM$2,183,FALSE)</f>
        <v>0</v>
      </c>
      <c r="HB71" s="69">
        <f>VLOOKUP($A71,'367'!$AG$1:$HM$2,184,FALSE)</f>
        <v>0</v>
      </c>
      <c r="HC71" s="69">
        <f>VLOOKUP($A71,'367'!$AG$1:$HM$2,185,FALSE)</f>
        <v>0</v>
      </c>
      <c r="HD71" s="69">
        <f>VLOOKUP($A71,'367'!$AG$1:$HM$2,186,FALSE)</f>
        <v>0</v>
      </c>
      <c r="HE71" s="124">
        <f>VLOOKUP($A71,'367'!$AG$1:$HM$2,187,FALSE)</f>
        <v>0</v>
      </c>
      <c r="HF71" s="24"/>
    </row>
    <row r="72" spans="1:214" x14ac:dyDescent="0.25">
      <c r="A72" s="290">
        <f t="shared" si="0"/>
        <v>268</v>
      </c>
      <c r="B72" s="291">
        <f>VLOOKUP($A72,'368'!$AG$1:$HM$2,2,FALSE)</f>
        <v>0</v>
      </c>
      <c r="C72" s="290">
        <f>VLOOKUP($A72,'368'!$AG$1:$HM$2,3,FALSE)</f>
        <v>0</v>
      </c>
      <c r="D72" s="290">
        <f>VLOOKUP($A72,'368'!$AG$1:$HM$2,4,FALSE)</f>
        <v>0</v>
      </c>
      <c r="E72" s="292">
        <f>VLOOKUP($A72,'368'!$AG$1:$HM$2,5,FALSE)</f>
        <v>0</v>
      </c>
      <c r="F72" s="337"/>
      <c r="G72" s="73">
        <f>VLOOKUP($A72,'368'!$AG$1:$HM$2,6,FALSE)</f>
        <v>0</v>
      </c>
      <c r="H72" s="24">
        <f>VLOOKUP($A72,'368'!$AG$1:$HM$2,7,FALSE)</f>
        <v>0</v>
      </c>
      <c r="I72" s="24">
        <f>VLOOKUP($A72,'368'!$AG$1:$HM$2,8,FALSE)</f>
        <v>0</v>
      </c>
      <c r="J72" s="24">
        <f>VLOOKUP($A72,'368'!$AG$1:$HM$2,9,FALSE)</f>
        <v>0</v>
      </c>
      <c r="K72" s="24">
        <f>VLOOKUP($A72,'368'!$AG$1:$HM$2,10,FALSE)</f>
        <v>0</v>
      </c>
      <c r="L72" s="24">
        <f>VLOOKUP($A72,'368'!$AG$1:$HM$2,11,FALSE)</f>
        <v>0</v>
      </c>
      <c r="M72" s="137">
        <f>VLOOKUP($A72,'368'!$AG$1:$HM$2,12,FALSE)</f>
        <v>0</v>
      </c>
      <c r="N72" s="337"/>
      <c r="O72" s="74">
        <f>VLOOKUP($A72,'368'!$AG$1:$HM$2,13,FALSE)</f>
        <v>0</v>
      </c>
      <c r="P72" s="69">
        <f>VLOOKUP($A72,'368'!$AG$1:$HM$2,14,FALSE)</f>
        <v>0</v>
      </c>
      <c r="Q72" s="69">
        <f>VLOOKUP($A72,'368'!$AG$1:$HM$2,15,FALSE)</f>
        <v>0</v>
      </c>
      <c r="R72" s="69">
        <f>VLOOKUP($A72,'368'!$AG$1:$HM$2,16,FALSE)</f>
        <v>0</v>
      </c>
      <c r="S72" s="69">
        <f>VLOOKUP($A72,'368'!$AG$1:$HM$2,17,FALSE)</f>
        <v>0</v>
      </c>
      <c r="T72" s="69">
        <f>VLOOKUP($A72,'368'!$AG$1:$HM$2,18,FALSE)</f>
        <v>0</v>
      </c>
      <c r="U72" s="75">
        <f>VLOOKUP($A72,'368'!$AG$1:$HM$2,19,FALSE)</f>
        <v>0</v>
      </c>
      <c r="V72" s="337"/>
      <c r="W72" s="74">
        <f>VLOOKUP($A72,'368'!$AG$1:$HM$2,20,FALSE)</f>
        <v>0</v>
      </c>
      <c r="X72" s="69">
        <f>VLOOKUP($A72,'368'!$AG$1:$HM$2,21,FALSE)</f>
        <v>0</v>
      </c>
      <c r="Y72" s="69">
        <f>VLOOKUP($A72,'368'!$AG$1:$HM$2,22,FALSE)</f>
        <v>0</v>
      </c>
      <c r="Z72" s="69">
        <f>VLOOKUP($A72,'368'!$AG$1:$HM$2,23,FALSE)</f>
        <v>0</v>
      </c>
      <c r="AA72" s="69">
        <f>VLOOKUP($A72,'368'!$AG$1:$HM$2,24,FALSE)</f>
        <v>0</v>
      </c>
      <c r="AB72" s="69">
        <f>VLOOKUP($A72,'368'!$AG$1:$HM$2,25,FALSE)</f>
        <v>0</v>
      </c>
      <c r="AC72" s="75">
        <f>VLOOKUP($A72,'368'!$AG$1:$HM$2,26,FALSE)</f>
        <v>0</v>
      </c>
      <c r="AD72" s="337"/>
      <c r="AE72" s="74">
        <f>VLOOKUP($A72,'368'!$AG$1:$HM$2,27,FALSE)</f>
        <v>0</v>
      </c>
      <c r="AF72" s="69">
        <f>VLOOKUP($A72,'368'!$AG$1:$HM$2,28,FALSE)</f>
        <v>0</v>
      </c>
      <c r="AG72" s="69">
        <f>VLOOKUP($A72,'368'!$AG$1:$HM$2,29,FALSE)</f>
        <v>0</v>
      </c>
      <c r="AH72" s="69">
        <f>VLOOKUP($A72,'368'!$AG$1:$HM$2,30,FALSE)</f>
        <v>0</v>
      </c>
      <c r="AI72" s="69">
        <f>VLOOKUP($A72,'368'!$AG$1:$HM$2,31,FALSE)</f>
        <v>0</v>
      </c>
      <c r="AJ72" s="69">
        <f>VLOOKUP($A72,'368'!$AG$1:$HM$2,32,FALSE)</f>
        <v>0</v>
      </c>
      <c r="AK72" s="75">
        <f>VLOOKUP($A72,'368'!$AG$1:$HM$2,33,FALSE)</f>
        <v>0</v>
      </c>
      <c r="AL72" s="337"/>
      <c r="AM72" s="74">
        <f>VLOOKUP($A72,'368'!$AG$1:$HM$2,34,FALSE)</f>
        <v>0</v>
      </c>
      <c r="AN72" s="69">
        <f>VLOOKUP($A72,'368'!$AG$1:$HM$2,35,FALSE)</f>
        <v>0</v>
      </c>
      <c r="AO72" s="69">
        <f>VLOOKUP($A72,'368'!$AG$1:$HM$2,36,FALSE)</f>
        <v>0</v>
      </c>
      <c r="AP72" s="69">
        <f>VLOOKUP($A72,'368'!$AG$1:$HM$2,37,FALSE)</f>
        <v>0</v>
      </c>
      <c r="AQ72" s="69">
        <f>VLOOKUP($A72,'368'!$AG$1:$HM$2,38,FALSE)</f>
        <v>0</v>
      </c>
      <c r="AR72" s="69">
        <f>VLOOKUP($A72,'368'!$AG$1:$HM$2,39,FALSE)</f>
        <v>0</v>
      </c>
      <c r="AS72" s="75">
        <f>VLOOKUP($A72,'368'!$AG$1:$HM$2,40,FALSE)</f>
        <v>0</v>
      </c>
      <c r="AT72" s="337"/>
      <c r="AU72" s="74">
        <f>VLOOKUP($A72,'368'!$AG$1:$HM$2,41,FALSE)</f>
        <v>0</v>
      </c>
      <c r="AV72" s="69">
        <f>VLOOKUP($A72,'368'!$AG$1:$HM$2,42,FALSE)</f>
        <v>0</v>
      </c>
      <c r="AW72" s="69">
        <f>VLOOKUP($A72,'368'!$AG$1:$HM$2,43,FALSE)</f>
        <v>0</v>
      </c>
      <c r="AX72" s="69">
        <f>VLOOKUP($A72,'368'!$AG$1:$HM$2,44,FALSE)</f>
        <v>0</v>
      </c>
      <c r="AY72" s="69">
        <f>VLOOKUP($A72,'368'!$AG$1:$HM$2,45,FALSE)</f>
        <v>0</v>
      </c>
      <c r="AZ72" s="69">
        <f>VLOOKUP($A72,'368'!$AG$1:$HM$2,46,FALSE)</f>
        <v>0</v>
      </c>
      <c r="BA72" s="75">
        <f>VLOOKUP($A72,'368'!$AG$1:$HM$2,47,FALSE)</f>
        <v>0</v>
      </c>
      <c r="BB72" s="337"/>
      <c r="BC72" s="74">
        <f>VLOOKUP($A72,'368'!$AG$1:$HM$2,48,FALSE)</f>
        <v>0</v>
      </c>
      <c r="BD72" s="69">
        <f>VLOOKUP($A72,'368'!$AG$1:$HM$2,49,FALSE)</f>
        <v>0</v>
      </c>
      <c r="BE72" s="69">
        <f>VLOOKUP($A72,'368'!$AG$1:$HM$2,50,FALSE)</f>
        <v>0</v>
      </c>
      <c r="BF72" s="69">
        <f>VLOOKUP($A72,'368'!$AG$1:$HM$2,51,FALSE)</f>
        <v>0</v>
      </c>
      <c r="BG72" s="69">
        <f>VLOOKUP($A72,'368'!$AG$1:$HM$2,52,FALSE)</f>
        <v>0</v>
      </c>
      <c r="BH72" s="69">
        <f>VLOOKUP($A72,'368'!$AG$1:$HM$2,53,FALSE)</f>
        <v>0</v>
      </c>
      <c r="BI72" s="75">
        <f>VLOOKUP($A72,'368'!$AG$1:$HM$2,54,FALSE)</f>
        <v>0</v>
      </c>
      <c r="BJ72" s="337"/>
      <c r="BK72" s="74">
        <f>VLOOKUP($A72,'368'!$AG$1:$HM$2,55,FALSE)</f>
        <v>0</v>
      </c>
      <c r="BL72" s="69">
        <f>VLOOKUP($A72,'368'!$AG$1:$HM$2,56,FALSE)</f>
        <v>0</v>
      </c>
      <c r="BM72" s="69">
        <f>VLOOKUP($A72,'368'!$AG$1:$HM$2,57,FALSE)</f>
        <v>0</v>
      </c>
      <c r="BN72" s="69">
        <f>VLOOKUP($A72,'368'!$AG$1:$HM$2,58,FALSE)</f>
        <v>0</v>
      </c>
      <c r="BO72" s="69">
        <f>VLOOKUP($A72,'368'!$AG$1:$HM$2,59,FALSE)</f>
        <v>0</v>
      </c>
      <c r="BP72" s="69">
        <f>VLOOKUP($A72,'368'!$AG$1:$HM$2,60,FALSE)</f>
        <v>0</v>
      </c>
      <c r="BQ72" s="75">
        <f>VLOOKUP($A72,'368'!$AG$1:$HM$2,61,FALSE)</f>
        <v>0</v>
      </c>
      <c r="BR72" s="337"/>
      <c r="BS72" s="74">
        <f>VLOOKUP($A72,'368'!$AG$1:$HM$2,62,FALSE)</f>
        <v>0</v>
      </c>
      <c r="BT72" s="69">
        <f>VLOOKUP($A72,'368'!$AG$1:$HM$2,63,FALSE)</f>
        <v>0</v>
      </c>
      <c r="BU72" s="69">
        <f>VLOOKUP($A72,'368'!$AG$1:$HM$2,64,FALSE)</f>
        <v>0</v>
      </c>
      <c r="BV72" s="69">
        <f>VLOOKUP($A72,'368'!$AG$1:$HM$2,65,FALSE)</f>
        <v>0</v>
      </c>
      <c r="BW72" s="69">
        <f>VLOOKUP($A72,'368'!$AG$1:$HM$2,66,FALSE)</f>
        <v>0</v>
      </c>
      <c r="BX72" s="69">
        <f>VLOOKUP($A72,'368'!$AG$1:$HM$2,67,FALSE)</f>
        <v>0</v>
      </c>
      <c r="BY72" s="75">
        <f>VLOOKUP($A72,'368'!$AG$1:$HM$2,68,FALSE)</f>
        <v>0</v>
      </c>
      <c r="BZ72" s="337"/>
      <c r="CA72" s="74">
        <f>VLOOKUP($A72,'368'!$AG$1:$HM$2,69,FALSE)</f>
        <v>0</v>
      </c>
      <c r="CB72" s="69">
        <f>VLOOKUP($A72,'368'!$AG$1:$HM$2,70,FALSE)</f>
        <v>0</v>
      </c>
      <c r="CC72" s="69">
        <f>VLOOKUP($A72,'368'!$AG$1:$HM$2,71,FALSE)</f>
        <v>0</v>
      </c>
      <c r="CD72" s="69">
        <f>VLOOKUP($A72,'368'!$AG$1:$HM$2,72,FALSE)</f>
        <v>0</v>
      </c>
      <c r="CE72" s="69">
        <f>VLOOKUP($A72,'368'!$AG$1:$HM$2,73,FALSE)</f>
        <v>0</v>
      </c>
      <c r="CF72" s="69">
        <f>VLOOKUP($A72,'368'!$AG$1:$HM$2,74,FALSE)</f>
        <v>0</v>
      </c>
      <c r="CG72" s="75">
        <f>VLOOKUP($A72,'368'!$AG$1:$HM$2,75,FALSE)</f>
        <v>0</v>
      </c>
      <c r="CH72" s="337"/>
      <c r="CI72" s="74">
        <f>VLOOKUP($A72,'368'!$AG$1:$HM$2,76,FALSE)</f>
        <v>0</v>
      </c>
      <c r="CJ72" s="69">
        <f>VLOOKUP($A72,'368'!$AG$1:$HM$2,77,FALSE)</f>
        <v>0</v>
      </c>
      <c r="CK72" s="69">
        <f>VLOOKUP($A72,'368'!$AG$1:$HM$2,78,FALSE)</f>
        <v>0</v>
      </c>
      <c r="CL72" s="69">
        <f>VLOOKUP($A72,'368'!$AG$1:$HM$2,79,FALSE)</f>
        <v>0</v>
      </c>
      <c r="CM72" s="69">
        <f>VLOOKUP($A72,'368'!$AG$1:$HM$2,80,FALSE)</f>
        <v>0</v>
      </c>
      <c r="CN72" s="69">
        <f>VLOOKUP($A72,'368'!$AG$1:$HM$2,81,FALSE)</f>
        <v>0</v>
      </c>
      <c r="CO72" s="75">
        <f>VLOOKUP($A72,'368'!$AG$1:$HM$2,82,FALSE)</f>
        <v>0</v>
      </c>
      <c r="CP72" s="337"/>
      <c r="CQ72" s="74">
        <f>VLOOKUP($A72,'368'!$AG$1:$HM$2,83,FALSE)</f>
        <v>0</v>
      </c>
      <c r="CR72" s="69">
        <f>VLOOKUP($A72,'368'!$AG$1:$HM$2,84,FALSE)</f>
        <v>0</v>
      </c>
      <c r="CS72" s="69">
        <f>VLOOKUP($A72,'368'!$AG$1:$HM$2,85,FALSE)</f>
        <v>0</v>
      </c>
      <c r="CT72" s="69">
        <f>VLOOKUP($A72,'368'!$AG$1:$HM$2,86,FALSE)</f>
        <v>0</v>
      </c>
      <c r="CU72" s="69">
        <f>VLOOKUP($A72,'368'!$AG$1:$HM$2,87,FALSE)</f>
        <v>0</v>
      </c>
      <c r="CV72" s="69">
        <f>VLOOKUP($A72,'368'!$AG$1:$HM$2,88,FALSE)</f>
        <v>0</v>
      </c>
      <c r="CW72" s="75">
        <f>VLOOKUP($A72,'368'!$AG$1:$HM$2,89,FALSE)</f>
        <v>0</v>
      </c>
      <c r="CX72" s="337"/>
      <c r="CY72" s="74">
        <f>VLOOKUP($A72,'368'!$AG$1:$HM$2,90,FALSE)</f>
        <v>0</v>
      </c>
      <c r="CZ72" s="69">
        <f>VLOOKUP($A72,'368'!$AG$1:$HM$2,91,FALSE)</f>
        <v>0</v>
      </c>
      <c r="DA72" s="69">
        <f>VLOOKUP($A72,'368'!$AG$1:$HM$2,92,FALSE)</f>
        <v>0</v>
      </c>
      <c r="DB72" s="69">
        <f>VLOOKUP($A72,'368'!$AG$1:$HM$2,93,FALSE)</f>
        <v>0</v>
      </c>
      <c r="DC72" s="69">
        <f>VLOOKUP($A72,'368'!$AG$1:$HM$2,94,FALSE)</f>
        <v>0</v>
      </c>
      <c r="DD72" s="69">
        <f>VLOOKUP($A72,'368'!$AG$1:$HM$2,95,FALSE)</f>
        <v>0</v>
      </c>
      <c r="DE72" s="75">
        <f>VLOOKUP($A72,'368'!$AG$1:$HM$2,96,FALSE)</f>
        <v>0</v>
      </c>
      <c r="DF72" s="337"/>
      <c r="DG72" s="74">
        <f>VLOOKUP($A72,'368'!$AG$1:$HM$2,97,FALSE)</f>
        <v>0</v>
      </c>
      <c r="DH72" s="69">
        <f>VLOOKUP($A72,'368'!$AG$1:$HM$2,98,FALSE)</f>
        <v>0</v>
      </c>
      <c r="DI72" s="69">
        <f>VLOOKUP($A72,'368'!$AG$1:$HM$2,99,FALSE)</f>
        <v>0</v>
      </c>
      <c r="DJ72" s="69">
        <f>VLOOKUP($A72,'368'!$AG$1:$HM$2,100,FALSE)</f>
        <v>0</v>
      </c>
      <c r="DK72" s="69">
        <f>VLOOKUP($A72,'368'!$AG$1:$HM$2,101,FALSE)</f>
        <v>0</v>
      </c>
      <c r="DL72" s="69">
        <f>VLOOKUP($A72,'368'!$AG$1:$HM$2,102,FALSE)</f>
        <v>0</v>
      </c>
      <c r="DM72" s="75">
        <f>VLOOKUP($A72,'368'!$AG$1:$HM$2,103,FALSE)</f>
        <v>0</v>
      </c>
      <c r="DN72" s="337"/>
      <c r="DO72" s="74">
        <f>VLOOKUP($A72,'368'!$AG$1:$HM$2,104,FALSE)</f>
        <v>0</v>
      </c>
      <c r="DP72" s="69">
        <f>VLOOKUP($A72,'368'!$AG$1:$HM$2,105,FALSE)</f>
        <v>0</v>
      </c>
      <c r="DQ72" s="69">
        <f>VLOOKUP($A72,'368'!$AG$1:$HM$2,106,FALSE)</f>
        <v>0</v>
      </c>
      <c r="DR72" s="69">
        <f>VLOOKUP($A72,'368'!$AG$1:$HM$2,107,FALSE)</f>
        <v>0</v>
      </c>
      <c r="DS72" s="69">
        <f>VLOOKUP($A72,'368'!$AG$1:$HM$2,108,FALSE)</f>
        <v>0</v>
      </c>
      <c r="DT72" s="69">
        <f>VLOOKUP($A72,'368'!$AG$1:$HM$2,109,FALSE)</f>
        <v>0</v>
      </c>
      <c r="DU72" s="75">
        <f>VLOOKUP($A72,'368'!$AG$1:$HM$2,110,FALSE)</f>
        <v>0</v>
      </c>
      <c r="DV72" s="337"/>
      <c r="DW72" s="74">
        <f>VLOOKUP($A72,'368'!$AG$1:$HM$2,111,FALSE)</f>
        <v>0</v>
      </c>
      <c r="DX72" s="69">
        <f>VLOOKUP($A72,'368'!$AG$1:$HM$2,112,FALSE)</f>
        <v>0</v>
      </c>
      <c r="DY72" s="69">
        <f>VLOOKUP($A72,'368'!$AG$1:$HM$2,113,FALSE)</f>
        <v>0</v>
      </c>
      <c r="DZ72" s="69">
        <f>VLOOKUP($A72,'368'!$AG$1:$HM$2,114,FALSE)</f>
        <v>0</v>
      </c>
      <c r="EA72" s="69">
        <f>VLOOKUP($A72,'368'!$AG$1:$HM$2,115,FALSE)</f>
        <v>0</v>
      </c>
      <c r="EB72" s="69">
        <f>VLOOKUP($A72,'368'!$AG$1:$HM$2,116,FALSE)</f>
        <v>0</v>
      </c>
      <c r="EC72" s="75">
        <f>VLOOKUP($A72,'368'!$AG$1:$HM$2,117,FALSE)</f>
        <v>0</v>
      </c>
      <c r="ED72" s="337"/>
      <c r="EE72" s="74">
        <f>VLOOKUP($A72,'368'!$AG$1:$HM$2,118,FALSE)</f>
        <v>0</v>
      </c>
      <c r="EF72" s="69">
        <f>VLOOKUP($A72,'368'!$AG$1:$HM$2,119,FALSE)</f>
        <v>0</v>
      </c>
      <c r="EG72" s="69">
        <f>VLOOKUP($A72,'368'!$AG$1:$HM$2,120,FALSE)</f>
        <v>0</v>
      </c>
      <c r="EH72" s="69">
        <f>VLOOKUP($A72,'368'!$AG$1:$HM$2,121,FALSE)</f>
        <v>0</v>
      </c>
      <c r="EI72" s="69">
        <f>VLOOKUP($A72,'368'!$AG$1:$HM$2,122,FALSE)</f>
        <v>0</v>
      </c>
      <c r="EJ72" s="69">
        <f>VLOOKUP($A72,'368'!$AG$1:$HM$2,123,FALSE)</f>
        <v>0</v>
      </c>
      <c r="EK72" s="75">
        <f>VLOOKUP($A72,'368'!$AG$1:$HM$2,124,FALSE)</f>
        <v>0</v>
      </c>
      <c r="EL72" s="337"/>
      <c r="EM72" s="74">
        <f>VLOOKUP($A72,'368'!$AG$1:$HM$2,125,FALSE)</f>
        <v>0</v>
      </c>
      <c r="EN72" s="69">
        <f>VLOOKUP($A72,'368'!$AG$1:$HM$2,126,FALSE)</f>
        <v>0</v>
      </c>
      <c r="EO72" s="69">
        <f>VLOOKUP($A72,'368'!$AG$1:$HM$2,127,FALSE)</f>
        <v>0</v>
      </c>
      <c r="EP72" s="69">
        <f>VLOOKUP($A72,'368'!$AG$1:$HM$2,128,FALSE)</f>
        <v>0</v>
      </c>
      <c r="EQ72" s="69">
        <f>VLOOKUP($A72,'368'!$AG$1:$HM$2,129,FALSE)</f>
        <v>0</v>
      </c>
      <c r="ER72" s="69">
        <f>VLOOKUP($A72,'368'!$AG$1:$HM$2,130,FALSE)</f>
        <v>0</v>
      </c>
      <c r="ES72" s="75">
        <f>VLOOKUP($A72,'368'!$AG$1:$HM$2,131,FALSE)</f>
        <v>0</v>
      </c>
      <c r="ET72" s="337"/>
      <c r="EU72" s="74">
        <f>VLOOKUP($A72,'368'!$AG$1:$HM$2,132,FALSE)</f>
        <v>0</v>
      </c>
      <c r="EV72" s="69">
        <f>VLOOKUP($A72,'368'!$AG$1:$HM$2,133,FALSE)</f>
        <v>0</v>
      </c>
      <c r="EW72" s="69">
        <f>VLOOKUP($A72,'368'!$AG$1:$HM$2,134,FALSE)</f>
        <v>0</v>
      </c>
      <c r="EX72" s="69">
        <f>VLOOKUP($A72,'368'!$AG$1:$HM$2,135,FALSE)</f>
        <v>0</v>
      </c>
      <c r="EY72" s="69">
        <f>VLOOKUP($A72,'368'!$AG$1:$HM$2,136,FALSE)</f>
        <v>0</v>
      </c>
      <c r="EZ72" s="69">
        <f>VLOOKUP($A72,'368'!$AG$1:$HM$2,137,FALSE)</f>
        <v>0</v>
      </c>
      <c r="FA72" s="75">
        <f>VLOOKUP($A72,'368'!$AG$1:$HM$2,138,FALSE)</f>
        <v>0</v>
      </c>
      <c r="FB72" s="337"/>
      <c r="FC72" s="74">
        <f>VLOOKUP($A72,'368'!$AG$1:$HM$2,139,FALSE)</f>
        <v>0</v>
      </c>
      <c r="FD72" s="69">
        <f>VLOOKUP($A72,'368'!$AG$1:$HM$2,140,FALSE)</f>
        <v>0</v>
      </c>
      <c r="FE72" s="69">
        <f>VLOOKUP($A72,'368'!$AG$1:$HM$2,141,FALSE)</f>
        <v>0</v>
      </c>
      <c r="FF72" s="69">
        <f>VLOOKUP($A72,'368'!$AG$1:$HM$2,142,FALSE)</f>
        <v>0</v>
      </c>
      <c r="FG72" s="69">
        <f>VLOOKUP($A72,'368'!$AG$1:$HM$2,143,FALSE)</f>
        <v>0</v>
      </c>
      <c r="FH72" s="69">
        <f>VLOOKUP($A72,'368'!$AG$1:$HM$2,144,FALSE)</f>
        <v>0</v>
      </c>
      <c r="FI72" s="75">
        <f>VLOOKUP($A72,'368'!$AG$1:$HM$2,145,FALSE)</f>
        <v>0</v>
      </c>
      <c r="FJ72" s="337"/>
      <c r="FK72" s="74">
        <f>VLOOKUP($A72,'368'!$AG$1:$HM$2,146,FALSE)</f>
        <v>0</v>
      </c>
      <c r="FL72" s="69">
        <f>VLOOKUP($A72,'368'!$AG$1:$HM$2,147,FALSE)</f>
        <v>0</v>
      </c>
      <c r="FM72" s="69">
        <f>VLOOKUP($A72,'368'!$AG$1:$HM$2,148,FALSE)</f>
        <v>0</v>
      </c>
      <c r="FN72" s="69">
        <f>VLOOKUP($A72,'368'!$AG$1:$HM$2,149,FALSE)</f>
        <v>0</v>
      </c>
      <c r="FO72" s="69">
        <f>VLOOKUP($A72,'368'!$AG$1:$HM$2,150,FALSE)</f>
        <v>0</v>
      </c>
      <c r="FP72" s="69">
        <f>VLOOKUP($A72,'368'!$AG$1:$HM$2,151,FALSE)</f>
        <v>0</v>
      </c>
      <c r="FQ72" s="75">
        <f>VLOOKUP($A72,'368'!$AG$1:$HM$2,152,FALSE)</f>
        <v>0</v>
      </c>
      <c r="FR72" s="337"/>
      <c r="FS72" s="74">
        <f>VLOOKUP($A72,'368'!$AG$1:$HM$2,153,FALSE)</f>
        <v>0</v>
      </c>
      <c r="FT72" s="69">
        <f>VLOOKUP($A72,'368'!$AG$1:$HM$2,154,FALSE)</f>
        <v>0</v>
      </c>
      <c r="FU72" s="69">
        <f>VLOOKUP($A72,'368'!$AG$1:$HM$2,155,FALSE)</f>
        <v>0</v>
      </c>
      <c r="FV72" s="69">
        <f>VLOOKUP($A72,'368'!$AG$1:$HM$2,156,FALSE)</f>
        <v>0</v>
      </c>
      <c r="FW72" s="69">
        <f>VLOOKUP($A72,'368'!$AG$1:$HM$2,157,FALSE)</f>
        <v>0</v>
      </c>
      <c r="FX72" s="69">
        <f>VLOOKUP($A72,'368'!$AG$1:$HM$2,158,FALSE)</f>
        <v>0</v>
      </c>
      <c r="FY72" s="75">
        <f>VLOOKUP($A72,'368'!$AG$1:$HM$2,159,FALSE)</f>
        <v>0</v>
      </c>
      <c r="FZ72" s="337"/>
      <c r="GA72" s="74">
        <f>VLOOKUP($A72,'368'!$AG$1:$HM$2,160,FALSE)</f>
        <v>0</v>
      </c>
      <c r="GB72" s="69">
        <f>VLOOKUP($A72,'368'!$AG$1:$HM$2,161,FALSE)</f>
        <v>0</v>
      </c>
      <c r="GC72" s="69">
        <f>VLOOKUP($A72,'368'!$AG$1:$HM$2,162,FALSE)</f>
        <v>0</v>
      </c>
      <c r="GD72" s="69">
        <f>VLOOKUP($A72,'368'!$AG$1:$HM$2,163,FALSE)</f>
        <v>0</v>
      </c>
      <c r="GE72" s="69">
        <f>VLOOKUP($A72,'368'!$AG$1:$HM$2,164,FALSE)</f>
        <v>0</v>
      </c>
      <c r="GF72" s="69">
        <f>VLOOKUP($A72,'368'!$AG$1:$HM$2,165,FALSE)</f>
        <v>0</v>
      </c>
      <c r="GG72" s="75">
        <f>VLOOKUP($A72,'368'!$AG$1:$HM$2,166,FALSE)</f>
        <v>0</v>
      </c>
      <c r="GH72" s="337"/>
      <c r="GI72" s="74">
        <f>VLOOKUP($A72,'368'!$AG$1:$HM$2,167,FALSE)</f>
        <v>0</v>
      </c>
      <c r="GJ72" s="69">
        <f>VLOOKUP($A72,'368'!$AG$1:$HM$2,168,FALSE)</f>
        <v>0</v>
      </c>
      <c r="GK72" s="69">
        <f>VLOOKUP($A72,'368'!$AG$1:$HM$2,169,FALSE)</f>
        <v>0</v>
      </c>
      <c r="GL72" s="69">
        <f>VLOOKUP($A72,'368'!$AG$1:$HM$2,170,FALSE)</f>
        <v>0</v>
      </c>
      <c r="GM72" s="69">
        <f>VLOOKUP($A72,'368'!$AG$1:$HM$2,171,FALSE)</f>
        <v>0</v>
      </c>
      <c r="GN72" s="69">
        <f>VLOOKUP($A72,'368'!$AG$1:$HM$2,172,FALSE)</f>
        <v>0</v>
      </c>
      <c r="GO72" s="75">
        <f>VLOOKUP($A72,'368'!$AG$1:$HM$2,173,FALSE)</f>
        <v>0</v>
      </c>
      <c r="GP72" s="337"/>
      <c r="GQ72" s="74">
        <f>VLOOKUP($A72,'368'!$AG$1:$HM$2,174,FALSE)</f>
        <v>0</v>
      </c>
      <c r="GR72" s="69">
        <f>VLOOKUP($A72,'368'!$AG$1:$HM$2,175,FALSE)</f>
        <v>0</v>
      </c>
      <c r="GS72" s="69">
        <f>VLOOKUP($A72,'368'!$AG$1:$HM$2,176,FALSE)</f>
        <v>0</v>
      </c>
      <c r="GT72" s="69">
        <f>VLOOKUP($A72,'368'!$AG$1:$HM$2,177,FALSE)</f>
        <v>0</v>
      </c>
      <c r="GU72" s="69">
        <f>VLOOKUP($A72,'368'!$AG$1:$HM$2,178,FALSE)</f>
        <v>0</v>
      </c>
      <c r="GV72" s="69">
        <f>VLOOKUP($A72,'368'!$AG$1:$HM$2,179,FALSE)</f>
        <v>0</v>
      </c>
      <c r="GW72" s="75">
        <f>VLOOKUP($A72,'368'!$AG$1:$HM$2,180,FALSE)</f>
        <v>0</v>
      </c>
      <c r="GX72" s="337"/>
      <c r="GY72" s="74">
        <f>VLOOKUP($A72,'368'!$AG$1:$HM$2,181,FALSE)</f>
        <v>0</v>
      </c>
      <c r="GZ72" s="69">
        <f>VLOOKUP($A72,'368'!$AG$1:$HM$2,182,FALSE)</f>
        <v>0</v>
      </c>
      <c r="HA72" s="69">
        <f>VLOOKUP($A72,'368'!$AG$1:$HM$2,183,FALSE)</f>
        <v>0</v>
      </c>
      <c r="HB72" s="69">
        <f>VLOOKUP($A72,'368'!$AG$1:$HM$2,184,FALSE)</f>
        <v>0</v>
      </c>
      <c r="HC72" s="69">
        <f>VLOOKUP($A72,'368'!$AG$1:$HM$2,185,FALSE)</f>
        <v>0</v>
      </c>
      <c r="HD72" s="69">
        <f>VLOOKUP($A72,'368'!$AG$1:$HM$2,186,FALSE)</f>
        <v>0</v>
      </c>
      <c r="HE72" s="124">
        <f>VLOOKUP($A72,'368'!$AG$1:$HM$2,187,FALSE)</f>
        <v>0</v>
      </c>
      <c r="HF72" s="24"/>
    </row>
    <row r="73" spans="1:214" x14ac:dyDescent="0.25">
      <c r="A73" s="290">
        <f t="shared" si="0"/>
        <v>269</v>
      </c>
      <c r="B73" s="291">
        <f>VLOOKUP($A73,'369'!$AG$1:$HM$2,2,FALSE)</f>
        <v>0</v>
      </c>
      <c r="C73" s="290">
        <f>VLOOKUP($A73,'369'!$AG$1:$HM$2,3,FALSE)</f>
        <v>0</v>
      </c>
      <c r="D73" s="290">
        <f>VLOOKUP($A73,'369'!$AG$1:$HM$2,4,FALSE)</f>
        <v>0</v>
      </c>
      <c r="E73" s="292">
        <f>VLOOKUP($A73,'369'!$AG$1:$HM$2,5,FALSE)</f>
        <v>0</v>
      </c>
      <c r="F73" s="337"/>
      <c r="G73" s="73">
        <f>VLOOKUP($A73,'369'!$AG$1:$HM$2,6,FALSE)</f>
        <v>0</v>
      </c>
      <c r="H73" s="24">
        <f>VLOOKUP($A73,'369'!$AG$1:$HM$2,7,FALSE)</f>
        <v>0</v>
      </c>
      <c r="I73" s="24">
        <f>VLOOKUP($A73,'369'!$AG$1:$HM$2,8,FALSE)</f>
        <v>0</v>
      </c>
      <c r="J73" s="24">
        <f>VLOOKUP($A73,'369'!$AG$1:$HM$2,9,FALSE)</f>
        <v>0</v>
      </c>
      <c r="K73" s="24">
        <f>VLOOKUP($A73,'369'!$AG$1:$HM$2,10,FALSE)</f>
        <v>0</v>
      </c>
      <c r="L73" s="24">
        <f>VLOOKUP($A73,'369'!$AG$1:$HM$2,11,FALSE)</f>
        <v>0</v>
      </c>
      <c r="M73" s="137">
        <f>VLOOKUP($A73,'369'!$AG$1:$HM$2,12,FALSE)</f>
        <v>0</v>
      </c>
      <c r="N73" s="337"/>
      <c r="O73" s="74">
        <f>VLOOKUP($A73,'369'!$AG$1:$HM$2,13,FALSE)</f>
        <v>0</v>
      </c>
      <c r="P73" s="69">
        <f>VLOOKUP($A73,'369'!$AG$1:$HM$2,14,FALSE)</f>
        <v>0</v>
      </c>
      <c r="Q73" s="69">
        <f>VLOOKUP($A73,'369'!$AG$1:$HM$2,15,FALSE)</f>
        <v>0</v>
      </c>
      <c r="R73" s="69">
        <f>VLOOKUP($A73,'369'!$AG$1:$HM$2,16,FALSE)</f>
        <v>0</v>
      </c>
      <c r="S73" s="69">
        <f>VLOOKUP($A73,'369'!$AG$1:$HM$2,17,FALSE)</f>
        <v>0</v>
      </c>
      <c r="T73" s="69">
        <f>VLOOKUP($A73,'369'!$AG$1:$HM$2,18,FALSE)</f>
        <v>0</v>
      </c>
      <c r="U73" s="75">
        <f>VLOOKUP($A73,'369'!$AG$1:$HM$2,19,FALSE)</f>
        <v>0</v>
      </c>
      <c r="V73" s="337"/>
      <c r="W73" s="74">
        <f>VLOOKUP($A73,'369'!$AG$1:$HM$2,20,FALSE)</f>
        <v>0</v>
      </c>
      <c r="X73" s="69">
        <f>VLOOKUP($A73,'369'!$AG$1:$HM$2,21,FALSE)</f>
        <v>0</v>
      </c>
      <c r="Y73" s="69">
        <f>VLOOKUP($A73,'369'!$AG$1:$HM$2,22,FALSE)</f>
        <v>0</v>
      </c>
      <c r="Z73" s="69">
        <f>VLOOKUP($A73,'369'!$AG$1:$HM$2,23,FALSE)</f>
        <v>0</v>
      </c>
      <c r="AA73" s="69">
        <f>VLOOKUP($A73,'369'!$AG$1:$HM$2,24,FALSE)</f>
        <v>0</v>
      </c>
      <c r="AB73" s="69">
        <f>VLOOKUP($A73,'369'!$AG$1:$HM$2,25,FALSE)</f>
        <v>0</v>
      </c>
      <c r="AC73" s="75">
        <f>VLOOKUP($A73,'369'!$AG$1:$HM$2,26,FALSE)</f>
        <v>0</v>
      </c>
      <c r="AD73" s="337"/>
      <c r="AE73" s="74">
        <f>VLOOKUP($A73,'369'!$AG$1:$HM$2,27,FALSE)</f>
        <v>0</v>
      </c>
      <c r="AF73" s="69">
        <f>VLOOKUP($A73,'369'!$AG$1:$HM$2,28,FALSE)</f>
        <v>0</v>
      </c>
      <c r="AG73" s="69">
        <f>VLOOKUP($A73,'369'!$AG$1:$HM$2,29,FALSE)</f>
        <v>0</v>
      </c>
      <c r="AH73" s="69">
        <f>VLOOKUP($A73,'369'!$AG$1:$HM$2,30,FALSE)</f>
        <v>0</v>
      </c>
      <c r="AI73" s="69">
        <f>VLOOKUP($A73,'369'!$AG$1:$HM$2,31,FALSE)</f>
        <v>0</v>
      </c>
      <c r="AJ73" s="69">
        <f>VLOOKUP($A73,'369'!$AG$1:$HM$2,32,FALSE)</f>
        <v>0</v>
      </c>
      <c r="AK73" s="75">
        <f>VLOOKUP($A73,'369'!$AG$1:$HM$2,33,FALSE)</f>
        <v>0</v>
      </c>
      <c r="AL73" s="337"/>
      <c r="AM73" s="74">
        <f>VLOOKUP($A73,'369'!$AG$1:$HM$2,34,FALSE)</f>
        <v>0</v>
      </c>
      <c r="AN73" s="69">
        <f>VLOOKUP($A73,'369'!$AG$1:$HM$2,35,FALSE)</f>
        <v>0</v>
      </c>
      <c r="AO73" s="69">
        <f>VLOOKUP($A73,'369'!$AG$1:$HM$2,36,FALSE)</f>
        <v>0</v>
      </c>
      <c r="AP73" s="69">
        <f>VLOOKUP($A73,'369'!$AG$1:$HM$2,37,FALSE)</f>
        <v>0</v>
      </c>
      <c r="AQ73" s="69">
        <f>VLOOKUP($A73,'369'!$AG$1:$HM$2,38,FALSE)</f>
        <v>0</v>
      </c>
      <c r="AR73" s="69">
        <f>VLOOKUP($A73,'369'!$AG$1:$HM$2,39,FALSE)</f>
        <v>0</v>
      </c>
      <c r="AS73" s="75">
        <f>VLOOKUP($A73,'369'!$AG$1:$HM$2,40,FALSE)</f>
        <v>0</v>
      </c>
      <c r="AT73" s="337"/>
      <c r="AU73" s="74">
        <f>VLOOKUP($A73,'369'!$AG$1:$HM$2,41,FALSE)</f>
        <v>0</v>
      </c>
      <c r="AV73" s="69">
        <f>VLOOKUP($A73,'369'!$AG$1:$HM$2,42,FALSE)</f>
        <v>0</v>
      </c>
      <c r="AW73" s="69">
        <f>VLOOKUP($A73,'369'!$AG$1:$HM$2,43,FALSE)</f>
        <v>0</v>
      </c>
      <c r="AX73" s="69">
        <f>VLOOKUP($A73,'369'!$AG$1:$HM$2,44,FALSE)</f>
        <v>0</v>
      </c>
      <c r="AY73" s="69">
        <f>VLOOKUP($A73,'369'!$AG$1:$HM$2,45,FALSE)</f>
        <v>0</v>
      </c>
      <c r="AZ73" s="69">
        <f>VLOOKUP($A73,'369'!$AG$1:$HM$2,46,FALSE)</f>
        <v>0</v>
      </c>
      <c r="BA73" s="75">
        <f>VLOOKUP($A73,'369'!$AG$1:$HM$2,47,FALSE)</f>
        <v>0</v>
      </c>
      <c r="BB73" s="337"/>
      <c r="BC73" s="74">
        <f>VLOOKUP($A73,'369'!$AG$1:$HM$2,48,FALSE)</f>
        <v>0</v>
      </c>
      <c r="BD73" s="69">
        <f>VLOOKUP($A73,'369'!$AG$1:$HM$2,49,FALSE)</f>
        <v>0</v>
      </c>
      <c r="BE73" s="69">
        <f>VLOOKUP($A73,'369'!$AG$1:$HM$2,50,FALSE)</f>
        <v>0</v>
      </c>
      <c r="BF73" s="69">
        <f>VLOOKUP($A73,'369'!$AG$1:$HM$2,51,FALSE)</f>
        <v>0</v>
      </c>
      <c r="BG73" s="69">
        <f>VLOOKUP($A73,'369'!$AG$1:$HM$2,52,FALSE)</f>
        <v>0</v>
      </c>
      <c r="BH73" s="69">
        <f>VLOOKUP($A73,'369'!$AG$1:$HM$2,53,FALSE)</f>
        <v>0</v>
      </c>
      <c r="BI73" s="75">
        <f>VLOOKUP($A73,'369'!$AG$1:$HM$2,54,FALSE)</f>
        <v>0</v>
      </c>
      <c r="BJ73" s="337"/>
      <c r="BK73" s="74">
        <f>VLOOKUP($A73,'369'!$AG$1:$HM$2,55,FALSE)</f>
        <v>0</v>
      </c>
      <c r="BL73" s="69">
        <f>VLOOKUP($A73,'369'!$AG$1:$HM$2,56,FALSE)</f>
        <v>0</v>
      </c>
      <c r="BM73" s="69">
        <f>VLOOKUP($A73,'369'!$AG$1:$HM$2,57,FALSE)</f>
        <v>0</v>
      </c>
      <c r="BN73" s="69">
        <f>VLOOKUP($A73,'369'!$AG$1:$HM$2,58,FALSE)</f>
        <v>0</v>
      </c>
      <c r="BO73" s="69">
        <f>VLOOKUP($A73,'369'!$AG$1:$HM$2,59,FALSE)</f>
        <v>0</v>
      </c>
      <c r="BP73" s="69">
        <f>VLOOKUP($A73,'369'!$AG$1:$HM$2,60,FALSE)</f>
        <v>0</v>
      </c>
      <c r="BQ73" s="75">
        <f>VLOOKUP($A73,'369'!$AG$1:$HM$2,61,FALSE)</f>
        <v>0</v>
      </c>
      <c r="BR73" s="337"/>
      <c r="BS73" s="74">
        <f>VLOOKUP($A73,'369'!$AG$1:$HM$2,62,FALSE)</f>
        <v>0</v>
      </c>
      <c r="BT73" s="69">
        <f>VLOOKUP($A73,'369'!$AG$1:$HM$2,63,FALSE)</f>
        <v>0</v>
      </c>
      <c r="BU73" s="69">
        <f>VLOOKUP($A73,'369'!$AG$1:$HM$2,64,FALSE)</f>
        <v>0</v>
      </c>
      <c r="BV73" s="69">
        <f>VLOOKUP($A73,'369'!$AG$1:$HM$2,65,FALSE)</f>
        <v>0</v>
      </c>
      <c r="BW73" s="69">
        <f>VLOOKUP($A73,'369'!$AG$1:$HM$2,66,FALSE)</f>
        <v>0</v>
      </c>
      <c r="BX73" s="69">
        <f>VLOOKUP($A73,'369'!$AG$1:$HM$2,67,FALSE)</f>
        <v>0</v>
      </c>
      <c r="BY73" s="75">
        <f>VLOOKUP($A73,'369'!$AG$1:$HM$2,68,FALSE)</f>
        <v>0</v>
      </c>
      <c r="BZ73" s="337"/>
      <c r="CA73" s="74">
        <f>VLOOKUP($A73,'369'!$AG$1:$HM$2,69,FALSE)</f>
        <v>0</v>
      </c>
      <c r="CB73" s="69">
        <f>VLOOKUP($A73,'369'!$AG$1:$HM$2,70,FALSE)</f>
        <v>0</v>
      </c>
      <c r="CC73" s="69">
        <f>VLOOKUP($A73,'369'!$AG$1:$HM$2,71,FALSE)</f>
        <v>0</v>
      </c>
      <c r="CD73" s="69">
        <f>VLOOKUP($A73,'369'!$AG$1:$HM$2,72,FALSE)</f>
        <v>0</v>
      </c>
      <c r="CE73" s="69">
        <f>VLOOKUP($A73,'369'!$AG$1:$HM$2,73,FALSE)</f>
        <v>0</v>
      </c>
      <c r="CF73" s="69">
        <f>VLOOKUP($A73,'369'!$AG$1:$HM$2,74,FALSE)</f>
        <v>0</v>
      </c>
      <c r="CG73" s="75">
        <f>VLOOKUP($A73,'369'!$AG$1:$HM$2,75,FALSE)</f>
        <v>0</v>
      </c>
      <c r="CH73" s="337"/>
      <c r="CI73" s="74">
        <f>VLOOKUP($A73,'369'!$AG$1:$HM$2,76,FALSE)</f>
        <v>0</v>
      </c>
      <c r="CJ73" s="69">
        <f>VLOOKUP($A73,'369'!$AG$1:$HM$2,77,FALSE)</f>
        <v>0</v>
      </c>
      <c r="CK73" s="69">
        <f>VLOOKUP($A73,'369'!$AG$1:$HM$2,78,FALSE)</f>
        <v>0</v>
      </c>
      <c r="CL73" s="69">
        <f>VLOOKUP($A73,'369'!$AG$1:$HM$2,79,FALSE)</f>
        <v>0</v>
      </c>
      <c r="CM73" s="69">
        <f>VLOOKUP($A73,'369'!$AG$1:$HM$2,80,FALSE)</f>
        <v>0</v>
      </c>
      <c r="CN73" s="69">
        <f>VLOOKUP($A73,'369'!$AG$1:$HM$2,81,FALSE)</f>
        <v>0</v>
      </c>
      <c r="CO73" s="75">
        <f>VLOOKUP($A73,'369'!$AG$1:$HM$2,82,FALSE)</f>
        <v>0</v>
      </c>
      <c r="CP73" s="337"/>
      <c r="CQ73" s="74">
        <f>VLOOKUP($A73,'369'!$AG$1:$HM$2,83,FALSE)</f>
        <v>0</v>
      </c>
      <c r="CR73" s="69">
        <f>VLOOKUP($A73,'369'!$AG$1:$HM$2,84,FALSE)</f>
        <v>0</v>
      </c>
      <c r="CS73" s="69">
        <f>VLOOKUP($A73,'369'!$AG$1:$HM$2,85,FALSE)</f>
        <v>0</v>
      </c>
      <c r="CT73" s="69">
        <f>VLOOKUP($A73,'369'!$AG$1:$HM$2,86,FALSE)</f>
        <v>0</v>
      </c>
      <c r="CU73" s="69">
        <f>VLOOKUP($A73,'369'!$AG$1:$HM$2,87,FALSE)</f>
        <v>0</v>
      </c>
      <c r="CV73" s="69">
        <f>VLOOKUP($A73,'369'!$AG$1:$HM$2,88,FALSE)</f>
        <v>0</v>
      </c>
      <c r="CW73" s="75">
        <f>VLOOKUP($A73,'369'!$AG$1:$HM$2,89,FALSE)</f>
        <v>0</v>
      </c>
      <c r="CX73" s="337"/>
      <c r="CY73" s="74">
        <f>VLOOKUP($A73,'369'!$AG$1:$HM$2,90,FALSE)</f>
        <v>0</v>
      </c>
      <c r="CZ73" s="69">
        <f>VLOOKUP($A73,'369'!$AG$1:$HM$2,91,FALSE)</f>
        <v>0</v>
      </c>
      <c r="DA73" s="69">
        <f>VLOOKUP($A73,'369'!$AG$1:$HM$2,92,FALSE)</f>
        <v>0</v>
      </c>
      <c r="DB73" s="69">
        <f>VLOOKUP($A73,'369'!$AG$1:$HM$2,93,FALSE)</f>
        <v>0</v>
      </c>
      <c r="DC73" s="69">
        <f>VLOOKUP($A73,'369'!$AG$1:$HM$2,94,FALSE)</f>
        <v>0</v>
      </c>
      <c r="DD73" s="69">
        <f>VLOOKUP($A73,'369'!$AG$1:$HM$2,95,FALSE)</f>
        <v>0</v>
      </c>
      <c r="DE73" s="75">
        <f>VLOOKUP($A73,'369'!$AG$1:$HM$2,96,FALSE)</f>
        <v>0</v>
      </c>
      <c r="DF73" s="337"/>
      <c r="DG73" s="74">
        <f>VLOOKUP($A73,'369'!$AG$1:$HM$2,97,FALSE)</f>
        <v>0</v>
      </c>
      <c r="DH73" s="69">
        <f>VLOOKUP($A73,'369'!$AG$1:$HM$2,98,FALSE)</f>
        <v>0</v>
      </c>
      <c r="DI73" s="69">
        <f>VLOOKUP($A73,'369'!$AG$1:$HM$2,99,FALSE)</f>
        <v>0</v>
      </c>
      <c r="DJ73" s="69">
        <f>VLOOKUP($A73,'369'!$AG$1:$HM$2,100,FALSE)</f>
        <v>0</v>
      </c>
      <c r="DK73" s="69">
        <f>VLOOKUP($A73,'369'!$AG$1:$HM$2,101,FALSE)</f>
        <v>0</v>
      </c>
      <c r="DL73" s="69">
        <f>VLOOKUP($A73,'369'!$AG$1:$HM$2,102,FALSE)</f>
        <v>0</v>
      </c>
      <c r="DM73" s="75">
        <f>VLOOKUP($A73,'369'!$AG$1:$HM$2,103,FALSE)</f>
        <v>0</v>
      </c>
      <c r="DN73" s="337"/>
      <c r="DO73" s="74">
        <f>VLOOKUP($A73,'369'!$AG$1:$HM$2,104,FALSE)</f>
        <v>0</v>
      </c>
      <c r="DP73" s="69">
        <f>VLOOKUP($A73,'369'!$AG$1:$HM$2,105,FALSE)</f>
        <v>0</v>
      </c>
      <c r="DQ73" s="69">
        <f>VLOOKUP($A73,'369'!$AG$1:$HM$2,106,FALSE)</f>
        <v>0</v>
      </c>
      <c r="DR73" s="69">
        <f>VLOOKUP($A73,'369'!$AG$1:$HM$2,107,FALSE)</f>
        <v>0</v>
      </c>
      <c r="DS73" s="69">
        <f>VLOOKUP($A73,'369'!$AG$1:$HM$2,108,FALSE)</f>
        <v>0</v>
      </c>
      <c r="DT73" s="69">
        <f>VLOOKUP($A73,'369'!$AG$1:$HM$2,109,FALSE)</f>
        <v>0</v>
      </c>
      <c r="DU73" s="75">
        <f>VLOOKUP($A73,'369'!$AG$1:$HM$2,110,FALSE)</f>
        <v>0</v>
      </c>
      <c r="DV73" s="337"/>
      <c r="DW73" s="74">
        <f>VLOOKUP($A73,'369'!$AG$1:$HM$2,111,FALSE)</f>
        <v>0</v>
      </c>
      <c r="DX73" s="69">
        <f>VLOOKUP($A73,'369'!$AG$1:$HM$2,112,FALSE)</f>
        <v>0</v>
      </c>
      <c r="DY73" s="69">
        <f>VLOOKUP($A73,'369'!$AG$1:$HM$2,113,FALSE)</f>
        <v>0</v>
      </c>
      <c r="DZ73" s="69">
        <f>VLOOKUP($A73,'369'!$AG$1:$HM$2,114,FALSE)</f>
        <v>0</v>
      </c>
      <c r="EA73" s="69">
        <f>VLOOKUP($A73,'369'!$AG$1:$HM$2,115,FALSE)</f>
        <v>0</v>
      </c>
      <c r="EB73" s="69">
        <f>VLOOKUP($A73,'369'!$AG$1:$HM$2,116,FALSE)</f>
        <v>0</v>
      </c>
      <c r="EC73" s="75">
        <f>VLOOKUP($A73,'369'!$AG$1:$HM$2,117,FALSE)</f>
        <v>0</v>
      </c>
      <c r="ED73" s="337"/>
      <c r="EE73" s="74">
        <f>VLOOKUP($A73,'369'!$AG$1:$HM$2,118,FALSE)</f>
        <v>0</v>
      </c>
      <c r="EF73" s="69">
        <f>VLOOKUP($A73,'369'!$AG$1:$HM$2,119,FALSE)</f>
        <v>0</v>
      </c>
      <c r="EG73" s="69">
        <f>VLOOKUP($A73,'369'!$AG$1:$HM$2,120,FALSE)</f>
        <v>0</v>
      </c>
      <c r="EH73" s="69">
        <f>VLOOKUP($A73,'369'!$AG$1:$HM$2,121,FALSE)</f>
        <v>0</v>
      </c>
      <c r="EI73" s="69">
        <f>VLOOKUP($A73,'369'!$AG$1:$HM$2,122,FALSE)</f>
        <v>0</v>
      </c>
      <c r="EJ73" s="69">
        <f>VLOOKUP($A73,'369'!$AG$1:$HM$2,123,FALSE)</f>
        <v>0</v>
      </c>
      <c r="EK73" s="75">
        <f>VLOOKUP($A73,'369'!$AG$1:$HM$2,124,FALSE)</f>
        <v>0</v>
      </c>
      <c r="EL73" s="337"/>
      <c r="EM73" s="74">
        <f>VLOOKUP($A73,'369'!$AG$1:$HM$2,125,FALSE)</f>
        <v>0</v>
      </c>
      <c r="EN73" s="69">
        <f>VLOOKUP($A73,'369'!$AG$1:$HM$2,126,FALSE)</f>
        <v>0</v>
      </c>
      <c r="EO73" s="69">
        <f>VLOOKUP($A73,'369'!$AG$1:$HM$2,127,FALSE)</f>
        <v>0</v>
      </c>
      <c r="EP73" s="69">
        <f>VLOOKUP($A73,'369'!$AG$1:$HM$2,128,FALSE)</f>
        <v>0</v>
      </c>
      <c r="EQ73" s="69">
        <f>VLOOKUP($A73,'369'!$AG$1:$HM$2,129,FALSE)</f>
        <v>0</v>
      </c>
      <c r="ER73" s="69">
        <f>VLOOKUP($A73,'369'!$AG$1:$HM$2,130,FALSE)</f>
        <v>0</v>
      </c>
      <c r="ES73" s="75">
        <f>VLOOKUP($A73,'369'!$AG$1:$HM$2,131,FALSE)</f>
        <v>0</v>
      </c>
      <c r="ET73" s="337"/>
      <c r="EU73" s="74">
        <f>VLOOKUP($A73,'369'!$AG$1:$HM$2,132,FALSE)</f>
        <v>0</v>
      </c>
      <c r="EV73" s="69">
        <f>VLOOKUP($A73,'369'!$AG$1:$HM$2,133,FALSE)</f>
        <v>0</v>
      </c>
      <c r="EW73" s="69">
        <f>VLOOKUP($A73,'369'!$AG$1:$HM$2,134,FALSE)</f>
        <v>0</v>
      </c>
      <c r="EX73" s="69">
        <f>VLOOKUP($A73,'369'!$AG$1:$HM$2,135,FALSE)</f>
        <v>0</v>
      </c>
      <c r="EY73" s="69">
        <f>VLOOKUP($A73,'369'!$AG$1:$HM$2,136,FALSE)</f>
        <v>0</v>
      </c>
      <c r="EZ73" s="69">
        <f>VLOOKUP($A73,'369'!$AG$1:$HM$2,137,FALSE)</f>
        <v>0</v>
      </c>
      <c r="FA73" s="75">
        <f>VLOOKUP($A73,'369'!$AG$1:$HM$2,138,FALSE)</f>
        <v>0</v>
      </c>
      <c r="FB73" s="337"/>
      <c r="FC73" s="74">
        <f>VLOOKUP($A73,'369'!$AG$1:$HM$2,139,FALSE)</f>
        <v>0</v>
      </c>
      <c r="FD73" s="69">
        <f>VLOOKUP($A73,'369'!$AG$1:$HM$2,140,FALSE)</f>
        <v>0</v>
      </c>
      <c r="FE73" s="69">
        <f>VLOOKUP($A73,'369'!$AG$1:$HM$2,141,FALSE)</f>
        <v>0</v>
      </c>
      <c r="FF73" s="69">
        <f>VLOOKUP($A73,'369'!$AG$1:$HM$2,142,FALSE)</f>
        <v>0</v>
      </c>
      <c r="FG73" s="69">
        <f>VLOOKUP($A73,'369'!$AG$1:$HM$2,143,FALSE)</f>
        <v>0</v>
      </c>
      <c r="FH73" s="69">
        <f>VLOOKUP($A73,'369'!$AG$1:$HM$2,144,FALSE)</f>
        <v>0</v>
      </c>
      <c r="FI73" s="75">
        <f>VLOOKUP($A73,'369'!$AG$1:$HM$2,145,FALSE)</f>
        <v>0</v>
      </c>
      <c r="FJ73" s="337"/>
      <c r="FK73" s="74">
        <f>VLOOKUP($A73,'369'!$AG$1:$HM$2,146,FALSE)</f>
        <v>0</v>
      </c>
      <c r="FL73" s="69">
        <f>VLOOKUP($A73,'369'!$AG$1:$HM$2,147,FALSE)</f>
        <v>0</v>
      </c>
      <c r="FM73" s="69">
        <f>VLOOKUP($A73,'369'!$AG$1:$HM$2,148,FALSE)</f>
        <v>0</v>
      </c>
      <c r="FN73" s="69">
        <f>VLOOKUP($A73,'369'!$AG$1:$HM$2,149,FALSE)</f>
        <v>0</v>
      </c>
      <c r="FO73" s="69">
        <f>VLOOKUP($A73,'369'!$AG$1:$HM$2,150,FALSE)</f>
        <v>0</v>
      </c>
      <c r="FP73" s="69">
        <f>VLOOKUP($A73,'369'!$AG$1:$HM$2,151,FALSE)</f>
        <v>0</v>
      </c>
      <c r="FQ73" s="75">
        <f>VLOOKUP($A73,'369'!$AG$1:$HM$2,152,FALSE)</f>
        <v>0</v>
      </c>
      <c r="FR73" s="337"/>
      <c r="FS73" s="74">
        <f>VLOOKUP($A73,'369'!$AG$1:$HM$2,153,FALSE)</f>
        <v>0</v>
      </c>
      <c r="FT73" s="69">
        <f>VLOOKUP($A73,'369'!$AG$1:$HM$2,154,FALSE)</f>
        <v>0</v>
      </c>
      <c r="FU73" s="69">
        <f>VLOOKUP($A73,'369'!$AG$1:$HM$2,155,FALSE)</f>
        <v>0</v>
      </c>
      <c r="FV73" s="69">
        <f>VLOOKUP($A73,'369'!$AG$1:$HM$2,156,FALSE)</f>
        <v>0</v>
      </c>
      <c r="FW73" s="69">
        <f>VLOOKUP($A73,'369'!$AG$1:$HM$2,157,FALSE)</f>
        <v>0</v>
      </c>
      <c r="FX73" s="69">
        <f>VLOOKUP($A73,'369'!$AG$1:$HM$2,158,FALSE)</f>
        <v>0</v>
      </c>
      <c r="FY73" s="75">
        <f>VLOOKUP($A73,'369'!$AG$1:$HM$2,159,FALSE)</f>
        <v>0</v>
      </c>
      <c r="FZ73" s="337"/>
      <c r="GA73" s="74">
        <f>VLOOKUP($A73,'369'!$AG$1:$HM$2,160,FALSE)</f>
        <v>0</v>
      </c>
      <c r="GB73" s="69">
        <f>VLOOKUP($A73,'369'!$AG$1:$HM$2,161,FALSE)</f>
        <v>0</v>
      </c>
      <c r="GC73" s="69">
        <f>VLOOKUP($A73,'369'!$AG$1:$HM$2,162,FALSE)</f>
        <v>0</v>
      </c>
      <c r="GD73" s="69">
        <f>VLOOKUP($A73,'369'!$AG$1:$HM$2,163,FALSE)</f>
        <v>0</v>
      </c>
      <c r="GE73" s="69">
        <f>VLOOKUP($A73,'369'!$AG$1:$HM$2,164,FALSE)</f>
        <v>0</v>
      </c>
      <c r="GF73" s="69">
        <f>VLOOKUP($A73,'369'!$AG$1:$HM$2,165,FALSE)</f>
        <v>0</v>
      </c>
      <c r="GG73" s="75">
        <f>VLOOKUP($A73,'369'!$AG$1:$HM$2,166,FALSE)</f>
        <v>0</v>
      </c>
      <c r="GH73" s="337"/>
      <c r="GI73" s="74">
        <f>VLOOKUP($A73,'369'!$AG$1:$HM$2,167,FALSE)</f>
        <v>0</v>
      </c>
      <c r="GJ73" s="69">
        <f>VLOOKUP($A73,'369'!$AG$1:$HM$2,168,FALSE)</f>
        <v>0</v>
      </c>
      <c r="GK73" s="69">
        <f>VLOOKUP($A73,'369'!$AG$1:$HM$2,169,FALSE)</f>
        <v>0</v>
      </c>
      <c r="GL73" s="69">
        <f>VLOOKUP($A73,'369'!$AG$1:$HM$2,170,FALSE)</f>
        <v>0</v>
      </c>
      <c r="GM73" s="69">
        <f>VLOOKUP($A73,'369'!$AG$1:$HM$2,171,FALSE)</f>
        <v>0</v>
      </c>
      <c r="GN73" s="69">
        <f>VLOOKUP($A73,'369'!$AG$1:$HM$2,172,FALSE)</f>
        <v>0</v>
      </c>
      <c r="GO73" s="75">
        <f>VLOOKUP($A73,'369'!$AG$1:$HM$2,173,FALSE)</f>
        <v>0</v>
      </c>
      <c r="GP73" s="337"/>
      <c r="GQ73" s="74">
        <f>VLOOKUP($A73,'369'!$AG$1:$HM$2,174,FALSE)</f>
        <v>0</v>
      </c>
      <c r="GR73" s="69">
        <f>VLOOKUP($A73,'369'!$AG$1:$HM$2,175,FALSE)</f>
        <v>0</v>
      </c>
      <c r="GS73" s="69">
        <f>VLOOKUP($A73,'369'!$AG$1:$HM$2,176,FALSE)</f>
        <v>0</v>
      </c>
      <c r="GT73" s="69">
        <f>VLOOKUP($A73,'369'!$AG$1:$HM$2,177,FALSE)</f>
        <v>0</v>
      </c>
      <c r="GU73" s="69">
        <f>VLOOKUP($A73,'369'!$AG$1:$HM$2,178,FALSE)</f>
        <v>0</v>
      </c>
      <c r="GV73" s="69">
        <f>VLOOKUP($A73,'369'!$AG$1:$HM$2,179,FALSE)</f>
        <v>0</v>
      </c>
      <c r="GW73" s="75">
        <f>VLOOKUP($A73,'369'!$AG$1:$HM$2,180,FALSE)</f>
        <v>0</v>
      </c>
      <c r="GX73" s="337"/>
      <c r="GY73" s="74">
        <f>VLOOKUP($A73,'369'!$AG$1:$HM$2,181,FALSE)</f>
        <v>0</v>
      </c>
      <c r="GZ73" s="69">
        <f>VLOOKUP($A73,'369'!$AG$1:$HM$2,182,FALSE)</f>
        <v>0</v>
      </c>
      <c r="HA73" s="69">
        <f>VLOOKUP($A73,'369'!$AG$1:$HM$2,183,FALSE)</f>
        <v>0</v>
      </c>
      <c r="HB73" s="69">
        <f>VLOOKUP($A73,'369'!$AG$1:$HM$2,184,FALSE)</f>
        <v>0</v>
      </c>
      <c r="HC73" s="69">
        <f>VLOOKUP($A73,'369'!$AG$1:$HM$2,185,FALSE)</f>
        <v>0</v>
      </c>
      <c r="HD73" s="69">
        <f>VLOOKUP($A73,'369'!$AG$1:$HM$2,186,FALSE)</f>
        <v>0</v>
      </c>
      <c r="HE73" s="124">
        <f>VLOOKUP($A73,'369'!$AG$1:$HM$2,187,FALSE)</f>
        <v>0</v>
      </c>
      <c r="HF73" s="24"/>
    </row>
    <row r="74" spans="1:214" x14ac:dyDescent="0.25">
      <c r="A74" s="290">
        <f t="shared" si="0"/>
        <v>270</v>
      </c>
      <c r="B74" s="291">
        <f>VLOOKUP($A74,'370'!$AJ$1:$HP$2,2,FALSE)</f>
        <v>0</v>
      </c>
      <c r="C74" s="290">
        <f>VLOOKUP($A74,'370'!$AJ$1:$HP$2,3,FALSE)</f>
        <v>0</v>
      </c>
      <c r="D74" s="290">
        <f>VLOOKUP($A74,'370'!$AJ$1:$HP$2,4,FALSE)</f>
        <v>0</v>
      </c>
      <c r="E74" s="292">
        <f>VLOOKUP($A74,'370'!$AJ$1:$HP$2,5,FALSE)</f>
        <v>0</v>
      </c>
      <c r="F74" s="337"/>
      <c r="G74" s="73">
        <f>VLOOKUP($A74,'370'!$AJ$1:$HP$2,6,FALSE)</f>
        <v>0</v>
      </c>
      <c r="H74" s="24">
        <f>VLOOKUP($A74,'370'!$AJ$1:$HP$2,7,FALSE)</f>
        <v>0</v>
      </c>
      <c r="I74" s="24">
        <f>VLOOKUP($A74,'370'!$AJ$1:$HP$2,8,FALSE)</f>
        <v>0</v>
      </c>
      <c r="J74" s="24">
        <f>VLOOKUP($A74,'370'!$AJ$1:$HP$2,9,FALSE)</f>
        <v>0</v>
      </c>
      <c r="K74" s="24">
        <f>VLOOKUP($A74,'370'!$AJ$1:$HP$2,10,FALSE)</f>
        <v>0</v>
      </c>
      <c r="L74" s="24">
        <f>VLOOKUP($A74,'370'!$AJ$1:$HP$2,11,FALSE)</f>
        <v>0</v>
      </c>
      <c r="M74" s="137">
        <f>VLOOKUP($A74,'370'!$AJ$1:$HP$2,12,FALSE)</f>
        <v>0</v>
      </c>
      <c r="N74" s="337"/>
      <c r="O74" s="74">
        <f>VLOOKUP($A74,'370'!$AJ$1:$HP$2,13,FALSE)</f>
        <v>0</v>
      </c>
      <c r="P74" s="69">
        <f>VLOOKUP($A74,'370'!$AJ$1:$HP$2,14,FALSE)</f>
        <v>0</v>
      </c>
      <c r="Q74" s="69">
        <f>VLOOKUP($A74,'370'!$AJ$1:$HP$2,15,FALSE)</f>
        <v>0</v>
      </c>
      <c r="R74" s="69">
        <f>VLOOKUP($A74,'370'!$AJ$1:$HP$2,16,FALSE)</f>
        <v>0</v>
      </c>
      <c r="S74" s="69">
        <f>VLOOKUP($A74,'370'!$AJ$1:$HP$2,17,FALSE)</f>
        <v>0</v>
      </c>
      <c r="T74" s="69">
        <f>VLOOKUP($A74,'370'!$AJ$1:$HP$2,18,FALSE)</f>
        <v>0</v>
      </c>
      <c r="U74" s="75">
        <f>VLOOKUP($A74,'370'!$AJ$1:$HP$2,19,FALSE)</f>
        <v>0</v>
      </c>
      <c r="V74" s="337"/>
      <c r="W74" s="74">
        <f>VLOOKUP($A74,'370'!$AJ$1:$HP$2,20,FALSE)</f>
        <v>0</v>
      </c>
      <c r="X74" s="69">
        <f>VLOOKUP($A74,'370'!$AJ$1:$HP$2,21,FALSE)</f>
        <v>0</v>
      </c>
      <c r="Y74" s="69">
        <f>VLOOKUP($A74,'370'!$AJ$1:$HP$2,22,FALSE)</f>
        <v>0</v>
      </c>
      <c r="Z74" s="69">
        <f>VLOOKUP($A74,'370'!$AJ$1:$HP$2,23,FALSE)</f>
        <v>0</v>
      </c>
      <c r="AA74" s="69">
        <f>VLOOKUP($A74,'370'!$AJ$1:$HP$2,24,FALSE)</f>
        <v>0</v>
      </c>
      <c r="AB74" s="69">
        <f>VLOOKUP($A74,'370'!$AJ$1:$HP$2,25,FALSE)</f>
        <v>0</v>
      </c>
      <c r="AC74" s="75">
        <f>VLOOKUP($A74,'370'!$AJ$1:$HP$2,26,FALSE)</f>
        <v>0</v>
      </c>
      <c r="AD74" s="337"/>
      <c r="AE74" s="74">
        <f>VLOOKUP($A74,'370'!$AJ$1:$HP$2,27,FALSE)</f>
        <v>0</v>
      </c>
      <c r="AF74" s="69">
        <f>VLOOKUP($A74,'370'!$AJ$1:$HP$2,28,FALSE)</f>
        <v>0</v>
      </c>
      <c r="AG74" s="69">
        <f>VLOOKUP($A74,'370'!$AJ$1:$HP$2,29,FALSE)</f>
        <v>0</v>
      </c>
      <c r="AH74" s="69">
        <f>VLOOKUP($A74,'370'!$AJ$1:$HP$2,30,FALSE)</f>
        <v>0</v>
      </c>
      <c r="AI74" s="69">
        <f>VLOOKUP($A74,'370'!$AJ$1:$HP$2,31,FALSE)</f>
        <v>0</v>
      </c>
      <c r="AJ74" s="69">
        <f>VLOOKUP($A74,'370'!$AJ$1:$HP$2,32,FALSE)</f>
        <v>0</v>
      </c>
      <c r="AK74" s="75">
        <f>VLOOKUP($A74,'370'!$AJ$1:$HP$2,33,FALSE)</f>
        <v>0</v>
      </c>
      <c r="AL74" s="337"/>
      <c r="AM74" s="74">
        <f>VLOOKUP($A74,'370'!$AJ$1:$HP$2,34,FALSE)</f>
        <v>0</v>
      </c>
      <c r="AN74" s="69">
        <f>VLOOKUP($A74,'370'!$AJ$1:$HP$2,35,FALSE)</f>
        <v>0</v>
      </c>
      <c r="AO74" s="69">
        <f>VLOOKUP($A74,'370'!$AJ$1:$HP$2,36,FALSE)</f>
        <v>0</v>
      </c>
      <c r="AP74" s="69">
        <f>VLOOKUP($A74,'370'!$AJ$1:$HP$2,37,FALSE)</f>
        <v>0</v>
      </c>
      <c r="AQ74" s="69">
        <f>VLOOKUP($A74,'370'!$AJ$1:$HP$2,38,FALSE)</f>
        <v>0</v>
      </c>
      <c r="AR74" s="69">
        <f>VLOOKUP($A74,'370'!$AJ$1:$HP$2,39,FALSE)</f>
        <v>0</v>
      </c>
      <c r="AS74" s="75">
        <f>VLOOKUP($A74,'370'!$AJ$1:$HP$2,40,FALSE)</f>
        <v>0</v>
      </c>
      <c r="AT74" s="337"/>
      <c r="AU74" s="74">
        <f>VLOOKUP($A74,'370'!$AJ$1:$HP$2,41,FALSE)</f>
        <v>0</v>
      </c>
      <c r="AV74" s="69">
        <f>VLOOKUP($A74,'370'!$AJ$1:$HP$2,42,FALSE)</f>
        <v>0</v>
      </c>
      <c r="AW74" s="69">
        <f>VLOOKUP($A74,'370'!$AJ$1:$HP$2,43,FALSE)</f>
        <v>0</v>
      </c>
      <c r="AX74" s="69">
        <f>VLOOKUP($A74,'370'!$AJ$1:$HP$2,44,FALSE)</f>
        <v>0</v>
      </c>
      <c r="AY74" s="69">
        <f>VLOOKUP($A74,'370'!$AJ$1:$HP$2,45,FALSE)</f>
        <v>0</v>
      </c>
      <c r="AZ74" s="69">
        <f>VLOOKUP($A74,'370'!$AJ$1:$HP$2,46,FALSE)</f>
        <v>0</v>
      </c>
      <c r="BA74" s="75">
        <f>VLOOKUP($A74,'370'!$AJ$1:$HP$2,47,FALSE)</f>
        <v>0</v>
      </c>
      <c r="BB74" s="337"/>
      <c r="BC74" s="74">
        <f>VLOOKUP($A74,'370'!$AJ$1:$HP$2,48,FALSE)</f>
        <v>0</v>
      </c>
      <c r="BD74" s="69">
        <f>VLOOKUP($A74,'370'!$AJ$1:$HP$2,49,FALSE)</f>
        <v>0</v>
      </c>
      <c r="BE74" s="69">
        <f>VLOOKUP($A74,'370'!$AJ$1:$HP$2,50,FALSE)</f>
        <v>0</v>
      </c>
      <c r="BF74" s="69">
        <f>VLOOKUP($A74,'370'!$AJ$1:$HP$2,51,FALSE)</f>
        <v>0</v>
      </c>
      <c r="BG74" s="69">
        <f>VLOOKUP($A74,'370'!$AJ$1:$HP$2,52,FALSE)</f>
        <v>0</v>
      </c>
      <c r="BH74" s="69">
        <f>VLOOKUP($A74,'370'!$AJ$1:$HP$2,53,FALSE)</f>
        <v>0</v>
      </c>
      <c r="BI74" s="75">
        <f>VLOOKUP($A74,'370'!$AJ$1:$HP$2,54,FALSE)</f>
        <v>0</v>
      </c>
      <c r="BJ74" s="337"/>
      <c r="BK74" s="74">
        <f>VLOOKUP($A74,'370'!$AJ$1:$HP$2,55,FALSE)</f>
        <v>0</v>
      </c>
      <c r="BL74" s="69">
        <f>VLOOKUP($A74,'370'!$AJ$1:$HP$2,56,FALSE)</f>
        <v>0</v>
      </c>
      <c r="BM74" s="69">
        <f>VLOOKUP($A74,'370'!$AJ$1:$HP$2,57,FALSE)</f>
        <v>0</v>
      </c>
      <c r="BN74" s="69">
        <f>VLOOKUP($A74,'370'!$AJ$1:$HP$2,58,FALSE)</f>
        <v>0</v>
      </c>
      <c r="BO74" s="69">
        <f>VLOOKUP($A74,'370'!$AJ$1:$HP$2,59,FALSE)</f>
        <v>0</v>
      </c>
      <c r="BP74" s="69">
        <f>VLOOKUP($A74,'370'!$AJ$1:$HP$2,60,FALSE)</f>
        <v>0</v>
      </c>
      <c r="BQ74" s="75">
        <f>VLOOKUP($A74,'370'!$AJ$1:$HP$2,61,FALSE)</f>
        <v>0</v>
      </c>
      <c r="BR74" s="337"/>
      <c r="BS74" s="74">
        <f>VLOOKUP($A74,'370'!$AJ$1:$HP$2,62,FALSE)</f>
        <v>0</v>
      </c>
      <c r="BT74" s="69">
        <f>VLOOKUP($A74,'370'!$AJ$1:$HP$2,63,FALSE)</f>
        <v>0</v>
      </c>
      <c r="BU74" s="69">
        <f>VLOOKUP($A74,'370'!$AJ$1:$HP$2,64,FALSE)</f>
        <v>0</v>
      </c>
      <c r="BV74" s="69">
        <f>VLOOKUP($A74,'370'!$AJ$1:$HP$2,65,FALSE)</f>
        <v>0</v>
      </c>
      <c r="BW74" s="69">
        <f>VLOOKUP($A74,'370'!$AJ$1:$HP$2,66,FALSE)</f>
        <v>0</v>
      </c>
      <c r="BX74" s="69">
        <f>VLOOKUP($A74,'370'!$AJ$1:$HP$2,67,FALSE)</f>
        <v>0</v>
      </c>
      <c r="BY74" s="75">
        <f>VLOOKUP($A74,'370'!$AJ$1:$HP$2,68,FALSE)</f>
        <v>0</v>
      </c>
      <c r="BZ74" s="337"/>
      <c r="CA74" s="74">
        <f>VLOOKUP($A74,'370'!$AJ$1:$HP$2,69,FALSE)</f>
        <v>0</v>
      </c>
      <c r="CB74" s="69">
        <f>VLOOKUP($A74,'370'!$AJ$1:$HP$2,70,FALSE)</f>
        <v>0</v>
      </c>
      <c r="CC74" s="69">
        <f>VLOOKUP($A74,'370'!$AJ$1:$HP$2,71,FALSE)</f>
        <v>0</v>
      </c>
      <c r="CD74" s="69">
        <f>VLOOKUP($A74,'370'!$AJ$1:$HP$2,72,FALSE)</f>
        <v>0</v>
      </c>
      <c r="CE74" s="69">
        <f>VLOOKUP($A74,'370'!$AJ$1:$HP$2,73,FALSE)</f>
        <v>0</v>
      </c>
      <c r="CF74" s="69">
        <f>VLOOKUP($A74,'370'!$AJ$1:$HP$2,74,FALSE)</f>
        <v>0</v>
      </c>
      <c r="CG74" s="75">
        <f>VLOOKUP($A74,'370'!$AJ$1:$HP$2,75,FALSE)</f>
        <v>0</v>
      </c>
      <c r="CH74" s="337"/>
      <c r="CI74" s="74">
        <f>VLOOKUP($A74,'370'!$AJ$1:$HP$2,76,FALSE)</f>
        <v>0</v>
      </c>
      <c r="CJ74" s="69">
        <f>VLOOKUP($A74,'370'!$AJ$1:$HP$2,77,FALSE)</f>
        <v>0</v>
      </c>
      <c r="CK74" s="69">
        <f>VLOOKUP($A74,'370'!$AJ$1:$HP$2,78,FALSE)</f>
        <v>0</v>
      </c>
      <c r="CL74" s="69">
        <f>VLOOKUP($A74,'370'!$AJ$1:$HP$2,79,FALSE)</f>
        <v>0</v>
      </c>
      <c r="CM74" s="69">
        <f>VLOOKUP($A74,'370'!$AJ$1:$HP$2,80,FALSE)</f>
        <v>0</v>
      </c>
      <c r="CN74" s="69">
        <f>VLOOKUP($A74,'370'!$AJ$1:$HP$2,81,FALSE)</f>
        <v>0</v>
      </c>
      <c r="CO74" s="75">
        <f>VLOOKUP($A74,'370'!$AJ$1:$HP$2,82,FALSE)</f>
        <v>0</v>
      </c>
      <c r="CP74" s="337"/>
      <c r="CQ74" s="74">
        <f>VLOOKUP($A74,'370'!$AJ$1:$HP$2,83,FALSE)</f>
        <v>0</v>
      </c>
      <c r="CR74" s="69">
        <f>VLOOKUP($A74,'370'!$AJ$1:$HP$2,84,FALSE)</f>
        <v>0</v>
      </c>
      <c r="CS74" s="69">
        <f>VLOOKUP($A74,'370'!$AJ$1:$HP$2,85,FALSE)</f>
        <v>0</v>
      </c>
      <c r="CT74" s="69">
        <f>VLOOKUP($A74,'370'!$AJ$1:$HP$2,86,FALSE)</f>
        <v>0</v>
      </c>
      <c r="CU74" s="69">
        <f>VLOOKUP($A74,'370'!$AJ$1:$HP$2,87,FALSE)</f>
        <v>0</v>
      </c>
      <c r="CV74" s="69">
        <f>VLOOKUP($A74,'370'!$AJ$1:$HP$2,88,FALSE)</f>
        <v>0</v>
      </c>
      <c r="CW74" s="75">
        <f>VLOOKUP($A74,'370'!$AJ$1:$HP$2,89,FALSE)</f>
        <v>0</v>
      </c>
      <c r="CX74" s="337"/>
      <c r="CY74" s="74">
        <f>VLOOKUP($A74,'370'!$AJ$1:$HP$2,90,FALSE)</f>
        <v>0</v>
      </c>
      <c r="CZ74" s="69">
        <f>VLOOKUP($A74,'370'!$AJ$1:$HP$2,91,FALSE)</f>
        <v>0</v>
      </c>
      <c r="DA74" s="69">
        <f>VLOOKUP($A74,'370'!$AJ$1:$HP$2,92,FALSE)</f>
        <v>0</v>
      </c>
      <c r="DB74" s="69">
        <f>VLOOKUP($A74,'370'!$AJ$1:$HP$2,93,FALSE)</f>
        <v>0</v>
      </c>
      <c r="DC74" s="69">
        <f>VLOOKUP($A74,'370'!$AJ$1:$HP$2,94,FALSE)</f>
        <v>0</v>
      </c>
      <c r="DD74" s="69">
        <f>VLOOKUP($A74,'370'!$AJ$1:$HP$2,95,FALSE)</f>
        <v>0</v>
      </c>
      <c r="DE74" s="75">
        <f>VLOOKUP($A74,'370'!$AJ$1:$HP$2,96,FALSE)</f>
        <v>0</v>
      </c>
      <c r="DF74" s="337"/>
      <c r="DG74" s="74">
        <f>VLOOKUP($A74,'370'!$AJ$1:$HP$2,97,FALSE)</f>
        <v>0</v>
      </c>
      <c r="DH74" s="69">
        <f>VLOOKUP($A74,'370'!$AJ$1:$HP$2,98,FALSE)</f>
        <v>0</v>
      </c>
      <c r="DI74" s="69">
        <f>VLOOKUP($A74,'370'!$AJ$1:$HP$2,99,FALSE)</f>
        <v>0</v>
      </c>
      <c r="DJ74" s="69">
        <f>VLOOKUP($A74,'370'!$AJ$1:$HP$2,100,FALSE)</f>
        <v>0</v>
      </c>
      <c r="DK74" s="69">
        <f>VLOOKUP($A74,'370'!$AJ$1:$HP$2,101,FALSE)</f>
        <v>0</v>
      </c>
      <c r="DL74" s="69">
        <f>VLOOKUP($A74,'370'!$AJ$1:$HP$2,102,FALSE)</f>
        <v>0</v>
      </c>
      <c r="DM74" s="75">
        <f>VLOOKUP($A74,'370'!$AJ$1:$HP$2,103,FALSE)</f>
        <v>0</v>
      </c>
      <c r="DN74" s="337"/>
      <c r="DO74" s="74">
        <f>VLOOKUP($A74,'370'!$AJ$1:$HP$2,104,FALSE)</f>
        <v>0</v>
      </c>
      <c r="DP74" s="69">
        <f>VLOOKUP($A74,'370'!$AJ$1:$HP$2,105,FALSE)</f>
        <v>0</v>
      </c>
      <c r="DQ74" s="69">
        <f>VLOOKUP($A74,'370'!$AJ$1:$HP$2,106,FALSE)</f>
        <v>0</v>
      </c>
      <c r="DR74" s="69">
        <f>VLOOKUP($A74,'370'!$AJ$1:$HP$2,107,FALSE)</f>
        <v>0</v>
      </c>
      <c r="DS74" s="69">
        <f>VLOOKUP($A74,'370'!$AJ$1:$HP$2,108,FALSE)</f>
        <v>0</v>
      </c>
      <c r="DT74" s="69">
        <f>VLOOKUP($A74,'370'!$AJ$1:$HP$2,109,FALSE)</f>
        <v>0</v>
      </c>
      <c r="DU74" s="75">
        <f>VLOOKUP($A74,'370'!$AJ$1:$HP$2,110,FALSE)</f>
        <v>0</v>
      </c>
      <c r="DV74" s="337"/>
      <c r="DW74" s="74">
        <f>VLOOKUP($A74,'370'!$AJ$1:$HP$2,111,FALSE)</f>
        <v>0</v>
      </c>
      <c r="DX74" s="69">
        <f>VLOOKUP($A74,'370'!$AJ$1:$HP$2,112,FALSE)</f>
        <v>0</v>
      </c>
      <c r="DY74" s="69">
        <f>VLOOKUP($A74,'370'!$AJ$1:$HP$2,113,FALSE)</f>
        <v>0</v>
      </c>
      <c r="DZ74" s="69">
        <f>VLOOKUP($A74,'370'!$AJ$1:$HP$2,114,FALSE)</f>
        <v>0</v>
      </c>
      <c r="EA74" s="69">
        <f>VLOOKUP($A74,'370'!$AJ$1:$HP$2,115,FALSE)</f>
        <v>0</v>
      </c>
      <c r="EB74" s="69">
        <f>VLOOKUP($A74,'370'!$AJ$1:$HP$2,116,FALSE)</f>
        <v>0</v>
      </c>
      <c r="EC74" s="75">
        <f>VLOOKUP($A74,'370'!$AJ$1:$HP$2,117,FALSE)</f>
        <v>0</v>
      </c>
      <c r="ED74" s="337"/>
      <c r="EE74" s="74">
        <f>VLOOKUP($A74,'370'!$AJ$1:$HP$2,118,FALSE)</f>
        <v>0</v>
      </c>
      <c r="EF74" s="69">
        <f>VLOOKUP($A74,'370'!$AJ$1:$HP$2,119,FALSE)</f>
        <v>0</v>
      </c>
      <c r="EG74" s="69">
        <f>VLOOKUP($A74,'370'!$AJ$1:$HP$2,120,FALSE)</f>
        <v>0</v>
      </c>
      <c r="EH74" s="69">
        <f>VLOOKUP($A74,'370'!$AJ$1:$HP$2,121,FALSE)</f>
        <v>0</v>
      </c>
      <c r="EI74" s="69">
        <f>VLOOKUP($A74,'370'!$AJ$1:$HP$2,122,FALSE)</f>
        <v>0</v>
      </c>
      <c r="EJ74" s="69">
        <f>VLOOKUP($A74,'370'!$AJ$1:$HP$2,123,FALSE)</f>
        <v>0</v>
      </c>
      <c r="EK74" s="75">
        <f>VLOOKUP($A74,'370'!$AJ$1:$HP$2,124,FALSE)</f>
        <v>0</v>
      </c>
      <c r="EL74" s="337"/>
      <c r="EM74" s="74">
        <f>VLOOKUP($A74,'370'!$AJ$1:$HP$2,125,FALSE)</f>
        <v>0</v>
      </c>
      <c r="EN74" s="69">
        <f>VLOOKUP($A74,'370'!$AJ$1:$HP$2,126,FALSE)</f>
        <v>0</v>
      </c>
      <c r="EO74" s="69">
        <f>VLOOKUP($A74,'370'!$AJ$1:$HP$2,127,FALSE)</f>
        <v>0</v>
      </c>
      <c r="EP74" s="69">
        <f>VLOOKUP($A74,'370'!$AJ$1:$HP$2,128,FALSE)</f>
        <v>0</v>
      </c>
      <c r="EQ74" s="69">
        <f>VLOOKUP($A74,'370'!$AJ$1:$HP$2,129,FALSE)</f>
        <v>0</v>
      </c>
      <c r="ER74" s="69">
        <f>VLOOKUP($A74,'370'!$AJ$1:$HP$2,130,FALSE)</f>
        <v>0</v>
      </c>
      <c r="ES74" s="75">
        <f>VLOOKUP($A74,'370'!$AJ$1:$HP$2,131,FALSE)</f>
        <v>0</v>
      </c>
      <c r="ET74" s="337"/>
      <c r="EU74" s="74">
        <f>VLOOKUP($A74,'370'!$AJ$1:$HP$2,132,FALSE)</f>
        <v>0</v>
      </c>
      <c r="EV74" s="69">
        <f>VLOOKUP($A74,'370'!$AJ$1:$HP$2,133,FALSE)</f>
        <v>0</v>
      </c>
      <c r="EW74" s="69">
        <f>VLOOKUP($A74,'370'!$AJ$1:$HP$2,134,FALSE)</f>
        <v>0</v>
      </c>
      <c r="EX74" s="69">
        <f>VLOOKUP($A74,'370'!$AJ$1:$HP$2,135,FALSE)</f>
        <v>0</v>
      </c>
      <c r="EY74" s="69">
        <f>VLOOKUP($A74,'370'!$AJ$1:$HP$2,136,FALSE)</f>
        <v>0</v>
      </c>
      <c r="EZ74" s="69">
        <f>VLOOKUP($A74,'370'!$AJ$1:$HP$2,137,FALSE)</f>
        <v>0</v>
      </c>
      <c r="FA74" s="75">
        <f>VLOOKUP($A74,'370'!$AJ$1:$HP$2,138,FALSE)</f>
        <v>0</v>
      </c>
      <c r="FB74" s="337"/>
      <c r="FC74" s="74">
        <f>VLOOKUP($A74,'370'!$AJ$1:$HP$2,139,FALSE)</f>
        <v>0</v>
      </c>
      <c r="FD74" s="69">
        <f>VLOOKUP($A74,'370'!$AJ$1:$HP$2,140,FALSE)</f>
        <v>0</v>
      </c>
      <c r="FE74" s="69">
        <f>VLOOKUP($A74,'370'!$AJ$1:$HP$2,141,FALSE)</f>
        <v>0</v>
      </c>
      <c r="FF74" s="69">
        <f>VLOOKUP($A74,'370'!$AJ$1:$HP$2,142,FALSE)</f>
        <v>0</v>
      </c>
      <c r="FG74" s="69">
        <f>VLOOKUP($A74,'370'!$AJ$1:$HP$2,143,FALSE)</f>
        <v>0</v>
      </c>
      <c r="FH74" s="69">
        <f>VLOOKUP($A74,'370'!$AJ$1:$HP$2,144,FALSE)</f>
        <v>0</v>
      </c>
      <c r="FI74" s="75">
        <f>VLOOKUP($A74,'370'!$AJ$1:$HP$2,145,FALSE)</f>
        <v>0</v>
      </c>
      <c r="FJ74" s="337"/>
      <c r="FK74" s="74">
        <f>VLOOKUP($A74,'370'!$AJ$1:$HP$2,146,FALSE)</f>
        <v>0</v>
      </c>
      <c r="FL74" s="69">
        <f>VLOOKUP($A74,'370'!$AJ$1:$HP$2,147,FALSE)</f>
        <v>0</v>
      </c>
      <c r="FM74" s="69">
        <f>VLOOKUP($A74,'370'!$AJ$1:$HP$2,148,FALSE)</f>
        <v>0</v>
      </c>
      <c r="FN74" s="69">
        <f>VLOOKUP($A74,'370'!$AJ$1:$HP$2,149,FALSE)</f>
        <v>0</v>
      </c>
      <c r="FO74" s="69">
        <f>VLOOKUP($A74,'370'!$AJ$1:$HP$2,150,FALSE)</f>
        <v>0</v>
      </c>
      <c r="FP74" s="69">
        <f>VLOOKUP($A74,'370'!$AJ$1:$HP$2,151,FALSE)</f>
        <v>0</v>
      </c>
      <c r="FQ74" s="75">
        <f>VLOOKUP($A74,'370'!$AJ$1:$HP$2,152,FALSE)</f>
        <v>0</v>
      </c>
      <c r="FR74" s="337"/>
      <c r="FS74" s="74">
        <f>VLOOKUP($A74,'370'!$AJ$1:$HP$2,153,FALSE)</f>
        <v>0</v>
      </c>
      <c r="FT74" s="69">
        <f>VLOOKUP($A74,'370'!$AJ$1:$HP$2,154,FALSE)</f>
        <v>0</v>
      </c>
      <c r="FU74" s="69">
        <f>VLOOKUP($A74,'370'!$AJ$1:$HP$2,155,FALSE)</f>
        <v>0</v>
      </c>
      <c r="FV74" s="69">
        <f>VLOOKUP($A74,'370'!$AJ$1:$HP$2,156,FALSE)</f>
        <v>0</v>
      </c>
      <c r="FW74" s="69">
        <f>VLOOKUP($A74,'370'!$AJ$1:$HP$2,157,FALSE)</f>
        <v>0</v>
      </c>
      <c r="FX74" s="69">
        <f>VLOOKUP($A74,'370'!$AJ$1:$HP$2,158,FALSE)</f>
        <v>0</v>
      </c>
      <c r="FY74" s="75">
        <f>VLOOKUP($A74,'370'!$AJ$1:$HP$2,159,FALSE)</f>
        <v>0</v>
      </c>
      <c r="FZ74" s="337"/>
      <c r="GA74" s="74">
        <f>VLOOKUP($A74,'370'!$AJ$1:$HP$2,160,FALSE)</f>
        <v>0</v>
      </c>
      <c r="GB74" s="69">
        <f>VLOOKUP($A74,'370'!$AJ$1:$HP$2,161,FALSE)</f>
        <v>0</v>
      </c>
      <c r="GC74" s="69">
        <f>VLOOKUP($A74,'370'!$AJ$1:$HP$2,162,FALSE)</f>
        <v>0</v>
      </c>
      <c r="GD74" s="69">
        <f>VLOOKUP($A74,'370'!$AJ$1:$HP$2,163,FALSE)</f>
        <v>0</v>
      </c>
      <c r="GE74" s="69">
        <f>VLOOKUP($A74,'370'!$AJ$1:$HP$2,164,FALSE)</f>
        <v>0</v>
      </c>
      <c r="GF74" s="69">
        <f>VLOOKUP($A74,'370'!$AJ$1:$HP$2,165,FALSE)</f>
        <v>0</v>
      </c>
      <c r="GG74" s="75">
        <f>VLOOKUP($A74,'370'!$AJ$1:$HP$2,166,FALSE)</f>
        <v>0</v>
      </c>
      <c r="GH74" s="337"/>
      <c r="GI74" s="74">
        <f>VLOOKUP($A74,'370'!$AJ$1:$HP$2,167,FALSE)</f>
        <v>0</v>
      </c>
      <c r="GJ74" s="69">
        <f>VLOOKUP($A74,'370'!$AJ$1:$HP$2,168,FALSE)</f>
        <v>0</v>
      </c>
      <c r="GK74" s="69">
        <f>VLOOKUP($A74,'370'!$AJ$1:$HP$2,169,FALSE)</f>
        <v>0</v>
      </c>
      <c r="GL74" s="69">
        <f>VLOOKUP($A74,'370'!$AJ$1:$HP$2,170,FALSE)</f>
        <v>0</v>
      </c>
      <c r="GM74" s="69">
        <f>VLOOKUP($A74,'370'!$AJ$1:$HP$2,171,FALSE)</f>
        <v>0</v>
      </c>
      <c r="GN74" s="69">
        <f>VLOOKUP($A74,'370'!$AJ$1:$HP$2,172,FALSE)</f>
        <v>0</v>
      </c>
      <c r="GO74" s="75">
        <f>VLOOKUP($A74,'370'!$AJ$1:$HP$2,173,FALSE)</f>
        <v>0</v>
      </c>
      <c r="GP74" s="337"/>
      <c r="GQ74" s="74">
        <f>VLOOKUP($A74,'370'!$AJ$1:$HP$2,174,FALSE)</f>
        <v>0</v>
      </c>
      <c r="GR74" s="69">
        <f>VLOOKUP($A74,'370'!$AJ$1:$HP$2,175,FALSE)</f>
        <v>0</v>
      </c>
      <c r="GS74" s="69">
        <f>VLOOKUP($A74,'370'!$AJ$1:$HP$2,176,FALSE)</f>
        <v>0</v>
      </c>
      <c r="GT74" s="69">
        <f>VLOOKUP($A74,'370'!$AJ$1:$HP$2,177,FALSE)</f>
        <v>0</v>
      </c>
      <c r="GU74" s="69">
        <f>VLOOKUP($A74,'370'!$AJ$1:$HP$2,178,FALSE)</f>
        <v>0</v>
      </c>
      <c r="GV74" s="69">
        <f>VLOOKUP($A74,'370'!$AJ$1:$HP$2,179,FALSE)</f>
        <v>0</v>
      </c>
      <c r="GW74" s="75">
        <f>VLOOKUP($A74,'370'!$AJ$1:$HP$2,180,FALSE)</f>
        <v>0</v>
      </c>
      <c r="GX74" s="337"/>
      <c r="GY74" s="74">
        <f>VLOOKUP($A74,'370'!$AJ$1:$HP$2,181,FALSE)</f>
        <v>0</v>
      </c>
      <c r="GZ74" s="69">
        <f>VLOOKUP($A74,'370'!$AJ$1:$HP$2,182,FALSE)</f>
        <v>0</v>
      </c>
      <c r="HA74" s="69">
        <f>VLOOKUP($A74,'370'!$AJ$1:$HP$2,183,FALSE)</f>
        <v>0</v>
      </c>
      <c r="HB74" s="69">
        <f>VLOOKUP($A74,'370'!$AJ$1:$HP$2,184,FALSE)</f>
        <v>0</v>
      </c>
      <c r="HC74" s="69">
        <f>VLOOKUP($A74,'370'!$AJ$1:$HP$2,185,FALSE)</f>
        <v>0</v>
      </c>
      <c r="HD74" s="69">
        <f>VLOOKUP($A74,'370'!$AJ$1:$HP$2,186,FALSE)</f>
        <v>0</v>
      </c>
      <c r="HE74" s="124">
        <f>VLOOKUP($A74,'370'!$AJ$1:$HP$2,187,FALSE)</f>
        <v>0</v>
      </c>
      <c r="HF74" s="24"/>
    </row>
    <row r="75" spans="1:214" x14ac:dyDescent="0.25">
      <c r="A75" s="290">
        <f t="shared" si="0"/>
        <v>271</v>
      </c>
      <c r="B75" s="291">
        <f>VLOOKUP($A75,'371'!$AF$1:$HL$2,2,FALSE)</f>
        <v>0</v>
      </c>
      <c r="C75" s="290">
        <f>VLOOKUP($A75,'371'!$AF$1:$HL$2,3,FALSE)</f>
        <v>0</v>
      </c>
      <c r="D75" s="290">
        <f>VLOOKUP($A75,'371'!$AF$1:$HL$2,4,FALSE)</f>
        <v>0</v>
      </c>
      <c r="E75" s="292">
        <f>VLOOKUP($A75,'371'!$AF$1:$HL$2,5,FALSE)</f>
        <v>0</v>
      </c>
      <c r="F75" s="337"/>
      <c r="G75" s="73">
        <f>VLOOKUP($A75,'371'!$AF$1:$HL$2,6,FALSE)</f>
        <v>0</v>
      </c>
      <c r="H75" s="24">
        <f>VLOOKUP($A75,'371'!$AF$1:$HL$2,7,FALSE)</f>
        <v>0</v>
      </c>
      <c r="I75" s="24">
        <f>VLOOKUP($A75,'371'!$AF$1:$HL$2,8,FALSE)</f>
        <v>0</v>
      </c>
      <c r="J75" s="24">
        <f>VLOOKUP($A75,'371'!$AF$1:$HL$2,9,FALSE)</f>
        <v>0</v>
      </c>
      <c r="K75" s="24">
        <f>VLOOKUP($A75,'371'!$AF$1:$HL$2,10,FALSE)</f>
        <v>0</v>
      </c>
      <c r="L75" s="24">
        <f>VLOOKUP($A75,'371'!$AF$1:$HL$2,11,FALSE)</f>
        <v>0</v>
      </c>
      <c r="M75" s="137">
        <f>VLOOKUP($A75,'371'!$AF$1:$HL$2,12,FALSE)</f>
        <v>0</v>
      </c>
      <c r="N75" s="337"/>
      <c r="O75" s="74">
        <f>VLOOKUP($A75,'371'!$AF$1:$HL$2,13,FALSE)</f>
        <v>0</v>
      </c>
      <c r="P75" s="69">
        <f>VLOOKUP($A75,'371'!$AF$1:$HL$2,14,FALSE)</f>
        <v>0</v>
      </c>
      <c r="Q75" s="69">
        <f>VLOOKUP($A75,'371'!$AF$1:$HL$2,15,FALSE)</f>
        <v>0</v>
      </c>
      <c r="R75" s="69">
        <f>VLOOKUP($A75,'371'!$AF$1:$HL$2,16,FALSE)</f>
        <v>0</v>
      </c>
      <c r="S75" s="69">
        <f>VLOOKUP($A75,'371'!$AF$1:$HL$2,17,FALSE)</f>
        <v>0</v>
      </c>
      <c r="T75" s="69">
        <f>VLOOKUP($A75,'371'!$AF$1:$HL$2,18,FALSE)</f>
        <v>0</v>
      </c>
      <c r="U75" s="75">
        <f>VLOOKUP($A75,'371'!$AF$1:$HL$2,19,FALSE)</f>
        <v>0</v>
      </c>
      <c r="V75" s="337"/>
      <c r="W75" s="74">
        <f>VLOOKUP($A75,'371'!$AF$1:$HL$2,20,FALSE)</f>
        <v>0</v>
      </c>
      <c r="X75" s="69">
        <f>VLOOKUP($A75,'371'!$AF$1:$HL$2,21,FALSE)</f>
        <v>0</v>
      </c>
      <c r="Y75" s="69">
        <f>VLOOKUP($A75,'371'!$AF$1:$HL$2,22,FALSE)</f>
        <v>0</v>
      </c>
      <c r="Z75" s="69">
        <f>VLOOKUP($A75,'371'!$AF$1:$HL$2,23,FALSE)</f>
        <v>0</v>
      </c>
      <c r="AA75" s="69">
        <f>VLOOKUP($A75,'371'!$AF$1:$HL$2,24,FALSE)</f>
        <v>0</v>
      </c>
      <c r="AB75" s="69">
        <f>VLOOKUP($A75,'371'!$AF$1:$HL$2,25,FALSE)</f>
        <v>0</v>
      </c>
      <c r="AC75" s="75">
        <f>VLOOKUP($A75,'371'!$AF$1:$HL$2,26,FALSE)</f>
        <v>0</v>
      </c>
      <c r="AD75" s="337"/>
      <c r="AE75" s="74">
        <f>VLOOKUP($A75,'371'!$AF$1:$HL$2,27,FALSE)</f>
        <v>0</v>
      </c>
      <c r="AF75" s="69">
        <f>VLOOKUP($A75,'371'!$AF$1:$HL$2,28,FALSE)</f>
        <v>0</v>
      </c>
      <c r="AG75" s="69">
        <f>VLOOKUP($A75,'371'!$AF$1:$HL$2,29,FALSE)</f>
        <v>0</v>
      </c>
      <c r="AH75" s="69">
        <f>VLOOKUP($A75,'371'!$AF$1:$HL$2,30,FALSE)</f>
        <v>0</v>
      </c>
      <c r="AI75" s="69">
        <f>VLOOKUP($A75,'371'!$AF$1:$HL$2,31,FALSE)</f>
        <v>0</v>
      </c>
      <c r="AJ75" s="69">
        <f>VLOOKUP($A75,'371'!$AF$1:$HL$2,32,FALSE)</f>
        <v>0</v>
      </c>
      <c r="AK75" s="75">
        <f>VLOOKUP($A75,'371'!$AF$1:$HL$2,33,FALSE)</f>
        <v>0</v>
      </c>
      <c r="AL75" s="337"/>
      <c r="AM75" s="74">
        <f>VLOOKUP($A75,'371'!$AF$1:$HL$2,34,FALSE)</f>
        <v>0</v>
      </c>
      <c r="AN75" s="69">
        <f>VLOOKUP($A75,'371'!$AF$1:$HL$2,35,FALSE)</f>
        <v>0</v>
      </c>
      <c r="AO75" s="69">
        <f>VLOOKUP($A75,'371'!$AF$1:$HL$2,36,FALSE)</f>
        <v>0</v>
      </c>
      <c r="AP75" s="69">
        <f>VLOOKUP($A75,'371'!$AF$1:$HL$2,37,FALSE)</f>
        <v>0</v>
      </c>
      <c r="AQ75" s="69">
        <f>VLOOKUP($A75,'371'!$AF$1:$HL$2,38,FALSE)</f>
        <v>0</v>
      </c>
      <c r="AR75" s="69">
        <f>VLOOKUP($A75,'371'!$AF$1:$HL$2,39,FALSE)</f>
        <v>0</v>
      </c>
      <c r="AS75" s="75">
        <f>VLOOKUP($A75,'371'!$AF$1:$HL$2,40,FALSE)</f>
        <v>0</v>
      </c>
      <c r="AT75" s="337"/>
      <c r="AU75" s="74">
        <f>VLOOKUP($A75,'371'!$AF$1:$HL$2,41,FALSE)</f>
        <v>0</v>
      </c>
      <c r="AV75" s="69">
        <f>VLOOKUP($A75,'371'!$AF$1:$HL$2,42,FALSE)</f>
        <v>0</v>
      </c>
      <c r="AW75" s="69">
        <f>VLOOKUP($A75,'371'!$AF$1:$HL$2,43,FALSE)</f>
        <v>0</v>
      </c>
      <c r="AX75" s="69">
        <f>VLOOKUP($A75,'371'!$AF$1:$HL$2,44,FALSE)</f>
        <v>0</v>
      </c>
      <c r="AY75" s="69">
        <f>VLOOKUP($A75,'371'!$AF$1:$HL$2,45,FALSE)</f>
        <v>0</v>
      </c>
      <c r="AZ75" s="69">
        <f>VLOOKUP($A75,'371'!$AF$1:$HL$2,46,FALSE)</f>
        <v>0</v>
      </c>
      <c r="BA75" s="75">
        <f>VLOOKUP($A75,'371'!$AF$1:$HL$2,47,FALSE)</f>
        <v>0</v>
      </c>
      <c r="BB75" s="337"/>
      <c r="BC75" s="74">
        <f>VLOOKUP($A75,'371'!$AF$1:$HL$2,48,FALSE)</f>
        <v>0</v>
      </c>
      <c r="BD75" s="69">
        <f>VLOOKUP($A75,'371'!$AF$1:$HL$2,49,FALSE)</f>
        <v>0</v>
      </c>
      <c r="BE75" s="69">
        <f>VLOOKUP($A75,'371'!$AF$1:$HL$2,50,FALSE)</f>
        <v>0</v>
      </c>
      <c r="BF75" s="69">
        <f>VLOOKUP($A75,'371'!$AF$1:$HL$2,51,FALSE)</f>
        <v>0</v>
      </c>
      <c r="BG75" s="69">
        <f>VLOOKUP($A75,'371'!$AF$1:$HL$2,52,FALSE)</f>
        <v>0</v>
      </c>
      <c r="BH75" s="69">
        <f>VLOOKUP($A75,'371'!$AF$1:$HL$2,53,FALSE)</f>
        <v>0</v>
      </c>
      <c r="BI75" s="75">
        <f>VLOOKUP($A75,'371'!$AF$1:$HL$2,54,FALSE)</f>
        <v>0</v>
      </c>
      <c r="BJ75" s="337"/>
      <c r="BK75" s="74">
        <f>VLOOKUP($A75,'371'!$AF$1:$HL$2,55,FALSE)</f>
        <v>0</v>
      </c>
      <c r="BL75" s="69">
        <f>VLOOKUP($A75,'371'!$AF$1:$HL$2,56,FALSE)</f>
        <v>0</v>
      </c>
      <c r="BM75" s="69">
        <f>VLOOKUP($A75,'371'!$AF$1:$HL$2,57,FALSE)</f>
        <v>0</v>
      </c>
      <c r="BN75" s="69">
        <f>VLOOKUP($A75,'371'!$AF$1:$HL$2,58,FALSE)</f>
        <v>0</v>
      </c>
      <c r="BO75" s="69">
        <f>VLOOKUP($A75,'371'!$AF$1:$HL$2,59,FALSE)</f>
        <v>0</v>
      </c>
      <c r="BP75" s="69">
        <f>VLOOKUP($A75,'371'!$AF$1:$HL$2,60,FALSE)</f>
        <v>0</v>
      </c>
      <c r="BQ75" s="75">
        <f>VLOOKUP($A75,'371'!$AF$1:$HL$2,61,FALSE)</f>
        <v>0</v>
      </c>
      <c r="BR75" s="337"/>
      <c r="BS75" s="74">
        <f>VLOOKUP($A75,'371'!$AF$1:$HL$2,62,FALSE)</f>
        <v>0</v>
      </c>
      <c r="BT75" s="69">
        <f>VLOOKUP($A75,'371'!$AF$1:$HL$2,63,FALSE)</f>
        <v>0</v>
      </c>
      <c r="BU75" s="69">
        <f>VLOOKUP($A75,'371'!$AF$1:$HL$2,64,FALSE)</f>
        <v>0</v>
      </c>
      <c r="BV75" s="69">
        <f>VLOOKUP($A75,'371'!$AF$1:$HL$2,65,FALSE)</f>
        <v>0</v>
      </c>
      <c r="BW75" s="69">
        <f>VLOOKUP($A75,'371'!$AF$1:$HL$2,66,FALSE)</f>
        <v>0</v>
      </c>
      <c r="BX75" s="69">
        <f>VLOOKUP($A75,'371'!$AF$1:$HL$2,67,FALSE)</f>
        <v>0</v>
      </c>
      <c r="BY75" s="75">
        <f>VLOOKUP($A75,'371'!$AF$1:$HL$2,68,FALSE)</f>
        <v>0</v>
      </c>
      <c r="BZ75" s="337"/>
      <c r="CA75" s="74">
        <f>VLOOKUP($A75,'371'!$AF$1:$HL$2,69,FALSE)</f>
        <v>0</v>
      </c>
      <c r="CB75" s="69">
        <f>VLOOKUP($A75,'371'!$AF$1:$HL$2,70,FALSE)</f>
        <v>0</v>
      </c>
      <c r="CC75" s="69">
        <f>VLOOKUP($A75,'371'!$AF$1:$HL$2,71,FALSE)</f>
        <v>0</v>
      </c>
      <c r="CD75" s="69">
        <f>VLOOKUP($A75,'371'!$AF$1:$HL$2,72,FALSE)</f>
        <v>0</v>
      </c>
      <c r="CE75" s="69">
        <f>VLOOKUP($A75,'371'!$AF$1:$HL$2,73,FALSE)</f>
        <v>0</v>
      </c>
      <c r="CF75" s="69">
        <f>VLOOKUP($A75,'371'!$AF$1:$HL$2,74,FALSE)</f>
        <v>0</v>
      </c>
      <c r="CG75" s="75">
        <f>VLOOKUP($A75,'371'!$AF$1:$HL$2,75,FALSE)</f>
        <v>0</v>
      </c>
      <c r="CH75" s="337"/>
      <c r="CI75" s="74">
        <f>VLOOKUP($A75,'371'!$AF$1:$HL$2,76,FALSE)</f>
        <v>0</v>
      </c>
      <c r="CJ75" s="69">
        <f>VLOOKUP($A75,'371'!$AF$1:$HL$2,77,FALSE)</f>
        <v>0</v>
      </c>
      <c r="CK75" s="69">
        <f>VLOOKUP($A75,'371'!$AF$1:$HL$2,78,FALSE)</f>
        <v>0</v>
      </c>
      <c r="CL75" s="69">
        <f>VLOOKUP($A75,'371'!$AF$1:$HL$2,79,FALSE)</f>
        <v>0</v>
      </c>
      <c r="CM75" s="69">
        <f>VLOOKUP($A75,'371'!$AF$1:$HL$2,80,FALSE)</f>
        <v>0</v>
      </c>
      <c r="CN75" s="69">
        <f>VLOOKUP($A75,'371'!$AF$1:$HL$2,81,FALSE)</f>
        <v>0</v>
      </c>
      <c r="CO75" s="75">
        <f>VLOOKUP($A75,'371'!$AF$1:$HL$2,82,FALSE)</f>
        <v>0</v>
      </c>
      <c r="CP75" s="337"/>
      <c r="CQ75" s="74">
        <f>VLOOKUP($A75,'371'!$AF$1:$HL$2,83,FALSE)</f>
        <v>0</v>
      </c>
      <c r="CR75" s="69">
        <f>VLOOKUP($A75,'371'!$AF$1:$HL$2,84,FALSE)</f>
        <v>0</v>
      </c>
      <c r="CS75" s="69">
        <f>VLOOKUP($A75,'371'!$AF$1:$HL$2,85,FALSE)</f>
        <v>0</v>
      </c>
      <c r="CT75" s="69">
        <f>VLOOKUP($A75,'371'!$AF$1:$HL$2,86,FALSE)</f>
        <v>0</v>
      </c>
      <c r="CU75" s="69">
        <f>VLOOKUP($A75,'371'!$AF$1:$HL$2,87,FALSE)</f>
        <v>0</v>
      </c>
      <c r="CV75" s="69">
        <f>VLOOKUP($A75,'371'!$AF$1:$HL$2,88,FALSE)</f>
        <v>0</v>
      </c>
      <c r="CW75" s="75">
        <f>VLOOKUP($A75,'371'!$AF$1:$HL$2,89,FALSE)</f>
        <v>0</v>
      </c>
      <c r="CX75" s="337"/>
      <c r="CY75" s="74">
        <f>VLOOKUP($A75,'371'!$AF$1:$HL$2,90,FALSE)</f>
        <v>0</v>
      </c>
      <c r="CZ75" s="69">
        <f>VLOOKUP($A75,'371'!$AF$1:$HL$2,91,FALSE)</f>
        <v>0</v>
      </c>
      <c r="DA75" s="69">
        <f>VLOOKUP($A75,'371'!$AF$1:$HL$2,92,FALSE)</f>
        <v>0</v>
      </c>
      <c r="DB75" s="69">
        <f>VLOOKUP($A75,'371'!$AF$1:$HL$2,93,FALSE)</f>
        <v>0</v>
      </c>
      <c r="DC75" s="69">
        <f>VLOOKUP($A75,'371'!$AF$1:$HL$2,94,FALSE)</f>
        <v>0</v>
      </c>
      <c r="DD75" s="69">
        <f>VLOOKUP($A75,'371'!$AF$1:$HL$2,95,FALSE)</f>
        <v>0</v>
      </c>
      <c r="DE75" s="75">
        <f>VLOOKUP($A75,'371'!$AF$1:$HL$2,96,FALSE)</f>
        <v>0</v>
      </c>
      <c r="DF75" s="337"/>
      <c r="DG75" s="74">
        <f>VLOOKUP($A75,'371'!$AF$1:$HL$2,97,FALSE)</f>
        <v>0</v>
      </c>
      <c r="DH75" s="69">
        <f>VLOOKUP($A75,'371'!$AF$1:$HL$2,98,FALSE)</f>
        <v>0</v>
      </c>
      <c r="DI75" s="69">
        <f>VLOOKUP($A75,'371'!$AF$1:$HL$2,99,FALSE)</f>
        <v>0</v>
      </c>
      <c r="DJ75" s="69">
        <f>VLOOKUP($A75,'371'!$AF$1:$HL$2,100,FALSE)</f>
        <v>0</v>
      </c>
      <c r="DK75" s="69">
        <f>VLOOKUP($A75,'371'!$AF$1:$HL$2,101,FALSE)</f>
        <v>0</v>
      </c>
      <c r="DL75" s="69">
        <f>VLOOKUP($A75,'371'!$AF$1:$HL$2,102,FALSE)</f>
        <v>0</v>
      </c>
      <c r="DM75" s="75">
        <f>VLOOKUP($A75,'371'!$AF$1:$HL$2,103,FALSE)</f>
        <v>0</v>
      </c>
      <c r="DN75" s="337"/>
      <c r="DO75" s="74">
        <f>VLOOKUP($A75,'371'!$AF$1:$HL$2,104,FALSE)</f>
        <v>0</v>
      </c>
      <c r="DP75" s="69">
        <f>VLOOKUP($A75,'371'!$AF$1:$HL$2,105,FALSE)</f>
        <v>0</v>
      </c>
      <c r="DQ75" s="69">
        <f>VLOOKUP($A75,'371'!$AF$1:$HL$2,106,FALSE)</f>
        <v>0</v>
      </c>
      <c r="DR75" s="69">
        <f>VLOOKUP($A75,'371'!$AF$1:$HL$2,107,FALSE)</f>
        <v>0</v>
      </c>
      <c r="DS75" s="69">
        <f>VLOOKUP($A75,'371'!$AF$1:$HL$2,108,FALSE)</f>
        <v>0</v>
      </c>
      <c r="DT75" s="69">
        <f>VLOOKUP($A75,'371'!$AF$1:$HL$2,109,FALSE)</f>
        <v>0</v>
      </c>
      <c r="DU75" s="75">
        <f>VLOOKUP($A75,'371'!$AF$1:$HL$2,110,FALSE)</f>
        <v>0</v>
      </c>
      <c r="DV75" s="337"/>
      <c r="DW75" s="74">
        <f>VLOOKUP($A75,'371'!$AF$1:$HL$2,111,FALSE)</f>
        <v>0</v>
      </c>
      <c r="DX75" s="69">
        <f>VLOOKUP($A75,'371'!$AF$1:$HL$2,112,FALSE)</f>
        <v>0</v>
      </c>
      <c r="DY75" s="69">
        <f>VLOOKUP($A75,'371'!$AF$1:$HL$2,113,FALSE)</f>
        <v>0</v>
      </c>
      <c r="DZ75" s="69">
        <f>VLOOKUP($A75,'371'!$AF$1:$HL$2,114,FALSE)</f>
        <v>0</v>
      </c>
      <c r="EA75" s="69">
        <f>VLOOKUP($A75,'371'!$AF$1:$HL$2,115,FALSE)</f>
        <v>0</v>
      </c>
      <c r="EB75" s="69">
        <f>VLOOKUP($A75,'371'!$AF$1:$HL$2,116,FALSE)</f>
        <v>0</v>
      </c>
      <c r="EC75" s="75">
        <f>VLOOKUP($A75,'371'!$AF$1:$HL$2,117,FALSE)</f>
        <v>0</v>
      </c>
      <c r="ED75" s="337"/>
      <c r="EE75" s="74">
        <f>VLOOKUP($A75,'371'!$AF$1:$HL$2,118,FALSE)</f>
        <v>0</v>
      </c>
      <c r="EF75" s="69">
        <f>VLOOKUP($A75,'371'!$AF$1:$HL$2,119,FALSE)</f>
        <v>0</v>
      </c>
      <c r="EG75" s="69">
        <f>VLOOKUP($A75,'371'!$AF$1:$HL$2,120,FALSE)</f>
        <v>0</v>
      </c>
      <c r="EH75" s="69">
        <f>VLOOKUP($A75,'371'!$AF$1:$HL$2,121,FALSE)</f>
        <v>0</v>
      </c>
      <c r="EI75" s="69">
        <f>VLOOKUP($A75,'371'!$AF$1:$HL$2,122,FALSE)</f>
        <v>0</v>
      </c>
      <c r="EJ75" s="69">
        <f>VLOOKUP($A75,'371'!$AF$1:$HL$2,123,FALSE)</f>
        <v>0</v>
      </c>
      <c r="EK75" s="75">
        <f>VLOOKUP($A75,'371'!$AF$1:$HL$2,124,FALSE)</f>
        <v>0</v>
      </c>
      <c r="EL75" s="337"/>
      <c r="EM75" s="74">
        <f>VLOOKUP($A75,'371'!$AF$1:$HL$2,125,FALSE)</f>
        <v>0</v>
      </c>
      <c r="EN75" s="69">
        <f>VLOOKUP($A75,'371'!$AF$1:$HL$2,126,FALSE)</f>
        <v>0</v>
      </c>
      <c r="EO75" s="69">
        <f>VLOOKUP($A75,'371'!$AF$1:$HL$2,127,FALSE)</f>
        <v>0</v>
      </c>
      <c r="EP75" s="69">
        <f>VLOOKUP($A75,'371'!$AF$1:$HL$2,128,FALSE)</f>
        <v>0</v>
      </c>
      <c r="EQ75" s="69">
        <f>VLOOKUP($A75,'371'!$AF$1:$HL$2,129,FALSE)</f>
        <v>0</v>
      </c>
      <c r="ER75" s="69">
        <f>VLOOKUP($A75,'371'!$AF$1:$HL$2,130,FALSE)</f>
        <v>0</v>
      </c>
      <c r="ES75" s="75">
        <f>VLOOKUP($A75,'371'!$AF$1:$HL$2,131,FALSE)</f>
        <v>0</v>
      </c>
      <c r="ET75" s="337"/>
      <c r="EU75" s="74">
        <f>VLOOKUP($A75,'371'!$AF$1:$HL$2,132,FALSE)</f>
        <v>0</v>
      </c>
      <c r="EV75" s="69">
        <f>VLOOKUP($A75,'371'!$AF$1:$HL$2,133,FALSE)</f>
        <v>0</v>
      </c>
      <c r="EW75" s="69">
        <f>VLOOKUP($A75,'371'!$AF$1:$HL$2,134,FALSE)</f>
        <v>0</v>
      </c>
      <c r="EX75" s="69">
        <f>VLOOKUP($A75,'371'!$AF$1:$HL$2,135,FALSE)</f>
        <v>0</v>
      </c>
      <c r="EY75" s="69">
        <f>VLOOKUP($A75,'371'!$AF$1:$HL$2,136,FALSE)</f>
        <v>0</v>
      </c>
      <c r="EZ75" s="69">
        <f>VLOOKUP($A75,'371'!$AF$1:$HL$2,137,FALSE)</f>
        <v>0</v>
      </c>
      <c r="FA75" s="75">
        <f>VLOOKUP($A75,'371'!$AF$1:$HL$2,138,FALSE)</f>
        <v>0</v>
      </c>
      <c r="FB75" s="337"/>
      <c r="FC75" s="74">
        <f>VLOOKUP($A75,'371'!$AF$1:$HL$2,139,FALSE)</f>
        <v>0</v>
      </c>
      <c r="FD75" s="69">
        <f>VLOOKUP($A75,'371'!$AF$1:$HL$2,140,FALSE)</f>
        <v>0</v>
      </c>
      <c r="FE75" s="69">
        <f>VLOOKUP($A75,'371'!$AF$1:$HL$2,141,FALSE)</f>
        <v>0</v>
      </c>
      <c r="FF75" s="69">
        <f>VLOOKUP($A75,'371'!$AF$1:$HL$2,142,FALSE)</f>
        <v>0</v>
      </c>
      <c r="FG75" s="69">
        <f>VLOOKUP($A75,'371'!$AF$1:$HL$2,143,FALSE)</f>
        <v>0</v>
      </c>
      <c r="FH75" s="69">
        <f>VLOOKUP($A75,'371'!$AF$1:$HL$2,144,FALSE)</f>
        <v>0</v>
      </c>
      <c r="FI75" s="75">
        <f>VLOOKUP($A75,'371'!$AF$1:$HL$2,145,FALSE)</f>
        <v>0</v>
      </c>
      <c r="FJ75" s="337"/>
      <c r="FK75" s="74">
        <f>VLOOKUP($A75,'371'!$AF$1:$HL$2,146,FALSE)</f>
        <v>0</v>
      </c>
      <c r="FL75" s="69">
        <f>VLOOKUP($A75,'371'!$AF$1:$HL$2,147,FALSE)</f>
        <v>0</v>
      </c>
      <c r="FM75" s="69">
        <f>VLOOKUP($A75,'371'!$AF$1:$HL$2,148,FALSE)</f>
        <v>0</v>
      </c>
      <c r="FN75" s="69">
        <f>VLOOKUP($A75,'371'!$AF$1:$HL$2,149,FALSE)</f>
        <v>0</v>
      </c>
      <c r="FO75" s="69">
        <f>VLOOKUP($A75,'371'!$AF$1:$HL$2,150,FALSE)</f>
        <v>0</v>
      </c>
      <c r="FP75" s="69">
        <f>VLOOKUP($A75,'371'!$AF$1:$HL$2,151,FALSE)</f>
        <v>0</v>
      </c>
      <c r="FQ75" s="75">
        <f>VLOOKUP($A75,'371'!$AF$1:$HL$2,152,FALSE)</f>
        <v>0</v>
      </c>
      <c r="FR75" s="337"/>
      <c r="FS75" s="74">
        <f>VLOOKUP($A75,'371'!$AF$1:$HL$2,153,FALSE)</f>
        <v>0</v>
      </c>
      <c r="FT75" s="69">
        <f>VLOOKUP($A75,'371'!$AF$1:$HL$2,154,FALSE)</f>
        <v>0</v>
      </c>
      <c r="FU75" s="69">
        <f>VLOOKUP($A75,'371'!$AF$1:$HL$2,155,FALSE)</f>
        <v>0</v>
      </c>
      <c r="FV75" s="69">
        <f>VLOOKUP($A75,'371'!$AF$1:$HL$2,156,FALSE)</f>
        <v>0</v>
      </c>
      <c r="FW75" s="69">
        <f>VLOOKUP($A75,'371'!$AF$1:$HL$2,157,FALSE)</f>
        <v>0</v>
      </c>
      <c r="FX75" s="69">
        <f>VLOOKUP($A75,'371'!$AF$1:$HL$2,158,FALSE)</f>
        <v>0</v>
      </c>
      <c r="FY75" s="75">
        <f>VLOOKUP($A75,'371'!$AF$1:$HL$2,159,FALSE)</f>
        <v>0</v>
      </c>
      <c r="FZ75" s="337"/>
      <c r="GA75" s="74">
        <f>VLOOKUP($A75,'371'!$AF$1:$HL$2,160,FALSE)</f>
        <v>0</v>
      </c>
      <c r="GB75" s="69">
        <f>VLOOKUP($A75,'371'!$AF$1:$HL$2,161,FALSE)</f>
        <v>0</v>
      </c>
      <c r="GC75" s="69">
        <f>VLOOKUP($A75,'371'!$AF$1:$HL$2,162,FALSE)</f>
        <v>0</v>
      </c>
      <c r="GD75" s="69">
        <f>VLOOKUP($A75,'371'!$AF$1:$HL$2,163,FALSE)</f>
        <v>0</v>
      </c>
      <c r="GE75" s="69">
        <f>VLOOKUP($A75,'371'!$AF$1:$HL$2,164,FALSE)</f>
        <v>0</v>
      </c>
      <c r="GF75" s="69">
        <f>VLOOKUP($A75,'371'!$AF$1:$HL$2,165,FALSE)</f>
        <v>0</v>
      </c>
      <c r="GG75" s="75">
        <f>VLOOKUP($A75,'371'!$AF$1:$HL$2,166,FALSE)</f>
        <v>0</v>
      </c>
      <c r="GH75" s="337"/>
      <c r="GI75" s="74">
        <f>VLOOKUP($A75,'371'!$AF$1:$HL$2,167,FALSE)</f>
        <v>0</v>
      </c>
      <c r="GJ75" s="69">
        <f>VLOOKUP($A75,'371'!$AF$1:$HL$2,168,FALSE)</f>
        <v>0</v>
      </c>
      <c r="GK75" s="69">
        <f>VLOOKUP($A75,'371'!$AF$1:$HL$2,169,FALSE)</f>
        <v>0</v>
      </c>
      <c r="GL75" s="69">
        <f>VLOOKUP($A75,'371'!$AF$1:$HL$2,170,FALSE)</f>
        <v>0</v>
      </c>
      <c r="GM75" s="69">
        <f>VLOOKUP($A75,'371'!$AF$1:$HL$2,171,FALSE)</f>
        <v>0</v>
      </c>
      <c r="GN75" s="69">
        <f>VLOOKUP($A75,'371'!$AF$1:$HL$2,172,FALSE)</f>
        <v>0</v>
      </c>
      <c r="GO75" s="75">
        <f>VLOOKUP($A75,'371'!$AF$1:$HL$2,173,FALSE)</f>
        <v>0</v>
      </c>
      <c r="GP75" s="337"/>
      <c r="GQ75" s="74">
        <f>VLOOKUP($A75,'371'!$AF$1:$HL$2,174,FALSE)</f>
        <v>0</v>
      </c>
      <c r="GR75" s="69">
        <f>VLOOKUP($A75,'371'!$AF$1:$HL$2,175,FALSE)</f>
        <v>0</v>
      </c>
      <c r="GS75" s="69">
        <f>VLOOKUP($A75,'371'!$AF$1:$HL$2,176,FALSE)</f>
        <v>0</v>
      </c>
      <c r="GT75" s="69">
        <f>VLOOKUP($A75,'371'!$AF$1:$HL$2,177,FALSE)</f>
        <v>0</v>
      </c>
      <c r="GU75" s="69">
        <f>VLOOKUP($A75,'371'!$AF$1:$HL$2,178,FALSE)</f>
        <v>0</v>
      </c>
      <c r="GV75" s="69">
        <f>VLOOKUP($A75,'371'!$AF$1:$HL$2,179,FALSE)</f>
        <v>0</v>
      </c>
      <c r="GW75" s="75">
        <f>VLOOKUP($A75,'371'!$AF$1:$HL$2,180,FALSE)</f>
        <v>0</v>
      </c>
      <c r="GX75" s="337"/>
      <c r="GY75" s="74">
        <f>VLOOKUP($A75,'371'!$AF$1:$HL$2,181,FALSE)</f>
        <v>0</v>
      </c>
      <c r="GZ75" s="69">
        <f>VLOOKUP($A75,'371'!$AF$1:$HL$2,182,FALSE)</f>
        <v>0</v>
      </c>
      <c r="HA75" s="69">
        <f>VLOOKUP($A75,'371'!$AF$1:$HL$2,183,FALSE)</f>
        <v>0</v>
      </c>
      <c r="HB75" s="69">
        <f>VLOOKUP($A75,'371'!$AF$1:$HL$2,184,FALSE)</f>
        <v>0</v>
      </c>
      <c r="HC75" s="69">
        <f>VLOOKUP($A75,'371'!$AF$1:$HL$2,185,FALSE)</f>
        <v>0</v>
      </c>
      <c r="HD75" s="69">
        <f>VLOOKUP($A75,'371'!$AF$1:$HL$2,186,FALSE)</f>
        <v>0</v>
      </c>
      <c r="HE75" s="124">
        <f>VLOOKUP($A75,'371'!$AF$1:$HL$2,187,FALSE)</f>
        <v>0</v>
      </c>
      <c r="HF75" s="24"/>
    </row>
    <row r="76" spans="1:214" x14ac:dyDescent="0.25">
      <c r="A76" s="290">
        <f t="shared" si="0"/>
        <v>272</v>
      </c>
      <c r="B76" s="291">
        <f>VLOOKUP($A76,'372'!$AG$1:$HM$2,2,FALSE)</f>
        <v>0</v>
      </c>
      <c r="C76" s="290">
        <f>VLOOKUP($A76,'372'!$AG$1:$HM$2,3,FALSE)</f>
        <v>0</v>
      </c>
      <c r="D76" s="290">
        <f>VLOOKUP($A76,'372'!$AG$1:$HM$2,4,FALSE)</f>
        <v>0</v>
      </c>
      <c r="E76" s="292">
        <f>VLOOKUP($A76,'372'!$AG$1:$HM$2,5,FALSE)</f>
        <v>0</v>
      </c>
      <c r="F76" s="337"/>
      <c r="G76" s="73">
        <f>VLOOKUP($A76,'372'!$AG$1:$HM$2,6,FALSE)</f>
        <v>0</v>
      </c>
      <c r="H76" s="24">
        <f>VLOOKUP($A76,'372'!$AG$1:$HM$2,7,FALSE)</f>
        <v>0</v>
      </c>
      <c r="I76" s="24">
        <f>VLOOKUP($A76,'372'!$AG$1:$HM$2,8,FALSE)</f>
        <v>0</v>
      </c>
      <c r="J76" s="24">
        <f>VLOOKUP($A76,'372'!$AG$1:$HM$2,9,FALSE)</f>
        <v>0</v>
      </c>
      <c r="K76" s="24">
        <f>VLOOKUP($A76,'372'!$AG$1:$HM$2,10,FALSE)</f>
        <v>0</v>
      </c>
      <c r="L76" s="24">
        <f>VLOOKUP($A76,'372'!$AG$1:$HM$2,11,FALSE)</f>
        <v>0</v>
      </c>
      <c r="M76" s="137">
        <f>VLOOKUP($A76,'372'!$AG$1:$HM$2,12,FALSE)</f>
        <v>0</v>
      </c>
      <c r="N76" s="337"/>
      <c r="O76" s="74">
        <f>VLOOKUP($A76,'372'!$AG$1:$HM$2,13,FALSE)</f>
        <v>0</v>
      </c>
      <c r="P76" s="69">
        <f>VLOOKUP($A76,'372'!$AG$1:$HM$2,14,FALSE)</f>
        <v>0</v>
      </c>
      <c r="Q76" s="69">
        <f>VLOOKUP($A76,'372'!$AG$1:$HM$2,15,FALSE)</f>
        <v>0</v>
      </c>
      <c r="R76" s="69">
        <f>VLOOKUP($A76,'372'!$AG$1:$HM$2,16,FALSE)</f>
        <v>0</v>
      </c>
      <c r="S76" s="69">
        <f>VLOOKUP($A76,'372'!$AG$1:$HM$2,17,FALSE)</f>
        <v>0</v>
      </c>
      <c r="T76" s="69">
        <f>VLOOKUP($A76,'372'!$AG$1:$HM$2,18,FALSE)</f>
        <v>0</v>
      </c>
      <c r="U76" s="75">
        <f>VLOOKUP($A76,'372'!$AG$1:$HM$2,19,FALSE)</f>
        <v>0</v>
      </c>
      <c r="V76" s="337"/>
      <c r="W76" s="74">
        <f>VLOOKUP($A76,'372'!$AG$1:$HM$2,20,FALSE)</f>
        <v>0</v>
      </c>
      <c r="X76" s="69">
        <f>VLOOKUP($A76,'372'!$AG$1:$HM$2,21,FALSE)</f>
        <v>0</v>
      </c>
      <c r="Y76" s="69">
        <f>VLOOKUP($A76,'372'!$AG$1:$HM$2,22,FALSE)</f>
        <v>0</v>
      </c>
      <c r="Z76" s="69">
        <f>VLOOKUP($A76,'372'!$AG$1:$HM$2,23,FALSE)</f>
        <v>0</v>
      </c>
      <c r="AA76" s="69">
        <f>VLOOKUP($A76,'372'!$AG$1:$HM$2,24,FALSE)</f>
        <v>0</v>
      </c>
      <c r="AB76" s="69">
        <f>VLOOKUP($A76,'372'!$AG$1:$HM$2,25,FALSE)</f>
        <v>0</v>
      </c>
      <c r="AC76" s="75">
        <f>VLOOKUP($A76,'372'!$AG$1:$HM$2,26,FALSE)</f>
        <v>0</v>
      </c>
      <c r="AD76" s="337"/>
      <c r="AE76" s="74">
        <f>VLOOKUP($A76,'372'!$AG$1:$HM$2,27,FALSE)</f>
        <v>0</v>
      </c>
      <c r="AF76" s="69">
        <f>VLOOKUP($A76,'372'!$AG$1:$HM$2,28,FALSE)</f>
        <v>0</v>
      </c>
      <c r="AG76" s="69">
        <f>VLOOKUP($A76,'372'!$AG$1:$HM$2,29,FALSE)</f>
        <v>0</v>
      </c>
      <c r="AH76" s="69">
        <f>VLOOKUP($A76,'372'!$AG$1:$HM$2,30,FALSE)</f>
        <v>0</v>
      </c>
      <c r="AI76" s="69">
        <f>VLOOKUP($A76,'372'!$AG$1:$HM$2,31,FALSE)</f>
        <v>0</v>
      </c>
      <c r="AJ76" s="69">
        <f>VLOOKUP($A76,'372'!$AG$1:$HM$2,32,FALSE)</f>
        <v>0</v>
      </c>
      <c r="AK76" s="75">
        <f>VLOOKUP($A76,'372'!$AG$1:$HM$2,33,FALSE)</f>
        <v>0</v>
      </c>
      <c r="AL76" s="337"/>
      <c r="AM76" s="74">
        <f>VLOOKUP($A76,'372'!$AG$1:$HM$2,34,FALSE)</f>
        <v>0</v>
      </c>
      <c r="AN76" s="69">
        <f>VLOOKUP($A76,'372'!$AG$1:$HM$2,35,FALSE)</f>
        <v>0</v>
      </c>
      <c r="AO76" s="69">
        <f>VLOOKUP($A76,'372'!$AG$1:$HM$2,36,FALSE)</f>
        <v>0</v>
      </c>
      <c r="AP76" s="69">
        <f>VLOOKUP($A76,'372'!$AG$1:$HM$2,37,FALSE)</f>
        <v>0</v>
      </c>
      <c r="AQ76" s="69">
        <f>VLOOKUP($A76,'372'!$AG$1:$HM$2,38,FALSE)</f>
        <v>0</v>
      </c>
      <c r="AR76" s="69">
        <f>VLOOKUP($A76,'372'!$AG$1:$HM$2,39,FALSE)</f>
        <v>0</v>
      </c>
      <c r="AS76" s="75">
        <f>VLOOKUP($A76,'372'!$AG$1:$HM$2,40,FALSE)</f>
        <v>0</v>
      </c>
      <c r="AT76" s="337"/>
      <c r="AU76" s="74">
        <f>VLOOKUP($A76,'372'!$AG$1:$HM$2,41,FALSE)</f>
        <v>0</v>
      </c>
      <c r="AV76" s="69">
        <f>VLOOKUP($A76,'372'!$AG$1:$HM$2,42,FALSE)</f>
        <v>0</v>
      </c>
      <c r="AW76" s="69">
        <f>VLOOKUP($A76,'372'!$AG$1:$HM$2,43,FALSE)</f>
        <v>0</v>
      </c>
      <c r="AX76" s="69">
        <f>VLOOKUP($A76,'372'!$AG$1:$HM$2,44,FALSE)</f>
        <v>0</v>
      </c>
      <c r="AY76" s="69">
        <f>VLOOKUP($A76,'372'!$AG$1:$HM$2,45,FALSE)</f>
        <v>0</v>
      </c>
      <c r="AZ76" s="69">
        <f>VLOOKUP($A76,'372'!$AG$1:$HM$2,46,FALSE)</f>
        <v>0</v>
      </c>
      <c r="BA76" s="75">
        <f>VLOOKUP($A76,'372'!$AG$1:$HM$2,47,FALSE)</f>
        <v>0</v>
      </c>
      <c r="BB76" s="337"/>
      <c r="BC76" s="74">
        <f>VLOOKUP($A76,'372'!$AG$1:$HM$2,48,FALSE)</f>
        <v>0</v>
      </c>
      <c r="BD76" s="69">
        <f>VLOOKUP($A76,'372'!$AG$1:$HM$2,49,FALSE)</f>
        <v>0</v>
      </c>
      <c r="BE76" s="69">
        <f>VLOOKUP($A76,'372'!$AG$1:$HM$2,50,FALSE)</f>
        <v>0</v>
      </c>
      <c r="BF76" s="69">
        <f>VLOOKUP($A76,'372'!$AG$1:$HM$2,51,FALSE)</f>
        <v>0</v>
      </c>
      <c r="BG76" s="69">
        <f>VLOOKUP($A76,'372'!$AG$1:$HM$2,52,FALSE)</f>
        <v>0</v>
      </c>
      <c r="BH76" s="69">
        <f>VLOOKUP($A76,'372'!$AG$1:$HM$2,53,FALSE)</f>
        <v>0</v>
      </c>
      <c r="BI76" s="75">
        <f>VLOOKUP($A76,'372'!$AG$1:$HM$2,54,FALSE)</f>
        <v>0</v>
      </c>
      <c r="BJ76" s="337"/>
      <c r="BK76" s="74">
        <f>VLOOKUP($A76,'372'!$AG$1:$HM$2,55,FALSE)</f>
        <v>0</v>
      </c>
      <c r="BL76" s="69">
        <f>VLOOKUP($A76,'372'!$AG$1:$HM$2,56,FALSE)</f>
        <v>0</v>
      </c>
      <c r="BM76" s="69">
        <f>VLOOKUP($A76,'372'!$AG$1:$HM$2,57,FALSE)</f>
        <v>0</v>
      </c>
      <c r="BN76" s="69">
        <f>VLOOKUP($A76,'372'!$AG$1:$HM$2,58,FALSE)</f>
        <v>0</v>
      </c>
      <c r="BO76" s="69">
        <f>VLOOKUP($A76,'372'!$AG$1:$HM$2,59,FALSE)</f>
        <v>0</v>
      </c>
      <c r="BP76" s="69">
        <f>VLOOKUP($A76,'372'!$AG$1:$HM$2,60,FALSE)</f>
        <v>0</v>
      </c>
      <c r="BQ76" s="75">
        <f>VLOOKUP($A76,'372'!$AG$1:$HM$2,61,FALSE)</f>
        <v>0</v>
      </c>
      <c r="BR76" s="337"/>
      <c r="BS76" s="74">
        <f>VLOOKUP($A76,'372'!$AG$1:$HM$2,62,FALSE)</f>
        <v>0</v>
      </c>
      <c r="BT76" s="69">
        <f>VLOOKUP($A76,'372'!$AG$1:$HM$2,63,FALSE)</f>
        <v>0</v>
      </c>
      <c r="BU76" s="69">
        <f>VLOOKUP($A76,'372'!$AG$1:$HM$2,64,FALSE)</f>
        <v>0</v>
      </c>
      <c r="BV76" s="69">
        <f>VLOOKUP($A76,'372'!$AG$1:$HM$2,65,FALSE)</f>
        <v>0</v>
      </c>
      <c r="BW76" s="69">
        <f>VLOOKUP($A76,'372'!$AG$1:$HM$2,66,FALSE)</f>
        <v>0</v>
      </c>
      <c r="BX76" s="69">
        <f>VLOOKUP($A76,'372'!$AG$1:$HM$2,67,FALSE)</f>
        <v>0</v>
      </c>
      <c r="BY76" s="75">
        <f>VLOOKUP($A76,'372'!$AG$1:$HM$2,68,FALSE)</f>
        <v>0</v>
      </c>
      <c r="BZ76" s="337"/>
      <c r="CA76" s="74">
        <f>VLOOKUP($A76,'372'!$AG$1:$HM$2,69,FALSE)</f>
        <v>0</v>
      </c>
      <c r="CB76" s="69">
        <f>VLOOKUP($A76,'372'!$AG$1:$HM$2,70,FALSE)</f>
        <v>0</v>
      </c>
      <c r="CC76" s="69">
        <f>VLOOKUP($A76,'372'!$AG$1:$HM$2,71,FALSE)</f>
        <v>0</v>
      </c>
      <c r="CD76" s="69">
        <f>VLOOKUP($A76,'372'!$AG$1:$HM$2,72,FALSE)</f>
        <v>0</v>
      </c>
      <c r="CE76" s="69">
        <f>VLOOKUP($A76,'372'!$AG$1:$HM$2,73,FALSE)</f>
        <v>0</v>
      </c>
      <c r="CF76" s="69">
        <f>VLOOKUP($A76,'372'!$AG$1:$HM$2,74,FALSE)</f>
        <v>0</v>
      </c>
      <c r="CG76" s="75">
        <f>VLOOKUP($A76,'372'!$AG$1:$HM$2,75,FALSE)</f>
        <v>0</v>
      </c>
      <c r="CH76" s="337"/>
      <c r="CI76" s="74">
        <f>VLOOKUP($A76,'372'!$AG$1:$HM$2,76,FALSE)</f>
        <v>0</v>
      </c>
      <c r="CJ76" s="69">
        <f>VLOOKUP($A76,'372'!$AG$1:$HM$2,77,FALSE)</f>
        <v>0</v>
      </c>
      <c r="CK76" s="69">
        <f>VLOOKUP($A76,'372'!$AG$1:$HM$2,78,FALSE)</f>
        <v>0</v>
      </c>
      <c r="CL76" s="69">
        <f>VLOOKUP($A76,'372'!$AG$1:$HM$2,79,FALSE)</f>
        <v>0</v>
      </c>
      <c r="CM76" s="69">
        <f>VLOOKUP($A76,'372'!$AG$1:$HM$2,80,FALSE)</f>
        <v>0</v>
      </c>
      <c r="CN76" s="69">
        <f>VLOOKUP($A76,'372'!$AG$1:$HM$2,81,FALSE)</f>
        <v>0</v>
      </c>
      <c r="CO76" s="75">
        <f>VLOOKUP($A76,'372'!$AG$1:$HM$2,82,FALSE)</f>
        <v>0</v>
      </c>
      <c r="CP76" s="337"/>
      <c r="CQ76" s="74">
        <f>VLOOKUP($A76,'372'!$AG$1:$HM$2,83,FALSE)</f>
        <v>0</v>
      </c>
      <c r="CR76" s="69">
        <f>VLOOKUP($A76,'372'!$AG$1:$HM$2,84,FALSE)</f>
        <v>0</v>
      </c>
      <c r="CS76" s="69">
        <f>VLOOKUP($A76,'372'!$AG$1:$HM$2,85,FALSE)</f>
        <v>0</v>
      </c>
      <c r="CT76" s="69">
        <f>VLOOKUP($A76,'372'!$AG$1:$HM$2,86,FALSE)</f>
        <v>0</v>
      </c>
      <c r="CU76" s="69">
        <f>VLOOKUP($A76,'372'!$AG$1:$HM$2,87,FALSE)</f>
        <v>0</v>
      </c>
      <c r="CV76" s="69">
        <f>VLOOKUP($A76,'372'!$AG$1:$HM$2,88,FALSE)</f>
        <v>0</v>
      </c>
      <c r="CW76" s="75">
        <f>VLOOKUP($A76,'372'!$AG$1:$HM$2,89,FALSE)</f>
        <v>0</v>
      </c>
      <c r="CX76" s="337"/>
      <c r="CY76" s="74">
        <f>VLOOKUP($A76,'372'!$AG$1:$HM$2,90,FALSE)</f>
        <v>0</v>
      </c>
      <c r="CZ76" s="69">
        <f>VLOOKUP($A76,'372'!$AG$1:$HM$2,91,FALSE)</f>
        <v>0</v>
      </c>
      <c r="DA76" s="69">
        <f>VLOOKUP($A76,'372'!$AG$1:$HM$2,92,FALSE)</f>
        <v>0</v>
      </c>
      <c r="DB76" s="69">
        <f>VLOOKUP($A76,'372'!$AG$1:$HM$2,93,FALSE)</f>
        <v>0</v>
      </c>
      <c r="DC76" s="69">
        <f>VLOOKUP($A76,'372'!$AG$1:$HM$2,94,FALSE)</f>
        <v>0</v>
      </c>
      <c r="DD76" s="69">
        <f>VLOOKUP($A76,'372'!$AG$1:$HM$2,95,FALSE)</f>
        <v>0</v>
      </c>
      <c r="DE76" s="75">
        <f>VLOOKUP($A76,'372'!$AG$1:$HM$2,96,FALSE)</f>
        <v>0</v>
      </c>
      <c r="DF76" s="337"/>
      <c r="DG76" s="74">
        <f>VLOOKUP($A76,'372'!$AG$1:$HM$2,97,FALSE)</f>
        <v>0</v>
      </c>
      <c r="DH76" s="69">
        <f>VLOOKUP($A76,'372'!$AG$1:$HM$2,98,FALSE)</f>
        <v>0</v>
      </c>
      <c r="DI76" s="69">
        <f>VLOOKUP($A76,'372'!$AG$1:$HM$2,99,FALSE)</f>
        <v>0</v>
      </c>
      <c r="DJ76" s="69">
        <f>VLOOKUP($A76,'372'!$AG$1:$HM$2,100,FALSE)</f>
        <v>0</v>
      </c>
      <c r="DK76" s="69">
        <f>VLOOKUP($A76,'372'!$AG$1:$HM$2,101,FALSE)</f>
        <v>0</v>
      </c>
      <c r="DL76" s="69">
        <f>VLOOKUP($A76,'372'!$AG$1:$HM$2,102,FALSE)</f>
        <v>0</v>
      </c>
      <c r="DM76" s="75">
        <f>VLOOKUP($A76,'372'!$AG$1:$HM$2,103,FALSE)</f>
        <v>0</v>
      </c>
      <c r="DN76" s="337"/>
      <c r="DO76" s="74">
        <f>VLOOKUP($A76,'372'!$AG$1:$HM$2,104,FALSE)</f>
        <v>0</v>
      </c>
      <c r="DP76" s="69">
        <f>VLOOKUP($A76,'372'!$AG$1:$HM$2,105,FALSE)</f>
        <v>0</v>
      </c>
      <c r="DQ76" s="69">
        <f>VLOOKUP($A76,'372'!$AG$1:$HM$2,106,FALSE)</f>
        <v>0</v>
      </c>
      <c r="DR76" s="69">
        <f>VLOOKUP($A76,'372'!$AG$1:$HM$2,107,FALSE)</f>
        <v>0</v>
      </c>
      <c r="DS76" s="69">
        <f>VLOOKUP($A76,'372'!$AG$1:$HM$2,108,FALSE)</f>
        <v>0</v>
      </c>
      <c r="DT76" s="69">
        <f>VLOOKUP($A76,'372'!$AG$1:$HM$2,109,FALSE)</f>
        <v>0</v>
      </c>
      <c r="DU76" s="75">
        <f>VLOOKUP($A76,'372'!$AG$1:$HM$2,110,FALSE)</f>
        <v>0</v>
      </c>
      <c r="DV76" s="337"/>
      <c r="DW76" s="74">
        <f>VLOOKUP($A76,'372'!$AG$1:$HM$2,111,FALSE)</f>
        <v>0</v>
      </c>
      <c r="DX76" s="69">
        <f>VLOOKUP($A76,'372'!$AG$1:$HM$2,112,FALSE)</f>
        <v>0</v>
      </c>
      <c r="DY76" s="69">
        <f>VLOOKUP($A76,'372'!$AG$1:$HM$2,113,FALSE)</f>
        <v>0</v>
      </c>
      <c r="DZ76" s="69">
        <f>VLOOKUP($A76,'372'!$AG$1:$HM$2,114,FALSE)</f>
        <v>0</v>
      </c>
      <c r="EA76" s="69">
        <f>VLOOKUP($A76,'372'!$AG$1:$HM$2,115,FALSE)</f>
        <v>0</v>
      </c>
      <c r="EB76" s="69">
        <f>VLOOKUP($A76,'372'!$AG$1:$HM$2,116,FALSE)</f>
        <v>0</v>
      </c>
      <c r="EC76" s="75">
        <f>VLOOKUP($A76,'372'!$AG$1:$HM$2,117,FALSE)</f>
        <v>0</v>
      </c>
      <c r="ED76" s="337"/>
      <c r="EE76" s="74">
        <f>VLOOKUP($A76,'372'!$AG$1:$HM$2,118,FALSE)</f>
        <v>0</v>
      </c>
      <c r="EF76" s="69">
        <f>VLOOKUP($A76,'372'!$AG$1:$HM$2,119,FALSE)</f>
        <v>0</v>
      </c>
      <c r="EG76" s="69">
        <f>VLOOKUP($A76,'372'!$AG$1:$HM$2,120,FALSE)</f>
        <v>0</v>
      </c>
      <c r="EH76" s="69">
        <f>VLOOKUP($A76,'372'!$AG$1:$HM$2,121,FALSE)</f>
        <v>0</v>
      </c>
      <c r="EI76" s="69">
        <f>VLOOKUP($A76,'372'!$AG$1:$HM$2,122,FALSE)</f>
        <v>0</v>
      </c>
      <c r="EJ76" s="69">
        <f>VLOOKUP($A76,'372'!$AG$1:$HM$2,123,FALSE)</f>
        <v>0</v>
      </c>
      <c r="EK76" s="75">
        <f>VLOOKUP($A76,'372'!$AG$1:$HM$2,124,FALSE)</f>
        <v>0</v>
      </c>
      <c r="EL76" s="337"/>
      <c r="EM76" s="74">
        <f>VLOOKUP($A76,'372'!$AG$1:$HM$2,125,FALSE)</f>
        <v>0</v>
      </c>
      <c r="EN76" s="69">
        <f>VLOOKUP($A76,'372'!$AG$1:$HM$2,126,FALSE)</f>
        <v>0</v>
      </c>
      <c r="EO76" s="69">
        <f>VLOOKUP($A76,'372'!$AG$1:$HM$2,127,FALSE)</f>
        <v>0</v>
      </c>
      <c r="EP76" s="69">
        <f>VLOOKUP($A76,'372'!$AG$1:$HM$2,128,FALSE)</f>
        <v>0</v>
      </c>
      <c r="EQ76" s="69">
        <f>VLOOKUP($A76,'372'!$AG$1:$HM$2,129,FALSE)</f>
        <v>0</v>
      </c>
      <c r="ER76" s="69">
        <f>VLOOKUP($A76,'372'!$AG$1:$HM$2,130,FALSE)</f>
        <v>0</v>
      </c>
      <c r="ES76" s="75">
        <f>VLOOKUP($A76,'372'!$AG$1:$HM$2,131,FALSE)</f>
        <v>0</v>
      </c>
      <c r="ET76" s="337"/>
      <c r="EU76" s="74">
        <f>VLOOKUP($A76,'372'!$AG$1:$HM$2,132,FALSE)</f>
        <v>0</v>
      </c>
      <c r="EV76" s="69">
        <f>VLOOKUP($A76,'372'!$AG$1:$HM$2,133,FALSE)</f>
        <v>0</v>
      </c>
      <c r="EW76" s="69">
        <f>VLOOKUP($A76,'372'!$AG$1:$HM$2,134,FALSE)</f>
        <v>0</v>
      </c>
      <c r="EX76" s="69">
        <f>VLOOKUP($A76,'372'!$AG$1:$HM$2,135,FALSE)</f>
        <v>0</v>
      </c>
      <c r="EY76" s="69">
        <f>VLOOKUP($A76,'372'!$AG$1:$HM$2,136,FALSE)</f>
        <v>0</v>
      </c>
      <c r="EZ76" s="69">
        <f>VLOOKUP($A76,'372'!$AG$1:$HM$2,137,FALSE)</f>
        <v>0</v>
      </c>
      <c r="FA76" s="75">
        <f>VLOOKUP($A76,'372'!$AG$1:$HM$2,138,FALSE)</f>
        <v>0</v>
      </c>
      <c r="FB76" s="337"/>
      <c r="FC76" s="74">
        <f>VLOOKUP($A76,'372'!$AG$1:$HM$2,139,FALSE)</f>
        <v>0</v>
      </c>
      <c r="FD76" s="69">
        <f>VLOOKUP($A76,'372'!$AG$1:$HM$2,140,FALSE)</f>
        <v>0</v>
      </c>
      <c r="FE76" s="69">
        <f>VLOOKUP($A76,'372'!$AG$1:$HM$2,141,FALSE)</f>
        <v>0</v>
      </c>
      <c r="FF76" s="69">
        <f>VLOOKUP($A76,'372'!$AG$1:$HM$2,142,FALSE)</f>
        <v>0</v>
      </c>
      <c r="FG76" s="69">
        <f>VLOOKUP($A76,'372'!$AG$1:$HM$2,143,FALSE)</f>
        <v>0</v>
      </c>
      <c r="FH76" s="69">
        <f>VLOOKUP($A76,'372'!$AG$1:$HM$2,144,FALSE)</f>
        <v>0</v>
      </c>
      <c r="FI76" s="75">
        <f>VLOOKUP($A76,'372'!$AG$1:$HM$2,145,FALSE)</f>
        <v>0</v>
      </c>
      <c r="FJ76" s="337"/>
      <c r="FK76" s="74">
        <f>VLOOKUP($A76,'372'!$AG$1:$HM$2,146,FALSE)</f>
        <v>0</v>
      </c>
      <c r="FL76" s="69">
        <f>VLOOKUP($A76,'372'!$AG$1:$HM$2,147,FALSE)</f>
        <v>0</v>
      </c>
      <c r="FM76" s="69">
        <f>VLOOKUP($A76,'372'!$AG$1:$HM$2,148,FALSE)</f>
        <v>0</v>
      </c>
      <c r="FN76" s="69">
        <f>VLOOKUP($A76,'372'!$AG$1:$HM$2,149,FALSE)</f>
        <v>0</v>
      </c>
      <c r="FO76" s="69">
        <f>VLOOKUP($A76,'372'!$AG$1:$HM$2,150,FALSE)</f>
        <v>0</v>
      </c>
      <c r="FP76" s="69">
        <f>VLOOKUP($A76,'372'!$AG$1:$HM$2,151,FALSE)</f>
        <v>0</v>
      </c>
      <c r="FQ76" s="75">
        <f>VLOOKUP($A76,'372'!$AG$1:$HM$2,152,FALSE)</f>
        <v>0</v>
      </c>
      <c r="FR76" s="337"/>
      <c r="FS76" s="74">
        <f>VLOOKUP($A76,'372'!$AG$1:$HM$2,153,FALSE)</f>
        <v>0</v>
      </c>
      <c r="FT76" s="69">
        <f>VLOOKUP($A76,'372'!$AG$1:$HM$2,154,FALSE)</f>
        <v>0</v>
      </c>
      <c r="FU76" s="69">
        <f>VLOOKUP($A76,'372'!$AG$1:$HM$2,155,FALSE)</f>
        <v>0</v>
      </c>
      <c r="FV76" s="69">
        <f>VLOOKUP($A76,'372'!$AG$1:$HM$2,156,FALSE)</f>
        <v>0</v>
      </c>
      <c r="FW76" s="69">
        <f>VLOOKUP($A76,'372'!$AG$1:$HM$2,157,FALSE)</f>
        <v>0</v>
      </c>
      <c r="FX76" s="69">
        <f>VLOOKUP($A76,'372'!$AG$1:$HM$2,158,FALSE)</f>
        <v>0</v>
      </c>
      <c r="FY76" s="75">
        <f>VLOOKUP($A76,'372'!$AG$1:$HM$2,159,FALSE)</f>
        <v>0</v>
      </c>
      <c r="FZ76" s="337"/>
      <c r="GA76" s="74">
        <f>VLOOKUP($A76,'372'!$AG$1:$HM$2,160,FALSE)</f>
        <v>0</v>
      </c>
      <c r="GB76" s="69">
        <f>VLOOKUP($A76,'372'!$AG$1:$HM$2,161,FALSE)</f>
        <v>0</v>
      </c>
      <c r="GC76" s="69">
        <f>VLOOKUP($A76,'372'!$AG$1:$HM$2,162,FALSE)</f>
        <v>0</v>
      </c>
      <c r="GD76" s="69">
        <f>VLOOKUP($A76,'372'!$AG$1:$HM$2,163,FALSE)</f>
        <v>0</v>
      </c>
      <c r="GE76" s="69">
        <f>VLOOKUP($A76,'372'!$AG$1:$HM$2,164,FALSE)</f>
        <v>0</v>
      </c>
      <c r="GF76" s="69">
        <f>VLOOKUP($A76,'372'!$AG$1:$HM$2,165,FALSE)</f>
        <v>0</v>
      </c>
      <c r="GG76" s="75">
        <f>VLOOKUP($A76,'372'!$AG$1:$HM$2,166,FALSE)</f>
        <v>0</v>
      </c>
      <c r="GH76" s="337"/>
      <c r="GI76" s="74">
        <f>VLOOKUP($A76,'372'!$AG$1:$HM$2,167,FALSE)</f>
        <v>0</v>
      </c>
      <c r="GJ76" s="69">
        <f>VLOOKUP($A76,'372'!$AG$1:$HM$2,168,FALSE)</f>
        <v>0</v>
      </c>
      <c r="GK76" s="69">
        <f>VLOOKUP($A76,'372'!$AG$1:$HM$2,169,FALSE)</f>
        <v>0</v>
      </c>
      <c r="GL76" s="69">
        <f>VLOOKUP($A76,'372'!$AG$1:$HM$2,170,FALSE)</f>
        <v>0</v>
      </c>
      <c r="GM76" s="69">
        <f>VLOOKUP($A76,'372'!$AG$1:$HM$2,171,FALSE)</f>
        <v>0</v>
      </c>
      <c r="GN76" s="69">
        <f>VLOOKUP($A76,'372'!$AG$1:$HM$2,172,FALSE)</f>
        <v>0</v>
      </c>
      <c r="GO76" s="75">
        <f>VLOOKUP($A76,'372'!$AG$1:$HM$2,173,FALSE)</f>
        <v>0</v>
      </c>
      <c r="GP76" s="337"/>
      <c r="GQ76" s="74">
        <f>VLOOKUP($A76,'372'!$AG$1:$HM$2,174,FALSE)</f>
        <v>0</v>
      </c>
      <c r="GR76" s="69">
        <f>VLOOKUP($A76,'372'!$AG$1:$HM$2,175,FALSE)</f>
        <v>0</v>
      </c>
      <c r="GS76" s="69">
        <f>VLOOKUP($A76,'372'!$AG$1:$HM$2,176,FALSE)</f>
        <v>0</v>
      </c>
      <c r="GT76" s="69">
        <f>VLOOKUP($A76,'372'!$AG$1:$HM$2,177,FALSE)</f>
        <v>0</v>
      </c>
      <c r="GU76" s="69">
        <f>VLOOKUP($A76,'372'!$AG$1:$HM$2,178,FALSE)</f>
        <v>0</v>
      </c>
      <c r="GV76" s="69">
        <f>VLOOKUP($A76,'372'!$AG$1:$HM$2,179,FALSE)</f>
        <v>0</v>
      </c>
      <c r="GW76" s="75">
        <f>VLOOKUP($A76,'372'!$AG$1:$HM$2,180,FALSE)</f>
        <v>0</v>
      </c>
      <c r="GX76" s="337"/>
      <c r="GY76" s="74">
        <f>VLOOKUP($A76,'372'!$AG$1:$HM$2,181,FALSE)</f>
        <v>0</v>
      </c>
      <c r="GZ76" s="69">
        <f>VLOOKUP($A76,'372'!$AG$1:$HM$2,182,FALSE)</f>
        <v>0</v>
      </c>
      <c r="HA76" s="69">
        <f>VLOOKUP($A76,'372'!$AG$1:$HM$2,183,FALSE)</f>
        <v>0</v>
      </c>
      <c r="HB76" s="69">
        <f>VLOOKUP($A76,'372'!$AG$1:$HM$2,184,FALSE)</f>
        <v>0</v>
      </c>
      <c r="HC76" s="69">
        <f>VLOOKUP($A76,'372'!$AG$1:$HM$2,185,FALSE)</f>
        <v>0</v>
      </c>
      <c r="HD76" s="69">
        <f>VLOOKUP($A76,'372'!$AG$1:$HM$2,186,FALSE)</f>
        <v>0</v>
      </c>
      <c r="HE76" s="124">
        <f>VLOOKUP($A76,'372'!$AG$1:$HM$2,187,FALSE)</f>
        <v>0</v>
      </c>
      <c r="HF76" s="24"/>
    </row>
    <row r="77" spans="1:214" x14ac:dyDescent="0.25">
      <c r="A77" s="290">
        <f t="shared" si="0"/>
        <v>273</v>
      </c>
      <c r="B77" s="291">
        <f>VLOOKUP($A77,'373'!$AG$1:$HM$2,2,FALSE)</f>
        <v>0</v>
      </c>
      <c r="C77" s="290">
        <f>VLOOKUP($A77,'373'!$AG$1:$HM$2,3,FALSE)</f>
        <v>0</v>
      </c>
      <c r="D77" s="290">
        <f>VLOOKUP($A77,'373'!$AG$1:$HM$2,4,FALSE)</f>
        <v>0</v>
      </c>
      <c r="E77" s="292">
        <f>VLOOKUP($A77,'373'!$AG$1:$HM$2,5,FALSE)</f>
        <v>0</v>
      </c>
      <c r="F77" s="337"/>
      <c r="G77" s="73">
        <f>VLOOKUP($A77,'373'!$AG$1:$HM$2,6,FALSE)</f>
        <v>0</v>
      </c>
      <c r="H77" s="24">
        <f>VLOOKUP($A77,'373'!$AG$1:$HM$2,7,FALSE)</f>
        <v>0</v>
      </c>
      <c r="I77" s="24">
        <f>VLOOKUP($A77,'373'!$AG$1:$HM$2,8,FALSE)</f>
        <v>0</v>
      </c>
      <c r="J77" s="24">
        <f>VLOOKUP($A77,'373'!$AG$1:$HM$2,9,FALSE)</f>
        <v>0</v>
      </c>
      <c r="K77" s="24">
        <f>VLOOKUP($A77,'373'!$AG$1:$HM$2,10,FALSE)</f>
        <v>0</v>
      </c>
      <c r="L77" s="24">
        <f>VLOOKUP($A77,'373'!$AG$1:$HM$2,11,FALSE)</f>
        <v>0</v>
      </c>
      <c r="M77" s="137">
        <f>VLOOKUP($A77,'373'!$AG$1:$HM$2,12,FALSE)</f>
        <v>0</v>
      </c>
      <c r="N77" s="337"/>
      <c r="O77" s="74">
        <f>VLOOKUP($A77,'373'!$AG$1:$HM$2,13,FALSE)</f>
        <v>0</v>
      </c>
      <c r="P77" s="69">
        <f>VLOOKUP($A77,'373'!$AG$1:$HM$2,14,FALSE)</f>
        <v>0</v>
      </c>
      <c r="Q77" s="69">
        <f>VLOOKUP($A77,'373'!$AG$1:$HM$2,15,FALSE)</f>
        <v>0</v>
      </c>
      <c r="R77" s="69">
        <f>VLOOKUP($A77,'373'!$AG$1:$HM$2,16,FALSE)</f>
        <v>0</v>
      </c>
      <c r="S77" s="69">
        <f>VLOOKUP($A77,'373'!$AG$1:$HM$2,17,FALSE)</f>
        <v>0</v>
      </c>
      <c r="T77" s="69">
        <f>VLOOKUP($A77,'373'!$AG$1:$HM$2,18,FALSE)</f>
        <v>0</v>
      </c>
      <c r="U77" s="75">
        <f>VLOOKUP($A77,'373'!$AG$1:$HM$2,19,FALSE)</f>
        <v>0</v>
      </c>
      <c r="V77" s="337"/>
      <c r="W77" s="74">
        <f>VLOOKUP($A77,'373'!$AG$1:$HM$2,20,FALSE)</f>
        <v>0</v>
      </c>
      <c r="X77" s="69">
        <f>VLOOKUP($A77,'373'!$AG$1:$HM$2,21,FALSE)</f>
        <v>0</v>
      </c>
      <c r="Y77" s="69">
        <f>VLOOKUP($A77,'373'!$AG$1:$HM$2,22,FALSE)</f>
        <v>0</v>
      </c>
      <c r="Z77" s="69">
        <f>VLOOKUP($A77,'373'!$AG$1:$HM$2,23,FALSE)</f>
        <v>0</v>
      </c>
      <c r="AA77" s="69">
        <f>VLOOKUP($A77,'373'!$AG$1:$HM$2,24,FALSE)</f>
        <v>0</v>
      </c>
      <c r="AB77" s="69">
        <f>VLOOKUP($A77,'373'!$AG$1:$HM$2,25,FALSE)</f>
        <v>0</v>
      </c>
      <c r="AC77" s="75">
        <f>VLOOKUP($A77,'373'!$AG$1:$HM$2,26,FALSE)</f>
        <v>0</v>
      </c>
      <c r="AD77" s="337"/>
      <c r="AE77" s="74">
        <f>VLOOKUP($A77,'373'!$AG$1:$HM$2,27,FALSE)</f>
        <v>0</v>
      </c>
      <c r="AF77" s="69">
        <f>VLOOKUP($A77,'373'!$AG$1:$HM$2,28,FALSE)</f>
        <v>0</v>
      </c>
      <c r="AG77" s="69">
        <f>VLOOKUP($A77,'373'!$AG$1:$HM$2,29,FALSE)</f>
        <v>0</v>
      </c>
      <c r="AH77" s="69">
        <f>VLOOKUP($A77,'373'!$AG$1:$HM$2,30,FALSE)</f>
        <v>0</v>
      </c>
      <c r="AI77" s="69">
        <f>VLOOKUP($A77,'373'!$AG$1:$HM$2,31,FALSE)</f>
        <v>0</v>
      </c>
      <c r="AJ77" s="69">
        <f>VLOOKUP($A77,'373'!$AG$1:$HM$2,32,FALSE)</f>
        <v>0</v>
      </c>
      <c r="AK77" s="75">
        <f>VLOOKUP($A77,'373'!$AG$1:$HM$2,33,FALSE)</f>
        <v>0</v>
      </c>
      <c r="AL77" s="337"/>
      <c r="AM77" s="74">
        <f>VLOOKUP($A77,'373'!$AG$1:$HM$2,34,FALSE)</f>
        <v>0</v>
      </c>
      <c r="AN77" s="69">
        <f>VLOOKUP($A77,'373'!$AG$1:$HM$2,35,FALSE)</f>
        <v>0</v>
      </c>
      <c r="AO77" s="69">
        <f>VLOOKUP($A77,'373'!$AG$1:$HM$2,36,FALSE)</f>
        <v>0</v>
      </c>
      <c r="AP77" s="69">
        <f>VLOOKUP($A77,'373'!$AG$1:$HM$2,37,FALSE)</f>
        <v>0</v>
      </c>
      <c r="AQ77" s="69">
        <f>VLOOKUP($A77,'373'!$AG$1:$HM$2,38,FALSE)</f>
        <v>0</v>
      </c>
      <c r="AR77" s="69">
        <f>VLOOKUP($A77,'373'!$AG$1:$HM$2,39,FALSE)</f>
        <v>0</v>
      </c>
      <c r="AS77" s="75">
        <f>VLOOKUP($A77,'373'!$AG$1:$HM$2,40,FALSE)</f>
        <v>0</v>
      </c>
      <c r="AT77" s="337"/>
      <c r="AU77" s="74">
        <f>VLOOKUP($A77,'373'!$AG$1:$HM$2,41,FALSE)</f>
        <v>0</v>
      </c>
      <c r="AV77" s="69">
        <f>VLOOKUP($A77,'373'!$AG$1:$HM$2,42,FALSE)</f>
        <v>0</v>
      </c>
      <c r="AW77" s="69">
        <f>VLOOKUP($A77,'373'!$AG$1:$HM$2,43,FALSE)</f>
        <v>0</v>
      </c>
      <c r="AX77" s="69">
        <f>VLOOKUP($A77,'373'!$AG$1:$HM$2,44,FALSE)</f>
        <v>0</v>
      </c>
      <c r="AY77" s="69">
        <f>VLOOKUP($A77,'373'!$AG$1:$HM$2,45,FALSE)</f>
        <v>0</v>
      </c>
      <c r="AZ77" s="69">
        <f>VLOOKUP($A77,'373'!$AG$1:$HM$2,46,FALSE)</f>
        <v>0</v>
      </c>
      <c r="BA77" s="75">
        <f>VLOOKUP($A77,'373'!$AG$1:$HM$2,47,FALSE)</f>
        <v>0</v>
      </c>
      <c r="BB77" s="337"/>
      <c r="BC77" s="74">
        <f>VLOOKUP($A77,'373'!$AG$1:$HM$2,48,FALSE)</f>
        <v>0</v>
      </c>
      <c r="BD77" s="69">
        <f>VLOOKUP($A77,'373'!$AG$1:$HM$2,49,FALSE)</f>
        <v>0</v>
      </c>
      <c r="BE77" s="69">
        <f>VLOOKUP($A77,'373'!$AG$1:$HM$2,50,FALSE)</f>
        <v>0</v>
      </c>
      <c r="BF77" s="69">
        <f>VLOOKUP($A77,'373'!$AG$1:$HM$2,51,FALSE)</f>
        <v>0</v>
      </c>
      <c r="BG77" s="69">
        <f>VLOOKUP($A77,'373'!$AG$1:$HM$2,52,FALSE)</f>
        <v>0</v>
      </c>
      <c r="BH77" s="69">
        <f>VLOOKUP($A77,'373'!$AG$1:$HM$2,53,FALSE)</f>
        <v>0</v>
      </c>
      <c r="BI77" s="75">
        <f>VLOOKUP($A77,'373'!$AG$1:$HM$2,54,FALSE)</f>
        <v>0</v>
      </c>
      <c r="BJ77" s="337"/>
      <c r="BK77" s="74">
        <f>VLOOKUP($A77,'373'!$AG$1:$HM$2,55,FALSE)</f>
        <v>0</v>
      </c>
      <c r="BL77" s="69">
        <f>VLOOKUP($A77,'373'!$AG$1:$HM$2,56,FALSE)</f>
        <v>0</v>
      </c>
      <c r="BM77" s="69">
        <f>VLOOKUP($A77,'373'!$AG$1:$HM$2,57,FALSE)</f>
        <v>0</v>
      </c>
      <c r="BN77" s="69">
        <f>VLOOKUP($A77,'373'!$AG$1:$HM$2,58,FALSE)</f>
        <v>0</v>
      </c>
      <c r="BO77" s="69">
        <f>VLOOKUP($A77,'373'!$AG$1:$HM$2,59,FALSE)</f>
        <v>0</v>
      </c>
      <c r="BP77" s="69">
        <f>VLOOKUP($A77,'373'!$AG$1:$HM$2,60,FALSE)</f>
        <v>0</v>
      </c>
      <c r="BQ77" s="75">
        <f>VLOOKUP($A77,'373'!$AG$1:$HM$2,61,FALSE)</f>
        <v>0</v>
      </c>
      <c r="BR77" s="337"/>
      <c r="BS77" s="74">
        <f>VLOOKUP($A77,'373'!$AG$1:$HM$2,62,FALSE)</f>
        <v>0</v>
      </c>
      <c r="BT77" s="69">
        <f>VLOOKUP($A77,'373'!$AG$1:$HM$2,63,FALSE)</f>
        <v>0</v>
      </c>
      <c r="BU77" s="69">
        <f>VLOOKUP($A77,'373'!$AG$1:$HM$2,64,FALSE)</f>
        <v>0</v>
      </c>
      <c r="BV77" s="69">
        <f>VLOOKUP($A77,'373'!$AG$1:$HM$2,65,FALSE)</f>
        <v>0</v>
      </c>
      <c r="BW77" s="69">
        <f>VLOOKUP($A77,'373'!$AG$1:$HM$2,66,FALSE)</f>
        <v>0</v>
      </c>
      <c r="BX77" s="69">
        <f>VLOOKUP($A77,'373'!$AG$1:$HM$2,67,FALSE)</f>
        <v>0</v>
      </c>
      <c r="BY77" s="75">
        <f>VLOOKUP($A77,'373'!$AG$1:$HM$2,68,FALSE)</f>
        <v>0</v>
      </c>
      <c r="BZ77" s="337"/>
      <c r="CA77" s="74">
        <f>VLOOKUP($A77,'373'!$AG$1:$HM$2,69,FALSE)</f>
        <v>0</v>
      </c>
      <c r="CB77" s="69">
        <f>VLOOKUP($A77,'373'!$AG$1:$HM$2,70,FALSE)</f>
        <v>0</v>
      </c>
      <c r="CC77" s="69">
        <f>VLOOKUP($A77,'373'!$AG$1:$HM$2,71,FALSE)</f>
        <v>0</v>
      </c>
      <c r="CD77" s="69">
        <f>VLOOKUP($A77,'373'!$AG$1:$HM$2,72,FALSE)</f>
        <v>0</v>
      </c>
      <c r="CE77" s="69">
        <f>VLOOKUP($A77,'373'!$AG$1:$HM$2,73,FALSE)</f>
        <v>0</v>
      </c>
      <c r="CF77" s="69">
        <f>VLOOKUP($A77,'373'!$AG$1:$HM$2,74,FALSE)</f>
        <v>0</v>
      </c>
      <c r="CG77" s="75">
        <f>VLOOKUP($A77,'373'!$AG$1:$HM$2,75,FALSE)</f>
        <v>0</v>
      </c>
      <c r="CH77" s="337"/>
      <c r="CI77" s="74">
        <f>VLOOKUP($A77,'373'!$AG$1:$HM$2,76,FALSE)</f>
        <v>0</v>
      </c>
      <c r="CJ77" s="69">
        <f>VLOOKUP($A77,'373'!$AG$1:$HM$2,77,FALSE)</f>
        <v>0</v>
      </c>
      <c r="CK77" s="69">
        <f>VLOOKUP($A77,'373'!$AG$1:$HM$2,78,FALSE)</f>
        <v>0</v>
      </c>
      <c r="CL77" s="69">
        <f>VLOOKUP($A77,'373'!$AG$1:$HM$2,79,FALSE)</f>
        <v>0</v>
      </c>
      <c r="CM77" s="69">
        <f>VLOOKUP($A77,'373'!$AG$1:$HM$2,80,FALSE)</f>
        <v>0</v>
      </c>
      <c r="CN77" s="69">
        <f>VLOOKUP($A77,'373'!$AG$1:$HM$2,81,FALSE)</f>
        <v>0</v>
      </c>
      <c r="CO77" s="75">
        <f>VLOOKUP($A77,'373'!$AG$1:$HM$2,82,FALSE)</f>
        <v>0</v>
      </c>
      <c r="CP77" s="337"/>
      <c r="CQ77" s="74">
        <f>VLOOKUP($A77,'373'!$AG$1:$HM$2,83,FALSE)</f>
        <v>0</v>
      </c>
      <c r="CR77" s="69">
        <f>VLOOKUP($A77,'373'!$AG$1:$HM$2,84,FALSE)</f>
        <v>0</v>
      </c>
      <c r="CS77" s="69">
        <f>VLOOKUP($A77,'373'!$AG$1:$HM$2,85,FALSE)</f>
        <v>0</v>
      </c>
      <c r="CT77" s="69">
        <f>VLOOKUP($A77,'373'!$AG$1:$HM$2,86,FALSE)</f>
        <v>0</v>
      </c>
      <c r="CU77" s="69">
        <f>VLOOKUP($A77,'373'!$AG$1:$HM$2,87,FALSE)</f>
        <v>0</v>
      </c>
      <c r="CV77" s="69">
        <f>VLOOKUP($A77,'373'!$AG$1:$HM$2,88,FALSE)</f>
        <v>0</v>
      </c>
      <c r="CW77" s="75">
        <f>VLOOKUP($A77,'373'!$AG$1:$HM$2,89,FALSE)</f>
        <v>0</v>
      </c>
      <c r="CX77" s="337"/>
      <c r="CY77" s="74">
        <f>VLOOKUP($A77,'373'!$AG$1:$HM$2,90,FALSE)</f>
        <v>0</v>
      </c>
      <c r="CZ77" s="69">
        <f>VLOOKUP($A77,'373'!$AG$1:$HM$2,91,FALSE)</f>
        <v>0</v>
      </c>
      <c r="DA77" s="69">
        <f>VLOOKUP($A77,'373'!$AG$1:$HM$2,92,FALSE)</f>
        <v>0</v>
      </c>
      <c r="DB77" s="69">
        <f>VLOOKUP($A77,'373'!$AG$1:$HM$2,93,FALSE)</f>
        <v>0</v>
      </c>
      <c r="DC77" s="69">
        <f>VLOOKUP($A77,'373'!$AG$1:$HM$2,94,FALSE)</f>
        <v>0</v>
      </c>
      <c r="DD77" s="69">
        <f>VLOOKUP($A77,'373'!$AG$1:$HM$2,95,FALSE)</f>
        <v>0</v>
      </c>
      <c r="DE77" s="75">
        <f>VLOOKUP($A77,'373'!$AG$1:$HM$2,96,FALSE)</f>
        <v>0</v>
      </c>
      <c r="DF77" s="337"/>
      <c r="DG77" s="74">
        <f>VLOOKUP($A77,'373'!$AG$1:$HM$2,97,FALSE)</f>
        <v>0</v>
      </c>
      <c r="DH77" s="69">
        <f>VLOOKUP($A77,'373'!$AG$1:$HM$2,98,FALSE)</f>
        <v>0</v>
      </c>
      <c r="DI77" s="69">
        <f>VLOOKUP($A77,'373'!$AG$1:$HM$2,99,FALSE)</f>
        <v>0</v>
      </c>
      <c r="DJ77" s="69">
        <f>VLOOKUP($A77,'373'!$AG$1:$HM$2,100,FALSE)</f>
        <v>0</v>
      </c>
      <c r="DK77" s="69">
        <f>VLOOKUP($A77,'373'!$AG$1:$HM$2,101,FALSE)</f>
        <v>0</v>
      </c>
      <c r="DL77" s="69">
        <f>VLOOKUP($A77,'373'!$AG$1:$HM$2,102,FALSE)</f>
        <v>0</v>
      </c>
      <c r="DM77" s="75">
        <f>VLOOKUP($A77,'373'!$AG$1:$HM$2,103,FALSE)</f>
        <v>0</v>
      </c>
      <c r="DN77" s="337"/>
      <c r="DO77" s="74">
        <f>VLOOKUP($A77,'373'!$AG$1:$HM$2,104,FALSE)</f>
        <v>0</v>
      </c>
      <c r="DP77" s="69">
        <f>VLOOKUP($A77,'373'!$AG$1:$HM$2,105,FALSE)</f>
        <v>0</v>
      </c>
      <c r="DQ77" s="69">
        <f>VLOOKUP($A77,'373'!$AG$1:$HM$2,106,FALSE)</f>
        <v>0</v>
      </c>
      <c r="DR77" s="69">
        <f>VLOOKUP($A77,'373'!$AG$1:$HM$2,107,FALSE)</f>
        <v>0</v>
      </c>
      <c r="DS77" s="69">
        <f>VLOOKUP($A77,'373'!$AG$1:$HM$2,108,FALSE)</f>
        <v>0</v>
      </c>
      <c r="DT77" s="69">
        <f>VLOOKUP($A77,'373'!$AG$1:$HM$2,109,FALSE)</f>
        <v>0</v>
      </c>
      <c r="DU77" s="75">
        <f>VLOOKUP($A77,'373'!$AG$1:$HM$2,110,FALSE)</f>
        <v>0</v>
      </c>
      <c r="DV77" s="337"/>
      <c r="DW77" s="74">
        <f>VLOOKUP($A77,'373'!$AG$1:$HM$2,111,FALSE)</f>
        <v>0</v>
      </c>
      <c r="DX77" s="69">
        <f>VLOOKUP($A77,'373'!$AG$1:$HM$2,112,FALSE)</f>
        <v>0</v>
      </c>
      <c r="DY77" s="69">
        <f>VLOOKUP($A77,'373'!$AG$1:$HM$2,113,FALSE)</f>
        <v>0</v>
      </c>
      <c r="DZ77" s="69">
        <f>VLOOKUP($A77,'373'!$AG$1:$HM$2,114,FALSE)</f>
        <v>0</v>
      </c>
      <c r="EA77" s="69">
        <f>VLOOKUP($A77,'373'!$AG$1:$HM$2,115,FALSE)</f>
        <v>0</v>
      </c>
      <c r="EB77" s="69">
        <f>VLOOKUP($A77,'373'!$AG$1:$HM$2,116,FALSE)</f>
        <v>0</v>
      </c>
      <c r="EC77" s="75">
        <f>VLOOKUP($A77,'373'!$AG$1:$HM$2,117,FALSE)</f>
        <v>0</v>
      </c>
      <c r="ED77" s="337"/>
      <c r="EE77" s="74">
        <f>VLOOKUP($A77,'373'!$AG$1:$HM$2,118,FALSE)</f>
        <v>0</v>
      </c>
      <c r="EF77" s="69">
        <f>VLOOKUP($A77,'373'!$AG$1:$HM$2,119,FALSE)</f>
        <v>0</v>
      </c>
      <c r="EG77" s="69">
        <f>VLOOKUP($A77,'373'!$AG$1:$HM$2,120,FALSE)</f>
        <v>0</v>
      </c>
      <c r="EH77" s="69">
        <f>VLOOKUP($A77,'373'!$AG$1:$HM$2,121,FALSE)</f>
        <v>0</v>
      </c>
      <c r="EI77" s="69">
        <f>VLOOKUP($A77,'373'!$AG$1:$HM$2,122,FALSE)</f>
        <v>0</v>
      </c>
      <c r="EJ77" s="69">
        <f>VLOOKUP($A77,'373'!$AG$1:$HM$2,123,FALSE)</f>
        <v>0</v>
      </c>
      <c r="EK77" s="75">
        <f>VLOOKUP($A77,'373'!$AG$1:$HM$2,124,FALSE)</f>
        <v>0</v>
      </c>
      <c r="EL77" s="337"/>
      <c r="EM77" s="74">
        <f>VLOOKUP($A77,'373'!$AG$1:$HM$2,125,FALSE)</f>
        <v>0</v>
      </c>
      <c r="EN77" s="69">
        <f>VLOOKUP($A77,'373'!$AG$1:$HM$2,126,FALSE)</f>
        <v>0</v>
      </c>
      <c r="EO77" s="69">
        <f>VLOOKUP($A77,'373'!$AG$1:$HM$2,127,FALSE)</f>
        <v>0</v>
      </c>
      <c r="EP77" s="69">
        <f>VLOOKUP($A77,'373'!$AG$1:$HM$2,128,FALSE)</f>
        <v>0</v>
      </c>
      <c r="EQ77" s="69">
        <f>VLOOKUP($A77,'373'!$AG$1:$HM$2,129,FALSE)</f>
        <v>0</v>
      </c>
      <c r="ER77" s="69">
        <f>VLOOKUP($A77,'373'!$AG$1:$HM$2,130,FALSE)</f>
        <v>0</v>
      </c>
      <c r="ES77" s="75">
        <f>VLOOKUP($A77,'373'!$AG$1:$HM$2,131,FALSE)</f>
        <v>0</v>
      </c>
      <c r="ET77" s="337"/>
      <c r="EU77" s="74">
        <f>VLOOKUP($A77,'373'!$AG$1:$HM$2,132,FALSE)</f>
        <v>0</v>
      </c>
      <c r="EV77" s="69">
        <f>VLOOKUP($A77,'373'!$AG$1:$HM$2,133,FALSE)</f>
        <v>0</v>
      </c>
      <c r="EW77" s="69">
        <f>VLOOKUP($A77,'373'!$AG$1:$HM$2,134,FALSE)</f>
        <v>0</v>
      </c>
      <c r="EX77" s="69">
        <f>VLOOKUP($A77,'373'!$AG$1:$HM$2,135,FALSE)</f>
        <v>0</v>
      </c>
      <c r="EY77" s="69">
        <f>VLOOKUP($A77,'373'!$AG$1:$HM$2,136,FALSE)</f>
        <v>0</v>
      </c>
      <c r="EZ77" s="69">
        <f>VLOOKUP($A77,'373'!$AG$1:$HM$2,137,FALSE)</f>
        <v>0</v>
      </c>
      <c r="FA77" s="75">
        <f>VLOOKUP($A77,'373'!$AG$1:$HM$2,138,FALSE)</f>
        <v>0</v>
      </c>
      <c r="FB77" s="337"/>
      <c r="FC77" s="74">
        <f>VLOOKUP($A77,'373'!$AG$1:$HM$2,139,FALSE)</f>
        <v>0</v>
      </c>
      <c r="FD77" s="69">
        <f>VLOOKUP($A77,'373'!$AG$1:$HM$2,140,FALSE)</f>
        <v>0</v>
      </c>
      <c r="FE77" s="69">
        <f>VLOOKUP($A77,'373'!$AG$1:$HM$2,141,FALSE)</f>
        <v>0</v>
      </c>
      <c r="FF77" s="69">
        <f>VLOOKUP($A77,'373'!$AG$1:$HM$2,142,FALSE)</f>
        <v>0</v>
      </c>
      <c r="FG77" s="69">
        <f>VLOOKUP($A77,'373'!$AG$1:$HM$2,143,FALSE)</f>
        <v>0</v>
      </c>
      <c r="FH77" s="69">
        <f>VLOOKUP($A77,'373'!$AG$1:$HM$2,144,FALSE)</f>
        <v>0</v>
      </c>
      <c r="FI77" s="75">
        <f>VLOOKUP($A77,'373'!$AG$1:$HM$2,145,FALSE)</f>
        <v>0</v>
      </c>
      <c r="FJ77" s="337"/>
      <c r="FK77" s="74">
        <f>VLOOKUP($A77,'373'!$AG$1:$HM$2,146,FALSE)</f>
        <v>0</v>
      </c>
      <c r="FL77" s="69">
        <f>VLOOKUP($A77,'373'!$AG$1:$HM$2,147,FALSE)</f>
        <v>0</v>
      </c>
      <c r="FM77" s="69">
        <f>VLOOKUP($A77,'373'!$AG$1:$HM$2,148,FALSE)</f>
        <v>0</v>
      </c>
      <c r="FN77" s="69">
        <f>VLOOKUP($A77,'373'!$AG$1:$HM$2,149,FALSE)</f>
        <v>0</v>
      </c>
      <c r="FO77" s="69">
        <f>VLOOKUP($A77,'373'!$AG$1:$HM$2,150,FALSE)</f>
        <v>0</v>
      </c>
      <c r="FP77" s="69">
        <f>VLOOKUP($A77,'373'!$AG$1:$HM$2,151,FALSE)</f>
        <v>0</v>
      </c>
      <c r="FQ77" s="75">
        <f>VLOOKUP($A77,'373'!$AG$1:$HM$2,152,FALSE)</f>
        <v>0</v>
      </c>
      <c r="FR77" s="337"/>
      <c r="FS77" s="74">
        <f>VLOOKUP($A77,'373'!$AG$1:$HM$2,153,FALSE)</f>
        <v>0</v>
      </c>
      <c r="FT77" s="69">
        <f>VLOOKUP($A77,'373'!$AG$1:$HM$2,154,FALSE)</f>
        <v>0</v>
      </c>
      <c r="FU77" s="69">
        <f>VLOOKUP($A77,'373'!$AG$1:$HM$2,155,FALSE)</f>
        <v>0</v>
      </c>
      <c r="FV77" s="69">
        <f>VLOOKUP($A77,'373'!$AG$1:$HM$2,156,FALSE)</f>
        <v>0</v>
      </c>
      <c r="FW77" s="69">
        <f>VLOOKUP($A77,'373'!$AG$1:$HM$2,157,FALSE)</f>
        <v>0</v>
      </c>
      <c r="FX77" s="69">
        <f>VLOOKUP($A77,'373'!$AG$1:$HM$2,158,FALSE)</f>
        <v>0</v>
      </c>
      <c r="FY77" s="75">
        <f>VLOOKUP($A77,'373'!$AG$1:$HM$2,159,FALSE)</f>
        <v>0</v>
      </c>
      <c r="FZ77" s="337"/>
      <c r="GA77" s="74">
        <f>VLOOKUP($A77,'373'!$AG$1:$HM$2,160,FALSE)</f>
        <v>0</v>
      </c>
      <c r="GB77" s="69">
        <f>VLOOKUP($A77,'373'!$AG$1:$HM$2,161,FALSE)</f>
        <v>0</v>
      </c>
      <c r="GC77" s="69">
        <f>VLOOKUP($A77,'373'!$AG$1:$HM$2,162,FALSE)</f>
        <v>0</v>
      </c>
      <c r="GD77" s="69">
        <f>VLOOKUP($A77,'373'!$AG$1:$HM$2,163,FALSE)</f>
        <v>0</v>
      </c>
      <c r="GE77" s="69">
        <f>VLOOKUP($A77,'373'!$AG$1:$HM$2,164,FALSE)</f>
        <v>0</v>
      </c>
      <c r="GF77" s="69">
        <f>VLOOKUP($A77,'373'!$AG$1:$HM$2,165,FALSE)</f>
        <v>0</v>
      </c>
      <c r="GG77" s="75">
        <f>VLOOKUP($A77,'373'!$AG$1:$HM$2,166,FALSE)</f>
        <v>0</v>
      </c>
      <c r="GH77" s="337"/>
      <c r="GI77" s="74">
        <f>VLOOKUP($A77,'373'!$AG$1:$HM$2,167,FALSE)</f>
        <v>0</v>
      </c>
      <c r="GJ77" s="69">
        <f>VLOOKUP($A77,'373'!$AG$1:$HM$2,168,FALSE)</f>
        <v>0</v>
      </c>
      <c r="GK77" s="69">
        <f>VLOOKUP($A77,'373'!$AG$1:$HM$2,169,FALSE)</f>
        <v>0</v>
      </c>
      <c r="GL77" s="69">
        <f>VLOOKUP($A77,'373'!$AG$1:$HM$2,170,FALSE)</f>
        <v>0</v>
      </c>
      <c r="GM77" s="69">
        <f>VLOOKUP($A77,'373'!$AG$1:$HM$2,171,FALSE)</f>
        <v>0</v>
      </c>
      <c r="GN77" s="69">
        <f>VLOOKUP($A77,'373'!$AG$1:$HM$2,172,FALSE)</f>
        <v>0</v>
      </c>
      <c r="GO77" s="75">
        <f>VLOOKUP($A77,'373'!$AG$1:$HM$2,173,FALSE)</f>
        <v>0</v>
      </c>
      <c r="GP77" s="337"/>
      <c r="GQ77" s="74">
        <f>VLOOKUP($A77,'373'!$AG$1:$HM$2,174,FALSE)</f>
        <v>0</v>
      </c>
      <c r="GR77" s="69">
        <f>VLOOKUP($A77,'373'!$AG$1:$HM$2,175,FALSE)</f>
        <v>0</v>
      </c>
      <c r="GS77" s="69">
        <f>VLOOKUP($A77,'373'!$AG$1:$HM$2,176,FALSE)</f>
        <v>0</v>
      </c>
      <c r="GT77" s="69">
        <f>VLOOKUP($A77,'373'!$AG$1:$HM$2,177,FALSE)</f>
        <v>0</v>
      </c>
      <c r="GU77" s="69">
        <f>VLOOKUP($A77,'373'!$AG$1:$HM$2,178,FALSE)</f>
        <v>0</v>
      </c>
      <c r="GV77" s="69">
        <f>VLOOKUP($A77,'373'!$AG$1:$HM$2,179,FALSE)</f>
        <v>0</v>
      </c>
      <c r="GW77" s="75">
        <f>VLOOKUP($A77,'373'!$AG$1:$HM$2,180,FALSE)</f>
        <v>0</v>
      </c>
      <c r="GX77" s="337"/>
      <c r="GY77" s="74">
        <f>VLOOKUP($A77,'373'!$AG$1:$HM$2,181,FALSE)</f>
        <v>0</v>
      </c>
      <c r="GZ77" s="69">
        <f>VLOOKUP($A77,'373'!$AG$1:$HM$2,182,FALSE)</f>
        <v>0</v>
      </c>
      <c r="HA77" s="69">
        <f>VLOOKUP($A77,'373'!$AG$1:$HM$2,183,FALSE)</f>
        <v>0</v>
      </c>
      <c r="HB77" s="69">
        <f>VLOOKUP($A77,'373'!$AG$1:$HM$2,184,FALSE)</f>
        <v>0</v>
      </c>
      <c r="HC77" s="69">
        <f>VLOOKUP($A77,'373'!$AG$1:$HM$2,185,FALSE)</f>
        <v>0</v>
      </c>
      <c r="HD77" s="69">
        <f>VLOOKUP($A77,'373'!$AG$1:$HM$2,186,FALSE)</f>
        <v>0</v>
      </c>
      <c r="HE77" s="124">
        <f>VLOOKUP($A77,'373'!$AG$1:$HM$2,187,FALSE)</f>
        <v>0</v>
      </c>
      <c r="HF77" s="24"/>
    </row>
    <row r="78" spans="1:214" x14ac:dyDescent="0.25">
      <c r="A78" s="290">
        <f t="shared" si="0"/>
        <v>274</v>
      </c>
      <c r="B78" s="291">
        <f>VLOOKUP($A78,'374'!$AG$1:$HM$2,2,FALSE)</f>
        <v>0</v>
      </c>
      <c r="C78" s="290">
        <f>VLOOKUP($A78,'374'!$AG$1:$HM$2,3,FALSE)</f>
        <v>0</v>
      </c>
      <c r="D78" s="290">
        <f>VLOOKUP($A78,'374'!$AG$1:$HM$2,4,FALSE)</f>
        <v>0</v>
      </c>
      <c r="E78" s="292">
        <f>VLOOKUP($A78,'374'!$AG$1:$HM$2,5,FALSE)</f>
        <v>0</v>
      </c>
      <c r="F78" s="337"/>
      <c r="G78" s="73">
        <f>VLOOKUP($A78,'374'!$AG$1:$HM$2,6,FALSE)</f>
        <v>0</v>
      </c>
      <c r="H78" s="24">
        <f>VLOOKUP($A78,'374'!$AG$1:$HM$2,7,FALSE)</f>
        <v>0</v>
      </c>
      <c r="I78" s="24">
        <f>VLOOKUP($A78,'374'!$AG$1:$HM$2,8,FALSE)</f>
        <v>0</v>
      </c>
      <c r="J78" s="24">
        <f>VLOOKUP($A78,'374'!$AG$1:$HM$2,9,FALSE)</f>
        <v>0</v>
      </c>
      <c r="K78" s="24">
        <f>VLOOKUP($A78,'374'!$AG$1:$HM$2,10,FALSE)</f>
        <v>0</v>
      </c>
      <c r="L78" s="24">
        <f>VLOOKUP($A78,'374'!$AG$1:$HM$2,11,FALSE)</f>
        <v>0</v>
      </c>
      <c r="M78" s="137">
        <f>VLOOKUP($A78,'374'!$AG$1:$HM$2,12,FALSE)</f>
        <v>0</v>
      </c>
      <c r="N78" s="337"/>
      <c r="O78" s="74">
        <f>VLOOKUP($A78,'374'!$AG$1:$HM$2,13,FALSE)</f>
        <v>0</v>
      </c>
      <c r="P78" s="69">
        <f>VLOOKUP($A78,'374'!$AG$1:$HM$2,14,FALSE)</f>
        <v>0</v>
      </c>
      <c r="Q78" s="69">
        <f>VLOOKUP($A78,'374'!$AG$1:$HM$2,15,FALSE)</f>
        <v>0</v>
      </c>
      <c r="R78" s="69">
        <f>VLOOKUP($A78,'374'!$AG$1:$HM$2,16,FALSE)</f>
        <v>0</v>
      </c>
      <c r="S78" s="69">
        <f>VLOOKUP($A78,'374'!$AG$1:$HM$2,17,FALSE)</f>
        <v>0</v>
      </c>
      <c r="T78" s="69">
        <f>VLOOKUP($A78,'374'!$AG$1:$HM$2,18,FALSE)</f>
        <v>0</v>
      </c>
      <c r="U78" s="75">
        <f>VLOOKUP($A78,'374'!$AG$1:$HM$2,19,FALSE)</f>
        <v>0</v>
      </c>
      <c r="V78" s="337"/>
      <c r="W78" s="74">
        <f>VLOOKUP($A78,'374'!$AG$1:$HM$2,20,FALSE)</f>
        <v>0</v>
      </c>
      <c r="X78" s="69">
        <f>VLOOKUP($A78,'374'!$AG$1:$HM$2,21,FALSE)</f>
        <v>0</v>
      </c>
      <c r="Y78" s="69">
        <f>VLOOKUP($A78,'374'!$AG$1:$HM$2,22,FALSE)</f>
        <v>0</v>
      </c>
      <c r="Z78" s="69">
        <f>VLOOKUP($A78,'374'!$AG$1:$HM$2,23,FALSE)</f>
        <v>0</v>
      </c>
      <c r="AA78" s="69">
        <f>VLOOKUP($A78,'374'!$AG$1:$HM$2,24,FALSE)</f>
        <v>0</v>
      </c>
      <c r="AB78" s="69">
        <f>VLOOKUP($A78,'374'!$AG$1:$HM$2,25,FALSE)</f>
        <v>0</v>
      </c>
      <c r="AC78" s="75">
        <f>VLOOKUP($A78,'374'!$AG$1:$HM$2,26,FALSE)</f>
        <v>0</v>
      </c>
      <c r="AD78" s="337"/>
      <c r="AE78" s="74">
        <f>VLOOKUP($A78,'374'!$AG$1:$HM$2,27,FALSE)</f>
        <v>0</v>
      </c>
      <c r="AF78" s="69">
        <f>VLOOKUP($A78,'374'!$AG$1:$HM$2,28,FALSE)</f>
        <v>0</v>
      </c>
      <c r="AG78" s="69">
        <f>VLOOKUP($A78,'374'!$AG$1:$HM$2,29,FALSE)</f>
        <v>0</v>
      </c>
      <c r="AH78" s="69">
        <f>VLOOKUP($A78,'374'!$AG$1:$HM$2,30,FALSE)</f>
        <v>0</v>
      </c>
      <c r="AI78" s="69">
        <f>VLOOKUP($A78,'374'!$AG$1:$HM$2,31,FALSE)</f>
        <v>0</v>
      </c>
      <c r="AJ78" s="69">
        <f>VLOOKUP($A78,'374'!$AG$1:$HM$2,32,FALSE)</f>
        <v>0</v>
      </c>
      <c r="AK78" s="75">
        <f>VLOOKUP($A78,'374'!$AG$1:$HM$2,33,FALSE)</f>
        <v>0</v>
      </c>
      <c r="AL78" s="337"/>
      <c r="AM78" s="74">
        <f>VLOOKUP($A78,'374'!$AG$1:$HM$2,34,FALSE)</f>
        <v>0</v>
      </c>
      <c r="AN78" s="69">
        <f>VLOOKUP($A78,'374'!$AG$1:$HM$2,35,FALSE)</f>
        <v>0</v>
      </c>
      <c r="AO78" s="69">
        <f>VLOOKUP($A78,'374'!$AG$1:$HM$2,36,FALSE)</f>
        <v>0</v>
      </c>
      <c r="AP78" s="69">
        <f>VLOOKUP($A78,'374'!$AG$1:$HM$2,37,FALSE)</f>
        <v>0</v>
      </c>
      <c r="AQ78" s="69">
        <f>VLOOKUP($A78,'374'!$AG$1:$HM$2,38,FALSE)</f>
        <v>0</v>
      </c>
      <c r="AR78" s="69">
        <f>VLOOKUP($A78,'374'!$AG$1:$HM$2,39,FALSE)</f>
        <v>0</v>
      </c>
      <c r="AS78" s="75">
        <f>VLOOKUP($A78,'374'!$AG$1:$HM$2,40,FALSE)</f>
        <v>0</v>
      </c>
      <c r="AT78" s="337"/>
      <c r="AU78" s="74">
        <f>VLOOKUP($A78,'374'!$AG$1:$HM$2,41,FALSE)</f>
        <v>0</v>
      </c>
      <c r="AV78" s="69">
        <f>VLOOKUP($A78,'374'!$AG$1:$HM$2,42,FALSE)</f>
        <v>0</v>
      </c>
      <c r="AW78" s="69">
        <f>VLOOKUP($A78,'374'!$AG$1:$HM$2,43,FALSE)</f>
        <v>0</v>
      </c>
      <c r="AX78" s="69">
        <f>VLOOKUP($A78,'374'!$AG$1:$HM$2,44,FALSE)</f>
        <v>0</v>
      </c>
      <c r="AY78" s="69">
        <f>VLOOKUP($A78,'374'!$AG$1:$HM$2,45,FALSE)</f>
        <v>0</v>
      </c>
      <c r="AZ78" s="69">
        <f>VLOOKUP($A78,'374'!$AG$1:$HM$2,46,FALSE)</f>
        <v>0</v>
      </c>
      <c r="BA78" s="75">
        <f>VLOOKUP($A78,'374'!$AG$1:$HM$2,47,FALSE)</f>
        <v>0</v>
      </c>
      <c r="BB78" s="337"/>
      <c r="BC78" s="74">
        <f>VLOOKUP($A78,'374'!$AG$1:$HM$2,48,FALSE)</f>
        <v>0</v>
      </c>
      <c r="BD78" s="69">
        <f>VLOOKUP($A78,'374'!$AG$1:$HM$2,49,FALSE)</f>
        <v>0</v>
      </c>
      <c r="BE78" s="69">
        <f>VLOOKUP($A78,'374'!$AG$1:$HM$2,50,FALSE)</f>
        <v>0</v>
      </c>
      <c r="BF78" s="69">
        <f>VLOOKUP($A78,'374'!$AG$1:$HM$2,51,FALSE)</f>
        <v>0</v>
      </c>
      <c r="BG78" s="69">
        <f>VLOOKUP($A78,'374'!$AG$1:$HM$2,52,FALSE)</f>
        <v>0</v>
      </c>
      <c r="BH78" s="69">
        <f>VLOOKUP($A78,'374'!$AG$1:$HM$2,53,FALSE)</f>
        <v>0</v>
      </c>
      <c r="BI78" s="75">
        <f>VLOOKUP($A78,'374'!$AG$1:$HM$2,54,FALSE)</f>
        <v>0</v>
      </c>
      <c r="BJ78" s="337"/>
      <c r="BK78" s="74">
        <f>VLOOKUP($A78,'374'!$AG$1:$HM$2,55,FALSE)</f>
        <v>0</v>
      </c>
      <c r="BL78" s="69">
        <f>VLOOKUP($A78,'374'!$AG$1:$HM$2,56,FALSE)</f>
        <v>0</v>
      </c>
      <c r="BM78" s="69">
        <f>VLOOKUP($A78,'374'!$AG$1:$HM$2,57,FALSE)</f>
        <v>0</v>
      </c>
      <c r="BN78" s="69">
        <f>VLOOKUP($A78,'374'!$AG$1:$HM$2,58,FALSE)</f>
        <v>0</v>
      </c>
      <c r="BO78" s="69">
        <f>VLOOKUP($A78,'374'!$AG$1:$HM$2,59,FALSE)</f>
        <v>0</v>
      </c>
      <c r="BP78" s="69">
        <f>VLOOKUP($A78,'374'!$AG$1:$HM$2,60,FALSE)</f>
        <v>0</v>
      </c>
      <c r="BQ78" s="75">
        <f>VLOOKUP($A78,'374'!$AG$1:$HM$2,61,FALSE)</f>
        <v>0</v>
      </c>
      <c r="BR78" s="337"/>
      <c r="BS78" s="74">
        <f>VLOOKUP($A78,'374'!$AG$1:$HM$2,62,FALSE)</f>
        <v>0</v>
      </c>
      <c r="BT78" s="69">
        <f>VLOOKUP($A78,'374'!$AG$1:$HM$2,63,FALSE)</f>
        <v>0</v>
      </c>
      <c r="BU78" s="69">
        <f>VLOOKUP($A78,'374'!$AG$1:$HM$2,64,FALSE)</f>
        <v>0</v>
      </c>
      <c r="BV78" s="69">
        <f>VLOOKUP($A78,'374'!$AG$1:$HM$2,65,FALSE)</f>
        <v>0</v>
      </c>
      <c r="BW78" s="69">
        <f>VLOOKUP($A78,'374'!$AG$1:$HM$2,66,FALSE)</f>
        <v>0</v>
      </c>
      <c r="BX78" s="69">
        <f>VLOOKUP($A78,'374'!$AG$1:$HM$2,67,FALSE)</f>
        <v>0</v>
      </c>
      <c r="BY78" s="75">
        <f>VLOOKUP($A78,'374'!$AG$1:$HM$2,68,FALSE)</f>
        <v>0</v>
      </c>
      <c r="BZ78" s="337"/>
      <c r="CA78" s="74">
        <f>VLOOKUP($A78,'374'!$AG$1:$HM$2,69,FALSE)</f>
        <v>0</v>
      </c>
      <c r="CB78" s="69">
        <f>VLOOKUP($A78,'374'!$AG$1:$HM$2,70,FALSE)</f>
        <v>0</v>
      </c>
      <c r="CC78" s="69">
        <f>VLOOKUP($A78,'374'!$AG$1:$HM$2,71,FALSE)</f>
        <v>0</v>
      </c>
      <c r="CD78" s="69">
        <f>VLOOKUP($A78,'374'!$AG$1:$HM$2,72,FALSE)</f>
        <v>0</v>
      </c>
      <c r="CE78" s="69">
        <f>VLOOKUP($A78,'374'!$AG$1:$HM$2,73,FALSE)</f>
        <v>0</v>
      </c>
      <c r="CF78" s="69">
        <f>VLOOKUP($A78,'374'!$AG$1:$HM$2,74,FALSE)</f>
        <v>0</v>
      </c>
      <c r="CG78" s="75">
        <f>VLOOKUP($A78,'374'!$AG$1:$HM$2,75,FALSE)</f>
        <v>0</v>
      </c>
      <c r="CH78" s="337"/>
      <c r="CI78" s="74">
        <f>VLOOKUP($A78,'374'!$AG$1:$HM$2,76,FALSE)</f>
        <v>0</v>
      </c>
      <c r="CJ78" s="69">
        <f>VLOOKUP($A78,'374'!$AG$1:$HM$2,77,FALSE)</f>
        <v>0</v>
      </c>
      <c r="CK78" s="69">
        <f>VLOOKUP($A78,'374'!$AG$1:$HM$2,78,FALSE)</f>
        <v>0</v>
      </c>
      <c r="CL78" s="69">
        <f>VLOOKUP($A78,'374'!$AG$1:$HM$2,79,FALSE)</f>
        <v>0</v>
      </c>
      <c r="CM78" s="69">
        <f>VLOOKUP($A78,'374'!$AG$1:$HM$2,80,FALSE)</f>
        <v>0</v>
      </c>
      <c r="CN78" s="69">
        <f>VLOOKUP($A78,'374'!$AG$1:$HM$2,81,FALSE)</f>
        <v>0</v>
      </c>
      <c r="CO78" s="75">
        <f>VLOOKUP($A78,'374'!$AG$1:$HM$2,82,FALSE)</f>
        <v>0</v>
      </c>
      <c r="CP78" s="337"/>
      <c r="CQ78" s="74">
        <f>VLOOKUP($A78,'374'!$AG$1:$HM$2,83,FALSE)</f>
        <v>0</v>
      </c>
      <c r="CR78" s="69">
        <f>VLOOKUP($A78,'374'!$AG$1:$HM$2,84,FALSE)</f>
        <v>0</v>
      </c>
      <c r="CS78" s="69">
        <f>VLOOKUP($A78,'374'!$AG$1:$HM$2,85,FALSE)</f>
        <v>0</v>
      </c>
      <c r="CT78" s="69">
        <f>VLOOKUP($A78,'374'!$AG$1:$HM$2,86,FALSE)</f>
        <v>0</v>
      </c>
      <c r="CU78" s="69">
        <f>VLOOKUP($A78,'374'!$AG$1:$HM$2,87,FALSE)</f>
        <v>0</v>
      </c>
      <c r="CV78" s="69">
        <f>VLOOKUP($A78,'374'!$AG$1:$HM$2,88,FALSE)</f>
        <v>0</v>
      </c>
      <c r="CW78" s="75">
        <f>VLOOKUP($A78,'374'!$AG$1:$HM$2,89,FALSE)</f>
        <v>0</v>
      </c>
      <c r="CX78" s="337"/>
      <c r="CY78" s="74">
        <f>VLOOKUP($A78,'374'!$AG$1:$HM$2,90,FALSE)</f>
        <v>0</v>
      </c>
      <c r="CZ78" s="69">
        <f>VLOOKUP($A78,'374'!$AG$1:$HM$2,91,FALSE)</f>
        <v>0</v>
      </c>
      <c r="DA78" s="69">
        <f>VLOOKUP($A78,'374'!$AG$1:$HM$2,92,FALSE)</f>
        <v>0</v>
      </c>
      <c r="DB78" s="69">
        <f>VLOOKUP($A78,'374'!$AG$1:$HM$2,93,FALSE)</f>
        <v>0</v>
      </c>
      <c r="DC78" s="69">
        <f>VLOOKUP($A78,'374'!$AG$1:$HM$2,94,FALSE)</f>
        <v>0</v>
      </c>
      <c r="DD78" s="69">
        <f>VLOOKUP($A78,'374'!$AG$1:$HM$2,95,FALSE)</f>
        <v>0</v>
      </c>
      <c r="DE78" s="75">
        <f>VLOOKUP($A78,'374'!$AG$1:$HM$2,96,FALSE)</f>
        <v>0</v>
      </c>
      <c r="DF78" s="337"/>
      <c r="DG78" s="74">
        <f>VLOOKUP($A78,'374'!$AG$1:$HM$2,97,FALSE)</f>
        <v>0</v>
      </c>
      <c r="DH78" s="69">
        <f>VLOOKUP($A78,'374'!$AG$1:$HM$2,98,FALSE)</f>
        <v>0</v>
      </c>
      <c r="DI78" s="69">
        <f>VLOOKUP($A78,'374'!$AG$1:$HM$2,99,FALSE)</f>
        <v>0</v>
      </c>
      <c r="DJ78" s="69">
        <f>VLOOKUP($A78,'374'!$AG$1:$HM$2,100,FALSE)</f>
        <v>0</v>
      </c>
      <c r="DK78" s="69">
        <f>VLOOKUP($A78,'374'!$AG$1:$HM$2,101,FALSE)</f>
        <v>0</v>
      </c>
      <c r="DL78" s="69">
        <f>VLOOKUP($A78,'374'!$AG$1:$HM$2,102,FALSE)</f>
        <v>0</v>
      </c>
      <c r="DM78" s="75">
        <f>VLOOKUP($A78,'374'!$AG$1:$HM$2,103,FALSE)</f>
        <v>0</v>
      </c>
      <c r="DN78" s="337"/>
      <c r="DO78" s="74">
        <f>VLOOKUP($A78,'374'!$AG$1:$HM$2,104,FALSE)</f>
        <v>0</v>
      </c>
      <c r="DP78" s="69">
        <f>VLOOKUP($A78,'374'!$AG$1:$HM$2,105,FALSE)</f>
        <v>0</v>
      </c>
      <c r="DQ78" s="69">
        <f>VLOOKUP($A78,'374'!$AG$1:$HM$2,106,FALSE)</f>
        <v>0</v>
      </c>
      <c r="DR78" s="69">
        <f>VLOOKUP($A78,'374'!$AG$1:$HM$2,107,FALSE)</f>
        <v>0</v>
      </c>
      <c r="DS78" s="69">
        <f>VLOOKUP($A78,'374'!$AG$1:$HM$2,108,FALSE)</f>
        <v>0</v>
      </c>
      <c r="DT78" s="69">
        <f>VLOOKUP($A78,'374'!$AG$1:$HM$2,109,FALSE)</f>
        <v>0</v>
      </c>
      <c r="DU78" s="75">
        <f>VLOOKUP($A78,'374'!$AG$1:$HM$2,110,FALSE)</f>
        <v>0</v>
      </c>
      <c r="DV78" s="337"/>
      <c r="DW78" s="74">
        <f>VLOOKUP($A78,'374'!$AG$1:$HM$2,111,FALSE)</f>
        <v>0</v>
      </c>
      <c r="DX78" s="69">
        <f>VLOOKUP($A78,'374'!$AG$1:$HM$2,112,FALSE)</f>
        <v>0</v>
      </c>
      <c r="DY78" s="69">
        <f>VLOOKUP($A78,'374'!$AG$1:$HM$2,113,FALSE)</f>
        <v>0</v>
      </c>
      <c r="DZ78" s="69">
        <f>VLOOKUP($A78,'374'!$AG$1:$HM$2,114,FALSE)</f>
        <v>0</v>
      </c>
      <c r="EA78" s="69">
        <f>VLOOKUP($A78,'374'!$AG$1:$HM$2,115,FALSE)</f>
        <v>0</v>
      </c>
      <c r="EB78" s="69">
        <f>VLOOKUP($A78,'374'!$AG$1:$HM$2,116,FALSE)</f>
        <v>0</v>
      </c>
      <c r="EC78" s="75">
        <f>VLOOKUP($A78,'374'!$AG$1:$HM$2,117,FALSE)</f>
        <v>0</v>
      </c>
      <c r="ED78" s="337"/>
      <c r="EE78" s="74">
        <f>VLOOKUP($A78,'374'!$AG$1:$HM$2,118,FALSE)</f>
        <v>0</v>
      </c>
      <c r="EF78" s="69">
        <f>VLOOKUP($A78,'374'!$AG$1:$HM$2,119,FALSE)</f>
        <v>0</v>
      </c>
      <c r="EG78" s="69">
        <f>VLOOKUP($A78,'374'!$AG$1:$HM$2,120,FALSE)</f>
        <v>0</v>
      </c>
      <c r="EH78" s="69">
        <f>VLOOKUP($A78,'374'!$AG$1:$HM$2,121,FALSE)</f>
        <v>0</v>
      </c>
      <c r="EI78" s="69">
        <f>VLOOKUP($A78,'374'!$AG$1:$HM$2,122,FALSE)</f>
        <v>0</v>
      </c>
      <c r="EJ78" s="69">
        <f>VLOOKUP($A78,'374'!$AG$1:$HM$2,123,FALSE)</f>
        <v>0</v>
      </c>
      <c r="EK78" s="75">
        <f>VLOOKUP($A78,'374'!$AG$1:$HM$2,124,FALSE)</f>
        <v>0</v>
      </c>
      <c r="EL78" s="337"/>
      <c r="EM78" s="74">
        <f>VLOOKUP($A78,'374'!$AG$1:$HM$2,125,FALSE)</f>
        <v>0</v>
      </c>
      <c r="EN78" s="69">
        <f>VLOOKUP($A78,'374'!$AG$1:$HM$2,126,FALSE)</f>
        <v>0</v>
      </c>
      <c r="EO78" s="69">
        <f>VLOOKUP($A78,'374'!$AG$1:$HM$2,127,FALSE)</f>
        <v>0</v>
      </c>
      <c r="EP78" s="69">
        <f>VLOOKUP($A78,'374'!$AG$1:$HM$2,128,FALSE)</f>
        <v>0</v>
      </c>
      <c r="EQ78" s="69">
        <f>VLOOKUP($A78,'374'!$AG$1:$HM$2,129,FALSE)</f>
        <v>0</v>
      </c>
      <c r="ER78" s="69">
        <f>VLOOKUP($A78,'374'!$AG$1:$HM$2,130,FALSE)</f>
        <v>0</v>
      </c>
      <c r="ES78" s="75">
        <f>VLOOKUP($A78,'374'!$AG$1:$HM$2,131,FALSE)</f>
        <v>0</v>
      </c>
      <c r="ET78" s="337"/>
      <c r="EU78" s="74">
        <f>VLOOKUP($A78,'374'!$AG$1:$HM$2,132,FALSE)</f>
        <v>0</v>
      </c>
      <c r="EV78" s="69">
        <f>VLOOKUP($A78,'374'!$AG$1:$HM$2,133,FALSE)</f>
        <v>0</v>
      </c>
      <c r="EW78" s="69">
        <f>VLOOKUP($A78,'374'!$AG$1:$HM$2,134,FALSE)</f>
        <v>0</v>
      </c>
      <c r="EX78" s="69">
        <f>VLOOKUP($A78,'374'!$AG$1:$HM$2,135,FALSE)</f>
        <v>0</v>
      </c>
      <c r="EY78" s="69">
        <f>VLOOKUP($A78,'374'!$AG$1:$HM$2,136,FALSE)</f>
        <v>0</v>
      </c>
      <c r="EZ78" s="69">
        <f>VLOOKUP($A78,'374'!$AG$1:$HM$2,137,FALSE)</f>
        <v>0</v>
      </c>
      <c r="FA78" s="75">
        <f>VLOOKUP($A78,'374'!$AG$1:$HM$2,138,FALSE)</f>
        <v>0</v>
      </c>
      <c r="FB78" s="337"/>
      <c r="FC78" s="74">
        <f>VLOOKUP($A78,'374'!$AG$1:$HM$2,139,FALSE)</f>
        <v>0</v>
      </c>
      <c r="FD78" s="69">
        <f>VLOOKUP($A78,'374'!$AG$1:$HM$2,140,FALSE)</f>
        <v>0</v>
      </c>
      <c r="FE78" s="69">
        <f>VLOOKUP($A78,'374'!$AG$1:$HM$2,141,FALSE)</f>
        <v>0</v>
      </c>
      <c r="FF78" s="69">
        <f>VLOOKUP($A78,'374'!$AG$1:$HM$2,142,FALSE)</f>
        <v>0</v>
      </c>
      <c r="FG78" s="69">
        <f>VLOOKUP($A78,'374'!$AG$1:$HM$2,143,FALSE)</f>
        <v>0</v>
      </c>
      <c r="FH78" s="69">
        <f>VLOOKUP($A78,'374'!$AG$1:$HM$2,144,FALSE)</f>
        <v>0</v>
      </c>
      <c r="FI78" s="75">
        <f>VLOOKUP($A78,'374'!$AG$1:$HM$2,145,FALSE)</f>
        <v>0</v>
      </c>
      <c r="FJ78" s="337"/>
      <c r="FK78" s="74">
        <f>VLOOKUP($A78,'374'!$AG$1:$HM$2,146,FALSE)</f>
        <v>0</v>
      </c>
      <c r="FL78" s="69">
        <f>VLOOKUP($A78,'374'!$AG$1:$HM$2,147,FALSE)</f>
        <v>0</v>
      </c>
      <c r="FM78" s="69">
        <f>VLOOKUP($A78,'374'!$AG$1:$HM$2,148,FALSE)</f>
        <v>0</v>
      </c>
      <c r="FN78" s="69">
        <f>VLOOKUP($A78,'374'!$AG$1:$HM$2,149,FALSE)</f>
        <v>0</v>
      </c>
      <c r="FO78" s="69">
        <f>VLOOKUP($A78,'374'!$AG$1:$HM$2,150,FALSE)</f>
        <v>0</v>
      </c>
      <c r="FP78" s="69">
        <f>VLOOKUP($A78,'374'!$AG$1:$HM$2,151,FALSE)</f>
        <v>0</v>
      </c>
      <c r="FQ78" s="75">
        <f>VLOOKUP($A78,'374'!$AG$1:$HM$2,152,FALSE)</f>
        <v>0</v>
      </c>
      <c r="FR78" s="337"/>
      <c r="FS78" s="74">
        <f>VLOOKUP($A78,'374'!$AG$1:$HM$2,153,FALSE)</f>
        <v>0</v>
      </c>
      <c r="FT78" s="69">
        <f>VLOOKUP($A78,'374'!$AG$1:$HM$2,154,FALSE)</f>
        <v>0</v>
      </c>
      <c r="FU78" s="69">
        <f>VLOOKUP($A78,'374'!$AG$1:$HM$2,155,FALSE)</f>
        <v>0</v>
      </c>
      <c r="FV78" s="69">
        <f>VLOOKUP($A78,'374'!$AG$1:$HM$2,156,FALSE)</f>
        <v>0</v>
      </c>
      <c r="FW78" s="69">
        <f>VLOOKUP($A78,'374'!$AG$1:$HM$2,157,FALSE)</f>
        <v>0</v>
      </c>
      <c r="FX78" s="69">
        <f>VLOOKUP($A78,'374'!$AG$1:$HM$2,158,FALSE)</f>
        <v>0</v>
      </c>
      <c r="FY78" s="75">
        <f>VLOOKUP($A78,'374'!$AG$1:$HM$2,159,FALSE)</f>
        <v>0</v>
      </c>
      <c r="FZ78" s="337"/>
      <c r="GA78" s="74">
        <f>VLOOKUP($A78,'374'!$AG$1:$HM$2,160,FALSE)</f>
        <v>0</v>
      </c>
      <c r="GB78" s="69">
        <f>VLOOKUP($A78,'374'!$AG$1:$HM$2,161,FALSE)</f>
        <v>0</v>
      </c>
      <c r="GC78" s="69">
        <f>VLOOKUP($A78,'374'!$AG$1:$HM$2,162,FALSE)</f>
        <v>0</v>
      </c>
      <c r="GD78" s="69">
        <f>VLOOKUP($A78,'374'!$AG$1:$HM$2,163,FALSE)</f>
        <v>0</v>
      </c>
      <c r="GE78" s="69">
        <f>VLOOKUP($A78,'374'!$AG$1:$HM$2,164,FALSE)</f>
        <v>0</v>
      </c>
      <c r="GF78" s="69">
        <f>VLOOKUP($A78,'374'!$AG$1:$HM$2,165,FALSE)</f>
        <v>0</v>
      </c>
      <c r="GG78" s="75">
        <f>VLOOKUP($A78,'374'!$AG$1:$HM$2,166,FALSE)</f>
        <v>0</v>
      </c>
      <c r="GH78" s="337"/>
      <c r="GI78" s="74">
        <f>VLOOKUP($A78,'374'!$AG$1:$HM$2,167,FALSE)</f>
        <v>0</v>
      </c>
      <c r="GJ78" s="69">
        <f>VLOOKUP($A78,'374'!$AG$1:$HM$2,168,FALSE)</f>
        <v>0</v>
      </c>
      <c r="GK78" s="69">
        <f>VLOOKUP($A78,'374'!$AG$1:$HM$2,169,FALSE)</f>
        <v>0</v>
      </c>
      <c r="GL78" s="69">
        <f>VLOOKUP($A78,'374'!$AG$1:$HM$2,170,FALSE)</f>
        <v>0</v>
      </c>
      <c r="GM78" s="69">
        <f>VLOOKUP($A78,'374'!$AG$1:$HM$2,171,FALSE)</f>
        <v>0</v>
      </c>
      <c r="GN78" s="69">
        <f>VLOOKUP($A78,'374'!$AG$1:$HM$2,172,FALSE)</f>
        <v>0</v>
      </c>
      <c r="GO78" s="75">
        <f>VLOOKUP($A78,'374'!$AG$1:$HM$2,173,FALSE)</f>
        <v>0</v>
      </c>
      <c r="GP78" s="337"/>
      <c r="GQ78" s="74">
        <f>VLOOKUP($A78,'374'!$AG$1:$HM$2,174,FALSE)</f>
        <v>0</v>
      </c>
      <c r="GR78" s="69">
        <f>VLOOKUP($A78,'374'!$AG$1:$HM$2,175,FALSE)</f>
        <v>0</v>
      </c>
      <c r="GS78" s="69">
        <f>VLOOKUP($A78,'374'!$AG$1:$HM$2,176,FALSE)</f>
        <v>0</v>
      </c>
      <c r="GT78" s="69">
        <f>VLOOKUP($A78,'374'!$AG$1:$HM$2,177,FALSE)</f>
        <v>0</v>
      </c>
      <c r="GU78" s="69">
        <f>VLOOKUP($A78,'374'!$AG$1:$HM$2,178,FALSE)</f>
        <v>0</v>
      </c>
      <c r="GV78" s="69">
        <f>VLOOKUP($A78,'374'!$AG$1:$HM$2,179,FALSE)</f>
        <v>0</v>
      </c>
      <c r="GW78" s="75">
        <f>VLOOKUP($A78,'374'!$AG$1:$HM$2,180,FALSE)</f>
        <v>0</v>
      </c>
      <c r="GX78" s="337"/>
      <c r="GY78" s="74">
        <f>VLOOKUP($A78,'374'!$AG$1:$HM$2,181,FALSE)</f>
        <v>0</v>
      </c>
      <c r="GZ78" s="69">
        <f>VLOOKUP($A78,'374'!$AG$1:$HM$2,182,FALSE)</f>
        <v>0</v>
      </c>
      <c r="HA78" s="69">
        <f>VLOOKUP($A78,'374'!$AG$1:$HM$2,183,FALSE)</f>
        <v>0</v>
      </c>
      <c r="HB78" s="69">
        <f>VLOOKUP($A78,'374'!$AG$1:$HM$2,184,FALSE)</f>
        <v>0</v>
      </c>
      <c r="HC78" s="69">
        <f>VLOOKUP($A78,'374'!$AG$1:$HM$2,185,FALSE)</f>
        <v>0</v>
      </c>
      <c r="HD78" s="69">
        <f>VLOOKUP($A78,'374'!$AG$1:$HM$2,186,FALSE)</f>
        <v>0</v>
      </c>
      <c r="HE78" s="124">
        <f>VLOOKUP($A78,'374'!$AG$1:$HM$2,187,FALSE)</f>
        <v>0</v>
      </c>
      <c r="HF78" s="24"/>
    </row>
    <row r="79" spans="1:214" x14ac:dyDescent="0.25">
      <c r="A79" s="290">
        <f t="shared" si="0"/>
        <v>275</v>
      </c>
      <c r="B79" s="290">
        <f>VLOOKUP($A79,'375'!$AJ$1:$HP$2,2,FALSE)</f>
        <v>0</v>
      </c>
      <c r="C79" s="291">
        <f>VLOOKUP($A79,'375'!$AJ$1:$HP$2,3,FALSE)</f>
        <v>0</v>
      </c>
      <c r="D79" s="290">
        <f>VLOOKUP($A79,'375'!$AJ$1:$HP$2,4,FALSE)</f>
        <v>0</v>
      </c>
      <c r="E79" s="292">
        <f>VLOOKUP($A79,'375'!$AJ$1:$HP$2,5,FALSE)</f>
        <v>0</v>
      </c>
      <c r="F79" s="337"/>
      <c r="G79" s="73">
        <f>VLOOKUP($A79,'375'!$AJ$1:$HP$2,6,FALSE)</f>
        <v>0</v>
      </c>
      <c r="H79" s="24">
        <f>VLOOKUP($A79,'375'!$AJ$1:$HP$2,7,FALSE)</f>
        <v>0</v>
      </c>
      <c r="I79" s="24">
        <f>VLOOKUP($A79,'375'!$AJ$1:$HP$2,8,FALSE)</f>
        <v>0</v>
      </c>
      <c r="J79" s="24">
        <f>VLOOKUP($A79,'375'!$AJ$1:$HP$2,9,FALSE)</f>
        <v>0</v>
      </c>
      <c r="K79" s="24">
        <f>VLOOKUP($A79,'375'!$AJ$1:$HP$2,10,FALSE)</f>
        <v>0</v>
      </c>
      <c r="L79" s="24">
        <f>VLOOKUP($A79,'375'!$AJ$1:$HP$2,11,FALSE)</f>
        <v>0</v>
      </c>
      <c r="M79" s="137">
        <f>VLOOKUP($A79,'375'!$AJ$1:$HP$2,12,FALSE)</f>
        <v>0</v>
      </c>
      <c r="N79" s="337"/>
      <c r="O79" s="74">
        <f>VLOOKUP($A79,'375'!$AJ$1:$HP$2,13,FALSE)</f>
        <v>0</v>
      </c>
      <c r="P79" s="69">
        <f>VLOOKUP($A79,'375'!$AJ$1:$HP$2,14,FALSE)</f>
        <v>0</v>
      </c>
      <c r="Q79" s="69">
        <f>VLOOKUP($A79,'375'!$AJ$1:$HP$2,15,FALSE)</f>
        <v>0</v>
      </c>
      <c r="R79" s="69">
        <f>VLOOKUP($A79,'375'!$AJ$1:$HP$2,16,FALSE)</f>
        <v>0</v>
      </c>
      <c r="S79" s="69">
        <f>VLOOKUP($A79,'375'!$AJ$1:$HP$2,17,FALSE)</f>
        <v>0</v>
      </c>
      <c r="T79" s="69">
        <f>VLOOKUP($A79,'375'!$AJ$1:$HP$2,18,FALSE)</f>
        <v>0</v>
      </c>
      <c r="U79" s="75">
        <f>VLOOKUP($A79,'375'!$AJ$1:$HP$2,19,FALSE)</f>
        <v>0</v>
      </c>
      <c r="V79" s="337"/>
      <c r="W79" s="74">
        <f>VLOOKUP($A79,'375'!$AJ$1:$HP$2,20,FALSE)</f>
        <v>0</v>
      </c>
      <c r="X79" s="69">
        <f>VLOOKUP($A79,'375'!$AJ$1:$HP$2,21,FALSE)</f>
        <v>0</v>
      </c>
      <c r="Y79" s="69">
        <f>VLOOKUP($A79,'375'!$AJ$1:$HP$2,22,FALSE)</f>
        <v>0</v>
      </c>
      <c r="Z79" s="69">
        <f>VLOOKUP($A79,'375'!$AJ$1:$HP$2,23,FALSE)</f>
        <v>0</v>
      </c>
      <c r="AA79" s="69">
        <f>VLOOKUP($A79,'375'!$AJ$1:$HP$2,24,FALSE)</f>
        <v>0</v>
      </c>
      <c r="AB79" s="69">
        <f>VLOOKUP($A79,'375'!$AJ$1:$HP$2,25,FALSE)</f>
        <v>0</v>
      </c>
      <c r="AC79" s="75">
        <f>VLOOKUP($A79,'375'!$AJ$1:$HP$2,26,FALSE)</f>
        <v>0</v>
      </c>
      <c r="AD79" s="337"/>
      <c r="AE79" s="74">
        <f>VLOOKUP($A79,'375'!$AJ$1:$HP$2,27,FALSE)</f>
        <v>0</v>
      </c>
      <c r="AF79" s="69">
        <f>VLOOKUP($A79,'375'!$AJ$1:$HP$2,28,FALSE)</f>
        <v>0</v>
      </c>
      <c r="AG79" s="69">
        <f>VLOOKUP($A79,'375'!$AJ$1:$HP$2,29,FALSE)</f>
        <v>0</v>
      </c>
      <c r="AH79" s="69">
        <f>VLOOKUP($A79,'375'!$AJ$1:$HP$2,30,FALSE)</f>
        <v>0</v>
      </c>
      <c r="AI79" s="69">
        <f>VLOOKUP($A79,'375'!$AJ$1:$HP$2,31,FALSE)</f>
        <v>0</v>
      </c>
      <c r="AJ79" s="69">
        <f>VLOOKUP($A79,'375'!$AJ$1:$HP$2,32,FALSE)</f>
        <v>0</v>
      </c>
      <c r="AK79" s="75">
        <f>VLOOKUP($A79,'375'!$AJ$1:$HP$2,33,FALSE)</f>
        <v>0</v>
      </c>
      <c r="AL79" s="337"/>
      <c r="AM79" s="74">
        <f>VLOOKUP($A79,'375'!$AJ$1:$HP$2,34,FALSE)</f>
        <v>0</v>
      </c>
      <c r="AN79" s="69">
        <f>VLOOKUP($A79,'375'!$AJ$1:$HP$2,35,FALSE)</f>
        <v>0</v>
      </c>
      <c r="AO79" s="69">
        <f>VLOOKUP($A79,'375'!$AJ$1:$HP$2,36,FALSE)</f>
        <v>0</v>
      </c>
      <c r="AP79" s="69">
        <f>VLOOKUP($A79,'375'!$AJ$1:$HP$2,37,FALSE)</f>
        <v>0</v>
      </c>
      <c r="AQ79" s="69">
        <f>VLOOKUP($A79,'375'!$AJ$1:$HP$2,38,FALSE)</f>
        <v>0</v>
      </c>
      <c r="AR79" s="69">
        <f>VLOOKUP($A79,'375'!$AJ$1:$HP$2,39,FALSE)</f>
        <v>0</v>
      </c>
      <c r="AS79" s="75">
        <f>VLOOKUP($A79,'375'!$AJ$1:$HP$2,40,FALSE)</f>
        <v>0</v>
      </c>
      <c r="AT79" s="337"/>
      <c r="AU79" s="74">
        <f>VLOOKUP($A79,'375'!$AJ$1:$HP$2,41,FALSE)</f>
        <v>0</v>
      </c>
      <c r="AV79" s="69">
        <f>VLOOKUP($A79,'375'!$AJ$1:$HP$2,42,FALSE)</f>
        <v>0</v>
      </c>
      <c r="AW79" s="69">
        <f>VLOOKUP($A79,'375'!$AJ$1:$HP$2,43,FALSE)</f>
        <v>0</v>
      </c>
      <c r="AX79" s="69">
        <f>VLOOKUP($A79,'375'!$AJ$1:$HP$2,44,FALSE)</f>
        <v>0</v>
      </c>
      <c r="AY79" s="69">
        <f>VLOOKUP($A79,'375'!$AJ$1:$HP$2,45,FALSE)</f>
        <v>0</v>
      </c>
      <c r="AZ79" s="69">
        <f>VLOOKUP($A79,'375'!$AJ$1:$HP$2,46,FALSE)</f>
        <v>0</v>
      </c>
      <c r="BA79" s="75">
        <f>VLOOKUP($A79,'375'!$AJ$1:$HP$2,47,FALSE)</f>
        <v>0</v>
      </c>
      <c r="BB79" s="337"/>
      <c r="BC79" s="74">
        <f>VLOOKUP($A79,'375'!$AJ$1:$HP$2,48,FALSE)</f>
        <v>0</v>
      </c>
      <c r="BD79" s="69">
        <f>VLOOKUP($A79,'375'!$AJ$1:$HP$2,49,FALSE)</f>
        <v>0</v>
      </c>
      <c r="BE79" s="69">
        <f>VLOOKUP($A79,'375'!$AJ$1:$HP$2,50,FALSE)</f>
        <v>0</v>
      </c>
      <c r="BF79" s="69">
        <f>VLOOKUP($A79,'375'!$AJ$1:$HP$2,51,FALSE)</f>
        <v>0</v>
      </c>
      <c r="BG79" s="69">
        <f>VLOOKUP($A79,'375'!$AJ$1:$HP$2,52,FALSE)</f>
        <v>0</v>
      </c>
      <c r="BH79" s="69">
        <f>VLOOKUP($A79,'375'!$AJ$1:$HP$2,53,FALSE)</f>
        <v>0</v>
      </c>
      <c r="BI79" s="75">
        <f>VLOOKUP($A79,'375'!$AJ$1:$HP$2,54,FALSE)</f>
        <v>0</v>
      </c>
      <c r="BJ79" s="337"/>
      <c r="BK79" s="74">
        <f>VLOOKUP($A79,'375'!$AJ$1:$HP$2,55,FALSE)</f>
        <v>0</v>
      </c>
      <c r="BL79" s="69">
        <f>VLOOKUP($A79,'375'!$AJ$1:$HP$2,56,FALSE)</f>
        <v>0</v>
      </c>
      <c r="BM79" s="69">
        <f>VLOOKUP($A79,'375'!$AJ$1:$HP$2,57,FALSE)</f>
        <v>0</v>
      </c>
      <c r="BN79" s="69">
        <f>VLOOKUP($A79,'375'!$AJ$1:$HP$2,58,FALSE)</f>
        <v>0</v>
      </c>
      <c r="BO79" s="69">
        <f>VLOOKUP($A79,'375'!$AJ$1:$HP$2,59,FALSE)</f>
        <v>0</v>
      </c>
      <c r="BP79" s="69">
        <f>VLOOKUP($A79,'375'!$AJ$1:$HP$2,60,FALSE)</f>
        <v>0</v>
      </c>
      <c r="BQ79" s="75">
        <f>VLOOKUP($A79,'375'!$AJ$1:$HP$2,61,FALSE)</f>
        <v>0</v>
      </c>
      <c r="BR79" s="337"/>
      <c r="BS79" s="74">
        <f>VLOOKUP($A79,'375'!$AJ$1:$HP$2,62,FALSE)</f>
        <v>0</v>
      </c>
      <c r="BT79" s="69">
        <f>VLOOKUP($A79,'375'!$AJ$1:$HP$2,63,FALSE)</f>
        <v>0</v>
      </c>
      <c r="BU79" s="69">
        <f>VLOOKUP($A79,'375'!$AJ$1:$HP$2,64,FALSE)</f>
        <v>0</v>
      </c>
      <c r="BV79" s="69">
        <f>VLOOKUP($A79,'375'!$AJ$1:$HP$2,65,FALSE)</f>
        <v>0</v>
      </c>
      <c r="BW79" s="69">
        <f>VLOOKUP($A79,'375'!$AJ$1:$HP$2,66,FALSE)</f>
        <v>0</v>
      </c>
      <c r="BX79" s="69">
        <f>VLOOKUP($A79,'375'!$AJ$1:$HP$2,67,FALSE)</f>
        <v>0</v>
      </c>
      <c r="BY79" s="75">
        <f>VLOOKUP($A79,'375'!$AJ$1:$HP$2,68,FALSE)</f>
        <v>0</v>
      </c>
      <c r="BZ79" s="337"/>
      <c r="CA79" s="74">
        <f>VLOOKUP($A79,'375'!$AJ$1:$HP$2,69,FALSE)</f>
        <v>0</v>
      </c>
      <c r="CB79" s="69">
        <f>VLOOKUP($A79,'375'!$AJ$1:$HP$2,70,FALSE)</f>
        <v>0</v>
      </c>
      <c r="CC79" s="69">
        <f>VLOOKUP($A79,'375'!$AJ$1:$HP$2,71,FALSE)</f>
        <v>0</v>
      </c>
      <c r="CD79" s="69">
        <f>VLOOKUP($A79,'375'!$AJ$1:$HP$2,72,FALSE)</f>
        <v>0</v>
      </c>
      <c r="CE79" s="69">
        <f>VLOOKUP($A79,'375'!$AJ$1:$HP$2,73,FALSE)</f>
        <v>0</v>
      </c>
      <c r="CF79" s="69">
        <f>VLOOKUP($A79,'375'!$AJ$1:$HP$2,74,FALSE)</f>
        <v>0</v>
      </c>
      <c r="CG79" s="75">
        <f>VLOOKUP($A79,'375'!$AJ$1:$HP$2,75,FALSE)</f>
        <v>0</v>
      </c>
      <c r="CH79" s="337"/>
      <c r="CI79" s="74">
        <f>VLOOKUP($A79,'375'!$AJ$1:$HP$2,76,FALSE)</f>
        <v>0</v>
      </c>
      <c r="CJ79" s="69">
        <f>VLOOKUP($A79,'375'!$AJ$1:$HP$2,77,FALSE)</f>
        <v>0</v>
      </c>
      <c r="CK79" s="69">
        <f>VLOOKUP($A79,'375'!$AJ$1:$HP$2,78,FALSE)</f>
        <v>0</v>
      </c>
      <c r="CL79" s="69">
        <f>VLOOKUP($A79,'375'!$AJ$1:$HP$2,79,FALSE)</f>
        <v>0</v>
      </c>
      <c r="CM79" s="69">
        <f>VLOOKUP($A79,'375'!$AJ$1:$HP$2,80,FALSE)</f>
        <v>0</v>
      </c>
      <c r="CN79" s="69">
        <f>VLOOKUP($A79,'375'!$AJ$1:$HP$2,81,FALSE)</f>
        <v>0</v>
      </c>
      <c r="CO79" s="75">
        <f>VLOOKUP($A79,'375'!$AJ$1:$HP$2,82,FALSE)</f>
        <v>0</v>
      </c>
      <c r="CP79" s="337"/>
      <c r="CQ79" s="74">
        <f>VLOOKUP($A79,'375'!$AJ$1:$HP$2,83,FALSE)</f>
        <v>0</v>
      </c>
      <c r="CR79" s="69">
        <f>VLOOKUP($A79,'375'!$AJ$1:$HP$2,84,FALSE)</f>
        <v>0</v>
      </c>
      <c r="CS79" s="69">
        <f>VLOOKUP($A79,'375'!$AJ$1:$HP$2,85,FALSE)</f>
        <v>0</v>
      </c>
      <c r="CT79" s="69">
        <f>VLOOKUP($A79,'375'!$AJ$1:$HP$2,86,FALSE)</f>
        <v>0</v>
      </c>
      <c r="CU79" s="69">
        <f>VLOOKUP($A79,'375'!$AJ$1:$HP$2,87,FALSE)</f>
        <v>0</v>
      </c>
      <c r="CV79" s="69">
        <f>VLOOKUP($A79,'375'!$AJ$1:$HP$2,88,FALSE)</f>
        <v>0</v>
      </c>
      <c r="CW79" s="75">
        <f>VLOOKUP($A79,'375'!$AJ$1:$HP$2,89,FALSE)</f>
        <v>0</v>
      </c>
      <c r="CX79" s="337"/>
      <c r="CY79" s="74">
        <f>VLOOKUP($A79,'375'!$AJ$1:$HP$2,90,FALSE)</f>
        <v>0</v>
      </c>
      <c r="CZ79" s="69">
        <f>VLOOKUP($A79,'375'!$AJ$1:$HP$2,91,FALSE)</f>
        <v>0</v>
      </c>
      <c r="DA79" s="69">
        <f>VLOOKUP($A79,'375'!$AJ$1:$HP$2,92,FALSE)</f>
        <v>0</v>
      </c>
      <c r="DB79" s="69">
        <f>VLOOKUP($A79,'375'!$AJ$1:$HP$2,93,FALSE)</f>
        <v>0</v>
      </c>
      <c r="DC79" s="69">
        <f>VLOOKUP($A79,'375'!$AJ$1:$HP$2,94,FALSE)</f>
        <v>0</v>
      </c>
      <c r="DD79" s="69">
        <f>VLOOKUP($A79,'375'!$AJ$1:$HP$2,95,FALSE)</f>
        <v>0</v>
      </c>
      <c r="DE79" s="75">
        <f>VLOOKUP($A79,'375'!$AJ$1:$HP$2,96,FALSE)</f>
        <v>0</v>
      </c>
      <c r="DF79" s="337"/>
      <c r="DG79" s="74">
        <f>VLOOKUP($A79,'375'!$AJ$1:$HP$2,97,FALSE)</f>
        <v>0</v>
      </c>
      <c r="DH79" s="69">
        <f>VLOOKUP($A79,'375'!$AJ$1:$HP$2,98,FALSE)</f>
        <v>0</v>
      </c>
      <c r="DI79" s="69">
        <f>VLOOKUP($A79,'375'!$AJ$1:$HP$2,99,FALSE)</f>
        <v>0</v>
      </c>
      <c r="DJ79" s="69">
        <f>VLOOKUP($A79,'375'!$AJ$1:$HP$2,100,FALSE)</f>
        <v>0</v>
      </c>
      <c r="DK79" s="69">
        <f>VLOOKUP($A79,'375'!$AJ$1:$HP$2,101,FALSE)</f>
        <v>0</v>
      </c>
      <c r="DL79" s="69">
        <f>VLOOKUP($A79,'375'!$AJ$1:$HP$2,102,FALSE)</f>
        <v>0</v>
      </c>
      <c r="DM79" s="75">
        <f>VLOOKUP($A79,'375'!$AJ$1:$HP$2,103,FALSE)</f>
        <v>0</v>
      </c>
      <c r="DN79" s="337"/>
      <c r="DO79" s="74">
        <f>VLOOKUP($A79,'375'!$AJ$1:$HP$2,104,FALSE)</f>
        <v>0</v>
      </c>
      <c r="DP79" s="69">
        <f>VLOOKUP($A79,'375'!$AJ$1:$HP$2,105,FALSE)</f>
        <v>0</v>
      </c>
      <c r="DQ79" s="69">
        <f>VLOOKUP($A79,'375'!$AJ$1:$HP$2,106,FALSE)</f>
        <v>0</v>
      </c>
      <c r="DR79" s="69">
        <f>VLOOKUP($A79,'375'!$AJ$1:$HP$2,107,FALSE)</f>
        <v>0</v>
      </c>
      <c r="DS79" s="69">
        <f>VLOOKUP($A79,'375'!$AJ$1:$HP$2,108,FALSE)</f>
        <v>0</v>
      </c>
      <c r="DT79" s="69">
        <f>VLOOKUP($A79,'375'!$AJ$1:$HP$2,109,FALSE)</f>
        <v>0</v>
      </c>
      <c r="DU79" s="75">
        <f>VLOOKUP($A79,'375'!$AJ$1:$HP$2,110,FALSE)</f>
        <v>0</v>
      </c>
      <c r="DV79" s="337"/>
      <c r="DW79" s="74">
        <f>VLOOKUP($A79,'375'!$AJ$1:$HP$2,111,FALSE)</f>
        <v>0</v>
      </c>
      <c r="DX79" s="69">
        <f>VLOOKUP($A79,'375'!$AJ$1:$HP$2,112,FALSE)</f>
        <v>0</v>
      </c>
      <c r="DY79" s="69">
        <f>VLOOKUP($A79,'375'!$AJ$1:$HP$2,113,FALSE)</f>
        <v>0</v>
      </c>
      <c r="DZ79" s="69">
        <f>VLOOKUP($A79,'375'!$AJ$1:$HP$2,114,FALSE)</f>
        <v>0</v>
      </c>
      <c r="EA79" s="69">
        <f>VLOOKUP($A79,'375'!$AJ$1:$HP$2,115,FALSE)</f>
        <v>0</v>
      </c>
      <c r="EB79" s="69">
        <f>VLOOKUP($A79,'375'!$AJ$1:$HP$2,116,FALSE)</f>
        <v>0</v>
      </c>
      <c r="EC79" s="75">
        <f>VLOOKUP($A79,'375'!$AJ$1:$HP$2,117,FALSE)</f>
        <v>0</v>
      </c>
      <c r="ED79" s="337"/>
      <c r="EE79" s="74">
        <f>VLOOKUP($A79,'375'!$AJ$1:$HP$2,118,FALSE)</f>
        <v>0</v>
      </c>
      <c r="EF79" s="69">
        <f>VLOOKUP($A79,'375'!$AJ$1:$HP$2,119,FALSE)</f>
        <v>0</v>
      </c>
      <c r="EG79" s="69">
        <f>VLOOKUP($A79,'375'!$AJ$1:$HP$2,120,FALSE)</f>
        <v>0</v>
      </c>
      <c r="EH79" s="69">
        <f>VLOOKUP($A79,'375'!$AJ$1:$HP$2,121,FALSE)</f>
        <v>0</v>
      </c>
      <c r="EI79" s="69">
        <f>VLOOKUP($A79,'375'!$AJ$1:$HP$2,122,FALSE)</f>
        <v>0</v>
      </c>
      <c r="EJ79" s="69">
        <f>VLOOKUP($A79,'375'!$AJ$1:$HP$2,123,FALSE)</f>
        <v>0</v>
      </c>
      <c r="EK79" s="75">
        <f>VLOOKUP($A79,'375'!$AJ$1:$HP$2,124,FALSE)</f>
        <v>0</v>
      </c>
      <c r="EL79" s="337"/>
      <c r="EM79" s="74">
        <f>VLOOKUP($A79,'375'!$AJ$1:$HP$2,125,FALSE)</f>
        <v>0</v>
      </c>
      <c r="EN79" s="69">
        <f>VLOOKUP($A79,'375'!$AJ$1:$HP$2,126,FALSE)</f>
        <v>0</v>
      </c>
      <c r="EO79" s="69">
        <f>VLOOKUP($A79,'375'!$AJ$1:$HP$2,127,FALSE)</f>
        <v>0</v>
      </c>
      <c r="EP79" s="69">
        <f>VLOOKUP($A79,'375'!$AJ$1:$HP$2,128,FALSE)</f>
        <v>0</v>
      </c>
      <c r="EQ79" s="69">
        <f>VLOOKUP($A79,'375'!$AJ$1:$HP$2,129,FALSE)</f>
        <v>0</v>
      </c>
      <c r="ER79" s="69">
        <f>VLOOKUP($A79,'375'!$AJ$1:$HP$2,130,FALSE)</f>
        <v>0</v>
      </c>
      <c r="ES79" s="75">
        <f>VLOOKUP($A79,'375'!$AJ$1:$HP$2,131,FALSE)</f>
        <v>0</v>
      </c>
      <c r="ET79" s="337"/>
      <c r="EU79" s="74">
        <f>VLOOKUP($A79,'375'!$AJ$1:$HP$2,132,FALSE)</f>
        <v>0</v>
      </c>
      <c r="EV79" s="69">
        <f>VLOOKUP($A79,'375'!$AJ$1:$HP$2,133,FALSE)</f>
        <v>0</v>
      </c>
      <c r="EW79" s="69">
        <f>VLOOKUP($A79,'375'!$AJ$1:$HP$2,134,FALSE)</f>
        <v>0</v>
      </c>
      <c r="EX79" s="69">
        <f>VLOOKUP($A79,'375'!$AJ$1:$HP$2,135,FALSE)</f>
        <v>0</v>
      </c>
      <c r="EY79" s="69">
        <f>VLOOKUP($A79,'375'!$AJ$1:$HP$2,136,FALSE)</f>
        <v>0</v>
      </c>
      <c r="EZ79" s="69">
        <f>VLOOKUP($A79,'375'!$AJ$1:$HP$2,137,FALSE)</f>
        <v>0</v>
      </c>
      <c r="FA79" s="75">
        <f>VLOOKUP($A79,'375'!$AJ$1:$HP$2,138,FALSE)</f>
        <v>0</v>
      </c>
      <c r="FB79" s="337"/>
      <c r="FC79" s="74">
        <f>VLOOKUP($A79,'375'!$AJ$1:$HP$2,139,FALSE)</f>
        <v>0</v>
      </c>
      <c r="FD79" s="69">
        <f>VLOOKUP($A79,'375'!$AJ$1:$HP$2,140,FALSE)</f>
        <v>0</v>
      </c>
      <c r="FE79" s="69">
        <f>VLOOKUP($A79,'375'!$AJ$1:$HP$2,141,FALSE)</f>
        <v>0</v>
      </c>
      <c r="FF79" s="69">
        <f>VLOOKUP($A79,'375'!$AJ$1:$HP$2,142,FALSE)</f>
        <v>0</v>
      </c>
      <c r="FG79" s="69">
        <f>VLOOKUP($A79,'375'!$AJ$1:$HP$2,143,FALSE)</f>
        <v>0</v>
      </c>
      <c r="FH79" s="69">
        <f>VLOOKUP($A79,'375'!$AJ$1:$HP$2,144,FALSE)</f>
        <v>0</v>
      </c>
      <c r="FI79" s="75">
        <f>VLOOKUP($A79,'375'!$AJ$1:$HP$2,145,FALSE)</f>
        <v>0</v>
      </c>
      <c r="FJ79" s="337"/>
      <c r="FK79" s="74">
        <f>VLOOKUP($A79,'375'!$AJ$1:$HP$2,146,FALSE)</f>
        <v>0</v>
      </c>
      <c r="FL79" s="69">
        <f>VLOOKUP($A79,'375'!$AJ$1:$HP$2,147,FALSE)</f>
        <v>0</v>
      </c>
      <c r="FM79" s="69">
        <f>VLOOKUP($A79,'375'!$AJ$1:$HP$2,148,FALSE)</f>
        <v>0</v>
      </c>
      <c r="FN79" s="69">
        <f>VLOOKUP($A79,'375'!$AJ$1:$HP$2,149,FALSE)</f>
        <v>0</v>
      </c>
      <c r="FO79" s="69">
        <f>VLOOKUP($A79,'375'!$AJ$1:$HP$2,150,FALSE)</f>
        <v>0</v>
      </c>
      <c r="FP79" s="69">
        <f>VLOOKUP($A79,'375'!$AJ$1:$HP$2,151,FALSE)</f>
        <v>0</v>
      </c>
      <c r="FQ79" s="75">
        <f>VLOOKUP($A79,'375'!$AJ$1:$HP$2,152,FALSE)</f>
        <v>0</v>
      </c>
      <c r="FR79" s="337"/>
      <c r="FS79" s="74">
        <f>VLOOKUP($A79,'375'!$AJ$1:$HP$2,153,FALSE)</f>
        <v>0</v>
      </c>
      <c r="FT79" s="69">
        <f>VLOOKUP($A79,'375'!$AJ$1:$HP$2,154,FALSE)</f>
        <v>0</v>
      </c>
      <c r="FU79" s="69">
        <f>VLOOKUP($A79,'375'!$AJ$1:$HP$2,155,FALSE)</f>
        <v>0</v>
      </c>
      <c r="FV79" s="69">
        <f>VLOOKUP($A79,'375'!$AJ$1:$HP$2,156,FALSE)</f>
        <v>0</v>
      </c>
      <c r="FW79" s="69">
        <f>VLOOKUP($A79,'375'!$AJ$1:$HP$2,157,FALSE)</f>
        <v>0</v>
      </c>
      <c r="FX79" s="69">
        <f>VLOOKUP($A79,'375'!$AJ$1:$HP$2,158,FALSE)</f>
        <v>0</v>
      </c>
      <c r="FY79" s="75">
        <f>VLOOKUP($A79,'375'!$AJ$1:$HP$2,159,FALSE)</f>
        <v>0</v>
      </c>
      <c r="FZ79" s="337"/>
      <c r="GA79" s="74">
        <f>VLOOKUP($A79,'375'!$AJ$1:$HP$2,160,FALSE)</f>
        <v>0</v>
      </c>
      <c r="GB79" s="69">
        <f>VLOOKUP($A79,'375'!$AJ$1:$HP$2,161,FALSE)</f>
        <v>0</v>
      </c>
      <c r="GC79" s="69">
        <f>VLOOKUP($A79,'375'!$AJ$1:$HP$2,162,FALSE)</f>
        <v>0</v>
      </c>
      <c r="GD79" s="69">
        <f>VLOOKUP($A79,'375'!$AJ$1:$HP$2,163,FALSE)</f>
        <v>0</v>
      </c>
      <c r="GE79" s="69">
        <f>VLOOKUP($A79,'375'!$AJ$1:$HP$2,164,FALSE)</f>
        <v>0</v>
      </c>
      <c r="GF79" s="69">
        <f>VLOOKUP($A79,'375'!$AJ$1:$HP$2,165,FALSE)</f>
        <v>0</v>
      </c>
      <c r="GG79" s="75">
        <f>VLOOKUP($A79,'375'!$AJ$1:$HP$2,166,FALSE)</f>
        <v>0</v>
      </c>
      <c r="GH79" s="337"/>
      <c r="GI79" s="74">
        <f>VLOOKUP($A79,'375'!$AJ$1:$HP$2,167,FALSE)</f>
        <v>0</v>
      </c>
      <c r="GJ79" s="69">
        <f>VLOOKUP($A79,'375'!$AJ$1:$HP$2,168,FALSE)</f>
        <v>0</v>
      </c>
      <c r="GK79" s="69">
        <f>VLOOKUP($A79,'375'!$AJ$1:$HP$2,169,FALSE)</f>
        <v>0</v>
      </c>
      <c r="GL79" s="69">
        <f>VLOOKUP($A79,'375'!$AJ$1:$HP$2,170,FALSE)</f>
        <v>0</v>
      </c>
      <c r="GM79" s="69">
        <f>VLOOKUP($A79,'375'!$AJ$1:$HP$2,171,FALSE)</f>
        <v>0</v>
      </c>
      <c r="GN79" s="69">
        <f>VLOOKUP($A79,'375'!$AJ$1:$HP$2,172,FALSE)</f>
        <v>0</v>
      </c>
      <c r="GO79" s="75">
        <f>VLOOKUP($A79,'375'!$AJ$1:$HP$2,173,FALSE)</f>
        <v>0</v>
      </c>
      <c r="GP79" s="337"/>
      <c r="GQ79" s="74">
        <f>VLOOKUP($A79,'375'!$AJ$1:$HP$2,174,FALSE)</f>
        <v>0</v>
      </c>
      <c r="GR79" s="69">
        <f>VLOOKUP($A79,'375'!$AJ$1:$HP$2,175,FALSE)</f>
        <v>0</v>
      </c>
      <c r="GS79" s="69">
        <f>VLOOKUP($A79,'375'!$AJ$1:$HP$2,176,FALSE)</f>
        <v>0</v>
      </c>
      <c r="GT79" s="69">
        <f>VLOOKUP($A79,'375'!$AJ$1:$HP$2,177,FALSE)</f>
        <v>0</v>
      </c>
      <c r="GU79" s="69">
        <f>VLOOKUP($A79,'375'!$AJ$1:$HP$2,178,FALSE)</f>
        <v>0</v>
      </c>
      <c r="GV79" s="69">
        <f>VLOOKUP($A79,'375'!$AJ$1:$HP$2,179,FALSE)</f>
        <v>0</v>
      </c>
      <c r="GW79" s="75">
        <f>VLOOKUP($A79,'375'!$AJ$1:$HP$2,180,FALSE)</f>
        <v>0</v>
      </c>
      <c r="GX79" s="337"/>
      <c r="GY79" s="74">
        <f>VLOOKUP($A79,'375'!$AJ$1:$HP$2,181,FALSE)</f>
        <v>0</v>
      </c>
      <c r="GZ79" s="69">
        <f>VLOOKUP($A79,'375'!$AJ$1:$HP$2,182,FALSE)</f>
        <v>0</v>
      </c>
      <c r="HA79" s="69">
        <f>VLOOKUP($A79,'375'!$AJ$1:$HP$2,183,FALSE)</f>
        <v>0</v>
      </c>
      <c r="HB79" s="69">
        <f>VLOOKUP($A79,'375'!$AJ$1:$HP$2,184,FALSE)</f>
        <v>0</v>
      </c>
      <c r="HC79" s="69">
        <f>VLOOKUP($A79,'375'!$AJ$1:$HP$2,185,FALSE)</f>
        <v>0</v>
      </c>
      <c r="HD79" s="69">
        <f>VLOOKUP($A79,'375'!$AJ$1:$HP$2,186,FALSE)</f>
        <v>0</v>
      </c>
      <c r="HE79" s="124">
        <f>VLOOKUP($A79,'375'!$AJ$1:$HP$2,187,FALSE)</f>
        <v>0</v>
      </c>
      <c r="HF79" s="24"/>
    </row>
    <row r="80" spans="1:214" x14ac:dyDescent="0.25">
      <c r="A80" s="290">
        <f t="shared" si="0"/>
        <v>276</v>
      </c>
      <c r="B80" s="290">
        <f>VLOOKUP($A80,'376'!$AG$1:$HM$2,2,FALSE)</f>
        <v>0</v>
      </c>
      <c r="C80" s="291">
        <f>VLOOKUP($A80,'376'!$AG$1:$HM$2,3,FALSE)</f>
        <v>0</v>
      </c>
      <c r="D80" s="290">
        <f>VLOOKUP($A80,'376'!$AG$1:$HM$2,4,FALSE)</f>
        <v>0</v>
      </c>
      <c r="E80" s="292">
        <f>VLOOKUP($A80,'376'!$AG$1:$HM$2,5,FALSE)</f>
        <v>0</v>
      </c>
      <c r="F80" s="337"/>
      <c r="G80" s="73">
        <f>VLOOKUP($A80,'376'!$AG$1:$HM$2,6,FALSE)</f>
        <v>0</v>
      </c>
      <c r="H80" s="24">
        <f>VLOOKUP($A80,'376'!$AG$1:$HM$2,7,FALSE)</f>
        <v>0</v>
      </c>
      <c r="I80" s="24">
        <f>VLOOKUP($A80,'376'!$AG$1:$HM$2,8,FALSE)</f>
        <v>0</v>
      </c>
      <c r="J80" s="24">
        <f>VLOOKUP($A80,'376'!$AG$1:$HM$2,9,FALSE)</f>
        <v>0</v>
      </c>
      <c r="K80" s="24">
        <f>VLOOKUP($A80,'376'!$AG$1:$HM$2,10,FALSE)</f>
        <v>0</v>
      </c>
      <c r="L80" s="24">
        <f>VLOOKUP($A80,'376'!$AG$1:$HM$2,11,FALSE)</f>
        <v>0</v>
      </c>
      <c r="M80" s="137">
        <f>VLOOKUP($A80,'376'!$AG$1:$HM$2,12,FALSE)</f>
        <v>0</v>
      </c>
      <c r="N80" s="337"/>
      <c r="O80" s="74">
        <f>VLOOKUP($A80,'376'!$AG$1:$HM$2,13,FALSE)</f>
        <v>0</v>
      </c>
      <c r="P80" s="69">
        <f>VLOOKUP($A80,'376'!$AG$1:$HM$2,14,FALSE)</f>
        <v>0</v>
      </c>
      <c r="Q80" s="69">
        <f>VLOOKUP($A80,'376'!$AG$1:$HM$2,15,FALSE)</f>
        <v>0</v>
      </c>
      <c r="R80" s="69">
        <f>VLOOKUP($A80,'376'!$AG$1:$HM$2,16,FALSE)</f>
        <v>0</v>
      </c>
      <c r="S80" s="69">
        <f>VLOOKUP($A80,'376'!$AG$1:$HM$2,17,FALSE)</f>
        <v>0</v>
      </c>
      <c r="T80" s="69">
        <f>VLOOKUP($A80,'376'!$AG$1:$HM$2,18,FALSE)</f>
        <v>0</v>
      </c>
      <c r="U80" s="75">
        <f>VLOOKUP($A80,'376'!$AG$1:$HM$2,19,FALSE)</f>
        <v>0</v>
      </c>
      <c r="V80" s="337"/>
      <c r="W80" s="74">
        <f>VLOOKUP($A80,'376'!$AG$1:$HM$2,20,FALSE)</f>
        <v>0</v>
      </c>
      <c r="X80" s="69">
        <f>VLOOKUP($A80,'376'!$AG$1:$HM$2,21,FALSE)</f>
        <v>0</v>
      </c>
      <c r="Y80" s="69">
        <f>VLOOKUP($A80,'376'!$AG$1:$HM$2,22,FALSE)</f>
        <v>0</v>
      </c>
      <c r="Z80" s="69">
        <f>VLOOKUP($A80,'376'!$AG$1:$HM$2,23,FALSE)</f>
        <v>0</v>
      </c>
      <c r="AA80" s="69">
        <f>VLOOKUP($A80,'376'!$AG$1:$HM$2,24,FALSE)</f>
        <v>0</v>
      </c>
      <c r="AB80" s="69">
        <f>VLOOKUP($A80,'376'!$AG$1:$HM$2,25,FALSE)</f>
        <v>0</v>
      </c>
      <c r="AC80" s="75">
        <f>VLOOKUP($A80,'376'!$AG$1:$HM$2,26,FALSE)</f>
        <v>0</v>
      </c>
      <c r="AD80" s="337"/>
      <c r="AE80" s="74">
        <f>VLOOKUP($A80,'376'!$AG$1:$HM$2,27,FALSE)</f>
        <v>0</v>
      </c>
      <c r="AF80" s="69">
        <f>VLOOKUP($A80,'376'!$AG$1:$HM$2,28,FALSE)</f>
        <v>0</v>
      </c>
      <c r="AG80" s="69">
        <f>VLOOKUP($A80,'376'!$AG$1:$HM$2,29,FALSE)</f>
        <v>0</v>
      </c>
      <c r="AH80" s="69">
        <f>VLOOKUP($A80,'376'!$AG$1:$HM$2,30,FALSE)</f>
        <v>0</v>
      </c>
      <c r="AI80" s="69">
        <f>VLOOKUP($A80,'376'!$AG$1:$HM$2,31,FALSE)</f>
        <v>0</v>
      </c>
      <c r="AJ80" s="69">
        <f>VLOOKUP($A80,'376'!$AG$1:$HM$2,32,FALSE)</f>
        <v>0</v>
      </c>
      <c r="AK80" s="75">
        <f>VLOOKUP($A80,'376'!$AG$1:$HM$2,33,FALSE)</f>
        <v>0</v>
      </c>
      <c r="AL80" s="337"/>
      <c r="AM80" s="74">
        <f>VLOOKUP($A80,'376'!$AG$1:$HM$2,34,FALSE)</f>
        <v>0</v>
      </c>
      <c r="AN80" s="69">
        <f>VLOOKUP($A80,'376'!$AG$1:$HM$2,35,FALSE)</f>
        <v>0</v>
      </c>
      <c r="AO80" s="69">
        <f>VLOOKUP($A80,'376'!$AG$1:$HM$2,36,FALSE)</f>
        <v>0</v>
      </c>
      <c r="AP80" s="69">
        <f>VLOOKUP($A80,'376'!$AG$1:$HM$2,37,FALSE)</f>
        <v>0</v>
      </c>
      <c r="AQ80" s="69">
        <f>VLOOKUP($A80,'376'!$AG$1:$HM$2,38,FALSE)</f>
        <v>0</v>
      </c>
      <c r="AR80" s="69">
        <f>VLOOKUP($A80,'376'!$AG$1:$HM$2,39,FALSE)</f>
        <v>0</v>
      </c>
      <c r="AS80" s="75">
        <f>VLOOKUP($A80,'376'!$AG$1:$HM$2,40,FALSE)</f>
        <v>0</v>
      </c>
      <c r="AT80" s="337"/>
      <c r="AU80" s="74">
        <f>VLOOKUP($A80,'376'!$AG$1:$HM$2,41,FALSE)</f>
        <v>0</v>
      </c>
      <c r="AV80" s="69">
        <f>VLOOKUP($A80,'376'!$AG$1:$HM$2,42,FALSE)</f>
        <v>0</v>
      </c>
      <c r="AW80" s="69">
        <f>VLOOKUP($A80,'376'!$AG$1:$HM$2,43,FALSE)</f>
        <v>0</v>
      </c>
      <c r="AX80" s="69">
        <f>VLOOKUP($A80,'376'!$AG$1:$HM$2,44,FALSE)</f>
        <v>0</v>
      </c>
      <c r="AY80" s="69">
        <f>VLOOKUP($A80,'376'!$AG$1:$HM$2,45,FALSE)</f>
        <v>0</v>
      </c>
      <c r="AZ80" s="69">
        <f>VLOOKUP($A80,'376'!$AG$1:$HM$2,46,FALSE)</f>
        <v>0</v>
      </c>
      <c r="BA80" s="75">
        <f>VLOOKUP($A80,'376'!$AG$1:$HM$2,47,FALSE)</f>
        <v>0</v>
      </c>
      <c r="BB80" s="337"/>
      <c r="BC80" s="74">
        <f>VLOOKUP($A80,'376'!$AG$1:$HM$2,48,FALSE)</f>
        <v>0</v>
      </c>
      <c r="BD80" s="69">
        <f>VLOOKUP($A80,'376'!$AG$1:$HM$2,49,FALSE)</f>
        <v>0</v>
      </c>
      <c r="BE80" s="69">
        <f>VLOOKUP($A80,'376'!$AG$1:$HM$2,50,FALSE)</f>
        <v>0</v>
      </c>
      <c r="BF80" s="69">
        <f>VLOOKUP($A80,'376'!$AG$1:$HM$2,51,FALSE)</f>
        <v>0</v>
      </c>
      <c r="BG80" s="69">
        <f>VLOOKUP($A80,'376'!$AG$1:$HM$2,52,FALSE)</f>
        <v>0</v>
      </c>
      <c r="BH80" s="69">
        <f>VLOOKUP($A80,'376'!$AG$1:$HM$2,53,FALSE)</f>
        <v>0</v>
      </c>
      <c r="BI80" s="75">
        <f>VLOOKUP($A80,'376'!$AG$1:$HM$2,54,FALSE)</f>
        <v>0</v>
      </c>
      <c r="BJ80" s="337"/>
      <c r="BK80" s="74">
        <f>VLOOKUP($A80,'376'!$AG$1:$HM$2,55,FALSE)</f>
        <v>0</v>
      </c>
      <c r="BL80" s="69">
        <f>VLOOKUP($A80,'376'!$AG$1:$HM$2,56,FALSE)</f>
        <v>0</v>
      </c>
      <c r="BM80" s="69">
        <f>VLOOKUP($A80,'376'!$AG$1:$HM$2,57,FALSE)</f>
        <v>0</v>
      </c>
      <c r="BN80" s="69">
        <f>VLOOKUP($A80,'376'!$AG$1:$HM$2,58,FALSE)</f>
        <v>0</v>
      </c>
      <c r="BO80" s="69">
        <f>VLOOKUP($A80,'376'!$AG$1:$HM$2,59,FALSE)</f>
        <v>0</v>
      </c>
      <c r="BP80" s="69">
        <f>VLOOKUP($A80,'376'!$AG$1:$HM$2,60,FALSE)</f>
        <v>0</v>
      </c>
      <c r="BQ80" s="75">
        <f>VLOOKUP($A80,'376'!$AG$1:$HM$2,61,FALSE)</f>
        <v>0</v>
      </c>
      <c r="BR80" s="337"/>
      <c r="BS80" s="74">
        <f>VLOOKUP($A80,'376'!$AG$1:$HM$2,62,FALSE)</f>
        <v>0</v>
      </c>
      <c r="BT80" s="69">
        <f>VLOOKUP($A80,'376'!$AG$1:$HM$2,63,FALSE)</f>
        <v>0</v>
      </c>
      <c r="BU80" s="69">
        <f>VLOOKUP($A80,'376'!$AG$1:$HM$2,64,FALSE)</f>
        <v>0</v>
      </c>
      <c r="BV80" s="69">
        <f>VLOOKUP($A80,'376'!$AG$1:$HM$2,65,FALSE)</f>
        <v>0</v>
      </c>
      <c r="BW80" s="69">
        <f>VLOOKUP($A80,'376'!$AG$1:$HM$2,66,FALSE)</f>
        <v>0</v>
      </c>
      <c r="BX80" s="69">
        <f>VLOOKUP($A80,'376'!$AG$1:$HM$2,67,FALSE)</f>
        <v>0</v>
      </c>
      <c r="BY80" s="75">
        <f>VLOOKUP($A80,'376'!$AG$1:$HM$2,68,FALSE)</f>
        <v>0</v>
      </c>
      <c r="BZ80" s="337"/>
      <c r="CA80" s="74">
        <f>VLOOKUP($A80,'376'!$AG$1:$HM$2,69,FALSE)</f>
        <v>0</v>
      </c>
      <c r="CB80" s="69">
        <f>VLOOKUP($A80,'376'!$AG$1:$HM$2,70,FALSE)</f>
        <v>0</v>
      </c>
      <c r="CC80" s="69">
        <f>VLOOKUP($A80,'376'!$AG$1:$HM$2,71,FALSE)</f>
        <v>0</v>
      </c>
      <c r="CD80" s="69">
        <f>VLOOKUP($A80,'376'!$AG$1:$HM$2,72,FALSE)</f>
        <v>0</v>
      </c>
      <c r="CE80" s="69">
        <f>VLOOKUP($A80,'376'!$AG$1:$HM$2,73,FALSE)</f>
        <v>0</v>
      </c>
      <c r="CF80" s="69">
        <f>VLOOKUP($A80,'376'!$AG$1:$HM$2,74,FALSE)</f>
        <v>0</v>
      </c>
      <c r="CG80" s="75">
        <f>VLOOKUP($A80,'376'!$AG$1:$HM$2,75,FALSE)</f>
        <v>0</v>
      </c>
      <c r="CH80" s="337"/>
      <c r="CI80" s="74">
        <f>VLOOKUP($A80,'376'!$AG$1:$HM$2,76,FALSE)</f>
        <v>0</v>
      </c>
      <c r="CJ80" s="69">
        <f>VLOOKUP($A80,'376'!$AG$1:$HM$2,77,FALSE)</f>
        <v>0</v>
      </c>
      <c r="CK80" s="69">
        <f>VLOOKUP($A80,'376'!$AG$1:$HM$2,78,FALSE)</f>
        <v>0</v>
      </c>
      <c r="CL80" s="69">
        <f>VLOOKUP($A80,'376'!$AG$1:$HM$2,79,FALSE)</f>
        <v>0</v>
      </c>
      <c r="CM80" s="69">
        <f>VLOOKUP($A80,'376'!$AG$1:$HM$2,80,FALSE)</f>
        <v>0</v>
      </c>
      <c r="CN80" s="69">
        <f>VLOOKUP($A80,'376'!$AG$1:$HM$2,81,FALSE)</f>
        <v>0</v>
      </c>
      <c r="CO80" s="75">
        <f>VLOOKUP($A80,'376'!$AG$1:$HM$2,82,FALSE)</f>
        <v>0</v>
      </c>
      <c r="CP80" s="337"/>
      <c r="CQ80" s="74">
        <f>VLOOKUP($A80,'376'!$AG$1:$HM$2,83,FALSE)</f>
        <v>0</v>
      </c>
      <c r="CR80" s="69">
        <f>VLOOKUP($A80,'376'!$AG$1:$HM$2,84,FALSE)</f>
        <v>0</v>
      </c>
      <c r="CS80" s="69">
        <f>VLOOKUP($A80,'376'!$AG$1:$HM$2,85,FALSE)</f>
        <v>0</v>
      </c>
      <c r="CT80" s="69">
        <f>VLOOKUP($A80,'376'!$AG$1:$HM$2,86,FALSE)</f>
        <v>0</v>
      </c>
      <c r="CU80" s="69">
        <f>VLOOKUP($A80,'376'!$AG$1:$HM$2,87,FALSE)</f>
        <v>0</v>
      </c>
      <c r="CV80" s="69">
        <f>VLOOKUP($A80,'376'!$AG$1:$HM$2,88,FALSE)</f>
        <v>0</v>
      </c>
      <c r="CW80" s="75">
        <f>VLOOKUP($A80,'376'!$AG$1:$HM$2,89,FALSE)</f>
        <v>0</v>
      </c>
      <c r="CX80" s="337"/>
      <c r="CY80" s="74">
        <f>VLOOKUP($A80,'376'!$AG$1:$HM$2,90,FALSE)</f>
        <v>0</v>
      </c>
      <c r="CZ80" s="69">
        <f>VLOOKUP($A80,'376'!$AG$1:$HM$2,91,FALSE)</f>
        <v>0</v>
      </c>
      <c r="DA80" s="69">
        <f>VLOOKUP($A80,'376'!$AG$1:$HM$2,92,FALSE)</f>
        <v>0</v>
      </c>
      <c r="DB80" s="69">
        <f>VLOOKUP($A80,'376'!$AG$1:$HM$2,93,FALSE)</f>
        <v>0</v>
      </c>
      <c r="DC80" s="69">
        <f>VLOOKUP($A80,'376'!$AG$1:$HM$2,94,FALSE)</f>
        <v>0</v>
      </c>
      <c r="DD80" s="69">
        <f>VLOOKUP($A80,'376'!$AG$1:$HM$2,95,FALSE)</f>
        <v>0</v>
      </c>
      <c r="DE80" s="75">
        <f>VLOOKUP($A80,'376'!$AG$1:$HM$2,96,FALSE)</f>
        <v>0</v>
      </c>
      <c r="DF80" s="337"/>
      <c r="DG80" s="74">
        <f>VLOOKUP($A80,'376'!$AG$1:$HM$2,97,FALSE)</f>
        <v>0</v>
      </c>
      <c r="DH80" s="69">
        <f>VLOOKUP($A80,'376'!$AG$1:$HM$2,98,FALSE)</f>
        <v>0</v>
      </c>
      <c r="DI80" s="69">
        <f>VLOOKUP($A80,'376'!$AG$1:$HM$2,99,FALSE)</f>
        <v>0</v>
      </c>
      <c r="DJ80" s="69">
        <f>VLOOKUP($A80,'376'!$AG$1:$HM$2,100,FALSE)</f>
        <v>0</v>
      </c>
      <c r="DK80" s="69">
        <f>VLOOKUP($A80,'376'!$AG$1:$HM$2,101,FALSE)</f>
        <v>0</v>
      </c>
      <c r="DL80" s="69">
        <f>VLOOKUP($A80,'376'!$AG$1:$HM$2,102,FALSE)</f>
        <v>0</v>
      </c>
      <c r="DM80" s="75">
        <f>VLOOKUP($A80,'376'!$AG$1:$HM$2,103,FALSE)</f>
        <v>0</v>
      </c>
      <c r="DN80" s="337"/>
      <c r="DO80" s="74">
        <f>VLOOKUP($A80,'376'!$AG$1:$HM$2,104,FALSE)</f>
        <v>0</v>
      </c>
      <c r="DP80" s="69">
        <f>VLOOKUP($A80,'376'!$AG$1:$HM$2,105,FALSE)</f>
        <v>0</v>
      </c>
      <c r="DQ80" s="69">
        <f>VLOOKUP($A80,'376'!$AG$1:$HM$2,106,FALSE)</f>
        <v>0</v>
      </c>
      <c r="DR80" s="69">
        <f>VLOOKUP($A80,'376'!$AG$1:$HM$2,107,FALSE)</f>
        <v>0</v>
      </c>
      <c r="DS80" s="69">
        <f>VLOOKUP($A80,'376'!$AG$1:$HM$2,108,FALSE)</f>
        <v>0</v>
      </c>
      <c r="DT80" s="69">
        <f>VLOOKUP($A80,'376'!$AG$1:$HM$2,109,FALSE)</f>
        <v>0</v>
      </c>
      <c r="DU80" s="75">
        <f>VLOOKUP($A80,'376'!$AG$1:$HM$2,110,FALSE)</f>
        <v>0</v>
      </c>
      <c r="DV80" s="337"/>
      <c r="DW80" s="74">
        <f>VLOOKUP($A80,'376'!$AG$1:$HM$2,111,FALSE)</f>
        <v>0</v>
      </c>
      <c r="DX80" s="69">
        <f>VLOOKUP($A80,'376'!$AG$1:$HM$2,112,FALSE)</f>
        <v>0</v>
      </c>
      <c r="DY80" s="69">
        <f>VLOOKUP($A80,'376'!$AG$1:$HM$2,113,FALSE)</f>
        <v>0</v>
      </c>
      <c r="DZ80" s="69">
        <f>VLOOKUP($A80,'376'!$AG$1:$HM$2,114,FALSE)</f>
        <v>0</v>
      </c>
      <c r="EA80" s="69">
        <f>VLOOKUP($A80,'376'!$AG$1:$HM$2,115,FALSE)</f>
        <v>0</v>
      </c>
      <c r="EB80" s="69">
        <f>VLOOKUP($A80,'376'!$AG$1:$HM$2,116,FALSE)</f>
        <v>0</v>
      </c>
      <c r="EC80" s="75">
        <f>VLOOKUP($A80,'376'!$AG$1:$HM$2,117,FALSE)</f>
        <v>0</v>
      </c>
      <c r="ED80" s="337"/>
      <c r="EE80" s="74">
        <f>VLOOKUP($A80,'376'!$AG$1:$HM$2,118,FALSE)</f>
        <v>0</v>
      </c>
      <c r="EF80" s="69">
        <f>VLOOKUP($A80,'376'!$AG$1:$HM$2,119,FALSE)</f>
        <v>0</v>
      </c>
      <c r="EG80" s="69">
        <f>VLOOKUP($A80,'376'!$AG$1:$HM$2,120,FALSE)</f>
        <v>0</v>
      </c>
      <c r="EH80" s="69">
        <f>VLOOKUP($A80,'376'!$AG$1:$HM$2,121,FALSE)</f>
        <v>0</v>
      </c>
      <c r="EI80" s="69">
        <f>VLOOKUP($A80,'376'!$AG$1:$HM$2,122,FALSE)</f>
        <v>0</v>
      </c>
      <c r="EJ80" s="69">
        <f>VLOOKUP($A80,'376'!$AG$1:$HM$2,123,FALSE)</f>
        <v>0</v>
      </c>
      <c r="EK80" s="75">
        <f>VLOOKUP($A80,'376'!$AG$1:$HM$2,124,FALSE)</f>
        <v>0</v>
      </c>
      <c r="EL80" s="337"/>
      <c r="EM80" s="74">
        <f>VLOOKUP($A80,'376'!$AG$1:$HM$2,125,FALSE)</f>
        <v>0</v>
      </c>
      <c r="EN80" s="69">
        <f>VLOOKUP($A80,'376'!$AG$1:$HM$2,126,FALSE)</f>
        <v>0</v>
      </c>
      <c r="EO80" s="69">
        <f>VLOOKUP($A80,'376'!$AG$1:$HM$2,127,FALSE)</f>
        <v>0</v>
      </c>
      <c r="EP80" s="69">
        <f>VLOOKUP($A80,'376'!$AG$1:$HM$2,128,FALSE)</f>
        <v>0</v>
      </c>
      <c r="EQ80" s="69">
        <f>VLOOKUP($A80,'376'!$AG$1:$HM$2,129,FALSE)</f>
        <v>0</v>
      </c>
      <c r="ER80" s="69">
        <f>VLOOKUP($A80,'376'!$AG$1:$HM$2,130,FALSE)</f>
        <v>0</v>
      </c>
      <c r="ES80" s="75">
        <f>VLOOKUP($A80,'376'!$AG$1:$HM$2,131,FALSE)</f>
        <v>0</v>
      </c>
      <c r="ET80" s="337"/>
      <c r="EU80" s="74">
        <f>VLOOKUP($A80,'376'!$AG$1:$HM$2,132,FALSE)</f>
        <v>0</v>
      </c>
      <c r="EV80" s="69">
        <f>VLOOKUP($A80,'376'!$AG$1:$HM$2,133,FALSE)</f>
        <v>0</v>
      </c>
      <c r="EW80" s="69">
        <f>VLOOKUP($A80,'376'!$AG$1:$HM$2,134,FALSE)</f>
        <v>0</v>
      </c>
      <c r="EX80" s="69">
        <f>VLOOKUP($A80,'376'!$AG$1:$HM$2,135,FALSE)</f>
        <v>0</v>
      </c>
      <c r="EY80" s="69">
        <f>VLOOKUP($A80,'376'!$AG$1:$HM$2,136,FALSE)</f>
        <v>0</v>
      </c>
      <c r="EZ80" s="69">
        <f>VLOOKUP($A80,'376'!$AG$1:$HM$2,137,FALSE)</f>
        <v>0</v>
      </c>
      <c r="FA80" s="75">
        <f>VLOOKUP($A80,'376'!$AG$1:$HM$2,138,FALSE)</f>
        <v>0</v>
      </c>
      <c r="FB80" s="337"/>
      <c r="FC80" s="74">
        <f>VLOOKUP($A80,'376'!$AG$1:$HM$2,139,FALSE)</f>
        <v>0</v>
      </c>
      <c r="FD80" s="69">
        <f>VLOOKUP($A80,'376'!$AG$1:$HM$2,140,FALSE)</f>
        <v>0</v>
      </c>
      <c r="FE80" s="69">
        <f>VLOOKUP($A80,'376'!$AG$1:$HM$2,141,FALSE)</f>
        <v>0</v>
      </c>
      <c r="FF80" s="69">
        <f>VLOOKUP($A80,'376'!$AG$1:$HM$2,142,FALSE)</f>
        <v>0</v>
      </c>
      <c r="FG80" s="69">
        <f>VLOOKUP($A80,'376'!$AG$1:$HM$2,143,FALSE)</f>
        <v>0</v>
      </c>
      <c r="FH80" s="69">
        <f>VLOOKUP($A80,'376'!$AG$1:$HM$2,144,FALSE)</f>
        <v>0</v>
      </c>
      <c r="FI80" s="75">
        <f>VLOOKUP($A80,'376'!$AG$1:$HM$2,145,FALSE)</f>
        <v>0</v>
      </c>
      <c r="FJ80" s="337"/>
      <c r="FK80" s="74">
        <f>VLOOKUP($A80,'376'!$AG$1:$HM$2,146,FALSE)</f>
        <v>0</v>
      </c>
      <c r="FL80" s="69">
        <f>VLOOKUP($A80,'376'!$AG$1:$HM$2,147,FALSE)</f>
        <v>0</v>
      </c>
      <c r="FM80" s="69">
        <f>VLOOKUP($A80,'376'!$AG$1:$HM$2,148,FALSE)</f>
        <v>0</v>
      </c>
      <c r="FN80" s="69">
        <f>VLOOKUP($A80,'376'!$AG$1:$HM$2,149,FALSE)</f>
        <v>0</v>
      </c>
      <c r="FO80" s="69">
        <f>VLOOKUP($A80,'376'!$AG$1:$HM$2,150,FALSE)</f>
        <v>0</v>
      </c>
      <c r="FP80" s="69">
        <f>VLOOKUP($A80,'376'!$AG$1:$HM$2,151,FALSE)</f>
        <v>0</v>
      </c>
      <c r="FQ80" s="75">
        <f>VLOOKUP($A80,'376'!$AG$1:$HM$2,152,FALSE)</f>
        <v>0</v>
      </c>
      <c r="FR80" s="337"/>
      <c r="FS80" s="74">
        <f>VLOOKUP($A80,'376'!$AG$1:$HM$2,153,FALSE)</f>
        <v>0</v>
      </c>
      <c r="FT80" s="69">
        <f>VLOOKUP($A80,'376'!$AG$1:$HM$2,154,FALSE)</f>
        <v>0</v>
      </c>
      <c r="FU80" s="69">
        <f>VLOOKUP($A80,'376'!$AG$1:$HM$2,155,FALSE)</f>
        <v>0</v>
      </c>
      <c r="FV80" s="69">
        <f>VLOOKUP($A80,'376'!$AG$1:$HM$2,156,FALSE)</f>
        <v>0</v>
      </c>
      <c r="FW80" s="69">
        <f>VLOOKUP($A80,'376'!$AG$1:$HM$2,157,FALSE)</f>
        <v>0</v>
      </c>
      <c r="FX80" s="69">
        <f>VLOOKUP($A80,'376'!$AG$1:$HM$2,158,FALSE)</f>
        <v>0</v>
      </c>
      <c r="FY80" s="75">
        <f>VLOOKUP($A80,'376'!$AG$1:$HM$2,159,FALSE)</f>
        <v>0</v>
      </c>
      <c r="FZ80" s="337"/>
      <c r="GA80" s="74">
        <f>VLOOKUP($A80,'376'!$AG$1:$HM$2,160,FALSE)</f>
        <v>0</v>
      </c>
      <c r="GB80" s="69">
        <f>VLOOKUP($A80,'376'!$AG$1:$HM$2,161,FALSE)</f>
        <v>0</v>
      </c>
      <c r="GC80" s="69">
        <f>VLOOKUP($A80,'376'!$AG$1:$HM$2,162,FALSE)</f>
        <v>0</v>
      </c>
      <c r="GD80" s="69">
        <f>VLOOKUP($A80,'376'!$AG$1:$HM$2,163,FALSE)</f>
        <v>0</v>
      </c>
      <c r="GE80" s="69">
        <f>VLOOKUP($A80,'376'!$AG$1:$HM$2,164,FALSE)</f>
        <v>0</v>
      </c>
      <c r="GF80" s="69">
        <f>VLOOKUP($A80,'376'!$AG$1:$HM$2,165,FALSE)</f>
        <v>0</v>
      </c>
      <c r="GG80" s="75">
        <f>VLOOKUP($A80,'376'!$AG$1:$HM$2,166,FALSE)</f>
        <v>0</v>
      </c>
      <c r="GH80" s="337"/>
      <c r="GI80" s="74">
        <f>VLOOKUP($A80,'376'!$AG$1:$HM$2,167,FALSE)</f>
        <v>0</v>
      </c>
      <c r="GJ80" s="69">
        <f>VLOOKUP($A80,'376'!$AG$1:$HM$2,168,FALSE)</f>
        <v>0</v>
      </c>
      <c r="GK80" s="69">
        <f>VLOOKUP($A80,'376'!$AG$1:$HM$2,169,FALSE)</f>
        <v>0</v>
      </c>
      <c r="GL80" s="69">
        <f>VLOOKUP($A80,'376'!$AG$1:$HM$2,170,FALSE)</f>
        <v>0</v>
      </c>
      <c r="GM80" s="69">
        <f>VLOOKUP($A80,'376'!$AG$1:$HM$2,171,FALSE)</f>
        <v>0</v>
      </c>
      <c r="GN80" s="69">
        <f>VLOOKUP($A80,'376'!$AG$1:$HM$2,172,FALSE)</f>
        <v>0</v>
      </c>
      <c r="GO80" s="75">
        <f>VLOOKUP($A80,'376'!$AG$1:$HM$2,173,FALSE)</f>
        <v>0</v>
      </c>
      <c r="GP80" s="337"/>
      <c r="GQ80" s="74">
        <f>VLOOKUP($A80,'376'!$AG$1:$HM$2,174,FALSE)</f>
        <v>0</v>
      </c>
      <c r="GR80" s="69">
        <f>VLOOKUP($A80,'376'!$AG$1:$HM$2,175,FALSE)</f>
        <v>0</v>
      </c>
      <c r="GS80" s="69">
        <f>VLOOKUP($A80,'376'!$AG$1:$HM$2,176,FALSE)</f>
        <v>0</v>
      </c>
      <c r="GT80" s="69">
        <f>VLOOKUP($A80,'376'!$AG$1:$HM$2,177,FALSE)</f>
        <v>0</v>
      </c>
      <c r="GU80" s="69">
        <f>VLOOKUP($A80,'376'!$AG$1:$HM$2,178,FALSE)</f>
        <v>0</v>
      </c>
      <c r="GV80" s="69">
        <f>VLOOKUP($A80,'376'!$AG$1:$HM$2,179,FALSE)</f>
        <v>0</v>
      </c>
      <c r="GW80" s="75">
        <f>VLOOKUP($A80,'376'!$AG$1:$HM$2,180,FALSE)</f>
        <v>0</v>
      </c>
      <c r="GX80" s="337"/>
      <c r="GY80" s="74">
        <f>VLOOKUP($A80,'376'!$AG$1:$HM$2,181,FALSE)</f>
        <v>0</v>
      </c>
      <c r="GZ80" s="69">
        <f>VLOOKUP($A80,'376'!$AG$1:$HM$2,182,FALSE)</f>
        <v>0</v>
      </c>
      <c r="HA80" s="69">
        <f>VLOOKUP($A80,'376'!$AG$1:$HM$2,183,FALSE)</f>
        <v>0</v>
      </c>
      <c r="HB80" s="69">
        <f>VLOOKUP($A80,'376'!$AG$1:$HM$2,184,FALSE)</f>
        <v>0</v>
      </c>
      <c r="HC80" s="69">
        <f>VLOOKUP($A80,'376'!$AG$1:$HM$2,185,FALSE)</f>
        <v>0</v>
      </c>
      <c r="HD80" s="69">
        <f>VLOOKUP($A80,'376'!$AG$1:$HM$2,186,FALSE)</f>
        <v>0</v>
      </c>
      <c r="HE80" s="124">
        <f>VLOOKUP($A80,'376'!$AG$1:$HM$2,187,FALSE)</f>
        <v>0</v>
      </c>
      <c r="HF80" s="24"/>
    </row>
    <row r="81" spans="1:214" x14ac:dyDescent="0.25">
      <c r="A81" s="290">
        <f t="shared" si="0"/>
        <v>277</v>
      </c>
      <c r="B81" s="290">
        <f>VLOOKUP($A81,'377'!$AG$1:$HM$2,2,FALSE)</f>
        <v>0</v>
      </c>
      <c r="C81" s="291">
        <f>VLOOKUP($A81,'377'!$AG$1:$HM$2,3,FALSE)</f>
        <v>0</v>
      </c>
      <c r="D81" s="290">
        <f>VLOOKUP($A81,'377'!$AG$1:$HM$2,4,FALSE)</f>
        <v>0</v>
      </c>
      <c r="E81" s="292">
        <f>VLOOKUP($A81,'377'!$AG$1:$HM$2,5,FALSE)</f>
        <v>0</v>
      </c>
      <c r="F81" s="337"/>
      <c r="G81" s="73">
        <f>VLOOKUP($A81,'377'!$AG$1:$HM$2,6,FALSE)</f>
        <v>0</v>
      </c>
      <c r="H81" s="24">
        <f>VLOOKUP($A81,'377'!$AG$1:$HM$2,7,FALSE)</f>
        <v>0</v>
      </c>
      <c r="I81" s="24">
        <f>VLOOKUP($A81,'377'!$AG$1:$HM$2,8,FALSE)</f>
        <v>0</v>
      </c>
      <c r="J81" s="24">
        <f>VLOOKUP($A81,'377'!$AG$1:$HM$2,9,FALSE)</f>
        <v>0</v>
      </c>
      <c r="K81" s="24">
        <f>VLOOKUP($A81,'377'!$AG$1:$HM$2,10,FALSE)</f>
        <v>0</v>
      </c>
      <c r="L81" s="24">
        <f>VLOOKUP($A81,'377'!$AG$1:$HM$2,11,FALSE)</f>
        <v>0</v>
      </c>
      <c r="M81" s="137">
        <f>VLOOKUP($A81,'377'!$AG$1:$HM$2,12,FALSE)</f>
        <v>0</v>
      </c>
      <c r="N81" s="337"/>
      <c r="O81" s="74">
        <f>VLOOKUP($A81,'377'!$AG$1:$HM$2,13,FALSE)</f>
        <v>0</v>
      </c>
      <c r="P81" s="69">
        <f>VLOOKUP($A81,'377'!$AG$1:$HM$2,14,FALSE)</f>
        <v>0</v>
      </c>
      <c r="Q81" s="69">
        <f>VLOOKUP($A81,'377'!$AG$1:$HM$2,15,FALSE)</f>
        <v>0</v>
      </c>
      <c r="R81" s="69">
        <f>VLOOKUP($A81,'377'!$AG$1:$HM$2,16,FALSE)</f>
        <v>0</v>
      </c>
      <c r="S81" s="69">
        <f>VLOOKUP($A81,'377'!$AG$1:$HM$2,17,FALSE)</f>
        <v>0</v>
      </c>
      <c r="T81" s="69">
        <f>VLOOKUP($A81,'377'!$AG$1:$HM$2,18,FALSE)</f>
        <v>0</v>
      </c>
      <c r="U81" s="75">
        <f>VLOOKUP($A81,'377'!$AG$1:$HM$2,19,FALSE)</f>
        <v>0</v>
      </c>
      <c r="V81" s="337"/>
      <c r="W81" s="74">
        <f>VLOOKUP($A81,'377'!$AG$1:$HM$2,20,FALSE)</f>
        <v>0</v>
      </c>
      <c r="X81" s="69">
        <f>VLOOKUP($A81,'377'!$AG$1:$HM$2,21,FALSE)</f>
        <v>0</v>
      </c>
      <c r="Y81" s="69">
        <f>VLOOKUP($A81,'377'!$AG$1:$HM$2,22,FALSE)</f>
        <v>0</v>
      </c>
      <c r="Z81" s="69">
        <f>VLOOKUP($A81,'377'!$AG$1:$HM$2,23,FALSE)</f>
        <v>0</v>
      </c>
      <c r="AA81" s="69">
        <f>VLOOKUP($A81,'377'!$AG$1:$HM$2,24,FALSE)</f>
        <v>0</v>
      </c>
      <c r="AB81" s="69">
        <f>VLOOKUP($A81,'377'!$AG$1:$HM$2,25,FALSE)</f>
        <v>0</v>
      </c>
      <c r="AC81" s="75">
        <f>VLOOKUP($A81,'377'!$AG$1:$HM$2,26,FALSE)</f>
        <v>0</v>
      </c>
      <c r="AD81" s="337"/>
      <c r="AE81" s="74">
        <f>VLOOKUP($A81,'377'!$AG$1:$HM$2,27,FALSE)</f>
        <v>0</v>
      </c>
      <c r="AF81" s="69">
        <f>VLOOKUP($A81,'377'!$AG$1:$HM$2,28,FALSE)</f>
        <v>0</v>
      </c>
      <c r="AG81" s="69">
        <f>VLOOKUP($A81,'377'!$AG$1:$HM$2,29,FALSE)</f>
        <v>0</v>
      </c>
      <c r="AH81" s="69">
        <f>VLOOKUP($A81,'377'!$AG$1:$HM$2,30,FALSE)</f>
        <v>0</v>
      </c>
      <c r="AI81" s="69">
        <f>VLOOKUP($A81,'377'!$AG$1:$HM$2,31,FALSE)</f>
        <v>0</v>
      </c>
      <c r="AJ81" s="69">
        <f>VLOOKUP($A81,'377'!$AG$1:$HM$2,32,FALSE)</f>
        <v>0</v>
      </c>
      <c r="AK81" s="75">
        <f>VLOOKUP($A81,'377'!$AG$1:$HM$2,33,FALSE)</f>
        <v>0</v>
      </c>
      <c r="AL81" s="337"/>
      <c r="AM81" s="74">
        <f>VLOOKUP($A81,'377'!$AG$1:$HM$2,34,FALSE)</f>
        <v>0</v>
      </c>
      <c r="AN81" s="69">
        <f>VLOOKUP($A81,'377'!$AG$1:$HM$2,35,FALSE)</f>
        <v>0</v>
      </c>
      <c r="AO81" s="69">
        <f>VLOOKUP($A81,'377'!$AG$1:$HM$2,36,FALSE)</f>
        <v>0</v>
      </c>
      <c r="AP81" s="69">
        <f>VLOOKUP($A81,'377'!$AG$1:$HM$2,37,FALSE)</f>
        <v>0</v>
      </c>
      <c r="AQ81" s="69">
        <f>VLOOKUP($A81,'377'!$AG$1:$HM$2,38,FALSE)</f>
        <v>0</v>
      </c>
      <c r="AR81" s="69">
        <f>VLOOKUP($A81,'377'!$AG$1:$HM$2,39,FALSE)</f>
        <v>0</v>
      </c>
      <c r="AS81" s="75">
        <f>VLOOKUP($A81,'377'!$AG$1:$HM$2,40,FALSE)</f>
        <v>0</v>
      </c>
      <c r="AT81" s="337"/>
      <c r="AU81" s="74">
        <f>VLOOKUP($A81,'377'!$AG$1:$HM$2,41,FALSE)</f>
        <v>0</v>
      </c>
      <c r="AV81" s="69">
        <f>VLOOKUP($A81,'377'!$AG$1:$HM$2,42,FALSE)</f>
        <v>0</v>
      </c>
      <c r="AW81" s="69">
        <f>VLOOKUP($A81,'377'!$AG$1:$HM$2,43,FALSE)</f>
        <v>0</v>
      </c>
      <c r="AX81" s="69">
        <f>VLOOKUP($A81,'377'!$AG$1:$HM$2,44,FALSE)</f>
        <v>0</v>
      </c>
      <c r="AY81" s="69">
        <f>VLOOKUP($A81,'377'!$AG$1:$HM$2,45,FALSE)</f>
        <v>0</v>
      </c>
      <c r="AZ81" s="69">
        <f>VLOOKUP($A81,'377'!$AG$1:$HM$2,46,FALSE)</f>
        <v>0</v>
      </c>
      <c r="BA81" s="75">
        <f>VLOOKUP($A81,'377'!$AG$1:$HM$2,47,FALSE)</f>
        <v>0</v>
      </c>
      <c r="BB81" s="337"/>
      <c r="BC81" s="74">
        <f>VLOOKUP($A81,'377'!$AG$1:$HM$2,48,FALSE)</f>
        <v>0</v>
      </c>
      <c r="BD81" s="69">
        <f>VLOOKUP($A81,'377'!$AG$1:$HM$2,49,FALSE)</f>
        <v>0</v>
      </c>
      <c r="BE81" s="69">
        <f>VLOOKUP($A81,'377'!$AG$1:$HM$2,50,FALSE)</f>
        <v>0</v>
      </c>
      <c r="BF81" s="69">
        <f>VLOOKUP($A81,'377'!$AG$1:$HM$2,51,FALSE)</f>
        <v>0</v>
      </c>
      <c r="BG81" s="69">
        <f>VLOOKUP($A81,'377'!$AG$1:$HM$2,52,FALSE)</f>
        <v>0</v>
      </c>
      <c r="BH81" s="69">
        <f>VLOOKUP($A81,'377'!$AG$1:$HM$2,53,FALSE)</f>
        <v>0</v>
      </c>
      <c r="BI81" s="75">
        <f>VLOOKUP($A81,'377'!$AG$1:$HM$2,54,FALSE)</f>
        <v>0</v>
      </c>
      <c r="BJ81" s="337"/>
      <c r="BK81" s="74">
        <f>VLOOKUP($A81,'377'!$AG$1:$HM$2,55,FALSE)</f>
        <v>0</v>
      </c>
      <c r="BL81" s="69">
        <f>VLOOKUP($A81,'377'!$AG$1:$HM$2,56,FALSE)</f>
        <v>0</v>
      </c>
      <c r="BM81" s="69">
        <f>VLOOKUP($A81,'377'!$AG$1:$HM$2,57,FALSE)</f>
        <v>0</v>
      </c>
      <c r="BN81" s="69">
        <f>VLOOKUP($A81,'377'!$AG$1:$HM$2,58,FALSE)</f>
        <v>0</v>
      </c>
      <c r="BO81" s="69">
        <f>VLOOKUP($A81,'377'!$AG$1:$HM$2,59,FALSE)</f>
        <v>0</v>
      </c>
      <c r="BP81" s="69">
        <f>VLOOKUP($A81,'377'!$AG$1:$HM$2,60,FALSE)</f>
        <v>0</v>
      </c>
      <c r="BQ81" s="75">
        <f>VLOOKUP($A81,'377'!$AG$1:$HM$2,61,FALSE)</f>
        <v>0</v>
      </c>
      <c r="BR81" s="337"/>
      <c r="BS81" s="74">
        <f>VLOOKUP($A81,'377'!$AG$1:$HM$2,62,FALSE)</f>
        <v>0</v>
      </c>
      <c r="BT81" s="69">
        <f>VLOOKUP($A81,'377'!$AG$1:$HM$2,63,FALSE)</f>
        <v>0</v>
      </c>
      <c r="BU81" s="69">
        <f>VLOOKUP($A81,'377'!$AG$1:$HM$2,64,FALSE)</f>
        <v>0</v>
      </c>
      <c r="BV81" s="69">
        <f>VLOOKUP($A81,'377'!$AG$1:$HM$2,65,FALSE)</f>
        <v>0</v>
      </c>
      <c r="BW81" s="69">
        <f>VLOOKUP($A81,'377'!$AG$1:$HM$2,66,FALSE)</f>
        <v>0</v>
      </c>
      <c r="BX81" s="69">
        <f>VLOOKUP($A81,'377'!$AG$1:$HM$2,67,FALSE)</f>
        <v>0</v>
      </c>
      <c r="BY81" s="75">
        <f>VLOOKUP($A81,'377'!$AG$1:$HM$2,68,FALSE)</f>
        <v>0</v>
      </c>
      <c r="BZ81" s="337"/>
      <c r="CA81" s="74">
        <f>VLOOKUP($A81,'377'!$AG$1:$HM$2,69,FALSE)</f>
        <v>0</v>
      </c>
      <c r="CB81" s="69">
        <f>VLOOKUP($A81,'377'!$AG$1:$HM$2,70,FALSE)</f>
        <v>0</v>
      </c>
      <c r="CC81" s="69">
        <f>VLOOKUP($A81,'377'!$AG$1:$HM$2,71,FALSE)</f>
        <v>0</v>
      </c>
      <c r="CD81" s="69">
        <f>VLOOKUP($A81,'377'!$AG$1:$HM$2,72,FALSE)</f>
        <v>0</v>
      </c>
      <c r="CE81" s="69">
        <f>VLOOKUP($A81,'377'!$AG$1:$HM$2,73,FALSE)</f>
        <v>0</v>
      </c>
      <c r="CF81" s="69">
        <f>VLOOKUP($A81,'377'!$AG$1:$HM$2,74,FALSE)</f>
        <v>0</v>
      </c>
      <c r="CG81" s="75">
        <f>VLOOKUP($A81,'377'!$AG$1:$HM$2,75,FALSE)</f>
        <v>0</v>
      </c>
      <c r="CH81" s="337"/>
      <c r="CI81" s="74">
        <f>VLOOKUP($A81,'377'!$AG$1:$HM$2,76,FALSE)</f>
        <v>0</v>
      </c>
      <c r="CJ81" s="69">
        <f>VLOOKUP($A81,'377'!$AG$1:$HM$2,77,FALSE)</f>
        <v>0</v>
      </c>
      <c r="CK81" s="69">
        <f>VLOOKUP($A81,'377'!$AG$1:$HM$2,78,FALSE)</f>
        <v>0</v>
      </c>
      <c r="CL81" s="69">
        <f>VLOOKUP($A81,'377'!$AG$1:$HM$2,79,FALSE)</f>
        <v>0</v>
      </c>
      <c r="CM81" s="69">
        <f>VLOOKUP($A81,'377'!$AG$1:$HM$2,80,FALSE)</f>
        <v>0</v>
      </c>
      <c r="CN81" s="69">
        <f>VLOOKUP($A81,'377'!$AG$1:$HM$2,81,FALSE)</f>
        <v>0</v>
      </c>
      <c r="CO81" s="75">
        <f>VLOOKUP($A81,'377'!$AG$1:$HM$2,82,FALSE)</f>
        <v>0</v>
      </c>
      <c r="CP81" s="337"/>
      <c r="CQ81" s="74">
        <f>VLOOKUP($A81,'377'!$AG$1:$HM$2,83,FALSE)</f>
        <v>0</v>
      </c>
      <c r="CR81" s="69">
        <f>VLOOKUP($A81,'377'!$AG$1:$HM$2,84,FALSE)</f>
        <v>0</v>
      </c>
      <c r="CS81" s="69">
        <f>VLOOKUP($A81,'377'!$AG$1:$HM$2,85,FALSE)</f>
        <v>0</v>
      </c>
      <c r="CT81" s="69">
        <f>VLOOKUP($A81,'377'!$AG$1:$HM$2,86,FALSE)</f>
        <v>0</v>
      </c>
      <c r="CU81" s="69">
        <f>VLOOKUP($A81,'377'!$AG$1:$HM$2,87,FALSE)</f>
        <v>0</v>
      </c>
      <c r="CV81" s="69">
        <f>VLOOKUP($A81,'377'!$AG$1:$HM$2,88,FALSE)</f>
        <v>0</v>
      </c>
      <c r="CW81" s="75">
        <f>VLOOKUP($A81,'377'!$AG$1:$HM$2,89,FALSE)</f>
        <v>0</v>
      </c>
      <c r="CX81" s="337"/>
      <c r="CY81" s="74">
        <f>VLOOKUP($A81,'377'!$AG$1:$HM$2,90,FALSE)</f>
        <v>0</v>
      </c>
      <c r="CZ81" s="69">
        <f>VLOOKUP($A81,'377'!$AG$1:$HM$2,91,FALSE)</f>
        <v>0</v>
      </c>
      <c r="DA81" s="69">
        <f>VLOOKUP($A81,'377'!$AG$1:$HM$2,92,FALSE)</f>
        <v>0</v>
      </c>
      <c r="DB81" s="69">
        <f>VLOOKUP($A81,'377'!$AG$1:$HM$2,93,FALSE)</f>
        <v>0</v>
      </c>
      <c r="DC81" s="69">
        <f>VLOOKUP($A81,'377'!$AG$1:$HM$2,94,FALSE)</f>
        <v>0</v>
      </c>
      <c r="DD81" s="69">
        <f>VLOOKUP($A81,'377'!$AG$1:$HM$2,95,FALSE)</f>
        <v>0</v>
      </c>
      <c r="DE81" s="75">
        <f>VLOOKUP($A81,'377'!$AG$1:$HM$2,96,FALSE)</f>
        <v>0</v>
      </c>
      <c r="DF81" s="337"/>
      <c r="DG81" s="74">
        <f>VLOOKUP($A81,'377'!$AG$1:$HM$2,97,FALSE)</f>
        <v>0</v>
      </c>
      <c r="DH81" s="69">
        <f>VLOOKUP($A81,'377'!$AG$1:$HM$2,98,FALSE)</f>
        <v>0</v>
      </c>
      <c r="DI81" s="69">
        <f>VLOOKUP($A81,'377'!$AG$1:$HM$2,99,FALSE)</f>
        <v>0</v>
      </c>
      <c r="DJ81" s="69">
        <f>VLOOKUP($A81,'377'!$AG$1:$HM$2,100,FALSE)</f>
        <v>0</v>
      </c>
      <c r="DK81" s="69">
        <f>VLOOKUP($A81,'377'!$AG$1:$HM$2,101,FALSE)</f>
        <v>0</v>
      </c>
      <c r="DL81" s="69">
        <f>VLOOKUP($A81,'377'!$AG$1:$HM$2,102,FALSE)</f>
        <v>0</v>
      </c>
      <c r="DM81" s="75">
        <f>VLOOKUP($A81,'377'!$AG$1:$HM$2,103,FALSE)</f>
        <v>0</v>
      </c>
      <c r="DN81" s="337"/>
      <c r="DO81" s="74">
        <f>VLOOKUP($A81,'377'!$AG$1:$HM$2,104,FALSE)</f>
        <v>0</v>
      </c>
      <c r="DP81" s="69">
        <f>VLOOKUP($A81,'377'!$AG$1:$HM$2,105,FALSE)</f>
        <v>0</v>
      </c>
      <c r="DQ81" s="69">
        <f>VLOOKUP($A81,'377'!$AG$1:$HM$2,106,FALSE)</f>
        <v>0</v>
      </c>
      <c r="DR81" s="69">
        <f>VLOOKUP($A81,'377'!$AG$1:$HM$2,107,FALSE)</f>
        <v>0</v>
      </c>
      <c r="DS81" s="69">
        <f>VLOOKUP($A81,'377'!$AG$1:$HM$2,108,FALSE)</f>
        <v>0</v>
      </c>
      <c r="DT81" s="69">
        <f>VLOOKUP($A81,'377'!$AG$1:$HM$2,109,FALSE)</f>
        <v>0</v>
      </c>
      <c r="DU81" s="75">
        <f>VLOOKUP($A81,'377'!$AG$1:$HM$2,110,FALSE)</f>
        <v>0</v>
      </c>
      <c r="DV81" s="337"/>
      <c r="DW81" s="74">
        <f>VLOOKUP($A81,'377'!$AG$1:$HM$2,111,FALSE)</f>
        <v>0</v>
      </c>
      <c r="DX81" s="69">
        <f>VLOOKUP($A81,'377'!$AG$1:$HM$2,112,FALSE)</f>
        <v>0</v>
      </c>
      <c r="DY81" s="69">
        <f>VLOOKUP($A81,'377'!$AG$1:$HM$2,113,FALSE)</f>
        <v>0</v>
      </c>
      <c r="DZ81" s="69">
        <f>VLOOKUP($A81,'377'!$AG$1:$HM$2,114,FALSE)</f>
        <v>0</v>
      </c>
      <c r="EA81" s="69">
        <f>VLOOKUP($A81,'377'!$AG$1:$HM$2,115,FALSE)</f>
        <v>0</v>
      </c>
      <c r="EB81" s="69">
        <f>VLOOKUP($A81,'377'!$AG$1:$HM$2,116,FALSE)</f>
        <v>0</v>
      </c>
      <c r="EC81" s="75">
        <f>VLOOKUP($A81,'377'!$AG$1:$HM$2,117,FALSE)</f>
        <v>0</v>
      </c>
      <c r="ED81" s="337"/>
      <c r="EE81" s="74">
        <f>VLOOKUP($A81,'377'!$AG$1:$HM$2,118,FALSE)</f>
        <v>0</v>
      </c>
      <c r="EF81" s="69">
        <f>VLOOKUP($A81,'377'!$AG$1:$HM$2,119,FALSE)</f>
        <v>0</v>
      </c>
      <c r="EG81" s="69">
        <f>VLOOKUP($A81,'377'!$AG$1:$HM$2,120,FALSE)</f>
        <v>0</v>
      </c>
      <c r="EH81" s="69">
        <f>VLOOKUP($A81,'377'!$AG$1:$HM$2,121,FALSE)</f>
        <v>0</v>
      </c>
      <c r="EI81" s="69">
        <f>VLOOKUP($A81,'377'!$AG$1:$HM$2,122,FALSE)</f>
        <v>0</v>
      </c>
      <c r="EJ81" s="69">
        <f>VLOOKUP($A81,'377'!$AG$1:$HM$2,123,FALSE)</f>
        <v>0</v>
      </c>
      <c r="EK81" s="75">
        <f>VLOOKUP($A81,'377'!$AG$1:$HM$2,124,FALSE)</f>
        <v>0</v>
      </c>
      <c r="EL81" s="337"/>
      <c r="EM81" s="74">
        <f>VLOOKUP($A81,'377'!$AG$1:$HM$2,125,FALSE)</f>
        <v>0</v>
      </c>
      <c r="EN81" s="69">
        <f>VLOOKUP($A81,'377'!$AG$1:$HM$2,126,FALSE)</f>
        <v>0</v>
      </c>
      <c r="EO81" s="69">
        <f>VLOOKUP($A81,'377'!$AG$1:$HM$2,127,FALSE)</f>
        <v>0</v>
      </c>
      <c r="EP81" s="69">
        <f>VLOOKUP($A81,'377'!$AG$1:$HM$2,128,FALSE)</f>
        <v>0</v>
      </c>
      <c r="EQ81" s="69">
        <f>VLOOKUP($A81,'377'!$AG$1:$HM$2,129,FALSE)</f>
        <v>0</v>
      </c>
      <c r="ER81" s="69">
        <f>VLOOKUP($A81,'377'!$AG$1:$HM$2,130,FALSE)</f>
        <v>0</v>
      </c>
      <c r="ES81" s="75">
        <f>VLOOKUP($A81,'377'!$AG$1:$HM$2,131,FALSE)</f>
        <v>0</v>
      </c>
      <c r="ET81" s="337"/>
      <c r="EU81" s="74">
        <f>VLOOKUP($A81,'377'!$AG$1:$HM$2,132,FALSE)</f>
        <v>0</v>
      </c>
      <c r="EV81" s="69">
        <f>VLOOKUP($A81,'377'!$AG$1:$HM$2,133,FALSE)</f>
        <v>0</v>
      </c>
      <c r="EW81" s="69">
        <f>VLOOKUP($A81,'377'!$AG$1:$HM$2,134,FALSE)</f>
        <v>0</v>
      </c>
      <c r="EX81" s="69">
        <f>VLOOKUP($A81,'377'!$AG$1:$HM$2,135,FALSE)</f>
        <v>0</v>
      </c>
      <c r="EY81" s="69">
        <f>VLOOKUP($A81,'377'!$AG$1:$HM$2,136,FALSE)</f>
        <v>0</v>
      </c>
      <c r="EZ81" s="69">
        <f>VLOOKUP($A81,'377'!$AG$1:$HM$2,137,FALSE)</f>
        <v>0</v>
      </c>
      <c r="FA81" s="75">
        <f>VLOOKUP($A81,'377'!$AG$1:$HM$2,138,FALSE)</f>
        <v>0</v>
      </c>
      <c r="FB81" s="337"/>
      <c r="FC81" s="74">
        <f>VLOOKUP($A81,'377'!$AG$1:$HM$2,139,FALSE)</f>
        <v>0</v>
      </c>
      <c r="FD81" s="69">
        <f>VLOOKUP($A81,'377'!$AG$1:$HM$2,140,FALSE)</f>
        <v>0</v>
      </c>
      <c r="FE81" s="69">
        <f>VLOOKUP($A81,'377'!$AG$1:$HM$2,141,FALSE)</f>
        <v>0</v>
      </c>
      <c r="FF81" s="69">
        <f>VLOOKUP($A81,'377'!$AG$1:$HM$2,142,FALSE)</f>
        <v>0</v>
      </c>
      <c r="FG81" s="69">
        <f>VLOOKUP($A81,'377'!$AG$1:$HM$2,143,FALSE)</f>
        <v>0</v>
      </c>
      <c r="FH81" s="69">
        <f>VLOOKUP($A81,'377'!$AG$1:$HM$2,144,FALSE)</f>
        <v>0</v>
      </c>
      <c r="FI81" s="75">
        <f>VLOOKUP($A81,'377'!$AG$1:$HM$2,145,FALSE)</f>
        <v>0</v>
      </c>
      <c r="FJ81" s="337"/>
      <c r="FK81" s="74">
        <f>VLOOKUP($A81,'377'!$AG$1:$HM$2,146,FALSE)</f>
        <v>0</v>
      </c>
      <c r="FL81" s="69">
        <f>VLOOKUP($A81,'377'!$AG$1:$HM$2,147,FALSE)</f>
        <v>0</v>
      </c>
      <c r="FM81" s="69">
        <f>VLOOKUP($A81,'377'!$AG$1:$HM$2,148,FALSE)</f>
        <v>0</v>
      </c>
      <c r="FN81" s="69">
        <f>VLOOKUP($A81,'377'!$AG$1:$HM$2,149,FALSE)</f>
        <v>0</v>
      </c>
      <c r="FO81" s="69">
        <f>VLOOKUP($A81,'377'!$AG$1:$HM$2,150,FALSE)</f>
        <v>0</v>
      </c>
      <c r="FP81" s="69">
        <f>VLOOKUP($A81,'377'!$AG$1:$HM$2,151,FALSE)</f>
        <v>0</v>
      </c>
      <c r="FQ81" s="75">
        <f>VLOOKUP($A81,'377'!$AG$1:$HM$2,152,FALSE)</f>
        <v>0</v>
      </c>
      <c r="FR81" s="337"/>
      <c r="FS81" s="74">
        <f>VLOOKUP($A81,'377'!$AG$1:$HM$2,153,FALSE)</f>
        <v>0</v>
      </c>
      <c r="FT81" s="69">
        <f>VLOOKUP($A81,'377'!$AG$1:$HM$2,154,FALSE)</f>
        <v>0</v>
      </c>
      <c r="FU81" s="69">
        <f>VLOOKUP($A81,'377'!$AG$1:$HM$2,155,FALSE)</f>
        <v>0</v>
      </c>
      <c r="FV81" s="69">
        <f>VLOOKUP($A81,'377'!$AG$1:$HM$2,156,FALSE)</f>
        <v>0</v>
      </c>
      <c r="FW81" s="69">
        <f>VLOOKUP($A81,'377'!$AG$1:$HM$2,157,FALSE)</f>
        <v>0</v>
      </c>
      <c r="FX81" s="69">
        <f>VLOOKUP($A81,'377'!$AG$1:$HM$2,158,FALSE)</f>
        <v>0</v>
      </c>
      <c r="FY81" s="75">
        <f>VLOOKUP($A81,'377'!$AG$1:$HM$2,159,FALSE)</f>
        <v>0</v>
      </c>
      <c r="FZ81" s="337"/>
      <c r="GA81" s="74">
        <f>VLOOKUP($A81,'377'!$AG$1:$HM$2,160,FALSE)</f>
        <v>0</v>
      </c>
      <c r="GB81" s="69">
        <f>VLOOKUP($A81,'377'!$AG$1:$HM$2,161,FALSE)</f>
        <v>0</v>
      </c>
      <c r="GC81" s="69">
        <f>VLOOKUP($A81,'377'!$AG$1:$HM$2,162,FALSE)</f>
        <v>0</v>
      </c>
      <c r="GD81" s="69">
        <f>VLOOKUP($A81,'377'!$AG$1:$HM$2,163,FALSE)</f>
        <v>0</v>
      </c>
      <c r="GE81" s="69">
        <f>VLOOKUP($A81,'377'!$AG$1:$HM$2,164,FALSE)</f>
        <v>0</v>
      </c>
      <c r="GF81" s="69">
        <f>VLOOKUP($A81,'377'!$AG$1:$HM$2,165,FALSE)</f>
        <v>0</v>
      </c>
      <c r="GG81" s="75">
        <f>VLOOKUP($A81,'377'!$AG$1:$HM$2,166,FALSE)</f>
        <v>0</v>
      </c>
      <c r="GH81" s="337"/>
      <c r="GI81" s="74">
        <f>VLOOKUP($A81,'377'!$AG$1:$HM$2,167,FALSE)</f>
        <v>0</v>
      </c>
      <c r="GJ81" s="69">
        <f>VLOOKUP($A81,'377'!$AG$1:$HM$2,168,FALSE)</f>
        <v>0</v>
      </c>
      <c r="GK81" s="69">
        <f>VLOOKUP($A81,'377'!$AG$1:$HM$2,169,FALSE)</f>
        <v>0</v>
      </c>
      <c r="GL81" s="69">
        <f>VLOOKUP($A81,'377'!$AG$1:$HM$2,170,FALSE)</f>
        <v>0</v>
      </c>
      <c r="GM81" s="69">
        <f>VLOOKUP($A81,'377'!$AG$1:$HM$2,171,FALSE)</f>
        <v>0</v>
      </c>
      <c r="GN81" s="69">
        <f>VLOOKUP($A81,'377'!$AG$1:$HM$2,172,FALSE)</f>
        <v>0</v>
      </c>
      <c r="GO81" s="75">
        <f>VLOOKUP($A81,'377'!$AG$1:$HM$2,173,FALSE)</f>
        <v>0</v>
      </c>
      <c r="GP81" s="337"/>
      <c r="GQ81" s="74">
        <f>VLOOKUP($A81,'377'!$AG$1:$HM$2,174,FALSE)</f>
        <v>0</v>
      </c>
      <c r="GR81" s="69">
        <f>VLOOKUP($A81,'377'!$AG$1:$HM$2,175,FALSE)</f>
        <v>0</v>
      </c>
      <c r="GS81" s="69">
        <f>VLOOKUP($A81,'377'!$AG$1:$HM$2,176,FALSE)</f>
        <v>0</v>
      </c>
      <c r="GT81" s="69">
        <f>VLOOKUP($A81,'377'!$AG$1:$HM$2,177,FALSE)</f>
        <v>0</v>
      </c>
      <c r="GU81" s="69">
        <f>VLOOKUP($A81,'377'!$AG$1:$HM$2,178,FALSE)</f>
        <v>0</v>
      </c>
      <c r="GV81" s="69">
        <f>VLOOKUP($A81,'377'!$AG$1:$HM$2,179,FALSE)</f>
        <v>0</v>
      </c>
      <c r="GW81" s="75">
        <f>VLOOKUP($A81,'377'!$AG$1:$HM$2,180,FALSE)</f>
        <v>0</v>
      </c>
      <c r="GX81" s="337"/>
      <c r="GY81" s="74">
        <f>VLOOKUP($A81,'377'!$AG$1:$HM$2,181,FALSE)</f>
        <v>0</v>
      </c>
      <c r="GZ81" s="69">
        <f>VLOOKUP($A81,'377'!$AG$1:$HM$2,182,FALSE)</f>
        <v>0</v>
      </c>
      <c r="HA81" s="69">
        <f>VLOOKUP($A81,'377'!$AG$1:$HM$2,183,FALSE)</f>
        <v>0</v>
      </c>
      <c r="HB81" s="69">
        <f>VLOOKUP($A81,'377'!$AG$1:$HM$2,184,FALSE)</f>
        <v>0</v>
      </c>
      <c r="HC81" s="69">
        <f>VLOOKUP($A81,'377'!$AG$1:$HM$2,185,FALSE)</f>
        <v>0</v>
      </c>
      <c r="HD81" s="69">
        <f>VLOOKUP($A81,'377'!$AG$1:$HM$2,186,FALSE)</f>
        <v>0</v>
      </c>
      <c r="HE81" s="124">
        <f>VLOOKUP($A81,'377'!$AG$1:$HM$2,187,FALSE)</f>
        <v>0</v>
      </c>
      <c r="HF81" s="24"/>
    </row>
    <row r="82" spans="1:214" x14ac:dyDescent="0.25">
      <c r="A82" s="290">
        <f t="shared" si="0"/>
        <v>278</v>
      </c>
      <c r="B82" s="290">
        <f>VLOOKUP($A82,'378'!$AG$1:$HM$2,2,FALSE)</f>
        <v>0</v>
      </c>
      <c r="C82" s="291">
        <f>VLOOKUP($A82,'378'!$AG$1:$HM$2,3,FALSE)</f>
        <v>0</v>
      </c>
      <c r="D82" s="290">
        <f>VLOOKUP($A82,'378'!$AG$1:$HM$2,4,FALSE)</f>
        <v>0</v>
      </c>
      <c r="E82" s="292">
        <f>VLOOKUP($A82,'378'!$AG$1:$HM$2,5,FALSE)</f>
        <v>0</v>
      </c>
      <c r="F82" s="337"/>
      <c r="G82" s="73">
        <f>VLOOKUP($A82,'378'!$AG$1:$HM$2,6,FALSE)</f>
        <v>0</v>
      </c>
      <c r="H82" s="24">
        <f>VLOOKUP($A82,'378'!$AG$1:$HM$2,7,FALSE)</f>
        <v>0</v>
      </c>
      <c r="I82" s="24">
        <f>VLOOKUP($A82,'378'!$AG$1:$HM$2,8,FALSE)</f>
        <v>0</v>
      </c>
      <c r="J82" s="24">
        <f>VLOOKUP($A82,'378'!$AG$1:$HM$2,9,FALSE)</f>
        <v>0</v>
      </c>
      <c r="K82" s="24">
        <f>VLOOKUP($A82,'378'!$AG$1:$HM$2,10,FALSE)</f>
        <v>0</v>
      </c>
      <c r="L82" s="24">
        <f>VLOOKUP($A82,'378'!$AG$1:$HM$2,11,FALSE)</f>
        <v>0</v>
      </c>
      <c r="M82" s="137">
        <f>VLOOKUP($A82,'378'!$AG$1:$HM$2,12,FALSE)</f>
        <v>0</v>
      </c>
      <c r="N82" s="337"/>
      <c r="O82" s="74">
        <f>VLOOKUP($A82,'378'!$AG$1:$HM$2,13,FALSE)</f>
        <v>0</v>
      </c>
      <c r="P82" s="69">
        <f>VLOOKUP($A82,'378'!$AG$1:$HM$2,14,FALSE)</f>
        <v>0</v>
      </c>
      <c r="Q82" s="69">
        <f>VLOOKUP($A82,'378'!$AG$1:$HM$2,15,FALSE)</f>
        <v>0</v>
      </c>
      <c r="R82" s="69">
        <f>VLOOKUP($A82,'378'!$AG$1:$HM$2,16,FALSE)</f>
        <v>0</v>
      </c>
      <c r="S82" s="69">
        <f>VLOOKUP($A82,'378'!$AG$1:$HM$2,17,FALSE)</f>
        <v>0</v>
      </c>
      <c r="T82" s="69">
        <f>VLOOKUP($A82,'378'!$AG$1:$HM$2,18,FALSE)</f>
        <v>0</v>
      </c>
      <c r="U82" s="75">
        <f>VLOOKUP($A82,'378'!$AG$1:$HM$2,19,FALSE)</f>
        <v>0</v>
      </c>
      <c r="V82" s="337"/>
      <c r="W82" s="74">
        <f>VLOOKUP($A82,'378'!$AG$1:$HM$2,20,FALSE)</f>
        <v>0</v>
      </c>
      <c r="X82" s="69">
        <f>VLOOKUP($A82,'378'!$AG$1:$HM$2,21,FALSE)</f>
        <v>0</v>
      </c>
      <c r="Y82" s="69">
        <f>VLOOKUP($A82,'378'!$AG$1:$HM$2,22,FALSE)</f>
        <v>0</v>
      </c>
      <c r="Z82" s="69">
        <f>VLOOKUP($A82,'378'!$AG$1:$HM$2,23,FALSE)</f>
        <v>0</v>
      </c>
      <c r="AA82" s="69">
        <f>VLOOKUP($A82,'378'!$AG$1:$HM$2,24,FALSE)</f>
        <v>0</v>
      </c>
      <c r="AB82" s="69">
        <f>VLOOKUP($A82,'378'!$AG$1:$HM$2,25,FALSE)</f>
        <v>0</v>
      </c>
      <c r="AC82" s="75">
        <f>VLOOKUP($A82,'378'!$AG$1:$HM$2,26,FALSE)</f>
        <v>0</v>
      </c>
      <c r="AD82" s="337"/>
      <c r="AE82" s="74">
        <f>VLOOKUP($A82,'378'!$AG$1:$HM$2,27,FALSE)</f>
        <v>0</v>
      </c>
      <c r="AF82" s="69">
        <f>VLOOKUP($A82,'378'!$AG$1:$HM$2,28,FALSE)</f>
        <v>0</v>
      </c>
      <c r="AG82" s="69">
        <f>VLOOKUP($A82,'378'!$AG$1:$HM$2,29,FALSE)</f>
        <v>0</v>
      </c>
      <c r="AH82" s="69">
        <f>VLOOKUP($A82,'378'!$AG$1:$HM$2,30,FALSE)</f>
        <v>0</v>
      </c>
      <c r="AI82" s="69">
        <f>VLOOKUP($A82,'378'!$AG$1:$HM$2,31,FALSE)</f>
        <v>0</v>
      </c>
      <c r="AJ82" s="69">
        <f>VLOOKUP($A82,'378'!$AG$1:$HM$2,32,FALSE)</f>
        <v>0</v>
      </c>
      <c r="AK82" s="75">
        <f>VLOOKUP($A82,'378'!$AG$1:$HM$2,33,FALSE)</f>
        <v>0</v>
      </c>
      <c r="AL82" s="337"/>
      <c r="AM82" s="74">
        <f>VLOOKUP($A82,'378'!$AG$1:$HM$2,34,FALSE)</f>
        <v>0</v>
      </c>
      <c r="AN82" s="69">
        <f>VLOOKUP($A82,'378'!$AG$1:$HM$2,35,FALSE)</f>
        <v>0</v>
      </c>
      <c r="AO82" s="69">
        <f>VLOOKUP($A82,'378'!$AG$1:$HM$2,36,FALSE)</f>
        <v>0</v>
      </c>
      <c r="AP82" s="69">
        <f>VLOOKUP($A82,'378'!$AG$1:$HM$2,37,FALSE)</f>
        <v>0</v>
      </c>
      <c r="AQ82" s="69">
        <f>VLOOKUP($A82,'378'!$AG$1:$HM$2,38,FALSE)</f>
        <v>0</v>
      </c>
      <c r="AR82" s="69">
        <f>VLOOKUP($A82,'378'!$AG$1:$HM$2,39,FALSE)</f>
        <v>0</v>
      </c>
      <c r="AS82" s="75">
        <f>VLOOKUP($A82,'378'!$AG$1:$HM$2,40,FALSE)</f>
        <v>0</v>
      </c>
      <c r="AT82" s="337"/>
      <c r="AU82" s="74">
        <f>VLOOKUP($A82,'378'!$AG$1:$HM$2,41,FALSE)</f>
        <v>0</v>
      </c>
      <c r="AV82" s="69">
        <f>VLOOKUP($A82,'378'!$AG$1:$HM$2,42,FALSE)</f>
        <v>0</v>
      </c>
      <c r="AW82" s="69">
        <f>VLOOKUP($A82,'378'!$AG$1:$HM$2,43,FALSE)</f>
        <v>0</v>
      </c>
      <c r="AX82" s="69">
        <f>VLOOKUP($A82,'378'!$AG$1:$HM$2,44,FALSE)</f>
        <v>0</v>
      </c>
      <c r="AY82" s="69">
        <f>VLOOKUP($A82,'378'!$AG$1:$HM$2,45,FALSE)</f>
        <v>0</v>
      </c>
      <c r="AZ82" s="69">
        <f>VLOOKUP($A82,'378'!$AG$1:$HM$2,46,FALSE)</f>
        <v>0</v>
      </c>
      <c r="BA82" s="75">
        <f>VLOOKUP($A82,'378'!$AG$1:$HM$2,47,FALSE)</f>
        <v>0</v>
      </c>
      <c r="BB82" s="337"/>
      <c r="BC82" s="74">
        <f>VLOOKUP($A82,'378'!$AG$1:$HM$2,48,FALSE)</f>
        <v>0</v>
      </c>
      <c r="BD82" s="69">
        <f>VLOOKUP($A82,'378'!$AG$1:$HM$2,49,FALSE)</f>
        <v>0</v>
      </c>
      <c r="BE82" s="69">
        <f>VLOOKUP($A82,'378'!$AG$1:$HM$2,50,FALSE)</f>
        <v>0</v>
      </c>
      <c r="BF82" s="69">
        <f>VLOOKUP($A82,'378'!$AG$1:$HM$2,51,FALSE)</f>
        <v>0</v>
      </c>
      <c r="BG82" s="69">
        <f>VLOOKUP($A82,'378'!$AG$1:$HM$2,52,FALSE)</f>
        <v>0</v>
      </c>
      <c r="BH82" s="69">
        <f>VLOOKUP($A82,'378'!$AG$1:$HM$2,53,FALSE)</f>
        <v>0</v>
      </c>
      <c r="BI82" s="75">
        <f>VLOOKUP($A82,'378'!$AG$1:$HM$2,54,FALSE)</f>
        <v>0</v>
      </c>
      <c r="BJ82" s="337"/>
      <c r="BK82" s="74">
        <f>VLOOKUP($A82,'378'!$AG$1:$HM$2,55,FALSE)</f>
        <v>0</v>
      </c>
      <c r="BL82" s="69">
        <f>VLOOKUP($A82,'378'!$AG$1:$HM$2,56,FALSE)</f>
        <v>0</v>
      </c>
      <c r="BM82" s="69">
        <f>VLOOKUP($A82,'378'!$AG$1:$HM$2,57,FALSE)</f>
        <v>0</v>
      </c>
      <c r="BN82" s="69">
        <f>VLOOKUP($A82,'378'!$AG$1:$HM$2,58,FALSE)</f>
        <v>0</v>
      </c>
      <c r="BO82" s="69">
        <f>VLOOKUP($A82,'378'!$AG$1:$HM$2,59,FALSE)</f>
        <v>0</v>
      </c>
      <c r="BP82" s="69">
        <f>VLOOKUP($A82,'378'!$AG$1:$HM$2,60,FALSE)</f>
        <v>0</v>
      </c>
      <c r="BQ82" s="75">
        <f>VLOOKUP($A82,'378'!$AG$1:$HM$2,61,FALSE)</f>
        <v>0</v>
      </c>
      <c r="BR82" s="337"/>
      <c r="BS82" s="74">
        <f>VLOOKUP($A82,'378'!$AG$1:$HM$2,62,FALSE)</f>
        <v>0</v>
      </c>
      <c r="BT82" s="69">
        <f>VLOOKUP($A82,'378'!$AG$1:$HM$2,63,FALSE)</f>
        <v>0</v>
      </c>
      <c r="BU82" s="69">
        <f>VLOOKUP($A82,'378'!$AG$1:$HM$2,64,FALSE)</f>
        <v>0</v>
      </c>
      <c r="BV82" s="69">
        <f>VLOOKUP($A82,'378'!$AG$1:$HM$2,65,FALSE)</f>
        <v>0</v>
      </c>
      <c r="BW82" s="69">
        <f>VLOOKUP($A82,'378'!$AG$1:$HM$2,66,FALSE)</f>
        <v>0</v>
      </c>
      <c r="BX82" s="69">
        <f>VLOOKUP($A82,'378'!$AG$1:$HM$2,67,FALSE)</f>
        <v>0</v>
      </c>
      <c r="BY82" s="75">
        <f>VLOOKUP($A82,'378'!$AG$1:$HM$2,68,FALSE)</f>
        <v>0</v>
      </c>
      <c r="BZ82" s="337"/>
      <c r="CA82" s="74">
        <f>VLOOKUP($A82,'378'!$AG$1:$HM$2,69,FALSE)</f>
        <v>0</v>
      </c>
      <c r="CB82" s="69">
        <f>VLOOKUP($A82,'378'!$AG$1:$HM$2,70,FALSE)</f>
        <v>0</v>
      </c>
      <c r="CC82" s="69">
        <f>VLOOKUP($A82,'378'!$AG$1:$HM$2,71,FALSE)</f>
        <v>0</v>
      </c>
      <c r="CD82" s="69">
        <f>VLOOKUP($A82,'378'!$AG$1:$HM$2,72,FALSE)</f>
        <v>0</v>
      </c>
      <c r="CE82" s="69">
        <f>VLOOKUP($A82,'378'!$AG$1:$HM$2,73,FALSE)</f>
        <v>0</v>
      </c>
      <c r="CF82" s="69">
        <f>VLOOKUP($A82,'378'!$AG$1:$HM$2,74,FALSE)</f>
        <v>0</v>
      </c>
      <c r="CG82" s="75">
        <f>VLOOKUP($A82,'378'!$AG$1:$HM$2,75,FALSE)</f>
        <v>0</v>
      </c>
      <c r="CH82" s="337"/>
      <c r="CI82" s="74">
        <f>VLOOKUP($A82,'378'!$AG$1:$HM$2,76,FALSE)</f>
        <v>0</v>
      </c>
      <c r="CJ82" s="69">
        <f>VLOOKUP($A82,'378'!$AG$1:$HM$2,77,FALSE)</f>
        <v>0</v>
      </c>
      <c r="CK82" s="69">
        <f>VLOOKUP($A82,'378'!$AG$1:$HM$2,78,FALSE)</f>
        <v>0</v>
      </c>
      <c r="CL82" s="69">
        <f>VLOOKUP($A82,'378'!$AG$1:$HM$2,79,FALSE)</f>
        <v>0</v>
      </c>
      <c r="CM82" s="69">
        <f>VLOOKUP($A82,'378'!$AG$1:$HM$2,80,FALSE)</f>
        <v>0</v>
      </c>
      <c r="CN82" s="69">
        <f>VLOOKUP($A82,'378'!$AG$1:$HM$2,81,FALSE)</f>
        <v>0</v>
      </c>
      <c r="CO82" s="75">
        <f>VLOOKUP($A82,'378'!$AG$1:$HM$2,82,FALSE)</f>
        <v>0</v>
      </c>
      <c r="CP82" s="337"/>
      <c r="CQ82" s="74">
        <f>VLOOKUP($A82,'378'!$AG$1:$HM$2,83,FALSE)</f>
        <v>0</v>
      </c>
      <c r="CR82" s="69">
        <f>VLOOKUP($A82,'378'!$AG$1:$HM$2,84,FALSE)</f>
        <v>0</v>
      </c>
      <c r="CS82" s="69">
        <f>VLOOKUP($A82,'378'!$AG$1:$HM$2,85,FALSE)</f>
        <v>0</v>
      </c>
      <c r="CT82" s="69">
        <f>VLOOKUP($A82,'378'!$AG$1:$HM$2,86,FALSE)</f>
        <v>0</v>
      </c>
      <c r="CU82" s="69">
        <f>VLOOKUP($A82,'378'!$AG$1:$HM$2,87,FALSE)</f>
        <v>0</v>
      </c>
      <c r="CV82" s="69">
        <f>VLOOKUP($A82,'378'!$AG$1:$HM$2,88,FALSE)</f>
        <v>0</v>
      </c>
      <c r="CW82" s="75">
        <f>VLOOKUP($A82,'378'!$AG$1:$HM$2,89,FALSE)</f>
        <v>0</v>
      </c>
      <c r="CX82" s="337"/>
      <c r="CY82" s="74">
        <f>VLOOKUP($A82,'378'!$AG$1:$HM$2,90,FALSE)</f>
        <v>0</v>
      </c>
      <c r="CZ82" s="69">
        <f>VLOOKUP($A82,'378'!$AG$1:$HM$2,91,FALSE)</f>
        <v>0</v>
      </c>
      <c r="DA82" s="69">
        <f>VLOOKUP($A82,'378'!$AG$1:$HM$2,92,FALSE)</f>
        <v>0</v>
      </c>
      <c r="DB82" s="69">
        <f>VLOOKUP($A82,'378'!$AG$1:$HM$2,93,FALSE)</f>
        <v>0</v>
      </c>
      <c r="DC82" s="69">
        <f>VLOOKUP($A82,'378'!$AG$1:$HM$2,94,FALSE)</f>
        <v>0</v>
      </c>
      <c r="DD82" s="69">
        <f>VLOOKUP($A82,'378'!$AG$1:$HM$2,95,FALSE)</f>
        <v>0</v>
      </c>
      <c r="DE82" s="75">
        <f>VLOOKUP($A82,'378'!$AG$1:$HM$2,96,FALSE)</f>
        <v>0</v>
      </c>
      <c r="DF82" s="337"/>
      <c r="DG82" s="74">
        <f>VLOOKUP($A82,'378'!$AG$1:$HM$2,97,FALSE)</f>
        <v>0</v>
      </c>
      <c r="DH82" s="69">
        <f>VLOOKUP($A82,'378'!$AG$1:$HM$2,98,FALSE)</f>
        <v>0</v>
      </c>
      <c r="DI82" s="69">
        <f>VLOOKUP($A82,'378'!$AG$1:$HM$2,99,FALSE)</f>
        <v>0</v>
      </c>
      <c r="DJ82" s="69">
        <f>VLOOKUP($A82,'378'!$AG$1:$HM$2,100,FALSE)</f>
        <v>0</v>
      </c>
      <c r="DK82" s="69">
        <f>VLOOKUP($A82,'378'!$AG$1:$HM$2,101,FALSE)</f>
        <v>0</v>
      </c>
      <c r="DL82" s="69">
        <f>VLOOKUP($A82,'378'!$AG$1:$HM$2,102,FALSE)</f>
        <v>0</v>
      </c>
      <c r="DM82" s="75">
        <f>VLOOKUP($A82,'378'!$AG$1:$HM$2,103,FALSE)</f>
        <v>0</v>
      </c>
      <c r="DN82" s="337"/>
      <c r="DO82" s="74">
        <f>VLOOKUP($A82,'378'!$AG$1:$HM$2,104,FALSE)</f>
        <v>0</v>
      </c>
      <c r="DP82" s="69">
        <f>VLOOKUP($A82,'378'!$AG$1:$HM$2,105,FALSE)</f>
        <v>0</v>
      </c>
      <c r="DQ82" s="69">
        <f>VLOOKUP($A82,'378'!$AG$1:$HM$2,106,FALSE)</f>
        <v>0</v>
      </c>
      <c r="DR82" s="69">
        <f>VLOOKUP($A82,'378'!$AG$1:$HM$2,107,FALSE)</f>
        <v>0</v>
      </c>
      <c r="DS82" s="69">
        <f>VLOOKUP($A82,'378'!$AG$1:$HM$2,108,FALSE)</f>
        <v>0</v>
      </c>
      <c r="DT82" s="69">
        <f>VLOOKUP($A82,'378'!$AG$1:$HM$2,109,FALSE)</f>
        <v>0</v>
      </c>
      <c r="DU82" s="75">
        <f>VLOOKUP($A82,'378'!$AG$1:$HM$2,110,FALSE)</f>
        <v>0</v>
      </c>
      <c r="DV82" s="337"/>
      <c r="DW82" s="74">
        <f>VLOOKUP($A82,'378'!$AG$1:$HM$2,111,FALSE)</f>
        <v>0</v>
      </c>
      <c r="DX82" s="69">
        <f>VLOOKUP($A82,'378'!$AG$1:$HM$2,112,FALSE)</f>
        <v>0</v>
      </c>
      <c r="DY82" s="69">
        <f>VLOOKUP($A82,'378'!$AG$1:$HM$2,113,FALSE)</f>
        <v>0</v>
      </c>
      <c r="DZ82" s="69">
        <f>VLOOKUP($A82,'378'!$AG$1:$HM$2,114,FALSE)</f>
        <v>0</v>
      </c>
      <c r="EA82" s="69">
        <f>VLOOKUP($A82,'378'!$AG$1:$HM$2,115,FALSE)</f>
        <v>0</v>
      </c>
      <c r="EB82" s="69">
        <f>VLOOKUP($A82,'378'!$AG$1:$HM$2,116,FALSE)</f>
        <v>0</v>
      </c>
      <c r="EC82" s="75">
        <f>VLOOKUP($A82,'378'!$AG$1:$HM$2,117,FALSE)</f>
        <v>0</v>
      </c>
      <c r="ED82" s="337"/>
      <c r="EE82" s="74">
        <f>VLOOKUP($A82,'378'!$AG$1:$HM$2,118,FALSE)</f>
        <v>0</v>
      </c>
      <c r="EF82" s="69">
        <f>VLOOKUP($A82,'378'!$AG$1:$HM$2,119,FALSE)</f>
        <v>0</v>
      </c>
      <c r="EG82" s="69">
        <f>VLOOKUP($A82,'378'!$AG$1:$HM$2,120,FALSE)</f>
        <v>0</v>
      </c>
      <c r="EH82" s="69">
        <f>VLOOKUP($A82,'378'!$AG$1:$HM$2,121,FALSE)</f>
        <v>0</v>
      </c>
      <c r="EI82" s="69">
        <f>VLOOKUP($A82,'378'!$AG$1:$HM$2,122,FALSE)</f>
        <v>0</v>
      </c>
      <c r="EJ82" s="69">
        <f>VLOOKUP($A82,'378'!$AG$1:$HM$2,123,FALSE)</f>
        <v>0</v>
      </c>
      <c r="EK82" s="75">
        <f>VLOOKUP($A82,'378'!$AG$1:$HM$2,124,FALSE)</f>
        <v>0</v>
      </c>
      <c r="EL82" s="337"/>
      <c r="EM82" s="74">
        <f>VLOOKUP($A82,'378'!$AG$1:$HM$2,125,FALSE)</f>
        <v>0</v>
      </c>
      <c r="EN82" s="69">
        <f>VLOOKUP($A82,'378'!$AG$1:$HM$2,126,FALSE)</f>
        <v>0</v>
      </c>
      <c r="EO82" s="69">
        <f>VLOOKUP($A82,'378'!$AG$1:$HM$2,127,FALSE)</f>
        <v>0</v>
      </c>
      <c r="EP82" s="69">
        <f>VLOOKUP($A82,'378'!$AG$1:$HM$2,128,FALSE)</f>
        <v>0</v>
      </c>
      <c r="EQ82" s="69">
        <f>VLOOKUP($A82,'378'!$AG$1:$HM$2,129,FALSE)</f>
        <v>0</v>
      </c>
      <c r="ER82" s="69">
        <f>VLOOKUP($A82,'378'!$AG$1:$HM$2,130,FALSE)</f>
        <v>0</v>
      </c>
      <c r="ES82" s="75">
        <f>VLOOKUP($A82,'378'!$AG$1:$HM$2,131,FALSE)</f>
        <v>0</v>
      </c>
      <c r="ET82" s="337"/>
      <c r="EU82" s="74">
        <f>VLOOKUP($A82,'378'!$AG$1:$HM$2,132,FALSE)</f>
        <v>0</v>
      </c>
      <c r="EV82" s="69">
        <f>VLOOKUP($A82,'378'!$AG$1:$HM$2,133,FALSE)</f>
        <v>0</v>
      </c>
      <c r="EW82" s="69">
        <f>VLOOKUP($A82,'378'!$AG$1:$HM$2,134,FALSE)</f>
        <v>0</v>
      </c>
      <c r="EX82" s="69">
        <f>VLOOKUP($A82,'378'!$AG$1:$HM$2,135,FALSE)</f>
        <v>0</v>
      </c>
      <c r="EY82" s="69">
        <f>VLOOKUP($A82,'378'!$AG$1:$HM$2,136,FALSE)</f>
        <v>0</v>
      </c>
      <c r="EZ82" s="69">
        <f>VLOOKUP($A82,'378'!$AG$1:$HM$2,137,FALSE)</f>
        <v>0</v>
      </c>
      <c r="FA82" s="75">
        <f>VLOOKUP($A82,'378'!$AG$1:$HM$2,138,FALSE)</f>
        <v>0</v>
      </c>
      <c r="FB82" s="337"/>
      <c r="FC82" s="74">
        <f>VLOOKUP($A82,'378'!$AG$1:$HM$2,139,FALSE)</f>
        <v>0</v>
      </c>
      <c r="FD82" s="69">
        <f>VLOOKUP($A82,'378'!$AG$1:$HM$2,140,FALSE)</f>
        <v>0</v>
      </c>
      <c r="FE82" s="69">
        <f>VLOOKUP($A82,'378'!$AG$1:$HM$2,141,FALSE)</f>
        <v>0</v>
      </c>
      <c r="FF82" s="69">
        <f>VLOOKUP($A82,'378'!$AG$1:$HM$2,142,FALSE)</f>
        <v>0</v>
      </c>
      <c r="FG82" s="69">
        <f>VLOOKUP($A82,'378'!$AG$1:$HM$2,143,FALSE)</f>
        <v>0</v>
      </c>
      <c r="FH82" s="69">
        <f>VLOOKUP($A82,'378'!$AG$1:$HM$2,144,FALSE)</f>
        <v>0</v>
      </c>
      <c r="FI82" s="75">
        <f>VLOOKUP($A82,'378'!$AG$1:$HM$2,145,FALSE)</f>
        <v>0</v>
      </c>
      <c r="FJ82" s="337"/>
      <c r="FK82" s="74">
        <f>VLOOKUP($A82,'378'!$AG$1:$HM$2,146,FALSE)</f>
        <v>0</v>
      </c>
      <c r="FL82" s="69">
        <f>VLOOKUP($A82,'378'!$AG$1:$HM$2,147,FALSE)</f>
        <v>0</v>
      </c>
      <c r="FM82" s="69">
        <f>VLOOKUP($A82,'378'!$AG$1:$HM$2,148,FALSE)</f>
        <v>0</v>
      </c>
      <c r="FN82" s="69">
        <f>VLOOKUP($A82,'378'!$AG$1:$HM$2,149,FALSE)</f>
        <v>0</v>
      </c>
      <c r="FO82" s="69">
        <f>VLOOKUP($A82,'378'!$AG$1:$HM$2,150,FALSE)</f>
        <v>0</v>
      </c>
      <c r="FP82" s="69">
        <f>VLOOKUP($A82,'378'!$AG$1:$HM$2,151,FALSE)</f>
        <v>0</v>
      </c>
      <c r="FQ82" s="75">
        <f>VLOOKUP($A82,'378'!$AG$1:$HM$2,152,FALSE)</f>
        <v>0</v>
      </c>
      <c r="FR82" s="337"/>
      <c r="FS82" s="74">
        <f>VLOOKUP($A82,'378'!$AG$1:$HM$2,153,FALSE)</f>
        <v>0</v>
      </c>
      <c r="FT82" s="69">
        <f>VLOOKUP($A82,'378'!$AG$1:$HM$2,154,FALSE)</f>
        <v>0</v>
      </c>
      <c r="FU82" s="69">
        <f>VLOOKUP($A82,'378'!$AG$1:$HM$2,155,FALSE)</f>
        <v>0</v>
      </c>
      <c r="FV82" s="69">
        <f>VLOOKUP($A82,'378'!$AG$1:$HM$2,156,FALSE)</f>
        <v>0</v>
      </c>
      <c r="FW82" s="69">
        <f>VLOOKUP($A82,'378'!$AG$1:$HM$2,157,FALSE)</f>
        <v>0</v>
      </c>
      <c r="FX82" s="69">
        <f>VLOOKUP($A82,'378'!$AG$1:$HM$2,158,FALSE)</f>
        <v>0</v>
      </c>
      <c r="FY82" s="75">
        <f>VLOOKUP($A82,'378'!$AG$1:$HM$2,159,FALSE)</f>
        <v>0</v>
      </c>
      <c r="FZ82" s="337"/>
      <c r="GA82" s="74">
        <f>VLOOKUP($A82,'378'!$AG$1:$HM$2,160,FALSE)</f>
        <v>0</v>
      </c>
      <c r="GB82" s="69">
        <f>VLOOKUP($A82,'378'!$AG$1:$HM$2,161,FALSE)</f>
        <v>0</v>
      </c>
      <c r="GC82" s="69">
        <f>VLOOKUP($A82,'378'!$AG$1:$HM$2,162,FALSE)</f>
        <v>0</v>
      </c>
      <c r="GD82" s="69">
        <f>VLOOKUP($A82,'378'!$AG$1:$HM$2,163,FALSE)</f>
        <v>0</v>
      </c>
      <c r="GE82" s="69">
        <f>VLOOKUP($A82,'378'!$AG$1:$HM$2,164,FALSE)</f>
        <v>0</v>
      </c>
      <c r="GF82" s="69">
        <f>VLOOKUP($A82,'378'!$AG$1:$HM$2,165,FALSE)</f>
        <v>0</v>
      </c>
      <c r="GG82" s="75">
        <f>VLOOKUP($A82,'378'!$AG$1:$HM$2,166,FALSE)</f>
        <v>0</v>
      </c>
      <c r="GH82" s="337"/>
      <c r="GI82" s="74">
        <f>VLOOKUP($A82,'378'!$AG$1:$HM$2,167,FALSE)</f>
        <v>0</v>
      </c>
      <c r="GJ82" s="69">
        <f>VLOOKUP($A82,'378'!$AG$1:$HM$2,168,FALSE)</f>
        <v>0</v>
      </c>
      <c r="GK82" s="69">
        <f>VLOOKUP($A82,'378'!$AG$1:$HM$2,169,FALSE)</f>
        <v>0</v>
      </c>
      <c r="GL82" s="69">
        <f>VLOOKUP($A82,'378'!$AG$1:$HM$2,170,FALSE)</f>
        <v>0</v>
      </c>
      <c r="GM82" s="69">
        <f>VLOOKUP($A82,'378'!$AG$1:$HM$2,171,FALSE)</f>
        <v>0</v>
      </c>
      <c r="GN82" s="69">
        <f>VLOOKUP($A82,'378'!$AG$1:$HM$2,172,FALSE)</f>
        <v>0</v>
      </c>
      <c r="GO82" s="75">
        <f>VLOOKUP($A82,'378'!$AG$1:$HM$2,173,FALSE)</f>
        <v>0</v>
      </c>
      <c r="GP82" s="337"/>
      <c r="GQ82" s="74">
        <f>VLOOKUP($A82,'378'!$AG$1:$HM$2,174,FALSE)</f>
        <v>0</v>
      </c>
      <c r="GR82" s="69">
        <f>VLOOKUP($A82,'378'!$AG$1:$HM$2,175,FALSE)</f>
        <v>0</v>
      </c>
      <c r="GS82" s="69">
        <f>VLOOKUP($A82,'378'!$AG$1:$HM$2,176,FALSE)</f>
        <v>0</v>
      </c>
      <c r="GT82" s="69">
        <f>VLOOKUP($A82,'378'!$AG$1:$HM$2,177,FALSE)</f>
        <v>0</v>
      </c>
      <c r="GU82" s="69">
        <f>VLOOKUP($A82,'378'!$AG$1:$HM$2,178,FALSE)</f>
        <v>0</v>
      </c>
      <c r="GV82" s="69">
        <f>VLOOKUP($A82,'378'!$AG$1:$HM$2,179,FALSE)</f>
        <v>0</v>
      </c>
      <c r="GW82" s="75">
        <f>VLOOKUP($A82,'378'!$AG$1:$HM$2,180,FALSE)</f>
        <v>0</v>
      </c>
      <c r="GX82" s="337"/>
      <c r="GY82" s="74">
        <f>VLOOKUP($A82,'378'!$AG$1:$HM$2,181,FALSE)</f>
        <v>0</v>
      </c>
      <c r="GZ82" s="69">
        <f>VLOOKUP($A82,'378'!$AG$1:$HM$2,182,FALSE)</f>
        <v>0</v>
      </c>
      <c r="HA82" s="69">
        <f>VLOOKUP($A82,'378'!$AG$1:$HM$2,183,FALSE)</f>
        <v>0</v>
      </c>
      <c r="HB82" s="69">
        <f>VLOOKUP($A82,'378'!$AG$1:$HM$2,184,FALSE)</f>
        <v>0</v>
      </c>
      <c r="HC82" s="69">
        <f>VLOOKUP($A82,'378'!$AG$1:$HM$2,185,FALSE)</f>
        <v>0</v>
      </c>
      <c r="HD82" s="69">
        <f>VLOOKUP($A82,'378'!$AG$1:$HM$2,186,FALSE)</f>
        <v>0</v>
      </c>
      <c r="HE82" s="124">
        <f>VLOOKUP($A82,'378'!$AG$1:$HM$2,187,FALSE)</f>
        <v>0</v>
      </c>
      <c r="HF82" s="24"/>
    </row>
    <row r="83" spans="1:214" x14ac:dyDescent="0.25">
      <c r="A83" s="290">
        <f t="shared" si="0"/>
        <v>279</v>
      </c>
      <c r="B83" s="290">
        <f>VLOOKUP($A83,'379'!$AG$1:$HM$2,2,FALSE)</f>
        <v>0</v>
      </c>
      <c r="C83" s="291">
        <f>VLOOKUP($A83,'379'!$AG$1:$HM$2,3,FALSE)</f>
        <v>0</v>
      </c>
      <c r="D83" s="290">
        <f>VLOOKUP($A83,'379'!$AG$1:$HM$2,4,FALSE)</f>
        <v>0</v>
      </c>
      <c r="E83" s="292">
        <f>VLOOKUP($A83,'379'!$AG$1:$HM$2,5,FALSE)</f>
        <v>0</v>
      </c>
      <c r="F83" s="337"/>
      <c r="G83" s="73">
        <f>VLOOKUP($A83,'379'!$AG$1:$HM$2,6,FALSE)</f>
        <v>0</v>
      </c>
      <c r="H83" s="24">
        <f>VLOOKUP($A83,'379'!$AG$1:$HM$2,7,FALSE)</f>
        <v>0</v>
      </c>
      <c r="I83" s="24">
        <f>VLOOKUP($A83,'379'!$AG$1:$HM$2,8,FALSE)</f>
        <v>0</v>
      </c>
      <c r="J83" s="24">
        <f>VLOOKUP($A83,'379'!$AG$1:$HM$2,9,FALSE)</f>
        <v>0</v>
      </c>
      <c r="K83" s="24">
        <f>VLOOKUP($A83,'379'!$AG$1:$HM$2,10,FALSE)</f>
        <v>0</v>
      </c>
      <c r="L83" s="24">
        <f>VLOOKUP($A83,'379'!$AG$1:$HM$2,11,FALSE)</f>
        <v>0</v>
      </c>
      <c r="M83" s="137">
        <f>VLOOKUP($A83,'379'!$AG$1:$HM$2,12,FALSE)</f>
        <v>0</v>
      </c>
      <c r="N83" s="337"/>
      <c r="O83" s="74">
        <f>VLOOKUP($A83,'379'!$AG$1:$HM$2,13,FALSE)</f>
        <v>0</v>
      </c>
      <c r="P83" s="69">
        <f>VLOOKUP($A83,'379'!$AG$1:$HM$2,14,FALSE)</f>
        <v>0</v>
      </c>
      <c r="Q83" s="69">
        <f>VLOOKUP($A83,'379'!$AG$1:$HM$2,15,FALSE)</f>
        <v>0</v>
      </c>
      <c r="R83" s="69">
        <f>VLOOKUP($A83,'379'!$AG$1:$HM$2,16,FALSE)</f>
        <v>0</v>
      </c>
      <c r="S83" s="69">
        <f>VLOOKUP($A83,'379'!$AG$1:$HM$2,17,FALSE)</f>
        <v>0</v>
      </c>
      <c r="T83" s="69">
        <f>VLOOKUP($A83,'379'!$AG$1:$HM$2,18,FALSE)</f>
        <v>0</v>
      </c>
      <c r="U83" s="75">
        <f>VLOOKUP($A83,'379'!$AG$1:$HM$2,19,FALSE)</f>
        <v>0</v>
      </c>
      <c r="V83" s="337"/>
      <c r="W83" s="74">
        <f>VLOOKUP($A83,'379'!$AG$1:$HM$2,20,FALSE)</f>
        <v>0</v>
      </c>
      <c r="X83" s="69">
        <f>VLOOKUP($A83,'379'!$AG$1:$HM$2,21,FALSE)</f>
        <v>0</v>
      </c>
      <c r="Y83" s="69">
        <f>VLOOKUP($A83,'379'!$AG$1:$HM$2,22,FALSE)</f>
        <v>0</v>
      </c>
      <c r="Z83" s="69">
        <f>VLOOKUP($A83,'379'!$AG$1:$HM$2,23,FALSE)</f>
        <v>0</v>
      </c>
      <c r="AA83" s="69">
        <f>VLOOKUP($A83,'379'!$AG$1:$HM$2,24,FALSE)</f>
        <v>0</v>
      </c>
      <c r="AB83" s="69">
        <f>VLOOKUP($A83,'379'!$AG$1:$HM$2,25,FALSE)</f>
        <v>0</v>
      </c>
      <c r="AC83" s="75">
        <f>VLOOKUP($A83,'379'!$AG$1:$HM$2,26,FALSE)</f>
        <v>0</v>
      </c>
      <c r="AD83" s="337"/>
      <c r="AE83" s="74">
        <f>VLOOKUP($A83,'379'!$AG$1:$HM$2,27,FALSE)</f>
        <v>0</v>
      </c>
      <c r="AF83" s="69">
        <f>VLOOKUP($A83,'379'!$AG$1:$HM$2,28,FALSE)</f>
        <v>0</v>
      </c>
      <c r="AG83" s="69">
        <f>VLOOKUP($A83,'379'!$AG$1:$HM$2,29,FALSE)</f>
        <v>0</v>
      </c>
      <c r="AH83" s="69">
        <f>VLOOKUP($A83,'379'!$AG$1:$HM$2,30,FALSE)</f>
        <v>0</v>
      </c>
      <c r="AI83" s="69">
        <f>VLOOKUP($A83,'379'!$AG$1:$HM$2,31,FALSE)</f>
        <v>0</v>
      </c>
      <c r="AJ83" s="69">
        <f>VLOOKUP($A83,'379'!$AG$1:$HM$2,32,FALSE)</f>
        <v>0</v>
      </c>
      <c r="AK83" s="75">
        <f>VLOOKUP($A83,'379'!$AG$1:$HM$2,33,FALSE)</f>
        <v>0</v>
      </c>
      <c r="AL83" s="337"/>
      <c r="AM83" s="74">
        <f>VLOOKUP($A83,'379'!$AG$1:$HM$2,34,FALSE)</f>
        <v>0</v>
      </c>
      <c r="AN83" s="69">
        <f>VLOOKUP($A83,'379'!$AG$1:$HM$2,35,FALSE)</f>
        <v>0</v>
      </c>
      <c r="AO83" s="69">
        <f>VLOOKUP($A83,'379'!$AG$1:$HM$2,36,FALSE)</f>
        <v>0</v>
      </c>
      <c r="AP83" s="69">
        <f>VLOOKUP($A83,'379'!$AG$1:$HM$2,37,FALSE)</f>
        <v>0</v>
      </c>
      <c r="AQ83" s="69">
        <f>VLOOKUP($A83,'379'!$AG$1:$HM$2,38,FALSE)</f>
        <v>0</v>
      </c>
      <c r="AR83" s="69">
        <f>VLOOKUP($A83,'379'!$AG$1:$HM$2,39,FALSE)</f>
        <v>0</v>
      </c>
      <c r="AS83" s="75">
        <f>VLOOKUP($A83,'379'!$AG$1:$HM$2,40,FALSE)</f>
        <v>0</v>
      </c>
      <c r="AT83" s="337"/>
      <c r="AU83" s="74">
        <f>VLOOKUP($A83,'379'!$AG$1:$HM$2,41,FALSE)</f>
        <v>0</v>
      </c>
      <c r="AV83" s="69">
        <f>VLOOKUP($A83,'379'!$AG$1:$HM$2,42,FALSE)</f>
        <v>0</v>
      </c>
      <c r="AW83" s="69">
        <f>VLOOKUP($A83,'379'!$AG$1:$HM$2,43,FALSE)</f>
        <v>0</v>
      </c>
      <c r="AX83" s="69">
        <f>VLOOKUP($A83,'379'!$AG$1:$HM$2,44,FALSE)</f>
        <v>0</v>
      </c>
      <c r="AY83" s="69">
        <f>VLOOKUP($A83,'379'!$AG$1:$HM$2,45,FALSE)</f>
        <v>0</v>
      </c>
      <c r="AZ83" s="69">
        <f>VLOOKUP($A83,'379'!$AG$1:$HM$2,46,FALSE)</f>
        <v>0</v>
      </c>
      <c r="BA83" s="75">
        <f>VLOOKUP($A83,'379'!$AG$1:$HM$2,47,FALSE)</f>
        <v>0</v>
      </c>
      <c r="BB83" s="337"/>
      <c r="BC83" s="74">
        <f>VLOOKUP($A83,'379'!$AG$1:$HM$2,48,FALSE)</f>
        <v>0</v>
      </c>
      <c r="BD83" s="69">
        <f>VLOOKUP($A83,'379'!$AG$1:$HM$2,49,FALSE)</f>
        <v>0</v>
      </c>
      <c r="BE83" s="69">
        <f>VLOOKUP($A83,'379'!$AG$1:$HM$2,50,FALSE)</f>
        <v>0</v>
      </c>
      <c r="BF83" s="69">
        <f>VLOOKUP($A83,'379'!$AG$1:$HM$2,51,FALSE)</f>
        <v>0</v>
      </c>
      <c r="BG83" s="69">
        <f>VLOOKUP($A83,'379'!$AG$1:$HM$2,52,FALSE)</f>
        <v>0</v>
      </c>
      <c r="BH83" s="69">
        <f>VLOOKUP($A83,'379'!$AG$1:$HM$2,53,FALSE)</f>
        <v>0</v>
      </c>
      <c r="BI83" s="75">
        <f>VLOOKUP($A83,'379'!$AG$1:$HM$2,54,FALSE)</f>
        <v>0</v>
      </c>
      <c r="BJ83" s="337"/>
      <c r="BK83" s="74">
        <f>VLOOKUP($A83,'379'!$AG$1:$HM$2,55,FALSE)</f>
        <v>0</v>
      </c>
      <c r="BL83" s="69">
        <f>VLOOKUP($A83,'379'!$AG$1:$HM$2,56,FALSE)</f>
        <v>0</v>
      </c>
      <c r="BM83" s="69">
        <f>VLOOKUP($A83,'379'!$AG$1:$HM$2,57,FALSE)</f>
        <v>0</v>
      </c>
      <c r="BN83" s="69">
        <f>VLOOKUP($A83,'379'!$AG$1:$HM$2,58,FALSE)</f>
        <v>0</v>
      </c>
      <c r="BO83" s="69">
        <f>VLOOKUP($A83,'379'!$AG$1:$HM$2,59,FALSE)</f>
        <v>0</v>
      </c>
      <c r="BP83" s="69">
        <f>VLOOKUP($A83,'379'!$AG$1:$HM$2,60,FALSE)</f>
        <v>0</v>
      </c>
      <c r="BQ83" s="75">
        <f>VLOOKUP($A83,'379'!$AG$1:$HM$2,61,FALSE)</f>
        <v>0</v>
      </c>
      <c r="BR83" s="337"/>
      <c r="BS83" s="74">
        <f>VLOOKUP($A83,'379'!$AG$1:$HM$2,62,FALSE)</f>
        <v>0</v>
      </c>
      <c r="BT83" s="69">
        <f>VLOOKUP($A83,'379'!$AG$1:$HM$2,63,FALSE)</f>
        <v>0</v>
      </c>
      <c r="BU83" s="69">
        <f>VLOOKUP($A83,'379'!$AG$1:$HM$2,64,FALSE)</f>
        <v>0</v>
      </c>
      <c r="BV83" s="69">
        <f>VLOOKUP($A83,'379'!$AG$1:$HM$2,65,FALSE)</f>
        <v>0</v>
      </c>
      <c r="BW83" s="69">
        <f>VLOOKUP($A83,'379'!$AG$1:$HM$2,66,FALSE)</f>
        <v>0</v>
      </c>
      <c r="BX83" s="69">
        <f>VLOOKUP($A83,'379'!$AG$1:$HM$2,67,FALSE)</f>
        <v>0</v>
      </c>
      <c r="BY83" s="75">
        <f>VLOOKUP($A83,'379'!$AG$1:$HM$2,68,FALSE)</f>
        <v>0</v>
      </c>
      <c r="BZ83" s="337"/>
      <c r="CA83" s="74">
        <f>VLOOKUP($A83,'379'!$AG$1:$HM$2,69,FALSE)</f>
        <v>0</v>
      </c>
      <c r="CB83" s="69">
        <f>VLOOKUP($A83,'379'!$AG$1:$HM$2,70,FALSE)</f>
        <v>0</v>
      </c>
      <c r="CC83" s="69">
        <f>VLOOKUP($A83,'379'!$AG$1:$HM$2,71,FALSE)</f>
        <v>0</v>
      </c>
      <c r="CD83" s="69">
        <f>VLOOKUP($A83,'379'!$AG$1:$HM$2,72,FALSE)</f>
        <v>0</v>
      </c>
      <c r="CE83" s="69">
        <f>VLOOKUP($A83,'379'!$AG$1:$HM$2,73,FALSE)</f>
        <v>0</v>
      </c>
      <c r="CF83" s="69">
        <f>VLOOKUP($A83,'379'!$AG$1:$HM$2,74,FALSE)</f>
        <v>0</v>
      </c>
      <c r="CG83" s="75">
        <f>VLOOKUP($A83,'379'!$AG$1:$HM$2,75,FALSE)</f>
        <v>0</v>
      </c>
      <c r="CH83" s="337"/>
      <c r="CI83" s="74">
        <f>VLOOKUP($A83,'379'!$AG$1:$HM$2,76,FALSE)</f>
        <v>0</v>
      </c>
      <c r="CJ83" s="69">
        <f>VLOOKUP($A83,'379'!$AG$1:$HM$2,77,FALSE)</f>
        <v>0</v>
      </c>
      <c r="CK83" s="69">
        <f>VLOOKUP($A83,'379'!$AG$1:$HM$2,78,FALSE)</f>
        <v>0</v>
      </c>
      <c r="CL83" s="69">
        <f>VLOOKUP($A83,'379'!$AG$1:$HM$2,79,FALSE)</f>
        <v>0</v>
      </c>
      <c r="CM83" s="69">
        <f>VLOOKUP($A83,'379'!$AG$1:$HM$2,80,FALSE)</f>
        <v>0</v>
      </c>
      <c r="CN83" s="69">
        <f>VLOOKUP($A83,'379'!$AG$1:$HM$2,81,FALSE)</f>
        <v>0</v>
      </c>
      <c r="CO83" s="75">
        <f>VLOOKUP($A83,'379'!$AG$1:$HM$2,82,FALSE)</f>
        <v>0</v>
      </c>
      <c r="CP83" s="337"/>
      <c r="CQ83" s="74">
        <f>VLOOKUP($A83,'379'!$AG$1:$HM$2,83,FALSE)</f>
        <v>0</v>
      </c>
      <c r="CR83" s="69">
        <f>VLOOKUP($A83,'379'!$AG$1:$HM$2,84,FALSE)</f>
        <v>0</v>
      </c>
      <c r="CS83" s="69">
        <f>VLOOKUP($A83,'379'!$AG$1:$HM$2,85,FALSE)</f>
        <v>0</v>
      </c>
      <c r="CT83" s="69">
        <f>VLOOKUP($A83,'379'!$AG$1:$HM$2,86,FALSE)</f>
        <v>0</v>
      </c>
      <c r="CU83" s="69">
        <f>VLOOKUP($A83,'379'!$AG$1:$HM$2,87,FALSE)</f>
        <v>0</v>
      </c>
      <c r="CV83" s="69">
        <f>VLOOKUP($A83,'379'!$AG$1:$HM$2,88,FALSE)</f>
        <v>0</v>
      </c>
      <c r="CW83" s="75">
        <f>VLOOKUP($A83,'379'!$AG$1:$HM$2,89,FALSE)</f>
        <v>0</v>
      </c>
      <c r="CX83" s="337"/>
      <c r="CY83" s="74">
        <f>VLOOKUP($A83,'379'!$AG$1:$HM$2,90,FALSE)</f>
        <v>0</v>
      </c>
      <c r="CZ83" s="69">
        <f>VLOOKUP($A83,'379'!$AG$1:$HM$2,91,FALSE)</f>
        <v>0</v>
      </c>
      <c r="DA83" s="69">
        <f>VLOOKUP($A83,'379'!$AG$1:$HM$2,92,FALSE)</f>
        <v>0</v>
      </c>
      <c r="DB83" s="69">
        <f>VLOOKUP($A83,'379'!$AG$1:$HM$2,93,FALSE)</f>
        <v>0</v>
      </c>
      <c r="DC83" s="69">
        <f>VLOOKUP($A83,'379'!$AG$1:$HM$2,94,FALSE)</f>
        <v>0</v>
      </c>
      <c r="DD83" s="69">
        <f>VLOOKUP($A83,'379'!$AG$1:$HM$2,95,FALSE)</f>
        <v>0</v>
      </c>
      <c r="DE83" s="75">
        <f>VLOOKUP($A83,'379'!$AG$1:$HM$2,96,FALSE)</f>
        <v>0</v>
      </c>
      <c r="DF83" s="337"/>
      <c r="DG83" s="74">
        <f>VLOOKUP($A83,'379'!$AG$1:$HM$2,97,FALSE)</f>
        <v>0</v>
      </c>
      <c r="DH83" s="69">
        <f>VLOOKUP($A83,'379'!$AG$1:$HM$2,98,FALSE)</f>
        <v>0</v>
      </c>
      <c r="DI83" s="69">
        <f>VLOOKUP($A83,'379'!$AG$1:$HM$2,99,FALSE)</f>
        <v>0</v>
      </c>
      <c r="DJ83" s="69">
        <f>VLOOKUP($A83,'379'!$AG$1:$HM$2,100,FALSE)</f>
        <v>0</v>
      </c>
      <c r="DK83" s="69">
        <f>VLOOKUP($A83,'379'!$AG$1:$HM$2,101,FALSE)</f>
        <v>0</v>
      </c>
      <c r="DL83" s="69">
        <f>VLOOKUP($A83,'379'!$AG$1:$HM$2,102,FALSE)</f>
        <v>0</v>
      </c>
      <c r="DM83" s="75">
        <f>VLOOKUP($A83,'379'!$AG$1:$HM$2,103,FALSE)</f>
        <v>0</v>
      </c>
      <c r="DN83" s="337"/>
      <c r="DO83" s="74">
        <f>VLOOKUP($A83,'379'!$AG$1:$HM$2,104,FALSE)</f>
        <v>0</v>
      </c>
      <c r="DP83" s="69">
        <f>VLOOKUP($A83,'379'!$AG$1:$HM$2,105,FALSE)</f>
        <v>0</v>
      </c>
      <c r="DQ83" s="69">
        <f>VLOOKUP($A83,'379'!$AG$1:$HM$2,106,FALSE)</f>
        <v>0</v>
      </c>
      <c r="DR83" s="69">
        <f>VLOOKUP($A83,'379'!$AG$1:$HM$2,107,FALSE)</f>
        <v>0</v>
      </c>
      <c r="DS83" s="69">
        <f>VLOOKUP($A83,'379'!$AG$1:$HM$2,108,FALSE)</f>
        <v>0</v>
      </c>
      <c r="DT83" s="69">
        <f>VLOOKUP($A83,'379'!$AG$1:$HM$2,109,FALSE)</f>
        <v>0</v>
      </c>
      <c r="DU83" s="75">
        <f>VLOOKUP($A83,'379'!$AG$1:$HM$2,110,FALSE)</f>
        <v>0</v>
      </c>
      <c r="DV83" s="337"/>
      <c r="DW83" s="74">
        <f>VLOOKUP($A83,'379'!$AG$1:$HM$2,111,FALSE)</f>
        <v>0</v>
      </c>
      <c r="DX83" s="69">
        <f>VLOOKUP($A83,'379'!$AG$1:$HM$2,112,FALSE)</f>
        <v>0</v>
      </c>
      <c r="DY83" s="69">
        <f>VLOOKUP($A83,'379'!$AG$1:$HM$2,113,FALSE)</f>
        <v>0</v>
      </c>
      <c r="DZ83" s="69">
        <f>VLOOKUP($A83,'379'!$AG$1:$HM$2,114,FALSE)</f>
        <v>0</v>
      </c>
      <c r="EA83" s="69">
        <f>VLOOKUP($A83,'379'!$AG$1:$HM$2,115,FALSE)</f>
        <v>0</v>
      </c>
      <c r="EB83" s="69">
        <f>VLOOKUP($A83,'379'!$AG$1:$HM$2,116,FALSE)</f>
        <v>0</v>
      </c>
      <c r="EC83" s="75">
        <f>VLOOKUP($A83,'379'!$AG$1:$HM$2,117,FALSE)</f>
        <v>0</v>
      </c>
      <c r="ED83" s="337"/>
      <c r="EE83" s="74">
        <f>VLOOKUP($A83,'379'!$AG$1:$HM$2,118,FALSE)</f>
        <v>0</v>
      </c>
      <c r="EF83" s="69">
        <f>VLOOKUP($A83,'379'!$AG$1:$HM$2,119,FALSE)</f>
        <v>0</v>
      </c>
      <c r="EG83" s="69">
        <f>VLOOKUP($A83,'379'!$AG$1:$HM$2,120,FALSE)</f>
        <v>0</v>
      </c>
      <c r="EH83" s="69">
        <f>VLOOKUP($A83,'379'!$AG$1:$HM$2,121,FALSE)</f>
        <v>0</v>
      </c>
      <c r="EI83" s="69">
        <f>VLOOKUP($A83,'379'!$AG$1:$HM$2,122,FALSE)</f>
        <v>0</v>
      </c>
      <c r="EJ83" s="69">
        <f>VLOOKUP($A83,'379'!$AG$1:$HM$2,123,FALSE)</f>
        <v>0</v>
      </c>
      <c r="EK83" s="75">
        <f>VLOOKUP($A83,'379'!$AG$1:$HM$2,124,FALSE)</f>
        <v>0</v>
      </c>
      <c r="EL83" s="337"/>
      <c r="EM83" s="74">
        <f>VLOOKUP($A83,'379'!$AG$1:$HM$2,125,FALSE)</f>
        <v>0</v>
      </c>
      <c r="EN83" s="69">
        <f>VLOOKUP($A83,'379'!$AG$1:$HM$2,126,FALSE)</f>
        <v>0</v>
      </c>
      <c r="EO83" s="69">
        <f>VLOOKUP($A83,'379'!$AG$1:$HM$2,127,FALSE)</f>
        <v>0</v>
      </c>
      <c r="EP83" s="69">
        <f>VLOOKUP($A83,'379'!$AG$1:$HM$2,128,FALSE)</f>
        <v>0</v>
      </c>
      <c r="EQ83" s="69">
        <f>VLOOKUP($A83,'379'!$AG$1:$HM$2,129,FALSE)</f>
        <v>0</v>
      </c>
      <c r="ER83" s="69">
        <f>VLOOKUP($A83,'379'!$AG$1:$HM$2,130,FALSE)</f>
        <v>0</v>
      </c>
      <c r="ES83" s="75">
        <f>VLOOKUP($A83,'379'!$AG$1:$HM$2,131,FALSE)</f>
        <v>0</v>
      </c>
      <c r="ET83" s="337"/>
      <c r="EU83" s="74">
        <f>VLOOKUP($A83,'379'!$AG$1:$HM$2,132,FALSE)</f>
        <v>0</v>
      </c>
      <c r="EV83" s="69">
        <f>VLOOKUP($A83,'379'!$AG$1:$HM$2,133,FALSE)</f>
        <v>0</v>
      </c>
      <c r="EW83" s="69">
        <f>VLOOKUP($A83,'379'!$AG$1:$HM$2,134,FALSE)</f>
        <v>0</v>
      </c>
      <c r="EX83" s="69">
        <f>VLOOKUP($A83,'379'!$AG$1:$HM$2,135,FALSE)</f>
        <v>0</v>
      </c>
      <c r="EY83" s="69">
        <f>VLOOKUP($A83,'379'!$AG$1:$HM$2,136,FALSE)</f>
        <v>0</v>
      </c>
      <c r="EZ83" s="69">
        <f>VLOOKUP($A83,'379'!$AG$1:$HM$2,137,FALSE)</f>
        <v>0</v>
      </c>
      <c r="FA83" s="75">
        <f>VLOOKUP($A83,'379'!$AG$1:$HM$2,138,FALSE)</f>
        <v>0</v>
      </c>
      <c r="FB83" s="337"/>
      <c r="FC83" s="74">
        <f>VLOOKUP($A83,'379'!$AG$1:$HM$2,139,FALSE)</f>
        <v>0</v>
      </c>
      <c r="FD83" s="69">
        <f>VLOOKUP($A83,'379'!$AG$1:$HM$2,140,FALSE)</f>
        <v>0</v>
      </c>
      <c r="FE83" s="69">
        <f>VLOOKUP($A83,'379'!$AG$1:$HM$2,141,FALSE)</f>
        <v>0</v>
      </c>
      <c r="FF83" s="69">
        <f>VLOOKUP($A83,'379'!$AG$1:$HM$2,142,FALSE)</f>
        <v>0</v>
      </c>
      <c r="FG83" s="69">
        <f>VLOOKUP($A83,'379'!$AG$1:$HM$2,143,FALSE)</f>
        <v>0</v>
      </c>
      <c r="FH83" s="69">
        <f>VLOOKUP($A83,'379'!$AG$1:$HM$2,144,FALSE)</f>
        <v>0</v>
      </c>
      <c r="FI83" s="75">
        <f>VLOOKUP($A83,'379'!$AG$1:$HM$2,145,FALSE)</f>
        <v>0</v>
      </c>
      <c r="FJ83" s="337"/>
      <c r="FK83" s="74">
        <f>VLOOKUP($A83,'379'!$AG$1:$HM$2,146,FALSE)</f>
        <v>0</v>
      </c>
      <c r="FL83" s="69">
        <f>VLOOKUP($A83,'379'!$AG$1:$HM$2,147,FALSE)</f>
        <v>0</v>
      </c>
      <c r="FM83" s="69">
        <f>VLOOKUP($A83,'379'!$AG$1:$HM$2,148,FALSE)</f>
        <v>0</v>
      </c>
      <c r="FN83" s="69">
        <f>VLOOKUP($A83,'379'!$AG$1:$HM$2,149,FALSE)</f>
        <v>0</v>
      </c>
      <c r="FO83" s="69">
        <f>VLOOKUP($A83,'379'!$AG$1:$HM$2,150,FALSE)</f>
        <v>0</v>
      </c>
      <c r="FP83" s="69">
        <f>VLOOKUP($A83,'379'!$AG$1:$HM$2,151,FALSE)</f>
        <v>0</v>
      </c>
      <c r="FQ83" s="75">
        <f>VLOOKUP($A83,'379'!$AG$1:$HM$2,152,FALSE)</f>
        <v>0</v>
      </c>
      <c r="FR83" s="337"/>
      <c r="FS83" s="74">
        <f>VLOOKUP($A83,'379'!$AG$1:$HM$2,153,FALSE)</f>
        <v>0</v>
      </c>
      <c r="FT83" s="69">
        <f>VLOOKUP($A83,'379'!$AG$1:$HM$2,154,FALSE)</f>
        <v>0</v>
      </c>
      <c r="FU83" s="69">
        <f>VLOOKUP($A83,'379'!$AG$1:$HM$2,155,FALSE)</f>
        <v>0</v>
      </c>
      <c r="FV83" s="69">
        <f>VLOOKUP($A83,'379'!$AG$1:$HM$2,156,FALSE)</f>
        <v>0</v>
      </c>
      <c r="FW83" s="69">
        <f>VLOOKUP($A83,'379'!$AG$1:$HM$2,157,FALSE)</f>
        <v>0</v>
      </c>
      <c r="FX83" s="69">
        <f>VLOOKUP($A83,'379'!$AG$1:$HM$2,158,FALSE)</f>
        <v>0</v>
      </c>
      <c r="FY83" s="75">
        <f>VLOOKUP($A83,'379'!$AG$1:$HM$2,159,FALSE)</f>
        <v>0</v>
      </c>
      <c r="FZ83" s="337"/>
      <c r="GA83" s="74">
        <f>VLOOKUP($A83,'379'!$AG$1:$HM$2,160,FALSE)</f>
        <v>0</v>
      </c>
      <c r="GB83" s="69">
        <f>VLOOKUP($A83,'379'!$AG$1:$HM$2,161,FALSE)</f>
        <v>0</v>
      </c>
      <c r="GC83" s="69">
        <f>VLOOKUP($A83,'379'!$AG$1:$HM$2,162,FALSE)</f>
        <v>0</v>
      </c>
      <c r="GD83" s="69">
        <f>VLOOKUP($A83,'379'!$AG$1:$HM$2,163,FALSE)</f>
        <v>0</v>
      </c>
      <c r="GE83" s="69">
        <f>VLOOKUP($A83,'379'!$AG$1:$HM$2,164,FALSE)</f>
        <v>0</v>
      </c>
      <c r="GF83" s="69">
        <f>VLOOKUP($A83,'379'!$AG$1:$HM$2,165,FALSE)</f>
        <v>0</v>
      </c>
      <c r="GG83" s="75">
        <f>VLOOKUP($A83,'379'!$AG$1:$HM$2,166,FALSE)</f>
        <v>0</v>
      </c>
      <c r="GH83" s="337"/>
      <c r="GI83" s="74">
        <f>VLOOKUP($A83,'379'!$AG$1:$HM$2,167,FALSE)</f>
        <v>0</v>
      </c>
      <c r="GJ83" s="69">
        <f>VLOOKUP($A83,'379'!$AG$1:$HM$2,168,FALSE)</f>
        <v>0</v>
      </c>
      <c r="GK83" s="69">
        <f>VLOOKUP($A83,'379'!$AG$1:$HM$2,169,FALSE)</f>
        <v>0</v>
      </c>
      <c r="GL83" s="69">
        <f>VLOOKUP($A83,'379'!$AG$1:$HM$2,170,FALSE)</f>
        <v>0</v>
      </c>
      <c r="GM83" s="69">
        <f>VLOOKUP($A83,'379'!$AG$1:$HM$2,171,FALSE)</f>
        <v>0</v>
      </c>
      <c r="GN83" s="69">
        <f>VLOOKUP($A83,'379'!$AG$1:$HM$2,172,FALSE)</f>
        <v>0</v>
      </c>
      <c r="GO83" s="75">
        <f>VLOOKUP($A83,'379'!$AG$1:$HM$2,173,FALSE)</f>
        <v>0</v>
      </c>
      <c r="GP83" s="337"/>
      <c r="GQ83" s="74">
        <f>VLOOKUP($A83,'379'!$AG$1:$HM$2,174,FALSE)</f>
        <v>0</v>
      </c>
      <c r="GR83" s="69">
        <f>VLOOKUP($A83,'379'!$AG$1:$HM$2,175,FALSE)</f>
        <v>0</v>
      </c>
      <c r="GS83" s="69">
        <f>VLOOKUP($A83,'379'!$AG$1:$HM$2,176,FALSE)</f>
        <v>0</v>
      </c>
      <c r="GT83" s="69">
        <f>VLOOKUP($A83,'379'!$AG$1:$HM$2,177,FALSE)</f>
        <v>0</v>
      </c>
      <c r="GU83" s="69">
        <f>VLOOKUP($A83,'379'!$AG$1:$HM$2,178,FALSE)</f>
        <v>0</v>
      </c>
      <c r="GV83" s="69">
        <f>VLOOKUP($A83,'379'!$AG$1:$HM$2,179,FALSE)</f>
        <v>0</v>
      </c>
      <c r="GW83" s="75">
        <f>VLOOKUP($A83,'379'!$AG$1:$HM$2,180,FALSE)</f>
        <v>0</v>
      </c>
      <c r="GX83" s="337"/>
      <c r="GY83" s="74">
        <f>VLOOKUP($A83,'379'!$AG$1:$HM$2,181,FALSE)</f>
        <v>0</v>
      </c>
      <c r="GZ83" s="69">
        <f>VLOOKUP($A83,'379'!$AG$1:$HM$2,182,FALSE)</f>
        <v>0</v>
      </c>
      <c r="HA83" s="69">
        <f>VLOOKUP($A83,'379'!$AG$1:$HM$2,183,FALSE)</f>
        <v>0</v>
      </c>
      <c r="HB83" s="69">
        <f>VLOOKUP($A83,'379'!$AG$1:$HM$2,184,FALSE)</f>
        <v>0</v>
      </c>
      <c r="HC83" s="69">
        <f>VLOOKUP($A83,'379'!$AG$1:$HM$2,185,FALSE)</f>
        <v>0</v>
      </c>
      <c r="HD83" s="69">
        <f>VLOOKUP($A83,'379'!$AG$1:$HM$2,186,FALSE)</f>
        <v>0</v>
      </c>
      <c r="HE83" s="124">
        <f>VLOOKUP($A83,'379'!$AG$1:$HM$2,187,FALSE)</f>
        <v>0</v>
      </c>
      <c r="HF83" s="24"/>
    </row>
    <row r="84" spans="1:214" x14ac:dyDescent="0.25">
      <c r="A84" s="290">
        <f t="shared" si="0"/>
        <v>280</v>
      </c>
      <c r="B84" s="290">
        <f>VLOOKUP($A84,'380'!$AG$1:$HM$2,2,FALSE)</f>
        <v>0</v>
      </c>
      <c r="C84" s="291">
        <f>VLOOKUP($A84,'380'!$AG$1:$HM$2,3,FALSE)</f>
        <v>0</v>
      </c>
      <c r="D84" s="290">
        <f>VLOOKUP($A84,'380'!$AG$1:$HM$2,4,FALSE)</f>
        <v>0</v>
      </c>
      <c r="E84" s="292">
        <f>VLOOKUP($A84,'380'!$AG$1:$HM$2,5,FALSE)</f>
        <v>0</v>
      </c>
      <c r="F84" s="337"/>
      <c r="G84" s="73">
        <f>VLOOKUP($A84,'380'!$AG$1:$HM$2,6,FALSE)</f>
        <v>0</v>
      </c>
      <c r="H84" s="24">
        <f>VLOOKUP($A84,'380'!$AG$1:$HM$2,7,FALSE)</f>
        <v>0</v>
      </c>
      <c r="I84" s="24">
        <f>VLOOKUP($A84,'380'!$AG$1:$HM$2,8,FALSE)</f>
        <v>0</v>
      </c>
      <c r="J84" s="24">
        <f>VLOOKUP($A84,'380'!$AG$1:$HM$2,9,FALSE)</f>
        <v>0</v>
      </c>
      <c r="K84" s="24">
        <f>VLOOKUP($A84,'380'!$AG$1:$HM$2,10,FALSE)</f>
        <v>0</v>
      </c>
      <c r="L84" s="24">
        <f>VLOOKUP($A84,'380'!$AG$1:$HM$2,11,FALSE)</f>
        <v>0</v>
      </c>
      <c r="M84" s="137">
        <f>VLOOKUP($A84,'380'!$AG$1:$HM$2,12,FALSE)</f>
        <v>0</v>
      </c>
      <c r="N84" s="337"/>
      <c r="O84" s="74">
        <f>VLOOKUP($A84,'380'!$AG$1:$HM$2,13,FALSE)</f>
        <v>0</v>
      </c>
      <c r="P84" s="69">
        <f>VLOOKUP($A84,'380'!$AG$1:$HM$2,14,FALSE)</f>
        <v>0</v>
      </c>
      <c r="Q84" s="69">
        <f>VLOOKUP($A84,'380'!$AG$1:$HM$2,15,FALSE)</f>
        <v>0</v>
      </c>
      <c r="R84" s="69">
        <f>VLOOKUP($A84,'380'!$AG$1:$HM$2,16,FALSE)</f>
        <v>0</v>
      </c>
      <c r="S84" s="69">
        <f>VLOOKUP($A84,'380'!$AG$1:$HM$2,17,FALSE)</f>
        <v>0</v>
      </c>
      <c r="T84" s="69">
        <f>VLOOKUP($A84,'380'!$AG$1:$HM$2,18,FALSE)</f>
        <v>0</v>
      </c>
      <c r="U84" s="75">
        <f>VLOOKUP($A84,'380'!$AG$1:$HM$2,19,FALSE)</f>
        <v>0</v>
      </c>
      <c r="V84" s="337"/>
      <c r="W84" s="74">
        <f>VLOOKUP($A84,'380'!$AG$1:$HM$2,20,FALSE)</f>
        <v>0</v>
      </c>
      <c r="X84" s="69">
        <f>VLOOKUP($A84,'380'!$AG$1:$HM$2,21,FALSE)</f>
        <v>0</v>
      </c>
      <c r="Y84" s="69">
        <f>VLOOKUP($A84,'380'!$AG$1:$HM$2,22,FALSE)</f>
        <v>0</v>
      </c>
      <c r="Z84" s="69">
        <f>VLOOKUP($A84,'380'!$AG$1:$HM$2,23,FALSE)</f>
        <v>0</v>
      </c>
      <c r="AA84" s="69">
        <f>VLOOKUP($A84,'380'!$AG$1:$HM$2,24,FALSE)</f>
        <v>0</v>
      </c>
      <c r="AB84" s="69">
        <f>VLOOKUP($A84,'380'!$AG$1:$HM$2,25,FALSE)</f>
        <v>0</v>
      </c>
      <c r="AC84" s="75">
        <f>VLOOKUP($A84,'380'!$AG$1:$HM$2,26,FALSE)</f>
        <v>0</v>
      </c>
      <c r="AD84" s="337"/>
      <c r="AE84" s="74">
        <f>VLOOKUP($A84,'380'!$AG$1:$HM$2,27,FALSE)</f>
        <v>0</v>
      </c>
      <c r="AF84" s="69">
        <f>VLOOKUP($A84,'380'!$AG$1:$HM$2,28,FALSE)</f>
        <v>0</v>
      </c>
      <c r="AG84" s="69">
        <f>VLOOKUP($A84,'380'!$AG$1:$HM$2,29,FALSE)</f>
        <v>0</v>
      </c>
      <c r="AH84" s="69">
        <f>VLOOKUP($A84,'380'!$AG$1:$HM$2,30,FALSE)</f>
        <v>0</v>
      </c>
      <c r="AI84" s="69">
        <f>VLOOKUP($A84,'380'!$AG$1:$HM$2,31,FALSE)</f>
        <v>0</v>
      </c>
      <c r="AJ84" s="69">
        <f>VLOOKUP($A84,'380'!$AG$1:$HM$2,32,FALSE)</f>
        <v>0</v>
      </c>
      <c r="AK84" s="75">
        <f>VLOOKUP($A84,'380'!$AG$1:$HM$2,33,FALSE)</f>
        <v>0</v>
      </c>
      <c r="AL84" s="337"/>
      <c r="AM84" s="74">
        <f>VLOOKUP($A84,'380'!$AG$1:$HM$2,34,FALSE)</f>
        <v>0</v>
      </c>
      <c r="AN84" s="69">
        <f>VLOOKUP($A84,'380'!$AG$1:$HM$2,35,FALSE)</f>
        <v>0</v>
      </c>
      <c r="AO84" s="69">
        <f>VLOOKUP($A84,'380'!$AG$1:$HM$2,36,FALSE)</f>
        <v>0</v>
      </c>
      <c r="AP84" s="69">
        <f>VLOOKUP($A84,'380'!$AG$1:$HM$2,37,FALSE)</f>
        <v>0</v>
      </c>
      <c r="AQ84" s="69">
        <f>VLOOKUP($A84,'380'!$AG$1:$HM$2,38,FALSE)</f>
        <v>0</v>
      </c>
      <c r="AR84" s="69">
        <f>VLOOKUP($A84,'380'!$AG$1:$HM$2,39,FALSE)</f>
        <v>0</v>
      </c>
      <c r="AS84" s="75">
        <f>VLOOKUP($A84,'380'!$AG$1:$HM$2,40,FALSE)</f>
        <v>0</v>
      </c>
      <c r="AT84" s="337"/>
      <c r="AU84" s="74">
        <f>VLOOKUP($A84,'380'!$AG$1:$HM$2,41,FALSE)</f>
        <v>0</v>
      </c>
      <c r="AV84" s="69">
        <f>VLOOKUP($A84,'380'!$AG$1:$HM$2,42,FALSE)</f>
        <v>0</v>
      </c>
      <c r="AW84" s="69">
        <f>VLOOKUP($A84,'380'!$AG$1:$HM$2,43,FALSE)</f>
        <v>0</v>
      </c>
      <c r="AX84" s="69">
        <f>VLOOKUP($A84,'380'!$AG$1:$HM$2,44,FALSE)</f>
        <v>0</v>
      </c>
      <c r="AY84" s="69">
        <f>VLOOKUP($A84,'380'!$AG$1:$HM$2,45,FALSE)</f>
        <v>0</v>
      </c>
      <c r="AZ84" s="69">
        <f>VLOOKUP($A84,'380'!$AG$1:$HM$2,46,FALSE)</f>
        <v>0</v>
      </c>
      <c r="BA84" s="75">
        <f>VLOOKUP($A84,'380'!$AG$1:$HM$2,47,FALSE)</f>
        <v>0</v>
      </c>
      <c r="BB84" s="337"/>
      <c r="BC84" s="74">
        <f>VLOOKUP($A84,'380'!$AG$1:$HM$2,48,FALSE)</f>
        <v>0</v>
      </c>
      <c r="BD84" s="69">
        <f>VLOOKUP($A84,'380'!$AG$1:$HM$2,49,FALSE)</f>
        <v>0</v>
      </c>
      <c r="BE84" s="69">
        <f>VLOOKUP($A84,'380'!$AG$1:$HM$2,50,FALSE)</f>
        <v>0</v>
      </c>
      <c r="BF84" s="69">
        <f>VLOOKUP($A84,'380'!$AG$1:$HM$2,51,FALSE)</f>
        <v>0</v>
      </c>
      <c r="BG84" s="69">
        <f>VLOOKUP($A84,'380'!$AG$1:$HM$2,52,FALSE)</f>
        <v>0</v>
      </c>
      <c r="BH84" s="69">
        <f>VLOOKUP($A84,'380'!$AG$1:$HM$2,53,FALSE)</f>
        <v>0</v>
      </c>
      <c r="BI84" s="75">
        <f>VLOOKUP($A84,'380'!$AG$1:$HM$2,54,FALSE)</f>
        <v>0</v>
      </c>
      <c r="BJ84" s="337"/>
      <c r="BK84" s="74">
        <f>VLOOKUP($A84,'380'!$AG$1:$HM$2,55,FALSE)</f>
        <v>0</v>
      </c>
      <c r="BL84" s="69">
        <f>VLOOKUP($A84,'380'!$AG$1:$HM$2,56,FALSE)</f>
        <v>0</v>
      </c>
      <c r="BM84" s="69">
        <f>VLOOKUP($A84,'380'!$AG$1:$HM$2,57,FALSE)</f>
        <v>0</v>
      </c>
      <c r="BN84" s="69">
        <f>VLOOKUP($A84,'380'!$AG$1:$HM$2,58,FALSE)</f>
        <v>0</v>
      </c>
      <c r="BO84" s="69">
        <f>VLOOKUP($A84,'380'!$AG$1:$HM$2,59,FALSE)</f>
        <v>0</v>
      </c>
      <c r="BP84" s="69">
        <f>VLOOKUP($A84,'380'!$AG$1:$HM$2,60,FALSE)</f>
        <v>0</v>
      </c>
      <c r="BQ84" s="75">
        <f>VLOOKUP($A84,'380'!$AG$1:$HM$2,61,FALSE)</f>
        <v>0</v>
      </c>
      <c r="BR84" s="337"/>
      <c r="BS84" s="74">
        <f>VLOOKUP($A84,'380'!$AG$1:$HM$2,62,FALSE)</f>
        <v>0</v>
      </c>
      <c r="BT84" s="69">
        <f>VLOOKUP($A84,'380'!$AG$1:$HM$2,63,FALSE)</f>
        <v>0</v>
      </c>
      <c r="BU84" s="69">
        <f>VLOOKUP($A84,'380'!$AG$1:$HM$2,64,FALSE)</f>
        <v>0</v>
      </c>
      <c r="BV84" s="69">
        <f>VLOOKUP($A84,'380'!$AG$1:$HM$2,65,FALSE)</f>
        <v>0</v>
      </c>
      <c r="BW84" s="69">
        <f>VLOOKUP($A84,'380'!$AG$1:$HM$2,66,FALSE)</f>
        <v>0</v>
      </c>
      <c r="BX84" s="69">
        <f>VLOOKUP($A84,'380'!$AG$1:$HM$2,67,FALSE)</f>
        <v>0</v>
      </c>
      <c r="BY84" s="75">
        <f>VLOOKUP($A84,'380'!$AG$1:$HM$2,68,FALSE)</f>
        <v>0</v>
      </c>
      <c r="BZ84" s="337"/>
      <c r="CA84" s="74">
        <f>VLOOKUP($A84,'380'!$AG$1:$HM$2,69,FALSE)</f>
        <v>0</v>
      </c>
      <c r="CB84" s="69">
        <f>VLOOKUP($A84,'380'!$AG$1:$HM$2,70,FALSE)</f>
        <v>0</v>
      </c>
      <c r="CC84" s="69">
        <f>VLOOKUP($A84,'380'!$AG$1:$HM$2,71,FALSE)</f>
        <v>0</v>
      </c>
      <c r="CD84" s="69">
        <f>VLOOKUP($A84,'380'!$AG$1:$HM$2,72,FALSE)</f>
        <v>0</v>
      </c>
      <c r="CE84" s="69">
        <f>VLOOKUP($A84,'380'!$AG$1:$HM$2,73,FALSE)</f>
        <v>0</v>
      </c>
      <c r="CF84" s="69">
        <f>VLOOKUP($A84,'380'!$AG$1:$HM$2,74,FALSE)</f>
        <v>0</v>
      </c>
      <c r="CG84" s="75">
        <f>VLOOKUP($A84,'380'!$AG$1:$HM$2,75,FALSE)</f>
        <v>0</v>
      </c>
      <c r="CH84" s="337"/>
      <c r="CI84" s="74">
        <f>VLOOKUP($A84,'380'!$AG$1:$HM$2,76,FALSE)</f>
        <v>0</v>
      </c>
      <c r="CJ84" s="69">
        <f>VLOOKUP($A84,'380'!$AG$1:$HM$2,77,FALSE)</f>
        <v>0</v>
      </c>
      <c r="CK84" s="69">
        <f>VLOOKUP($A84,'380'!$AG$1:$HM$2,78,FALSE)</f>
        <v>0</v>
      </c>
      <c r="CL84" s="69">
        <f>VLOOKUP($A84,'380'!$AG$1:$HM$2,79,FALSE)</f>
        <v>0</v>
      </c>
      <c r="CM84" s="69">
        <f>VLOOKUP($A84,'380'!$AG$1:$HM$2,80,FALSE)</f>
        <v>0</v>
      </c>
      <c r="CN84" s="69">
        <f>VLOOKUP($A84,'380'!$AG$1:$HM$2,81,FALSE)</f>
        <v>0</v>
      </c>
      <c r="CO84" s="75">
        <f>VLOOKUP($A84,'380'!$AG$1:$HM$2,82,FALSE)</f>
        <v>0</v>
      </c>
      <c r="CP84" s="337"/>
      <c r="CQ84" s="74">
        <f>VLOOKUP($A84,'380'!$AG$1:$HM$2,83,FALSE)</f>
        <v>0</v>
      </c>
      <c r="CR84" s="69">
        <f>VLOOKUP($A84,'380'!$AG$1:$HM$2,84,FALSE)</f>
        <v>0</v>
      </c>
      <c r="CS84" s="69">
        <f>VLOOKUP($A84,'380'!$AG$1:$HM$2,85,FALSE)</f>
        <v>0</v>
      </c>
      <c r="CT84" s="69">
        <f>VLOOKUP($A84,'380'!$AG$1:$HM$2,86,FALSE)</f>
        <v>0</v>
      </c>
      <c r="CU84" s="69">
        <f>VLOOKUP($A84,'380'!$AG$1:$HM$2,87,FALSE)</f>
        <v>0</v>
      </c>
      <c r="CV84" s="69">
        <f>VLOOKUP($A84,'380'!$AG$1:$HM$2,88,FALSE)</f>
        <v>0</v>
      </c>
      <c r="CW84" s="75">
        <f>VLOOKUP($A84,'380'!$AG$1:$HM$2,89,FALSE)</f>
        <v>0</v>
      </c>
      <c r="CX84" s="337"/>
      <c r="CY84" s="74">
        <f>VLOOKUP($A84,'380'!$AG$1:$HM$2,90,FALSE)</f>
        <v>0</v>
      </c>
      <c r="CZ84" s="69">
        <f>VLOOKUP($A84,'380'!$AG$1:$HM$2,91,FALSE)</f>
        <v>0</v>
      </c>
      <c r="DA84" s="69">
        <f>VLOOKUP($A84,'380'!$AG$1:$HM$2,92,FALSE)</f>
        <v>0</v>
      </c>
      <c r="DB84" s="69">
        <f>VLOOKUP($A84,'380'!$AG$1:$HM$2,93,FALSE)</f>
        <v>0</v>
      </c>
      <c r="DC84" s="69">
        <f>VLOOKUP($A84,'380'!$AG$1:$HM$2,94,FALSE)</f>
        <v>0</v>
      </c>
      <c r="DD84" s="69">
        <f>VLOOKUP($A84,'380'!$AG$1:$HM$2,95,FALSE)</f>
        <v>0</v>
      </c>
      <c r="DE84" s="75">
        <f>VLOOKUP($A84,'380'!$AG$1:$HM$2,96,FALSE)</f>
        <v>0</v>
      </c>
      <c r="DF84" s="337"/>
      <c r="DG84" s="74">
        <f>VLOOKUP($A84,'380'!$AG$1:$HM$2,97,FALSE)</f>
        <v>0</v>
      </c>
      <c r="DH84" s="69">
        <f>VLOOKUP($A84,'380'!$AG$1:$HM$2,98,FALSE)</f>
        <v>0</v>
      </c>
      <c r="DI84" s="69">
        <f>VLOOKUP($A84,'380'!$AG$1:$HM$2,99,FALSE)</f>
        <v>0</v>
      </c>
      <c r="DJ84" s="69">
        <f>VLOOKUP($A84,'380'!$AG$1:$HM$2,100,FALSE)</f>
        <v>0</v>
      </c>
      <c r="DK84" s="69">
        <f>VLOOKUP($A84,'380'!$AG$1:$HM$2,101,FALSE)</f>
        <v>0</v>
      </c>
      <c r="DL84" s="69">
        <f>VLOOKUP($A84,'380'!$AG$1:$HM$2,102,FALSE)</f>
        <v>0</v>
      </c>
      <c r="DM84" s="75">
        <f>VLOOKUP($A84,'380'!$AG$1:$HM$2,103,FALSE)</f>
        <v>0</v>
      </c>
      <c r="DN84" s="337"/>
      <c r="DO84" s="74">
        <f>VLOOKUP($A84,'380'!$AG$1:$HM$2,104,FALSE)</f>
        <v>0</v>
      </c>
      <c r="DP84" s="69">
        <f>VLOOKUP($A84,'380'!$AG$1:$HM$2,105,FALSE)</f>
        <v>0</v>
      </c>
      <c r="DQ84" s="69">
        <f>VLOOKUP($A84,'380'!$AG$1:$HM$2,106,FALSE)</f>
        <v>0</v>
      </c>
      <c r="DR84" s="69">
        <f>VLOOKUP($A84,'380'!$AG$1:$HM$2,107,FALSE)</f>
        <v>0</v>
      </c>
      <c r="DS84" s="69">
        <f>VLOOKUP($A84,'380'!$AG$1:$HM$2,108,FALSE)</f>
        <v>0</v>
      </c>
      <c r="DT84" s="69">
        <f>VLOOKUP($A84,'380'!$AG$1:$HM$2,109,FALSE)</f>
        <v>0</v>
      </c>
      <c r="DU84" s="75">
        <f>VLOOKUP($A84,'380'!$AG$1:$HM$2,110,FALSE)</f>
        <v>0</v>
      </c>
      <c r="DV84" s="337"/>
      <c r="DW84" s="74">
        <f>VLOOKUP($A84,'380'!$AG$1:$HM$2,111,FALSE)</f>
        <v>0</v>
      </c>
      <c r="DX84" s="69">
        <f>VLOOKUP($A84,'380'!$AG$1:$HM$2,112,FALSE)</f>
        <v>0</v>
      </c>
      <c r="DY84" s="69">
        <f>VLOOKUP($A84,'380'!$AG$1:$HM$2,113,FALSE)</f>
        <v>0</v>
      </c>
      <c r="DZ84" s="69">
        <f>VLOOKUP($A84,'380'!$AG$1:$HM$2,114,FALSE)</f>
        <v>0</v>
      </c>
      <c r="EA84" s="69">
        <f>VLOOKUP($A84,'380'!$AG$1:$HM$2,115,FALSE)</f>
        <v>0</v>
      </c>
      <c r="EB84" s="69">
        <f>VLOOKUP($A84,'380'!$AG$1:$HM$2,116,FALSE)</f>
        <v>0</v>
      </c>
      <c r="EC84" s="75">
        <f>VLOOKUP($A84,'380'!$AG$1:$HM$2,117,FALSE)</f>
        <v>0</v>
      </c>
      <c r="ED84" s="337"/>
      <c r="EE84" s="74">
        <f>VLOOKUP($A84,'380'!$AG$1:$HM$2,118,FALSE)</f>
        <v>0</v>
      </c>
      <c r="EF84" s="69">
        <f>VLOOKUP($A84,'380'!$AG$1:$HM$2,119,FALSE)</f>
        <v>0</v>
      </c>
      <c r="EG84" s="69">
        <f>VLOOKUP($A84,'380'!$AG$1:$HM$2,120,FALSE)</f>
        <v>0</v>
      </c>
      <c r="EH84" s="69">
        <f>VLOOKUP($A84,'380'!$AG$1:$HM$2,121,FALSE)</f>
        <v>0</v>
      </c>
      <c r="EI84" s="69">
        <f>VLOOKUP($A84,'380'!$AG$1:$HM$2,122,FALSE)</f>
        <v>0</v>
      </c>
      <c r="EJ84" s="69">
        <f>VLOOKUP($A84,'380'!$AG$1:$HM$2,123,FALSE)</f>
        <v>0</v>
      </c>
      <c r="EK84" s="75">
        <f>VLOOKUP($A84,'380'!$AG$1:$HM$2,124,FALSE)</f>
        <v>0</v>
      </c>
      <c r="EL84" s="337"/>
      <c r="EM84" s="74">
        <f>VLOOKUP($A84,'380'!$AG$1:$HM$2,125,FALSE)</f>
        <v>0</v>
      </c>
      <c r="EN84" s="69">
        <f>VLOOKUP($A84,'380'!$AG$1:$HM$2,126,FALSE)</f>
        <v>0</v>
      </c>
      <c r="EO84" s="69">
        <f>VLOOKUP($A84,'380'!$AG$1:$HM$2,127,FALSE)</f>
        <v>0</v>
      </c>
      <c r="EP84" s="69">
        <f>VLOOKUP($A84,'380'!$AG$1:$HM$2,128,FALSE)</f>
        <v>0</v>
      </c>
      <c r="EQ84" s="69">
        <f>VLOOKUP($A84,'380'!$AG$1:$HM$2,129,FALSE)</f>
        <v>0</v>
      </c>
      <c r="ER84" s="69">
        <f>VLOOKUP($A84,'380'!$AG$1:$HM$2,130,FALSE)</f>
        <v>0</v>
      </c>
      <c r="ES84" s="75">
        <f>VLOOKUP($A84,'380'!$AG$1:$HM$2,131,FALSE)</f>
        <v>0</v>
      </c>
      <c r="ET84" s="337"/>
      <c r="EU84" s="74">
        <f>VLOOKUP($A84,'380'!$AG$1:$HM$2,132,FALSE)</f>
        <v>0</v>
      </c>
      <c r="EV84" s="69">
        <f>VLOOKUP($A84,'380'!$AG$1:$HM$2,133,FALSE)</f>
        <v>0</v>
      </c>
      <c r="EW84" s="69">
        <f>VLOOKUP($A84,'380'!$AG$1:$HM$2,134,FALSE)</f>
        <v>0</v>
      </c>
      <c r="EX84" s="69">
        <f>VLOOKUP($A84,'380'!$AG$1:$HM$2,135,FALSE)</f>
        <v>0</v>
      </c>
      <c r="EY84" s="69">
        <f>VLOOKUP($A84,'380'!$AG$1:$HM$2,136,FALSE)</f>
        <v>0</v>
      </c>
      <c r="EZ84" s="69">
        <f>VLOOKUP($A84,'380'!$AG$1:$HM$2,137,FALSE)</f>
        <v>0</v>
      </c>
      <c r="FA84" s="75">
        <f>VLOOKUP($A84,'380'!$AG$1:$HM$2,138,FALSE)</f>
        <v>0</v>
      </c>
      <c r="FB84" s="337"/>
      <c r="FC84" s="74">
        <f>VLOOKUP($A84,'380'!$AG$1:$HM$2,139,FALSE)</f>
        <v>0</v>
      </c>
      <c r="FD84" s="69">
        <f>VLOOKUP($A84,'380'!$AG$1:$HM$2,140,FALSE)</f>
        <v>0</v>
      </c>
      <c r="FE84" s="69">
        <f>VLOOKUP($A84,'380'!$AG$1:$HM$2,141,FALSE)</f>
        <v>0</v>
      </c>
      <c r="FF84" s="69">
        <f>VLOOKUP($A84,'380'!$AG$1:$HM$2,142,FALSE)</f>
        <v>0</v>
      </c>
      <c r="FG84" s="69">
        <f>VLOOKUP($A84,'380'!$AG$1:$HM$2,143,FALSE)</f>
        <v>0</v>
      </c>
      <c r="FH84" s="69">
        <f>VLOOKUP($A84,'380'!$AG$1:$HM$2,144,FALSE)</f>
        <v>0</v>
      </c>
      <c r="FI84" s="75">
        <f>VLOOKUP($A84,'380'!$AG$1:$HM$2,145,FALSE)</f>
        <v>0</v>
      </c>
      <c r="FJ84" s="337"/>
      <c r="FK84" s="74">
        <f>VLOOKUP($A84,'380'!$AG$1:$HM$2,146,FALSE)</f>
        <v>0</v>
      </c>
      <c r="FL84" s="69">
        <f>VLOOKUP($A84,'380'!$AG$1:$HM$2,147,FALSE)</f>
        <v>0</v>
      </c>
      <c r="FM84" s="69">
        <f>VLOOKUP($A84,'380'!$AG$1:$HM$2,148,FALSE)</f>
        <v>0</v>
      </c>
      <c r="FN84" s="69">
        <f>VLOOKUP($A84,'380'!$AG$1:$HM$2,149,FALSE)</f>
        <v>0</v>
      </c>
      <c r="FO84" s="69">
        <f>VLOOKUP($A84,'380'!$AG$1:$HM$2,150,FALSE)</f>
        <v>0</v>
      </c>
      <c r="FP84" s="69">
        <f>VLOOKUP($A84,'380'!$AG$1:$HM$2,151,FALSE)</f>
        <v>0</v>
      </c>
      <c r="FQ84" s="75">
        <f>VLOOKUP($A84,'380'!$AG$1:$HM$2,152,FALSE)</f>
        <v>0</v>
      </c>
      <c r="FR84" s="337"/>
      <c r="FS84" s="74">
        <f>VLOOKUP($A84,'380'!$AG$1:$HM$2,153,FALSE)</f>
        <v>0</v>
      </c>
      <c r="FT84" s="69">
        <f>VLOOKUP($A84,'380'!$AG$1:$HM$2,154,FALSE)</f>
        <v>0</v>
      </c>
      <c r="FU84" s="69">
        <f>VLOOKUP($A84,'380'!$AG$1:$HM$2,155,FALSE)</f>
        <v>0</v>
      </c>
      <c r="FV84" s="69">
        <f>VLOOKUP($A84,'380'!$AG$1:$HM$2,156,FALSE)</f>
        <v>0</v>
      </c>
      <c r="FW84" s="69">
        <f>VLOOKUP($A84,'380'!$AG$1:$HM$2,157,FALSE)</f>
        <v>0</v>
      </c>
      <c r="FX84" s="69">
        <f>VLOOKUP($A84,'380'!$AG$1:$HM$2,158,FALSE)</f>
        <v>0</v>
      </c>
      <c r="FY84" s="75">
        <f>VLOOKUP($A84,'380'!$AG$1:$HM$2,159,FALSE)</f>
        <v>0</v>
      </c>
      <c r="FZ84" s="337"/>
      <c r="GA84" s="74">
        <f>VLOOKUP($A84,'380'!$AG$1:$HM$2,160,FALSE)</f>
        <v>0</v>
      </c>
      <c r="GB84" s="69">
        <f>VLOOKUP($A84,'380'!$AG$1:$HM$2,161,FALSE)</f>
        <v>0</v>
      </c>
      <c r="GC84" s="69">
        <f>VLOOKUP($A84,'380'!$AG$1:$HM$2,162,FALSE)</f>
        <v>0</v>
      </c>
      <c r="GD84" s="69">
        <f>VLOOKUP($A84,'380'!$AG$1:$HM$2,163,FALSE)</f>
        <v>0</v>
      </c>
      <c r="GE84" s="69">
        <f>VLOOKUP($A84,'380'!$AG$1:$HM$2,164,FALSE)</f>
        <v>0</v>
      </c>
      <c r="GF84" s="69">
        <f>VLOOKUP($A84,'380'!$AG$1:$HM$2,165,FALSE)</f>
        <v>0</v>
      </c>
      <c r="GG84" s="75">
        <f>VLOOKUP($A84,'380'!$AG$1:$HM$2,166,FALSE)</f>
        <v>0</v>
      </c>
      <c r="GH84" s="337"/>
      <c r="GI84" s="74">
        <f>VLOOKUP($A84,'380'!$AG$1:$HM$2,167,FALSE)</f>
        <v>0</v>
      </c>
      <c r="GJ84" s="69">
        <f>VLOOKUP($A84,'380'!$AG$1:$HM$2,168,FALSE)</f>
        <v>0</v>
      </c>
      <c r="GK84" s="69">
        <f>VLOOKUP($A84,'380'!$AG$1:$HM$2,169,FALSE)</f>
        <v>0</v>
      </c>
      <c r="GL84" s="69">
        <f>VLOOKUP($A84,'380'!$AG$1:$HM$2,170,FALSE)</f>
        <v>0</v>
      </c>
      <c r="GM84" s="69">
        <f>VLOOKUP($A84,'380'!$AG$1:$HM$2,171,FALSE)</f>
        <v>0</v>
      </c>
      <c r="GN84" s="69">
        <f>VLOOKUP($A84,'380'!$AG$1:$HM$2,172,FALSE)</f>
        <v>0</v>
      </c>
      <c r="GO84" s="75">
        <f>VLOOKUP($A84,'380'!$AG$1:$HM$2,173,FALSE)</f>
        <v>0</v>
      </c>
      <c r="GP84" s="337"/>
      <c r="GQ84" s="74">
        <f>VLOOKUP($A84,'380'!$AG$1:$HM$2,174,FALSE)</f>
        <v>0</v>
      </c>
      <c r="GR84" s="69">
        <f>VLOOKUP($A84,'380'!$AG$1:$HM$2,175,FALSE)</f>
        <v>0</v>
      </c>
      <c r="GS84" s="69">
        <f>VLOOKUP($A84,'380'!$AG$1:$HM$2,176,FALSE)</f>
        <v>0</v>
      </c>
      <c r="GT84" s="69">
        <f>VLOOKUP($A84,'380'!$AG$1:$HM$2,177,FALSE)</f>
        <v>0</v>
      </c>
      <c r="GU84" s="69">
        <f>VLOOKUP($A84,'380'!$AG$1:$HM$2,178,FALSE)</f>
        <v>0</v>
      </c>
      <c r="GV84" s="69">
        <f>VLOOKUP($A84,'380'!$AG$1:$HM$2,179,FALSE)</f>
        <v>0</v>
      </c>
      <c r="GW84" s="75">
        <f>VLOOKUP($A84,'380'!$AG$1:$HM$2,180,FALSE)</f>
        <v>0</v>
      </c>
      <c r="GX84" s="337"/>
      <c r="GY84" s="74">
        <f>VLOOKUP($A84,'380'!$AG$1:$HM$2,181,FALSE)</f>
        <v>0</v>
      </c>
      <c r="GZ84" s="69">
        <f>VLOOKUP($A84,'380'!$AG$1:$HM$2,182,FALSE)</f>
        <v>0</v>
      </c>
      <c r="HA84" s="69">
        <f>VLOOKUP($A84,'380'!$AG$1:$HM$2,183,FALSE)</f>
        <v>0</v>
      </c>
      <c r="HB84" s="69">
        <f>VLOOKUP($A84,'380'!$AG$1:$HM$2,184,FALSE)</f>
        <v>0</v>
      </c>
      <c r="HC84" s="69">
        <f>VLOOKUP($A84,'380'!$AG$1:$HM$2,185,FALSE)</f>
        <v>0</v>
      </c>
      <c r="HD84" s="69">
        <f>VLOOKUP($A84,'380'!$AG$1:$HM$2,186,FALSE)</f>
        <v>0</v>
      </c>
      <c r="HE84" s="124">
        <f>VLOOKUP($A84,'380'!$AG$1:$HM$2,187,FALSE)</f>
        <v>0</v>
      </c>
      <c r="HF84" s="24"/>
    </row>
    <row r="85" spans="1:214" x14ac:dyDescent="0.25">
      <c r="A85" s="290">
        <f t="shared" si="0"/>
        <v>281</v>
      </c>
      <c r="B85" s="290">
        <f>VLOOKUP($A85,'381'!$AO$1:$HU$2,2,FALSE)</f>
        <v>0</v>
      </c>
      <c r="C85" s="291">
        <f>VLOOKUP($A85,'381'!$AO$1:$HU$2,3,FALSE)</f>
        <v>0</v>
      </c>
      <c r="D85" s="290">
        <f>VLOOKUP($A85,'381'!$AO$1:$HU$2,4,FALSE)</f>
        <v>0</v>
      </c>
      <c r="E85" s="292">
        <f>VLOOKUP($A85,'381'!$AO$1:$HU$2,5,FALSE)</f>
        <v>0</v>
      </c>
      <c r="F85" s="337"/>
      <c r="G85" s="73">
        <f>VLOOKUP($A85,'381'!$AO$1:$HU$2,6,FALSE)</f>
        <v>0</v>
      </c>
      <c r="H85" s="24">
        <f>VLOOKUP($A85,'381'!$AO$1:$HU$2,7,FALSE)</f>
        <v>0</v>
      </c>
      <c r="I85" s="24">
        <f>VLOOKUP($A85,'381'!$AO$1:$HU$2,8,FALSE)</f>
        <v>0</v>
      </c>
      <c r="J85" s="24">
        <f>VLOOKUP($A85,'381'!$AO$1:$HU$2,9,FALSE)</f>
        <v>0</v>
      </c>
      <c r="K85" s="24">
        <f>VLOOKUP($A85,'381'!$AO$1:$HU$2,10,FALSE)</f>
        <v>0</v>
      </c>
      <c r="L85" s="24">
        <f>VLOOKUP($A85,'381'!$AO$1:$HU$2,11,FALSE)</f>
        <v>0</v>
      </c>
      <c r="M85" s="137">
        <f>VLOOKUP($A85,'381'!$AO$1:$HU$2,12,FALSE)</f>
        <v>0</v>
      </c>
      <c r="N85" s="337"/>
      <c r="O85" s="74">
        <f>VLOOKUP($A85,'381'!$AO$1:$HU$2,13,FALSE)</f>
        <v>0</v>
      </c>
      <c r="P85" s="69">
        <f>VLOOKUP($A85,'381'!$AO$1:$HU$2,14,FALSE)</f>
        <v>0</v>
      </c>
      <c r="Q85" s="69">
        <f>VLOOKUP($A85,'381'!$AO$1:$HU$2,15,FALSE)</f>
        <v>0</v>
      </c>
      <c r="R85" s="69">
        <f>VLOOKUP($A85,'381'!$AO$1:$HU$2,16,FALSE)</f>
        <v>0</v>
      </c>
      <c r="S85" s="69">
        <f>VLOOKUP($A85,'381'!$AO$1:$HU$2,17,FALSE)</f>
        <v>0</v>
      </c>
      <c r="T85" s="69">
        <f>VLOOKUP($A85,'381'!$AO$1:$HU$2,18,FALSE)</f>
        <v>0</v>
      </c>
      <c r="U85" s="75">
        <f>VLOOKUP($A85,'381'!$AO$1:$HU$2,19,FALSE)</f>
        <v>0</v>
      </c>
      <c r="V85" s="337"/>
      <c r="W85" s="74">
        <f>VLOOKUP($A85,'381'!$AO$1:$HU$2,20,FALSE)</f>
        <v>0</v>
      </c>
      <c r="X85" s="69">
        <f>VLOOKUP($A85,'381'!$AO$1:$HU$2,21,FALSE)</f>
        <v>0</v>
      </c>
      <c r="Y85" s="69">
        <f>VLOOKUP($A85,'381'!$AO$1:$HU$2,22,FALSE)</f>
        <v>0</v>
      </c>
      <c r="Z85" s="69">
        <f>VLOOKUP($A85,'381'!$AO$1:$HU$2,23,FALSE)</f>
        <v>0</v>
      </c>
      <c r="AA85" s="69">
        <f>VLOOKUP($A85,'381'!$AO$1:$HU$2,24,FALSE)</f>
        <v>0</v>
      </c>
      <c r="AB85" s="69">
        <f>VLOOKUP($A85,'381'!$AO$1:$HU$2,25,FALSE)</f>
        <v>0</v>
      </c>
      <c r="AC85" s="75">
        <f>VLOOKUP($A85,'381'!$AO$1:$HU$2,26,FALSE)</f>
        <v>0</v>
      </c>
      <c r="AD85" s="337"/>
      <c r="AE85" s="74">
        <f>VLOOKUP($A85,'381'!$AO$1:$HU$2,27,FALSE)</f>
        <v>0</v>
      </c>
      <c r="AF85" s="69">
        <f>VLOOKUP($A85,'381'!$AO$1:$HU$2,28,FALSE)</f>
        <v>0</v>
      </c>
      <c r="AG85" s="69">
        <f>VLOOKUP($A85,'381'!$AO$1:$HU$2,29,FALSE)</f>
        <v>0</v>
      </c>
      <c r="AH85" s="69">
        <f>VLOOKUP($A85,'381'!$AO$1:$HU$2,30,FALSE)</f>
        <v>0</v>
      </c>
      <c r="AI85" s="69">
        <f>VLOOKUP($A85,'381'!$AO$1:$HU$2,31,FALSE)</f>
        <v>0</v>
      </c>
      <c r="AJ85" s="69">
        <f>VLOOKUP($A85,'381'!$AO$1:$HU$2,32,FALSE)</f>
        <v>0</v>
      </c>
      <c r="AK85" s="75">
        <f>VLOOKUP($A85,'381'!$AO$1:$HU$2,33,FALSE)</f>
        <v>0</v>
      </c>
      <c r="AL85" s="337"/>
      <c r="AM85" s="74">
        <f>VLOOKUP($A85,'381'!$AO$1:$HU$2,34,FALSE)</f>
        <v>0</v>
      </c>
      <c r="AN85" s="69">
        <f>VLOOKUP($A85,'381'!$AO$1:$HU$2,35,FALSE)</f>
        <v>0</v>
      </c>
      <c r="AO85" s="69">
        <f>VLOOKUP($A85,'381'!$AO$1:$HU$2,36,FALSE)</f>
        <v>0</v>
      </c>
      <c r="AP85" s="69">
        <f>VLOOKUP($A85,'381'!$AO$1:$HU$2,37,FALSE)</f>
        <v>0</v>
      </c>
      <c r="AQ85" s="69">
        <f>VLOOKUP($A85,'381'!$AO$1:$HU$2,38,FALSE)</f>
        <v>0</v>
      </c>
      <c r="AR85" s="69">
        <f>VLOOKUP($A85,'381'!$AO$1:$HU$2,39,FALSE)</f>
        <v>0</v>
      </c>
      <c r="AS85" s="75">
        <f>VLOOKUP($A85,'381'!$AO$1:$HU$2,40,FALSE)</f>
        <v>0</v>
      </c>
      <c r="AT85" s="337"/>
      <c r="AU85" s="74">
        <f>VLOOKUP($A85,'381'!$AO$1:$HU$2,41,FALSE)</f>
        <v>0</v>
      </c>
      <c r="AV85" s="69">
        <f>VLOOKUP($A85,'381'!$AO$1:$HU$2,42,FALSE)</f>
        <v>0</v>
      </c>
      <c r="AW85" s="69">
        <f>VLOOKUP($A85,'381'!$AO$1:$HU$2,43,FALSE)</f>
        <v>0</v>
      </c>
      <c r="AX85" s="69">
        <f>VLOOKUP($A85,'381'!$AO$1:$HU$2,44,FALSE)</f>
        <v>0</v>
      </c>
      <c r="AY85" s="69">
        <f>VLOOKUP($A85,'381'!$AO$1:$HU$2,45,FALSE)</f>
        <v>0</v>
      </c>
      <c r="AZ85" s="69">
        <f>VLOOKUP($A85,'381'!$AO$1:$HU$2,46,FALSE)</f>
        <v>0</v>
      </c>
      <c r="BA85" s="75">
        <f>VLOOKUP($A85,'381'!$AO$1:$HU$2,47,FALSE)</f>
        <v>0</v>
      </c>
      <c r="BB85" s="337"/>
      <c r="BC85" s="74">
        <f>VLOOKUP($A85,'381'!$AO$1:$HU$2,48,FALSE)</f>
        <v>0</v>
      </c>
      <c r="BD85" s="69">
        <f>VLOOKUP($A85,'381'!$AO$1:$HU$2,49,FALSE)</f>
        <v>0</v>
      </c>
      <c r="BE85" s="69">
        <f>VLOOKUP($A85,'381'!$AO$1:$HU$2,50,FALSE)</f>
        <v>0</v>
      </c>
      <c r="BF85" s="69">
        <f>VLOOKUP($A85,'381'!$AO$1:$HU$2,51,FALSE)</f>
        <v>0</v>
      </c>
      <c r="BG85" s="69">
        <f>VLOOKUP($A85,'381'!$AO$1:$HU$2,52,FALSE)</f>
        <v>0</v>
      </c>
      <c r="BH85" s="69">
        <f>VLOOKUP($A85,'381'!$AO$1:$HU$2,53,FALSE)</f>
        <v>0</v>
      </c>
      <c r="BI85" s="75">
        <f>VLOOKUP($A85,'381'!$AO$1:$HU$2,54,FALSE)</f>
        <v>0</v>
      </c>
      <c r="BJ85" s="337"/>
      <c r="BK85" s="74">
        <f>VLOOKUP($A85,'381'!$AO$1:$HU$2,55,FALSE)</f>
        <v>0</v>
      </c>
      <c r="BL85" s="69">
        <f>VLOOKUP($A85,'381'!$AO$1:$HU$2,56,FALSE)</f>
        <v>0</v>
      </c>
      <c r="BM85" s="69">
        <f>VLOOKUP($A85,'381'!$AO$1:$HU$2,57,FALSE)</f>
        <v>0</v>
      </c>
      <c r="BN85" s="69">
        <f>VLOOKUP($A85,'381'!$AO$1:$HU$2,58,FALSE)</f>
        <v>0</v>
      </c>
      <c r="BO85" s="69">
        <f>VLOOKUP($A85,'381'!$AO$1:$HU$2,59,FALSE)</f>
        <v>0</v>
      </c>
      <c r="BP85" s="69">
        <f>VLOOKUP($A85,'381'!$AO$1:$HU$2,60,FALSE)</f>
        <v>0</v>
      </c>
      <c r="BQ85" s="75">
        <f>VLOOKUP($A85,'381'!$AO$1:$HU$2,61,FALSE)</f>
        <v>0</v>
      </c>
      <c r="BR85" s="337"/>
      <c r="BS85" s="74">
        <f>VLOOKUP($A85,'381'!$AO$1:$HU$2,62,FALSE)</f>
        <v>0</v>
      </c>
      <c r="BT85" s="69">
        <f>VLOOKUP($A85,'381'!$AO$1:$HU$2,63,FALSE)</f>
        <v>0</v>
      </c>
      <c r="BU85" s="69">
        <f>VLOOKUP($A85,'381'!$AO$1:$HU$2,64,FALSE)</f>
        <v>0</v>
      </c>
      <c r="BV85" s="69">
        <f>VLOOKUP($A85,'381'!$AO$1:$HU$2,65,FALSE)</f>
        <v>0</v>
      </c>
      <c r="BW85" s="69">
        <f>VLOOKUP($A85,'381'!$AO$1:$HU$2,66,FALSE)</f>
        <v>0</v>
      </c>
      <c r="BX85" s="69">
        <f>VLOOKUP($A85,'381'!$AO$1:$HU$2,67,FALSE)</f>
        <v>0</v>
      </c>
      <c r="BY85" s="75">
        <f>VLOOKUP($A85,'381'!$AO$1:$HU$2,68,FALSE)</f>
        <v>0</v>
      </c>
      <c r="BZ85" s="337"/>
      <c r="CA85" s="74">
        <f>VLOOKUP($A85,'381'!$AO$1:$HU$2,69,FALSE)</f>
        <v>0</v>
      </c>
      <c r="CB85" s="69">
        <f>VLOOKUP($A85,'381'!$AO$1:$HU$2,70,FALSE)</f>
        <v>0</v>
      </c>
      <c r="CC85" s="69">
        <f>VLOOKUP($A85,'381'!$AO$1:$HU$2,71,FALSE)</f>
        <v>0</v>
      </c>
      <c r="CD85" s="69">
        <f>VLOOKUP($A85,'381'!$AO$1:$HU$2,72,FALSE)</f>
        <v>0</v>
      </c>
      <c r="CE85" s="69">
        <f>VLOOKUP($A85,'381'!$AO$1:$HU$2,73,FALSE)</f>
        <v>0</v>
      </c>
      <c r="CF85" s="69">
        <f>VLOOKUP($A85,'381'!$AO$1:$HU$2,74,FALSE)</f>
        <v>0</v>
      </c>
      <c r="CG85" s="75">
        <f>VLOOKUP($A85,'381'!$AO$1:$HU$2,75,FALSE)</f>
        <v>0</v>
      </c>
      <c r="CH85" s="337"/>
      <c r="CI85" s="74">
        <f>VLOOKUP($A85,'381'!$AO$1:$HU$2,76,FALSE)</f>
        <v>0</v>
      </c>
      <c r="CJ85" s="69">
        <f>VLOOKUP($A85,'381'!$AO$1:$HU$2,77,FALSE)</f>
        <v>0</v>
      </c>
      <c r="CK85" s="69">
        <f>VLOOKUP($A85,'381'!$AO$1:$HU$2,78,FALSE)</f>
        <v>0</v>
      </c>
      <c r="CL85" s="69">
        <f>VLOOKUP($A85,'381'!$AO$1:$HU$2,79,FALSE)</f>
        <v>0</v>
      </c>
      <c r="CM85" s="69">
        <f>VLOOKUP($A85,'381'!$AO$1:$HU$2,80,FALSE)</f>
        <v>0</v>
      </c>
      <c r="CN85" s="69">
        <f>VLOOKUP($A85,'381'!$AO$1:$HU$2,81,FALSE)</f>
        <v>0</v>
      </c>
      <c r="CO85" s="75">
        <f>VLOOKUP($A85,'381'!$AO$1:$HU$2,82,FALSE)</f>
        <v>0</v>
      </c>
      <c r="CP85" s="337"/>
      <c r="CQ85" s="74">
        <f>VLOOKUP($A85,'381'!$AO$1:$HU$2,83,FALSE)</f>
        <v>0</v>
      </c>
      <c r="CR85" s="69">
        <f>VLOOKUP($A85,'381'!$AO$1:$HU$2,84,FALSE)</f>
        <v>0</v>
      </c>
      <c r="CS85" s="69">
        <f>VLOOKUP($A85,'381'!$AO$1:$HU$2,85,FALSE)</f>
        <v>0</v>
      </c>
      <c r="CT85" s="69">
        <f>VLOOKUP($A85,'381'!$AO$1:$HU$2,86,FALSE)</f>
        <v>0</v>
      </c>
      <c r="CU85" s="69">
        <f>VLOOKUP($A85,'381'!$AO$1:$HU$2,87,FALSE)</f>
        <v>0</v>
      </c>
      <c r="CV85" s="69">
        <f>VLOOKUP($A85,'381'!$AO$1:$HU$2,88,FALSE)</f>
        <v>0</v>
      </c>
      <c r="CW85" s="75">
        <f>VLOOKUP($A85,'381'!$AO$1:$HU$2,89,FALSE)</f>
        <v>0</v>
      </c>
      <c r="CX85" s="337"/>
      <c r="CY85" s="74">
        <f>VLOOKUP($A85,'381'!$AO$1:$HU$2,90,FALSE)</f>
        <v>0</v>
      </c>
      <c r="CZ85" s="69">
        <f>VLOOKUP($A85,'381'!$AO$1:$HU$2,91,FALSE)</f>
        <v>0</v>
      </c>
      <c r="DA85" s="69">
        <f>VLOOKUP($A85,'381'!$AO$1:$HU$2,92,FALSE)</f>
        <v>0</v>
      </c>
      <c r="DB85" s="69">
        <f>VLOOKUP($A85,'381'!$AO$1:$HU$2,93,FALSE)</f>
        <v>0</v>
      </c>
      <c r="DC85" s="69">
        <f>VLOOKUP($A85,'381'!$AO$1:$HU$2,94,FALSE)</f>
        <v>0</v>
      </c>
      <c r="DD85" s="69">
        <f>VLOOKUP($A85,'381'!$AO$1:$HU$2,95,FALSE)</f>
        <v>0</v>
      </c>
      <c r="DE85" s="75">
        <f>VLOOKUP($A85,'381'!$AO$1:$HU$2,96,FALSE)</f>
        <v>0</v>
      </c>
      <c r="DF85" s="337"/>
      <c r="DG85" s="74">
        <f>VLOOKUP($A85,'381'!$AO$1:$HU$2,97,FALSE)</f>
        <v>0</v>
      </c>
      <c r="DH85" s="69">
        <f>VLOOKUP($A85,'381'!$AO$1:$HU$2,98,FALSE)</f>
        <v>0</v>
      </c>
      <c r="DI85" s="69">
        <f>VLOOKUP($A85,'381'!$AO$1:$HU$2,99,FALSE)</f>
        <v>0</v>
      </c>
      <c r="DJ85" s="69">
        <f>VLOOKUP($A85,'381'!$AO$1:$HU$2,100,FALSE)</f>
        <v>0</v>
      </c>
      <c r="DK85" s="69">
        <f>VLOOKUP($A85,'381'!$AO$1:$HU$2,101,FALSE)</f>
        <v>0</v>
      </c>
      <c r="DL85" s="69">
        <f>VLOOKUP($A85,'381'!$AO$1:$HU$2,102,FALSE)</f>
        <v>0</v>
      </c>
      <c r="DM85" s="75">
        <f>VLOOKUP($A85,'381'!$AO$1:$HU$2,103,FALSE)</f>
        <v>0</v>
      </c>
      <c r="DN85" s="337"/>
      <c r="DO85" s="74">
        <f>VLOOKUP($A85,'381'!$AO$1:$HU$2,104,FALSE)</f>
        <v>0</v>
      </c>
      <c r="DP85" s="69">
        <f>VLOOKUP($A85,'381'!$AO$1:$HU$2,105,FALSE)</f>
        <v>0</v>
      </c>
      <c r="DQ85" s="69">
        <f>VLOOKUP($A85,'381'!$AO$1:$HU$2,106,FALSE)</f>
        <v>0</v>
      </c>
      <c r="DR85" s="69">
        <f>VLOOKUP($A85,'381'!$AO$1:$HU$2,107,FALSE)</f>
        <v>0</v>
      </c>
      <c r="DS85" s="69">
        <f>VLOOKUP($A85,'381'!$AO$1:$HU$2,108,FALSE)</f>
        <v>0</v>
      </c>
      <c r="DT85" s="69">
        <f>VLOOKUP($A85,'381'!$AO$1:$HU$2,109,FALSE)</f>
        <v>0</v>
      </c>
      <c r="DU85" s="75">
        <f>VLOOKUP($A85,'381'!$AO$1:$HU$2,110,FALSE)</f>
        <v>0</v>
      </c>
      <c r="DV85" s="337"/>
      <c r="DW85" s="74">
        <f>VLOOKUP($A85,'381'!$AO$1:$HU$2,111,FALSE)</f>
        <v>0</v>
      </c>
      <c r="DX85" s="69">
        <f>VLOOKUP($A85,'381'!$AO$1:$HU$2,112,FALSE)</f>
        <v>0</v>
      </c>
      <c r="DY85" s="69">
        <f>VLOOKUP($A85,'381'!$AO$1:$HU$2,113,FALSE)</f>
        <v>0</v>
      </c>
      <c r="DZ85" s="69">
        <f>VLOOKUP($A85,'381'!$AO$1:$HU$2,114,FALSE)</f>
        <v>0</v>
      </c>
      <c r="EA85" s="69">
        <f>VLOOKUP($A85,'381'!$AO$1:$HU$2,115,FALSE)</f>
        <v>0</v>
      </c>
      <c r="EB85" s="69">
        <f>VLOOKUP($A85,'381'!$AO$1:$HU$2,116,FALSE)</f>
        <v>0</v>
      </c>
      <c r="EC85" s="75">
        <f>VLOOKUP($A85,'381'!$AO$1:$HU$2,117,FALSE)</f>
        <v>0</v>
      </c>
      <c r="ED85" s="337"/>
      <c r="EE85" s="74">
        <f>VLOOKUP($A85,'381'!$AO$1:$HU$2,118,FALSE)</f>
        <v>0</v>
      </c>
      <c r="EF85" s="69">
        <f>VLOOKUP($A85,'381'!$AO$1:$HU$2,119,FALSE)</f>
        <v>0</v>
      </c>
      <c r="EG85" s="69">
        <f>VLOOKUP($A85,'381'!$AO$1:$HU$2,120,FALSE)</f>
        <v>0</v>
      </c>
      <c r="EH85" s="69">
        <f>VLOOKUP($A85,'381'!$AO$1:$HU$2,121,FALSE)</f>
        <v>0</v>
      </c>
      <c r="EI85" s="69">
        <f>VLOOKUP($A85,'381'!$AO$1:$HU$2,122,FALSE)</f>
        <v>0</v>
      </c>
      <c r="EJ85" s="69">
        <f>VLOOKUP($A85,'381'!$AO$1:$HU$2,123,FALSE)</f>
        <v>0</v>
      </c>
      <c r="EK85" s="75">
        <f>VLOOKUP($A85,'381'!$AO$1:$HU$2,124,FALSE)</f>
        <v>0</v>
      </c>
      <c r="EL85" s="337"/>
      <c r="EM85" s="74">
        <f>VLOOKUP($A85,'381'!$AO$1:$HU$2,125,FALSE)</f>
        <v>0</v>
      </c>
      <c r="EN85" s="69">
        <f>VLOOKUP($A85,'381'!$AO$1:$HU$2,126,FALSE)</f>
        <v>0</v>
      </c>
      <c r="EO85" s="69">
        <f>VLOOKUP($A85,'381'!$AO$1:$HU$2,127,FALSE)</f>
        <v>0</v>
      </c>
      <c r="EP85" s="69">
        <f>VLOOKUP($A85,'381'!$AO$1:$HU$2,128,FALSE)</f>
        <v>0</v>
      </c>
      <c r="EQ85" s="69">
        <f>VLOOKUP($A85,'381'!$AO$1:$HU$2,129,FALSE)</f>
        <v>0</v>
      </c>
      <c r="ER85" s="69">
        <f>VLOOKUP($A85,'381'!$AO$1:$HU$2,130,FALSE)</f>
        <v>0</v>
      </c>
      <c r="ES85" s="75">
        <f>VLOOKUP($A85,'381'!$AO$1:$HU$2,131,FALSE)</f>
        <v>0</v>
      </c>
      <c r="ET85" s="337"/>
      <c r="EU85" s="74">
        <f>VLOOKUP($A85,'381'!$AO$1:$HU$2,132,FALSE)</f>
        <v>0</v>
      </c>
      <c r="EV85" s="69">
        <f>VLOOKUP($A85,'381'!$AO$1:$HU$2,133,FALSE)</f>
        <v>0</v>
      </c>
      <c r="EW85" s="69">
        <f>VLOOKUP($A85,'381'!$AO$1:$HU$2,134,FALSE)</f>
        <v>0</v>
      </c>
      <c r="EX85" s="69">
        <f>VLOOKUP($A85,'381'!$AO$1:$HU$2,135,FALSE)</f>
        <v>0</v>
      </c>
      <c r="EY85" s="69">
        <f>VLOOKUP($A85,'381'!$AO$1:$HU$2,136,FALSE)</f>
        <v>0</v>
      </c>
      <c r="EZ85" s="69">
        <f>VLOOKUP($A85,'381'!$AO$1:$HU$2,137,FALSE)</f>
        <v>0</v>
      </c>
      <c r="FA85" s="75">
        <f>VLOOKUP($A85,'381'!$AO$1:$HU$2,138,FALSE)</f>
        <v>0</v>
      </c>
      <c r="FB85" s="337"/>
      <c r="FC85" s="74">
        <f>VLOOKUP($A85,'381'!$AO$1:$HU$2,139,FALSE)</f>
        <v>0</v>
      </c>
      <c r="FD85" s="69">
        <f>VLOOKUP($A85,'381'!$AO$1:$HU$2,140,FALSE)</f>
        <v>0</v>
      </c>
      <c r="FE85" s="69">
        <f>VLOOKUP($A85,'381'!$AO$1:$HU$2,141,FALSE)</f>
        <v>0</v>
      </c>
      <c r="FF85" s="69">
        <f>VLOOKUP($A85,'381'!$AO$1:$HU$2,142,FALSE)</f>
        <v>0</v>
      </c>
      <c r="FG85" s="69">
        <f>VLOOKUP($A85,'381'!$AO$1:$HU$2,143,FALSE)</f>
        <v>0</v>
      </c>
      <c r="FH85" s="69">
        <f>VLOOKUP($A85,'381'!$AO$1:$HU$2,144,FALSE)</f>
        <v>0</v>
      </c>
      <c r="FI85" s="75">
        <f>VLOOKUP($A85,'381'!$AO$1:$HU$2,145,FALSE)</f>
        <v>0</v>
      </c>
      <c r="FJ85" s="337"/>
      <c r="FK85" s="74">
        <f>VLOOKUP($A85,'381'!$AO$1:$HU$2,146,FALSE)</f>
        <v>0</v>
      </c>
      <c r="FL85" s="69">
        <f>VLOOKUP($A85,'381'!$AO$1:$HU$2,147,FALSE)</f>
        <v>0</v>
      </c>
      <c r="FM85" s="69">
        <f>VLOOKUP($A85,'381'!$AO$1:$HU$2,148,FALSE)</f>
        <v>0</v>
      </c>
      <c r="FN85" s="69">
        <f>VLOOKUP($A85,'381'!$AO$1:$HU$2,149,FALSE)</f>
        <v>0</v>
      </c>
      <c r="FO85" s="69">
        <f>VLOOKUP($A85,'381'!$AO$1:$HU$2,150,FALSE)</f>
        <v>0</v>
      </c>
      <c r="FP85" s="69">
        <f>VLOOKUP($A85,'381'!$AO$1:$HU$2,151,FALSE)</f>
        <v>0</v>
      </c>
      <c r="FQ85" s="75">
        <f>VLOOKUP($A85,'381'!$AO$1:$HU$2,152,FALSE)</f>
        <v>0</v>
      </c>
      <c r="FR85" s="337"/>
      <c r="FS85" s="74">
        <f>VLOOKUP($A85,'381'!$AO$1:$HU$2,153,FALSE)</f>
        <v>0</v>
      </c>
      <c r="FT85" s="69">
        <f>VLOOKUP($A85,'381'!$AO$1:$HU$2,154,FALSE)</f>
        <v>0</v>
      </c>
      <c r="FU85" s="69">
        <f>VLOOKUP($A85,'381'!$AO$1:$HU$2,155,FALSE)</f>
        <v>0</v>
      </c>
      <c r="FV85" s="69">
        <f>VLOOKUP($A85,'381'!$AO$1:$HU$2,156,FALSE)</f>
        <v>0</v>
      </c>
      <c r="FW85" s="69">
        <f>VLOOKUP($A85,'381'!$AO$1:$HU$2,157,FALSE)</f>
        <v>0</v>
      </c>
      <c r="FX85" s="69">
        <f>VLOOKUP($A85,'381'!$AO$1:$HU$2,158,FALSE)</f>
        <v>0</v>
      </c>
      <c r="FY85" s="75">
        <f>VLOOKUP($A85,'381'!$AO$1:$HU$2,159,FALSE)</f>
        <v>0</v>
      </c>
      <c r="FZ85" s="337"/>
      <c r="GA85" s="74">
        <f>VLOOKUP($A85,'381'!$AO$1:$HU$2,160,FALSE)</f>
        <v>0</v>
      </c>
      <c r="GB85" s="69">
        <f>VLOOKUP($A85,'381'!$AO$1:$HU$2,161,FALSE)</f>
        <v>0</v>
      </c>
      <c r="GC85" s="69">
        <f>VLOOKUP($A85,'381'!$AO$1:$HU$2,162,FALSE)</f>
        <v>0</v>
      </c>
      <c r="GD85" s="69">
        <f>VLOOKUP($A85,'381'!$AO$1:$HU$2,163,FALSE)</f>
        <v>0</v>
      </c>
      <c r="GE85" s="69">
        <f>VLOOKUP($A85,'381'!$AO$1:$HU$2,164,FALSE)</f>
        <v>0</v>
      </c>
      <c r="GF85" s="69">
        <f>VLOOKUP($A85,'381'!$AO$1:$HU$2,165,FALSE)</f>
        <v>0</v>
      </c>
      <c r="GG85" s="75">
        <f>VLOOKUP($A85,'381'!$AO$1:$HU$2,166,FALSE)</f>
        <v>0</v>
      </c>
      <c r="GH85" s="337"/>
      <c r="GI85" s="74">
        <f>VLOOKUP($A85,'381'!$AO$1:$HU$2,167,FALSE)</f>
        <v>0</v>
      </c>
      <c r="GJ85" s="69">
        <f>VLOOKUP($A85,'381'!$AO$1:$HU$2,168,FALSE)</f>
        <v>0</v>
      </c>
      <c r="GK85" s="69">
        <f>VLOOKUP($A85,'381'!$AO$1:$HU$2,169,FALSE)</f>
        <v>0</v>
      </c>
      <c r="GL85" s="69">
        <f>VLOOKUP($A85,'381'!$AO$1:$HU$2,170,FALSE)</f>
        <v>0</v>
      </c>
      <c r="GM85" s="69">
        <f>VLOOKUP($A85,'381'!$AO$1:$HU$2,171,FALSE)</f>
        <v>0</v>
      </c>
      <c r="GN85" s="69">
        <f>VLOOKUP($A85,'381'!$AO$1:$HU$2,172,FALSE)</f>
        <v>0</v>
      </c>
      <c r="GO85" s="75">
        <f>VLOOKUP($A85,'381'!$AO$1:$HU$2,173,FALSE)</f>
        <v>0</v>
      </c>
      <c r="GP85" s="337"/>
      <c r="GQ85" s="74">
        <f>VLOOKUP($A85,'381'!$AO$1:$HU$2,174,FALSE)</f>
        <v>0</v>
      </c>
      <c r="GR85" s="69">
        <f>VLOOKUP($A85,'381'!$AO$1:$HU$2,175,FALSE)</f>
        <v>0</v>
      </c>
      <c r="GS85" s="69">
        <f>VLOOKUP($A85,'381'!$AO$1:$HU$2,176,FALSE)</f>
        <v>0</v>
      </c>
      <c r="GT85" s="69">
        <f>VLOOKUP($A85,'381'!$AO$1:$HU$2,177,FALSE)</f>
        <v>0</v>
      </c>
      <c r="GU85" s="69">
        <f>VLOOKUP($A85,'381'!$AO$1:$HU$2,178,FALSE)</f>
        <v>0</v>
      </c>
      <c r="GV85" s="69">
        <f>VLOOKUP($A85,'381'!$AO$1:$HU$2,179,FALSE)</f>
        <v>0</v>
      </c>
      <c r="GW85" s="75">
        <f>VLOOKUP($A85,'381'!$AO$1:$HU$2,180,FALSE)</f>
        <v>0</v>
      </c>
      <c r="GX85" s="337"/>
      <c r="GY85" s="74">
        <f>VLOOKUP($A85,'381'!$AO$1:$HU$2,181,FALSE)</f>
        <v>0</v>
      </c>
      <c r="GZ85" s="69">
        <f>VLOOKUP($A85,'381'!$AO$1:$HU$2,182,FALSE)</f>
        <v>0</v>
      </c>
      <c r="HA85" s="69">
        <f>VLOOKUP($A85,'381'!$AO$1:$HU$2,183,FALSE)</f>
        <v>0</v>
      </c>
      <c r="HB85" s="69">
        <f>VLOOKUP($A85,'381'!$AO$1:$HU$2,184,FALSE)</f>
        <v>0</v>
      </c>
      <c r="HC85" s="69">
        <f>VLOOKUP($A85,'381'!$AO$1:$HU$2,185,FALSE)</f>
        <v>0</v>
      </c>
      <c r="HD85" s="69">
        <f>VLOOKUP($A85,'381'!$AO$1:$HU$2,186,FALSE)</f>
        <v>0</v>
      </c>
      <c r="HE85" s="124">
        <f>VLOOKUP($A85,'381'!$AO$1:$HU$2,187,FALSE)</f>
        <v>0</v>
      </c>
      <c r="HF85" s="24"/>
    </row>
    <row r="86" spans="1:214" x14ac:dyDescent="0.25">
      <c r="A86" s="290">
        <f t="shared" si="0"/>
        <v>282</v>
      </c>
      <c r="B86" s="290">
        <f>VLOOKUP($A86,'382'!$AO$1:$HU$2,2,FALSE)</f>
        <v>0</v>
      </c>
      <c r="C86" s="291">
        <f>VLOOKUP($A86,'382'!$AO$1:$HU$2,3,FALSE)</f>
        <v>0</v>
      </c>
      <c r="D86" s="290">
        <f>VLOOKUP($A86,'382'!$AO$1:$HU$2,4,FALSE)</f>
        <v>0</v>
      </c>
      <c r="E86" s="292">
        <f>VLOOKUP($A86,'382'!$AO$1:$HU$2,5,FALSE)</f>
        <v>0</v>
      </c>
      <c r="F86" s="337"/>
      <c r="G86" s="73">
        <f>VLOOKUP($A86,'382'!$AO$1:$HU$2,6,FALSE)</f>
        <v>0</v>
      </c>
      <c r="H86" s="24">
        <f>VLOOKUP($A86,'382'!$AO$1:$HU$2,7,FALSE)</f>
        <v>0</v>
      </c>
      <c r="I86" s="24">
        <f>VLOOKUP($A86,'382'!$AO$1:$HU$2,8,FALSE)</f>
        <v>0</v>
      </c>
      <c r="J86" s="24">
        <f>VLOOKUP($A86,'382'!$AO$1:$HU$2,9,FALSE)</f>
        <v>0</v>
      </c>
      <c r="K86" s="24">
        <f>VLOOKUP($A86,'382'!$AO$1:$HU$2,10,FALSE)</f>
        <v>0</v>
      </c>
      <c r="L86" s="24">
        <f>VLOOKUP($A86,'382'!$AO$1:$HU$2,11,FALSE)</f>
        <v>0</v>
      </c>
      <c r="M86" s="137">
        <f>VLOOKUP($A86,'382'!$AO$1:$HU$2,12,FALSE)</f>
        <v>0</v>
      </c>
      <c r="N86" s="337"/>
      <c r="O86" s="74">
        <f>VLOOKUP($A86,'382'!$AO$1:$HU$2,13,FALSE)</f>
        <v>0</v>
      </c>
      <c r="P86" s="69">
        <f>VLOOKUP($A86,'382'!$AO$1:$HU$2,14,FALSE)</f>
        <v>0</v>
      </c>
      <c r="Q86" s="69">
        <f>VLOOKUP($A86,'382'!$AO$1:$HU$2,15,FALSE)</f>
        <v>0</v>
      </c>
      <c r="R86" s="69">
        <f>VLOOKUP($A86,'382'!$AO$1:$HU$2,16,FALSE)</f>
        <v>0</v>
      </c>
      <c r="S86" s="69">
        <f>VLOOKUP($A86,'382'!$AO$1:$HU$2,17,FALSE)</f>
        <v>0</v>
      </c>
      <c r="T86" s="69">
        <f>VLOOKUP($A86,'382'!$AO$1:$HU$2,18,FALSE)</f>
        <v>0</v>
      </c>
      <c r="U86" s="75">
        <f>VLOOKUP($A86,'382'!$AO$1:$HU$2,19,FALSE)</f>
        <v>0</v>
      </c>
      <c r="V86" s="337"/>
      <c r="W86" s="74">
        <f>VLOOKUP($A86,'382'!$AO$1:$HU$2,20,FALSE)</f>
        <v>0</v>
      </c>
      <c r="X86" s="69">
        <f>VLOOKUP($A86,'382'!$AO$1:$HU$2,21,FALSE)</f>
        <v>0</v>
      </c>
      <c r="Y86" s="69">
        <f>VLOOKUP($A86,'382'!$AO$1:$HU$2,22,FALSE)</f>
        <v>0</v>
      </c>
      <c r="Z86" s="69">
        <f>VLOOKUP($A86,'382'!$AO$1:$HU$2,23,FALSE)</f>
        <v>0</v>
      </c>
      <c r="AA86" s="69">
        <f>VLOOKUP($A86,'382'!$AO$1:$HU$2,24,FALSE)</f>
        <v>0</v>
      </c>
      <c r="AB86" s="69">
        <f>VLOOKUP($A86,'382'!$AO$1:$HU$2,25,FALSE)</f>
        <v>0</v>
      </c>
      <c r="AC86" s="75">
        <f>VLOOKUP($A86,'382'!$AO$1:$HU$2,26,FALSE)</f>
        <v>0</v>
      </c>
      <c r="AD86" s="337"/>
      <c r="AE86" s="74">
        <f>VLOOKUP($A86,'382'!$AO$1:$HU$2,27,FALSE)</f>
        <v>0</v>
      </c>
      <c r="AF86" s="69">
        <f>VLOOKUP($A86,'382'!$AO$1:$HU$2,28,FALSE)</f>
        <v>0</v>
      </c>
      <c r="AG86" s="69">
        <f>VLOOKUP($A86,'382'!$AO$1:$HU$2,29,FALSE)</f>
        <v>0</v>
      </c>
      <c r="AH86" s="69">
        <f>VLOOKUP($A86,'382'!$AO$1:$HU$2,30,FALSE)</f>
        <v>0</v>
      </c>
      <c r="AI86" s="69">
        <f>VLOOKUP($A86,'382'!$AO$1:$HU$2,31,FALSE)</f>
        <v>0</v>
      </c>
      <c r="AJ86" s="69">
        <f>VLOOKUP($A86,'382'!$AO$1:$HU$2,32,FALSE)</f>
        <v>0</v>
      </c>
      <c r="AK86" s="75">
        <f>VLOOKUP($A86,'382'!$AO$1:$HU$2,33,FALSE)</f>
        <v>0</v>
      </c>
      <c r="AL86" s="337"/>
      <c r="AM86" s="74">
        <f>VLOOKUP($A86,'382'!$AO$1:$HU$2,34,FALSE)</f>
        <v>0</v>
      </c>
      <c r="AN86" s="69">
        <f>VLOOKUP($A86,'382'!$AO$1:$HU$2,35,FALSE)</f>
        <v>0</v>
      </c>
      <c r="AO86" s="69">
        <f>VLOOKUP($A86,'382'!$AO$1:$HU$2,36,FALSE)</f>
        <v>0</v>
      </c>
      <c r="AP86" s="69">
        <f>VLOOKUP($A86,'382'!$AO$1:$HU$2,37,FALSE)</f>
        <v>0</v>
      </c>
      <c r="AQ86" s="69">
        <f>VLOOKUP($A86,'382'!$AO$1:$HU$2,38,FALSE)</f>
        <v>0</v>
      </c>
      <c r="AR86" s="69">
        <f>VLOOKUP($A86,'382'!$AO$1:$HU$2,39,FALSE)</f>
        <v>0</v>
      </c>
      <c r="AS86" s="75">
        <f>VLOOKUP($A86,'382'!$AO$1:$HU$2,40,FALSE)</f>
        <v>0</v>
      </c>
      <c r="AT86" s="337"/>
      <c r="AU86" s="74">
        <f>VLOOKUP($A86,'382'!$AO$1:$HU$2,41,FALSE)</f>
        <v>0</v>
      </c>
      <c r="AV86" s="69">
        <f>VLOOKUP($A86,'382'!$AO$1:$HU$2,42,FALSE)</f>
        <v>0</v>
      </c>
      <c r="AW86" s="69">
        <f>VLOOKUP($A86,'382'!$AO$1:$HU$2,43,FALSE)</f>
        <v>0</v>
      </c>
      <c r="AX86" s="69">
        <f>VLOOKUP($A86,'382'!$AO$1:$HU$2,44,FALSE)</f>
        <v>0</v>
      </c>
      <c r="AY86" s="69">
        <f>VLOOKUP($A86,'382'!$AO$1:$HU$2,45,FALSE)</f>
        <v>0</v>
      </c>
      <c r="AZ86" s="69">
        <f>VLOOKUP($A86,'382'!$AO$1:$HU$2,46,FALSE)</f>
        <v>0</v>
      </c>
      <c r="BA86" s="75">
        <f>VLOOKUP($A86,'382'!$AO$1:$HU$2,47,FALSE)</f>
        <v>0</v>
      </c>
      <c r="BB86" s="337"/>
      <c r="BC86" s="74">
        <f>VLOOKUP($A86,'382'!$AO$1:$HU$2,48,FALSE)</f>
        <v>0</v>
      </c>
      <c r="BD86" s="69">
        <f>VLOOKUP($A86,'382'!$AO$1:$HU$2,49,FALSE)</f>
        <v>0</v>
      </c>
      <c r="BE86" s="69">
        <f>VLOOKUP($A86,'382'!$AO$1:$HU$2,50,FALSE)</f>
        <v>0</v>
      </c>
      <c r="BF86" s="69">
        <f>VLOOKUP($A86,'382'!$AO$1:$HU$2,51,FALSE)</f>
        <v>0</v>
      </c>
      <c r="BG86" s="69">
        <f>VLOOKUP($A86,'382'!$AO$1:$HU$2,52,FALSE)</f>
        <v>0</v>
      </c>
      <c r="BH86" s="69">
        <f>VLOOKUP($A86,'382'!$AO$1:$HU$2,53,FALSE)</f>
        <v>0</v>
      </c>
      <c r="BI86" s="75">
        <f>VLOOKUP($A86,'382'!$AO$1:$HU$2,54,FALSE)</f>
        <v>0</v>
      </c>
      <c r="BJ86" s="337"/>
      <c r="BK86" s="74">
        <f>VLOOKUP($A86,'382'!$AO$1:$HU$2,55,FALSE)</f>
        <v>0</v>
      </c>
      <c r="BL86" s="69">
        <f>VLOOKUP($A86,'382'!$AO$1:$HU$2,56,FALSE)</f>
        <v>0</v>
      </c>
      <c r="BM86" s="69">
        <f>VLOOKUP($A86,'382'!$AO$1:$HU$2,57,FALSE)</f>
        <v>0</v>
      </c>
      <c r="BN86" s="69">
        <f>VLOOKUP($A86,'382'!$AO$1:$HU$2,58,FALSE)</f>
        <v>0</v>
      </c>
      <c r="BO86" s="69">
        <f>VLOOKUP($A86,'382'!$AO$1:$HU$2,59,FALSE)</f>
        <v>0</v>
      </c>
      <c r="BP86" s="69">
        <f>VLOOKUP($A86,'382'!$AO$1:$HU$2,60,FALSE)</f>
        <v>0</v>
      </c>
      <c r="BQ86" s="75">
        <f>VLOOKUP($A86,'382'!$AO$1:$HU$2,61,FALSE)</f>
        <v>0</v>
      </c>
      <c r="BR86" s="337"/>
      <c r="BS86" s="74">
        <f>VLOOKUP($A86,'382'!$AO$1:$HU$2,62,FALSE)</f>
        <v>0</v>
      </c>
      <c r="BT86" s="69">
        <f>VLOOKUP($A86,'382'!$AO$1:$HU$2,63,FALSE)</f>
        <v>0</v>
      </c>
      <c r="BU86" s="69">
        <f>VLOOKUP($A86,'382'!$AO$1:$HU$2,64,FALSE)</f>
        <v>0</v>
      </c>
      <c r="BV86" s="69">
        <f>VLOOKUP($A86,'382'!$AO$1:$HU$2,65,FALSE)</f>
        <v>0</v>
      </c>
      <c r="BW86" s="69">
        <f>VLOOKUP($A86,'382'!$AO$1:$HU$2,66,FALSE)</f>
        <v>0</v>
      </c>
      <c r="BX86" s="69">
        <f>VLOOKUP($A86,'382'!$AO$1:$HU$2,67,FALSE)</f>
        <v>0</v>
      </c>
      <c r="BY86" s="75">
        <f>VLOOKUP($A86,'382'!$AO$1:$HU$2,68,FALSE)</f>
        <v>0</v>
      </c>
      <c r="BZ86" s="337"/>
      <c r="CA86" s="74">
        <f>VLOOKUP($A86,'382'!$AO$1:$HU$2,69,FALSE)</f>
        <v>0</v>
      </c>
      <c r="CB86" s="69">
        <f>VLOOKUP($A86,'382'!$AO$1:$HU$2,70,FALSE)</f>
        <v>0</v>
      </c>
      <c r="CC86" s="69">
        <f>VLOOKUP($A86,'382'!$AO$1:$HU$2,71,FALSE)</f>
        <v>0</v>
      </c>
      <c r="CD86" s="69">
        <f>VLOOKUP($A86,'382'!$AO$1:$HU$2,72,FALSE)</f>
        <v>0</v>
      </c>
      <c r="CE86" s="69">
        <f>VLOOKUP($A86,'382'!$AO$1:$HU$2,73,FALSE)</f>
        <v>0</v>
      </c>
      <c r="CF86" s="69">
        <f>VLOOKUP($A86,'382'!$AO$1:$HU$2,74,FALSE)</f>
        <v>0</v>
      </c>
      <c r="CG86" s="75">
        <f>VLOOKUP($A86,'382'!$AO$1:$HU$2,75,FALSE)</f>
        <v>0</v>
      </c>
      <c r="CH86" s="337"/>
      <c r="CI86" s="74">
        <f>VLOOKUP($A86,'382'!$AO$1:$HU$2,76,FALSE)</f>
        <v>0</v>
      </c>
      <c r="CJ86" s="69">
        <f>VLOOKUP($A86,'382'!$AO$1:$HU$2,77,FALSE)</f>
        <v>0</v>
      </c>
      <c r="CK86" s="69">
        <f>VLOOKUP($A86,'382'!$AO$1:$HU$2,78,FALSE)</f>
        <v>0</v>
      </c>
      <c r="CL86" s="69">
        <f>VLOOKUP($A86,'382'!$AO$1:$HU$2,79,FALSE)</f>
        <v>0</v>
      </c>
      <c r="CM86" s="69">
        <f>VLOOKUP($A86,'382'!$AO$1:$HU$2,80,FALSE)</f>
        <v>0</v>
      </c>
      <c r="CN86" s="69">
        <f>VLOOKUP($A86,'382'!$AO$1:$HU$2,81,FALSE)</f>
        <v>0</v>
      </c>
      <c r="CO86" s="75">
        <f>VLOOKUP($A86,'382'!$AO$1:$HU$2,82,FALSE)</f>
        <v>0</v>
      </c>
      <c r="CP86" s="337"/>
      <c r="CQ86" s="74">
        <f>VLOOKUP($A86,'382'!$AO$1:$HU$2,83,FALSE)</f>
        <v>0</v>
      </c>
      <c r="CR86" s="69">
        <f>VLOOKUP($A86,'382'!$AO$1:$HU$2,84,FALSE)</f>
        <v>0</v>
      </c>
      <c r="CS86" s="69">
        <f>VLOOKUP($A86,'382'!$AO$1:$HU$2,85,FALSE)</f>
        <v>0</v>
      </c>
      <c r="CT86" s="69">
        <f>VLOOKUP($A86,'382'!$AO$1:$HU$2,86,FALSE)</f>
        <v>0</v>
      </c>
      <c r="CU86" s="69">
        <f>VLOOKUP($A86,'382'!$AO$1:$HU$2,87,FALSE)</f>
        <v>0</v>
      </c>
      <c r="CV86" s="69">
        <f>VLOOKUP($A86,'382'!$AO$1:$HU$2,88,FALSE)</f>
        <v>0</v>
      </c>
      <c r="CW86" s="75">
        <f>VLOOKUP($A86,'382'!$AO$1:$HU$2,89,FALSE)</f>
        <v>0</v>
      </c>
      <c r="CX86" s="337"/>
      <c r="CY86" s="74">
        <f>VLOOKUP($A86,'382'!$AO$1:$HU$2,90,FALSE)</f>
        <v>0</v>
      </c>
      <c r="CZ86" s="69">
        <f>VLOOKUP($A86,'382'!$AO$1:$HU$2,91,FALSE)</f>
        <v>0</v>
      </c>
      <c r="DA86" s="69">
        <f>VLOOKUP($A86,'382'!$AO$1:$HU$2,92,FALSE)</f>
        <v>0</v>
      </c>
      <c r="DB86" s="69">
        <f>VLOOKUP($A86,'382'!$AO$1:$HU$2,93,FALSE)</f>
        <v>0</v>
      </c>
      <c r="DC86" s="69">
        <f>VLOOKUP($A86,'382'!$AO$1:$HU$2,94,FALSE)</f>
        <v>0</v>
      </c>
      <c r="DD86" s="69">
        <f>VLOOKUP($A86,'382'!$AO$1:$HU$2,95,FALSE)</f>
        <v>0</v>
      </c>
      <c r="DE86" s="75">
        <f>VLOOKUP($A86,'382'!$AO$1:$HU$2,96,FALSE)</f>
        <v>0</v>
      </c>
      <c r="DF86" s="337"/>
      <c r="DG86" s="74">
        <f>VLOOKUP($A86,'382'!$AO$1:$HU$2,97,FALSE)</f>
        <v>0</v>
      </c>
      <c r="DH86" s="69">
        <f>VLOOKUP($A86,'382'!$AO$1:$HU$2,98,FALSE)</f>
        <v>0</v>
      </c>
      <c r="DI86" s="69">
        <f>VLOOKUP($A86,'382'!$AO$1:$HU$2,99,FALSE)</f>
        <v>0</v>
      </c>
      <c r="DJ86" s="69">
        <f>VLOOKUP($A86,'382'!$AO$1:$HU$2,100,FALSE)</f>
        <v>0</v>
      </c>
      <c r="DK86" s="69">
        <f>VLOOKUP($A86,'382'!$AO$1:$HU$2,101,FALSE)</f>
        <v>0</v>
      </c>
      <c r="DL86" s="69">
        <f>VLOOKUP($A86,'382'!$AO$1:$HU$2,102,FALSE)</f>
        <v>0</v>
      </c>
      <c r="DM86" s="75">
        <f>VLOOKUP($A86,'382'!$AO$1:$HU$2,103,FALSE)</f>
        <v>0</v>
      </c>
      <c r="DN86" s="337"/>
      <c r="DO86" s="74">
        <f>VLOOKUP($A86,'382'!$AO$1:$HU$2,104,FALSE)</f>
        <v>0</v>
      </c>
      <c r="DP86" s="69">
        <f>VLOOKUP($A86,'382'!$AO$1:$HU$2,105,FALSE)</f>
        <v>0</v>
      </c>
      <c r="DQ86" s="69">
        <f>VLOOKUP($A86,'382'!$AO$1:$HU$2,106,FALSE)</f>
        <v>0</v>
      </c>
      <c r="DR86" s="69">
        <f>VLOOKUP($A86,'382'!$AO$1:$HU$2,107,FALSE)</f>
        <v>0</v>
      </c>
      <c r="DS86" s="69">
        <f>VLOOKUP($A86,'382'!$AO$1:$HU$2,108,FALSE)</f>
        <v>0</v>
      </c>
      <c r="DT86" s="69">
        <f>VLOOKUP($A86,'382'!$AO$1:$HU$2,109,FALSE)</f>
        <v>0</v>
      </c>
      <c r="DU86" s="75">
        <f>VLOOKUP($A86,'382'!$AO$1:$HU$2,110,FALSE)</f>
        <v>0</v>
      </c>
      <c r="DV86" s="337"/>
      <c r="DW86" s="74">
        <f>VLOOKUP($A86,'382'!$AO$1:$HU$2,111,FALSE)</f>
        <v>0</v>
      </c>
      <c r="DX86" s="69">
        <f>VLOOKUP($A86,'382'!$AO$1:$HU$2,112,FALSE)</f>
        <v>0</v>
      </c>
      <c r="DY86" s="69">
        <f>VLOOKUP($A86,'382'!$AO$1:$HU$2,113,FALSE)</f>
        <v>0</v>
      </c>
      <c r="DZ86" s="69">
        <f>VLOOKUP($A86,'382'!$AO$1:$HU$2,114,FALSE)</f>
        <v>0</v>
      </c>
      <c r="EA86" s="69">
        <f>VLOOKUP($A86,'382'!$AO$1:$HU$2,115,FALSE)</f>
        <v>0</v>
      </c>
      <c r="EB86" s="69">
        <f>VLOOKUP($A86,'382'!$AO$1:$HU$2,116,FALSE)</f>
        <v>0</v>
      </c>
      <c r="EC86" s="75">
        <f>VLOOKUP($A86,'382'!$AO$1:$HU$2,117,FALSE)</f>
        <v>0</v>
      </c>
      <c r="ED86" s="337"/>
      <c r="EE86" s="74">
        <f>VLOOKUP($A86,'382'!$AO$1:$HU$2,118,FALSE)</f>
        <v>0</v>
      </c>
      <c r="EF86" s="69">
        <f>VLOOKUP($A86,'382'!$AO$1:$HU$2,119,FALSE)</f>
        <v>0</v>
      </c>
      <c r="EG86" s="69">
        <f>VLOOKUP($A86,'382'!$AO$1:$HU$2,120,FALSE)</f>
        <v>0</v>
      </c>
      <c r="EH86" s="69">
        <f>VLOOKUP($A86,'382'!$AO$1:$HU$2,121,FALSE)</f>
        <v>0</v>
      </c>
      <c r="EI86" s="69">
        <f>VLOOKUP($A86,'382'!$AO$1:$HU$2,122,FALSE)</f>
        <v>0</v>
      </c>
      <c r="EJ86" s="69">
        <f>VLOOKUP($A86,'382'!$AO$1:$HU$2,123,FALSE)</f>
        <v>0</v>
      </c>
      <c r="EK86" s="75">
        <f>VLOOKUP($A86,'382'!$AO$1:$HU$2,124,FALSE)</f>
        <v>0</v>
      </c>
      <c r="EL86" s="337"/>
      <c r="EM86" s="74">
        <f>VLOOKUP($A86,'382'!$AO$1:$HU$2,125,FALSE)</f>
        <v>0</v>
      </c>
      <c r="EN86" s="69">
        <f>VLOOKUP($A86,'382'!$AO$1:$HU$2,126,FALSE)</f>
        <v>0</v>
      </c>
      <c r="EO86" s="69">
        <f>VLOOKUP($A86,'382'!$AO$1:$HU$2,127,FALSE)</f>
        <v>0</v>
      </c>
      <c r="EP86" s="69">
        <f>VLOOKUP($A86,'382'!$AO$1:$HU$2,128,FALSE)</f>
        <v>0</v>
      </c>
      <c r="EQ86" s="69">
        <f>VLOOKUP($A86,'382'!$AO$1:$HU$2,129,FALSE)</f>
        <v>0</v>
      </c>
      <c r="ER86" s="69">
        <f>VLOOKUP($A86,'382'!$AO$1:$HU$2,130,FALSE)</f>
        <v>0</v>
      </c>
      <c r="ES86" s="75">
        <f>VLOOKUP($A86,'382'!$AO$1:$HU$2,131,FALSE)</f>
        <v>0</v>
      </c>
      <c r="ET86" s="337"/>
      <c r="EU86" s="74">
        <f>VLOOKUP($A86,'382'!$AO$1:$HU$2,132,FALSE)</f>
        <v>0</v>
      </c>
      <c r="EV86" s="69">
        <f>VLOOKUP($A86,'382'!$AO$1:$HU$2,133,FALSE)</f>
        <v>0</v>
      </c>
      <c r="EW86" s="69">
        <f>VLOOKUP($A86,'382'!$AO$1:$HU$2,134,FALSE)</f>
        <v>0</v>
      </c>
      <c r="EX86" s="69">
        <f>VLOOKUP($A86,'382'!$AO$1:$HU$2,135,FALSE)</f>
        <v>0</v>
      </c>
      <c r="EY86" s="69">
        <f>VLOOKUP($A86,'382'!$AO$1:$HU$2,136,FALSE)</f>
        <v>0</v>
      </c>
      <c r="EZ86" s="69">
        <f>VLOOKUP($A86,'382'!$AO$1:$HU$2,137,FALSE)</f>
        <v>0</v>
      </c>
      <c r="FA86" s="75">
        <f>VLOOKUP($A86,'382'!$AO$1:$HU$2,138,FALSE)</f>
        <v>0</v>
      </c>
      <c r="FB86" s="337"/>
      <c r="FC86" s="74">
        <f>VLOOKUP($A86,'382'!$AO$1:$HU$2,139,FALSE)</f>
        <v>0</v>
      </c>
      <c r="FD86" s="69">
        <f>VLOOKUP($A86,'382'!$AO$1:$HU$2,140,FALSE)</f>
        <v>0</v>
      </c>
      <c r="FE86" s="69">
        <f>VLOOKUP($A86,'382'!$AO$1:$HU$2,141,FALSE)</f>
        <v>0</v>
      </c>
      <c r="FF86" s="69">
        <f>VLOOKUP($A86,'382'!$AO$1:$HU$2,142,FALSE)</f>
        <v>0</v>
      </c>
      <c r="FG86" s="69">
        <f>VLOOKUP($A86,'382'!$AO$1:$HU$2,143,FALSE)</f>
        <v>0</v>
      </c>
      <c r="FH86" s="69">
        <f>VLOOKUP($A86,'382'!$AO$1:$HU$2,144,FALSE)</f>
        <v>0</v>
      </c>
      <c r="FI86" s="75">
        <f>VLOOKUP($A86,'382'!$AO$1:$HU$2,145,FALSE)</f>
        <v>0</v>
      </c>
      <c r="FJ86" s="337"/>
      <c r="FK86" s="74">
        <f>VLOOKUP($A86,'382'!$AO$1:$HU$2,146,FALSE)</f>
        <v>0</v>
      </c>
      <c r="FL86" s="69">
        <f>VLOOKUP($A86,'382'!$AO$1:$HU$2,147,FALSE)</f>
        <v>0</v>
      </c>
      <c r="FM86" s="69">
        <f>VLOOKUP($A86,'382'!$AO$1:$HU$2,148,FALSE)</f>
        <v>0</v>
      </c>
      <c r="FN86" s="69">
        <f>VLOOKUP($A86,'382'!$AO$1:$HU$2,149,FALSE)</f>
        <v>0</v>
      </c>
      <c r="FO86" s="69">
        <f>VLOOKUP($A86,'382'!$AO$1:$HU$2,150,FALSE)</f>
        <v>0</v>
      </c>
      <c r="FP86" s="69">
        <f>VLOOKUP($A86,'382'!$AO$1:$HU$2,151,FALSE)</f>
        <v>0</v>
      </c>
      <c r="FQ86" s="75">
        <f>VLOOKUP($A86,'382'!$AO$1:$HU$2,152,FALSE)</f>
        <v>0</v>
      </c>
      <c r="FR86" s="337"/>
      <c r="FS86" s="74">
        <f>VLOOKUP($A86,'382'!$AO$1:$HU$2,153,FALSE)</f>
        <v>0</v>
      </c>
      <c r="FT86" s="69">
        <f>VLOOKUP($A86,'382'!$AO$1:$HU$2,154,FALSE)</f>
        <v>0</v>
      </c>
      <c r="FU86" s="69">
        <f>VLOOKUP($A86,'382'!$AO$1:$HU$2,155,FALSE)</f>
        <v>0</v>
      </c>
      <c r="FV86" s="69">
        <f>VLOOKUP($A86,'382'!$AO$1:$HU$2,156,FALSE)</f>
        <v>0</v>
      </c>
      <c r="FW86" s="69">
        <f>VLOOKUP($A86,'382'!$AO$1:$HU$2,157,FALSE)</f>
        <v>0</v>
      </c>
      <c r="FX86" s="69">
        <f>VLOOKUP($A86,'382'!$AO$1:$HU$2,158,FALSE)</f>
        <v>0</v>
      </c>
      <c r="FY86" s="75">
        <f>VLOOKUP($A86,'382'!$AO$1:$HU$2,159,FALSE)</f>
        <v>0</v>
      </c>
      <c r="FZ86" s="337"/>
      <c r="GA86" s="74">
        <f>VLOOKUP($A86,'382'!$AO$1:$HU$2,160,FALSE)</f>
        <v>0</v>
      </c>
      <c r="GB86" s="69">
        <f>VLOOKUP($A86,'382'!$AO$1:$HU$2,161,FALSE)</f>
        <v>0</v>
      </c>
      <c r="GC86" s="69">
        <f>VLOOKUP($A86,'382'!$AO$1:$HU$2,162,FALSE)</f>
        <v>0</v>
      </c>
      <c r="GD86" s="69">
        <f>VLOOKUP($A86,'382'!$AO$1:$HU$2,163,FALSE)</f>
        <v>0</v>
      </c>
      <c r="GE86" s="69">
        <f>VLOOKUP($A86,'382'!$AO$1:$HU$2,164,FALSE)</f>
        <v>0</v>
      </c>
      <c r="GF86" s="69">
        <f>VLOOKUP($A86,'382'!$AO$1:$HU$2,165,FALSE)</f>
        <v>0</v>
      </c>
      <c r="GG86" s="75">
        <f>VLOOKUP($A86,'382'!$AO$1:$HU$2,166,FALSE)</f>
        <v>0</v>
      </c>
      <c r="GH86" s="337"/>
      <c r="GI86" s="74">
        <f>VLOOKUP($A86,'382'!$AO$1:$HU$2,167,FALSE)</f>
        <v>0</v>
      </c>
      <c r="GJ86" s="69">
        <f>VLOOKUP($A86,'382'!$AO$1:$HU$2,168,FALSE)</f>
        <v>0</v>
      </c>
      <c r="GK86" s="69">
        <f>VLOOKUP($A86,'382'!$AO$1:$HU$2,169,FALSE)</f>
        <v>0</v>
      </c>
      <c r="GL86" s="69">
        <f>VLOOKUP($A86,'382'!$AO$1:$HU$2,170,FALSE)</f>
        <v>0</v>
      </c>
      <c r="GM86" s="69">
        <f>VLOOKUP($A86,'382'!$AO$1:$HU$2,171,FALSE)</f>
        <v>0</v>
      </c>
      <c r="GN86" s="69">
        <f>VLOOKUP($A86,'382'!$AO$1:$HU$2,172,FALSE)</f>
        <v>0</v>
      </c>
      <c r="GO86" s="75">
        <f>VLOOKUP($A86,'382'!$AO$1:$HU$2,173,FALSE)</f>
        <v>0</v>
      </c>
      <c r="GP86" s="337"/>
      <c r="GQ86" s="74">
        <f>VLOOKUP($A86,'382'!$AO$1:$HU$2,174,FALSE)</f>
        <v>0</v>
      </c>
      <c r="GR86" s="69">
        <f>VLOOKUP($A86,'382'!$AO$1:$HU$2,175,FALSE)</f>
        <v>0</v>
      </c>
      <c r="GS86" s="69">
        <f>VLOOKUP($A86,'382'!$AO$1:$HU$2,176,FALSE)</f>
        <v>0</v>
      </c>
      <c r="GT86" s="69">
        <f>VLOOKUP($A86,'382'!$AO$1:$HU$2,177,FALSE)</f>
        <v>0</v>
      </c>
      <c r="GU86" s="69">
        <f>VLOOKUP($A86,'382'!$AO$1:$HU$2,178,FALSE)</f>
        <v>0</v>
      </c>
      <c r="GV86" s="69">
        <f>VLOOKUP($A86,'382'!$AO$1:$HU$2,179,FALSE)</f>
        <v>0</v>
      </c>
      <c r="GW86" s="75">
        <f>VLOOKUP($A86,'382'!$AO$1:$HU$2,180,FALSE)</f>
        <v>0</v>
      </c>
      <c r="GX86" s="337"/>
      <c r="GY86" s="74">
        <f>VLOOKUP($A86,'382'!$AO$1:$HU$2,181,FALSE)</f>
        <v>0</v>
      </c>
      <c r="GZ86" s="69">
        <f>VLOOKUP($A86,'382'!$AO$1:$HU$2,182,FALSE)</f>
        <v>0</v>
      </c>
      <c r="HA86" s="69">
        <f>VLOOKUP($A86,'382'!$AO$1:$HU$2,183,FALSE)</f>
        <v>0</v>
      </c>
      <c r="HB86" s="69">
        <f>VLOOKUP($A86,'382'!$AO$1:$HU$2,184,FALSE)</f>
        <v>0</v>
      </c>
      <c r="HC86" s="69">
        <f>VLOOKUP($A86,'382'!$AO$1:$HU$2,185,FALSE)</f>
        <v>0</v>
      </c>
      <c r="HD86" s="69">
        <f>VLOOKUP($A86,'382'!$AO$1:$HU$2,186,FALSE)</f>
        <v>0</v>
      </c>
      <c r="HE86" s="124">
        <f>VLOOKUP($A86,'382'!$AO$1:$HU$2,187,FALSE)</f>
        <v>0</v>
      </c>
      <c r="HF86" s="24"/>
    </row>
    <row r="87" spans="1:214" x14ac:dyDescent="0.25">
      <c r="A87" s="290">
        <f t="shared" si="0"/>
        <v>283</v>
      </c>
      <c r="B87" s="290">
        <f>VLOOKUP($A87,'383'!$AG$1:$HM$2,2,FALSE)</f>
        <v>0</v>
      </c>
      <c r="C87" s="291">
        <f>VLOOKUP($A87,'383'!$AG$1:$HM$2,3,FALSE)</f>
        <v>0</v>
      </c>
      <c r="D87" s="290">
        <f>VLOOKUP($A87,'383'!$AG$1:$HM$2,4,FALSE)</f>
        <v>0</v>
      </c>
      <c r="E87" s="292">
        <f>VLOOKUP($A87,'383'!$AG$1:$HM$2,5,FALSE)</f>
        <v>0</v>
      </c>
      <c r="F87" s="337"/>
      <c r="G87" s="73">
        <f>VLOOKUP($A87,'383'!$AG$1:$HM$2,6,FALSE)</f>
        <v>0</v>
      </c>
      <c r="H87" s="24">
        <f>VLOOKUP($A87,'383'!$AG$1:$HM$2,7,FALSE)</f>
        <v>0</v>
      </c>
      <c r="I87" s="24">
        <f>VLOOKUP($A87,'383'!$AG$1:$HM$2,8,FALSE)</f>
        <v>0</v>
      </c>
      <c r="J87" s="24">
        <f>VLOOKUP($A87,'383'!$AG$1:$HM$2,9,FALSE)</f>
        <v>0</v>
      </c>
      <c r="K87" s="24">
        <f>VLOOKUP($A87,'383'!$AG$1:$HM$2,10,FALSE)</f>
        <v>0</v>
      </c>
      <c r="L87" s="24">
        <f>VLOOKUP($A87,'383'!$AG$1:$HM$2,11,FALSE)</f>
        <v>0</v>
      </c>
      <c r="M87" s="137">
        <f>VLOOKUP($A87,'383'!$AG$1:$HM$2,12,FALSE)</f>
        <v>0</v>
      </c>
      <c r="N87" s="337"/>
      <c r="O87" s="74">
        <f>VLOOKUP($A87,'383'!$AG$1:$HM$2,13,FALSE)</f>
        <v>0</v>
      </c>
      <c r="P87" s="69">
        <f>VLOOKUP($A87,'383'!$AG$1:$HM$2,14,FALSE)</f>
        <v>0</v>
      </c>
      <c r="Q87" s="69">
        <f>VLOOKUP($A87,'383'!$AG$1:$HM$2,15,FALSE)</f>
        <v>0</v>
      </c>
      <c r="R87" s="69">
        <f>VLOOKUP($A87,'383'!$AG$1:$HM$2,16,FALSE)</f>
        <v>0</v>
      </c>
      <c r="S87" s="69">
        <f>VLOOKUP($A87,'383'!$AG$1:$HM$2,17,FALSE)</f>
        <v>0</v>
      </c>
      <c r="T87" s="69">
        <f>VLOOKUP($A87,'383'!$AG$1:$HM$2,18,FALSE)</f>
        <v>0</v>
      </c>
      <c r="U87" s="75">
        <f>VLOOKUP($A87,'383'!$AG$1:$HM$2,19,FALSE)</f>
        <v>0</v>
      </c>
      <c r="V87" s="337"/>
      <c r="W87" s="74">
        <f>VLOOKUP($A87,'383'!$AG$1:$HM$2,20,FALSE)</f>
        <v>0</v>
      </c>
      <c r="X87" s="69">
        <f>VLOOKUP($A87,'383'!$AG$1:$HM$2,21,FALSE)</f>
        <v>0</v>
      </c>
      <c r="Y87" s="69">
        <f>VLOOKUP($A87,'383'!$AG$1:$HM$2,22,FALSE)</f>
        <v>0</v>
      </c>
      <c r="Z87" s="69">
        <f>VLOOKUP($A87,'383'!$AG$1:$HM$2,23,FALSE)</f>
        <v>0</v>
      </c>
      <c r="AA87" s="69">
        <f>VLOOKUP($A87,'383'!$AG$1:$HM$2,24,FALSE)</f>
        <v>0</v>
      </c>
      <c r="AB87" s="69">
        <f>VLOOKUP($A87,'383'!$AG$1:$HM$2,25,FALSE)</f>
        <v>0</v>
      </c>
      <c r="AC87" s="75">
        <f>VLOOKUP($A87,'383'!$AG$1:$HM$2,26,FALSE)</f>
        <v>0</v>
      </c>
      <c r="AD87" s="337"/>
      <c r="AE87" s="74">
        <f>VLOOKUP($A87,'383'!$AG$1:$HM$2,27,FALSE)</f>
        <v>0</v>
      </c>
      <c r="AF87" s="69">
        <f>VLOOKUP($A87,'383'!$AG$1:$HM$2,28,FALSE)</f>
        <v>0</v>
      </c>
      <c r="AG87" s="69">
        <f>VLOOKUP($A87,'383'!$AG$1:$HM$2,29,FALSE)</f>
        <v>0</v>
      </c>
      <c r="AH87" s="69">
        <f>VLOOKUP($A87,'383'!$AG$1:$HM$2,30,FALSE)</f>
        <v>0</v>
      </c>
      <c r="AI87" s="69">
        <f>VLOOKUP($A87,'383'!$AG$1:$HM$2,31,FALSE)</f>
        <v>0</v>
      </c>
      <c r="AJ87" s="69">
        <f>VLOOKUP($A87,'383'!$AG$1:$HM$2,32,FALSE)</f>
        <v>0</v>
      </c>
      <c r="AK87" s="75">
        <f>VLOOKUP($A87,'383'!$AG$1:$HM$2,33,FALSE)</f>
        <v>0</v>
      </c>
      <c r="AL87" s="337"/>
      <c r="AM87" s="74">
        <f>VLOOKUP($A87,'383'!$AG$1:$HM$2,34,FALSE)</f>
        <v>0</v>
      </c>
      <c r="AN87" s="69">
        <f>VLOOKUP($A87,'383'!$AG$1:$HM$2,35,FALSE)</f>
        <v>0</v>
      </c>
      <c r="AO87" s="69">
        <f>VLOOKUP($A87,'383'!$AG$1:$HM$2,36,FALSE)</f>
        <v>0</v>
      </c>
      <c r="AP87" s="69">
        <f>VLOOKUP($A87,'383'!$AG$1:$HM$2,37,FALSE)</f>
        <v>0</v>
      </c>
      <c r="AQ87" s="69">
        <f>VLOOKUP($A87,'383'!$AG$1:$HM$2,38,FALSE)</f>
        <v>0</v>
      </c>
      <c r="AR87" s="69">
        <f>VLOOKUP($A87,'383'!$AG$1:$HM$2,39,FALSE)</f>
        <v>0</v>
      </c>
      <c r="AS87" s="75">
        <f>VLOOKUP($A87,'383'!$AG$1:$HM$2,40,FALSE)</f>
        <v>0</v>
      </c>
      <c r="AT87" s="337"/>
      <c r="AU87" s="74">
        <f>VLOOKUP($A87,'383'!$AG$1:$HM$2,41,FALSE)</f>
        <v>0</v>
      </c>
      <c r="AV87" s="69">
        <f>VLOOKUP($A87,'383'!$AG$1:$HM$2,42,FALSE)</f>
        <v>0</v>
      </c>
      <c r="AW87" s="69">
        <f>VLOOKUP($A87,'383'!$AG$1:$HM$2,43,FALSE)</f>
        <v>0</v>
      </c>
      <c r="AX87" s="69">
        <f>VLOOKUP($A87,'383'!$AG$1:$HM$2,44,FALSE)</f>
        <v>0</v>
      </c>
      <c r="AY87" s="69">
        <f>VLOOKUP($A87,'383'!$AG$1:$HM$2,45,FALSE)</f>
        <v>0</v>
      </c>
      <c r="AZ87" s="69">
        <f>VLOOKUP($A87,'383'!$AG$1:$HM$2,46,FALSE)</f>
        <v>0</v>
      </c>
      <c r="BA87" s="75">
        <f>VLOOKUP($A87,'383'!$AG$1:$HM$2,47,FALSE)</f>
        <v>0</v>
      </c>
      <c r="BB87" s="337"/>
      <c r="BC87" s="74">
        <f>VLOOKUP($A87,'383'!$AG$1:$HM$2,48,FALSE)</f>
        <v>0</v>
      </c>
      <c r="BD87" s="69">
        <f>VLOOKUP($A87,'383'!$AG$1:$HM$2,49,FALSE)</f>
        <v>0</v>
      </c>
      <c r="BE87" s="69">
        <f>VLOOKUP($A87,'383'!$AG$1:$HM$2,50,FALSE)</f>
        <v>0</v>
      </c>
      <c r="BF87" s="69">
        <f>VLOOKUP($A87,'383'!$AG$1:$HM$2,51,FALSE)</f>
        <v>0</v>
      </c>
      <c r="BG87" s="69">
        <f>VLOOKUP($A87,'383'!$AG$1:$HM$2,52,FALSE)</f>
        <v>0</v>
      </c>
      <c r="BH87" s="69">
        <f>VLOOKUP($A87,'383'!$AG$1:$HM$2,53,FALSE)</f>
        <v>0</v>
      </c>
      <c r="BI87" s="75">
        <f>VLOOKUP($A87,'383'!$AG$1:$HM$2,54,FALSE)</f>
        <v>0</v>
      </c>
      <c r="BJ87" s="337"/>
      <c r="BK87" s="74">
        <f>VLOOKUP($A87,'383'!$AG$1:$HM$2,55,FALSE)</f>
        <v>0</v>
      </c>
      <c r="BL87" s="69">
        <f>VLOOKUP($A87,'383'!$AG$1:$HM$2,56,FALSE)</f>
        <v>0</v>
      </c>
      <c r="BM87" s="69">
        <f>VLOOKUP($A87,'383'!$AG$1:$HM$2,57,FALSE)</f>
        <v>0</v>
      </c>
      <c r="BN87" s="69">
        <f>VLOOKUP($A87,'383'!$AG$1:$HM$2,58,FALSE)</f>
        <v>0</v>
      </c>
      <c r="BO87" s="69">
        <f>VLOOKUP($A87,'383'!$AG$1:$HM$2,59,FALSE)</f>
        <v>0</v>
      </c>
      <c r="BP87" s="69">
        <f>VLOOKUP($A87,'383'!$AG$1:$HM$2,60,FALSE)</f>
        <v>0</v>
      </c>
      <c r="BQ87" s="75">
        <f>VLOOKUP($A87,'383'!$AG$1:$HM$2,61,FALSE)</f>
        <v>0</v>
      </c>
      <c r="BR87" s="337"/>
      <c r="BS87" s="74">
        <f>VLOOKUP($A87,'383'!$AG$1:$HM$2,62,FALSE)</f>
        <v>0</v>
      </c>
      <c r="BT87" s="69">
        <f>VLOOKUP($A87,'383'!$AG$1:$HM$2,63,FALSE)</f>
        <v>0</v>
      </c>
      <c r="BU87" s="69">
        <f>VLOOKUP($A87,'383'!$AG$1:$HM$2,64,FALSE)</f>
        <v>0</v>
      </c>
      <c r="BV87" s="69">
        <f>VLOOKUP($A87,'383'!$AG$1:$HM$2,65,FALSE)</f>
        <v>0</v>
      </c>
      <c r="BW87" s="69">
        <f>VLOOKUP($A87,'383'!$AG$1:$HM$2,66,FALSE)</f>
        <v>0</v>
      </c>
      <c r="BX87" s="69">
        <f>VLOOKUP($A87,'383'!$AG$1:$HM$2,67,FALSE)</f>
        <v>0</v>
      </c>
      <c r="BY87" s="75">
        <f>VLOOKUP($A87,'383'!$AG$1:$HM$2,68,FALSE)</f>
        <v>0</v>
      </c>
      <c r="BZ87" s="337"/>
      <c r="CA87" s="74">
        <f>VLOOKUP($A87,'383'!$AG$1:$HM$2,69,FALSE)</f>
        <v>0</v>
      </c>
      <c r="CB87" s="69">
        <f>VLOOKUP($A87,'383'!$AG$1:$HM$2,70,FALSE)</f>
        <v>0</v>
      </c>
      <c r="CC87" s="69">
        <f>VLOOKUP($A87,'383'!$AG$1:$HM$2,71,FALSE)</f>
        <v>0</v>
      </c>
      <c r="CD87" s="69">
        <f>VLOOKUP($A87,'383'!$AG$1:$HM$2,72,FALSE)</f>
        <v>0</v>
      </c>
      <c r="CE87" s="69">
        <f>VLOOKUP($A87,'383'!$AG$1:$HM$2,73,FALSE)</f>
        <v>0</v>
      </c>
      <c r="CF87" s="69">
        <f>VLOOKUP($A87,'383'!$AG$1:$HM$2,74,FALSE)</f>
        <v>0</v>
      </c>
      <c r="CG87" s="75">
        <f>VLOOKUP($A87,'383'!$AG$1:$HM$2,75,FALSE)</f>
        <v>0</v>
      </c>
      <c r="CH87" s="337"/>
      <c r="CI87" s="74">
        <f>VLOOKUP($A87,'383'!$AG$1:$HM$2,76,FALSE)</f>
        <v>0</v>
      </c>
      <c r="CJ87" s="69">
        <f>VLOOKUP($A87,'383'!$AG$1:$HM$2,77,FALSE)</f>
        <v>0</v>
      </c>
      <c r="CK87" s="69">
        <f>VLOOKUP($A87,'383'!$AG$1:$HM$2,78,FALSE)</f>
        <v>0</v>
      </c>
      <c r="CL87" s="69">
        <f>VLOOKUP($A87,'383'!$AG$1:$HM$2,79,FALSE)</f>
        <v>0</v>
      </c>
      <c r="CM87" s="69">
        <f>VLOOKUP($A87,'383'!$AG$1:$HM$2,80,FALSE)</f>
        <v>0</v>
      </c>
      <c r="CN87" s="69">
        <f>VLOOKUP($A87,'383'!$AG$1:$HM$2,81,FALSE)</f>
        <v>0</v>
      </c>
      <c r="CO87" s="75">
        <f>VLOOKUP($A87,'383'!$AG$1:$HM$2,82,FALSE)</f>
        <v>0</v>
      </c>
      <c r="CP87" s="337"/>
      <c r="CQ87" s="74">
        <f>VLOOKUP($A87,'383'!$AG$1:$HM$2,83,FALSE)</f>
        <v>0</v>
      </c>
      <c r="CR87" s="69">
        <f>VLOOKUP($A87,'383'!$AG$1:$HM$2,84,FALSE)</f>
        <v>0</v>
      </c>
      <c r="CS87" s="69">
        <f>VLOOKUP($A87,'383'!$AG$1:$HM$2,85,FALSE)</f>
        <v>0</v>
      </c>
      <c r="CT87" s="69">
        <f>VLOOKUP($A87,'383'!$AG$1:$HM$2,86,FALSE)</f>
        <v>0</v>
      </c>
      <c r="CU87" s="69">
        <f>VLOOKUP($A87,'383'!$AG$1:$HM$2,87,FALSE)</f>
        <v>0</v>
      </c>
      <c r="CV87" s="69">
        <f>VLOOKUP($A87,'383'!$AG$1:$HM$2,88,FALSE)</f>
        <v>0</v>
      </c>
      <c r="CW87" s="75">
        <f>VLOOKUP($A87,'383'!$AG$1:$HM$2,89,FALSE)</f>
        <v>0</v>
      </c>
      <c r="CX87" s="337"/>
      <c r="CY87" s="74">
        <f>VLOOKUP($A87,'383'!$AG$1:$HM$2,90,FALSE)</f>
        <v>0</v>
      </c>
      <c r="CZ87" s="69">
        <f>VLOOKUP($A87,'383'!$AG$1:$HM$2,91,FALSE)</f>
        <v>0</v>
      </c>
      <c r="DA87" s="69">
        <f>VLOOKUP($A87,'383'!$AG$1:$HM$2,92,FALSE)</f>
        <v>0</v>
      </c>
      <c r="DB87" s="69">
        <f>VLOOKUP($A87,'383'!$AG$1:$HM$2,93,FALSE)</f>
        <v>0</v>
      </c>
      <c r="DC87" s="69">
        <f>VLOOKUP($A87,'383'!$AG$1:$HM$2,94,FALSE)</f>
        <v>0</v>
      </c>
      <c r="DD87" s="69">
        <f>VLOOKUP($A87,'383'!$AG$1:$HM$2,95,FALSE)</f>
        <v>0</v>
      </c>
      <c r="DE87" s="75">
        <f>VLOOKUP($A87,'383'!$AG$1:$HM$2,96,FALSE)</f>
        <v>0</v>
      </c>
      <c r="DF87" s="337"/>
      <c r="DG87" s="74">
        <f>VLOOKUP($A87,'383'!$AG$1:$HM$2,97,FALSE)</f>
        <v>0</v>
      </c>
      <c r="DH87" s="69">
        <f>VLOOKUP($A87,'383'!$AG$1:$HM$2,98,FALSE)</f>
        <v>0</v>
      </c>
      <c r="DI87" s="69">
        <f>VLOOKUP($A87,'383'!$AG$1:$HM$2,99,FALSE)</f>
        <v>0</v>
      </c>
      <c r="DJ87" s="69">
        <f>VLOOKUP($A87,'383'!$AG$1:$HM$2,100,FALSE)</f>
        <v>0</v>
      </c>
      <c r="DK87" s="69">
        <f>VLOOKUP($A87,'383'!$AG$1:$HM$2,101,FALSE)</f>
        <v>0</v>
      </c>
      <c r="DL87" s="69">
        <f>VLOOKUP($A87,'383'!$AG$1:$HM$2,102,FALSE)</f>
        <v>0</v>
      </c>
      <c r="DM87" s="75">
        <f>VLOOKUP($A87,'383'!$AG$1:$HM$2,103,FALSE)</f>
        <v>0</v>
      </c>
      <c r="DN87" s="337"/>
      <c r="DO87" s="74">
        <f>VLOOKUP($A87,'383'!$AG$1:$HM$2,104,FALSE)</f>
        <v>0</v>
      </c>
      <c r="DP87" s="69">
        <f>VLOOKUP($A87,'383'!$AG$1:$HM$2,105,FALSE)</f>
        <v>0</v>
      </c>
      <c r="DQ87" s="69">
        <f>VLOOKUP($A87,'383'!$AG$1:$HM$2,106,FALSE)</f>
        <v>0</v>
      </c>
      <c r="DR87" s="69">
        <f>VLOOKUP($A87,'383'!$AG$1:$HM$2,107,FALSE)</f>
        <v>0</v>
      </c>
      <c r="DS87" s="69">
        <f>VLOOKUP($A87,'383'!$AG$1:$HM$2,108,FALSE)</f>
        <v>0</v>
      </c>
      <c r="DT87" s="69">
        <f>VLOOKUP($A87,'383'!$AG$1:$HM$2,109,FALSE)</f>
        <v>0</v>
      </c>
      <c r="DU87" s="75">
        <f>VLOOKUP($A87,'383'!$AG$1:$HM$2,110,FALSE)</f>
        <v>0</v>
      </c>
      <c r="DV87" s="337"/>
      <c r="DW87" s="74">
        <f>VLOOKUP($A87,'383'!$AG$1:$HM$2,111,FALSE)</f>
        <v>0</v>
      </c>
      <c r="DX87" s="69">
        <f>VLOOKUP($A87,'383'!$AG$1:$HM$2,112,FALSE)</f>
        <v>0</v>
      </c>
      <c r="DY87" s="69">
        <f>VLOOKUP($A87,'383'!$AG$1:$HM$2,113,FALSE)</f>
        <v>0</v>
      </c>
      <c r="DZ87" s="69">
        <f>VLOOKUP($A87,'383'!$AG$1:$HM$2,114,FALSE)</f>
        <v>0</v>
      </c>
      <c r="EA87" s="69">
        <f>VLOOKUP($A87,'383'!$AG$1:$HM$2,115,FALSE)</f>
        <v>0</v>
      </c>
      <c r="EB87" s="69">
        <f>VLOOKUP($A87,'383'!$AG$1:$HM$2,116,FALSE)</f>
        <v>0</v>
      </c>
      <c r="EC87" s="75">
        <f>VLOOKUP($A87,'383'!$AG$1:$HM$2,117,FALSE)</f>
        <v>0</v>
      </c>
      <c r="ED87" s="337"/>
      <c r="EE87" s="74">
        <f>VLOOKUP($A87,'383'!$AG$1:$HM$2,118,FALSE)</f>
        <v>0</v>
      </c>
      <c r="EF87" s="69">
        <f>VLOOKUP($A87,'383'!$AG$1:$HM$2,119,FALSE)</f>
        <v>0</v>
      </c>
      <c r="EG87" s="69">
        <f>VLOOKUP($A87,'383'!$AG$1:$HM$2,120,FALSE)</f>
        <v>0</v>
      </c>
      <c r="EH87" s="69">
        <f>VLOOKUP($A87,'383'!$AG$1:$HM$2,121,FALSE)</f>
        <v>0</v>
      </c>
      <c r="EI87" s="69">
        <f>VLOOKUP($A87,'383'!$AG$1:$HM$2,122,FALSE)</f>
        <v>0</v>
      </c>
      <c r="EJ87" s="69">
        <f>VLOOKUP($A87,'383'!$AG$1:$HM$2,123,FALSE)</f>
        <v>0</v>
      </c>
      <c r="EK87" s="75">
        <f>VLOOKUP($A87,'383'!$AG$1:$HM$2,124,FALSE)</f>
        <v>0</v>
      </c>
      <c r="EL87" s="337"/>
      <c r="EM87" s="74">
        <f>VLOOKUP($A87,'383'!$AG$1:$HM$2,125,FALSE)</f>
        <v>0</v>
      </c>
      <c r="EN87" s="69">
        <f>VLOOKUP($A87,'383'!$AG$1:$HM$2,126,FALSE)</f>
        <v>0</v>
      </c>
      <c r="EO87" s="69">
        <f>VLOOKUP($A87,'383'!$AG$1:$HM$2,127,FALSE)</f>
        <v>0</v>
      </c>
      <c r="EP87" s="69">
        <f>VLOOKUP($A87,'383'!$AG$1:$HM$2,128,FALSE)</f>
        <v>0</v>
      </c>
      <c r="EQ87" s="69">
        <f>VLOOKUP($A87,'383'!$AG$1:$HM$2,129,FALSE)</f>
        <v>0</v>
      </c>
      <c r="ER87" s="69">
        <f>VLOOKUP($A87,'383'!$AG$1:$HM$2,130,FALSE)</f>
        <v>0</v>
      </c>
      <c r="ES87" s="75">
        <f>VLOOKUP($A87,'383'!$AG$1:$HM$2,131,FALSE)</f>
        <v>0</v>
      </c>
      <c r="ET87" s="337"/>
      <c r="EU87" s="74">
        <f>VLOOKUP($A87,'383'!$AG$1:$HM$2,132,FALSE)</f>
        <v>0</v>
      </c>
      <c r="EV87" s="69">
        <f>VLOOKUP($A87,'383'!$AG$1:$HM$2,133,FALSE)</f>
        <v>0</v>
      </c>
      <c r="EW87" s="69">
        <f>VLOOKUP($A87,'383'!$AG$1:$HM$2,134,FALSE)</f>
        <v>0</v>
      </c>
      <c r="EX87" s="69">
        <f>VLOOKUP($A87,'383'!$AG$1:$HM$2,135,FALSE)</f>
        <v>0</v>
      </c>
      <c r="EY87" s="69">
        <f>VLOOKUP($A87,'383'!$AG$1:$HM$2,136,FALSE)</f>
        <v>0</v>
      </c>
      <c r="EZ87" s="69">
        <f>VLOOKUP($A87,'383'!$AG$1:$HM$2,137,FALSE)</f>
        <v>0</v>
      </c>
      <c r="FA87" s="75">
        <f>VLOOKUP($A87,'383'!$AG$1:$HM$2,138,FALSE)</f>
        <v>0</v>
      </c>
      <c r="FB87" s="337"/>
      <c r="FC87" s="74">
        <f>VLOOKUP($A87,'383'!$AG$1:$HM$2,139,FALSE)</f>
        <v>0</v>
      </c>
      <c r="FD87" s="69">
        <f>VLOOKUP($A87,'383'!$AG$1:$HM$2,140,FALSE)</f>
        <v>0</v>
      </c>
      <c r="FE87" s="69">
        <f>VLOOKUP($A87,'383'!$AG$1:$HM$2,141,FALSE)</f>
        <v>0</v>
      </c>
      <c r="FF87" s="69">
        <f>VLOOKUP($A87,'383'!$AG$1:$HM$2,142,FALSE)</f>
        <v>0</v>
      </c>
      <c r="FG87" s="69">
        <f>VLOOKUP($A87,'383'!$AG$1:$HM$2,143,FALSE)</f>
        <v>0</v>
      </c>
      <c r="FH87" s="69">
        <f>VLOOKUP($A87,'383'!$AG$1:$HM$2,144,FALSE)</f>
        <v>0</v>
      </c>
      <c r="FI87" s="75">
        <f>VLOOKUP($A87,'383'!$AG$1:$HM$2,145,FALSE)</f>
        <v>0</v>
      </c>
      <c r="FJ87" s="337"/>
      <c r="FK87" s="74">
        <f>VLOOKUP($A87,'383'!$AG$1:$HM$2,146,FALSE)</f>
        <v>0</v>
      </c>
      <c r="FL87" s="69">
        <f>VLOOKUP($A87,'383'!$AG$1:$HM$2,147,FALSE)</f>
        <v>0</v>
      </c>
      <c r="FM87" s="69">
        <f>VLOOKUP($A87,'383'!$AG$1:$HM$2,148,FALSE)</f>
        <v>0</v>
      </c>
      <c r="FN87" s="69">
        <f>VLOOKUP($A87,'383'!$AG$1:$HM$2,149,FALSE)</f>
        <v>0</v>
      </c>
      <c r="FO87" s="69">
        <f>VLOOKUP($A87,'383'!$AG$1:$HM$2,150,FALSE)</f>
        <v>0</v>
      </c>
      <c r="FP87" s="69">
        <f>VLOOKUP($A87,'383'!$AG$1:$HM$2,151,FALSE)</f>
        <v>0</v>
      </c>
      <c r="FQ87" s="75">
        <f>VLOOKUP($A87,'383'!$AG$1:$HM$2,152,FALSE)</f>
        <v>0</v>
      </c>
      <c r="FR87" s="337"/>
      <c r="FS87" s="74">
        <f>VLOOKUP($A87,'383'!$AG$1:$HM$2,153,FALSE)</f>
        <v>0</v>
      </c>
      <c r="FT87" s="69">
        <f>VLOOKUP($A87,'383'!$AG$1:$HM$2,154,FALSE)</f>
        <v>0</v>
      </c>
      <c r="FU87" s="69">
        <f>VLOOKUP($A87,'383'!$AG$1:$HM$2,155,FALSE)</f>
        <v>0</v>
      </c>
      <c r="FV87" s="69">
        <f>VLOOKUP($A87,'383'!$AG$1:$HM$2,156,FALSE)</f>
        <v>0</v>
      </c>
      <c r="FW87" s="69">
        <f>VLOOKUP($A87,'383'!$AG$1:$HM$2,157,FALSE)</f>
        <v>0</v>
      </c>
      <c r="FX87" s="69">
        <f>VLOOKUP($A87,'383'!$AG$1:$HM$2,158,FALSE)</f>
        <v>0</v>
      </c>
      <c r="FY87" s="75">
        <f>VLOOKUP($A87,'383'!$AG$1:$HM$2,159,FALSE)</f>
        <v>0</v>
      </c>
      <c r="FZ87" s="337"/>
      <c r="GA87" s="74">
        <f>VLOOKUP($A87,'383'!$AG$1:$HM$2,160,FALSE)</f>
        <v>0</v>
      </c>
      <c r="GB87" s="69">
        <f>VLOOKUP($A87,'383'!$AG$1:$HM$2,161,FALSE)</f>
        <v>0</v>
      </c>
      <c r="GC87" s="69">
        <f>VLOOKUP($A87,'383'!$AG$1:$HM$2,162,FALSE)</f>
        <v>0</v>
      </c>
      <c r="GD87" s="69">
        <f>VLOOKUP($A87,'383'!$AG$1:$HM$2,163,FALSE)</f>
        <v>0</v>
      </c>
      <c r="GE87" s="69">
        <f>VLOOKUP($A87,'383'!$AG$1:$HM$2,164,FALSE)</f>
        <v>0</v>
      </c>
      <c r="GF87" s="69">
        <f>VLOOKUP($A87,'383'!$AG$1:$HM$2,165,FALSE)</f>
        <v>0</v>
      </c>
      <c r="GG87" s="75">
        <f>VLOOKUP($A87,'383'!$AG$1:$HM$2,166,FALSE)</f>
        <v>0</v>
      </c>
      <c r="GH87" s="337"/>
      <c r="GI87" s="74">
        <f>VLOOKUP($A87,'383'!$AG$1:$HM$2,167,FALSE)</f>
        <v>0</v>
      </c>
      <c r="GJ87" s="69">
        <f>VLOOKUP($A87,'383'!$AG$1:$HM$2,168,FALSE)</f>
        <v>0</v>
      </c>
      <c r="GK87" s="69">
        <f>VLOOKUP($A87,'383'!$AG$1:$HM$2,169,FALSE)</f>
        <v>0</v>
      </c>
      <c r="GL87" s="69">
        <f>VLOOKUP($A87,'383'!$AG$1:$HM$2,170,FALSE)</f>
        <v>0</v>
      </c>
      <c r="GM87" s="69">
        <f>VLOOKUP($A87,'383'!$AG$1:$HM$2,171,FALSE)</f>
        <v>0</v>
      </c>
      <c r="GN87" s="69">
        <f>VLOOKUP($A87,'383'!$AG$1:$HM$2,172,FALSE)</f>
        <v>0</v>
      </c>
      <c r="GO87" s="75">
        <f>VLOOKUP($A87,'383'!$AG$1:$HM$2,173,FALSE)</f>
        <v>0</v>
      </c>
      <c r="GP87" s="337"/>
      <c r="GQ87" s="74">
        <f>VLOOKUP($A87,'383'!$AG$1:$HM$2,174,FALSE)</f>
        <v>0</v>
      </c>
      <c r="GR87" s="69">
        <f>VLOOKUP($A87,'383'!$AG$1:$HM$2,175,FALSE)</f>
        <v>0</v>
      </c>
      <c r="GS87" s="69">
        <f>VLOOKUP($A87,'383'!$AG$1:$HM$2,176,FALSE)</f>
        <v>0</v>
      </c>
      <c r="GT87" s="69">
        <f>VLOOKUP($A87,'383'!$AG$1:$HM$2,177,FALSE)</f>
        <v>0</v>
      </c>
      <c r="GU87" s="69">
        <f>VLOOKUP($A87,'383'!$AG$1:$HM$2,178,FALSE)</f>
        <v>0</v>
      </c>
      <c r="GV87" s="69">
        <f>VLOOKUP($A87,'383'!$AG$1:$HM$2,179,FALSE)</f>
        <v>0</v>
      </c>
      <c r="GW87" s="75">
        <f>VLOOKUP($A87,'383'!$AG$1:$HM$2,180,FALSE)</f>
        <v>0</v>
      </c>
      <c r="GX87" s="337"/>
      <c r="GY87" s="74">
        <f>VLOOKUP($A87,'383'!$AG$1:$HM$2,181,FALSE)</f>
        <v>0</v>
      </c>
      <c r="GZ87" s="69">
        <f>VLOOKUP($A87,'383'!$AG$1:$HM$2,182,FALSE)</f>
        <v>0</v>
      </c>
      <c r="HA87" s="69">
        <f>VLOOKUP($A87,'383'!$AG$1:$HM$2,183,FALSE)</f>
        <v>0</v>
      </c>
      <c r="HB87" s="69">
        <f>VLOOKUP($A87,'383'!$AG$1:$HM$2,184,FALSE)</f>
        <v>0</v>
      </c>
      <c r="HC87" s="69">
        <f>VLOOKUP($A87,'383'!$AG$1:$HM$2,185,FALSE)</f>
        <v>0</v>
      </c>
      <c r="HD87" s="69">
        <f>VLOOKUP($A87,'383'!$AG$1:$HM$2,186,FALSE)</f>
        <v>0</v>
      </c>
      <c r="HE87" s="124">
        <f>VLOOKUP($A87,'383'!$AG$1:$HM$2,187,FALSE)</f>
        <v>0</v>
      </c>
      <c r="HF87" s="24"/>
    </row>
    <row r="88" spans="1:214" x14ac:dyDescent="0.25">
      <c r="A88" s="290">
        <f t="shared" si="0"/>
        <v>284</v>
      </c>
      <c r="B88" s="290">
        <f>VLOOKUP($A88,'384'!$AG$1:$HM$2,2,FALSE)</f>
        <v>0</v>
      </c>
      <c r="C88" s="291">
        <f>VLOOKUP($A88,'384'!$AG$1:$HM$2,3,FALSE)</f>
        <v>0</v>
      </c>
      <c r="D88" s="290">
        <f>VLOOKUP($A88,'384'!$AG$1:$HM$2,4,FALSE)</f>
        <v>0</v>
      </c>
      <c r="E88" s="292">
        <f>VLOOKUP($A88,'384'!$AG$1:$HM$2,5,FALSE)</f>
        <v>0</v>
      </c>
      <c r="F88" s="337"/>
      <c r="G88" s="73">
        <f>VLOOKUP($A88,'384'!$AG$1:$HM$2,6,FALSE)</f>
        <v>0</v>
      </c>
      <c r="H88" s="24">
        <f>VLOOKUP($A88,'384'!$AG$1:$HM$2,7,FALSE)</f>
        <v>0</v>
      </c>
      <c r="I88" s="24">
        <f>VLOOKUP($A88,'384'!$AG$1:$HM$2,8,FALSE)</f>
        <v>0</v>
      </c>
      <c r="J88" s="24">
        <f>VLOOKUP($A88,'384'!$AG$1:$HM$2,9,FALSE)</f>
        <v>0</v>
      </c>
      <c r="K88" s="24">
        <f>VLOOKUP($A88,'384'!$AG$1:$HM$2,10,FALSE)</f>
        <v>0</v>
      </c>
      <c r="L88" s="24">
        <f>VLOOKUP($A88,'384'!$AG$1:$HM$2,11,FALSE)</f>
        <v>0</v>
      </c>
      <c r="M88" s="137">
        <f>VLOOKUP($A88,'384'!$AG$1:$HM$2,12,FALSE)</f>
        <v>0</v>
      </c>
      <c r="N88" s="337"/>
      <c r="O88" s="74">
        <f>VLOOKUP($A88,'384'!$AG$1:$HM$2,13,FALSE)</f>
        <v>0</v>
      </c>
      <c r="P88" s="69">
        <f>VLOOKUP($A88,'384'!$AG$1:$HM$2,14,FALSE)</f>
        <v>0</v>
      </c>
      <c r="Q88" s="69">
        <f>VLOOKUP($A88,'384'!$AG$1:$HM$2,15,FALSE)</f>
        <v>0</v>
      </c>
      <c r="R88" s="69">
        <f>VLOOKUP($A88,'384'!$AG$1:$HM$2,16,FALSE)</f>
        <v>0</v>
      </c>
      <c r="S88" s="69">
        <f>VLOOKUP($A88,'384'!$AG$1:$HM$2,17,FALSE)</f>
        <v>0</v>
      </c>
      <c r="T88" s="69">
        <f>VLOOKUP($A88,'384'!$AG$1:$HM$2,18,FALSE)</f>
        <v>0</v>
      </c>
      <c r="U88" s="75">
        <f>VLOOKUP($A88,'384'!$AG$1:$HM$2,19,FALSE)</f>
        <v>0</v>
      </c>
      <c r="V88" s="337"/>
      <c r="W88" s="74">
        <f>VLOOKUP($A88,'384'!$AG$1:$HM$2,20,FALSE)</f>
        <v>0</v>
      </c>
      <c r="X88" s="69">
        <f>VLOOKUP($A88,'384'!$AG$1:$HM$2,21,FALSE)</f>
        <v>0</v>
      </c>
      <c r="Y88" s="69">
        <f>VLOOKUP($A88,'384'!$AG$1:$HM$2,22,FALSE)</f>
        <v>0</v>
      </c>
      <c r="Z88" s="69">
        <f>VLOOKUP($A88,'384'!$AG$1:$HM$2,23,FALSE)</f>
        <v>0</v>
      </c>
      <c r="AA88" s="69">
        <f>VLOOKUP($A88,'384'!$AG$1:$HM$2,24,FALSE)</f>
        <v>0</v>
      </c>
      <c r="AB88" s="69">
        <f>VLOOKUP($A88,'384'!$AG$1:$HM$2,25,FALSE)</f>
        <v>0</v>
      </c>
      <c r="AC88" s="75">
        <f>VLOOKUP($A88,'384'!$AG$1:$HM$2,26,FALSE)</f>
        <v>0</v>
      </c>
      <c r="AD88" s="337"/>
      <c r="AE88" s="74">
        <f>VLOOKUP($A88,'384'!$AG$1:$HM$2,27,FALSE)</f>
        <v>0</v>
      </c>
      <c r="AF88" s="69">
        <f>VLOOKUP($A88,'384'!$AG$1:$HM$2,28,FALSE)</f>
        <v>0</v>
      </c>
      <c r="AG88" s="69">
        <f>VLOOKUP($A88,'384'!$AG$1:$HM$2,29,FALSE)</f>
        <v>0</v>
      </c>
      <c r="AH88" s="69">
        <f>VLOOKUP($A88,'384'!$AG$1:$HM$2,30,FALSE)</f>
        <v>0</v>
      </c>
      <c r="AI88" s="69">
        <f>VLOOKUP($A88,'384'!$AG$1:$HM$2,31,FALSE)</f>
        <v>0</v>
      </c>
      <c r="AJ88" s="69">
        <f>VLOOKUP($A88,'384'!$AG$1:$HM$2,32,FALSE)</f>
        <v>0</v>
      </c>
      <c r="AK88" s="75">
        <f>VLOOKUP($A88,'384'!$AG$1:$HM$2,33,FALSE)</f>
        <v>0</v>
      </c>
      <c r="AL88" s="337"/>
      <c r="AM88" s="74">
        <f>VLOOKUP($A88,'384'!$AG$1:$HM$2,34,FALSE)</f>
        <v>0</v>
      </c>
      <c r="AN88" s="69">
        <f>VLOOKUP($A88,'384'!$AG$1:$HM$2,35,FALSE)</f>
        <v>0</v>
      </c>
      <c r="AO88" s="69">
        <f>VLOOKUP($A88,'384'!$AG$1:$HM$2,36,FALSE)</f>
        <v>0</v>
      </c>
      <c r="AP88" s="69">
        <f>VLOOKUP($A88,'384'!$AG$1:$HM$2,37,FALSE)</f>
        <v>0</v>
      </c>
      <c r="AQ88" s="69">
        <f>VLOOKUP($A88,'384'!$AG$1:$HM$2,38,FALSE)</f>
        <v>0</v>
      </c>
      <c r="AR88" s="69">
        <f>VLOOKUP($A88,'384'!$AG$1:$HM$2,39,FALSE)</f>
        <v>0</v>
      </c>
      <c r="AS88" s="75">
        <f>VLOOKUP($A88,'384'!$AG$1:$HM$2,40,FALSE)</f>
        <v>0</v>
      </c>
      <c r="AT88" s="337"/>
      <c r="AU88" s="74">
        <f>VLOOKUP($A88,'384'!$AG$1:$HM$2,41,FALSE)</f>
        <v>0</v>
      </c>
      <c r="AV88" s="69">
        <f>VLOOKUP($A88,'384'!$AG$1:$HM$2,42,FALSE)</f>
        <v>0</v>
      </c>
      <c r="AW88" s="69">
        <f>VLOOKUP($A88,'384'!$AG$1:$HM$2,43,FALSE)</f>
        <v>0</v>
      </c>
      <c r="AX88" s="69">
        <f>VLOOKUP($A88,'384'!$AG$1:$HM$2,44,FALSE)</f>
        <v>0</v>
      </c>
      <c r="AY88" s="69">
        <f>VLOOKUP($A88,'384'!$AG$1:$HM$2,45,FALSE)</f>
        <v>0</v>
      </c>
      <c r="AZ88" s="69">
        <f>VLOOKUP($A88,'384'!$AG$1:$HM$2,46,FALSE)</f>
        <v>0</v>
      </c>
      <c r="BA88" s="75">
        <f>VLOOKUP($A88,'384'!$AG$1:$HM$2,47,FALSE)</f>
        <v>0</v>
      </c>
      <c r="BB88" s="337"/>
      <c r="BC88" s="74">
        <f>VLOOKUP($A88,'384'!$AG$1:$HM$2,48,FALSE)</f>
        <v>0</v>
      </c>
      <c r="BD88" s="69">
        <f>VLOOKUP($A88,'384'!$AG$1:$HM$2,49,FALSE)</f>
        <v>0</v>
      </c>
      <c r="BE88" s="69">
        <f>VLOOKUP($A88,'384'!$AG$1:$HM$2,50,FALSE)</f>
        <v>0</v>
      </c>
      <c r="BF88" s="69">
        <f>VLOOKUP($A88,'384'!$AG$1:$HM$2,51,FALSE)</f>
        <v>0</v>
      </c>
      <c r="BG88" s="69">
        <f>VLOOKUP($A88,'384'!$AG$1:$HM$2,52,FALSE)</f>
        <v>0</v>
      </c>
      <c r="BH88" s="69">
        <f>VLOOKUP($A88,'384'!$AG$1:$HM$2,53,FALSE)</f>
        <v>0</v>
      </c>
      <c r="BI88" s="75">
        <f>VLOOKUP($A88,'384'!$AG$1:$HM$2,54,FALSE)</f>
        <v>0</v>
      </c>
      <c r="BJ88" s="337"/>
      <c r="BK88" s="74">
        <f>VLOOKUP($A88,'384'!$AG$1:$HM$2,55,FALSE)</f>
        <v>0</v>
      </c>
      <c r="BL88" s="69">
        <f>VLOOKUP($A88,'384'!$AG$1:$HM$2,56,FALSE)</f>
        <v>0</v>
      </c>
      <c r="BM88" s="69">
        <f>VLOOKUP($A88,'384'!$AG$1:$HM$2,57,FALSE)</f>
        <v>0</v>
      </c>
      <c r="BN88" s="69">
        <f>VLOOKUP($A88,'384'!$AG$1:$HM$2,58,FALSE)</f>
        <v>0</v>
      </c>
      <c r="BO88" s="69">
        <f>VLOOKUP($A88,'384'!$AG$1:$HM$2,59,FALSE)</f>
        <v>0</v>
      </c>
      <c r="BP88" s="69">
        <f>VLOOKUP($A88,'384'!$AG$1:$HM$2,60,FALSE)</f>
        <v>0</v>
      </c>
      <c r="BQ88" s="75">
        <f>VLOOKUP($A88,'384'!$AG$1:$HM$2,61,FALSE)</f>
        <v>0</v>
      </c>
      <c r="BR88" s="337"/>
      <c r="BS88" s="74">
        <f>VLOOKUP($A88,'384'!$AG$1:$HM$2,62,FALSE)</f>
        <v>0</v>
      </c>
      <c r="BT88" s="69">
        <f>VLOOKUP($A88,'384'!$AG$1:$HM$2,63,FALSE)</f>
        <v>0</v>
      </c>
      <c r="BU88" s="69">
        <f>VLOOKUP($A88,'384'!$AG$1:$HM$2,64,FALSE)</f>
        <v>0</v>
      </c>
      <c r="BV88" s="69">
        <f>VLOOKUP($A88,'384'!$AG$1:$HM$2,65,FALSE)</f>
        <v>0</v>
      </c>
      <c r="BW88" s="69">
        <f>VLOOKUP($A88,'384'!$AG$1:$HM$2,66,FALSE)</f>
        <v>0</v>
      </c>
      <c r="BX88" s="69">
        <f>VLOOKUP($A88,'384'!$AG$1:$HM$2,67,FALSE)</f>
        <v>0</v>
      </c>
      <c r="BY88" s="75">
        <f>VLOOKUP($A88,'384'!$AG$1:$HM$2,68,FALSE)</f>
        <v>0</v>
      </c>
      <c r="BZ88" s="337"/>
      <c r="CA88" s="74">
        <f>VLOOKUP($A88,'384'!$AG$1:$HM$2,69,FALSE)</f>
        <v>0</v>
      </c>
      <c r="CB88" s="69">
        <f>VLOOKUP($A88,'384'!$AG$1:$HM$2,70,FALSE)</f>
        <v>0</v>
      </c>
      <c r="CC88" s="69">
        <f>VLOOKUP($A88,'384'!$AG$1:$HM$2,71,FALSE)</f>
        <v>0</v>
      </c>
      <c r="CD88" s="69">
        <f>VLOOKUP($A88,'384'!$AG$1:$HM$2,72,FALSE)</f>
        <v>0</v>
      </c>
      <c r="CE88" s="69">
        <f>VLOOKUP($A88,'384'!$AG$1:$HM$2,73,FALSE)</f>
        <v>0</v>
      </c>
      <c r="CF88" s="69">
        <f>VLOOKUP($A88,'384'!$AG$1:$HM$2,74,FALSE)</f>
        <v>0</v>
      </c>
      <c r="CG88" s="75">
        <f>VLOOKUP($A88,'384'!$AG$1:$HM$2,75,FALSE)</f>
        <v>0</v>
      </c>
      <c r="CH88" s="337"/>
      <c r="CI88" s="74">
        <f>VLOOKUP($A88,'384'!$AG$1:$HM$2,76,FALSE)</f>
        <v>0</v>
      </c>
      <c r="CJ88" s="69">
        <f>VLOOKUP($A88,'384'!$AG$1:$HM$2,77,FALSE)</f>
        <v>0</v>
      </c>
      <c r="CK88" s="69">
        <f>VLOOKUP($A88,'384'!$AG$1:$HM$2,78,FALSE)</f>
        <v>0</v>
      </c>
      <c r="CL88" s="69">
        <f>VLOOKUP($A88,'384'!$AG$1:$HM$2,79,FALSE)</f>
        <v>0</v>
      </c>
      <c r="CM88" s="69">
        <f>VLOOKUP($A88,'384'!$AG$1:$HM$2,80,FALSE)</f>
        <v>0</v>
      </c>
      <c r="CN88" s="69">
        <f>VLOOKUP($A88,'384'!$AG$1:$HM$2,81,FALSE)</f>
        <v>0</v>
      </c>
      <c r="CO88" s="75">
        <f>VLOOKUP($A88,'384'!$AG$1:$HM$2,82,FALSE)</f>
        <v>0</v>
      </c>
      <c r="CP88" s="337"/>
      <c r="CQ88" s="74">
        <f>VLOOKUP($A88,'384'!$AG$1:$HM$2,83,FALSE)</f>
        <v>0</v>
      </c>
      <c r="CR88" s="69">
        <f>VLOOKUP($A88,'384'!$AG$1:$HM$2,84,FALSE)</f>
        <v>0</v>
      </c>
      <c r="CS88" s="69">
        <f>VLOOKUP($A88,'384'!$AG$1:$HM$2,85,FALSE)</f>
        <v>0</v>
      </c>
      <c r="CT88" s="69">
        <f>VLOOKUP($A88,'384'!$AG$1:$HM$2,86,FALSE)</f>
        <v>0</v>
      </c>
      <c r="CU88" s="69">
        <f>VLOOKUP($A88,'384'!$AG$1:$HM$2,87,FALSE)</f>
        <v>0</v>
      </c>
      <c r="CV88" s="69">
        <f>VLOOKUP($A88,'384'!$AG$1:$HM$2,88,FALSE)</f>
        <v>0</v>
      </c>
      <c r="CW88" s="75">
        <f>VLOOKUP($A88,'384'!$AG$1:$HM$2,89,FALSE)</f>
        <v>0</v>
      </c>
      <c r="CX88" s="337"/>
      <c r="CY88" s="74">
        <f>VLOOKUP($A88,'384'!$AG$1:$HM$2,90,FALSE)</f>
        <v>0</v>
      </c>
      <c r="CZ88" s="69">
        <f>VLOOKUP($A88,'384'!$AG$1:$HM$2,91,FALSE)</f>
        <v>0</v>
      </c>
      <c r="DA88" s="69">
        <f>VLOOKUP($A88,'384'!$AG$1:$HM$2,92,FALSE)</f>
        <v>0</v>
      </c>
      <c r="DB88" s="69">
        <f>VLOOKUP($A88,'384'!$AG$1:$HM$2,93,FALSE)</f>
        <v>0</v>
      </c>
      <c r="DC88" s="69">
        <f>VLOOKUP($A88,'384'!$AG$1:$HM$2,94,FALSE)</f>
        <v>0</v>
      </c>
      <c r="DD88" s="69">
        <f>VLOOKUP($A88,'384'!$AG$1:$HM$2,95,FALSE)</f>
        <v>0</v>
      </c>
      <c r="DE88" s="75">
        <f>VLOOKUP($A88,'384'!$AG$1:$HM$2,96,FALSE)</f>
        <v>0</v>
      </c>
      <c r="DF88" s="337"/>
      <c r="DG88" s="74">
        <f>VLOOKUP($A88,'384'!$AG$1:$HM$2,97,FALSE)</f>
        <v>0</v>
      </c>
      <c r="DH88" s="69">
        <f>VLOOKUP($A88,'384'!$AG$1:$HM$2,98,FALSE)</f>
        <v>0</v>
      </c>
      <c r="DI88" s="69">
        <f>VLOOKUP($A88,'384'!$AG$1:$HM$2,99,FALSE)</f>
        <v>0</v>
      </c>
      <c r="DJ88" s="69">
        <f>VLOOKUP($A88,'384'!$AG$1:$HM$2,100,FALSE)</f>
        <v>0</v>
      </c>
      <c r="DK88" s="69">
        <f>VLOOKUP($A88,'384'!$AG$1:$HM$2,101,FALSE)</f>
        <v>0</v>
      </c>
      <c r="DL88" s="69">
        <f>VLOOKUP($A88,'384'!$AG$1:$HM$2,102,FALSE)</f>
        <v>0</v>
      </c>
      <c r="DM88" s="75">
        <f>VLOOKUP($A88,'384'!$AG$1:$HM$2,103,FALSE)</f>
        <v>0</v>
      </c>
      <c r="DN88" s="337"/>
      <c r="DO88" s="74">
        <f>VLOOKUP($A88,'384'!$AG$1:$HM$2,104,FALSE)</f>
        <v>0</v>
      </c>
      <c r="DP88" s="69">
        <f>VLOOKUP($A88,'384'!$AG$1:$HM$2,105,FALSE)</f>
        <v>0</v>
      </c>
      <c r="DQ88" s="69">
        <f>VLOOKUP($A88,'384'!$AG$1:$HM$2,106,FALSE)</f>
        <v>0</v>
      </c>
      <c r="DR88" s="69">
        <f>VLOOKUP($A88,'384'!$AG$1:$HM$2,107,FALSE)</f>
        <v>0</v>
      </c>
      <c r="DS88" s="69">
        <f>VLOOKUP($A88,'384'!$AG$1:$HM$2,108,FALSE)</f>
        <v>0</v>
      </c>
      <c r="DT88" s="69">
        <f>VLOOKUP($A88,'384'!$AG$1:$HM$2,109,FALSE)</f>
        <v>0</v>
      </c>
      <c r="DU88" s="75">
        <f>VLOOKUP($A88,'384'!$AG$1:$HM$2,110,FALSE)</f>
        <v>0</v>
      </c>
      <c r="DV88" s="337"/>
      <c r="DW88" s="74">
        <f>VLOOKUP($A88,'384'!$AG$1:$HM$2,111,FALSE)</f>
        <v>0</v>
      </c>
      <c r="DX88" s="69">
        <f>VLOOKUP($A88,'384'!$AG$1:$HM$2,112,FALSE)</f>
        <v>0</v>
      </c>
      <c r="DY88" s="69">
        <f>VLOOKUP($A88,'384'!$AG$1:$HM$2,113,FALSE)</f>
        <v>0</v>
      </c>
      <c r="DZ88" s="69">
        <f>VLOOKUP($A88,'384'!$AG$1:$HM$2,114,FALSE)</f>
        <v>0</v>
      </c>
      <c r="EA88" s="69">
        <f>VLOOKUP($A88,'384'!$AG$1:$HM$2,115,FALSE)</f>
        <v>0</v>
      </c>
      <c r="EB88" s="69">
        <f>VLOOKUP($A88,'384'!$AG$1:$HM$2,116,FALSE)</f>
        <v>0</v>
      </c>
      <c r="EC88" s="75">
        <f>VLOOKUP($A88,'384'!$AG$1:$HM$2,117,FALSE)</f>
        <v>0</v>
      </c>
      <c r="ED88" s="337"/>
      <c r="EE88" s="74">
        <f>VLOOKUP($A88,'384'!$AG$1:$HM$2,118,FALSE)</f>
        <v>0</v>
      </c>
      <c r="EF88" s="69">
        <f>VLOOKUP($A88,'384'!$AG$1:$HM$2,119,FALSE)</f>
        <v>0</v>
      </c>
      <c r="EG88" s="69">
        <f>VLOOKUP($A88,'384'!$AG$1:$HM$2,120,FALSE)</f>
        <v>0</v>
      </c>
      <c r="EH88" s="69">
        <f>VLOOKUP($A88,'384'!$AG$1:$HM$2,121,FALSE)</f>
        <v>0</v>
      </c>
      <c r="EI88" s="69">
        <f>VLOOKUP($A88,'384'!$AG$1:$HM$2,122,FALSE)</f>
        <v>0</v>
      </c>
      <c r="EJ88" s="69">
        <f>VLOOKUP($A88,'384'!$AG$1:$HM$2,123,FALSE)</f>
        <v>0</v>
      </c>
      <c r="EK88" s="75">
        <f>VLOOKUP($A88,'384'!$AG$1:$HM$2,124,FALSE)</f>
        <v>0</v>
      </c>
      <c r="EL88" s="337"/>
      <c r="EM88" s="74">
        <f>VLOOKUP($A88,'384'!$AG$1:$HM$2,125,FALSE)</f>
        <v>0</v>
      </c>
      <c r="EN88" s="69">
        <f>VLOOKUP($A88,'384'!$AG$1:$HM$2,126,FALSE)</f>
        <v>0</v>
      </c>
      <c r="EO88" s="69">
        <f>VLOOKUP($A88,'384'!$AG$1:$HM$2,127,FALSE)</f>
        <v>0</v>
      </c>
      <c r="EP88" s="69">
        <f>VLOOKUP($A88,'384'!$AG$1:$HM$2,128,FALSE)</f>
        <v>0</v>
      </c>
      <c r="EQ88" s="69">
        <f>VLOOKUP($A88,'384'!$AG$1:$HM$2,129,FALSE)</f>
        <v>0</v>
      </c>
      <c r="ER88" s="69">
        <f>VLOOKUP($A88,'384'!$AG$1:$HM$2,130,FALSE)</f>
        <v>0</v>
      </c>
      <c r="ES88" s="75">
        <f>VLOOKUP($A88,'384'!$AG$1:$HM$2,131,FALSE)</f>
        <v>0</v>
      </c>
      <c r="ET88" s="337"/>
      <c r="EU88" s="74">
        <f>VLOOKUP($A88,'384'!$AG$1:$HM$2,132,FALSE)</f>
        <v>0</v>
      </c>
      <c r="EV88" s="69">
        <f>VLOOKUP($A88,'384'!$AG$1:$HM$2,133,FALSE)</f>
        <v>0</v>
      </c>
      <c r="EW88" s="69">
        <f>VLOOKUP($A88,'384'!$AG$1:$HM$2,134,FALSE)</f>
        <v>0</v>
      </c>
      <c r="EX88" s="69">
        <f>VLOOKUP($A88,'384'!$AG$1:$HM$2,135,FALSE)</f>
        <v>0</v>
      </c>
      <c r="EY88" s="69">
        <f>VLOOKUP($A88,'384'!$AG$1:$HM$2,136,FALSE)</f>
        <v>0</v>
      </c>
      <c r="EZ88" s="69">
        <f>VLOOKUP($A88,'384'!$AG$1:$HM$2,137,FALSE)</f>
        <v>0</v>
      </c>
      <c r="FA88" s="75">
        <f>VLOOKUP($A88,'384'!$AG$1:$HM$2,138,FALSE)</f>
        <v>0</v>
      </c>
      <c r="FB88" s="337"/>
      <c r="FC88" s="74">
        <f>VLOOKUP($A88,'384'!$AG$1:$HM$2,139,FALSE)</f>
        <v>0</v>
      </c>
      <c r="FD88" s="69">
        <f>VLOOKUP($A88,'384'!$AG$1:$HM$2,140,FALSE)</f>
        <v>0</v>
      </c>
      <c r="FE88" s="69">
        <f>VLOOKUP($A88,'384'!$AG$1:$HM$2,141,FALSE)</f>
        <v>0</v>
      </c>
      <c r="FF88" s="69">
        <f>VLOOKUP($A88,'384'!$AG$1:$HM$2,142,FALSE)</f>
        <v>0</v>
      </c>
      <c r="FG88" s="69">
        <f>VLOOKUP($A88,'384'!$AG$1:$HM$2,143,FALSE)</f>
        <v>0</v>
      </c>
      <c r="FH88" s="69">
        <f>VLOOKUP($A88,'384'!$AG$1:$HM$2,144,FALSE)</f>
        <v>0</v>
      </c>
      <c r="FI88" s="75">
        <f>VLOOKUP($A88,'384'!$AG$1:$HM$2,145,FALSE)</f>
        <v>0</v>
      </c>
      <c r="FJ88" s="337"/>
      <c r="FK88" s="74">
        <f>VLOOKUP($A88,'384'!$AG$1:$HM$2,146,FALSE)</f>
        <v>0</v>
      </c>
      <c r="FL88" s="69">
        <f>VLOOKUP($A88,'384'!$AG$1:$HM$2,147,FALSE)</f>
        <v>0</v>
      </c>
      <c r="FM88" s="69">
        <f>VLOOKUP($A88,'384'!$AG$1:$HM$2,148,FALSE)</f>
        <v>0</v>
      </c>
      <c r="FN88" s="69">
        <f>VLOOKUP($A88,'384'!$AG$1:$HM$2,149,FALSE)</f>
        <v>0</v>
      </c>
      <c r="FO88" s="69">
        <f>VLOOKUP($A88,'384'!$AG$1:$HM$2,150,FALSE)</f>
        <v>0</v>
      </c>
      <c r="FP88" s="69">
        <f>VLOOKUP($A88,'384'!$AG$1:$HM$2,151,FALSE)</f>
        <v>0</v>
      </c>
      <c r="FQ88" s="75">
        <f>VLOOKUP($A88,'384'!$AG$1:$HM$2,152,FALSE)</f>
        <v>0</v>
      </c>
      <c r="FR88" s="337"/>
      <c r="FS88" s="74">
        <f>VLOOKUP($A88,'384'!$AG$1:$HM$2,153,FALSE)</f>
        <v>0</v>
      </c>
      <c r="FT88" s="69">
        <f>VLOOKUP($A88,'384'!$AG$1:$HM$2,154,FALSE)</f>
        <v>0</v>
      </c>
      <c r="FU88" s="69">
        <f>VLOOKUP($A88,'384'!$AG$1:$HM$2,155,FALSE)</f>
        <v>0</v>
      </c>
      <c r="FV88" s="69">
        <f>VLOOKUP($A88,'384'!$AG$1:$HM$2,156,FALSE)</f>
        <v>0</v>
      </c>
      <c r="FW88" s="69">
        <f>VLOOKUP($A88,'384'!$AG$1:$HM$2,157,FALSE)</f>
        <v>0</v>
      </c>
      <c r="FX88" s="69">
        <f>VLOOKUP($A88,'384'!$AG$1:$HM$2,158,FALSE)</f>
        <v>0</v>
      </c>
      <c r="FY88" s="75">
        <f>VLOOKUP($A88,'384'!$AG$1:$HM$2,159,FALSE)</f>
        <v>0</v>
      </c>
      <c r="FZ88" s="337"/>
      <c r="GA88" s="74">
        <f>VLOOKUP($A88,'384'!$AG$1:$HM$2,160,FALSE)</f>
        <v>0</v>
      </c>
      <c r="GB88" s="69">
        <f>VLOOKUP($A88,'384'!$AG$1:$HM$2,161,FALSE)</f>
        <v>0</v>
      </c>
      <c r="GC88" s="69">
        <f>VLOOKUP($A88,'384'!$AG$1:$HM$2,162,FALSE)</f>
        <v>0</v>
      </c>
      <c r="GD88" s="69">
        <f>VLOOKUP($A88,'384'!$AG$1:$HM$2,163,FALSE)</f>
        <v>0</v>
      </c>
      <c r="GE88" s="69">
        <f>VLOOKUP($A88,'384'!$AG$1:$HM$2,164,FALSE)</f>
        <v>0</v>
      </c>
      <c r="GF88" s="69">
        <f>VLOOKUP($A88,'384'!$AG$1:$HM$2,165,FALSE)</f>
        <v>0</v>
      </c>
      <c r="GG88" s="75">
        <f>VLOOKUP($A88,'384'!$AG$1:$HM$2,166,FALSE)</f>
        <v>0</v>
      </c>
      <c r="GH88" s="337"/>
      <c r="GI88" s="74">
        <f>VLOOKUP($A88,'384'!$AG$1:$HM$2,167,FALSE)</f>
        <v>0</v>
      </c>
      <c r="GJ88" s="69">
        <f>VLOOKUP($A88,'384'!$AG$1:$HM$2,168,FALSE)</f>
        <v>0</v>
      </c>
      <c r="GK88" s="69">
        <f>VLOOKUP($A88,'384'!$AG$1:$HM$2,169,FALSE)</f>
        <v>0</v>
      </c>
      <c r="GL88" s="69">
        <f>VLOOKUP($A88,'384'!$AG$1:$HM$2,170,FALSE)</f>
        <v>0</v>
      </c>
      <c r="GM88" s="69">
        <f>VLOOKUP($A88,'384'!$AG$1:$HM$2,171,FALSE)</f>
        <v>0</v>
      </c>
      <c r="GN88" s="69">
        <f>VLOOKUP($A88,'384'!$AG$1:$HM$2,172,FALSE)</f>
        <v>0</v>
      </c>
      <c r="GO88" s="75">
        <f>VLOOKUP($A88,'384'!$AG$1:$HM$2,173,FALSE)</f>
        <v>0</v>
      </c>
      <c r="GP88" s="337"/>
      <c r="GQ88" s="74">
        <f>VLOOKUP($A88,'384'!$AG$1:$HM$2,174,FALSE)</f>
        <v>0</v>
      </c>
      <c r="GR88" s="69">
        <f>VLOOKUP($A88,'384'!$AG$1:$HM$2,175,FALSE)</f>
        <v>0</v>
      </c>
      <c r="GS88" s="69">
        <f>VLOOKUP($A88,'384'!$AG$1:$HM$2,176,FALSE)</f>
        <v>0</v>
      </c>
      <c r="GT88" s="69">
        <f>VLOOKUP($A88,'384'!$AG$1:$HM$2,177,FALSE)</f>
        <v>0</v>
      </c>
      <c r="GU88" s="69">
        <f>VLOOKUP($A88,'384'!$AG$1:$HM$2,178,FALSE)</f>
        <v>0</v>
      </c>
      <c r="GV88" s="69">
        <f>VLOOKUP($A88,'384'!$AG$1:$HM$2,179,FALSE)</f>
        <v>0</v>
      </c>
      <c r="GW88" s="75">
        <f>VLOOKUP($A88,'384'!$AG$1:$HM$2,180,FALSE)</f>
        <v>0</v>
      </c>
      <c r="GX88" s="337"/>
      <c r="GY88" s="74">
        <f>VLOOKUP($A88,'384'!$AG$1:$HM$2,181,FALSE)</f>
        <v>0</v>
      </c>
      <c r="GZ88" s="69">
        <f>VLOOKUP($A88,'384'!$AG$1:$HM$2,182,FALSE)</f>
        <v>0</v>
      </c>
      <c r="HA88" s="69">
        <f>VLOOKUP($A88,'384'!$AG$1:$HM$2,183,FALSE)</f>
        <v>0</v>
      </c>
      <c r="HB88" s="69">
        <f>VLOOKUP($A88,'384'!$AG$1:$HM$2,184,FALSE)</f>
        <v>0</v>
      </c>
      <c r="HC88" s="69">
        <f>VLOOKUP($A88,'384'!$AG$1:$HM$2,185,FALSE)</f>
        <v>0</v>
      </c>
      <c r="HD88" s="69">
        <f>VLOOKUP($A88,'384'!$AG$1:$HM$2,186,FALSE)</f>
        <v>0</v>
      </c>
      <c r="HE88" s="124">
        <f>VLOOKUP($A88,'384'!$AG$1:$HM$2,187,FALSE)</f>
        <v>0</v>
      </c>
      <c r="HF88" s="24"/>
    </row>
    <row r="89" spans="1:214" x14ac:dyDescent="0.25">
      <c r="A89" s="290">
        <f t="shared" si="0"/>
        <v>285</v>
      </c>
      <c r="B89" s="290">
        <f>VLOOKUP($A89,'385'!$AG$1:$HM$2,2,FALSE)</f>
        <v>0</v>
      </c>
      <c r="C89" s="291">
        <f>VLOOKUP($A89,'385'!$AG$1:$HM$2,3,FALSE)</f>
        <v>0</v>
      </c>
      <c r="D89" s="290">
        <f>VLOOKUP($A89,'385'!$AG$1:$HM$2,4,FALSE)</f>
        <v>0</v>
      </c>
      <c r="E89" s="292">
        <f>VLOOKUP($A89,'385'!$AG$1:$HM$2,5,FALSE)</f>
        <v>0</v>
      </c>
      <c r="F89" s="337"/>
      <c r="G89" s="73">
        <f>VLOOKUP($A89,'385'!$AG$1:$HM$2,6,FALSE)</f>
        <v>0</v>
      </c>
      <c r="H89" s="24">
        <f>VLOOKUP($A89,'385'!$AG$1:$HM$2,7,FALSE)</f>
        <v>0</v>
      </c>
      <c r="I89" s="24">
        <f>VLOOKUP($A89,'385'!$AG$1:$HM$2,8,FALSE)</f>
        <v>0</v>
      </c>
      <c r="J89" s="24">
        <f>VLOOKUP($A89,'385'!$AG$1:$HM$2,9,FALSE)</f>
        <v>0</v>
      </c>
      <c r="K89" s="24">
        <f>VLOOKUP($A89,'385'!$AG$1:$HM$2,10,FALSE)</f>
        <v>0</v>
      </c>
      <c r="L89" s="24">
        <f>VLOOKUP($A89,'385'!$AG$1:$HM$2,11,FALSE)</f>
        <v>0</v>
      </c>
      <c r="M89" s="137">
        <f>VLOOKUP($A89,'385'!$AG$1:$HM$2,12,FALSE)</f>
        <v>0</v>
      </c>
      <c r="N89" s="337"/>
      <c r="O89" s="74">
        <f>VLOOKUP($A89,'385'!$AG$1:$HM$2,13,FALSE)</f>
        <v>0</v>
      </c>
      <c r="P89" s="69">
        <f>VLOOKUP($A89,'385'!$AG$1:$HM$2,14,FALSE)</f>
        <v>0</v>
      </c>
      <c r="Q89" s="69">
        <f>VLOOKUP($A89,'385'!$AG$1:$HM$2,15,FALSE)</f>
        <v>0</v>
      </c>
      <c r="R89" s="69">
        <f>VLOOKUP($A89,'385'!$AG$1:$HM$2,16,FALSE)</f>
        <v>0</v>
      </c>
      <c r="S89" s="69">
        <f>VLOOKUP($A89,'385'!$AG$1:$HM$2,17,FALSE)</f>
        <v>0</v>
      </c>
      <c r="T89" s="69">
        <f>VLOOKUP($A89,'385'!$AG$1:$HM$2,18,FALSE)</f>
        <v>0</v>
      </c>
      <c r="U89" s="75">
        <f>VLOOKUP($A89,'385'!$AG$1:$HM$2,19,FALSE)</f>
        <v>0</v>
      </c>
      <c r="V89" s="337"/>
      <c r="W89" s="74">
        <f>VLOOKUP($A89,'385'!$AG$1:$HM$2,20,FALSE)</f>
        <v>0</v>
      </c>
      <c r="X89" s="69">
        <f>VLOOKUP($A89,'385'!$AG$1:$HM$2,21,FALSE)</f>
        <v>0</v>
      </c>
      <c r="Y89" s="69">
        <f>VLOOKUP($A89,'385'!$AG$1:$HM$2,22,FALSE)</f>
        <v>0</v>
      </c>
      <c r="Z89" s="69">
        <f>VLOOKUP($A89,'385'!$AG$1:$HM$2,23,FALSE)</f>
        <v>0</v>
      </c>
      <c r="AA89" s="69">
        <f>VLOOKUP($A89,'385'!$AG$1:$HM$2,24,FALSE)</f>
        <v>0</v>
      </c>
      <c r="AB89" s="69">
        <f>VLOOKUP($A89,'385'!$AG$1:$HM$2,25,FALSE)</f>
        <v>0</v>
      </c>
      <c r="AC89" s="75">
        <f>VLOOKUP($A89,'385'!$AG$1:$HM$2,26,FALSE)</f>
        <v>0</v>
      </c>
      <c r="AD89" s="337"/>
      <c r="AE89" s="74">
        <f>VLOOKUP($A89,'385'!$AG$1:$HM$2,27,FALSE)</f>
        <v>0</v>
      </c>
      <c r="AF89" s="69">
        <f>VLOOKUP($A89,'385'!$AG$1:$HM$2,28,FALSE)</f>
        <v>0</v>
      </c>
      <c r="AG89" s="69">
        <f>VLOOKUP($A89,'385'!$AG$1:$HM$2,29,FALSE)</f>
        <v>0</v>
      </c>
      <c r="AH89" s="69">
        <f>VLOOKUP($A89,'385'!$AG$1:$HM$2,30,FALSE)</f>
        <v>0</v>
      </c>
      <c r="AI89" s="69">
        <f>VLOOKUP($A89,'385'!$AG$1:$HM$2,31,FALSE)</f>
        <v>0</v>
      </c>
      <c r="AJ89" s="69">
        <f>VLOOKUP($A89,'385'!$AG$1:$HM$2,32,FALSE)</f>
        <v>0</v>
      </c>
      <c r="AK89" s="75">
        <f>VLOOKUP($A89,'385'!$AG$1:$HM$2,33,FALSE)</f>
        <v>0</v>
      </c>
      <c r="AL89" s="337"/>
      <c r="AM89" s="74">
        <f>VLOOKUP($A89,'385'!$AG$1:$HM$2,34,FALSE)</f>
        <v>0</v>
      </c>
      <c r="AN89" s="69">
        <f>VLOOKUP($A89,'385'!$AG$1:$HM$2,35,FALSE)</f>
        <v>0</v>
      </c>
      <c r="AO89" s="69">
        <f>VLOOKUP($A89,'385'!$AG$1:$HM$2,36,FALSE)</f>
        <v>0</v>
      </c>
      <c r="AP89" s="69">
        <f>VLOOKUP($A89,'385'!$AG$1:$HM$2,37,FALSE)</f>
        <v>0</v>
      </c>
      <c r="AQ89" s="69">
        <f>VLOOKUP($A89,'385'!$AG$1:$HM$2,38,FALSE)</f>
        <v>0</v>
      </c>
      <c r="AR89" s="69">
        <f>VLOOKUP($A89,'385'!$AG$1:$HM$2,39,FALSE)</f>
        <v>0</v>
      </c>
      <c r="AS89" s="75">
        <f>VLOOKUP($A89,'385'!$AG$1:$HM$2,40,FALSE)</f>
        <v>0</v>
      </c>
      <c r="AT89" s="337"/>
      <c r="AU89" s="74">
        <f>VLOOKUP($A89,'385'!$AG$1:$HM$2,41,FALSE)</f>
        <v>0</v>
      </c>
      <c r="AV89" s="69">
        <f>VLOOKUP($A89,'385'!$AG$1:$HM$2,42,FALSE)</f>
        <v>0</v>
      </c>
      <c r="AW89" s="69">
        <f>VLOOKUP($A89,'385'!$AG$1:$HM$2,43,FALSE)</f>
        <v>0</v>
      </c>
      <c r="AX89" s="69">
        <f>VLOOKUP($A89,'385'!$AG$1:$HM$2,44,FALSE)</f>
        <v>0</v>
      </c>
      <c r="AY89" s="69">
        <f>VLOOKUP($A89,'385'!$AG$1:$HM$2,45,FALSE)</f>
        <v>0</v>
      </c>
      <c r="AZ89" s="69">
        <f>VLOOKUP($A89,'385'!$AG$1:$HM$2,46,FALSE)</f>
        <v>0</v>
      </c>
      <c r="BA89" s="75">
        <f>VLOOKUP($A89,'385'!$AG$1:$HM$2,47,FALSE)</f>
        <v>0</v>
      </c>
      <c r="BB89" s="337"/>
      <c r="BC89" s="74">
        <f>VLOOKUP($A89,'385'!$AG$1:$HM$2,48,FALSE)</f>
        <v>0</v>
      </c>
      <c r="BD89" s="69">
        <f>VLOOKUP($A89,'385'!$AG$1:$HM$2,49,FALSE)</f>
        <v>0</v>
      </c>
      <c r="BE89" s="69">
        <f>VLOOKUP($A89,'385'!$AG$1:$HM$2,50,FALSE)</f>
        <v>0</v>
      </c>
      <c r="BF89" s="69">
        <f>VLOOKUP($A89,'385'!$AG$1:$HM$2,51,FALSE)</f>
        <v>0</v>
      </c>
      <c r="BG89" s="69">
        <f>VLOOKUP($A89,'385'!$AG$1:$HM$2,52,FALSE)</f>
        <v>0</v>
      </c>
      <c r="BH89" s="69">
        <f>VLOOKUP($A89,'385'!$AG$1:$HM$2,53,FALSE)</f>
        <v>0</v>
      </c>
      <c r="BI89" s="75">
        <f>VLOOKUP($A89,'385'!$AG$1:$HM$2,54,FALSE)</f>
        <v>0</v>
      </c>
      <c r="BJ89" s="337"/>
      <c r="BK89" s="74">
        <f>VLOOKUP($A89,'385'!$AG$1:$HM$2,55,FALSE)</f>
        <v>0</v>
      </c>
      <c r="BL89" s="69">
        <f>VLOOKUP($A89,'385'!$AG$1:$HM$2,56,FALSE)</f>
        <v>0</v>
      </c>
      <c r="BM89" s="69">
        <f>VLOOKUP($A89,'385'!$AG$1:$HM$2,57,FALSE)</f>
        <v>0</v>
      </c>
      <c r="BN89" s="69">
        <f>VLOOKUP($A89,'385'!$AG$1:$HM$2,58,FALSE)</f>
        <v>0</v>
      </c>
      <c r="BO89" s="69">
        <f>VLOOKUP($A89,'385'!$AG$1:$HM$2,59,FALSE)</f>
        <v>0</v>
      </c>
      <c r="BP89" s="69">
        <f>VLOOKUP($A89,'385'!$AG$1:$HM$2,60,FALSE)</f>
        <v>0</v>
      </c>
      <c r="BQ89" s="75">
        <f>VLOOKUP($A89,'385'!$AG$1:$HM$2,61,FALSE)</f>
        <v>0</v>
      </c>
      <c r="BR89" s="337"/>
      <c r="BS89" s="74">
        <f>VLOOKUP($A89,'385'!$AG$1:$HM$2,62,FALSE)</f>
        <v>0</v>
      </c>
      <c r="BT89" s="69">
        <f>VLOOKUP($A89,'385'!$AG$1:$HM$2,63,FALSE)</f>
        <v>0</v>
      </c>
      <c r="BU89" s="69">
        <f>VLOOKUP($A89,'385'!$AG$1:$HM$2,64,FALSE)</f>
        <v>0</v>
      </c>
      <c r="BV89" s="69">
        <f>VLOOKUP($A89,'385'!$AG$1:$HM$2,65,FALSE)</f>
        <v>0</v>
      </c>
      <c r="BW89" s="69">
        <f>VLOOKUP($A89,'385'!$AG$1:$HM$2,66,FALSE)</f>
        <v>0</v>
      </c>
      <c r="BX89" s="69">
        <f>VLOOKUP($A89,'385'!$AG$1:$HM$2,67,FALSE)</f>
        <v>0</v>
      </c>
      <c r="BY89" s="75">
        <f>VLOOKUP($A89,'385'!$AG$1:$HM$2,68,FALSE)</f>
        <v>0</v>
      </c>
      <c r="BZ89" s="337"/>
      <c r="CA89" s="74">
        <f>VLOOKUP($A89,'385'!$AG$1:$HM$2,69,FALSE)</f>
        <v>0</v>
      </c>
      <c r="CB89" s="69">
        <f>VLOOKUP($A89,'385'!$AG$1:$HM$2,70,FALSE)</f>
        <v>0</v>
      </c>
      <c r="CC89" s="69">
        <f>VLOOKUP($A89,'385'!$AG$1:$HM$2,71,FALSE)</f>
        <v>0</v>
      </c>
      <c r="CD89" s="69">
        <f>VLOOKUP($A89,'385'!$AG$1:$HM$2,72,FALSE)</f>
        <v>0</v>
      </c>
      <c r="CE89" s="69">
        <f>VLOOKUP($A89,'385'!$AG$1:$HM$2,73,FALSE)</f>
        <v>0</v>
      </c>
      <c r="CF89" s="69">
        <f>VLOOKUP($A89,'385'!$AG$1:$HM$2,74,FALSE)</f>
        <v>0</v>
      </c>
      <c r="CG89" s="75">
        <f>VLOOKUP($A89,'385'!$AG$1:$HM$2,75,FALSE)</f>
        <v>0</v>
      </c>
      <c r="CH89" s="337"/>
      <c r="CI89" s="74">
        <f>VLOOKUP($A89,'385'!$AG$1:$HM$2,76,FALSE)</f>
        <v>0</v>
      </c>
      <c r="CJ89" s="69">
        <f>VLOOKUP($A89,'385'!$AG$1:$HM$2,77,FALSE)</f>
        <v>0</v>
      </c>
      <c r="CK89" s="69">
        <f>VLOOKUP($A89,'385'!$AG$1:$HM$2,78,FALSE)</f>
        <v>0</v>
      </c>
      <c r="CL89" s="69">
        <f>VLOOKUP($A89,'385'!$AG$1:$HM$2,79,FALSE)</f>
        <v>0</v>
      </c>
      <c r="CM89" s="69">
        <f>VLOOKUP($A89,'385'!$AG$1:$HM$2,80,FALSE)</f>
        <v>0</v>
      </c>
      <c r="CN89" s="69">
        <f>VLOOKUP($A89,'385'!$AG$1:$HM$2,81,FALSE)</f>
        <v>0</v>
      </c>
      <c r="CO89" s="75">
        <f>VLOOKUP($A89,'385'!$AG$1:$HM$2,82,FALSE)</f>
        <v>0</v>
      </c>
      <c r="CP89" s="337"/>
      <c r="CQ89" s="74">
        <f>VLOOKUP($A89,'385'!$AG$1:$HM$2,83,FALSE)</f>
        <v>0</v>
      </c>
      <c r="CR89" s="69">
        <f>VLOOKUP($A89,'385'!$AG$1:$HM$2,84,FALSE)</f>
        <v>0</v>
      </c>
      <c r="CS89" s="69">
        <f>VLOOKUP($A89,'385'!$AG$1:$HM$2,85,FALSE)</f>
        <v>0</v>
      </c>
      <c r="CT89" s="69">
        <f>VLOOKUP($A89,'385'!$AG$1:$HM$2,86,FALSE)</f>
        <v>0</v>
      </c>
      <c r="CU89" s="69">
        <f>VLOOKUP($A89,'385'!$AG$1:$HM$2,87,FALSE)</f>
        <v>0</v>
      </c>
      <c r="CV89" s="69">
        <f>VLOOKUP($A89,'385'!$AG$1:$HM$2,88,FALSE)</f>
        <v>0</v>
      </c>
      <c r="CW89" s="75">
        <f>VLOOKUP($A89,'385'!$AG$1:$HM$2,89,FALSE)</f>
        <v>0</v>
      </c>
      <c r="CX89" s="337"/>
      <c r="CY89" s="74">
        <f>VLOOKUP($A89,'385'!$AG$1:$HM$2,90,FALSE)</f>
        <v>0</v>
      </c>
      <c r="CZ89" s="69">
        <f>VLOOKUP($A89,'385'!$AG$1:$HM$2,91,FALSE)</f>
        <v>0</v>
      </c>
      <c r="DA89" s="69">
        <f>VLOOKUP($A89,'385'!$AG$1:$HM$2,92,FALSE)</f>
        <v>0</v>
      </c>
      <c r="DB89" s="69">
        <f>VLOOKUP($A89,'385'!$AG$1:$HM$2,93,FALSE)</f>
        <v>0</v>
      </c>
      <c r="DC89" s="69">
        <f>VLOOKUP($A89,'385'!$AG$1:$HM$2,94,FALSE)</f>
        <v>0</v>
      </c>
      <c r="DD89" s="69">
        <f>VLOOKUP($A89,'385'!$AG$1:$HM$2,95,FALSE)</f>
        <v>0</v>
      </c>
      <c r="DE89" s="75">
        <f>VLOOKUP($A89,'385'!$AG$1:$HM$2,96,FALSE)</f>
        <v>0</v>
      </c>
      <c r="DF89" s="337"/>
      <c r="DG89" s="74">
        <f>VLOOKUP($A89,'385'!$AG$1:$HM$2,97,FALSE)</f>
        <v>0</v>
      </c>
      <c r="DH89" s="69">
        <f>VLOOKUP($A89,'385'!$AG$1:$HM$2,98,FALSE)</f>
        <v>0</v>
      </c>
      <c r="DI89" s="69">
        <f>VLOOKUP($A89,'385'!$AG$1:$HM$2,99,FALSE)</f>
        <v>0</v>
      </c>
      <c r="DJ89" s="69">
        <f>VLOOKUP($A89,'385'!$AG$1:$HM$2,100,FALSE)</f>
        <v>0</v>
      </c>
      <c r="DK89" s="69">
        <f>VLOOKUP($A89,'385'!$AG$1:$HM$2,101,FALSE)</f>
        <v>0</v>
      </c>
      <c r="DL89" s="69">
        <f>VLOOKUP($A89,'385'!$AG$1:$HM$2,102,FALSE)</f>
        <v>0</v>
      </c>
      <c r="DM89" s="75">
        <f>VLOOKUP($A89,'385'!$AG$1:$HM$2,103,FALSE)</f>
        <v>0</v>
      </c>
      <c r="DN89" s="337"/>
      <c r="DO89" s="74">
        <f>VLOOKUP($A89,'385'!$AG$1:$HM$2,104,FALSE)</f>
        <v>0</v>
      </c>
      <c r="DP89" s="69">
        <f>VLOOKUP($A89,'385'!$AG$1:$HM$2,105,FALSE)</f>
        <v>0</v>
      </c>
      <c r="DQ89" s="69">
        <f>VLOOKUP($A89,'385'!$AG$1:$HM$2,106,FALSE)</f>
        <v>0</v>
      </c>
      <c r="DR89" s="69">
        <f>VLOOKUP($A89,'385'!$AG$1:$HM$2,107,FALSE)</f>
        <v>0</v>
      </c>
      <c r="DS89" s="69">
        <f>VLOOKUP($A89,'385'!$AG$1:$HM$2,108,FALSE)</f>
        <v>0</v>
      </c>
      <c r="DT89" s="69">
        <f>VLOOKUP($A89,'385'!$AG$1:$HM$2,109,FALSE)</f>
        <v>0</v>
      </c>
      <c r="DU89" s="75">
        <f>VLOOKUP($A89,'385'!$AG$1:$HM$2,110,FALSE)</f>
        <v>0</v>
      </c>
      <c r="DV89" s="337"/>
      <c r="DW89" s="74">
        <f>VLOOKUP($A89,'385'!$AG$1:$HM$2,111,FALSE)</f>
        <v>0</v>
      </c>
      <c r="DX89" s="69">
        <f>VLOOKUP($A89,'385'!$AG$1:$HM$2,112,FALSE)</f>
        <v>0</v>
      </c>
      <c r="DY89" s="69">
        <f>VLOOKUP($A89,'385'!$AG$1:$HM$2,113,FALSE)</f>
        <v>0</v>
      </c>
      <c r="DZ89" s="69">
        <f>VLOOKUP($A89,'385'!$AG$1:$HM$2,114,FALSE)</f>
        <v>0</v>
      </c>
      <c r="EA89" s="69">
        <f>VLOOKUP($A89,'385'!$AG$1:$HM$2,115,FALSE)</f>
        <v>0</v>
      </c>
      <c r="EB89" s="69">
        <f>VLOOKUP($A89,'385'!$AG$1:$HM$2,116,FALSE)</f>
        <v>0</v>
      </c>
      <c r="EC89" s="75">
        <f>VLOOKUP($A89,'385'!$AG$1:$HM$2,117,FALSE)</f>
        <v>0</v>
      </c>
      <c r="ED89" s="337"/>
      <c r="EE89" s="74">
        <f>VLOOKUP($A89,'385'!$AG$1:$HM$2,118,FALSE)</f>
        <v>0</v>
      </c>
      <c r="EF89" s="69">
        <f>VLOOKUP($A89,'385'!$AG$1:$HM$2,119,FALSE)</f>
        <v>0</v>
      </c>
      <c r="EG89" s="69">
        <f>VLOOKUP($A89,'385'!$AG$1:$HM$2,120,FALSE)</f>
        <v>0</v>
      </c>
      <c r="EH89" s="69">
        <f>VLOOKUP($A89,'385'!$AG$1:$HM$2,121,FALSE)</f>
        <v>0</v>
      </c>
      <c r="EI89" s="69">
        <f>VLOOKUP($A89,'385'!$AG$1:$HM$2,122,FALSE)</f>
        <v>0</v>
      </c>
      <c r="EJ89" s="69">
        <f>VLOOKUP($A89,'385'!$AG$1:$HM$2,123,FALSE)</f>
        <v>0</v>
      </c>
      <c r="EK89" s="75">
        <f>VLOOKUP($A89,'385'!$AG$1:$HM$2,124,FALSE)</f>
        <v>0</v>
      </c>
      <c r="EL89" s="337"/>
      <c r="EM89" s="74">
        <f>VLOOKUP($A89,'385'!$AG$1:$HM$2,125,FALSE)</f>
        <v>0</v>
      </c>
      <c r="EN89" s="69">
        <f>VLOOKUP($A89,'385'!$AG$1:$HM$2,126,FALSE)</f>
        <v>0</v>
      </c>
      <c r="EO89" s="69">
        <f>VLOOKUP($A89,'385'!$AG$1:$HM$2,127,FALSE)</f>
        <v>0</v>
      </c>
      <c r="EP89" s="69">
        <f>VLOOKUP($A89,'385'!$AG$1:$HM$2,128,FALSE)</f>
        <v>0</v>
      </c>
      <c r="EQ89" s="69">
        <f>VLOOKUP($A89,'385'!$AG$1:$HM$2,129,FALSE)</f>
        <v>0</v>
      </c>
      <c r="ER89" s="69">
        <f>VLOOKUP($A89,'385'!$AG$1:$HM$2,130,FALSE)</f>
        <v>0</v>
      </c>
      <c r="ES89" s="75">
        <f>VLOOKUP($A89,'385'!$AG$1:$HM$2,131,FALSE)</f>
        <v>0</v>
      </c>
      <c r="ET89" s="337"/>
      <c r="EU89" s="74">
        <f>VLOOKUP($A89,'385'!$AG$1:$HM$2,132,FALSE)</f>
        <v>0</v>
      </c>
      <c r="EV89" s="69">
        <f>VLOOKUP($A89,'385'!$AG$1:$HM$2,133,FALSE)</f>
        <v>0</v>
      </c>
      <c r="EW89" s="69">
        <f>VLOOKUP($A89,'385'!$AG$1:$HM$2,134,FALSE)</f>
        <v>0</v>
      </c>
      <c r="EX89" s="69">
        <f>VLOOKUP($A89,'385'!$AG$1:$HM$2,135,FALSE)</f>
        <v>0</v>
      </c>
      <c r="EY89" s="69">
        <f>VLOOKUP($A89,'385'!$AG$1:$HM$2,136,FALSE)</f>
        <v>0</v>
      </c>
      <c r="EZ89" s="69">
        <f>VLOOKUP($A89,'385'!$AG$1:$HM$2,137,FALSE)</f>
        <v>0</v>
      </c>
      <c r="FA89" s="75">
        <f>VLOOKUP($A89,'385'!$AG$1:$HM$2,138,FALSE)</f>
        <v>0</v>
      </c>
      <c r="FB89" s="337"/>
      <c r="FC89" s="74">
        <f>VLOOKUP($A89,'385'!$AG$1:$HM$2,139,FALSE)</f>
        <v>0</v>
      </c>
      <c r="FD89" s="69">
        <f>VLOOKUP($A89,'385'!$AG$1:$HM$2,140,FALSE)</f>
        <v>0</v>
      </c>
      <c r="FE89" s="69">
        <f>VLOOKUP($A89,'385'!$AG$1:$HM$2,141,FALSE)</f>
        <v>0</v>
      </c>
      <c r="FF89" s="69">
        <f>VLOOKUP($A89,'385'!$AG$1:$HM$2,142,FALSE)</f>
        <v>0</v>
      </c>
      <c r="FG89" s="69">
        <f>VLOOKUP($A89,'385'!$AG$1:$HM$2,143,FALSE)</f>
        <v>0</v>
      </c>
      <c r="FH89" s="69">
        <f>VLOOKUP($A89,'385'!$AG$1:$HM$2,144,FALSE)</f>
        <v>0</v>
      </c>
      <c r="FI89" s="75">
        <f>VLOOKUP($A89,'385'!$AG$1:$HM$2,145,FALSE)</f>
        <v>0</v>
      </c>
      <c r="FJ89" s="337"/>
      <c r="FK89" s="74">
        <f>VLOOKUP($A89,'385'!$AG$1:$HM$2,146,FALSE)</f>
        <v>0</v>
      </c>
      <c r="FL89" s="69">
        <f>VLOOKUP($A89,'385'!$AG$1:$HM$2,147,FALSE)</f>
        <v>0</v>
      </c>
      <c r="FM89" s="69">
        <f>VLOOKUP($A89,'385'!$AG$1:$HM$2,148,FALSE)</f>
        <v>0</v>
      </c>
      <c r="FN89" s="69">
        <f>VLOOKUP($A89,'385'!$AG$1:$HM$2,149,FALSE)</f>
        <v>0</v>
      </c>
      <c r="FO89" s="69">
        <f>VLOOKUP($A89,'385'!$AG$1:$HM$2,150,FALSE)</f>
        <v>0</v>
      </c>
      <c r="FP89" s="69">
        <f>VLOOKUP($A89,'385'!$AG$1:$HM$2,151,FALSE)</f>
        <v>0</v>
      </c>
      <c r="FQ89" s="75">
        <f>VLOOKUP($A89,'385'!$AG$1:$HM$2,152,FALSE)</f>
        <v>0</v>
      </c>
      <c r="FR89" s="337"/>
      <c r="FS89" s="74">
        <f>VLOOKUP($A89,'385'!$AG$1:$HM$2,153,FALSE)</f>
        <v>0</v>
      </c>
      <c r="FT89" s="69">
        <f>VLOOKUP($A89,'385'!$AG$1:$HM$2,154,FALSE)</f>
        <v>0</v>
      </c>
      <c r="FU89" s="69">
        <f>VLOOKUP($A89,'385'!$AG$1:$HM$2,155,FALSE)</f>
        <v>0</v>
      </c>
      <c r="FV89" s="69">
        <f>VLOOKUP($A89,'385'!$AG$1:$HM$2,156,FALSE)</f>
        <v>0</v>
      </c>
      <c r="FW89" s="69">
        <f>VLOOKUP($A89,'385'!$AG$1:$HM$2,157,FALSE)</f>
        <v>0</v>
      </c>
      <c r="FX89" s="69">
        <f>VLOOKUP($A89,'385'!$AG$1:$HM$2,158,FALSE)</f>
        <v>0</v>
      </c>
      <c r="FY89" s="75">
        <f>VLOOKUP($A89,'385'!$AG$1:$HM$2,159,FALSE)</f>
        <v>0</v>
      </c>
      <c r="FZ89" s="337"/>
      <c r="GA89" s="74">
        <f>VLOOKUP($A89,'385'!$AG$1:$HM$2,160,FALSE)</f>
        <v>0</v>
      </c>
      <c r="GB89" s="69">
        <f>VLOOKUP($A89,'385'!$AG$1:$HM$2,161,FALSE)</f>
        <v>0</v>
      </c>
      <c r="GC89" s="69">
        <f>VLOOKUP($A89,'385'!$AG$1:$HM$2,162,FALSE)</f>
        <v>0</v>
      </c>
      <c r="GD89" s="69">
        <f>VLOOKUP($A89,'385'!$AG$1:$HM$2,163,FALSE)</f>
        <v>0</v>
      </c>
      <c r="GE89" s="69">
        <f>VLOOKUP($A89,'385'!$AG$1:$HM$2,164,FALSE)</f>
        <v>0</v>
      </c>
      <c r="GF89" s="69">
        <f>VLOOKUP($A89,'385'!$AG$1:$HM$2,165,FALSE)</f>
        <v>0</v>
      </c>
      <c r="GG89" s="75">
        <f>VLOOKUP($A89,'385'!$AG$1:$HM$2,166,FALSE)</f>
        <v>0</v>
      </c>
      <c r="GH89" s="337"/>
      <c r="GI89" s="74">
        <f>VLOOKUP($A89,'385'!$AG$1:$HM$2,167,FALSE)</f>
        <v>0</v>
      </c>
      <c r="GJ89" s="69">
        <f>VLOOKUP($A89,'385'!$AG$1:$HM$2,168,FALSE)</f>
        <v>0</v>
      </c>
      <c r="GK89" s="69">
        <f>VLOOKUP($A89,'385'!$AG$1:$HM$2,169,FALSE)</f>
        <v>0</v>
      </c>
      <c r="GL89" s="69">
        <f>VLOOKUP($A89,'385'!$AG$1:$HM$2,170,FALSE)</f>
        <v>0</v>
      </c>
      <c r="GM89" s="69">
        <f>VLOOKUP($A89,'385'!$AG$1:$HM$2,171,FALSE)</f>
        <v>0</v>
      </c>
      <c r="GN89" s="69">
        <f>VLOOKUP($A89,'385'!$AG$1:$HM$2,172,FALSE)</f>
        <v>0</v>
      </c>
      <c r="GO89" s="75">
        <f>VLOOKUP($A89,'385'!$AG$1:$HM$2,173,FALSE)</f>
        <v>0</v>
      </c>
      <c r="GP89" s="337"/>
      <c r="GQ89" s="74">
        <f>VLOOKUP($A89,'385'!$AG$1:$HM$2,174,FALSE)</f>
        <v>0</v>
      </c>
      <c r="GR89" s="69">
        <f>VLOOKUP($A89,'385'!$AG$1:$HM$2,175,FALSE)</f>
        <v>0</v>
      </c>
      <c r="GS89" s="69">
        <f>VLOOKUP($A89,'385'!$AG$1:$HM$2,176,FALSE)</f>
        <v>0</v>
      </c>
      <c r="GT89" s="69">
        <f>VLOOKUP($A89,'385'!$AG$1:$HM$2,177,FALSE)</f>
        <v>0</v>
      </c>
      <c r="GU89" s="69">
        <f>VLOOKUP($A89,'385'!$AG$1:$HM$2,178,FALSE)</f>
        <v>0</v>
      </c>
      <c r="GV89" s="69">
        <f>VLOOKUP($A89,'385'!$AG$1:$HM$2,179,FALSE)</f>
        <v>0</v>
      </c>
      <c r="GW89" s="75">
        <f>VLOOKUP($A89,'385'!$AG$1:$HM$2,180,FALSE)</f>
        <v>0</v>
      </c>
      <c r="GX89" s="337"/>
      <c r="GY89" s="74">
        <f>VLOOKUP($A89,'385'!$AG$1:$HM$2,181,FALSE)</f>
        <v>0</v>
      </c>
      <c r="GZ89" s="69">
        <f>VLOOKUP($A89,'385'!$AG$1:$HM$2,182,FALSE)</f>
        <v>0</v>
      </c>
      <c r="HA89" s="69">
        <f>VLOOKUP($A89,'385'!$AG$1:$HM$2,183,FALSE)</f>
        <v>0</v>
      </c>
      <c r="HB89" s="69">
        <f>VLOOKUP($A89,'385'!$AG$1:$HM$2,184,FALSE)</f>
        <v>0</v>
      </c>
      <c r="HC89" s="69">
        <f>VLOOKUP($A89,'385'!$AG$1:$HM$2,185,FALSE)</f>
        <v>0</v>
      </c>
      <c r="HD89" s="69">
        <f>VLOOKUP($A89,'385'!$AG$1:$HM$2,186,FALSE)</f>
        <v>0</v>
      </c>
      <c r="HE89" s="124">
        <f>VLOOKUP($A89,'385'!$AG$1:$HM$2,187,FALSE)</f>
        <v>0</v>
      </c>
      <c r="HF89" s="24"/>
    </row>
    <row r="90" spans="1:214" x14ac:dyDescent="0.25">
      <c r="A90" s="290">
        <f t="shared" si="0"/>
        <v>286</v>
      </c>
      <c r="B90" s="290">
        <f>VLOOKUP($A90,'386'!$AG$1:$HM$2,2,FALSE)</f>
        <v>0</v>
      </c>
      <c r="C90" s="291">
        <f>VLOOKUP($A90,'386'!$AG$1:$HM$2,3,FALSE)</f>
        <v>0</v>
      </c>
      <c r="D90" s="290">
        <f>VLOOKUP($A90,'386'!$AG$1:$HM$2,4,FALSE)</f>
        <v>0</v>
      </c>
      <c r="E90" s="292">
        <f>VLOOKUP($A90,'386'!$AG$1:$HM$2,5,FALSE)</f>
        <v>0</v>
      </c>
      <c r="F90" s="337"/>
      <c r="G90" s="73">
        <f>VLOOKUP($A90,'386'!$AG$1:$HM$2,6,FALSE)</f>
        <v>0</v>
      </c>
      <c r="H90" s="24">
        <f>VLOOKUP($A90,'386'!$AG$1:$HM$2,7,FALSE)</f>
        <v>0</v>
      </c>
      <c r="I90" s="24">
        <f>VLOOKUP($A90,'386'!$AG$1:$HM$2,8,FALSE)</f>
        <v>0</v>
      </c>
      <c r="J90" s="24">
        <f>VLOOKUP($A90,'386'!$AG$1:$HM$2,9,FALSE)</f>
        <v>0</v>
      </c>
      <c r="K90" s="24">
        <f>VLOOKUP($A90,'386'!$AG$1:$HM$2,10,FALSE)</f>
        <v>0</v>
      </c>
      <c r="L90" s="24">
        <f>VLOOKUP($A90,'386'!$AG$1:$HM$2,11,FALSE)</f>
        <v>0</v>
      </c>
      <c r="M90" s="137">
        <f>VLOOKUP($A90,'386'!$AG$1:$HM$2,12,FALSE)</f>
        <v>0</v>
      </c>
      <c r="N90" s="337"/>
      <c r="O90" s="74">
        <f>VLOOKUP($A90,'386'!$AG$1:$HM$2,13,FALSE)</f>
        <v>0</v>
      </c>
      <c r="P90" s="69">
        <f>VLOOKUP($A90,'386'!$AG$1:$HM$2,14,FALSE)</f>
        <v>0</v>
      </c>
      <c r="Q90" s="69">
        <f>VLOOKUP($A90,'386'!$AG$1:$HM$2,15,FALSE)</f>
        <v>0</v>
      </c>
      <c r="R90" s="69">
        <f>VLOOKUP($A90,'386'!$AG$1:$HM$2,16,FALSE)</f>
        <v>0</v>
      </c>
      <c r="S90" s="69">
        <f>VLOOKUP($A90,'386'!$AG$1:$HM$2,17,FALSE)</f>
        <v>0</v>
      </c>
      <c r="T90" s="69">
        <f>VLOOKUP($A90,'386'!$AG$1:$HM$2,18,FALSE)</f>
        <v>0</v>
      </c>
      <c r="U90" s="75">
        <f>VLOOKUP($A90,'386'!$AG$1:$HM$2,19,FALSE)</f>
        <v>0</v>
      </c>
      <c r="V90" s="337"/>
      <c r="W90" s="74">
        <f>VLOOKUP($A90,'386'!$AG$1:$HM$2,20,FALSE)</f>
        <v>0</v>
      </c>
      <c r="X90" s="69">
        <f>VLOOKUP($A90,'386'!$AG$1:$HM$2,21,FALSE)</f>
        <v>0</v>
      </c>
      <c r="Y90" s="69">
        <f>VLOOKUP($A90,'386'!$AG$1:$HM$2,22,FALSE)</f>
        <v>0</v>
      </c>
      <c r="Z90" s="69">
        <f>VLOOKUP($A90,'386'!$AG$1:$HM$2,23,FALSE)</f>
        <v>0</v>
      </c>
      <c r="AA90" s="69">
        <f>VLOOKUP($A90,'386'!$AG$1:$HM$2,24,FALSE)</f>
        <v>0</v>
      </c>
      <c r="AB90" s="69">
        <f>VLOOKUP($A90,'386'!$AG$1:$HM$2,25,FALSE)</f>
        <v>0</v>
      </c>
      <c r="AC90" s="75">
        <f>VLOOKUP($A90,'386'!$AG$1:$HM$2,26,FALSE)</f>
        <v>0</v>
      </c>
      <c r="AD90" s="337"/>
      <c r="AE90" s="74">
        <f>VLOOKUP($A90,'386'!$AG$1:$HM$2,27,FALSE)</f>
        <v>0</v>
      </c>
      <c r="AF90" s="69">
        <f>VLOOKUP($A90,'386'!$AG$1:$HM$2,28,FALSE)</f>
        <v>0</v>
      </c>
      <c r="AG90" s="69">
        <f>VLOOKUP($A90,'386'!$AG$1:$HM$2,29,FALSE)</f>
        <v>0</v>
      </c>
      <c r="AH90" s="69">
        <f>VLOOKUP($A90,'386'!$AG$1:$HM$2,30,FALSE)</f>
        <v>0</v>
      </c>
      <c r="AI90" s="69">
        <f>VLOOKUP($A90,'386'!$AG$1:$HM$2,31,FALSE)</f>
        <v>0</v>
      </c>
      <c r="AJ90" s="69">
        <f>VLOOKUP($A90,'386'!$AG$1:$HM$2,32,FALSE)</f>
        <v>0</v>
      </c>
      <c r="AK90" s="75">
        <f>VLOOKUP($A90,'386'!$AG$1:$HM$2,33,FALSE)</f>
        <v>0</v>
      </c>
      <c r="AL90" s="337"/>
      <c r="AM90" s="74">
        <f>VLOOKUP($A90,'386'!$AG$1:$HM$2,34,FALSE)</f>
        <v>0</v>
      </c>
      <c r="AN90" s="69">
        <f>VLOOKUP($A90,'386'!$AG$1:$HM$2,35,FALSE)</f>
        <v>0</v>
      </c>
      <c r="AO90" s="69">
        <f>VLOOKUP($A90,'386'!$AG$1:$HM$2,36,FALSE)</f>
        <v>0</v>
      </c>
      <c r="AP90" s="69">
        <f>VLOOKUP($A90,'386'!$AG$1:$HM$2,37,FALSE)</f>
        <v>0</v>
      </c>
      <c r="AQ90" s="69">
        <f>VLOOKUP($A90,'386'!$AG$1:$HM$2,38,FALSE)</f>
        <v>0</v>
      </c>
      <c r="AR90" s="69">
        <f>VLOOKUP($A90,'386'!$AG$1:$HM$2,39,FALSE)</f>
        <v>0</v>
      </c>
      <c r="AS90" s="75">
        <f>VLOOKUP($A90,'386'!$AG$1:$HM$2,40,FALSE)</f>
        <v>0</v>
      </c>
      <c r="AT90" s="337"/>
      <c r="AU90" s="74">
        <f>VLOOKUP($A90,'386'!$AG$1:$HM$2,41,FALSE)</f>
        <v>0</v>
      </c>
      <c r="AV90" s="69">
        <f>VLOOKUP($A90,'386'!$AG$1:$HM$2,42,FALSE)</f>
        <v>0</v>
      </c>
      <c r="AW90" s="69">
        <f>VLOOKUP($A90,'386'!$AG$1:$HM$2,43,FALSE)</f>
        <v>0</v>
      </c>
      <c r="AX90" s="69">
        <f>VLOOKUP($A90,'386'!$AG$1:$HM$2,44,FALSE)</f>
        <v>0</v>
      </c>
      <c r="AY90" s="69">
        <f>VLOOKUP($A90,'386'!$AG$1:$HM$2,45,FALSE)</f>
        <v>0</v>
      </c>
      <c r="AZ90" s="69">
        <f>VLOOKUP($A90,'386'!$AG$1:$HM$2,46,FALSE)</f>
        <v>0</v>
      </c>
      <c r="BA90" s="75">
        <f>VLOOKUP($A90,'386'!$AG$1:$HM$2,47,FALSE)</f>
        <v>0</v>
      </c>
      <c r="BB90" s="337"/>
      <c r="BC90" s="74">
        <f>VLOOKUP($A90,'386'!$AG$1:$HM$2,48,FALSE)</f>
        <v>0</v>
      </c>
      <c r="BD90" s="69">
        <f>VLOOKUP($A90,'386'!$AG$1:$HM$2,49,FALSE)</f>
        <v>0</v>
      </c>
      <c r="BE90" s="69">
        <f>VLOOKUP($A90,'386'!$AG$1:$HM$2,50,FALSE)</f>
        <v>0</v>
      </c>
      <c r="BF90" s="69">
        <f>VLOOKUP($A90,'386'!$AG$1:$HM$2,51,FALSE)</f>
        <v>0</v>
      </c>
      <c r="BG90" s="69">
        <f>VLOOKUP($A90,'386'!$AG$1:$HM$2,52,FALSE)</f>
        <v>0</v>
      </c>
      <c r="BH90" s="69">
        <f>VLOOKUP($A90,'386'!$AG$1:$HM$2,53,FALSE)</f>
        <v>0</v>
      </c>
      <c r="BI90" s="75">
        <f>VLOOKUP($A90,'386'!$AG$1:$HM$2,54,FALSE)</f>
        <v>0</v>
      </c>
      <c r="BJ90" s="337"/>
      <c r="BK90" s="74">
        <f>VLOOKUP($A90,'386'!$AG$1:$HM$2,55,FALSE)</f>
        <v>0</v>
      </c>
      <c r="BL90" s="69">
        <f>VLOOKUP($A90,'386'!$AG$1:$HM$2,56,FALSE)</f>
        <v>0</v>
      </c>
      <c r="BM90" s="69">
        <f>VLOOKUP($A90,'386'!$AG$1:$HM$2,57,FALSE)</f>
        <v>0</v>
      </c>
      <c r="BN90" s="69">
        <f>VLOOKUP($A90,'386'!$AG$1:$HM$2,58,FALSE)</f>
        <v>0</v>
      </c>
      <c r="BO90" s="69">
        <f>VLOOKUP($A90,'386'!$AG$1:$HM$2,59,FALSE)</f>
        <v>0</v>
      </c>
      <c r="BP90" s="69">
        <f>VLOOKUP($A90,'386'!$AG$1:$HM$2,60,FALSE)</f>
        <v>0</v>
      </c>
      <c r="BQ90" s="75">
        <f>VLOOKUP($A90,'386'!$AG$1:$HM$2,61,FALSE)</f>
        <v>0</v>
      </c>
      <c r="BR90" s="337"/>
      <c r="BS90" s="74">
        <f>VLOOKUP($A90,'386'!$AG$1:$HM$2,62,FALSE)</f>
        <v>0</v>
      </c>
      <c r="BT90" s="69">
        <f>VLOOKUP($A90,'386'!$AG$1:$HM$2,63,FALSE)</f>
        <v>0</v>
      </c>
      <c r="BU90" s="69">
        <f>VLOOKUP($A90,'386'!$AG$1:$HM$2,64,FALSE)</f>
        <v>0</v>
      </c>
      <c r="BV90" s="69">
        <f>VLOOKUP($A90,'386'!$AG$1:$HM$2,65,FALSE)</f>
        <v>0</v>
      </c>
      <c r="BW90" s="69">
        <f>VLOOKUP($A90,'386'!$AG$1:$HM$2,66,FALSE)</f>
        <v>0</v>
      </c>
      <c r="BX90" s="69">
        <f>VLOOKUP($A90,'386'!$AG$1:$HM$2,67,FALSE)</f>
        <v>0</v>
      </c>
      <c r="BY90" s="75">
        <f>VLOOKUP($A90,'386'!$AG$1:$HM$2,68,FALSE)</f>
        <v>0</v>
      </c>
      <c r="BZ90" s="337"/>
      <c r="CA90" s="74">
        <f>VLOOKUP($A90,'386'!$AG$1:$HM$2,69,FALSE)</f>
        <v>0</v>
      </c>
      <c r="CB90" s="69">
        <f>VLOOKUP($A90,'386'!$AG$1:$HM$2,70,FALSE)</f>
        <v>0</v>
      </c>
      <c r="CC90" s="69">
        <f>VLOOKUP($A90,'386'!$AG$1:$HM$2,71,FALSE)</f>
        <v>0</v>
      </c>
      <c r="CD90" s="69">
        <f>VLOOKUP($A90,'386'!$AG$1:$HM$2,72,FALSE)</f>
        <v>0</v>
      </c>
      <c r="CE90" s="69">
        <f>VLOOKUP($A90,'386'!$AG$1:$HM$2,73,FALSE)</f>
        <v>0</v>
      </c>
      <c r="CF90" s="69">
        <f>VLOOKUP($A90,'386'!$AG$1:$HM$2,74,FALSE)</f>
        <v>0</v>
      </c>
      <c r="CG90" s="75">
        <f>VLOOKUP($A90,'386'!$AG$1:$HM$2,75,FALSE)</f>
        <v>0</v>
      </c>
      <c r="CH90" s="337"/>
      <c r="CI90" s="74">
        <f>VLOOKUP($A90,'386'!$AG$1:$HM$2,76,FALSE)</f>
        <v>0</v>
      </c>
      <c r="CJ90" s="69">
        <f>VLOOKUP($A90,'386'!$AG$1:$HM$2,77,FALSE)</f>
        <v>0</v>
      </c>
      <c r="CK90" s="69">
        <f>VLOOKUP($A90,'386'!$AG$1:$HM$2,78,FALSE)</f>
        <v>0</v>
      </c>
      <c r="CL90" s="69">
        <f>VLOOKUP($A90,'386'!$AG$1:$HM$2,79,FALSE)</f>
        <v>0</v>
      </c>
      <c r="CM90" s="69">
        <f>VLOOKUP($A90,'386'!$AG$1:$HM$2,80,FALSE)</f>
        <v>0</v>
      </c>
      <c r="CN90" s="69">
        <f>VLOOKUP($A90,'386'!$AG$1:$HM$2,81,FALSE)</f>
        <v>0</v>
      </c>
      <c r="CO90" s="75">
        <f>VLOOKUP($A90,'386'!$AG$1:$HM$2,82,FALSE)</f>
        <v>0</v>
      </c>
      <c r="CP90" s="337"/>
      <c r="CQ90" s="74">
        <f>VLOOKUP($A90,'386'!$AG$1:$HM$2,83,FALSE)</f>
        <v>0</v>
      </c>
      <c r="CR90" s="69">
        <f>VLOOKUP($A90,'386'!$AG$1:$HM$2,84,FALSE)</f>
        <v>0</v>
      </c>
      <c r="CS90" s="69">
        <f>VLOOKUP($A90,'386'!$AG$1:$HM$2,85,FALSE)</f>
        <v>0</v>
      </c>
      <c r="CT90" s="69">
        <f>VLOOKUP($A90,'386'!$AG$1:$HM$2,86,FALSE)</f>
        <v>0</v>
      </c>
      <c r="CU90" s="69">
        <f>VLOOKUP($A90,'386'!$AG$1:$HM$2,87,FALSE)</f>
        <v>0</v>
      </c>
      <c r="CV90" s="69">
        <f>VLOOKUP($A90,'386'!$AG$1:$HM$2,88,FALSE)</f>
        <v>0</v>
      </c>
      <c r="CW90" s="75">
        <f>VLOOKUP($A90,'386'!$AG$1:$HM$2,89,FALSE)</f>
        <v>0</v>
      </c>
      <c r="CX90" s="337"/>
      <c r="CY90" s="74">
        <f>VLOOKUP($A90,'386'!$AG$1:$HM$2,90,FALSE)</f>
        <v>0</v>
      </c>
      <c r="CZ90" s="69">
        <f>VLOOKUP($A90,'386'!$AG$1:$HM$2,91,FALSE)</f>
        <v>0</v>
      </c>
      <c r="DA90" s="69">
        <f>VLOOKUP($A90,'386'!$AG$1:$HM$2,92,FALSE)</f>
        <v>0</v>
      </c>
      <c r="DB90" s="69">
        <f>VLOOKUP($A90,'386'!$AG$1:$HM$2,93,FALSE)</f>
        <v>0</v>
      </c>
      <c r="DC90" s="69">
        <f>VLOOKUP($A90,'386'!$AG$1:$HM$2,94,FALSE)</f>
        <v>0</v>
      </c>
      <c r="DD90" s="69">
        <f>VLOOKUP($A90,'386'!$AG$1:$HM$2,95,FALSE)</f>
        <v>0</v>
      </c>
      <c r="DE90" s="75">
        <f>VLOOKUP($A90,'386'!$AG$1:$HM$2,96,FALSE)</f>
        <v>0</v>
      </c>
      <c r="DF90" s="337"/>
      <c r="DG90" s="74">
        <f>VLOOKUP($A90,'386'!$AG$1:$HM$2,97,FALSE)</f>
        <v>0</v>
      </c>
      <c r="DH90" s="69">
        <f>VLOOKUP($A90,'386'!$AG$1:$HM$2,98,FALSE)</f>
        <v>0</v>
      </c>
      <c r="DI90" s="69">
        <f>VLOOKUP($A90,'386'!$AG$1:$HM$2,99,FALSE)</f>
        <v>0</v>
      </c>
      <c r="DJ90" s="69">
        <f>VLOOKUP($A90,'386'!$AG$1:$HM$2,100,FALSE)</f>
        <v>0</v>
      </c>
      <c r="DK90" s="69">
        <f>VLOOKUP($A90,'386'!$AG$1:$HM$2,101,FALSE)</f>
        <v>0</v>
      </c>
      <c r="DL90" s="69">
        <f>VLOOKUP($A90,'386'!$AG$1:$HM$2,102,FALSE)</f>
        <v>0</v>
      </c>
      <c r="DM90" s="75">
        <f>VLOOKUP($A90,'386'!$AG$1:$HM$2,103,FALSE)</f>
        <v>0</v>
      </c>
      <c r="DN90" s="337"/>
      <c r="DO90" s="74">
        <f>VLOOKUP($A90,'386'!$AG$1:$HM$2,104,FALSE)</f>
        <v>0</v>
      </c>
      <c r="DP90" s="69">
        <f>VLOOKUP($A90,'386'!$AG$1:$HM$2,105,FALSE)</f>
        <v>0</v>
      </c>
      <c r="DQ90" s="69">
        <f>VLOOKUP($A90,'386'!$AG$1:$HM$2,106,FALSE)</f>
        <v>0</v>
      </c>
      <c r="DR90" s="69">
        <f>VLOOKUP($A90,'386'!$AG$1:$HM$2,107,FALSE)</f>
        <v>0</v>
      </c>
      <c r="DS90" s="69">
        <f>VLOOKUP($A90,'386'!$AG$1:$HM$2,108,FALSE)</f>
        <v>0</v>
      </c>
      <c r="DT90" s="69">
        <f>VLOOKUP($A90,'386'!$AG$1:$HM$2,109,FALSE)</f>
        <v>0</v>
      </c>
      <c r="DU90" s="75">
        <f>VLOOKUP($A90,'386'!$AG$1:$HM$2,110,FALSE)</f>
        <v>0</v>
      </c>
      <c r="DV90" s="337"/>
      <c r="DW90" s="74">
        <f>VLOOKUP($A90,'386'!$AG$1:$HM$2,111,FALSE)</f>
        <v>0</v>
      </c>
      <c r="DX90" s="69">
        <f>VLOOKUP($A90,'386'!$AG$1:$HM$2,112,FALSE)</f>
        <v>0</v>
      </c>
      <c r="DY90" s="69">
        <f>VLOOKUP($A90,'386'!$AG$1:$HM$2,113,FALSE)</f>
        <v>0</v>
      </c>
      <c r="DZ90" s="69">
        <f>VLOOKUP($A90,'386'!$AG$1:$HM$2,114,FALSE)</f>
        <v>0</v>
      </c>
      <c r="EA90" s="69">
        <f>VLOOKUP($A90,'386'!$AG$1:$HM$2,115,FALSE)</f>
        <v>0</v>
      </c>
      <c r="EB90" s="69">
        <f>VLOOKUP($A90,'386'!$AG$1:$HM$2,116,FALSE)</f>
        <v>0</v>
      </c>
      <c r="EC90" s="75">
        <f>VLOOKUP($A90,'386'!$AG$1:$HM$2,117,FALSE)</f>
        <v>0</v>
      </c>
      <c r="ED90" s="337"/>
      <c r="EE90" s="74">
        <f>VLOOKUP($A90,'386'!$AG$1:$HM$2,118,FALSE)</f>
        <v>0</v>
      </c>
      <c r="EF90" s="69">
        <f>VLOOKUP($A90,'386'!$AG$1:$HM$2,119,FALSE)</f>
        <v>0</v>
      </c>
      <c r="EG90" s="69">
        <f>VLOOKUP($A90,'386'!$AG$1:$HM$2,120,FALSE)</f>
        <v>0</v>
      </c>
      <c r="EH90" s="69">
        <f>VLOOKUP($A90,'386'!$AG$1:$HM$2,121,FALSE)</f>
        <v>0</v>
      </c>
      <c r="EI90" s="69">
        <f>VLOOKUP($A90,'386'!$AG$1:$HM$2,122,FALSE)</f>
        <v>0</v>
      </c>
      <c r="EJ90" s="69">
        <f>VLOOKUP($A90,'386'!$AG$1:$HM$2,123,FALSE)</f>
        <v>0</v>
      </c>
      <c r="EK90" s="75">
        <f>VLOOKUP($A90,'386'!$AG$1:$HM$2,124,FALSE)</f>
        <v>0</v>
      </c>
      <c r="EL90" s="337"/>
      <c r="EM90" s="74">
        <f>VLOOKUP($A90,'386'!$AG$1:$HM$2,125,FALSE)</f>
        <v>0</v>
      </c>
      <c r="EN90" s="69">
        <f>VLOOKUP($A90,'386'!$AG$1:$HM$2,126,FALSE)</f>
        <v>0</v>
      </c>
      <c r="EO90" s="69">
        <f>VLOOKUP($A90,'386'!$AG$1:$HM$2,127,FALSE)</f>
        <v>0</v>
      </c>
      <c r="EP90" s="69">
        <f>VLOOKUP($A90,'386'!$AG$1:$HM$2,128,FALSE)</f>
        <v>0</v>
      </c>
      <c r="EQ90" s="69">
        <f>VLOOKUP($A90,'386'!$AG$1:$HM$2,129,FALSE)</f>
        <v>0</v>
      </c>
      <c r="ER90" s="69">
        <f>VLOOKUP($A90,'386'!$AG$1:$HM$2,130,FALSE)</f>
        <v>0</v>
      </c>
      <c r="ES90" s="75">
        <f>VLOOKUP($A90,'386'!$AG$1:$HM$2,131,FALSE)</f>
        <v>0</v>
      </c>
      <c r="ET90" s="337"/>
      <c r="EU90" s="74">
        <f>VLOOKUP($A90,'386'!$AG$1:$HM$2,132,FALSE)</f>
        <v>0</v>
      </c>
      <c r="EV90" s="69">
        <f>VLOOKUP($A90,'386'!$AG$1:$HM$2,133,FALSE)</f>
        <v>0</v>
      </c>
      <c r="EW90" s="69">
        <f>VLOOKUP($A90,'386'!$AG$1:$HM$2,134,FALSE)</f>
        <v>0</v>
      </c>
      <c r="EX90" s="69">
        <f>VLOOKUP($A90,'386'!$AG$1:$HM$2,135,FALSE)</f>
        <v>0</v>
      </c>
      <c r="EY90" s="69">
        <f>VLOOKUP($A90,'386'!$AG$1:$HM$2,136,FALSE)</f>
        <v>0</v>
      </c>
      <c r="EZ90" s="69">
        <f>VLOOKUP($A90,'386'!$AG$1:$HM$2,137,FALSE)</f>
        <v>0</v>
      </c>
      <c r="FA90" s="75">
        <f>VLOOKUP($A90,'386'!$AG$1:$HM$2,138,FALSE)</f>
        <v>0</v>
      </c>
      <c r="FB90" s="337"/>
      <c r="FC90" s="74">
        <f>VLOOKUP($A90,'386'!$AG$1:$HM$2,139,FALSE)</f>
        <v>0</v>
      </c>
      <c r="FD90" s="69">
        <f>VLOOKUP($A90,'386'!$AG$1:$HM$2,140,FALSE)</f>
        <v>0</v>
      </c>
      <c r="FE90" s="69">
        <f>VLOOKUP($A90,'386'!$AG$1:$HM$2,141,FALSE)</f>
        <v>0</v>
      </c>
      <c r="FF90" s="69">
        <f>VLOOKUP($A90,'386'!$AG$1:$HM$2,142,FALSE)</f>
        <v>0</v>
      </c>
      <c r="FG90" s="69">
        <f>VLOOKUP($A90,'386'!$AG$1:$HM$2,143,FALSE)</f>
        <v>0</v>
      </c>
      <c r="FH90" s="69">
        <f>VLOOKUP($A90,'386'!$AG$1:$HM$2,144,FALSE)</f>
        <v>0</v>
      </c>
      <c r="FI90" s="75">
        <f>VLOOKUP($A90,'386'!$AG$1:$HM$2,145,FALSE)</f>
        <v>0</v>
      </c>
      <c r="FJ90" s="337"/>
      <c r="FK90" s="74">
        <f>VLOOKUP($A90,'386'!$AG$1:$HM$2,146,FALSE)</f>
        <v>0</v>
      </c>
      <c r="FL90" s="69">
        <f>VLOOKUP($A90,'386'!$AG$1:$HM$2,147,FALSE)</f>
        <v>0</v>
      </c>
      <c r="FM90" s="69">
        <f>VLOOKUP($A90,'386'!$AG$1:$HM$2,148,FALSE)</f>
        <v>0</v>
      </c>
      <c r="FN90" s="69">
        <f>VLOOKUP($A90,'386'!$AG$1:$HM$2,149,FALSE)</f>
        <v>0</v>
      </c>
      <c r="FO90" s="69">
        <f>VLOOKUP($A90,'386'!$AG$1:$HM$2,150,FALSE)</f>
        <v>0</v>
      </c>
      <c r="FP90" s="69">
        <f>VLOOKUP($A90,'386'!$AG$1:$HM$2,151,FALSE)</f>
        <v>0</v>
      </c>
      <c r="FQ90" s="75">
        <f>VLOOKUP($A90,'386'!$AG$1:$HM$2,152,FALSE)</f>
        <v>0</v>
      </c>
      <c r="FR90" s="337"/>
      <c r="FS90" s="74">
        <f>VLOOKUP($A90,'386'!$AG$1:$HM$2,153,FALSE)</f>
        <v>0</v>
      </c>
      <c r="FT90" s="69">
        <f>VLOOKUP($A90,'386'!$AG$1:$HM$2,154,FALSE)</f>
        <v>0</v>
      </c>
      <c r="FU90" s="69">
        <f>VLOOKUP($A90,'386'!$AG$1:$HM$2,155,FALSE)</f>
        <v>0</v>
      </c>
      <c r="FV90" s="69">
        <f>VLOOKUP($A90,'386'!$AG$1:$HM$2,156,FALSE)</f>
        <v>0</v>
      </c>
      <c r="FW90" s="69">
        <f>VLOOKUP($A90,'386'!$AG$1:$HM$2,157,FALSE)</f>
        <v>0</v>
      </c>
      <c r="FX90" s="69">
        <f>VLOOKUP($A90,'386'!$AG$1:$HM$2,158,FALSE)</f>
        <v>0</v>
      </c>
      <c r="FY90" s="75">
        <f>VLOOKUP($A90,'386'!$AG$1:$HM$2,159,FALSE)</f>
        <v>0</v>
      </c>
      <c r="FZ90" s="337"/>
      <c r="GA90" s="74">
        <f>VLOOKUP($A90,'386'!$AG$1:$HM$2,160,FALSE)</f>
        <v>0</v>
      </c>
      <c r="GB90" s="69">
        <f>VLOOKUP($A90,'386'!$AG$1:$HM$2,161,FALSE)</f>
        <v>0</v>
      </c>
      <c r="GC90" s="69">
        <f>VLOOKUP($A90,'386'!$AG$1:$HM$2,162,FALSE)</f>
        <v>0</v>
      </c>
      <c r="GD90" s="69">
        <f>VLOOKUP($A90,'386'!$AG$1:$HM$2,163,FALSE)</f>
        <v>0</v>
      </c>
      <c r="GE90" s="69">
        <f>VLOOKUP($A90,'386'!$AG$1:$HM$2,164,FALSE)</f>
        <v>0</v>
      </c>
      <c r="GF90" s="69">
        <f>VLOOKUP($A90,'386'!$AG$1:$HM$2,165,FALSE)</f>
        <v>0</v>
      </c>
      <c r="GG90" s="75">
        <f>VLOOKUP($A90,'386'!$AG$1:$HM$2,166,FALSE)</f>
        <v>0</v>
      </c>
      <c r="GH90" s="337"/>
      <c r="GI90" s="74">
        <f>VLOOKUP($A90,'386'!$AG$1:$HM$2,167,FALSE)</f>
        <v>0</v>
      </c>
      <c r="GJ90" s="69">
        <f>VLOOKUP($A90,'386'!$AG$1:$HM$2,168,FALSE)</f>
        <v>0</v>
      </c>
      <c r="GK90" s="69">
        <f>VLOOKUP($A90,'386'!$AG$1:$HM$2,169,FALSE)</f>
        <v>0</v>
      </c>
      <c r="GL90" s="69">
        <f>VLOOKUP($A90,'386'!$AG$1:$HM$2,170,FALSE)</f>
        <v>0</v>
      </c>
      <c r="GM90" s="69">
        <f>VLOOKUP($A90,'386'!$AG$1:$HM$2,171,FALSE)</f>
        <v>0</v>
      </c>
      <c r="GN90" s="69">
        <f>VLOOKUP($A90,'386'!$AG$1:$HM$2,172,FALSE)</f>
        <v>0</v>
      </c>
      <c r="GO90" s="75">
        <f>VLOOKUP($A90,'386'!$AG$1:$HM$2,173,FALSE)</f>
        <v>0</v>
      </c>
      <c r="GP90" s="337"/>
      <c r="GQ90" s="74">
        <f>VLOOKUP($A90,'386'!$AG$1:$HM$2,174,FALSE)</f>
        <v>0</v>
      </c>
      <c r="GR90" s="69">
        <f>VLOOKUP($A90,'386'!$AG$1:$HM$2,175,FALSE)</f>
        <v>0</v>
      </c>
      <c r="GS90" s="69">
        <f>VLOOKUP($A90,'386'!$AG$1:$HM$2,176,FALSE)</f>
        <v>0</v>
      </c>
      <c r="GT90" s="69">
        <f>VLOOKUP($A90,'386'!$AG$1:$HM$2,177,FALSE)</f>
        <v>0</v>
      </c>
      <c r="GU90" s="69">
        <f>VLOOKUP($A90,'386'!$AG$1:$HM$2,178,FALSE)</f>
        <v>0</v>
      </c>
      <c r="GV90" s="69">
        <f>VLOOKUP($A90,'386'!$AG$1:$HM$2,179,FALSE)</f>
        <v>0</v>
      </c>
      <c r="GW90" s="75">
        <f>VLOOKUP($A90,'386'!$AG$1:$HM$2,180,FALSE)</f>
        <v>0</v>
      </c>
      <c r="GX90" s="337"/>
      <c r="GY90" s="74">
        <f>VLOOKUP($A90,'386'!$AG$1:$HM$2,181,FALSE)</f>
        <v>0</v>
      </c>
      <c r="GZ90" s="69">
        <f>VLOOKUP($A90,'386'!$AG$1:$HM$2,182,FALSE)</f>
        <v>0</v>
      </c>
      <c r="HA90" s="69">
        <f>VLOOKUP($A90,'386'!$AG$1:$HM$2,183,FALSE)</f>
        <v>0</v>
      </c>
      <c r="HB90" s="69">
        <f>VLOOKUP($A90,'386'!$AG$1:$HM$2,184,FALSE)</f>
        <v>0</v>
      </c>
      <c r="HC90" s="69">
        <f>VLOOKUP($A90,'386'!$AG$1:$HM$2,185,FALSE)</f>
        <v>0</v>
      </c>
      <c r="HD90" s="69">
        <f>VLOOKUP($A90,'386'!$AG$1:$HM$2,186,FALSE)</f>
        <v>0</v>
      </c>
      <c r="HE90" s="124">
        <f>VLOOKUP($A90,'386'!$AG$1:$HM$2,187,FALSE)</f>
        <v>0</v>
      </c>
      <c r="HF90" s="24"/>
    </row>
    <row r="91" spans="1:214" x14ac:dyDescent="0.25">
      <c r="A91" s="290">
        <f t="shared" si="0"/>
        <v>287</v>
      </c>
      <c r="B91" s="290">
        <f>VLOOKUP($A91,'387'!$AG$1:$HM$2,2,FALSE)</f>
        <v>0</v>
      </c>
      <c r="C91" s="291">
        <f>VLOOKUP($A91,'387'!$AG$1:$HM$2,3,FALSE)</f>
        <v>0</v>
      </c>
      <c r="D91" s="290">
        <f>VLOOKUP($A91,'387'!$AG$1:$HM$2,4,FALSE)</f>
        <v>0</v>
      </c>
      <c r="E91" s="292">
        <f>VLOOKUP($A91,'387'!$AG$1:$HM$2,5,FALSE)</f>
        <v>0</v>
      </c>
      <c r="F91" s="337"/>
      <c r="G91" s="73">
        <f>VLOOKUP($A91,'387'!$AG$1:$HM$2,6,FALSE)</f>
        <v>0</v>
      </c>
      <c r="H91" s="24">
        <f>VLOOKUP($A91,'387'!$AG$1:$HM$2,7,FALSE)</f>
        <v>0</v>
      </c>
      <c r="I91" s="24">
        <f>VLOOKUP($A91,'387'!$AG$1:$HM$2,8,FALSE)</f>
        <v>0</v>
      </c>
      <c r="J91" s="24">
        <f>VLOOKUP($A91,'387'!$AG$1:$HM$2,9,FALSE)</f>
        <v>0</v>
      </c>
      <c r="K91" s="24">
        <f>VLOOKUP($A91,'387'!$AG$1:$HM$2,10,FALSE)</f>
        <v>0</v>
      </c>
      <c r="L91" s="24">
        <f>VLOOKUP($A91,'387'!$AG$1:$HM$2,11,FALSE)</f>
        <v>0</v>
      </c>
      <c r="M91" s="137">
        <f>VLOOKUP($A91,'387'!$AG$1:$HM$2,12,FALSE)</f>
        <v>0</v>
      </c>
      <c r="N91" s="337"/>
      <c r="O91" s="74">
        <f>VLOOKUP($A91,'387'!$AG$1:$HM$2,13,FALSE)</f>
        <v>0</v>
      </c>
      <c r="P91" s="69">
        <f>VLOOKUP($A91,'387'!$AG$1:$HM$2,14,FALSE)</f>
        <v>0</v>
      </c>
      <c r="Q91" s="69">
        <f>VLOOKUP($A91,'387'!$AG$1:$HM$2,15,FALSE)</f>
        <v>0</v>
      </c>
      <c r="R91" s="69">
        <f>VLOOKUP($A91,'387'!$AG$1:$HM$2,16,FALSE)</f>
        <v>0</v>
      </c>
      <c r="S91" s="69">
        <f>VLOOKUP($A91,'387'!$AG$1:$HM$2,17,FALSE)</f>
        <v>0</v>
      </c>
      <c r="T91" s="69">
        <f>VLOOKUP($A91,'387'!$AG$1:$HM$2,18,FALSE)</f>
        <v>0</v>
      </c>
      <c r="U91" s="75">
        <f>VLOOKUP($A91,'387'!$AG$1:$HM$2,19,FALSE)</f>
        <v>0</v>
      </c>
      <c r="V91" s="337"/>
      <c r="W91" s="74">
        <f>VLOOKUP($A91,'387'!$AG$1:$HM$2,20,FALSE)</f>
        <v>0</v>
      </c>
      <c r="X91" s="69">
        <f>VLOOKUP($A91,'387'!$AG$1:$HM$2,21,FALSE)</f>
        <v>0</v>
      </c>
      <c r="Y91" s="69">
        <f>VLOOKUP($A91,'387'!$AG$1:$HM$2,22,FALSE)</f>
        <v>0</v>
      </c>
      <c r="Z91" s="69">
        <f>VLOOKUP($A91,'387'!$AG$1:$HM$2,23,FALSE)</f>
        <v>0</v>
      </c>
      <c r="AA91" s="69">
        <f>VLOOKUP($A91,'387'!$AG$1:$HM$2,24,FALSE)</f>
        <v>0</v>
      </c>
      <c r="AB91" s="69">
        <f>VLOOKUP($A91,'387'!$AG$1:$HM$2,25,FALSE)</f>
        <v>0</v>
      </c>
      <c r="AC91" s="75">
        <f>VLOOKUP($A91,'387'!$AG$1:$HM$2,26,FALSE)</f>
        <v>0</v>
      </c>
      <c r="AD91" s="337"/>
      <c r="AE91" s="74">
        <f>VLOOKUP($A91,'387'!$AG$1:$HM$2,27,FALSE)</f>
        <v>0</v>
      </c>
      <c r="AF91" s="69">
        <f>VLOOKUP($A91,'387'!$AG$1:$HM$2,28,FALSE)</f>
        <v>0</v>
      </c>
      <c r="AG91" s="69">
        <f>VLOOKUP($A91,'387'!$AG$1:$HM$2,29,FALSE)</f>
        <v>0</v>
      </c>
      <c r="AH91" s="69">
        <f>VLOOKUP($A91,'387'!$AG$1:$HM$2,30,FALSE)</f>
        <v>0</v>
      </c>
      <c r="AI91" s="69">
        <f>VLOOKUP($A91,'387'!$AG$1:$HM$2,31,FALSE)</f>
        <v>0</v>
      </c>
      <c r="AJ91" s="69">
        <f>VLOOKUP($A91,'387'!$AG$1:$HM$2,32,FALSE)</f>
        <v>0</v>
      </c>
      <c r="AK91" s="75">
        <f>VLOOKUP($A91,'387'!$AG$1:$HM$2,33,FALSE)</f>
        <v>0</v>
      </c>
      <c r="AL91" s="337"/>
      <c r="AM91" s="74">
        <f>VLOOKUP($A91,'387'!$AG$1:$HM$2,34,FALSE)</f>
        <v>0</v>
      </c>
      <c r="AN91" s="69">
        <f>VLOOKUP($A91,'387'!$AG$1:$HM$2,35,FALSE)</f>
        <v>0</v>
      </c>
      <c r="AO91" s="69">
        <f>VLOOKUP($A91,'387'!$AG$1:$HM$2,36,FALSE)</f>
        <v>0</v>
      </c>
      <c r="AP91" s="69">
        <f>VLOOKUP($A91,'387'!$AG$1:$HM$2,37,FALSE)</f>
        <v>0</v>
      </c>
      <c r="AQ91" s="69">
        <f>VLOOKUP($A91,'387'!$AG$1:$HM$2,38,FALSE)</f>
        <v>0</v>
      </c>
      <c r="AR91" s="69">
        <f>VLOOKUP($A91,'387'!$AG$1:$HM$2,39,FALSE)</f>
        <v>0</v>
      </c>
      <c r="AS91" s="75">
        <f>VLOOKUP($A91,'387'!$AG$1:$HM$2,40,FALSE)</f>
        <v>0</v>
      </c>
      <c r="AT91" s="337"/>
      <c r="AU91" s="74">
        <f>VLOOKUP($A91,'387'!$AG$1:$HM$2,41,FALSE)</f>
        <v>0</v>
      </c>
      <c r="AV91" s="69">
        <f>VLOOKUP($A91,'387'!$AG$1:$HM$2,42,FALSE)</f>
        <v>0</v>
      </c>
      <c r="AW91" s="69">
        <f>VLOOKUP($A91,'387'!$AG$1:$HM$2,43,FALSE)</f>
        <v>0</v>
      </c>
      <c r="AX91" s="69">
        <f>VLOOKUP($A91,'387'!$AG$1:$HM$2,44,FALSE)</f>
        <v>0</v>
      </c>
      <c r="AY91" s="69">
        <f>VLOOKUP($A91,'387'!$AG$1:$HM$2,45,FALSE)</f>
        <v>0</v>
      </c>
      <c r="AZ91" s="69">
        <f>VLOOKUP($A91,'387'!$AG$1:$HM$2,46,FALSE)</f>
        <v>0</v>
      </c>
      <c r="BA91" s="75">
        <f>VLOOKUP($A91,'387'!$AG$1:$HM$2,47,FALSE)</f>
        <v>0</v>
      </c>
      <c r="BB91" s="337"/>
      <c r="BC91" s="74">
        <f>VLOOKUP($A91,'387'!$AG$1:$HM$2,48,FALSE)</f>
        <v>0</v>
      </c>
      <c r="BD91" s="69">
        <f>VLOOKUP($A91,'387'!$AG$1:$HM$2,49,FALSE)</f>
        <v>0</v>
      </c>
      <c r="BE91" s="69">
        <f>VLOOKUP($A91,'387'!$AG$1:$HM$2,50,FALSE)</f>
        <v>0</v>
      </c>
      <c r="BF91" s="69">
        <f>VLOOKUP($A91,'387'!$AG$1:$HM$2,51,FALSE)</f>
        <v>0</v>
      </c>
      <c r="BG91" s="69">
        <f>VLOOKUP($A91,'387'!$AG$1:$HM$2,52,FALSE)</f>
        <v>0</v>
      </c>
      <c r="BH91" s="69">
        <f>VLOOKUP($A91,'387'!$AG$1:$HM$2,53,FALSE)</f>
        <v>0</v>
      </c>
      <c r="BI91" s="75">
        <f>VLOOKUP($A91,'387'!$AG$1:$HM$2,54,FALSE)</f>
        <v>0</v>
      </c>
      <c r="BJ91" s="337"/>
      <c r="BK91" s="74">
        <f>VLOOKUP($A91,'387'!$AG$1:$HM$2,55,FALSE)</f>
        <v>0</v>
      </c>
      <c r="BL91" s="69">
        <f>VLOOKUP($A91,'387'!$AG$1:$HM$2,56,FALSE)</f>
        <v>0</v>
      </c>
      <c r="BM91" s="69">
        <f>VLOOKUP($A91,'387'!$AG$1:$HM$2,57,FALSE)</f>
        <v>0</v>
      </c>
      <c r="BN91" s="69">
        <f>VLOOKUP($A91,'387'!$AG$1:$HM$2,58,FALSE)</f>
        <v>0</v>
      </c>
      <c r="BO91" s="69">
        <f>VLOOKUP($A91,'387'!$AG$1:$HM$2,59,FALSE)</f>
        <v>0</v>
      </c>
      <c r="BP91" s="69">
        <f>VLOOKUP($A91,'387'!$AG$1:$HM$2,60,FALSE)</f>
        <v>0</v>
      </c>
      <c r="BQ91" s="75">
        <f>VLOOKUP($A91,'387'!$AG$1:$HM$2,61,FALSE)</f>
        <v>0</v>
      </c>
      <c r="BR91" s="337"/>
      <c r="BS91" s="74">
        <f>VLOOKUP($A91,'387'!$AG$1:$HM$2,62,FALSE)</f>
        <v>0</v>
      </c>
      <c r="BT91" s="69">
        <f>VLOOKUP($A91,'387'!$AG$1:$HM$2,63,FALSE)</f>
        <v>0</v>
      </c>
      <c r="BU91" s="69">
        <f>VLOOKUP($A91,'387'!$AG$1:$HM$2,64,FALSE)</f>
        <v>0</v>
      </c>
      <c r="BV91" s="69">
        <f>VLOOKUP($A91,'387'!$AG$1:$HM$2,65,FALSE)</f>
        <v>0</v>
      </c>
      <c r="BW91" s="69">
        <f>VLOOKUP($A91,'387'!$AG$1:$HM$2,66,FALSE)</f>
        <v>0</v>
      </c>
      <c r="BX91" s="69">
        <f>VLOOKUP($A91,'387'!$AG$1:$HM$2,67,FALSE)</f>
        <v>0</v>
      </c>
      <c r="BY91" s="75">
        <f>VLOOKUP($A91,'387'!$AG$1:$HM$2,68,FALSE)</f>
        <v>0</v>
      </c>
      <c r="BZ91" s="337"/>
      <c r="CA91" s="74">
        <f>VLOOKUP($A91,'387'!$AG$1:$HM$2,69,FALSE)</f>
        <v>0</v>
      </c>
      <c r="CB91" s="69">
        <f>VLOOKUP($A91,'387'!$AG$1:$HM$2,70,FALSE)</f>
        <v>0</v>
      </c>
      <c r="CC91" s="69">
        <f>VLOOKUP($A91,'387'!$AG$1:$HM$2,71,FALSE)</f>
        <v>0</v>
      </c>
      <c r="CD91" s="69">
        <f>VLOOKUP($A91,'387'!$AG$1:$HM$2,72,FALSE)</f>
        <v>0</v>
      </c>
      <c r="CE91" s="69">
        <f>VLOOKUP($A91,'387'!$AG$1:$HM$2,73,FALSE)</f>
        <v>0</v>
      </c>
      <c r="CF91" s="69">
        <f>VLOOKUP($A91,'387'!$AG$1:$HM$2,74,FALSE)</f>
        <v>0</v>
      </c>
      <c r="CG91" s="75">
        <f>VLOOKUP($A91,'387'!$AG$1:$HM$2,75,FALSE)</f>
        <v>0</v>
      </c>
      <c r="CH91" s="337"/>
      <c r="CI91" s="74">
        <f>VLOOKUP($A91,'387'!$AG$1:$HM$2,76,FALSE)</f>
        <v>0</v>
      </c>
      <c r="CJ91" s="69">
        <f>VLOOKUP($A91,'387'!$AG$1:$HM$2,77,FALSE)</f>
        <v>0</v>
      </c>
      <c r="CK91" s="69">
        <f>VLOOKUP($A91,'387'!$AG$1:$HM$2,78,FALSE)</f>
        <v>0</v>
      </c>
      <c r="CL91" s="69">
        <f>VLOOKUP($A91,'387'!$AG$1:$HM$2,79,FALSE)</f>
        <v>0</v>
      </c>
      <c r="CM91" s="69">
        <f>VLOOKUP($A91,'387'!$AG$1:$HM$2,80,FALSE)</f>
        <v>0</v>
      </c>
      <c r="CN91" s="69">
        <f>VLOOKUP($A91,'387'!$AG$1:$HM$2,81,FALSE)</f>
        <v>0</v>
      </c>
      <c r="CO91" s="75">
        <f>VLOOKUP($A91,'387'!$AG$1:$HM$2,82,FALSE)</f>
        <v>0</v>
      </c>
      <c r="CP91" s="337"/>
      <c r="CQ91" s="74">
        <f>VLOOKUP($A91,'387'!$AG$1:$HM$2,83,FALSE)</f>
        <v>0</v>
      </c>
      <c r="CR91" s="69">
        <f>VLOOKUP($A91,'387'!$AG$1:$HM$2,84,FALSE)</f>
        <v>0</v>
      </c>
      <c r="CS91" s="69">
        <f>VLOOKUP($A91,'387'!$AG$1:$HM$2,85,FALSE)</f>
        <v>0</v>
      </c>
      <c r="CT91" s="69">
        <f>VLOOKUP($A91,'387'!$AG$1:$HM$2,86,FALSE)</f>
        <v>0</v>
      </c>
      <c r="CU91" s="69">
        <f>VLOOKUP($A91,'387'!$AG$1:$HM$2,87,FALSE)</f>
        <v>0</v>
      </c>
      <c r="CV91" s="69">
        <f>VLOOKUP($A91,'387'!$AG$1:$HM$2,88,FALSE)</f>
        <v>0</v>
      </c>
      <c r="CW91" s="75">
        <f>VLOOKUP($A91,'387'!$AG$1:$HM$2,89,FALSE)</f>
        <v>0</v>
      </c>
      <c r="CX91" s="337"/>
      <c r="CY91" s="74">
        <f>VLOOKUP($A91,'387'!$AG$1:$HM$2,90,FALSE)</f>
        <v>0</v>
      </c>
      <c r="CZ91" s="69">
        <f>VLOOKUP($A91,'387'!$AG$1:$HM$2,91,FALSE)</f>
        <v>0</v>
      </c>
      <c r="DA91" s="69">
        <f>VLOOKUP($A91,'387'!$AG$1:$HM$2,92,FALSE)</f>
        <v>0</v>
      </c>
      <c r="DB91" s="69">
        <f>VLOOKUP($A91,'387'!$AG$1:$HM$2,93,FALSE)</f>
        <v>0</v>
      </c>
      <c r="DC91" s="69">
        <f>VLOOKUP($A91,'387'!$AG$1:$HM$2,94,FALSE)</f>
        <v>0</v>
      </c>
      <c r="DD91" s="69">
        <f>VLOOKUP($A91,'387'!$AG$1:$HM$2,95,FALSE)</f>
        <v>0</v>
      </c>
      <c r="DE91" s="75">
        <f>VLOOKUP($A91,'387'!$AG$1:$HM$2,96,FALSE)</f>
        <v>0</v>
      </c>
      <c r="DF91" s="337"/>
      <c r="DG91" s="74">
        <f>VLOOKUP($A91,'387'!$AG$1:$HM$2,97,FALSE)</f>
        <v>0</v>
      </c>
      <c r="DH91" s="69">
        <f>VLOOKUP($A91,'387'!$AG$1:$HM$2,98,FALSE)</f>
        <v>0</v>
      </c>
      <c r="DI91" s="69">
        <f>VLOOKUP($A91,'387'!$AG$1:$HM$2,99,FALSE)</f>
        <v>0</v>
      </c>
      <c r="DJ91" s="69">
        <f>VLOOKUP($A91,'387'!$AG$1:$HM$2,100,FALSE)</f>
        <v>0</v>
      </c>
      <c r="DK91" s="69">
        <f>VLOOKUP($A91,'387'!$AG$1:$HM$2,101,FALSE)</f>
        <v>0</v>
      </c>
      <c r="DL91" s="69">
        <f>VLOOKUP($A91,'387'!$AG$1:$HM$2,102,FALSE)</f>
        <v>0</v>
      </c>
      <c r="DM91" s="75">
        <f>VLOOKUP($A91,'387'!$AG$1:$HM$2,103,FALSE)</f>
        <v>0</v>
      </c>
      <c r="DN91" s="337"/>
      <c r="DO91" s="74">
        <f>VLOOKUP($A91,'387'!$AG$1:$HM$2,104,FALSE)</f>
        <v>0</v>
      </c>
      <c r="DP91" s="69">
        <f>VLOOKUP($A91,'387'!$AG$1:$HM$2,105,FALSE)</f>
        <v>0</v>
      </c>
      <c r="DQ91" s="69">
        <f>VLOOKUP($A91,'387'!$AG$1:$HM$2,106,FALSE)</f>
        <v>0</v>
      </c>
      <c r="DR91" s="69">
        <f>VLOOKUP($A91,'387'!$AG$1:$HM$2,107,FALSE)</f>
        <v>0</v>
      </c>
      <c r="DS91" s="69">
        <f>VLOOKUP($A91,'387'!$AG$1:$HM$2,108,FALSE)</f>
        <v>0</v>
      </c>
      <c r="DT91" s="69">
        <f>VLOOKUP($A91,'387'!$AG$1:$HM$2,109,FALSE)</f>
        <v>0</v>
      </c>
      <c r="DU91" s="75">
        <f>VLOOKUP($A91,'387'!$AG$1:$HM$2,110,FALSE)</f>
        <v>0</v>
      </c>
      <c r="DV91" s="337"/>
      <c r="DW91" s="74">
        <f>VLOOKUP($A91,'387'!$AG$1:$HM$2,111,FALSE)</f>
        <v>0</v>
      </c>
      <c r="DX91" s="69">
        <f>VLOOKUP($A91,'387'!$AG$1:$HM$2,112,FALSE)</f>
        <v>0</v>
      </c>
      <c r="DY91" s="69">
        <f>VLOOKUP($A91,'387'!$AG$1:$HM$2,113,FALSE)</f>
        <v>0</v>
      </c>
      <c r="DZ91" s="69">
        <f>VLOOKUP($A91,'387'!$AG$1:$HM$2,114,FALSE)</f>
        <v>0</v>
      </c>
      <c r="EA91" s="69">
        <f>VLOOKUP($A91,'387'!$AG$1:$HM$2,115,FALSE)</f>
        <v>0</v>
      </c>
      <c r="EB91" s="69">
        <f>VLOOKUP($A91,'387'!$AG$1:$HM$2,116,FALSE)</f>
        <v>0</v>
      </c>
      <c r="EC91" s="75">
        <f>VLOOKUP($A91,'387'!$AG$1:$HM$2,117,FALSE)</f>
        <v>0</v>
      </c>
      <c r="ED91" s="337"/>
      <c r="EE91" s="74">
        <f>VLOOKUP($A91,'387'!$AG$1:$HM$2,118,FALSE)</f>
        <v>0</v>
      </c>
      <c r="EF91" s="69">
        <f>VLOOKUP($A91,'387'!$AG$1:$HM$2,119,FALSE)</f>
        <v>0</v>
      </c>
      <c r="EG91" s="69">
        <f>VLOOKUP($A91,'387'!$AG$1:$HM$2,120,FALSE)</f>
        <v>0</v>
      </c>
      <c r="EH91" s="69">
        <f>VLOOKUP($A91,'387'!$AG$1:$HM$2,121,FALSE)</f>
        <v>0</v>
      </c>
      <c r="EI91" s="69">
        <f>VLOOKUP($A91,'387'!$AG$1:$HM$2,122,FALSE)</f>
        <v>0</v>
      </c>
      <c r="EJ91" s="69">
        <f>VLOOKUP($A91,'387'!$AG$1:$HM$2,123,FALSE)</f>
        <v>0</v>
      </c>
      <c r="EK91" s="75">
        <f>VLOOKUP($A91,'387'!$AG$1:$HM$2,124,FALSE)</f>
        <v>0</v>
      </c>
      <c r="EL91" s="337"/>
      <c r="EM91" s="74">
        <f>VLOOKUP($A91,'387'!$AG$1:$HM$2,125,FALSE)</f>
        <v>0</v>
      </c>
      <c r="EN91" s="69">
        <f>VLOOKUP($A91,'387'!$AG$1:$HM$2,126,FALSE)</f>
        <v>0</v>
      </c>
      <c r="EO91" s="69">
        <f>VLOOKUP($A91,'387'!$AG$1:$HM$2,127,FALSE)</f>
        <v>0</v>
      </c>
      <c r="EP91" s="69">
        <f>VLOOKUP($A91,'387'!$AG$1:$HM$2,128,FALSE)</f>
        <v>0</v>
      </c>
      <c r="EQ91" s="69">
        <f>VLOOKUP($A91,'387'!$AG$1:$HM$2,129,FALSE)</f>
        <v>0</v>
      </c>
      <c r="ER91" s="69">
        <f>VLOOKUP($A91,'387'!$AG$1:$HM$2,130,FALSE)</f>
        <v>0</v>
      </c>
      <c r="ES91" s="75">
        <f>VLOOKUP($A91,'387'!$AG$1:$HM$2,131,FALSE)</f>
        <v>0</v>
      </c>
      <c r="ET91" s="337"/>
      <c r="EU91" s="74">
        <f>VLOOKUP($A91,'387'!$AG$1:$HM$2,132,FALSE)</f>
        <v>0</v>
      </c>
      <c r="EV91" s="69">
        <f>VLOOKUP($A91,'387'!$AG$1:$HM$2,133,FALSE)</f>
        <v>0</v>
      </c>
      <c r="EW91" s="69">
        <f>VLOOKUP($A91,'387'!$AG$1:$HM$2,134,FALSE)</f>
        <v>0</v>
      </c>
      <c r="EX91" s="69">
        <f>VLOOKUP($A91,'387'!$AG$1:$HM$2,135,FALSE)</f>
        <v>0</v>
      </c>
      <c r="EY91" s="69">
        <f>VLOOKUP($A91,'387'!$AG$1:$HM$2,136,FALSE)</f>
        <v>0</v>
      </c>
      <c r="EZ91" s="69">
        <f>VLOOKUP($A91,'387'!$AG$1:$HM$2,137,FALSE)</f>
        <v>0</v>
      </c>
      <c r="FA91" s="75">
        <f>VLOOKUP($A91,'387'!$AG$1:$HM$2,138,FALSE)</f>
        <v>0</v>
      </c>
      <c r="FB91" s="337"/>
      <c r="FC91" s="74">
        <f>VLOOKUP($A91,'387'!$AG$1:$HM$2,139,FALSE)</f>
        <v>0</v>
      </c>
      <c r="FD91" s="69">
        <f>VLOOKUP($A91,'387'!$AG$1:$HM$2,140,FALSE)</f>
        <v>0</v>
      </c>
      <c r="FE91" s="69">
        <f>VLOOKUP($A91,'387'!$AG$1:$HM$2,141,FALSE)</f>
        <v>0</v>
      </c>
      <c r="FF91" s="69">
        <f>VLOOKUP($A91,'387'!$AG$1:$HM$2,142,FALSE)</f>
        <v>0</v>
      </c>
      <c r="FG91" s="69">
        <f>VLOOKUP($A91,'387'!$AG$1:$HM$2,143,FALSE)</f>
        <v>0</v>
      </c>
      <c r="FH91" s="69">
        <f>VLOOKUP($A91,'387'!$AG$1:$HM$2,144,FALSE)</f>
        <v>0</v>
      </c>
      <c r="FI91" s="75">
        <f>VLOOKUP($A91,'387'!$AG$1:$HM$2,145,FALSE)</f>
        <v>0</v>
      </c>
      <c r="FJ91" s="337"/>
      <c r="FK91" s="74">
        <f>VLOOKUP($A91,'387'!$AG$1:$HM$2,146,FALSE)</f>
        <v>0</v>
      </c>
      <c r="FL91" s="69">
        <f>VLOOKUP($A91,'387'!$AG$1:$HM$2,147,FALSE)</f>
        <v>0</v>
      </c>
      <c r="FM91" s="69">
        <f>VLOOKUP($A91,'387'!$AG$1:$HM$2,148,FALSE)</f>
        <v>0</v>
      </c>
      <c r="FN91" s="69">
        <f>VLOOKUP($A91,'387'!$AG$1:$HM$2,149,FALSE)</f>
        <v>0</v>
      </c>
      <c r="FO91" s="69">
        <f>VLOOKUP($A91,'387'!$AG$1:$HM$2,150,FALSE)</f>
        <v>0</v>
      </c>
      <c r="FP91" s="69">
        <f>VLOOKUP($A91,'387'!$AG$1:$HM$2,151,FALSE)</f>
        <v>0</v>
      </c>
      <c r="FQ91" s="75">
        <f>VLOOKUP($A91,'387'!$AG$1:$HM$2,152,FALSE)</f>
        <v>0</v>
      </c>
      <c r="FR91" s="337"/>
      <c r="FS91" s="74">
        <f>VLOOKUP($A91,'387'!$AG$1:$HM$2,153,FALSE)</f>
        <v>0</v>
      </c>
      <c r="FT91" s="69">
        <f>VLOOKUP($A91,'387'!$AG$1:$HM$2,154,FALSE)</f>
        <v>0</v>
      </c>
      <c r="FU91" s="69">
        <f>VLOOKUP($A91,'387'!$AG$1:$HM$2,155,FALSE)</f>
        <v>0</v>
      </c>
      <c r="FV91" s="69">
        <f>VLOOKUP($A91,'387'!$AG$1:$HM$2,156,FALSE)</f>
        <v>0</v>
      </c>
      <c r="FW91" s="69">
        <f>VLOOKUP($A91,'387'!$AG$1:$HM$2,157,FALSE)</f>
        <v>0</v>
      </c>
      <c r="FX91" s="69">
        <f>VLOOKUP($A91,'387'!$AG$1:$HM$2,158,FALSE)</f>
        <v>0</v>
      </c>
      <c r="FY91" s="75">
        <f>VLOOKUP($A91,'387'!$AG$1:$HM$2,159,FALSE)</f>
        <v>0</v>
      </c>
      <c r="FZ91" s="337"/>
      <c r="GA91" s="74">
        <f>VLOOKUP($A91,'387'!$AG$1:$HM$2,160,FALSE)</f>
        <v>0</v>
      </c>
      <c r="GB91" s="69">
        <f>VLOOKUP($A91,'387'!$AG$1:$HM$2,161,FALSE)</f>
        <v>0</v>
      </c>
      <c r="GC91" s="69">
        <f>VLOOKUP($A91,'387'!$AG$1:$HM$2,162,FALSE)</f>
        <v>0</v>
      </c>
      <c r="GD91" s="69">
        <f>VLOOKUP($A91,'387'!$AG$1:$HM$2,163,FALSE)</f>
        <v>0</v>
      </c>
      <c r="GE91" s="69">
        <f>VLOOKUP($A91,'387'!$AG$1:$HM$2,164,FALSE)</f>
        <v>0</v>
      </c>
      <c r="GF91" s="69">
        <f>VLOOKUP($A91,'387'!$AG$1:$HM$2,165,FALSE)</f>
        <v>0</v>
      </c>
      <c r="GG91" s="75">
        <f>VLOOKUP($A91,'387'!$AG$1:$HM$2,166,FALSE)</f>
        <v>0</v>
      </c>
      <c r="GH91" s="337"/>
      <c r="GI91" s="74">
        <f>VLOOKUP($A91,'387'!$AG$1:$HM$2,167,FALSE)</f>
        <v>0</v>
      </c>
      <c r="GJ91" s="69">
        <f>VLOOKUP($A91,'387'!$AG$1:$HM$2,168,FALSE)</f>
        <v>0</v>
      </c>
      <c r="GK91" s="69">
        <f>VLOOKUP($A91,'387'!$AG$1:$HM$2,169,FALSE)</f>
        <v>0</v>
      </c>
      <c r="GL91" s="69">
        <f>VLOOKUP($A91,'387'!$AG$1:$HM$2,170,FALSE)</f>
        <v>0</v>
      </c>
      <c r="GM91" s="69">
        <f>VLOOKUP($A91,'387'!$AG$1:$HM$2,171,FALSE)</f>
        <v>0</v>
      </c>
      <c r="GN91" s="69">
        <f>VLOOKUP($A91,'387'!$AG$1:$HM$2,172,FALSE)</f>
        <v>0</v>
      </c>
      <c r="GO91" s="75">
        <f>VLOOKUP($A91,'387'!$AG$1:$HM$2,173,FALSE)</f>
        <v>0</v>
      </c>
      <c r="GP91" s="337"/>
      <c r="GQ91" s="74">
        <f>VLOOKUP($A91,'387'!$AG$1:$HM$2,174,FALSE)</f>
        <v>0</v>
      </c>
      <c r="GR91" s="69">
        <f>VLOOKUP($A91,'387'!$AG$1:$HM$2,175,FALSE)</f>
        <v>0</v>
      </c>
      <c r="GS91" s="69">
        <f>VLOOKUP($A91,'387'!$AG$1:$HM$2,176,FALSE)</f>
        <v>0</v>
      </c>
      <c r="GT91" s="69">
        <f>VLOOKUP($A91,'387'!$AG$1:$HM$2,177,FALSE)</f>
        <v>0</v>
      </c>
      <c r="GU91" s="69">
        <f>VLOOKUP($A91,'387'!$AG$1:$HM$2,178,FALSE)</f>
        <v>0</v>
      </c>
      <c r="GV91" s="69">
        <f>VLOOKUP($A91,'387'!$AG$1:$HM$2,179,FALSE)</f>
        <v>0</v>
      </c>
      <c r="GW91" s="75">
        <f>VLOOKUP($A91,'387'!$AG$1:$HM$2,180,FALSE)</f>
        <v>0</v>
      </c>
      <c r="GX91" s="337"/>
      <c r="GY91" s="74">
        <f>VLOOKUP($A91,'387'!$AG$1:$HM$2,181,FALSE)</f>
        <v>0</v>
      </c>
      <c r="GZ91" s="69">
        <f>VLOOKUP($A91,'387'!$AG$1:$HM$2,182,FALSE)</f>
        <v>0</v>
      </c>
      <c r="HA91" s="69">
        <f>VLOOKUP($A91,'387'!$AG$1:$HM$2,183,FALSE)</f>
        <v>0</v>
      </c>
      <c r="HB91" s="69">
        <f>VLOOKUP($A91,'387'!$AG$1:$HM$2,184,FALSE)</f>
        <v>0</v>
      </c>
      <c r="HC91" s="69">
        <f>VLOOKUP($A91,'387'!$AG$1:$HM$2,185,FALSE)</f>
        <v>0</v>
      </c>
      <c r="HD91" s="69">
        <f>VLOOKUP($A91,'387'!$AG$1:$HM$2,186,FALSE)</f>
        <v>0</v>
      </c>
      <c r="HE91" s="124">
        <f>VLOOKUP($A91,'387'!$AG$1:$HM$2,187,FALSE)</f>
        <v>0</v>
      </c>
      <c r="HF91" s="24"/>
    </row>
    <row r="92" spans="1:214" x14ac:dyDescent="0.25">
      <c r="A92" s="290">
        <f t="shared" si="0"/>
        <v>288</v>
      </c>
      <c r="B92" s="290">
        <f>VLOOKUP($A92,'388'!$AH$1:$HN$2,2,FALSE)</f>
        <v>0</v>
      </c>
      <c r="C92" s="291">
        <f>VLOOKUP($A92,'388'!$AH$1:$HN$2,3,FALSE)</f>
        <v>0</v>
      </c>
      <c r="D92" s="290">
        <f>VLOOKUP($A92,'388'!$AH$1:$HN$2,4,FALSE)</f>
        <v>0</v>
      </c>
      <c r="E92" s="292">
        <f>VLOOKUP($A92,'388'!$AH$1:$HN$2,5,FALSE)</f>
        <v>0</v>
      </c>
      <c r="F92" s="337"/>
      <c r="G92" s="73">
        <f>VLOOKUP($A92,'388'!$AH$1:$HN$2,6,FALSE)</f>
        <v>0</v>
      </c>
      <c r="H92" s="24">
        <f>VLOOKUP($A92,'388'!$AH$1:$HN$2,7,FALSE)</f>
        <v>0</v>
      </c>
      <c r="I92" s="24">
        <f>VLOOKUP($A92,'388'!$AH$1:$HN$2,8,FALSE)</f>
        <v>0</v>
      </c>
      <c r="J92" s="24">
        <f>VLOOKUP($A92,'388'!$AH$1:$HN$2,9,FALSE)</f>
        <v>0</v>
      </c>
      <c r="K92" s="24">
        <f>VLOOKUP($A92,'388'!$AH$1:$HN$2,10,FALSE)</f>
        <v>0</v>
      </c>
      <c r="L92" s="24">
        <f>VLOOKUP($A92,'388'!$AH$1:$HN$2,11,FALSE)</f>
        <v>0</v>
      </c>
      <c r="M92" s="137">
        <f>VLOOKUP($A92,'388'!$AH$1:$HN$2,12,FALSE)</f>
        <v>0</v>
      </c>
      <c r="N92" s="337"/>
      <c r="O92" s="74">
        <f>VLOOKUP($A92,'388'!$AH$1:$HN$2,13,FALSE)</f>
        <v>0</v>
      </c>
      <c r="P92" s="69">
        <f>VLOOKUP($A92,'388'!$AH$1:$HN$2,14,FALSE)</f>
        <v>0</v>
      </c>
      <c r="Q92" s="69">
        <f>VLOOKUP($A92,'388'!$AH$1:$HN$2,15,FALSE)</f>
        <v>0</v>
      </c>
      <c r="R92" s="69">
        <f>VLOOKUP($A92,'388'!$AH$1:$HN$2,16,FALSE)</f>
        <v>0</v>
      </c>
      <c r="S92" s="69">
        <f>VLOOKUP($A92,'388'!$AH$1:$HN$2,17,FALSE)</f>
        <v>0</v>
      </c>
      <c r="T92" s="69">
        <f>VLOOKUP($A92,'388'!$AH$1:$HN$2,18,FALSE)</f>
        <v>0</v>
      </c>
      <c r="U92" s="75">
        <f>VLOOKUP($A92,'388'!$AH$1:$HN$2,19,FALSE)</f>
        <v>0</v>
      </c>
      <c r="V92" s="337"/>
      <c r="W92" s="74">
        <f>VLOOKUP($A92,'388'!$AH$1:$HN$2,20,FALSE)</f>
        <v>0</v>
      </c>
      <c r="X92" s="69">
        <f>VLOOKUP($A92,'388'!$AH$1:$HN$2,21,FALSE)</f>
        <v>0</v>
      </c>
      <c r="Y92" s="69">
        <f>VLOOKUP($A92,'388'!$AH$1:$HN$2,22,FALSE)</f>
        <v>0</v>
      </c>
      <c r="Z92" s="69">
        <f>VLOOKUP($A92,'388'!$AH$1:$HN$2,23,FALSE)</f>
        <v>0</v>
      </c>
      <c r="AA92" s="69">
        <f>VLOOKUP($A92,'388'!$AH$1:$HN$2,24,FALSE)</f>
        <v>0</v>
      </c>
      <c r="AB92" s="69">
        <f>VLOOKUP($A92,'388'!$AH$1:$HN$2,25,FALSE)</f>
        <v>0</v>
      </c>
      <c r="AC92" s="75">
        <f>VLOOKUP($A92,'388'!$AH$1:$HN$2,26,FALSE)</f>
        <v>0</v>
      </c>
      <c r="AD92" s="337"/>
      <c r="AE92" s="74">
        <f>VLOOKUP($A92,'388'!$AH$1:$HN$2,27,FALSE)</f>
        <v>0</v>
      </c>
      <c r="AF92" s="69">
        <f>VLOOKUP($A92,'388'!$AH$1:$HN$2,28,FALSE)</f>
        <v>0</v>
      </c>
      <c r="AG92" s="69">
        <f>VLOOKUP($A92,'388'!$AH$1:$HN$2,29,FALSE)</f>
        <v>0</v>
      </c>
      <c r="AH92" s="69">
        <f>VLOOKUP($A92,'388'!$AH$1:$HN$2,30,FALSE)</f>
        <v>0</v>
      </c>
      <c r="AI92" s="69">
        <f>VLOOKUP($A92,'388'!$AH$1:$HN$2,31,FALSE)</f>
        <v>0</v>
      </c>
      <c r="AJ92" s="69">
        <f>VLOOKUP($A92,'388'!$AH$1:$HN$2,32,FALSE)</f>
        <v>0</v>
      </c>
      <c r="AK92" s="75">
        <f>VLOOKUP($A92,'388'!$AH$1:$HN$2,33,FALSE)</f>
        <v>0</v>
      </c>
      <c r="AL92" s="337"/>
      <c r="AM92" s="74">
        <f>VLOOKUP($A92,'388'!$AH$1:$HN$2,34,FALSE)</f>
        <v>0</v>
      </c>
      <c r="AN92" s="69">
        <f>VLOOKUP($A92,'388'!$AH$1:$HN$2,35,FALSE)</f>
        <v>0</v>
      </c>
      <c r="AO92" s="69">
        <f>VLOOKUP($A92,'388'!$AH$1:$HN$2,36,FALSE)</f>
        <v>0</v>
      </c>
      <c r="AP92" s="69">
        <f>VLOOKUP($A92,'388'!$AH$1:$HN$2,37,FALSE)</f>
        <v>0</v>
      </c>
      <c r="AQ92" s="69">
        <f>VLOOKUP($A92,'388'!$AH$1:$HN$2,38,FALSE)</f>
        <v>0</v>
      </c>
      <c r="AR92" s="69">
        <f>VLOOKUP($A92,'388'!$AH$1:$HN$2,39,FALSE)</f>
        <v>0</v>
      </c>
      <c r="AS92" s="75">
        <f>VLOOKUP($A92,'388'!$AH$1:$HN$2,40,FALSE)</f>
        <v>0</v>
      </c>
      <c r="AT92" s="337"/>
      <c r="AU92" s="74">
        <f>VLOOKUP($A92,'388'!$AH$1:$HN$2,41,FALSE)</f>
        <v>0</v>
      </c>
      <c r="AV92" s="69">
        <f>VLOOKUP($A92,'388'!$AH$1:$HN$2,42,FALSE)</f>
        <v>0</v>
      </c>
      <c r="AW92" s="69">
        <f>VLOOKUP($A92,'388'!$AH$1:$HN$2,43,FALSE)</f>
        <v>0</v>
      </c>
      <c r="AX92" s="69">
        <f>VLOOKUP($A92,'388'!$AH$1:$HN$2,44,FALSE)</f>
        <v>0</v>
      </c>
      <c r="AY92" s="69">
        <f>VLOOKUP($A92,'388'!$AH$1:$HN$2,45,FALSE)</f>
        <v>0</v>
      </c>
      <c r="AZ92" s="69">
        <f>VLOOKUP($A92,'388'!$AH$1:$HN$2,46,FALSE)</f>
        <v>0</v>
      </c>
      <c r="BA92" s="75">
        <f>VLOOKUP($A92,'388'!$AH$1:$HN$2,47,FALSE)</f>
        <v>0</v>
      </c>
      <c r="BB92" s="337"/>
      <c r="BC92" s="74">
        <f>VLOOKUP($A92,'388'!$AH$1:$HN$2,48,FALSE)</f>
        <v>0</v>
      </c>
      <c r="BD92" s="69">
        <f>VLOOKUP($A92,'388'!$AH$1:$HN$2,49,FALSE)</f>
        <v>0</v>
      </c>
      <c r="BE92" s="69">
        <f>VLOOKUP($A92,'388'!$AH$1:$HN$2,50,FALSE)</f>
        <v>0</v>
      </c>
      <c r="BF92" s="69">
        <f>VLOOKUP($A92,'388'!$AH$1:$HN$2,51,FALSE)</f>
        <v>0</v>
      </c>
      <c r="BG92" s="69">
        <f>VLOOKUP($A92,'388'!$AH$1:$HN$2,52,FALSE)</f>
        <v>0</v>
      </c>
      <c r="BH92" s="69">
        <f>VLOOKUP($A92,'388'!$AH$1:$HN$2,53,FALSE)</f>
        <v>0</v>
      </c>
      <c r="BI92" s="75">
        <f>VLOOKUP($A92,'388'!$AH$1:$HN$2,54,FALSE)</f>
        <v>0</v>
      </c>
      <c r="BJ92" s="337"/>
      <c r="BK92" s="74">
        <f>VLOOKUP($A92,'388'!$AH$1:$HN$2,55,FALSE)</f>
        <v>0</v>
      </c>
      <c r="BL92" s="69">
        <f>VLOOKUP($A92,'388'!$AH$1:$HN$2,56,FALSE)</f>
        <v>0</v>
      </c>
      <c r="BM92" s="69">
        <f>VLOOKUP($A92,'388'!$AH$1:$HN$2,57,FALSE)</f>
        <v>0</v>
      </c>
      <c r="BN92" s="69">
        <f>VLOOKUP($A92,'388'!$AH$1:$HN$2,58,FALSE)</f>
        <v>0</v>
      </c>
      <c r="BO92" s="69">
        <f>VLOOKUP($A92,'388'!$AH$1:$HN$2,59,FALSE)</f>
        <v>0</v>
      </c>
      <c r="BP92" s="69">
        <f>VLOOKUP($A92,'388'!$AH$1:$HN$2,60,FALSE)</f>
        <v>0</v>
      </c>
      <c r="BQ92" s="75">
        <f>VLOOKUP($A92,'388'!$AH$1:$HN$2,61,FALSE)</f>
        <v>0</v>
      </c>
      <c r="BR92" s="337"/>
      <c r="BS92" s="74">
        <f>VLOOKUP($A92,'388'!$AH$1:$HN$2,62,FALSE)</f>
        <v>0</v>
      </c>
      <c r="BT92" s="69">
        <f>VLOOKUP($A92,'388'!$AH$1:$HN$2,63,FALSE)</f>
        <v>0</v>
      </c>
      <c r="BU92" s="69">
        <f>VLOOKUP($A92,'388'!$AH$1:$HN$2,64,FALSE)</f>
        <v>0</v>
      </c>
      <c r="BV92" s="69">
        <f>VLOOKUP($A92,'388'!$AH$1:$HN$2,65,FALSE)</f>
        <v>0</v>
      </c>
      <c r="BW92" s="69">
        <f>VLOOKUP($A92,'388'!$AH$1:$HN$2,66,FALSE)</f>
        <v>0</v>
      </c>
      <c r="BX92" s="69">
        <f>VLOOKUP($A92,'388'!$AH$1:$HN$2,67,FALSE)</f>
        <v>0</v>
      </c>
      <c r="BY92" s="75">
        <f>VLOOKUP($A92,'388'!$AH$1:$HN$2,68,FALSE)</f>
        <v>0</v>
      </c>
      <c r="BZ92" s="337"/>
      <c r="CA92" s="74">
        <f>VLOOKUP($A92,'388'!$AH$1:$HN$2,69,FALSE)</f>
        <v>0</v>
      </c>
      <c r="CB92" s="69">
        <f>VLOOKUP($A92,'388'!$AH$1:$HN$2,70,FALSE)</f>
        <v>0</v>
      </c>
      <c r="CC92" s="69">
        <f>VLOOKUP($A92,'388'!$AH$1:$HN$2,71,FALSE)</f>
        <v>0</v>
      </c>
      <c r="CD92" s="69">
        <f>VLOOKUP($A92,'388'!$AH$1:$HN$2,72,FALSE)</f>
        <v>0</v>
      </c>
      <c r="CE92" s="69">
        <f>VLOOKUP($A92,'388'!$AH$1:$HN$2,73,FALSE)</f>
        <v>0</v>
      </c>
      <c r="CF92" s="69">
        <f>VLOOKUP($A92,'388'!$AH$1:$HN$2,74,FALSE)</f>
        <v>0</v>
      </c>
      <c r="CG92" s="75">
        <f>VLOOKUP($A92,'388'!$AH$1:$HN$2,75,FALSE)</f>
        <v>0</v>
      </c>
      <c r="CH92" s="337"/>
      <c r="CI92" s="74">
        <f>VLOOKUP($A92,'388'!$AH$1:$HN$2,76,FALSE)</f>
        <v>0</v>
      </c>
      <c r="CJ92" s="69">
        <f>VLOOKUP($A92,'388'!$AH$1:$HN$2,77,FALSE)</f>
        <v>0</v>
      </c>
      <c r="CK92" s="69">
        <f>VLOOKUP($A92,'388'!$AH$1:$HN$2,78,FALSE)</f>
        <v>0</v>
      </c>
      <c r="CL92" s="69">
        <f>VLOOKUP($A92,'388'!$AH$1:$HN$2,79,FALSE)</f>
        <v>0</v>
      </c>
      <c r="CM92" s="69">
        <f>VLOOKUP($A92,'388'!$AH$1:$HN$2,80,FALSE)</f>
        <v>0</v>
      </c>
      <c r="CN92" s="69">
        <f>VLOOKUP($A92,'388'!$AH$1:$HN$2,81,FALSE)</f>
        <v>0</v>
      </c>
      <c r="CO92" s="75">
        <f>VLOOKUP($A92,'388'!$AH$1:$HN$2,82,FALSE)</f>
        <v>0</v>
      </c>
      <c r="CP92" s="337"/>
      <c r="CQ92" s="74">
        <f>VLOOKUP($A92,'388'!$AH$1:$HN$2,83,FALSE)</f>
        <v>0</v>
      </c>
      <c r="CR92" s="69">
        <f>VLOOKUP($A92,'388'!$AH$1:$HN$2,84,FALSE)</f>
        <v>0</v>
      </c>
      <c r="CS92" s="69">
        <f>VLOOKUP($A92,'388'!$AH$1:$HN$2,85,FALSE)</f>
        <v>0</v>
      </c>
      <c r="CT92" s="69">
        <f>VLOOKUP($A92,'388'!$AH$1:$HN$2,86,FALSE)</f>
        <v>0</v>
      </c>
      <c r="CU92" s="69">
        <f>VLOOKUP($A92,'388'!$AH$1:$HN$2,87,FALSE)</f>
        <v>0</v>
      </c>
      <c r="CV92" s="69">
        <f>VLOOKUP($A92,'388'!$AH$1:$HN$2,88,FALSE)</f>
        <v>0</v>
      </c>
      <c r="CW92" s="75">
        <f>VLOOKUP($A92,'388'!$AH$1:$HN$2,89,FALSE)</f>
        <v>0</v>
      </c>
      <c r="CX92" s="337"/>
      <c r="CY92" s="74">
        <f>VLOOKUP($A92,'388'!$AH$1:$HN$2,90,FALSE)</f>
        <v>0</v>
      </c>
      <c r="CZ92" s="69">
        <f>VLOOKUP($A92,'388'!$AH$1:$HN$2,91,FALSE)</f>
        <v>0</v>
      </c>
      <c r="DA92" s="69">
        <f>VLOOKUP($A92,'388'!$AH$1:$HN$2,92,FALSE)</f>
        <v>0</v>
      </c>
      <c r="DB92" s="69">
        <f>VLOOKUP($A92,'388'!$AH$1:$HN$2,93,FALSE)</f>
        <v>0</v>
      </c>
      <c r="DC92" s="69">
        <f>VLOOKUP($A92,'388'!$AH$1:$HN$2,94,FALSE)</f>
        <v>0</v>
      </c>
      <c r="DD92" s="69">
        <f>VLOOKUP($A92,'388'!$AH$1:$HN$2,95,FALSE)</f>
        <v>0</v>
      </c>
      <c r="DE92" s="75">
        <f>VLOOKUP($A92,'388'!$AH$1:$HN$2,96,FALSE)</f>
        <v>0</v>
      </c>
      <c r="DF92" s="337"/>
      <c r="DG92" s="74">
        <f>VLOOKUP($A92,'388'!$AH$1:$HN$2,97,FALSE)</f>
        <v>0</v>
      </c>
      <c r="DH92" s="69">
        <f>VLOOKUP($A92,'388'!$AH$1:$HN$2,98,FALSE)</f>
        <v>0</v>
      </c>
      <c r="DI92" s="69">
        <f>VLOOKUP($A92,'388'!$AH$1:$HN$2,99,FALSE)</f>
        <v>0</v>
      </c>
      <c r="DJ92" s="69">
        <f>VLOOKUP($A92,'388'!$AH$1:$HN$2,100,FALSE)</f>
        <v>0</v>
      </c>
      <c r="DK92" s="69">
        <f>VLOOKUP($A92,'388'!$AH$1:$HN$2,101,FALSE)</f>
        <v>0</v>
      </c>
      <c r="DL92" s="69">
        <f>VLOOKUP($A92,'388'!$AH$1:$HN$2,102,FALSE)</f>
        <v>0</v>
      </c>
      <c r="DM92" s="75">
        <f>VLOOKUP($A92,'388'!$AH$1:$HN$2,103,FALSE)</f>
        <v>0</v>
      </c>
      <c r="DN92" s="337"/>
      <c r="DO92" s="74">
        <f>VLOOKUP($A92,'388'!$AH$1:$HN$2,104,FALSE)</f>
        <v>0</v>
      </c>
      <c r="DP92" s="69">
        <f>VLOOKUP($A92,'388'!$AH$1:$HN$2,105,FALSE)</f>
        <v>0</v>
      </c>
      <c r="DQ92" s="69">
        <f>VLOOKUP($A92,'388'!$AH$1:$HN$2,106,FALSE)</f>
        <v>0</v>
      </c>
      <c r="DR92" s="69">
        <f>VLOOKUP($A92,'388'!$AH$1:$HN$2,107,FALSE)</f>
        <v>0</v>
      </c>
      <c r="DS92" s="69">
        <f>VLOOKUP($A92,'388'!$AH$1:$HN$2,108,FALSE)</f>
        <v>0</v>
      </c>
      <c r="DT92" s="69">
        <f>VLOOKUP($A92,'388'!$AH$1:$HN$2,109,FALSE)</f>
        <v>0</v>
      </c>
      <c r="DU92" s="75">
        <f>VLOOKUP($A92,'388'!$AH$1:$HN$2,110,FALSE)</f>
        <v>0</v>
      </c>
      <c r="DV92" s="337"/>
      <c r="DW92" s="74">
        <f>VLOOKUP($A92,'388'!$AH$1:$HN$2,111,FALSE)</f>
        <v>0</v>
      </c>
      <c r="DX92" s="69">
        <f>VLOOKUP($A92,'388'!$AH$1:$HN$2,112,FALSE)</f>
        <v>0</v>
      </c>
      <c r="DY92" s="69">
        <f>VLOOKUP($A92,'388'!$AH$1:$HN$2,113,FALSE)</f>
        <v>0</v>
      </c>
      <c r="DZ92" s="69">
        <f>VLOOKUP($A92,'388'!$AH$1:$HN$2,114,FALSE)</f>
        <v>0</v>
      </c>
      <c r="EA92" s="69">
        <f>VLOOKUP($A92,'388'!$AH$1:$HN$2,115,FALSE)</f>
        <v>0</v>
      </c>
      <c r="EB92" s="69">
        <f>VLOOKUP($A92,'388'!$AH$1:$HN$2,116,FALSE)</f>
        <v>0</v>
      </c>
      <c r="EC92" s="75">
        <f>VLOOKUP($A92,'388'!$AH$1:$HN$2,117,FALSE)</f>
        <v>0</v>
      </c>
      <c r="ED92" s="337"/>
      <c r="EE92" s="74">
        <f>VLOOKUP($A92,'388'!$AH$1:$HN$2,118,FALSE)</f>
        <v>0</v>
      </c>
      <c r="EF92" s="69">
        <f>VLOOKUP($A92,'388'!$AH$1:$HN$2,119,FALSE)</f>
        <v>0</v>
      </c>
      <c r="EG92" s="69">
        <f>VLOOKUP($A92,'388'!$AH$1:$HN$2,120,FALSE)</f>
        <v>0</v>
      </c>
      <c r="EH92" s="69">
        <f>VLOOKUP($A92,'388'!$AH$1:$HN$2,121,FALSE)</f>
        <v>0</v>
      </c>
      <c r="EI92" s="69">
        <f>VLOOKUP($A92,'388'!$AH$1:$HN$2,122,FALSE)</f>
        <v>0</v>
      </c>
      <c r="EJ92" s="69">
        <f>VLOOKUP($A92,'388'!$AH$1:$HN$2,123,FALSE)</f>
        <v>0</v>
      </c>
      <c r="EK92" s="75">
        <f>VLOOKUP($A92,'388'!$AH$1:$HN$2,124,FALSE)</f>
        <v>0</v>
      </c>
      <c r="EL92" s="337"/>
      <c r="EM92" s="74">
        <f>VLOOKUP($A92,'388'!$AH$1:$HN$2,125,FALSE)</f>
        <v>0</v>
      </c>
      <c r="EN92" s="69">
        <f>VLOOKUP($A92,'388'!$AH$1:$HN$2,126,FALSE)</f>
        <v>0</v>
      </c>
      <c r="EO92" s="69">
        <f>VLOOKUP($A92,'388'!$AH$1:$HN$2,127,FALSE)</f>
        <v>0</v>
      </c>
      <c r="EP92" s="69">
        <f>VLOOKUP($A92,'388'!$AH$1:$HN$2,128,FALSE)</f>
        <v>0</v>
      </c>
      <c r="EQ92" s="69">
        <f>VLOOKUP($A92,'388'!$AH$1:$HN$2,129,FALSE)</f>
        <v>0</v>
      </c>
      <c r="ER92" s="69">
        <f>VLOOKUP($A92,'388'!$AH$1:$HN$2,130,FALSE)</f>
        <v>0</v>
      </c>
      <c r="ES92" s="75">
        <f>VLOOKUP($A92,'388'!$AH$1:$HN$2,131,FALSE)</f>
        <v>0</v>
      </c>
      <c r="ET92" s="337"/>
      <c r="EU92" s="74">
        <f>VLOOKUP($A92,'388'!$AH$1:$HN$2,132,FALSE)</f>
        <v>0</v>
      </c>
      <c r="EV92" s="69">
        <f>VLOOKUP($A92,'388'!$AH$1:$HN$2,133,FALSE)</f>
        <v>0</v>
      </c>
      <c r="EW92" s="69">
        <f>VLOOKUP($A92,'388'!$AH$1:$HN$2,134,FALSE)</f>
        <v>0</v>
      </c>
      <c r="EX92" s="69">
        <f>VLOOKUP($A92,'388'!$AH$1:$HN$2,135,FALSE)</f>
        <v>0</v>
      </c>
      <c r="EY92" s="69">
        <f>VLOOKUP($A92,'388'!$AH$1:$HN$2,136,FALSE)</f>
        <v>0</v>
      </c>
      <c r="EZ92" s="69">
        <f>VLOOKUP($A92,'388'!$AH$1:$HN$2,137,FALSE)</f>
        <v>0</v>
      </c>
      <c r="FA92" s="75">
        <f>VLOOKUP($A92,'388'!$AH$1:$HN$2,138,FALSE)</f>
        <v>0</v>
      </c>
      <c r="FB92" s="337"/>
      <c r="FC92" s="74">
        <f>VLOOKUP($A92,'388'!$AH$1:$HN$2,139,FALSE)</f>
        <v>0</v>
      </c>
      <c r="FD92" s="69">
        <f>VLOOKUP($A92,'388'!$AH$1:$HN$2,140,FALSE)</f>
        <v>0</v>
      </c>
      <c r="FE92" s="69">
        <f>VLOOKUP($A92,'388'!$AH$1:$HN$2,141,FALSE)</f>
        <v>0</v>
      </c>
      <c r="FF92" s="69">
        <f>VLOOKUP($A92,'388'!$AH$1:$HN$2,142,FALSE)</f>
        <v>0</v>
      </c>
      <c r="FG92" s="69">
        <f>VLOOKUP($A92,'388'!$AH$1:$HN$2,143,FALSE)</f>
        <v>0</v>
      </c>
      <c r="FH92" s="69">
        <f>VLOOKUP($A92,'388'!$AH$1:$HN$2,144,FALSE)</f>
        <v>0</v>
      </c>
      <c r="FI92" s="75">
        <f>VLOOKUP($A92,'388'!$AH$1:$HN$2,145,FALSE)</f>
        <v>0</v>
      </c>
      <c r="FJ92" s="337"/>
      <c r="FK92" s="74">
        <f>VLOOKUP($A92,'388'!$AH$1:$HN$2,146,FALSE)</f>
        <v>0</v>
      </c>
      <c r="FL92" s="69">
        <f>VLOOKUP($A92,'388'!$AH$1:$HN$2,147,FALSE)</f>
        <v>0</v>
      </c>
      <c r="FM92" s="69">
        <f>VLOOKUP($A92,'388'!$AH$1:$HN$2,148,FALSE)</f>
        <v>0</v>
      </c>
      <c r="FN92" s="69">
        <f>VLOOKUP($A92,'388'!$AH$1:$HN$2,149,FALSE)</f>
        <v>0</v>
      </c>
      <c r="FO92" s="69">
        <f>VLOOKUP($A92,'388'!$AH$1:$HN$2,150,FALSE)</f>
        <v>0</v>
      </c>
      <c r="FP92" s="69">
        <f>VLOOKUP($A92,'388'!$AH$1:$HN$2,151,FALSE)</f>
        <v>0</v>
      </c>
      <c r="FQ92" s="75">
        <f>VLOOKUP($A92,'388'!$AH$1:$HN$2,152,FALSE)</f>
        <v>0</v>
      </c>
      <c r="FR92" s="337"/>
      <c r="FS92" s="74">
        <f>VLOOKUP($A92,'388'!$AH$1:$HN$2,153,FALSE)</f>
        <v>0</v>
      </c>
      <c r="FT92" s="69">
        <f>VLOOKUP($A92,'388'!$AH$1:$HN$2,154,FALSE)</f>
        <v>0</v>
      </c>
      <c r="FU92" s="69">
        <f>VLOOKUP($A92,'388'!$AH$1:$HN$2,155,FALSE)</f>
        <v>0</v>
      </c>
      <c r="FV92" s="69">
        <f>VLOOKUP($A92,'388'!$AH$1:$HN$2,156,FALSE)</f>
        <v>0</v>
      </c>
      <c r="FW92" s="69">
        <f>VLOOKUP($A92,'388'!$AH$1:$HN$2,157,FALSE)</f>
        <v>0</v>
      </c>
      <c r="FX92" s="69">
        <f>VLOOKUP($A92,'388'!$AH$1:$HN$2,158,FALSE)</f>
        <v>0</v>
      </c>
      <c r="FY92" s="75">
        <f>VLOOKUP($A92,'388'!$AH$1:$HN$2,159,FALSE)</f>
        <v>0</v>
      </c>
      <c r="FZ92" s="337"/>
      <c r="GA92" s="74">
        <f>VLOOKUP($A92,'388'!$AH$1:$HN$2,160,FALSE)</f>
        <v>0</v>
      </c>
      <c r="GB92" s="69">
        <f>VLOOKUP($A92,'388'!$AH$1:$HN$2,161,FALSE)</f>
        <v>0</v>
      </c>
      <c r="GC92" s="69">
        <f>VLOOKUP($A92,'388'!$AH$1:$HN$2,162,FALSE)</f>
        <v>0</v>
      </c>
      <c r="GD92" s="69">
        <f>VLOOKUP($A92,'388'!$AH$1:$HN$2,163,FALSE)</f>
        <v>0</v>
      </c>
      <c r="GE92" s="69">
        <f>VLOOKUP($A92,'388'!$AH$1:$HN$2,164,FALSE)</f>
        <v>0</v>
      </c>
      <c r="GF92" s="69">
        <f>VLOOKUP($A92,'388'!$AH$1:$HN$2,165,FALSE)</f>
        <v>0</v>
      </c>
      <c r="GG92" s="75">
        <f>VLOOKUP($A92,'388'!$AH$1:$HN$2,166,FALSE)</f>
        <v>0</v>
      </c>
      <c r="GH92" s="337"/>
      <c r="GI92" s="74">
        <f>VLOOKUP($A92,'388'!$AH$1:$HN$2,167,FALSE)</f>
        <v>0</v>
      </c>
      <c r="GJ92" s="69">
        <f>VLOOKUP($A92,'388'!$AH$1:$HN$2,168,FALSE)</f>
        <v>0</v>
      </c>
      <c r="GK92" s="69">
        <f>VLOOKUP($A92,'388'!$AH$1:$HN$2,169,FALSE)</f>
        <v>0</v>
      </c>
      <c r="GL92" s="69">
        <f>VLOOKUP($A92,'388'!$AH$1:$HN$2,170,FALSE)</f>
        <v>0</v>
      </c>
      <c r="GM92" s="69">
        <f>VLOOKUP($A92,'388'!$AH$1:$HN$2,171,FALSE)</f>
        <v>0</v>
      </c>
      <c r="GN92" s="69">
        <f>VLOOKUP($A92,'388'!$AH$1:$HN$2,172,FALSE)</f>
        <v>0</v>
      </c>
      <c r="GO92" s="75">
        <f>VLOOKUP($A92,'388'!$AH$1:$HN$2,173,FALSE)</f>
        <v>0</v>
      </c>
      <c r="GP92" s="337"/>
      <c r="GQ92" s="74">
        <f>VLOOKUP($A92,'388'!$AH$1:$HN$2,174,FALSE)</f>
        <v>0</v>
      </c>
      <c r="GR92" s="69">
        <f>VLOOKUP($A92,'388'!$AH$1:$HN$2,175,FALSE)</f>
        <v>0</v>
      </c>
      <c r="GS92" s="69">
        <f>VLOOKUP($A92,'388'!$AH$1:$HN$2,176,FALSE)</f>
        <v>0</v>
      </c>
      <c r="GT92" s="69">
        <f>VLOOKUP($A92,'388'!$AH$1:$HN$2,177,FALSE)</f>
        <v>0</v>
      </c>
      <c r="GU92" s="69">
        <f>VLOOKUP($A92,'388'!$AH$1:$HN$2,178,FALSE)</f>
        <v>0</v>
      </c>
      <c r="GV92" s="69">
        <f>VLOOKUP($A92,'388'!$AH$1:$HN$2,179,FALSE)</f>
        <v>0</v>
      </c>
      <c r="GW92" s="75">
        <f>VLOOKUP($A92,'388'!$AH$1:$HN$2,180,FALSE)</f>
        <v>0</v>
      </c>
      <c r="GX92" s="337"/>
      <c r="GY92" s="74">
        <f>VLOOKUP($A92,'388'!$AH$1:$HN$2,181,FALSE)</f>
        <v>0</v>
      </c>
      <c r="GZ92" s="69">
        <f>VLOOKUP($A92,'388'!$AH$1:$HN$2,182,FALSE)</f>
        <v>0</v>
      </c>
      <c r="HA92" s="69">
        <f>VLOOKUP($A92,'388'!$AH$1:$HN$2,183,FALSE)</f>
        <v>0</v>
      </c>
      <c r="HB92" s="69">
        <f>VLOOKUP($A92,'388'!$AH$1:$HN$2,184,FALSE)</f>
        <v>0</v>
      </c>
      <c r="HC92" s="69">
        <f>VLOOKUP($A92,'388'!$AH$1:$HN$2,185,FALSE)</f>
        <v>0</v>
      </c>
      <c r="HD92" s="69">
        <f>VLOOKUP($A92,'388'!$AH$1:$HN$2,186,FALSE)</f>
        <v>0</v>
      </c>
      <c r="HE92" s="124">
        <f>VLOOKUP($A92,'388'!$AH$1:$HN$2,187,FALSE)</f>
        <v>0</v>
      </c>
      <c r="HF92" s="24"/>
    </row>
    <row r="93" spans="1:214" x14ac:dyDescent="0.25">
      <c r="A93" s="290">
        <f t="shared" si="0"/>
        <v>289</v>
      </c>
      <c r="B93" s="290">
        <f>VLOOKUP($A93,'389'!$AG$1:$HM$2,2,FALSE)</f>
        <v>0</v>
      </c>
      <c r="C93" s="291">
        <f>VLOOKUP($A93,'389'!$AG$1:$HM$2,3,FALSE)</f>
        <v>0</v>
      </c>
      <c r="D93" s="290">
        <f>VLOOKUP($A93,'389'!$AG$1:$HM$2,4,FALSE)</f>
        <v>0</v>
      </c>
      <c r="E93" s="292">
        <f>VLOOKUP($A93,'389'!$AG$1:$HM$2,5,FALSE)</f>
        <v>0</v>
      </c>
      <c r="F93" s="337"/>
      <c r="G93" s="73">
        <f>VLOOKUP($A93,'389'!$AG$1:$HM$2,6,FALSE)</f>
        <v>0</v>
      </c>
      <c r="H93" s="24">
        <f>VLOOKUP($A93,'389'!$AG$1:$HM$2,7,FALSE)</f>
        <v>0</v>
      </c>
      <c r="I93" s="24">
        <f>VLOOKUP($A93,'389'!$AG$1:$HM$2,8,FALSE)</f>
        <v>0</v>
      </c>
      <c r="J93" s="24">
        <f>VLOOKUP($A93,'389'!$AG$1:$HM$2,9,FALSE)</f>
        <v>0</v>
      </c>
      <c r="K93" s="24">
        <f>VLOOKUP($A93,'389'!$AG$1:$HM$2,10,FALSE)</f>
        <v>0</v>
      </c>
      <c r="L93" s="24">
        <f>VLOOKUP($A93,'389'!$AG$1:$HM$2,11,FALSE)</f>
        <v>0</v>
      </c>
      <c r="M93" s="137">
        <f>VLOOKUP($A93,'389'!$AG$1:$HM$2,12,FALSE)</f>
        <v>0</v>
      </c>
      <c r="N93" s="337"/>
      <c r="O93" s="74">
        <f>VLOOKUP($A93,'389'!$AG$1:$HM$2,13,FALSE)</f>
        <v>0</v>
      </c>
      <c r="P93" s="69">
        <f>VLOOKUP($A93,'389'!$AG$1:$HM$2,14,FALSE)</f>
        <v>0</v>
      </c>
      <c r="Q93" s="69">
        <f>VLOOKUP($A93,'389'!$AG$1:$HM$2,15,FALSE)</f>
        <v>0</v>
      </c>
      <c r="R93" s="69">
        <f>VLOOKUP($A93,'389'!$AG$1:$HM$2,16,FALSE)</f>
        <v>0</v>
      </c>
      <c r="S93" s="69">
        <f>VLOOKUP($A93,'389'!$AG$1:$HM$2,17,FALSE)</f>
        <v>0</v>
      </c>
      <c r="T93" s="69">
        <f>VLOOKUP($A93,'389'!$AG$1:$HM$2,18,FALSE)</f>
        <v>0</v>
      </c>
      <c r="U93" s="75">
        <f>VLOOKUP($A93,'389'!$AG$1:$HM$2,19,FALSE)</f>
        <v>0</v>
      </c>
      <c r="V93" s="337"/>
      <c r="W93" s="74">
        <f>VLOOKUP($A93,'389'!$AG$1:$HM$2,20,FALSE)</f>
        <v>0</v>
      </c>
      <c r="X93" s="69">
        <f>VLOOKUP($A93,'389'!$AG$1:$HM$2,21,FALSE)</f>
        <v>0</v>
      </c>
      <c r="Y93" s="69">
        <f>VLOOKUP($A93,'389'!$AG$1:$HM$2,22,FALSE)</f>
        <v>0</v>
      </c>
      <c r="Z93" s="69">
        <f>VLOOKUP($A93,'389'!$AG$1:$HM$2,23,FALSE)</f>
        <v>0</v>
      </c>
      <c r="AA93" s="69">
        <f>VLOOKUP($A93,'389'!$AG$1:$HM$2,24,FALSE)</f>
        <v>0</v>
      </c>
      <c r="AB93" s="69">
        <f>VLOOKUP($A93,'389'!$AG$1:$HM$2,25,FALSE)</f>
        <v>0</v>
      </c>
      <c r="AC93" s="75">
        <f>VLOOKUP($A93,'389'!$AG$1:$HM$2,26,FALSE)</f>
        <v>0</v>
      </c>
      <c r="AD93" s="337"/>
      <c r="AE93" s="74">
        <f>VLOOKUP($A93,'389'!$AG$1:$HM$2,27,FALSE)</f>
        <v>0</v>
      </c>
      <c r="AF93" s="69">
        <f>VLOOKUP($A93,'389'!$AG$1:$HM$2,28,FALSE)</f>
        <v>0</v>
      </c>
      <c r="AG93" s="69">
        <f>VLOOKUP($A93,'389'!$AG$1:$HM$2,29,FALSE)</f>
        <v>0</v>
      </c>
      <c r="AH93" s="69">
        <f>VLOOKUP($A93,'389'!$AG$1:$HM$2,30,FALSE)</f>
        <v>0</v>
      </c>
      <c r="AI93" s="69">
        <f>VLOOKUP($A93,'389'!$AG$1:$HM$2,31,FALSE)</f>
        <v>0</v>
      </c>
      <c r="AJ93" s="69">
        <f>VLOOKUP($A93,'389'!$AG$1:$HM$2,32,FALSE)</f>
        <v>0</v>
      </c>
      <c r="AK93" s="75">
        <f>VLOOKUP($A93,'389'!$AG$1:$HM$2,33,FALSE)</f>
        <v>0</v>
      </c>
      <c r="AL93" s="337"/>
      <c r="AM93" s="74">
        <f>VLOOKUP($A93,'389'!$AG$1:$HM$2,34,FALSE)</f>
        <v>0</v>
      </c>
      <c r="AN93" s="69">
        <f>VLOOKUP($A93,'389'!$AG$1:$HM$2,35,FALSE)</f>
        <v>0</v>
      </c>
      <c r="AO93" s="69">
        <f>VLOOKUP($A93,'389'!$AG$1:$HM$2,36,FALSE)</f>
        <v>0</v>
      </c>
      <c r="AP93" s="69">
        <f>VLOOKUP($A93,'389'!$AG$1:$HM$2,37,FALSE)</f>
        <v>0</v>
      </c>
      <c r="AQ93" s="69">
        <f>VLOOKUP($A93,'389'!$AG$1:$HM$2,38,FALSE)</f>
        <v>0</v>
      </c>
      <c r="AR93" s="69">
        <f>VLOOKUP($A93,'389'!$AG$1:$HM$2,39,FALSE)</f>
        <v>0</v>
      </c>
      <c r="AS93" s="75">
        <f>VLOOKUP($A93,'389'!$AG$1:$HM$2,40,FALSE)</f>
        <v>0</v>
      </c>
      <c r="AT93" s="337"/>
      <c r="AU93" s="74">
        <f>VLOOKUP($A93,'389'!$AG$1:$HM$2,41,FALSE)</f>
        <v>0</v>
      </c>
      <c r="AV93" s="69">
        <f>VLOOKUP($A93,'389'!$AG$1:$HM$2,42,FALSE)</f>
        <v>0</v>
      </c>
      <c r="AW93" s="69">
        <f>VLOOKUP($A93,'389'!$AG$1:$HM$2,43,FALSE)</f>
        <v>0</v>
      </c>
      <c r="AX93" s="69">
        <f>VLOOKUP($A93,'389'!$AG$1:$HM$2,44,FALSE)</f>
        <v>0</v>
      </c>
      <c r="AY93" s="69">
        <f>VLOOKUP($A93,'389'!$AG$1:$HM$2,45,FALSE)</f>
        <v>0</v>
      </c>
      <c r="AZ93" s="69">
        <f>VLOOKUP($A93,'389'!$AG$1:$HM$2,46,FALSE)</f>
        <v>0</v>
      </c>
      <c r="BA93" s="75">
        <f>VLOOKUP($A93,'389'!$AG$1:$HM$2,47,FALSE)</f>
        <v>0</v>
      </c>
      <c r="BB93" s="337"/>
      <c r="BC93" s="74">
        <f>VLOOKUP($A93,'389'!$AG$1:$HM$2,48,FALSE)</f>
        <v>0</v>
      </c>
      <c r="BD93" s="69">
        <f>VLOOKUP($A93,'389'!$AG$1:$HM$2,49,FALSE)</f>
        <v>0</v>
      </c>
      <c r="BE93" s="69">
        <f>VLOOKUP($A93,'389'!$AG$1:$HM$2,50,FALSE)</f>
        <v>0</v>
      </c>
      <c r="BF93" s="69">
        <f>VLOOKUP($A93,'389'!$AG$1:$HM$2,51,FALSE)</f>
        <v>0</v>
      </c>
      <c r="BG93" s="69">
        <f>VLOOKUP($A93,'389'!$AG$1:$HM$2,52,FALSE)</f>
        <v>0</v>
      </c>
      <c r="BH93" s="69">
        <f>VLOOKUP($A93,'389'!$AG$1:$HM$2,53,FALSE)</f>
        <v>0</v>
      </c>
      <c r="BI93" s="75">
        <f>VLOOKUP($A93,'389'!$AG$1:$HM$2,54,FALSE)</f>
        <v>0</v>
      </c>
      <c r="BJ93" s="337"/>
      <c r="BK93" s="74">
        <f>VLOOKUP($A93,'389'!$AG$1:$HM$2,55,FALSE)</f>
        <v>0</v>
      </c>
      <c r="BL93" s="69">
        <f>VLOOKUP($A93,'389'!$AG$1:$HM$2,56,FALSE)</f>
        <v>0</v>
      </c>
      <c r="BM93" s="69">
        <f>VLOOKUP($A93,'389'!$AG$1:$HM$2,57,FALSE)</f>
        <v>0</v>
      </c>
      <c r="BN93" s="69">
        <f>VLOOKUP($A93,'389'!$AG$1:$HM$2,58,FALSE)</f>
        <v>0</v>
      </c>
      <c r="BO93" s="69">
        <f>VLOOKUP($A93,'389'!$AG$1:$HM$2,59,FALSE)</f>
        <v>0</v>
      </c>
      <c r="BP93" s="69">
        <f>VLOOKUP($A93,'389'!$AG$1:$HM$2,60,FALSE)</f>
        <v>0</v>
      </c>
      <c r="BQ93" s="75">
        <f>VLOOKUP($A93,'389'!$AG$1:$HM$2,61,FALSE)</f>
        <v>0</v>
      </c>
      <c r="BR93" s="337"/>
      <c r="BS93" s="74">
        <f>VLOOKUP($A93,'389'!$AG$1:$HM$2,62,FALSE)</f>
        <v>0</v>
      </c>
      <c r="BT93" s="69">
        <f>VLOOKUP($A93,'389'!$AG$1:$HM$2,63,FALSE)</f>
        <v>0</v>
      </c>
      <c r="BU93" s="69">
        <f>VLOOKUP($A93,'389'!$AG$1:$HM$2,64,FALSE)</f>
        <v>0</v>
      </c>
      <c r="BV93" s="69">
        <f>VLOOKUP($A93,'389'!$AG$1:$HM$2,65,FALSE)</f>
        <v>0</v>
      </c>
      <c r="BW93" s="69">
        <f>VLOOKUP($A93,'389'!$AG$1:$HM$2,66,FALSE)</f>
        <v>0</v>
      </c>
      <c r="BX93" s="69">
        <f>VLOOKUP($A93,'389'!$AG$1:$HM$2,67,FALSE)</f>
        <v>0</v>
      </c>
      <c r="BY93" s="75">
        <f>VLOOKUP($A93,'389'!$AG$1:$HM$2,68,FALSE)</f>
        <v>0</v>
      </c>
      <c r="BZ93" s="337"/>
      <c r="CA93" s="74">
        <f>VLOOKUP($A93,'389'!$AG$1:$HM$2,69,FALSE)</f>
        <v>0</v>
      </c>
      <c r="CB93" s="69">
        <f>VLOOKUP($A93,'389'!$AG$1:$HM$2,70,FALSE)</f>
        <v>0</v>
      </c>
      <c r="CC93" s="69">
        <f>VLOOKUP($A93,'389'!$AG$1:$HM$2,71,FALSE)</f>
        <v>0</v>
      </c>
      <c r="CD93" s="69">
        <f>VLOOKUP($A93,'389'!$AG$1:$HM$2,72,FALSE)</f>
        <v>0</v>
      </c>
      <c r="CE93" s="69">
        <f>VLOOKUP($A93,'389'!$AG$1:$HM$2,73,FALSE)</f>
        <v>0</v>
      </c>
      <c r="CF93" s="69">
        <f>VLOOKUP($A93,'389'!$AG$1:$HM$2,74,FALSE)</f>
        <v>0</v>
      </c>
      <c r="CG93" s="75">
        <f>VLOOKUP($A93,'389'!$AG$1:$HM$2,75,FALSE)</f>
        <v>0</v>
      </c>
      <c r="CH93" s="337"/>
      <c r="CI93" s="74">
        <f>VLOOKUP($A93,'389'!$AG$1:$HM$2,76,FALSE)</f>
        <v>0</v>
      </c>
      <c r="CJ93" s="69">
        <f>VLOOKUP($A93,'389'!$AG$1:$HM$2,77,FALSE)</f>
        <v>0</v>
      </c>
      <c r="CK93" s="69">
        <f>VLOOKUP($A93,'389'!$AG$1:$HM$2,78,FALSE)</f>
        <v>0</v>
      </c>
      <c r="CL93" s="69">
        <f>VLOOKUP($A93,'389'!$AG$1:$HM$2,79,FALSE)</f>
        <v>0</v>
      </c>
      <c r="CM93" s="69">
        <f>VLOOKUP($A93,'389'!$AG$1:$HM$2,80,FALSE)</f>
        <v>0</v>
      </c>
      <c r="CN93" s="69">
        <f>VLOOKUP($A93,'389'!$AG$1:$HM$2,81,FALSE)</f>
        <v>0</v>
      </c>
      <c r="CO93" s="75">
        <f>VLOOKUP($A93,'389'!$AG$1:$HM$2,82,FALSE)</f>
        <v>0</v>
      </c>
      <c r="CP93" s="337"/>
      <c r="CQ93" s="74">
        <f>VLOOKUP($A93,'389'!$AG$1:$HM$2,83,FALSE)</f>
        <v>0</v>
      </c>
      <c r="CR93" s="69">
        <f>VLOOKUP($A93,'389'!$AG$1:$HM$2,84,FALSE)</f>
        <v>0</v>
      </c>
      <c r="CS93" s="69">
        <f>VLOOKUP($A93,'389'!$AG$1:$HM$2,85,FALSE)</f>
        <v>0</v>
      </c>
      <c r="CT93" s="69">
        <f>VLOOKUP($A93,'389'!$AG$1:$HM$2,86,FALSE)</f>
        <v>0</v>
      </c>
      <c r="CU93" s="69">
        <f>VLOOKUP($A93,'389'!$AG$1:$HM$2,87,FALSE)</f>
        <v>0</v>
      </c>
      <c r="CV93" s="69">
        <f>VLOOKUP($A93,'389'!$AG$1:$HM$2,88,FALSE)</f>
        <v>0</v>
      </c>
      <c r="CW93" s="75">
        <f>VLOOKUP($A93,'389'!$AG$1:$HM$2,89,FALSE)</f>
        <v>0</v>
      </c>
      <c r="CX93" s="337"/>
      <c r="CY93" s="74">
        <f>VLOOKUP($A93,'389'!$AG$1:$HM$2,90,FALSE)</f>
        <v>0</v>
      </c>
      <c r="CZ93" s="69">
        <f>VLOOKUP($A93,'389'!$AG$1:$HM$2,91,FALSE)</f>
        <v>0</v>
      </c>
      <c r="DA93" s="69">
        <f>VLOOKUP($A93,'389'!$AG$1:$HM$2,92,FALSE)</f>
        <v>0</v>
      </c>
      <c r="DB93" s="69">
        <f>VLOOKUP($A93,'389'!$AG$1:$HM$2,93,FALSE)</f>
        <v>0</v>
      </c>
      <c r="DC93" s="69">
        <f>VLOOKUP($A93,'389'!$AG$1:$HM$2,94,FALSE)</f>
        <v>0</v>
      </c>
      <c r="DD93" s="69">
        <f>VLOOKUP($A93,'389'!$AG$1:$HM$2,95,FALSE)</f>
        <v>0</v>
      </c>
      <c r="DE93" s="75">
        <f>VLOOKUP($A93,'389'!$AG$1:$HM$2,96,FALSE)</f>
        <v>0</v>
      </c>
      <c r="DF93" s="337"/>
      <c r="DG93" s="74">
        <f>VLOOKUP($A93,'389'!$AG$1:$HM$2,97,FALSE)</f>
        <v>0</v>
      </c>
      <c r="DH93" s="69">
        <f>VLOOKUP($A93,'389'!$AG$1:$HM$2,98,FALSE)</f>
        <v>0</v>
      </c>
      <c r="DI93" s="69">
        <f>VLOOKUP($A93,'389'!$AG$1:$HM$2,99,FALSE)</f>
        <v>0</v>
      </c>
      <c r="DJ93" s="69">
        <f>VLOOKUP($A93,'389'!$AG$1:$HM$2,100,FALSE)</f>
        <v>0</v>
      </c>
      <c r="DK93" s="69">
        <f>VLOOKUP($A93,'389'!$AG$1:$HM$2,101,FALSE)</f>
        <v>0</v>
      </c>
      <c r="DL93" s="69">
        <f>VLOOKUP($A93,'389'!$AG$1:$HM$2,102,FALSE)</f>
        <v>0</v>
      </c>
      <c r="DM93" s="75">
        <f>VLOOKUP($A93,'389'!$AG$1:$HM$2,103,FALSE)</f>
        <v>0</v>
      </c>
      <c r="DN93" s="337"/>
      <c r="DO93" s="74">
        <f>VLOOKUP($A93,'389'!$AG$1:$HM$2,104,FALSE)</f>
        <v>0</v>
      </c>
      <c r="DP93" s="69">
        <f>VLOOKUP($A93,'389'!$AG$1:$HM$2,105,FALSE)</f>
        <v>0</v>
      </c>
      <c r="DQ93" s="69">
        <f>VLOOKUP($A93,'389'!$AG$1:$HM$2,106,FALSE)</f>
        <v>0</v>
      </c>
      <c r="DR93" s="69">
        <f>VLOOKUP($A93,'389'!$AG$1:$HM$2,107,FALSE)</f>
        <v>0</v>
      </c>
      <c r="DS93" s="69">
        <f>VLOOKUP($A93,'389'!$AG$1:$HM$2,108,FALSE)</f>
        <v>0</v>
      </c>
      <c r="DT93" s="69">
        <f>VLOOKUP($A93,'389'!$AG$1:$HM$2,109,FALSE)</f>
        <v>0</v>
      </c>
      <c r="DU93" s="75">
        <f>VLOOKUP($A93,'389'!$AG$1:$HM$2,110,FALSE)</f>
        <v>0</v>
      </c>
      <c r="DV93" s="337"/>
      <c r="DW93" s="74">
        <f>VLOOKUP($A93,'389'!$AG$1:$HM$2,111,FALSE)</f>
        <v>0</v>
      </c>
      <c r="DX93" s="69">
        <f>VLOOKUP($A93,'389'!$AG$1:$HM$2,112,FALSE)</f>
        <v>0</v>
      </c>
      <c r="DY93" s="69">
        <f>VLOOKUP($A93,'389'!$AG$1:$HM$2,113,FALSE)</f>
        <v>0</v>
      </c>
      <c r="DZ93" s="69">
        <f>VLOOKUP($A93,'389'!$AG$1:$HM$2,114,FALSE)</f>
        <v>0</v>
      </c>
      <c r="EA93" s="69">
        <f>VLOOKUP($A93,'389'!$AG$1:$HM$2,115,FALSE)</f>
        <v>0</v>
      </c>
      <c r="EB93" s="69">
        <f>VLOOKUP($A93,'389'!$AG$1:$HM$2,116,FALSE)</f>
        <v>0</v>
      </c>
      <c r="EC93" s="75">
        <f>VLOOKUP($A93,'389'!$AG$1:$HM$2,117,FALSE)</f>
        <v>0</v>
      </c>
      <c r="ED93" s="337"/>
      <c r="EE93" s="74">
        <f>VLOOKUP($A93,'389'!$AG$1:$HM$2,118,FALSE)</f>
        <v>0</v>
      </c>
      <c r="EF93" s="69">
        <f>VLOOKUP($A93,'389'!$AG$1:$HM$2,119,FALSE)</f>
        <v>0</v>
      </c>
      <c r="EG93" s="69">
        <f>VLOOKUP($A93,'389'!$AG$1:$HM$2,120,FALSE)</f>
        <v>0</v>
      </c>
      <c r="EH93" s="69">
        <f>VLOOKUP($A93,'389'!$AG$1:$HM$2,121,FALSE)</f>
        <v>0</v>
      </c>
      <c r="EI93" s="69">
        <f>VLOOKUP($A93,'389'!$AG$1:$HM$2,122,FALSE)</f>
        <v>0</v>
      </c>
      <c r="EJ93" s="69">
        <f>VLOOKUP($A93,'389'!$AG$1:$HM$2,123,FALSE)</f>
        <v>0</v>
      </c>
      <c r="EK93" s="75">
        <f>VLOOKUP($A93,'389'!$AG$1:$HM$2,124,FALSE)</f>
        <v>0</v>
      </c>
      <c r="EL93" s="337"/>
      <c r="EM93" s="74">
        <f>VLOOKUP($A93,'389'!$AG$1:$HM$2,125,FALSE)</f>
        <v>0</v>
      </c>
      <c r="EN93" s="69">
        <f>VLOOKUP($A93,'389'!$AG$1:$HM$2,126,FALSE)</f>
        <v>0</v>
      </c>
      <c r="EO93" s="69">
        <f>VLOOKUP($A93,'389'!$AG$1:$HM$2,127,FALSE)</f>
        <v>0</v>
      </c>
      <c r="EP93" s="69">
        <f>VLOOKUP($A93,'389'!$AG$1:$HM$2,128,FALSE)</f>
        <v>0</v>
      </c>
      <c r="EQ93" s="69">
        <f>VLOOKUP($A93,'389'!$AG$1:$HM$2,129,FALSE)</f>
        <v>0</v>
      </c>
      <c r="ER93" s="69">
        <f>VLOOKUP($A93,'389'!$AG$1:$HM$2,130,FALSE)</f>
        <v>0</v>
      </c>
      <c r="ES93" s="75">
        <f>VLOOKUP($A93,'389'!$AG$1:$HM$2,131,FALSE)</f>
        <v>0</v>
      </c>
      <c r="ET93" s="337"/>
      <c r="EU93" s="74">
        <f>VLOOKUP($A93,'389'!$AG$1:$HM$2,132,FALSE)</f>
        <v>0</v>
      </c>
      <c r="EV93" s="69">
        <f>VLOOKUP($A93,'389'!$AG$1:$HM$2,133,FALSE)</f>
        <v>0</v>
      </c>
      <c r="EW93" s="69">
        <f>VLOOKUP($A93,'389'!$AG$1:$HM$2,134,FALSE)</f>
        <v>0</v>
      </c>
      <c r="EX93" s="69">
        <f>VLOOKUP($A93,'389'!$AG$1:$HM$2,135,FALSE)</f>
        <v>0</v>
      </c>
      <c r="EY93" s="69">
        <f>VLOOKUP($A93,'389'!$AG$1:$HM$2,136,FALSE)</f>
        <v>0</v>
      </c>
      <c r="EZ93" s="69">
        <f>VLOOKUP($A93,'389'!$AG$1:$HM$2,137,FALSE)</f>
        <v>0</v>
      </c>
      <c r="FA93" s="75">
        <f>VLOOKUP($A93,'389'!$AG$1:$HM$2,138,FALSE)</f>
        <v>0</v>
      </c>
      <c r="FB93" s="337"/>
      <c r="FC93" s="74">
        <f>VLOOKUP($A93,'389'!$AG$1:$HM$2,139,FALSE)</f>
        <v>0</v>
      </c>
      <c r="FD93" s="69">
        <f>VLOOKUP($A93,'389'!$AG$1:$HM$2,140,FALSE)</f>
        <v>0</v>
      </c>
      <c r="FE93" s="69">
        <f>VLOOKUP($A93,'389'!$AG$1:$HM$2,141,FALSE)</f>
        <v>0</v>
      </c>
      <c r="FF93" s="69">
        <f>VLOOKUP($A93,'389'!$AG$1:$HM$2,142,FALSE)</f>
        <v>0</v>
      </c>
      <c r="FG93" s="69">
        <f>VLOOKUP($A93,'389'!$AG$1:$HM$2,143,FALSE)</f>
        <v>0</v>
      </c>
      <c r="FH93" s="69">
        <f>VLOOKUP($A93,'389'!$AG$1:$HM$2,144,FALSE)</f>
        <v>0</v>
      </c>
      <c r="FI93" s="75">
        <f>VLOOKUP($A93,'389'!$AG$1:$HM$2,145,FALSE)</f>
        <v>0</v>
      </c>
      <c r="FJ93" s="337"/>
      <c r="FK93" s="74">
        <f>VLOOKUP($A93,'389'!$AG$1:$HM$2,146,FALSE)</f>
        <v>0</v>
      </c>
      <c r="FL93" s="69">
        <f>VLOOKUP($A93,'389'!$AG$1:$HM$2,147,FALSE)</f>
        <v>0</v>
      </c>
      <c r="FM93" s="69">
        <f>VLOOKUP($A93,'389'!$AG$1:$HM$2,148,FALSE)</f>
        <v>0</v>
      </c>
      <c r="FN93" s="69">
        <f>VLOOKUP($A93,'389'!$AG$1:$HM$2,149,FALSE)</f>
        <v>0</v>
      </c>
      <c r="FO93" s="69">
        <f>VLOOKUP($A93,'389'!$AG$1:$HM$2,150,FALSE)</f>
        <v>0</v>
      </c>
      <c r="FP93" s="69">
        <f>VLOOKUP($A93,'389'!$AG$1:$HM$2,151,FALSE)</f>
        <v>0</v>
      </c>
      <c r="FQ93" s="75">
        <f>VLOOKUP($A93,'389'!$AG$1:$HM$2,152,FALSE)</f>
        <v>0</v>
      </c>
      <c r="FR93" s="337"/>
      <c r="FS93" s="74">
        <f>VLOOKUP($A93,'389'!$AG$1:$HM$2,153,FALSE)</f>
        <v>0</v>
      </c>
      <c r="FT93" s="69">
        <f>VLOOKUP($A93,'389'!$AG$1:$HM$2,154,FALSE)</f>
        <v>0</v>
      </c>
      <c r="FU93" s="69">
        <f>VLOOKUP($A93,'389'!$AG$1:$HM$2,155,FALSE)</f>
        <v>0</v>
      </c>
      <c r="FV93" s="69">
        <f>VLOOKUP($A93,'389'!$AG$1:$HM$2,156,FALSE)</f>
        <v>0</v>
      </c>
      <c r="FW93" s="69">
        <f>VLOOKUP($A93,'389'!$AG$1:$HM$2,157,FALSE)</f>
        <v>0</v>
      </c>
      <c r="FX93" s="69">
        <f>VLOOKUP($A93,'389'!$AG$1:$HM$2,158,FALSE)</f>
        <v>0</v>
      </c>
      <c r="FY93" s="75">
        <f>VLOOKUP($A93,'389'!$AG$1:$HM$2,159,FALSE)</f>
        <v>0</v>
      </c>
      <c r="FZ93" s="337"/>
      <c r="GA93" s="74">
        <f>VLOOKUP($A93,'389'!$AG$1:$HM$2,160,FALSE)</f>
        <v>0</v>
      </c>
      <c r="GB93" s="69">
        <f>VLOOKUP($A93,'389'!$AG$1:$HM$2,161,FALSE)</f>
        <v>0</v>
      </c>
      <c r="GC93" s="69">
        <f>VLOOKUP($A93,'389'!$AG$1:$HM$2,162,FALSE)</f>
        <v>0</v>
      </c>
      <c r="GD93" s="69">
        <f>VLOOKUP($A93,'389'!$AG$1:$HM$2,163,FALSE)</f>
        <v>0</v>
      </c>
      <c r="GE93" s="69">
        <f>VLOOKUP($A93,'389'!$AG$1:$HM$2,164,FALSE)</f>
        <v>0</v>
      </c>
      <c r="GF93" s="69">
        <f>VLOOKUP($A93,'389'!$AG$1:$HM$2,165,FALSE)</f>
        <v>0</v>
      </c>
      <c r="GG93" s="75">
        <f>VLOOKUP($A93,'389'!$AG$1:$HM$2,166,FALSE)</f>
        <v>0</v>
      </c>
      <c r="GH93" s="337"/>
      <c r="GI93" s="74">
        <f>VLOOKUP($A93,'389'!$AG$1:$HM$2,167,FALSE)</f>
        <v>0</v>
      </c>
      <c r="GJ93" s="69">
        <f>VLOOKUP($A93,'389'!$AG$1:$HM$2,168,FALSE)</f>
        <v>0</v>
      </c>
      <c r="GK93" s="69">
        <f>VLOOKUP($A93,'389'!$AG$1:$HM$2,169,FALSE)</f>
        <v>0</v>
      </c>
      <c r="GL93" s="69">
        <f>VLOOKUP($A93,'389'!$AG$1:$HM$2,170,FALSE)</f>
        <v>0</v>
      </c>
      <c r="GM93" s="69">
        <f>VLOOKUP($A93,'389'!$AG$1:$HM$2,171,FALSE)</f>
        <v>0</v>
      </c>
      <c r="GN93" s="69">
        <f>VLOOKUP($A93,'389'!$AG$1:$HM$2,172,FALSE)</f>
        <v>0</v>
      </c>
      <c r="GO93" s="75">
        <f>VLOOKUP($A93,'389'!$AG$1:$HM$2,173,FALSE)</f>
        <v>0</v>
      </c>
      <c r="GP93" s="337"/>
      <c r="GQ93" s="74">
        <f>VLOOKUP($A93,'389'!$AG$1:$HM$2,174,FALSE)</f>
        <v>0</v>
      </c>
      <c r="GR93" s="69">
        <f>VLOOKUP($A93,'389'!$AG$1:$HM$2,175,FALSE)</f>
        <v>0</v>
      </c>
      <c r="GS93" s="69">
        <f>VLOOKUP($A93,'389'!$AG$1:$HM$2,176,FALSE)</f>
        <v>0</v>
      </c>
      <c r="GT93" s="69">
        <f>VLOOKUP($A93,'389'!$AG$1:$HM$2,177,FALSE)</f>
        <v>0</v>
      </c>
      <c r="GU93" s="69">
        <f>VLOOKUP($A93,'389'!$AG$1:$HM$2,178,FALSE)</f>
        <v>0</v>
      </c>
      <c r="GV93" s="69">
        <f>VLOOKUP($A93,'389'!$AG$1:$HM$2,179,FALSE)</f>
        <v>0</v>
      </c>
      <c r="GW93" s="75">
        <f>VLOOKUP($A93,'389'!$AG$1:$HM$2,180,FALSE)</f>
        <v>0</v>
      </c>
      <c r="GX93" s="337"/>
      <c r="GY93" s="74">
        <f>VLOOKUP($A93,'389'!$AG$1:$HM$2,181,FALSE)</f>
        <v>0</v>
      </c>
      <c r="GZ93" s="69">
        <f>VLOOKUP($A93,'389'!$AG$1:$HM$2,182,FALSE)</f>
        <v>0</v>
      </c>
      <c r="HA93" s="69">
        <f>VLOOKUP($A93,'389'!$AG$1:$HM$2,183,FALSE)</f>
        <v>0</v>
      </c>
      <c r="HB93" s="69">
        <f>VLOOKUP($A93,'389'!$AG$1:$HM$2,184,FALSE)</f>
        <v>0</v>
      </c>
      <c r="HC93" s="69">
        <f>VLOOKUP($A93,'389'!$AG$1:$HM$2,185,FALSE)</f>
        <v>0</v>
      </c>
      <c r="HD93" s="69">
        <f>VLOOKUP($A93,'389'!$AG$1:$HM$2,186,FALSE)</f>
        <v>0</v>
      </c>
      <c r="HE93" s="124">
        <f>VLOOKUP($A93,'389'!$AG$1:$HM$2,187,FALSE)</f>
        <v>0</v>
      </c>
      <c r="HF93" s="24"/>
    </row>
    <row r="94" spans="1:214" x14ac:dyDescent="0.25">
      <c r="A94" s="290">
        <f t="shared" si="0"/>
        <v>290</v>
      </c>
      <c r="B94" s="290">
        <f>VLOOKUP($A94,'390'!$AG$1:$HM$2,2,FALSE)</f>
        <v>0</v>
      </c>
      <c r="C94" s="291">
        <f>VLOOKUP($A94,'390'!$AG$1:$HM$2,3,FALSE)</f>
        <v>0</v>
      </c>
      <c r="D94" s="290">
        <f>VLOOKUP($A94,'390'!$AG$1:$HM$2,4,FALSE)</f>
        <v>0</v>
      </c>
      <c r="E94" s="292">
        <f>VLOOKUP($A94,'390'!$AG$1:$HM$2,5,FALSE)</f>
        <v>0</v>
      </c>
      <c r="F94" s="337"/>
      <c r="G94" s="73">
        <f>VLOOKUP($A94,'390'!$AG$1:$HM$2,6,FALSE)</f>
        <v>0</v>
      </c>
      <c r="H94" s="24">
        <f>VLOOKUP($A94,'390'!$AG$1:$HM$2,7,FALSE)</f>
        <v>0</v>
      </c>
      <c r="I94" s="24">
        <f>VLOOKUP($A94,'390'!$AG$1:$HM$2,8,FALSE)</f>
        <v>0</v>
      </c>
      <c r="J94" s="24">
        <f>VLOOKUP($A94,'390'!$AG$1:$HM$2,9,FALSE)</f>
        <v>0</v>
      </c>
      <c r="K94" s="24">
        <f>VLOOKUP($A94,'390'!$AG$1:$HM$2,10,FALSE)</f>
        <v>0</v>
      </c>
      <c r="L94" s="24">
        <f>VLOOKUP($A94,'390'!$AG$1:$HM$2,11,FALSE)</f>
        <v>0</v>
      </c>
      <c r="M94" s="137">
        <f>VLOOKUP($A94,'390'!$AG$1:$HM$2,12,FALSE)</f>
        <v>0</v>
      </c>
      <c r="N94" s="337"/>
      <c r="O94" s="74">
        <f>VLOOKUP($A94,'390'!$AG$1:$HM$2,13,FALSE)</f>
        <v>0</v>
      </c>
      <c r="P94" s="69">
        <f>VLOOKUP($A94,'390'!$AG$1:$HM$2,14,FALSE)</f>
        <v>0</v>
      </c>
      <c r="Q94" s="69">
        <f>VLOOKUP($A94,'390'!$AG$1:$HM$2,15,FALSE)</f>
        <v>0</v>
      </c>
      <c r="R94" s="69">
        <f>VLOOKUP($A94,'390'!$AG$1:$HM$2,16,FALSE)</f>
        <v>0</v>
      </c>
      <c r="S94" s="69">
        <f>VLOOKUP($A94,'390'!$AG$1:$HM$2,17,FALSE)</f>
        <v>0</v>
      </c>
      <c r="T94" s="69">
        <f>VLOOKUP($A94,'390'!$AG$1:$HM$2,18,FALSE)</f>
        <v>0</v>
      </c>
      <c r="U94" s="75">
        <f>VLOOKUP($A94,'390'!$AG$1:$HM$2,19,FALSE)</f>
        <v>0</v>
      </c>
      <c r="V94" s="337"/>
      <c r="W94" s="74">
        <f>VLOOKUP($A94,'390'!$AG$1:$HM$2,20,FALSE)</f>
        <v>0</v>
      </c>
      <c r="X94" s="69">
        <f>VLOOKUP($A94,'390'!$AG$1:$HM$2,21,FALSE)</f>
        <v>0</v>
      </c>
      <c r="Y94" s="69">
        <f>VLOOKUP($A94,'390'!$AG$1:$HM$2,22,FALSE)</f>
        <v>0</v>
      </c>
      <c r="Z94" s="69">
        <f>VLOOKUP($A94,'390'!$AG$1:$HM$2,23,FALSE)</f>
        <v>0</v>
      </c>
      <c r="AA94" s="69">
        <f>VLOOKUP($A94,'390'!$AG$1:$HM$2,24,FALSE)</f>
        <v>0</v>
      </c>
      <c r="AB94" s="69">
        <f>VLOOKUP($A94,'390'!$AG$1:$HM$2,25,FALSE)</f>
        <v>0</v>
      </c>
      <c r="AC94" s="75">
        <f>VLOOKUP($A94,'390'!$AG$1:$HM$2,26,FALSE)</f>
        <v>0</v>
      </c>
      <c r="AD94" s="337"/>
      <c r="AE94" s="74">
        <f>VLOOKUP($A94,'390'!$AG$1:$HM$2,27,FALSE)</f>
        <v>0</v>
      </c>
      <c r="AF94" s="69">
        <f>VLOOKUP($A94,'390'!$AG$1:$HM$2,28,FALSE)</f>
        <v>0</v>
      </c>
      <c r="AG94" s="69">
        <f>VLOOKUP($A94,'390'!$AG$1:$HM$2,29,FALSE)</f>
        <v>0</v>
      </c>
      <c r="AH94" s="69">
        <f>VLOOKUP($A94,'390'!$AG$1:$HM$2,30,FALSE)</f>
        <v>0</v>
      </c>
      <c r="AI94" s="69">
        <f>VLOOKUP($A94,'390'!$AG$1:$HM$2,31,FALSE)</f>
        <v>0</v>
      </c>
      <c r="AJ94" s="69">
        <f>VLOOKUP($A94,'390'!$AG$1:$HM$2,32,FALSE)</f>
        <v>0</v>
      </c>
      <c r="AK94" s="75">
        <f>VLOOKUP($A94,'390'!$AG$1:$HM$2,33,FALSE)</f>
        <v>0</v>
      </c>
      <c r="AL94" s="337"/>
      <c r="AM94" s="74">
        <f>VLOOKUP($A94,'390'!$AG$1:$HM$2,34,FALSE)</f>
        <v>0</v>
      </c>
      <c r="AN94" s="69">
        <f>VLOOKUP($A94,'390'!$AG$1:$HM$2,35,FALSE)</f>
        <v>0</v>
      </c>
      <c r="AO94" s="69">
        <f>VLOOKUP($A94,'390'!$AG$1:$HM$2,36,FALSE)</f>
        <v>0</v>
      </c>
      <c r="AP94" s="69">
        <f>VLOOKUP($A94,'390'!$AG$1:$HM$2,37,FALSE)</f>
        <v>0</v>
      </c>
      <c r="AQ94" s="69">
        <f>VLOOKUP($A94,'390'!$AG$1:$HM$2,38,FALSE)</f>
        <v>0</v>
      </c>
      <c r="AR94" s="69">
        <f>VLOOKUP($A94,'390'!$AG$1:$HM$2,39,FALSE)</f>
        <v>0</v>
      </c>
      <c r="AS94" s="75">
        <f>VLOOKUP($A94,'390'!$AG$1:$HM$2,40,FALSE)</f>
        <v>0</v>
      </c>
      <c r="AT94" s="337"/>
      <c r="AU94" s="74">
        <f>VLOOKUP($A94,'390'!$AG$1:$HM$2,41,FALSE)</f>
        <v>0</v>
      </c>
      <c r="AV94" s="69">
        <f>VLOOKUP($A94,'390'!$AG$1:$HM$2,42,FALSE)</f>
        <v>0</v>
      </c>
      <c r="AW94" s="69">
        <f>VLOOKUP($A94,'390'!$AG$1:$HM$2,43,FALSE)</f>
        <v>0</v>
      </c>
      <c r="AX94" s="69">
        <f>VLOOKUP($A94,'390'!$AG$1:$HM$2,44,FALSE)</f>
        <v>0</v>
      </c>
      <c r="AY94" s="69">
        <f>VLOOKUP($A94,'390'!$AG$1:$HM$2,45,FALSE)</f>
        <v>0</v>
      </c>
      <c r="AZ94" s="69">
        <f>VLOOKUP($A94,'390'!$AG$1:$HM$2,46,FALSE)</f>
        <v>0</v>
      </c>
      <c r="BA94" s="75">
        <f>VLOOKUP($A94,'390'!$AG$1:$HM$2,47,FALSE)</f>
        <v>0</v>
      </c>
      <c r="BB94" s="337"/>
      <c r="BC94" s="74">
        <f>VLOOKUP($A94,'390'!$AG$1:$HM$2,48,FALSE)</f>
        <v>0</v>
      </c>
      <c r="BD94" s="69">
        <f>VLOOKUP($A94,'390'!$AG$1:$HM$2,49,FALSE)</f>
        <v>0</v>
      </c>
      <c r="BE94" s="69">
        <f>VLOOKUP($A94,'390'!$AG$1:$HM$2,50,FALSE)</f>
        <v>0</v>
      </c>
      <c r="BF94" s="69">
        <f>VLOOKUP($A94,'390'!$AG$1:$HM$2,51,FALSE)</f>
        <v>0</v>
      </c>
      <c r="BG94" s="69">
        <f>VLOOKUP($A94,'390'!$AG$1:$HM$2,52,FALSE)</f>
        <v>0</v>
      </c>
      <c r="BH94" s="69">
        <f>VLOOKUP($A94,'390'!$AG$1:$HM$2,53,FALSE)</f>
        <v>0</v>
      </c>
      <c r="BI94" s="75">
        <f>VLOOKUP($A94,'390'!$AG$1:$HM$2,54,FALSE)</f>
        <v>0</v>
      </c>
      <c r="BJ94" s="337"/>
      <c r="BK94" s="74">
        <f>VLOOKUP($A94,'390'!$AG$1:$HM$2,55,FALSE)</f>
        <v>0</v>
      </c>
      <c r="BL94" s="69">
        <f>VLOOKUP($A94,'390'!$AG$1:$HM$2,56,FALSE)</f>
        <v>0</v>
      </c>
      <c r="BM94" s="69">
        <f>VLOOKUP($A94,'390'!$AG$1:$HM$2,57,FALSE)</f>
        <v>0</v>
      </c>
      <c r="BN94" s="69">
        <f>VLOOKUP($A94,'390'!$AG$1:$HM$2,58,FALSE)</f>
        <v>0</v>
      </c>
      <c r="BO94" s="69">
        <f>VLOOKUP($A94,'390'!$AG$1:$HM$2,59,FALSE)</f>
        <v>0</v>
      </c>
      <c r="BP94" s="69">
        <f>VLOOKUP($A94,'390'!$AG$1:$HM$2,60,FALSE)</f>
        <v>0</v>
      </c>
      <c r="BQ94" s="75">
        <f>VLOOKUP($A94,'390'!$AG$1:$HM$2,61,FALSE)</f>
        <v>0</v>
      </c>
      <c r="BR94" s="337"/>
      <c r="BS94" s="74">
        <f>VLOOKUP($A94,'390'!$AG$1:$HM$2,62,FALSE)</f>
        <v>0</v>
      </c>
      <c r="BT94" s="69">
        <f>VLOOKUP($A94,'390'!$AG$1:$HM$2,63,FALSE)</f>
        <v>0</v>
      </c>
      <c r="BU94" s="69">
        <f>VLOOKUP($A94,'390'!$AG$1:$HM$2,64,FALSE)</f>
        <v>0</v>
      </c>
      <c r="BV94" s="69">
        <f>VLOOKUP($A94,'390'!$AG$1:$HM$2,65,FALSE)</f>
        <v>0</v>
      </c>
      <c r="BW94" s="69">
        <f>VLOOKUP($A94,'390'!$AG$1:$HM$2,66,FALSE)</f>
        <v>0</v>
      </c>
      <c r="BX94" s="69">
        <f>VLOOKUP($A94,'390'!$AG$1:$HM$2,67,FALSE)</f>
        <v>0</v>
      </c>
      <c r="BY94" s="75">
        <f>VLOOKUP($A94,'390'!$AG$1:$HM$2,68,FALSE)</f>
        <v>0</v>
      </c>
      <c r="BZ94" s="337"/>
      <c r="CA94" s="74">
        <f>VLOOKUP($A94,'390'!$AG$1:$HM$2,69,FALSE)</f>
        <v>0</v>
      </c>
      <c r="CB94" s="69">
        <f>VLOOKUP($A94,'390'!$AG$1:$HM$2,70,FALSE)</f>
        <v>0</v>
      </c>
      <c r="CC94" s="69">
        <f>VLOOKUP($A94,'390'!$AG$1:$HM$2,71,FALSE)</f>
        <v>0</v>
      </c>
      <c r="CD94" s="69">
        <f>VLOOKUP($A94,'390'!$AG$1:$HM$2,72,FALSE)</f>
        <v>0</v>
      </c>
      <c r="CE94" s="69">
        <f>VLOOKUP($A94,'390'!$AG$1:$HM$2,73,FALSE)</f>
        <v>0</v>
      </c>
      <c r="CF94" s="69">
        <f>VLOOKUP($A94,'390'!$AG$1:$HM$2,74,FALSE)</f>
        <v>0</v>
      </c>
      <c r="CG94" s="75">
        <f>VLOOKUP($A94,'390'!$AG$1:$HM$2,75,FALSE)</f>
        <v>0</v>
      </c>
      <c r="CH94" s="337"/>
      <c r="CI94" s="74">
        <f>VLOOKUP($A94,'390'!$AG$1:$HM$2,76,FALSE)</f>
        <v>0</v>
      </c>
      <c r="CJ94" s="69">
        <f>VLOOKUP($A94,'390'!$AG$1:$HM$2,77,FALSE)</f>
        <v>0</v>
      </c>
      <c r="CK94" s="69">
        <f>VLOOKUP($A94,'390'!$AG$1:$HM$2,78,FALSE)</f>
        <v>0</v>
      </c>
      <c r="CL94" s="69">
        <f>VLOOKUP($A94,'390'!$AG$1:$HM$2,79,FALSE)</f>
        <v>0</v>
      </c>
      <c r="CM94" s="69">
        <f>VLOOKUP($A94,'390'!$AG$1:$HM$2,80,FALSE)</f>
        <v>0</v>
      </c>
      <c r="CN94" s="69">
        <f>VLOOKUP($A94,'390'!$AG$1:$HM$2,81,FALSE)</f>
        <v>0</v>
      </c>
      <c r="CO94" s="75">
        <f>VLOOKUP($A94,'390'!$AG$1:$HM$2,82,FALSE)</f>
        <v>0</v>
      </c>
      <c r="CP94" s="337"/>
      <c r="CQ94" s="74">
        <f>VLOOKUP($A94,'390'!$AG$1:$HM$2,83,FALSE)</f>
        <v>0</v>
      </c>
      <c r="CR94" s="69">
        <f>VLOOKUP($A94,'390'!$AG$1:$HM$2,84,FALSE)</f>
        <v>0</v>
      </c>
      <c r="CS94" s="69">
        <f>VLOOKUP($A94,'390'!$AG$1:$HM$2,85,FALSE)</f>
        <v>0</v>
      </c>
      <c r="CT94" s="69">
        <f>VLOOKUP($A94,'390'!$AG$1:$HM$2,86,FALSE)</f>
        <v>0</v>
      </c>
      <c r="CU94" s="69">
        <f>VLOOKUP($A94,'390'!$AG$1:$HM$2,87,FALSE)</f>
        <v>0</v>
      </c>
      <c r="CV94" s="69">
        <f>VLOOKUP($A94,'390'!$AG$1:$HM$2,88,FALSE)</f>
        <v>0</v>
      </c>
      <c r="CW94" s="75">
        <f>VLOOKUP($A94,'390'!$AG$1:$HM$2,89,FALSE)</f>
        <v>0</v>
      </c>
      <c r="CX94" s="337"/>
      <c r="CY94" s="74">
        <f>VLOOKUP($A94,'390'!$AG$1:$HM$2,90,FALSE)</f>
        <v>0</v>
      </c>
      <c r="CZ94" s="69">
        <f>VLOOKUP($A94,'390'!$AG$1:$HM$2,91,FALSE)</f>
        <v>0</v>
      </c>
      <c r="DA94" s="69">
        <f>VLOOKUP($A94,'390'!$AG$1:$HM$2,92,FALSE)</f>
        <v>0</v>
      </c>
      <c r="DB94" s="69">
        <f>VLOOKUP($A94,'390'!$AG$1:$HM$2,93,FALSE)</f>
        <v>0</v>
      </c>
      <c r="DC94" s="69">
        <f>VLOOKUP($A94,'390'!$AG$1:$HM$2,94,FALSE)</f>
        <v>0</v>
      </c>
      <c r="DD94" s="69">
        <f>VLOOKUP($A94,'390'!$AG$1:$HM$2,95,FALSE)</f>
        <v>0</v>
      </c>
      <c r="DE94" s="75">
        <f>VLOOKUP($A94,'390'!$AG$1:$HM$2,96,FALSE)</f>
        <v>0</v>
      </c>
      <c r="DF94" s="337"/>
      <c r="DG94" s="74">
        <f>VLOOKUP($A94,'390'!$AG$1:$HM$2,97,FALSE)</f>
        <v>0</v>
      </c>
      <c r="DH94" s="69">
        <f>VLOOKUP($A94,'390'!$AG$1:$HM$2,98,FALSE)</f>
        <v>0</v>
      </c>
      <c r="DI94" s="69">
        <f>VLOOKUP($A94,'390'!$AG$1:$HM$2,99,FALSE)</f>
        <v>0</v>
      </c>
      <c r="DJ94" s="69">
        <f>VLOOKUP($A94,'390'!$AG$1:$HM$2,100,FALSE)</f>
        <v>0</v>
      </c>
      <c r="DK94" s="69">
        <f>VLOOKUP($A94,'390'!$AG$1:$HM$2,101,FALSE)</f>
        <v>0</v>
      </c>
      <c r="DL94" s="69">
        <f>VLOOKUP($A94,'390'!$AG$1:$HM$2,102,FALSE)</f>
        <v>0</v>
      </c>
      <c r="DM94" s="75">
        <f>VLOOKUP($A94,'390'!$AG$1:$HM$2,103,FALSE)</f>
        <v>0</v>
      </c>
      <c r="DN94" s="337"/>
      <c r="DO94" s="74">
        <f>VLOOKUP($A94,'390'!$AG$1:$HM$2,104,FALSE)</f>
        <v>0</v>
      </c>
      <c r="DP94" s="69">
        <f>VLOOKUP($A94,'390'!$AG$1:$HM$2,105,FALSE)</f>
        <v>0</v>
      </c>
      <c r="DQ94" s="69">
        <f>VLOOKUP($A94,'390'!$AG$1:$HM$2,106,FALSE)</f>
        <v>0</v>
      </c>
      <c r="DR94" s="69">
        <f>VLOOKUP($A94,'390'!$AG$1:$HM$2,107,FALSE)</f>
        <v>0</v>
      </c>
      <c r="DS94" s="69">
        <f>VLOOKUP($A94,'390'!$AG$1:$HM$2,108,FALSE)</f>
        <v>0</v>
      </c>
      <c r="DT94" s="69">
        <f>VLOOKUP($A94,'390'!$AG$1:$HM$2,109,FALSE)</f>
        <v>0</v>
      </c>
      <c r="DU94" s="75">
        <f>VLOOKUP($A94,'390'!$AG$1:$HM$2,110,FALSE)</f>
        <v>0</v>
      </c>
      <c r="DV94" s="337"/>
      <c r="DW94" s="74">
        <f>VLOOKUP($A94,'390'!$AG$1:$HM$2,111,FALSE)</f>
        <v>0</v>
      </c>
      <c r="DX94" s="69">
        <f>VLOOKUP($A94,'390'!$AG$1:$HM$2,112,FALSE)</f>
        <v>0</v>
      </c>
      <c r="DY94" s="69">
        <f>VLOOKUP($A94,'390'!$AG$1:$HM$2,113,FALSE)</f>
        <v>0</v>
      </c>
      <c r="DZ94" s="69">
        <f>VLOOKUP($A94,'390'!$AG$1:$HM$2,114,FALSE)</f>
        <v>0</v>
      </c>
      <c r="EA94" s="69">
        <f>VLOOKUP($A94,'390'!$AG$1:$HM$2,115,FALSE)</f>
        <v>0</v>
      </c>
      <c r="EB94" s="69">
        <f>VLOOKUP($A94,'390'!$AG$1:$HM$2,116,FALSE)</f>
        <v>0</v>
      </c>
      <c r="EC94" s="75">
        <f>VLOOKUP($A94,'390'!$AG$1:$HM$2,117,FALSE)</f>
        <v>0</v>
      </c>
      <c r="ED94" s="337"/>
      <c r="EE94" s="74">
        <f>VLOOKUP($A94,'390'!$AG$1:$HM$2,118,FALSE)</f>
        <v>0</v>
      </c>
      <c r="EF94" s="69">
        <f>VLOOKUP($A94,'390'!$AG$1:$HM$2,119,FALSE)</f>
        <v>0</v>
      </c>
      <c r="EG94" s="69">
        <f>VLOOKUP($A94,'390'!$AG$1:$HM$2,120,FALSE)</f>
        <v>0</v>
      </c>
      <c r="EH94" s="69">
        <f>VLOOKUP($A94,'390'!$AG$1:$HM$2,121,FALSE)</f>
        <v>0</v>
      </c>
      <c r="EI94" s="69">
        <f>VLOOKUP($A94,'390'!$AG$1:$HM$2,122,FALSE)</f>
        <v>0</v>
      </c>
      <c r="EJ94" s="69">
        <f>VLOOKUP($A94,'390'!$AG$1:$HM$2,123,FALSE)</f>
        <v>0</v>
      </c>
      <c r="EK94" s="75">
        <f>VLOOKUP($A94,'390'!$AG$1:$HM$2,124,FALSE)</f>
        <v>0</v>
      </c>
      <c r="EL94" s="337"/>
      <c r="EM94" s="74">
        <f>VLOOKUP($A94,'390'!$AG$1:$HM$2,125,FALSE)</f>
        <v>0</v>
      </c>
      <c r="EN94" s="69">
        <f>VLOOKUP($A94,'390'!$AG$1:$HM$2,126,FALSE)</f>
        <v>0</v>
      </c>
      <c r="EO94" s="69">
        <f>VLOOKUP($A94,'390'!$AG$1:$HM$2,127,FALSE)</f>
        <v>0</v>
      </c>
      <c r="EP94" s="69">
        <f>VLOOKUP($A94,'390'!$AG$1:$HM$2,128,FALSE)</f>
        <v>0</v>
      </c>
      <c r="EQ94" s="69">
        <f>VLOOKUP($A94,'390'!$AG$1:$HM$2,129,FALSE)</f>
        <v>0</v>
      </c>
      <c r="ER94" s="69">
        <f>VLOOKUP($A94,'390'!$AG$1:$HM$2,130,FALSE)</f>
        <v>0</v>
      </c>
      <c r="ES94" s="75">
        <f>VLOOKUP($A94,'390'!$AG$1:$HM$2,131,FALSE)</f>
        <v>0</v>
      </c>
      <c r="ET94" s="337"/>
      <c r="EU94" s="74">
        <f>VLOOKUP($A94,'390'!$AG$1:$HM$2,132,FALSE)</f>
        <v>0</v>
      </c>
      <c r="EV94" s="69">
        <f>VLOOKUP($A94,'390'!$AG$1:$HM$2,133,FALSE)</f>
        <v>0</v>
      </c>
      <c r="EW94" s="69">
        <f>VLOOKUP($A94,'390'!$AG$1:$HM$2,134,FALSE)</f>
        <v>0</v>
      </c>
      <c r="EX94" s="69">
        <f>VLOOKUP($A94,'390'!$AG$1:$HM$2,135,FALSE)</f>
        <v>0</v>
      </c>
      <c r="EY94" s="69">
        <f>VLOOKUP($A94,'390'!$AG$1:$HM$2,136,FALSE)</f>
        <v>0</v>
      </c>
      <c r="EZ94" s="69">
        <f>VLOOKUP($A94,'390'!$AG$1:$HM$2,137,FALSE)</f>
        <v>0</v>
      </c>
      <c r="FA94" s="75">
        <f>VLOOKUP($A94,'390'!$AG$1:$HM$2,138,FALSE)</f>
        <v>0</v>
      </c>
      <c r="FB94" s="337"/>
      <c r="FC94" s="74">
        <f>VLOOKUP($A94,'390'!$AG$1:$HM$2,139,FALSE)</f>
        <v>0</v>
      </c>
      <c r="FD94" s="69">
        <f>VLOOKUP($A94,'390'!$AG$1:$HM$2,140,FALSE)</f>
        <v>0</v>
      </c>
      <c r="FE94" s="69">
        <f>VLOOKUP($A94,'390'!$AG$1:$HM$2,141,FALSE)</f>
        <v>0</v>
      </c>
      <c r="FF94" s="69">
        <f>VLOOKUP($A94,'390'!$AG$1:$HM$2,142,FALSE)</f>
        <v>0</v>
      </c>
      <c r="FG94" s="69">
        <f>VLOOKUP($A94,'390'!$AG$1:$HM$2,143,FALSE)</f>
        <v>0</v>
      </c>
      <c r="FH94" s="69">
        <f>VLOOKUP($A94,'390'!$AG$1:$HM$2,144,FALSE)</f>
        <v>0</v>
      </c>
      <c r="FI94" s="75">
        <f>VLOOKUP($A94,'390'!$AG$1:$HM$2,145,FALSE)</f>
        <v>0</v>
      </c>
      <c r="FJ94" s="337"/>
      <c r="FK94" s="74">
        <f>VLOOKUP($A94,'390'!$AG$1:$HM$2,146,FALSE)</f>
        <v>0</v>
      </c>
      <c r="FL94" s="69">
        <f>VLOOKUP($A94,'390'!$AG$1:$HM$2,147,FALSE)</f>
        <v>0</v>
      </c>
      <c r="FM94" s="69">
        <f>VLOOKUP($A94,'390'!$AG$1:$HM$2,148,FALSE)</f>
        <v>0</v>
      </c>
      <c r="FN94" s="69">
        <f>VLOOKUP($A94,'390'!$AG$1:$HM$2,149,FALSE)</f>
        <v>0</v>
      </c>
      <c r="FO94" s="69">
        <f>VLOOKUP($A94,'390'!$AG$1:$HM$2,150,FALSE)</f>
        <v>0</v>
      </c>
      <c r="FP94" s="69">
        <f>VLOOKUP($A94,'390'!$AG$1:$HM$2,151,FALSE)</f>
        <v>0</v>
      </c>
      <c r="FQ94" s="75">
        <f>VLOOKUP($A94,'390'!$AG$1:$HM$2,152,FALSE)</f>
        <v>0</v>
      </c>
      <c r="FR94" s="337"/>
      <c r="FS94" s="74">
        <f>VLOOKUP($A94,'390'!$AG$1:$HM$2,153,FALSE)</f>
        <v>0</v>
      </c>
      <c r="FT94" s="69">
        <f>VLOOKUP($A94,'390'!$AG$1:$HM$2,154,FALSE)</f>
        <v>0</v>
      </c>
      <c r="FU94" s="69">
        <f>VLOOKUP($A94,'390'!$AG$1:$HM$2,155,FALSE)</f>
        <v>0</v>
      </c>
      <c r="FV94" s="69">
        <f>VLOOKUP($A94,'390'!$AG$1:$HM$2,156,FALSE)</f>
        <v>0</v>
      </c>
      <c r="FW94" s="69">
        <f>VLOOKUP($A94,'390'!$AG$1:$HM$2,157,FALSE)</f>
        <v>0</v>
      </c>
      <c r="FX94" s="69">
        <f>VLOOKUP($A94,'390'!$AG$1:$HM$2,158,FALSE)</f>
        <v>0</v>
      </c>
      <c r="FY94" s="75">
        <f>VLOOKUP($A94,'390'!$AG$1:$HM$2,159,FALSE)</f>
        <v>0</v>
      </c>
      <c r="FZ94" s="337"/>
      <c r="GA94" s="74">
        <f>VLOOKUP($A94,'390'!$AG$1:$HM$2,160,FALSE)</f>
        <v>0</v>
      </c>
      <c r="GB94" s="69">
        <f>VLOOKUP($A94,'390'!$AG$1:$HM$2,161,FALSE)</f>
        <v>0</v>
      </c>
      <c r="GC94" s="69">
        <f>VLOOKUP($A94,'390'!$AG$1:$HM$2,162,FALSE)</f>
        <v>0</v>
      </c>
      <c r="GD94" s="69">
        <f>VLOOKUP($A94,'390'!$AG$1:$HM$2,163,FALSE)</f>
        <v>0</v>
      </c>
      <c r="GE94" s="69">
        <f>VLOOKUP($A94,'390'!$AG$1:$HM$2,164,FALSE)</f>
        <v>0</v>
      </c>
      <c r="GF94" s="69">
        <f>VLOOKUP($A94,'390'!$AG$1:$HM$2,165,FALSE)</f>
        <v>0</v>
      </c>
      <c r="GG94" s="75">
        <f>VLOOKUP($A94,'390'!$AG$1:$HM$2,166,FALSE)</f>
        <v>0</v>
      </c>
      <c r="GH94" s="337"/>
      <c r="GI94" s="74">
        <f>VLOOKUP($A94,'390'!$AG$1:$HM$2,167,FALSE)</f>
        <v>0</v>
      </c>
      <c r="GJ94" s="69">
        <f>VLOOKUP($A94,'390'!$AG$1:$HM$2,168,FALSE)</f>
        <v>0</v>
      </c>
      <c r="GK94" s="69">
        <f>VLOOKUP($A94,'390'!$AG$1:$HM$2,169,FALSE)</f>
        <v>0</v>
      </c>
      <c r="GL94" s="69">
        <f>VLOOKUP($A94,'390'!$AG$1:$HM$2,170,FALSE)</f>
        <v>0</v>
      </c>
      <c r="GM94" s="69">
        <f>VLOOKUP($A94,'390'!$AG$1:$HM$2,171,FALSE)</f>
        <v>0</v>
      </c>
      <c r="GN94" s="69">
        <f>VLOOKUP($A94,'390'!$AG$1:$HM$2,172,FALSE)</f>
        <v>0</v>
      </c>
      <c r="GO94" s="75">
        <f>VLOOKUP($A94,'390'!$AG$1:$HM$2,173,FALSE)</f>
        <v>0</v>
      </c>
      <c r="GP94" s="337"/>
      <c r="GQ94" s="74">
        <f>VLOOKUP($A94,'390'!$AG$1:$HM$2,174,FALSE)</f>
        <v>0</v>
      </c>
      <c r="GR94" s="69">
        <f>VLOOKUP($A94,'390'!$AG$1:$HM$2,175,FALSE)</f>
        <v>0</v>
      </c>
      <c r="GS94" s="69">
        <f>VLOOKUP($A94,'390'!$AG$1:$HM$2,176,FALSE)</f>
        <v>0</v>
      </c>
      <c r="GT94" s="69">
        <f>VLOOKUP($A94,'390'!$AG$1:$HM$2,177,FALSE)</f>
        <v>0</v>
      </c>
      <c r="GU94" s="69">
        <f>VLOOKUP($A94,'390'!$AG$1:$HM$2,178,FALSE)</f>
        <v>0</v>
      </c>
      <c r="GV94" s="69">
        <f>VLOOKUP($A94,'390'!$AG$1:$HM$2,179,FALSE)</f>
        <v>0</v>
      </c>
      <c r="GW94" s="75">
        <f>VLOOKUP($A94,'390'!$AG$1:$HM$2,180,FALSE)</f>
        <v>0</v>
      </c>
      <c r="GX94" s="337"/>
      <c r="GY94" s="74">
        <f>VLOOKUP($A94,'390'!$AG$1:$HM$2,181,FALSE)</f>
        <v>0</v>
      </c>
      <c r="GZ94" s="69">
        <f>VLOOKUP($A94,'390'!$AG$1:$HM$2,182,FALSE)</f>
        <v>0</v>
      </c>
      <c r="HA94" s="69">
        <f>VLOOKUP($A94,'390'!$AG$1:$HM$2,183,FALSE)</f>
        <v>0</v>
      </c>
      <c r="HB94" s="69">
        <f>VLOOKUP($A94,'390'!$AG$1:$HM$2,184,FALSE)</f>
        <v>0</v>
      </c>
      <c r="HC94" s="69">
        <f>VLOOKUP($A94,'390'!$AG$1:$HM$2,185,FALSE)</f>
        <v>0</v>
      </c>
      <c r="HD94" s="69">
        <f>VLOOKUP($A94,'390'!$AG$1:$HM$2,186,FALSE)</f>
        <v>0</v>
      </c>
      <c r="HE94" s="124">
        <f>VLOOKUP($A94,'390'!$AG$1:$HM$2,187,FALSE)</f>
        <v>0</v>
      </c>
      <c r="HF94" s="24"/>
    </row>
    <row r="95" spans="1:214" x14ac:dyDescent="0.25">
      <c r="A95" s="290">
        <f t="shared" si="0"/>
        <v>291</v>
      </c>
      <c r="B95" s="290">
        <f>VLOOKUP($A95,'391'!$AG$1:$HM$2,2,FALSE)</f>
        <v>0</v>
      </c>
      <c r="C95" s="291">
        <f>VLOOKUP($A95,'391'!$AG$1:$HM$2,3,FALSE)</f>
        <v>0</v>
      </c>
      <c r="D95" s="290">
        <f>VLOOKUP($A95,'391'!$AG$1:$HM$2,4,FALSE)</f>
        <v>0</v>
      </c>
      <c r="E95" s="292">
        <f>VLOOKUP($A95,'391'!$AG$1:$HM$2,5,FALSE)</f>
        <v>0</v>
      </c>
      <c r="F95" s="337"/>
      <c r="G95" s="73">
        <f>VLOOKUP($A95,'391'!$AG$1:$HM$2,6,FALSE)</f>
        <v>0</v>
      </c>
      <c r="H95" s="24">
        <f>VLOOKUP($A95,'391'!$AG$1:$HM$2,7,FALSE)</f>
        <v>0</v>
      </c>
      <c r="I95" s="24">
        <f>VLOOKUP($A95,'391'!$AG$1:$HM$2,8,FALSE)</f>
        <v>0</v>
      </c>
      <c r="J95" s="24">
        <f>VLOOKUP($A95,'391'!$AG$1:$HM$2,9,FALSE)</f>
        <v>0</v>
      </c>
      <c r="K95" s="24">
        <f>VLOOKUP($A95,'391'!$AG$1:$HM$2,10,FALSE)</f>
        <v>0</v>
      </c>
      <c r="L95" s="24">
        <f>VLOOKUP($A95,'391'!$AG$1:$HM$2,11,FALSE)</f>
        <v>0</v>
      </c>
      <c r="M95" s="137">
        <f>VLOOKUP($A95,'391'!$AG$1:$HM$2,12,FALSE)</f>
        <v>0</v>
      </c>
      <c r="N95" s="337"/>
      <c r="O95" s="74">
        <f>VLOOKUP($A95,'391'!$AG$1:$HM$2,13,FALSE)</f>
        <v>0</v>
      </c>
      <c r="P95" s="69">
        <f>VLOOKUP($A95,'391'!$AG$1:$HM$2,14,FALSE)</f>
        <v>0</v>
      </c>
      <c r="Q95" s="69">
        <f>VLOOKUP($A95,'391'!$AG$1:$HM$2,15,FALSE)</f>
        <v>0</v>
      </c>
      <c r="R95" s="69">
        <f>VLOOKUP($A95,'391'!$AG$1:$HM$2,16,FALSE)</f>
        <v>0</v>
      </c>
      <c r="S95" s="69">
        <f>VLOOKUP($A95,'391'!$AG$1:$HM$2,17,FALSE)</f>
        <v>0</v>
      </c>
      <c r="T95" s="69">
        <f>VLOOKUP($A95,'391'!$AG$1:$HM$2,18,FALSE)</f>
        <v>0</v>
      </c>
      <c r="U95" s="75">
        <f>VLOOKUP($A95,'391'!$AG$1:$HM$2,19,FALSE)</f>
        <v>0</v>
      </c>
      <c r="V95" s="337"/>
      <c r="W95" s="74">
        <f>VLOOKUP($A95,'391'!$AG$1:$HM$2,20,FALSE)</f>
        <v>0</v>
      </c>
      <c r="X95" s="69">
        <f>VLOOKUP($A95,'391'!$AG$1:$HM$2,21,FALSE)</f>
        <v>0</v>
      </c>
      <c r="Y95" s="69">
        <f>VLOOKUP($A95,'391'!$AG$1:$HM$2,22,FALSE)</f>
        <v>0</v>
      </c>
      <c r="Z95" s="69">
        <f>VLOOKUP($A95,'391'!$AG$1:$HM$2,23,FALSE)</f>
        <v>0</v>
      </c>
      <c r="AA95" s="69">
        <f>VLOOKUP($A95,'391'!$AG$1:$HM$2,24,FALSE)</f>
        <v>0</v>
      </c>
      <c r="AB95" s="69">
        <f>VLOOKUP($A95,'391'!$AG$1:$HM$2,25,FALSE)</f>
        <v>0</v>
      </c>
      <c r="AC95" s="75">
        <f>VLOOKUP($A95,'391'!$AG$1:$HM$2,26,FALSE)</f>
        <v>0</v>
      </c>
      <c r="AD95" s="337"/>
      <c r="AE95" s="74">
        <f>VLOOKUP($A95,'391'!$AG$1:$HM$2,27,FALSE)</f>
        <v>0</v>
      </c>
      <c r="AF95" s="69">
        <f>VLOOKUP($A95,'391'!$AG$1:$HM$2,28,FALSE)</f>
        <v>0</v>
      </c>
      <c r="AG95" s="69">
        <f>VLOOKUP($A95,'391'!$AG$1:$HM$2,29,FALSE)</f>
        <v>0</v>
      </c>
      <c r="AH95" s="69">
        <f>VLOOKUP($A95,'391'!$AG$1:$HM$2,30,FALSE)</f>
        <v>0</v>
      </c>
      <c r="AI95" s="69">
        <f>VLOOKUP($A95,'391'!$AG$1:$HM$2,31,FALSE)</f>
        <v>0</v>
      </c>
      <c r="AJ95" s="69">
        <f>VLOOKUP($A95,'391'!$AG$1:$HM$2,32,FALSE)</f>
        <v>0</v>
      </c>
      <c r="AK95" s="75">
        <f>VLOOKUP($A95,'391'!$AG$1:$HM$2,33,FALSE)</f>
        <v>0</v>
      </c>
      <c r="AL95" s="337"/>
      <c r="AM95" s="74">
        <f>VLOOKUP($A95,'391'!$AG$1:$HM$2,34,FALSE)</f>
        <v>0</v>
      </c>
      <c r="AN95" s="69">
        <f>VLOOKUP($A95,'391'!$AG$1:$HM$2,35,FALSE)</f>
        <v>0</v>
      </c>
      <c r="AO95" s="69">
        <f>VLOOKUP($A95,'391'!$AG$1:$HM$2,36,FALSE)</f>
        <v>0</v>
      </c>
      <c r="AP95" s="69">
        <f>VLOOKUP($A95,'391'!$AG$1:$HM$2,37,FALSE)</f>
        <v>0</v>
      </c>
      <c r="AQ95" s="69">
        <f>VLOOKUP($A95,'391'!$AG$1:$HM$2,38,FALSE)</f>
        <v>0</v>
      </c>
      <c r="AR95" s="69">
        <f>VLOOKUP($A95,'391'!$AG$1:$HM$2,39,FALSE)</f>
        <v>0</v>
      </c>
      <c r="AS95" s="75">
        <f>VLOOKUP($A95,'391'!$AG$1:$HM$2,40,FALSE)</f>
        <v>0</v>
      </c>
      <c r="AT95" s="337"/>
      <c r="AU95" s="74">
        <f>VLOOKUP($A95,'391'!$AG$1:$HM$2,41,FALSE)</f>
        <v>0</v>
      </c>
      <c r="AV95" s="69">
        <f>VLOOKUP($A95,'391'!$AG$1:$HM$2,42,FALSE)</f>
        <v>0</v>
      </c>
      <c r="AW95" s="69">
        <f>VLOOKUP($A95,'391'!$AG$1:$HM$2,43,FALSE)</f>
        <v>0</v>
      </c>
      <c r="AX95" s="69">
        <f>VLOOKUP($A95,'391'!$AG$1:$HM$2,44,FALSE)</f>
        <v>0</v>
      </c>
      <c r="AY95" s="69">
        <f>VLOOKUP($A95,'391'!$AG$1:$HM$2,45,FALSE)</f>
        <v>0</v>
      </c>
      <c r="AZ95" s="69">
        <f>VLOOKUP($A95,'391'!$AG$1:$HM$2,46,FALSE)</f>
        <v>0</v>
      </c>
      <c r="BA95" s="75">
        <f>VLOOKUP($A95,'391'!$AG$1:$HM$2,47,FALSE)</f>
        <v>0</v>
      </c>
      <c r="BB95" s="337"/>
      <c r="BC95" s="74">
        <f>VLOOKUP($A95,'391'!$AG$1:$HM$2,48,FALSE)</f>
        <v>0</v>
      </c>
      <c r="BD95" s="69">
        <f>VLOOKUP($A95,'391'!$AG$1:$HM$2,49,FALSE)</f>
        <v>0</v>
      </c>
      <c r="BE95" s="69">
        <f>VLOOKUP($A95,'391'!$AG$1:$HM$2,50,FALSE)</f>
        <v>0</v>
      </c>
      <c r="BF95" s="69">
        <f>VLOOKUP($A95,'391'!$AG$1:$HM$2,51,FALSE)</f>
        <v>0</v>
      </c>
      <c r="BG95" s="69">
        <f>VLOOKUP($A95,'391'!$AG$1:$HM$2,52,FALSE)</f>
        <v>0</v>
      </c>
      <c r="BH95" s="69">
        <f>VLOOKUP($A95,'391'!$AG$1:$HM$2,53,FALSE)</f>
        <v>0</v>
      </c>
      <c r="BI95" s="75">
        <f>VLOOKUP($A95,'391'!$AG$1:$HM$2,54,FALSE)</f>
        <v>0</v>
      </c>
      <c r="BJ95" s="337"/>
      <c r="BK95" s="74">
        <f>VLOOKUP($A95,'391'!$AG$1:$HM$2,55,FALSE)</f>
        <v>0</v>
      </c>
      <c r="BL95" s="69">
        <f>VLOOKUP($A95,'391'!$AG$1:$HM$2,56,FALSE)</f>
        <v>0</v>
      </c>
      <c r="BM95" s="69">
        <f>VLOOKUP($A95,'391'!$AG$1:$HM$2,57,FALSE)</f>
        <v>0</v>
      </c>
      <c r="BN95" s="69">
        <f>VLOOKUP($A95,'391'!$AG$1:$HM$2,58,FALSE)</f>
        <v>0</v>
      </c>
      <c r="BO95" s="69">
        <f>VLOOKUP($A95,'391'!$AG$1:$HM$2,59,FALSE)</f>
        <v>0</v>
      </c>
      <c r="BP95" s="69">
        <f>VLOOKUP($A95,'391'!$AG$1:$HM$2,60,FALSE)</f>
        <v>0</v>
      </c>
      <c r="BQ95" s="75">
        <f>VLOOKUP($A95,'391'!$AG$1:$HM$2,61,FALSE)</f>
        <v>0</v>
      </c>
      <c r="BR95" s="337"/>
      <c r="BS95" s="74">
        <f>VLOOKUP($A95,'391'!$AG$1:$HM$2,62,FALSE)</f>
        <v>0</v>
      </c>
      <c r="BT95" s="69">
        <f>VLOOKUP($A95,'391'!$AG$1:$HM$2,63,FALSE)</f>
        <v>0</v>
      </c>
      <c r="BU95" s="69">
        <f>VLOOKUP($A95,'391'!$AG$1:$HM$2,64,FALSE)</f>
        <v>0</v>
      </c>
      <c r="BV95" s="69">
        <f>VLOOKUP($A95,'391'!$AG$1:$HM$2,65,FALSE)</f>
        <v>0</v>
      </c>
      <c r="BW95" s="69">
        <f>VLOOKUP($A95,'391'!$AG$1:$HM$2,66,FALSE)</f>
        <v>0</v>
      </c>
      <c r="BX95" s="69">
        <f>VLOOKUP($A95,'391'!$AG$1:$HM$2,67,FALSE)</f>
        <v>0</v>
      </c>
      <c r="BY95" s="75">
        <f>VLOOKUP($A95,'391'!$AG$1:$HM$2,68,FALSE)</f>
        <v>0</v>
      </c>
      <c r="BZ95" s="337"/>
      <c r="CA95" s="74">
        <f>VLOOKUP($A95,'391'!$AG$1:$HM$2,69,FALSE)</f>
        <v>0</v>
      </c>
      <c r="CB95" s="69">
        <f>VLOOKUP($A95,'391'!$AG$1:$HM$2,70,FALSE)</f>
        <v>0</v>
      </c>
      <c r="CC95" s="69">
        <f>VLOOKUP($A95,'391'!$AG$1:$HM$2,71,FALSE)</f>
        <v>0</v>
      </c>
      <c r="CD95" s="69">
        <f>VLOOKUP($A95,'391'!$AG$1:$HM$2,72,FALSE)</f>
        <v>0</v>
      </c>
      <c r="CE95" s="69">
        <f>VLOOKUP($A95,'391'!$AG$1:$HM$2,73,FALSE)</f>
        <v>0</v>
      </c>
      <c r="CF95" s="69">
        <f>VLOOKUP($A95,'391'!$AG$1:$HM$2,74,FALSE)</f>
        <v>0</v>
      </c>
      <c r="CG95" s="75">
        <f>VLOOKUP($A95,'391'!$AG$1:$HM$2,75,FALSE)</f>
        <v>0</v>
      </c>
      <c r="CH95" s="337"/>
      <c r="CI95" s="74">
        <f>VLOOKUP($A95,'391'!$AG$1:$HM$2,76,FALSE)</f>
        <v>0</v>
      </c>
      <c r="CJ95" s="69">
        <f>VLOOKUP($A95,'391'!$AG$1:$HM$2,77,FALSE)</f>
        <v>0</v>
      </c>
      <c r="CK95" s="69">
        <f>VLOOKUP($A95,'391'!$AG$1:$HM$2,78,FALSE)</f>
        <v>0</v>
      </c>
      <c r="CL95" s="69">
        <f>VLOOKUP($A95,'391'!$AG$1:$HM$2,79,FALSE)</f>
        <v>0</v>
      </c>
      <c r="CM95" s="69">
        <f>VLOOKUP($A95,'391'!$AG$1:$HM$2,80,FALSE)</f>
        <v>0</v>
      </c>
      <c r="CN95" s="69">
        <f>VLOOKUP($A95,'391'!$AG$1:$HM$2,81,FALSE)</f>
        <v>0</v>
      </c>
      <c r="CO95" s="75">
        <f>VLOOKUP($A95,'391'!$AG$1:$HM$2,82,FALSE)</f>
        <v>0</v>
      </c>
      <c r="CP95" s="337"/>
      <c r="CQ95" s="74">
        <f>VLOOKUP($A95,'391'!$AG$1:$HM$2,83,FALSE)</f>
        <v>0</v>
      </c>
      <c r="CR95" s="69">
        <f>VLOOKUP($A95,'391'!$AG$1:$HM$2,84,FALSE)</f>
        <v>0</v>
      </c>
      <c r="CS95" s="69">
        <f>VLOOKUP($A95,'391'!$AG$1:$HM$2,85,FALSE)</f>
        <v>0</v>
      </c>
      <c r="CT95" s="69">
        <f>VLOOKUP($A95,'391'!$AG$1:$HM$2,86,FALSE)</f>
        <v>0</v>
      </c>
      <c r="CU95" s="69">
        <f>VLOOKUP($A95,'391'!$AG$1:$HM$2,87,FALSE)</f>
        <v>0</v>
      </c>
      <c r="CV95" s="69">
        <f>VLOOKUP($A95,'391'!$AG$1:$HM$2,88,FALSE)</f>
        <v>0</v>
      </c>
      <c r="CW95" s="75">
        <f>VLOOKUP($A95,'391'!$AG$1:$HM$2,89,FALSE)</f>
        <v>0</v>
      </c>
      <c r="CX95" s="337"/>
      <c r="CY95" s="74">
        <f>VLOOKUP($A95,'391'!$AG$1:$HM$2,90,FALSE)</f>
        <v>0</v>
      </c>
      <c r="CZ95" s="69">
        <f>VLOOKUP($A95,'391'!$AG$1:$HM$2,91,FALSE)</f>
        <v>0</v>
      </c>
      <c r="DA95" s="69">
        <f>VLOOKUP($A95,'391'!$AG$1:$HM$2,92,FALSE)</f>
        <v>0</v>
      </c>
      <c r="DB95" s="69">
        <f>VLOOKUP($A95,'391'!$AG$1:$HM$2,93,FALSE)</f>
        <v>0</v>
      </c>
      <c r="DC95" s="69">
        <f>VLOOKUP($A95,'391'!$AG$1:$HM$2,94,FALSE)</f>
        <v>0</v>
      </c>
      <c r="DD95" s="69">
        <f>VLOOKUP($A95,'391'!$AG$1:$HM$2,95,FALSE)</f>
        <v>0</v>
      </c>
      <c r="DE95" s="75">
        <f>VLOOKUP($A95,'391'!$AG$1:$HM$2,96,FALSE)</f>
        <v>0</v>
      </c>
      <c r="DF95" s="337"/>
      <c r="DG95" s="74">
        <f>VLOOKUP($A95,'391'!$AG$1:$HM$2,97,FALSE)</f>
        <v>0</v>
      </c>
      <c r="DH95" s="69">
        <f>VLOOKUP($A95,'391'!$AG$1:$HM$2,98,FALSE)</f>
        <v>0</v>
      </c>
      <c r="DI95" s="69">
        <f>VLOOKUP($A95,'391'!$AG$1:$HM$2,99,FALSE)</f>
        <v>0</v>
      </c>
      <c r="DJ95" s="69">
        <f>VLOOKUP($A95,'391'!$AG$1:$HM$2,100,FALSE)</f>
        <v>0</v>
      </c>
      <c r="DK95" s="69">
        <f>VLOOKUP($A95,'391'!$AG$1:$HM$2,101,FALSE)</f>
        <v>0</v>
      </c>
      <c r="DL95" s="69">
        <f>VLOOKUP($A95,'391'!$AG$1:$HM$2,102,FALSE)</f>
        <v>0</v>
      </c>
      <c r="DM95" s="75">
        <f>VLOOKUP($A95,'391'!$AG$1:$HM$2,103,FALSE)</f>
        <v>0</v>
      </c>
      <c r="DN95" s="337"/>
      <c r="DO95" s="74">
        <f>VLOOKUP($A95,'391'!$AG$1:$HM$2,104,FALSE)</f>
        <v>0</v>
      </c>
      <c r="DP95" s="69">
        <f>VLOOKUP($A95,'391'!$AG$1:$HM$2,105,FALSE)</f>
        <v>0</v>
      </c>
      <c r="DQ95" s="69">
        <f>VLOOKUP($A95,'391'!$AG$1:$HM$2,106,FALSE)</f>
        <v>0</v>
      </c>
      <c r="DR95" s="69">
        <f>VLOOKUP($A95,'391'!$AG$1:$HM$2,107,FALSE)</f>
        <v>0</v>
      </c>
      <c r="DS95" s="69">
        <f>VLOOKUP($A95,'391'!$AG$1:$HM$2,108,FALSE)</f>
        <v>0</v>
      </c>
      <c r="DT95" s="69">
        <f>VLOOKUP($A95,'391'!$AG$1:$HM$2,109,FALSE)</f>
        <v>0</v>
      </c>
      <c r="DU95" s="75">
        <f>VLOOKUP($A95,'391'!$AG$1:$HM$2,110,FALSE)</f>
        <v>0</v>
      </c>
      <c r="DV95" s="337"/>
      <c r="DW95" s="74">
        <f>VLOOKUP($A95,'391'!$AG$1:$HM$2,111,FALSE)</f>
        <v>0</v>
      </c>
      <c r="DX95" s="69">
        <f>VLOOKUP($A95,'391'!$AG$1:$HM$2,112,FALSE)</f>
        <v>0</v>
      </c>
      <c r="DY95" s="69">
        <f>VLOOKUP($A95,'391'!$AG$1:$HM$2,113,FALSE)</f>
        <v>0</v>
      </c>
      <c r="DZ95" s="69">
        <f>VLOOKUP($A95,'391'!$AG$1:$HM$2,114,FALSE)</f>
        <v>0</v>
      </c>
      <c r="EA95" s="69">
        <f>VLOOKUP($A95,'391'!$AG$1:$HM$2,115,FALSE)</f>
        <v>0</v>
      </c>
      <c r="EB95" s="69">
        <f>VLOOKUP($A95,'391'!$AG$1:$HM$2,116,FALSE)</f>
        <v>0</v>
      </c>
      <c r="EC95" s="75">
        <f>VLOOKUP($A95,'391'!$AG$1:$HM$2,117,FALSE)</f>
        <v>0</v>
      </c>
      <c r="ED95" s="337"/>
      <c r="EE95" s="74">
        <f>VLOOKUP($A95,'391'!$AG$1:$HM$2,118,FALSE)</f>
        <v>0</v>
      </c>
      <c r="EF95" s="69">
        <f>VLOOKUP($A95,'391'!$AG$1:$HM$2,119,FALSE)</f>
        <v>0</v>
      </c>
      <c r="EG95" s="69">
        <f>VLOOKUP($A95,'391'!$AG$1:$HM$2,120,FALSE)</f>
        <v>0</v>
      </c>
      <c r="EH95" s="69">
        <f>VLOOKUP($A95,'391'!$AG$1:$HM$2,121,FALSE)</f>
        <v>0</v>
      </c>
      <c r="EI95" s="69">
        <f>VLOOKUP($A95,'391'!$AG$1:$HM$2,122,FALSE)</f>
        <v>0</v>
      </c>
      <c r="EJ95" s="69">
        <f>VLOOKUP($A95,'391'!$AG$1:$HM$2,123,FALSE)</f>
        <v>0</v>
      </c>
      <c r="EK95" s="75">
        <f>VLOOKUP($A95,'391'!$AG$1:$HM$2,124,FALSE)</f>
        <v>0</v>
      </c>
      <c r="EL95" s="337"/>
      <c r="EM95" s="74">
        <f>VLOOKUP($A95,'391'!$AG$1:$HM$2,125,FALSE)</f>
        <v>0</v>
      </c>
      <c r="EN95" s="69">
        <f>VLOOKUP($A95,'391'!$AG$1:$HM$2,126,FALSE)</f>
        <v>0</v>
      </c>
      <c r="EO95" s="69">
        <f>VLOOKUP($A95,'391'!$AG$1:$HM$2,127,FALSE)</f>
        <v>0</v>
      </c>
      <c r="EP95" s="69">
        <f>VLOOKUP($A95,'391'!$AG$1:$HM$2,128,FALSE)</f>
        <v>0</v>
      </c>
      <c r="EQ95" s="69">
        <f>VLOOKUP($A95,'391'!$AG$1:$HM$2,129,FALSE)</f>
        <v>0</v>
      </c>
      <c r="ER95" s="69">
        <f>VLOOKUP($A95,'391'!$AG$1:$HM$2,130,FALSE)</f>
        <v>0</v>
      </c>
      <c r="ES95" s="75">
        <f>VLOOKUP($A95,'391'!$AG$1:$HM$2,131,FALSE)</f>
        <v>0</v>
      </c>
      <c r="ET95" s="337"/>
      <c r="EU95" s="74">
        <f>VLOOKUP($A95,'391'!$AG$1:$HM$2,132,FALSE)</f>
        <v>0</v>
      </c>
      <c r="EV95" s="69">
        <f>VLOOKUP($A95,'391'!$AG$1:$HM$2,133,FALSE)</f>
        <v>0</v>
      </c>
      <c r="EW95" s="69">
        <f>VLOOKUP($A95,'391'!$AG$1:$HM$2,134,FALSE)</f>
        <v>0</v>
      </c>
      <c r="EX95" s="69">
        <f>VLOOKUP($A95,'391'!$AG$1:$HM$2,135,FALSE)</f>
        <v>0</v>
      </c>
      <c r="EY95" s="69">
        <f>VLOOKUP($A95,'391'!$AG$1:$HM$2,136,FALSE)</f>
        <v>0</v>
      </c>
      <c r="EZ95" s="69">
        <f>VLOOKUP($A95,'391'!$AG$1:$HM$2,137,FALSE)</f>
        <v>0</v>
      </c>
      <c r="FA95" s="75">
        <f>VLOOKUP($A95,'391'!$AG$1:$HM$2,138,FALSE)</f>
        <v>0</v>
      </c>
      <c r="FB95" s="337"/>
      <c r="FC95" s="74">
        <f>VLOOKUP($A95,'391'!$AG$1:$HM$2,139,FALSE)</f>
        <v>0</v>
      </c>
      <c r="FD95" s="69">
        <f>VLOOKUP($A95,'391'!$AG$1:$HM$2,140,FALSE)</f>
        <v>0</v>
      </c>
      <c r="FE95" s="69">
        <f>VLOOKUP($A95,'391'!$AG$1:$HM$2,141,FALSE)</f>
        <v>0</v>
      </c>
      <c r="FF95" s="69">
        <f>VLOOKUP($A95,'391'!$AG$1:$HM$2,142,FALSE)</f>
        <v>0</v>
      </c>
      <c r="FG95" s="69">
        <f>VLOOKUP($A95,'391'!$AG$1:$HM$2,143,FALSE)</f>
        <v>0</v>
      </c>
      <c r="FH95" s="69">
        <f>VLOOKUP($A95,'391'!$AG$1:$HM$2,144,FALSE)</f>
        <v>0</v>
      </c>
      <c r="FI95" s="75">
        <f>VLOOKUP($A95,'391'!$AG$1:$HM$2,145,FALSE)</f>
        <v>0</v>
      </c>
      <c r="FJ95" s="337"/>
      <c r="FK95" s="74">
        <f>VLOOKUP($A95,'391'!$AG$1:$HM$2,146,FALSE)</f>
        <v>0</v>
      </c>
      <c r="FL95" s="69">
        <f>VLOOKUP($A95,'391'!$AG$1:$HM$2,147,FALSE)</f>
        <v>0</v>
      </c>
      <c r="FM95" s="69">
        <f>VLOOKUP($A95,'391'!$AG$1:$HM$2,148,FALSE)</f>
        <v>0</v>
      </c>
      <c r="FN95" s="69">
        <f>VLOOKUP($A95,'391'!$AG$1:$HM$2,149,FALSE)</f>
        <v>0</v>
      </c>
      <c r="FO95" s="69">
        <f>VLOOKUP($A95,'391'!$AG$1:$HM$2,150,FALSE)</f>
        <v>0</v>
      </c>
      <c r="FP95" s="69">
        <f>VLOOKUP($A95,'391'!$AG$1:$HM$2,151,FALSE)</f>
        <v>0</v>
      </c>
      <c r="FQ95" s="75">
        <f>VLOOKUP($A95,'391'!$AG$1:$HM$2,152,FALSE)</f>
        <v>0</v>
      </c>
      <c r="FR95" s="337"/>
      <c r="FS95" s="74">
        <f>VLOOKUP($A95,'391'!$AG$1:$HM$2,153,FALSE)</f>
        <v>0</v>
      </c>
      <c r="FT95" s="69">
        <f>VLOOKUP($A95,'391'!$AG$1:$HM$2,154,FALSE)</f>
        <v>0</v>
      </c>
      <c r="FU95" s="69">
        <f>VLOOKUP($A95,'391'!$AG$1:$HM$2,155,FALSE)</f>
        <v>0</v>
      </c>
      <c r="FV95" s="69">
        <f>VLOOKUP($A95,'391'!$AG$1:$HM$2,156,FALSE)</f>
        <v>0</v>
      </c>
      <c r="FW95" s="69">
        <f>VLOOKUP($A95,'391'!$AG$1:$HM$2,157,FALSE)</f>
        <v>0</v>
      </c>
      <c r="FX95" s="69">
        <f>VLOOKUP($A95,'391'!$AG$1:$HM$2,158,FALSE)</f>
        <v>0</v>
      </c>
      <c r="FY95" s="75">
        <f>VLOOKUP($A95,'391'!$AG$1:$HM$2,159,FALSE)</f>
        <v>0</v>
      </c>
      <c r="FZ95" s="337"/>
      <c r="GA95" s="74">
        <f>VLOOKUP($A95,'391'!$AG$1:$HM$2,160,FALSE)</f>
        <v>0</v>
      </c>
      <c r="GB95" s="69">
        <f>VLOOKUP($A95,'391'!$AG$1:$HM$2,161,FALSE)</f>
        <v>0</v>
      </c>
      <c r="GC95" s="69">
        <f>VLOOKUP($A95,'391'!$AG$1:$HM$2,162,FALSE)</f>
        <v>0</v>
      </c>
      <c r="GD95" s="69">
        <f>VLOOKUP($A95,'391'!$AG$1:$HM$2,163,FALSE)</f>
        <v>0</v>
      </c>
      <c r="GE95" s="69">
        <f>VLOOKUP($A95,'391'!$AG$1:$HM$2,164,FALSE)</f>
        <v>0</v>
      </c>
      <c r="GF95" s="69">
        <f>VLOOKUP($A95,'391'!$AG$1:$HM$2,165,FALSE)</f>
        <v>0</v>
      </c>
      <c r="GG95" s="75">
        <f>VLOOKUP($A95,'391'!$AG$1:$HM$2,166,FALSE)</f>
        <v>0</v>
      </c>
      <c r="GH95" s="337"/>
      <c r="GI95" s="74">
        <f>VLOOKUP($A95,'391'!$AG$1:$HM$2,167,FALSE)</f>
        <v>0</v>
      </c>
      <c r="GJ95" s="69">
        <f>VLOOKUP($A95,'391'!$AG$1:$HM$2,168,FALSE)</f>
        <v>0</v>
      </c>
      <c r="GK95" s="69">
        <f>VLOOKUP($A95,'391'!$AG$1:$HM$2,169,FALSE)</f>
        <v>0</v>
      </c>
      <c r="GL95" s="69">
        <f>VLOOKUP($A95,'391'!$AG$1:$HM$2,170,FALSE)</f>
        <v>0</v>
      </c>
      <c r="GM95" s="69">
        <f>VLOOKUP($A95,'391'!$AG$1:$HM$2,171,FALSE)</f>
        <v>0</v>
      </c>
      <c r="GN95" s="69">
        <f>VLOOKUP($A95,'391'!$AG$1:$HM$2,172,FALSE)</f>
        <v>0</v>
      </c>
      <c r="GO95" s="75">
        <f>VLOOKUP($A95,'391'!$AG$1:$HM$2,173,FALSE)</f>
        <v>0</v>
      </c>
      <c r="GP95" s="337"/>
      <c r="GQ95" s="74">
        <f>VLOOKUP($A95,'391'!$AG$1:$HM$2,174,FALSE)</f>
        <v>0</v>
      </c>
      <c r="GR95" s="69">
        <f>VLOOKUP($A95,'391'!$AG$1:$HM$2,175,FALSE)</f>
        <v>0</v>
      </c>
      <c r="GS95" s="69">
        <f>VLOOKUP($A95,'391'!$AG$1:$HM$2,176,FALSE)</f>
        <v>0</v>
      </c>
      <c r="GT95" s="69">
        <f>VLOOKUP($A95,'391'!$AG$1:$HM$2,177,FALSE)</f>
        <v>0</v>
      </c>
      <c r="GU95" s="69">
        <f>VLOOKUP($A95,'391'!$AG$1:$HM$2,178,FALSE)</f>
        <v>0</v>
      </c>
      <c r="GV95" s="69">
        <f>VLOOKUP($A95,'391'!$AG$1:$HM$2,179,FALSE)</f>
        <v>0</v>
      </c>
      <c r="GW95" s="75">
        <f>VLOOKUP($A95,'391'!$AG$1:$HM$2,180,FALSE)</f>
        <v>0</v>
      </c>
      <c r="GX95" s="337"/>
      <c r="GY95" s="74">
        <f>VLOOKUP($A95,'391'!$AG$1:$HM$2,181,FALSE)</f>
        <v>0</v>
      </c>
      <c r="GZ95" s="69">
        <f>VLOOKUP($A95,'391'!$AG$1:$HM$2,182,FALSE)</f>
        <v>0</v>
      </c>
      <c r="HA95" s="69">
        <f>VLOOKUP($A95,'391'!$AG$1:$HM$2,183,FALSE)</f>
        <v>0</v>
      </c>
      <c r="HB95" s="69">
        <f>VLOOKUP($A95,'391'!$AG$1:$HM$2,184,FALSE)</f>
        <v>0</v>
      </c>
      <c r="HC95" s="69">
        <f>VLOOKUP($A95,'391'!$AG$1:$HM$2,185,FALSE)</f>
        <v>0</v>
      </c>
      <c r="HD95" s="69">
        <f>VLOOKUP($A95,'391'!$AG$1:$HM$2,186,FALSE)</f>
        <v>0</v>
      </c>
      <c r="HE95" s="124">
        <f>VLOOKUP($A95,'391'!$AG$1:$HM$2,187,FALSE)</f>
        <v>0</v>
      </c>
      <c r="HF95" s="24"/>
    </row>
    <row r="96" spans="1:214" x14ac:dyDescent="0.25">
      <c r="A96" s="290">
        <f t="shared" si="0"/>
        <v>292</v>
      </c>
      <c r="B96" s="290">
        <f>VLOOKUP($A96,'392'!$AK$1:$HQ$2,2,FALSE)</f>
        <v>0</v>
      </c>
      <c r="C96" s="291">
        <f>VLOOKUP($A96,'392'!$AK$1:$HQ$2,3,FALSE)</f>
        <v>0</v>
      </c>
      <c r="D96" s="290">
        <f>VLOOKUP($A96,'392'!$AK$1:$HQ$2,4,FALSE)</f>
        <v>0</v>
      </c>
      <c r="E96" s="292">
        <f>VLOOKUP($A96,'392'!$AK$1:$HQ$2,5,FALSE)</f>
        <v>0</v>
      </c>
      <c r="F96" s="337"/>
      <c r="G96" s="73">
        <f>VLOOKUP($A96,'392'!$AK$1:$HQ$2,6,FALSE)</f>
        <v>0</v>
      </c>
      <c r="H96" s="24">
        <f>VLOOKUP($A96,'392'!$AK$1:$HQ$2,7,FALSE)</f>
        <v>0</v>
      </c>
      <c r="I96" s="24">
        <f>VLOOKUP($A96,'392'!$AK$1:$HQ$2,8,FALSE)</f>
        <v>0</v>
      </c>
      <c r="J96" s="24">
        <f>VLOOKUP($A96,'392'!$AK$1:$HQ$2,9,FALSE)</f>
        <v>0</v>
      </c>
      <c r="K96" s="24">
        <f>VLOOKUP($A96,'392'!$AK$1:$HQ$2,10,FALSE)</f>
        <v>0</v>
      </c>
      <c r="L96" s="24">
        <f>VLOOKUP($A96,'392'!$AK$1:$HQ$2,11,FALSE)</f>
        <v>0</v>
      </c>
      <c r="M96" s="137">
        <f>VLOOKUP($A96,'392'!$AK$1:$HQ$2,12,FALSE)</f>
        <v>0</v>
      </c>
      <c r="N96" s="337"/>
      <c r="O96" s="74">
        <f>VLOOKUP($A96,'392'!$AK$1:$HQ$2,13,FALSE)</f>
        <v>0</v>
      </c>
      <c r="P96" s="69">
        <f>VLOOKUP($A96,'392'!$AK$1:$HQ$2,14,FALSE)</f>
        <v>0</v>
      </c>
      <c r="Q96" s="69">
        <f>VLOOKUP($A96,'392'!$AK$1:$HQ$2,15,FALSE)</f>
        <v>0</v>
      </c>
      <c r="R96" s="69">
        <f>VLOOKUP($A96,'392'!$AK$1:$HQ$2,16,FALSE)</f>
        <v>0</v>
      </c>
      <c r="S96" s="69">
        <f>VLOOKUP($A96,'392'!$AK$1:$HQ$2,17,FALSE)</f>
        <v>0</v>
      </c>
      <c r="T96" s="69">
        <f>VLOOKUP($A96,'392'!$AK$1:$HQ$2,18,FALSE)</f>
        <v>0</v>
      </c>
      <c r="U96" s="75">
        <f>VLOOKUP($A96,'392'!$AK$1:$HQ$2,19,FALSE)</f>
        <v>0</v>
      </c>
      <c r="V96" s="337"/>
      <c r="W96" s="74">
        <f>VLOOKUP($A96,'392'!$AK$1:$HQ$2,20,FALSE)</f>
        <v>0</v>
      </c>
      <c r="X96" s="69">
        <f>VLOOKUP($A96,'392'!$AK$1:$HQ$2,21,FALSE)</f>
        <v>0</v>
      </c>
      <c r="Y96" s="69">
        <f>VLOOKUP($A96,'392'!$AK$1:$HQ$2,22,FALSE)</f>
        <v>0</v>
      </c>
      <c r="Z96" s="69">
        <f>VLOOKUP($A96,'392'!$AK$1:$HQ$2,23,FALSE)</f>
        <v>0</v>
      </c>
      <c r="AA96" s="69">
        <f>VLOOKUP($A96,'392'!$AK$1:$HQ$2,24,FALSE)</f>
        <v>0</v>
      </c>
      <c r="AB96" s="69">
        <f>VLOOKUP($A96,'392'!$AK$1:$HQ$2,25,FALSE)</f>
        <v>0</v>
      </c>
      <c r="AC96" s="75">
        <f>VLOOKUP($A96,'392'!$AK$1:$HQ$2,26,FALSE)</f>
        <v>0</v>
      </c>
      <c r="AD96" s="337"/>
      <c r="AE96" s="74">
        <f>VLOOKUP($A96,'392'!$AK$1:$HQ$2,27,FALSE)</f>
        <v>0</v>
      </c>
      <c r="AF96" s="69">
        <f>VLOOKUP($A96,'392'!$AK$1:$HQ$2,28,FALSE)</f>
        <v>0</v>
      </c>
      <c r="AG96" s="69">
        <f>VLOOKUP($A96,'392'!$AK$1:$HQ$2,29,FALSE)</f>
        <v>0</v>
      </c>
      <c r="AH96" s="69">
        <f>VLOOKUP($A96,'392'!$AK$1:$HQ$2,30,FALSE)</f>
        <v>0</v>
      </c>
      <c r="AI96" s="69">
        <f>VLOOKUP($A96,'392'!$AK$1:$HQ$2,31,FALSE)</f>
        <v>0</v>
      </c>
      <c r="AJ96" s="69">
        <f>VLOOKUP($A96,'392'!$AK$1:$HQ$2,32,FALSE)</f>
        <v>0</v>
      </c>
      <c r="AK96" s="75">
        <f>VLOOKUP($A96,'392'!$AK$1:$HQ$2,33,FALSE)</f>
        <v>0</v>
      </c>
      <c r="AL96" s="337"/>
      <c r="AM96" s="74">
        <f>VLOOKUP($A96,'392'!$AK$1:$HQ$2,34,FALSE)</f>
        <v>0</v>
      </c>
      <c r="AN96" s="69">
        <f>VLOOKUP($A96,'392'!$AK$1:$HQ$2,35,FALSE)</f>
        <v>0</v>
      </c>
      <c r="AO96" s="69">
        <f>VLOOKUP($A96,'392'!$AK$1:$HQ$2,36,FALSE)</f>
        <v>0</v>
      </c>
      <c r="AP96" s="69">
        <f>VLOOKUP($A96,'392'!$AK$1:$HQ$2,37,FALSE)</f>
        <v>0</v>
      </c>
      <c r="AQ96" s="69">
        <f>VLOOKUP($A96,'392'!$AK$1:$HQ$2,38,FALSE)</f>
        <v>0</v>
      </c>
      <c r="AR96" s="69">
        <f>VLOOKUP($A96,'392'!$AK$1:$HQ$2,39,FALSE)</f>
        <v>0</v>
      </c>
      <c r="AS96" s="75">
        <f>VLOOKUP($A96,'392'!$AK$1:$HQ$2,40,FALSE)</f>
        <v>0</v>
      </c>
      <c r="AT96" s="337"/>
      <c r="AU96" s="74">
        <f>VLOOKUP($A96,'392'!$AK$1:$HQ$2,41,FALSE)</f>
        <v>0</v>
      </c>
      <c r="AV96" s="69">
        <f>VLOOKUP($A96,'392'!$AK$1:$HQ$2,42,FALSE)</f>
        <v>0</v>
      </c>
      <c r="AW96" s="69">
        <f>VLOOKUP($A96,'392'!$AK$1:$HQ$2,43,FALSE)</f>
        <v>0</v>
      </c>
      <c r="AX96" s="69">
        <f>VLOOKUP($A96,'392'!$AK$1:$HQ$2,44,FALSE)</f>
        <v>0</v>
      </c>
      <c r="AY96" s="69">
        <f>VLOOKUP($A96,'392'!$AK$1:$HQ$2,45,FALSE)</f>
        <v>0</v>
      </c>
      <c r="AZ96" s="69">
        <f>VLOOKUP($A96,'392'!$AK$1:$HQ$2,46,FALSE)</f>
        <v>0</v>
      </c>
      <c r="BA96" s="75">
        <f>VLOOKUP($A96,'392'!$AK$1:$HQ$2,47,FALSE)</f>
        <v>0</v>
      </c>
      <c r="BB96" s="337"/>
      <c r="BC96" s="74">
        <f>VLOOKUP($A96,'392'!$AK$1:$HQ$2,48,FALSE)</f>
        <v>0</v>
      </c>
      <c r="BD96" s="69">
        <f>VLOOKUP($A96,'392'!$AK$1:$HQ$2,49,FALSE)</f>
        <v>0</v>
      </c>
      <c r="BE96" s="69">
        <f>VLOOKUP($A96,'392'!$AK$1:$HQ$2,50,FALSE)</f>
        <v>0</v>
      </c>
      <c r="BF96" s="69">
        <f>VLOOKUP($A96,'392'!$AK$1:$HQ$2,51,FALSE)</f>
        <v>0</v>
      </c>
      <c r="BG96" s="69">
        <f>VLOOKUP($A96,'392'!$AK$1:$HQ$2,52,FALSE)</f>
        <v>0</v>
      </c>
      <c r="BH96" s="69">
        <f>VLOOKUP($A96,'392'!$AK$1:$HQ$2,53,FALSE)</f>
        <v>0</v>
      </c>
      <c r="BI96" s="75">
        <f>VLOOKUP($A96,'392'!$AK$1:$HQ$2,54,FALSE)</f>
        <v>0</v>
      </c>
      <c r="BJ96" s="337"/>
      <c r="BK96" s="74">
        <f>VLOOKUP($A96,'392'!$AK$1:$HQ$2,55,FALSE)</f>
        <v>0</v>
      </c>
      <c r="BL96" s="69">
        <f>VLOOKUP($A96,'392'!$AK$1:$HQ$2,56,FALSE)</f>
        <v>0</v>
      </c>
      <c r="BM96" s="69">
        <f>VLOOKUP($A96,'392'!$AK$1:$HQ$2,57,FALSE)</f>
        <v>0</v>
      </c>
      <c r="BN96" s="69">
        <f>VLOOKUP($A96,'392'!$AK$1:$HQ$2,58,FALSE)</f>
        <v>0</v>
      </c>
      <c r="BO96" s="69">
        <f>VLOOKUP($A96,'392'!$AK$1:$HQ$2,59,FALSE)</f>
        <v>0</v>
      </c>
      <c r="BP96" s="69">
        <f>VLOOKUP($A96,'392'!$AK$1:$HQ$2,60,FALSE)</f>
        <v>0</v>
      </c>
      <c r="BQ96" s="75">
        <f>VLOOKUP($A96,'392'!$AK$1:$HQ$2,61,FALSE)</f>
        <v>0</v>
      </c>
      <c r="BR96" s="337"/>
      <c r="BS96" s="74">
        <f>VLOOKUP($A96,'392'!$AK$1:$HQ$2,62,FALSE)</f>
        <v>0</v>
      </c>
      <c r="BT96" s="69">
        <f>VLOOKUP($A96,'392'!$AK$1:$HQ$2,63,FALSE)</f>
        <v>0</v>
      </c>
      <c r="BU96" s="69">
        <f>VLOOKUP($A96,'392'!$AK$1:$HQ$2,64,FALSE)</f>
        <v>0</v>
      </c>
      <c r="BV96" s="69">
        <f>VLOOKUP($A96,'392'!$AK$1:$HQ$2,65,FALSE)</f>
        <v>0</v>
      </c>
      <c r="BW96" s="69">
        <f>VLOOKUP($A96,'392'!$AK$1:$HQ$2,66,FALSE)</f>
        <v>0</v>
      </c>
      <c r="BX96" s="69">
        <f>VLOOKUP($A96,'392'!$AK$1:$HQ$2,67,FALSE)</f>
        <v>0</v>
      </c>
      <c r="BY96" s="75">
        <f>VLOOKUP($A96,'392'!$AK$1:$HQ$2,68,FALSE)</f>
        <v>0</v>
      </c>
      <c r="BZ96" s="337"/>
      <c r="CA96" s="74">
        <f>VLOOKUP($A96,'392'!$AK$1:$HQ$2,69,FALSE)</f>
        <v>0</v>
      </c>
      <c r="CB96" s="69">
        <f>VLOOKUP($A96,'392'!$AK$1:$HQ$2,70,FALSE)</f>
        <v>0</v>
      </c>
      <c r="CC96" s="69">
        <f>VLOOKUP($A96,'392'!$AK$1:$HQ$2,71,FALSE)</f>
        <v>0</v>
      </c>
      <c r="CD96" s="69">
        <f>VLOOKUP($A96,'392'!$AK$1:$HQ$2,72,FALSE)</f>
        <v>0</v>
      </c>
      <c r="CE96" s="69">
        <f>VLOOKUP($A96,'392'!$AK$1:$HQ$2,73,FALSE)</f>
        <v>0</v>
      </c>
      <c r="CF96" s="69">
        <f>VLOOKUP($A96,'392'!$AK$1:$HQ$2,74,FALSE)</f>
        <v>0</v>
      </c>
      <c r="CG96" s="75">
        <f>VLOOKUP($A96,'392'!$AK$1:$HQ$2,75,FALSE)</f>
        <v>0</v>
      </c>
      <c r="CH96" s="337"/>
      <c r="CI96" s="74">
        <f>VLOOKUP($A96,'392'!$AK$1:$HQ$2,76,FALSE)</f>
        <v>0</v>
      </c>
      <c r="CJ96" s="69">
        <f>VLOOKUP($A96,'392'!$AK$1:$HQ$2,77,FALSE)</f>
        <v>0</v>
      </c>
      <c r="CK96" s="69">
        <f>VLOOKUP($A96,'392'!$AK$1:$HQ$2,78,FALSE)</f>
        <v>0</v>
      </c>
      <c r="CL96" s="69">
        <f>VLOOKUP($A96,'392'!$AK$1:$HQ$2,79,FALSE)</f>
        <v>0</v>
      </c>
      <c r="CM96" s="69">
        <f>VLOOKUP($A96,'392'!$AK$1:$HQ$2,80,FALSE)</f>
        <v>0</v>
      </c>
      <c r="CN96" s="69">
        <f>VLOOKUP($A96,'392'!$AK$1:$HQ$2,81,FALSE)</f>
        <v>0</v>
      </c>
      <c r="CO96" s="75">
        <f>VLOOKUP($A96,'392'!$AK$1:$HQ$2,82,FALSE)</f>
        <v>0</v>
      </c>
      <c r="CP96" s="337"/>
      <c r="CQ96" s="74">
        <f>VLOOKUP($A96,'392'!$AK$1:$HQ$2,83,FALSE)</f>
        <v>0</v>
      </c>
      <c r="CR96" s="69">
        <f>VLOOKUP($A96,'392'!$AK$1:$HQ$2,84,FALSE)</f>
        <v>0</v>
      </c>
      <c r="CS96" s="69">
        <f>VLOOKUP($A96,'392'!$AK$1:$HQ$2,85,FALSE)</f>
        <v>0</v>
      </c>
      <c r="CT96" s="69">
        <f>VLOOKUP($A96,'392'!$AK$1:$HQ$2,86,FALSE)</f>
        <v>0</v>
      </c>
      <c r="CU96" s="69">
        <f>VLOOKUP($A96,'392'!$AK$1:$HQ$2,87,FALSE)</f>
        <v>0</v>
      </c>
      <c r="CV96" s="69">
        <f>VLOOKUP($A96,'392'!$AK$1:$HQ$2,88,FALSE)</f>
        <v>0</v>
      </c>
      <c r="CW96" s="75">
        <f>VLOOKUP($A96,'392'!$AK$1:$HQ$2,89,FALSE)</f>
        <v>0</v>
      </c>
      <c r="CX96" s="337"/>
      <c r="CY96" s="74">
        <f>VLOOKUP($A96,'392'!$AK$1:$HQ$2,90,FALSE)</f>
        <v>0</v>
      </c>
      <c r="CZ96" s="69">
        <f>VLOOKUP($A96,'392'!$AK$1:$HQ$2,91,FALSE)</f>
        <v>0</v>
      </c>
      <c r="DA96" s="69">
        <f>VLOOKUP($A96,'392'!$AK$1:$HQ$2,92,FALSE)</f>
        <v>0</v>
      </c>
      <c r="DB96" s="69">
        <f>VLOOKUP($A96,'392'!$AK$1:$HQ$2,93,FALSE)</f>
        <v>0</v>
      </c>
      <c r="DC96" s="69">
        <f>VLOOKUP($A96,'392'!$AK$1:$HQ$2,94,FALSE)</f>
        <v>0</v>
      </c>
      <c r="DD96" s="69">
        <f>VLOOKUP($A96,'392'!$AK$1:$HQ$2,95,FALSE)</f>
        <v>0</v>
      </c>
      <c r="DE96" s="75">
        <f>VLOOKUP($A96,'392'!$AK$1:$HQ$2,96,FALSE)</f>
        <v>0</v>
      </c>
      <c r="DF96" s="337"/>
      <c r="DG96" s="74">
        <f>VLOOKUP($A96,'392'!$AK$1:$HQ$2,97,FALSE)</f>
        <v>0</v>
      </c>
      <c r="DH96" s="69">
        <f>VLOOKUP($A96,'392'!$AK$1:$HQ$2,98,FALSE)</f>
        <v>0</v>
      </c>
      <c r="DI96" s="69">
        <f>VLOOKUP($A96,'392'!$AK$1:$HQ$2,99,FALSE)</f>
        <v>0</v>
      </c>
      <c r="DJ96" s="69">
        <f>VLOOKUP($A96,'392'!$AK$1:$HQ$2,100,FALSE)</f>
        <v>0</v>
      </c>
      <c r="DK96" s="69">
        <f>VLOOKUP($A96,'392'!$AK$1:$HQ$2,101,FALSE)</f>
        <v>0</v>
      </c>
      <c r="DL96" s="69">
        <f>VLOOKUP($A96,'392'!$AK$1:$HQ$2,102,FALSE)</f>
        <v>0</v>
      </c>
      <c r="DM96" s="75">
        <f>VLOOKUP($A96,'392'!$AK$1:$HQ$2,103,FALSE)</f>
        <v>0</v>
      </c>
      <c r="DN96" s="337"/>
      <c r="DO96" s="74">
        <f>VLOOKUP($A96,'392'!$AK$1:$HQ$2,104,FALSE)</f>
        <v>0</v>
      </c>
      <c r="DP96" s="69">
        <f>VLOOKUP($A96,'392'!$AK$1:$HQ$2,105,FALSE)</f>
        <v>0</v>
      </c>
      <c r="DQ96" s="69">
        <f>VLOOKUP($A96,'392'!$AK$1:$HQ$2,106,FALSE)</f>
        <v>0</v>
      </c>
      <c r="DR96" s="69">
        <f>VLOOKUP($A96,'392'!$AK$1:$HQ$2,107,FALSE)</f>
        <v>0</v>
      </c>
      <c r="DS96" s="69">
        <f>VLOOKUP($A96,'392'!$AK$1:$HQ$2,108,FALSE)</f>
        <v>0</v>
      </c>
      <c r="DT96" s="69">
        <f>VLOOKUP($A96,'392'!$AK$1:$HQ$2,109,FALSE)</f>
        <v>0</v>
      </c>
      <c r="DU96" s="75">
        <f>VLOOKUP($A96,'392'!$AK$1:$HQ$2,110,FALSE)</f>
        <v>0</v>
      </c>
      <c r="DV96" s="337"/>
      <c r="DW96" s="74">
        <f>VLOOKUP($A96,'392'!$AK$1:$HQ$2,111,FALSE)</f>
        <v>0</v>
      </c>
      <c r="DX96" s="69">
        <f>VLOOKUP($A96,'392'!$AK$1:$HQ$2,112,FALSE)</f>
        <v>0</v>
      </c>
      <c r="DY96" s="69">
        <f>VLOOKUP($A96,'392'!$AK$1:$HQ$2,113,FALSE)</f>
        <v>0</v>
      </c>
      <c r="DZ96" s="69">
        <f>VLOOKUP($A96,'392'!$AK$1:$HQ$2,114,FALSE)</f>
        <v>0</v>
      </c>
      <c r="EA96" s="69">
        <f>VLOOKUP($A96,'392'!$AK$1:$HQ$2,115,FALSE)</f>
        <v>0</v>
      </c>
      <c r="EB96" s="69">
        <f>VLOOKUP($A96,'392'!$AK$1:$HQ$2,116,FALSE)</f>
        <v>0</v>
      </c>
      <c r="EC96" s="75">
        <f>VLOOKUP($A96,'392'!$AK$1:$HQ$2,117,FALSE)</f>
        <v>0</v>
      </c>
      <c r="ED96" s="337"/>
      <c r="EE96" s="74">
        <f>VLOOKUP($A96,'392'!$AK$1:$HQ$2,118,FALSE)</f>
        <v>0</v>
      </c>
      <c r="EF96" s="69">
        <f>VLOOKUP($A96,'392'!$AK$1:$HQ$2,119,FALSE)</f>
        <v>0</v>
      </c>
      <c r="EG96" s="69">
        <f>VLOOKUP($A96,'392'!$AK$1:$HQ$2,120,FALSE)</f>
        <v>0</v>
      </c>
      <c r="EH96" s="69">
        <f>VLOOKUP($A96,'392'!$AK$1:$HQ$2,121,FALSE)</f>
        <v>0</v>
      </c>
      <c r="EI96" s="69">
        <f>VLOOKUP($A96,'392'!$AK$1:$HQ$2,122,FALSE)</f>
        <v>0</v>
      </c>
      <c r="EJ96" s="69">
        <f>VLOOKUP($A96,'392'!$AK$1:$HQ$2,123,FALSE)</f>
        <v>0</v>
      </c>
      <c r="EK96" s="75">
        <f>VLOOKUP($A96,'392'!$AK$1:$HQ$2,124,FALSE)</f>
        <v>0</v>
      </c>
      <c r="EL96" s="337"/>
      <c r="EM96" s="74">
        <f>VLOOKUP($A96,'392'!$AK$1:$HQ$2,125,FALSE)</f>
        <v>0</v>
      </c>
      <c r="EN96" s="69">
        <f>VLOOKUP($A96,'392'!$AK$1:$HQ$2,126,FALSE)</f>
        <v>0</v>
      </c>
      <c r="EO96" s="69">
        <f>VLOOKUP($A96,'392'!$AK$1:$HQ$2,127,FALSE)</f>
        <v>0</v>
      </c>
      <c r="EP96" s="69">
        <f>VLOOKUP($A96,'392'!$AK$1:$HQ$2,128,FALSE)</f>
        <v>0</v>
      </c>
      <c r="EQ96" s="69">
        <f>VLOOKUP($A96,'392'!$AK$1:$HQ$2,129,FALSE)</f>
        <v>0</v>
      </c>
      <c r="ER96" s="69">
        <f>VLOOKUP($A96,'392'!$AK$1:$HQ$2,130,FALSE)</f>
        <v>0</v>
      </c>
      <c r="ES96" s="75">
        <f>VLOOKUP($A96,'392'!$AK$1:$HQ$2,131,FALSE)</f>
        <v>0</v>
      </c>
      <c r="ET96" s="337"/>
      <c r="EU96" s="74">
        <f>VLOOKUP($A96,'392'!$AK$1:$HQ$2,132,FALSE)</f>
        <v>0</v>
      </c>
      <c r="EV96" s="69">
        <f>VLOOKUP($A96,'392'!$AK$1:$HQ$2,133,FALSE)</f>
        <v>0</v>
      </c>
      <c r="EW96" s="69">
        <f>VLOOKUP($A96,'392'!$AK$1:$HQ$2,134,FALSE)</f>
        <v>0</v>
      </c>
      <c r="EX96" s="69">
        <f>VLOOKUP($A96,'392'!$AK$1:$HQ$2,135,FALSE)</f>
        <v>0</v>
      </c>
      <c r="EY96" s="69">
        <f>VLOOKUP($A96,'392'!$AK$1:$HQ$2,136,FALSE)</f>
        <v>0</v>
      </c>
      <c r="EZ96" s="69">
        <f>VLOOKUP($A96,'392'!$AK$1:$HQ$2,137,FALSE)</f>
        <v>0</v>
      </c>
      <c r="FA96" s="75">
        <f>VLOOKUP($A96,'392'!$AK$1:$HQ$2,138,FALSE)</f>
        <v>0</v>
      </c>
      <c r="FB96" s="337"/>
      <c r="FC96" s="74">
        <f>VLOOKUP($A96,'392'!$AK$1:$HQ$2,139,FALSE)</f>
        <v>0</v>
      </c>
      <c r="FD96" s="69">
        <f>VLOOKUP($A96,'392'!$AK$1:$HQ$2,140,FALSE)</f>
        <v>0</v>
      </c>
      <c r="FE96" s="69">
        <f>VLOOKUP($A96,'392'!$AK$1:$HQ$2,141,FALSE)</f>
        <v>0</v>
      </c>
      <c r="FF96" s="69">
        <f>VLOOKUP($A96,'392'!$AK$1:$HQ$2,142,FALSE)</f>
        <v>0</v>
      </c>
      <c r="FG96" s="69">
        <f>VLOOKUP($A96,'392'!$AK$1:$HQ$2,143,FALSE)</f>
        <v>0</v>
      </c>
      <c r="FH96" s="69">
        <f>VLOOKUP($A96,'392'!$AK$1:$HQ$2,144,FALSE)</f>
        <v>0</v>
      </c>
      <c r="FI96" s="75">
        <f>VLOOKUP($A96,'392'!$AK$1:$HQ$2,145,FALSE)</f>
        <v>0</v>
      </c>
      <c r="FJ96" s="337"/>
      <c r="FK96" s="74">
        <f>VLOOKUP($A96,'392'!$AK$1:$HQ$2,146,FALSE)</f>
        <v>0</v>
      </c>
      <c r="FL96" s="69">
        <f>VLOOKUP($A96,'392'!$AK$1:$HQ$2,147,FALSE)</f>
        <v>0</v>
      </c>
      <c r="FM96" s="69">
        <f>VLOOKUP($A96,'392'!$AK$1:$HQ$2,148,FALSE)</f>
        <v>0</v>
      </c>
      <c r="FN96" s="69">
        <f>VLOOKUP($A96,'392'!$AK$1:$HQ$2,149,FALSE)</f>
        <v>0</v>
      </c>
      <c r="FO96" s="69">
        <f>VLOOKUP($A96,'392'!$AK$1:$HQ$2,150,FALSE)</f>
        <v>0</v>
      </c>
      <c r="FP96" s="69">
        <f>VLOOKUP($A96,'392'!$AK$1:$HQ$2,151,FALSE)</f>
        <v>0</v>
      </c>
      <c r="FQ96" s="75">
        <f>VLOOKUP($A96,'392'!$AK$1:$HQ$2,152,FALSE)</f>
        <v>0</v>
      </c>
      <c r="FR96" s="337"/>
      <c r="FS96" s="74">
        <f>VLOOKUP($A96,'392'!$AK$1:$HQ$2,153,FALSE)</f>
        <v>0</v>
      </c>
      <c r="FT96" s="69">
        <f>VLOOKUP($A96,'392'!$AK$1:$HQ$2,154,FALSE)</f>
        <v>0</v>
      </c>
      <c r="FU96" s="69">
        <f>VLOOKUP($A96,'392'!$AK$1:$HQ$2,155,FALSE)</f>
        <v>0</v>
      </c>
      <c r="FV96" s="69">
        <f>VLOOKUP($A96,'392'!$AK$1:$HQ$2,156,FALSE)</f>
        <v>0</v>
      </c>
      <c r="FW96" s="69">
        <f>VLOOKUP($A96,'392'!$AK$1:$HQ$2,157,FALSE)</f>
        <v>0</v>
      </c>
      <c r="FX96" s="69">
        <f>VLOOKUP($A96,'392'!$AK$1:$HQ$2,158,FALSE)</f>
        <v>0</v>
      </c>
      <c r="FY96" s="75">
        <f>VLOOKUP($A96,'392'!$AK$1:$HQ$2,159,FALSE)</f>
        <v>0</v>
      </c>
      <c r="FZ96" s="337"/>
      <c r="GA96" s="74">
        <f>VLOOKUP($A96,'392'!$AK$1:$HQ$2,160,FALSE)</f>
        <v>0</v>
      </c>
      <c r="GB96" s="69">
        <f>VLOOKUP($A96,'392'!$AK$1:$HQ$2,161,FALSE)</f>
        <v>0</v>
      </c>
      <c r="GC96" s="69">
        <f>VLOOKUP($A96,'392'!$AK$1:$HQ$2,162,FALSE)</f>
        <v>0</v>
      </c>
      <c r="GD96" s="69">
        <f>VLOOKUP($A96,'392'!$AK$1:$HQ$2,163,FALSE)</f>
        <v>0</v>
      </c>
      <c r="GE96" s="69">
        <f>VLOOKUP($A96,'392'!$AK$1:$HQ$2,164,FALSE)</f>
        <v>0</v>
      </c>
      <c r="GF96" s="69">
        <f>VLOOKUP($A96,'392'!$AK$1:$HQ$2,165,FALSE)</f>
        <v>0</v>
      </c>
      <c r="GG96" s="75">
        <f>VLOOKUP($A96,'392'!$AK$1:$HQ$2,166,FALSE)</f>
        <v>0</v>
      </c>
      <c r="GH96" s="337"/>
      <c r="GI96" s="74">
        <f>VLOOKUP($A96,'392'!$AK$1:$HQ$2,167,FALSE)</f>
        <v>0</v>
      </c>
      <c r="GJ96" s="69">
        <f>VLOOKUP($A96,'392'!$AK$1:$HQ$2,168,FALSE)</f>
        <v>0</v>
      </c>
      <c r="GK96" s="69">
        <f>VLOOKUP($A96,'392'!$AK$1:$HQ$2,169,FALSE)</f>
        <v>0</v>
      </c>
      <c r="GL96" s="69">
        <f>VLOOKUP($A96,'392'!$AK$1:$HQ$2,170,FALSE)</f>
        <v>0</v>
      </c>
      <c r="GM96" s="69">
        <f>VLOOKUP($A96,'392'!$AK$1:$HQ$2,171,FALSE)</f>
        <v>0</v>
      </c>
      <c r="GN96" s="69">
        <f>VLOOKUP($A96,'392'!$AK$1:$HQ$2,172,FALSE)</f>
        <v>0</v>
      </c>
      <c r="GO96" s="75">
        <f>VLOOKUP($A96,'392'!$AK$1:$HQ$2,173,FALSE)</f>
        <v>0</v>
      </c>
      <c r="GP96" s="337"/>
      <c r="GQ96" s="74">
        <f>VLOOKUP($A96,'392'!$AK$1:$HQ$2,174,FALSE)</f>
        <v>0</v>
      </c>
      <c r="GR96" s="69">
        <f>VLOOKUP($A96,'392'!$AK$1:$HQ$2,175,FALSE)</f>
        <v>0</v>
      </c>
      <c r="GS96" s="69">
        <f>VLOOKUP($A96,'392'!$AK$1:$HQ$2,176,FALSE)</f>
        <v>0</v>
      </c>
      <c r="GT96" s="69">
        <f>VLOOKUP($A96,'392'!$AK$1:$HQ$2,177,FALSE)</f>
        <v>0</v>
      </c>
      <c r="GU96" s="69">
        <f>VLOOKUP($A96,'392'!$AK$1:$HQ$2,178,FALSE)</f>
        <v>0</v>
      </c>
      <c r="GV96" s="69">
        <f>VLOOKUP($A96,'392'!$AK$1:$HQ$2,179,FALSE)</f>
        <v>0</v>
      </c>
      <c r="GW96" s="75">
        <f>VLOOKUP($A96,'392'!$AK$1:$HQ$2,180,FALSE)</f>
        <v>0</v>
      </c>
      <c r="GX96" s="337"/>
      <c r="GY96" s="74">
        <f>VLOOKUP($A96,'392'!$AK$1:$HQ$2,181,FALSE)</f>
        <v>0</v>
      </c>
      <c r="GZ96" s="69">
        <f>VLOOKUP($A96,'392'!$AK$1:$HQ$2,182,FALSE)</f>
        <v>0</v>
      </c>
      <c r="HA96" s="69">
        <f>VLOOKUP($A96,'392'!$AK$1:$HQ$2,183,FALSE)</f>
        <v>0</v>
      </c>
      <c r="HB96" s="69">
        <f>VLOOKUP($A96,'392'!$AK$1:$HQ$2,184,FALSE)</f>
        <v>0</v>
      </c>
      <c r="HC96" s="69">
        <f>VLOOKUP($A96,'392'!$AK$1:$HQ$2,185,FALSE)</f>
        <v>0</v>
      </c>
      <c r="HD96" s="69">
        <f>VLOOKUP($A96,'392'!$AK$1:$HQ$2,186,FALSE)</f>
        <v>0</v>
      </c>
      <c r="HE96" s="124">
        <f>VLOOKUP($A96,'392'!$AK$1:$HQ$2,187,FALSE)</f>
        <v>0</v>
      </c>
      <c r="HF96" s="24"/>
    </row>
    <row r="97" spans="1:214" x14ac:dyDescent="0.25">
      <c r="A97" s="290">
        <f t="shared" si="0"/>
        <v>293</v>
      </c>
      <c r="B97" s="290">
        <f>VLOOKUP($A97,'393'!$AG$1:$HM$2,2,FALSE)</f>
        <v>0</v>
      </c>
      <c r="C97" s="291">
        <f>VLOOKUP($A97,'393'!$AG$1:$HM$2,3,FALSE)</f>
        <v>0</v>
      </c>
      <c r="D97" s="290">
        <f>VLOOKUP($A97,'393'!$AG$1:$HM$2,4,FALSE)</f>
        <v>0</v>
      </c>
      <c r="E97" s="292">
        <f>VLOOKUP($A97,'393'!$AG$1:$HM$2,5,FALSE)</f>
        <v>0</v>
      </c>
      <c r="F97" s="337"/>
      <c r="G97" s="73">
        <f>VLOOKUP($A97,'393'!$AG$1:$HM$2,6,FALSE)</f>
        <v>0</v>
      </c>
      <c r="H97" s="24">
        <f>VLOOKUP($A97,'393'!$AG$1:$HM$2,7,FALSE)</f>
        <v>0</v>
      </c>
      <c r="I97" s="24">
        <f>VLOOKUP($A97,'393'!$AG$1:$HM$2,8,FALSE)</f>
        <v>0</v>
      </c>
      <c r="J97" s="24">
        <f>VLOOKUP($A97,'393'!$AG$1:$HM$2,9,FALSE)</f>
        <v>0</v>
      </c>
      <c r="K97" s="24">
        <f>VLOOKUP($A97,'393'!$AG$1:$HM$2,10,FALSE)</f>
        <v>0</v>
      </c>
      <c r="L97" s="24">
        <f>VLOOKUP($A97,'393'!$AG$1:$HM$2,11,FALSE)</f>
        <v>0</v>
      </c>
      <c r="M97" s="137">
        <f>VLOOKUP($A97,'393'!$AG$1:$HM$2,12,FALSE)</f>
        <v>0</v>
      </c>
      <c r="N97" s="337"/>
      <c r="O97" s="74">
        <f>VLOOKUP($A97,'393'!$AG$1:$HM$2,13,FALSE)</f>
        <v>0</v>
      </c>
      <c r="P97" s="69">
        <f>VLOOKUP($A97,'393'!$AG$1:$HM$2,14,FALSE)</f>
        <v>0</v>
      </c>
      <c r="Q97" s="69">
        <f>VLOOKUP($A97,'393'!$AG$1:$HM$2,15,FALSE)</f>
        <v>0</v>
      </c>
      <c r="R97" s="69">
        <f>VLOOKUP($A97,'393'!$AG$1:$HM$2,16,FALSE)</f>
        <v>0</v>
      </c>
      <c r="S97" s="69">
        <f>VLOOKUP($A97,'393'!$AG$1:$HM$2,17,FALSE)</f>
        <v>0</v>
      </c>
      <c r="T97" s="69">
        <f>VLOOKUP($A97,'393'!$AG$1:$HM$2,18,FALSE)</f>
        <v>0</v>
      </c>
      <c r="U97" s="75">
        <f>VLOOKUP($A97,'393'!$AG$1:$HM$2,19,FALSE)</f>
        <v>0</v>
      </c>
      <c r="V97" s="337"/>
      <c r="W97" s="74">
        <f>VLOOKUP($A97,'393'!$AG$1:$HM$2,20,FALSE)</f>
        <v>0</v>
      </c>
      <c r="X97" s="69">
        <f>VLOOKUP($A97,'393'!$AG$1:$HM$2,21,FALSE)</f>
        <v>0</v>
      </c>
      <c r="Y97" s="69">
        <f>VLOOKUP($A97,'393'!$AG$1:$HM$2,22,FALSE)</f>
        <v>0</v>
      </c>
      <c r="Z97" s="69">
        <f>VLOOKUP($A97,'393'!$AG$1:$HM$2,23,FALSE)</f>
        <v>0</v>
      </c>
      <c r="AA97" s="69">
        <f>VLOOKUP($A97,'393'!$AG$1:$HM$2,24,FALSE)</f>
        <v>0</v>
      </c>
      <c r="AB97" s="69">
        <f>VLOOKUP($A97,'393'!$AG$1:$HM$2,25,FALSE)</f>
        <v>0</v>
      </c>
      <c r="AC97" s="75">
        <f>VLOOKUP($A97,'393'!$AG$1:$HM$2,26,FALSE)</f>
        <v>0</v>
      </c>
      <c r="AD97" s="337"/>
      <c r="AE97" s="74">
        <f>VLOOKUP($A97,'393'!$AG$1:$HM$2,27,FALSE)</f>
        <v>0</v>
      </c>
      <c r="AF97" s="69">
        <f>VLOOKUP($A97,'393'!$AG$1:$HM$2,28,FALSE)</f>
        <v>0</v>
      </c>
      <c r="AG97" s="69">
        <f>VLOOKUP($A97,'393'!$AG$1:$HM$2,29,FALSE)</f>
        <v>0</v>
      </c>
      <c r="AH97" s="69">
        <f>VLOOKUP($A97,'393'!$AG$1:$HM$2,30,FALSE)</f>
        <v>0</v>
      </c>
      <c r="AI97" s="69">
        <f>VLOOKUP($A97,'393'!$AG$1:$HM$2,31,FALSE)</f>
        <v>0</v>
      </c>
      <c r="AJ97" s="69">
        <f>VLOOKUP($A97,'393'!$AG$1:$HM$2,32,FALSE)</f>
        <v>0</v>
      </c>
      <c r="AK97" s="75">
        <f>VLOOKUP($A97,'393'!$AG$1:$HM$2,33,FALSE)</f>
        <v>0</v>
      </c>
      <c r="AL97" s="337"/>
      <c r="AM97" s="74">
        <f>VLOOKUP($A97,'393'!$AG$1:$HM$2,34,FALSE)</f>
        <v>0</v>
      </c>
      <c r="AN97" s="69">
        <f>VLOOKUP($A97,'393'!$AG$1:$HM$2,35,FALSE)</f>
        <v>0</v>
      </c>
      <c r="AO97" s="69">
        <f>VLOOKUP($A97,'393'!$AG$1:$HM$2,36,FALSE)</f>
        <v>0</v>
      </c>
      <c r="AP97" s="69">
        <f>VLOOKUP($A97,'393'!$AG$1:$HM$2,37,FALSE)</f>
        <v>0</v>
      </c>
      <c r="AQ97" s="69">
        <f>VLOOKUP($A97,'393'!$AG$1:$HM$2,38,FALSE)</f>
        <v>0</v>
      </c>
      <c r="AR97" s="69">
        <f>VLOOKUP($A97,'393'!$AG$1:$HM$2,39,FALSE)</f>
        <v>0</v>
      </c>
      <c r="AS97" s="75">
        <f>VLOOKUP($A97,'393'!$AG$1:$HM$2,40,FALSE)</f>
        <v>0</v>
      </c>
      <c r="AT97" s="337"/>
      <c r="AU97" s="74">
        <f>VLOOKUP($A97,'393'!$AG$1:$HM$2,41,FALSE)</f>
        <v>0</v>
      </c>
      <c r="AV97" s="69">
        <f>VLOOKUP($A97,'393'!$AG$1:$HM$2,42,FALSE)</f>
        <v>0</v>
      </c>
      <c r="AW97" s="69">
        <f>VLOOKUP($A97,'393'!$AG$1:$HM$2,43,FALSE)</f>
        <v>0</v>
      </c>
      <c r="AX97" s="69">
        <f>VLOOKUP($A97,'393'!$AG$1:$HM$2,44,FALSE)</f>
        <v>0</v>
      </c>
      <c r="AY97" s="69">
        <f>VLOOKUP($A97,'393'!$AG$1:$HM$2,45,FALSE)</f>
        <v>0</v>
      </c>
      <c r="AZ97" s="69">
        <f>VLOOKUP($A97,'393'!$AG$1:$HM$2,46,FALSE)</f>
        <v>0</v>
      </c>
      <c r="BA97" s="75">
        <f>VLOOKUP($A97,'393'!$AG$1:$HM$2,47,FALSE)</f>
        <v>0</v>
      </c>
      <c r="BB97" s="337"/>
      <c r="BC97" s="74">
        <f>VLOOKUP($A97,'393'!$AG$1:$HM$2,48,FALSE)</f>
        <v>0</v>
      </c>
      <c r="BD97" s="69">
        <f>VLOOKUP($A97,'393'!$AG$1:$HM$2,49,FALSE)</f>
        <v>0</v>
      </c>
      <c r="BE97" s="69">
        <f>VLOOKUP($A97,'393'!$AG$1:$HM$2,50,FALSE)</f>
        <v>0</v>
      </c>
      <c r="BF97" s="69">
        <f>VLOOKUP($A97,'393'!$AG$1:$HM$2,51,FALSE)</f>
        <v>0</v>
      </c>
      <c r="BG97" s="69">
        <f>VLOOKUP($A97,'393'!$AG$1:$HM$2,52,FALSE)</f>
        <v>0</v>
      </c>
      <c r="BH97" s="69">
        <f>VLOOKUP($A97,'393'!$AG$1:$HM$2,53,FALSE)</f>
        <v>0</v>
      </c>
      <c r="BI97" s="75">
        <f>VLOOKUP($A97,'393'!$AG$1:$HM$2,54,FALSE)</f>
        <v>0</v>
      </c>
      <c r="BJ97" s="337"/>
      <c r="BK97" s="74">
        <f>VLOOKUP($A97,'393'!$AG$1:$HM$2,55,FALSE)</f>
        <v>0</v>
      </c>
      <c r="BL97" s="69">
        <f>VLOOKUP($A97,'393'!$AG$1:$HM$2,56,FALSE)</f>
        <v>0</v>
      </c>
      <c r="BM97" s="69">
        <f>VLOOKUP($A97,'393'!$AG$1:$HM$2,57,FALSE)</f>
        <v>0</v>
      </c>
      <c r="BN97" s="69">
        <f>VLOOKUP($A97,'393'!$AG$1:$HM$2,58,FALSE)</f>
        <v>0</v>
      </c>
      <c r="BO97" s="69">
        <f>VLOOKUP($A97,'393'!$AG$1:$HM$2,59,FALSE)</f>
        <v>0</v>
      </c>
      <c r="BP97" s="69">
        <f>VLOOKUP($A97,'393'!$AG$1:$HM$2,60,FALSE)</f>
        <v>0</v>
      </c>
      <c r="BQ97" s="75">
        <f>VLOOKUP($A97,'393'!$AG$1:$HM$2,61,FALSE)</f>
        <v>0</v>
      </c>
      <c r="BR97" s="337"/>
      <c r="BS97" s="74">
        <f>VLOOKUP($A97,'393'!$AG$1:$HM$2,62,FALSE)</f>
        <v>0</v>
      </c>
      <c r="BT97" s="69">
        <f>VLOOKUP($A97,'393'!$AG$1:$HM$2,63,FALSE)</f>
        <v>0</v>
      </c>
      <c r="BU97" s="69">
        <f>VLOOKUP($A97,'393'!$AG$1:$HM$2,64,FALSE)</f>
        <v>0</v>
      </c>
      <c r="BV97" s="69">
        <f>VLOOKUP($A97,'393'!$AG$1:$HM$2,65,FALSE)</f>
        <v>0</v>
      </c>
      <c r="BW97" s="69">
        <f>VLOOKUP($A97,'393'!$AG$1:$HM$2,66,FALSE)</f>
        <v>0</v>
      </c>
      <c r="BX97" s="69">
        <f>VLOOKUP($A97,'393'!$AG$1:$HM$2,67,FALSE)</f>
        <v>0</v>
      </c>
      <c r="BY97" s="75">
        <f>VLOOKUP($A97,'393'!$AG$1:$HM$2,68,FALSE)</f>
        <v>0</v>
      </c>
      <c r="BZ97" s="337"/>
      <c r="CA97" s="74">
        <f>VLOOKUP($A97,'393'!$AG$1:$HM$2,69,FALSE)</f>
        <v>0</v>
      </c>
      <c r="CB97" s="69">
        <f>VLOOKUP($A97,'393'!$AG$1:$HM$2,70,FALSE)</f>
        <v>0</v>
      </c>
      <c r="CC97" s="69">
        <f>VLOOKUP($A97,'393'!$AG$1:$HM$2,71,FALSE)</f>
        <v>0</v>
      </c>
      <c r="CD97" s="69">
        <f>VLOOKUP($A97,'393'!$AG$1:$HM$2,72,FALSE)</f>
        <v>0</v>
      </c>
      <c r="CE97" s="69">
        <f>VLOOKUP($A97,'393'!$AG$1:$HM$2,73,FALSE)</f>
        <v>0</v>
      </c>
      <c r="CF97" s="69">
        <f>VLOOKUP($A97,'393'!$AG$1:$HM$2,74,FALSE)</f>
        <v>0</v>
      </c>
      <c r="CG97" s="75">
        <f>VLOOKUP($A97,'393'!$AG$1:$HM$2,75,FALSE)</f>
        <v>0</v>
      </c>
      <c r="CH97" s="337"/>
      <c r="CI97" s="74">
        <f>VLOOKUP($A97,'393'!$AG$1:$HM$2,76,FALSE)</f>
        <v>0</v>
      </c>
      <c r="CJ97" s="69">
        <f>VLOOKUP($A97,'393'!$AG$1:$HM$2,77,FALSE)</f>
        <v>0</v>
      </c>
      <c r="CK97" s="69">
        <f>VLOOKUP($A97,'393'!$AG$1:$HM$2,78,FALSE)</f>
        <v>0</v>
      </c>
      <c r="CL97" s="69">
        <f>VLOOKUP($A97,'393'!$AG$1:$HM$2,79,FALSE)</f>
        <v>0</v>
      </c>
      <c r="CM97" s="69">
        <f>VLOOKUP($A97,'393'!$AG$1:$HM$2,80,FALSE)</f>
        <v>0</v>
      </c>
      <c r="CN97" s="69">
        <f>VLOOKUP($A97,'393'!$AG$1:$HM$2,81,FALSE)</f>
        <v>0</v>
      </c>
      <c r="CO97" s="75">
        <f>VLOOKUP($A97,'393'!$AG$1:$HM$2,82,FALSE)</f>
        <v>0</v>
      </c>
      <c r="CP97" s="337"/>
      <c r="CQ97" s="74">
        <f>VLOOKUP($A97,'393'!$AG$1:$HM$2,83,FALSE)</f>
        <v>0</v>
      </c>
      <c r="CR97" s="69">
        <f>VLOOKUP($A97,'393'!$AG$1:$HM$2,84,FALSE)</f>
        <v>0</v>
      </c>
      <c r="CS97" s="69">
        <f>VLOOKUP($A97,'393'!$AG$1:$HM$2,85,FALSE)</f>
        <v>0</v>
      </c>
      <c r="CT97" s="69">
        <f>VLOOKUP($A97,'393'!$AG$1:$HM$2,86,FALSE)</f>
        <v>0</v>
      </c>
      <c r="CU97" s="69">
        <f>VLOOKUP($A97,'393'!$AG$1:$HM$2,87,FALSE)</f>
        <v>0</v>
      </c>
      <c r="CV97" s="69">
        <f>VLOOKUP($A97,'393'!$AG$1:$HM$2,88,FALSE)</f>
        <v>0</v>
      </c>
      <c r="CW97" s="75">
        <f>VLOOKUP($A97,'393'!$AG$1:$HM$2,89,FALSE)</f>
        <v>0</v>
      </c>
      <c r="CX97" s="337"/>
      <c r="CY97" s="74">
        <f>VLOOKUP($A97,'393'!$AG$1:$HM$2,90,FALSE)</f>
        <v>0</v>
      </c>
      <c r="CZ97" s="69">
        <f>VLOOKUP($A97,'393'!$AG$1:$HM$2,91,FALSE)</f>
        <v>0</v>
      </c>
      <c r="DA97" s="69">
        <f>VLOOKUP($A97,'393'!$AG$1:$HM$2,92,FALSE)</f>
        <v>0</v>
      </c>
      <c r="DB97" s="69">
        <f>VLOOKUP($A97,'393'!$AG$1:$HM$2,93,FALSE)</f>
        <v>0</v>
      </c>
      <c r="DC97" s="69">
        <f>VLOOKUP($A97,'393'!$AG$1:$HM$2,94,FALSE)</f>
        <v>0</v>
      </c>
      <c r="DD97" s="69">
        <f>VLOOKUP($A97,'393'!$AG$1:$HM$2,95,FALSE)</f>
        <v>0</v>
      </c>
      <c r="DE97" s="75">
        <f>VLOOKUP($A97,'393'!$AG$1:$HM$2,96,FALSE)</f>
        <v>0</v>
      </c>
      <c r="DF97" s="337"/>
      <c r="DG97" s="74">
        <f>VLOOKUP($A97,'393'!$AG$1:$HM$2,97,FALSE)</f>
        <v>0</v>
      </c>
      <c r="DH97" s="69">
        <f>VLOOKUP($A97,'393'!$AG$1:$HM$2,98,FALSE)</f>
        <v>0</v>
      </c>
      <c r="DI97" s="69">
        <f>VLOOKUP($A97,'393'!$AG$1:$HM$2,99,FALSE)</f>
        <v>0</v>
      </c>
      <c r="DJ97" s="69">
        <f>VLOOKUP($A97,'393'!$AG$1:$HM$2,100,FALSE)</f>
        <v>0</v>
      </c>
      <c r="DK97" s="69">
        <f>VLOOKUP($A97,'393'!$AG$1:$HM$2,101,FALSE)</f>
        <v>0</v>
      </c>
      <c r="DL97" s="69">
        <f>VLOOKUP($A97,'393'!$AG$1:$HM$2,102,FALSE)</f>
        <v>0</v>
      </c>
      <c r="DM97" s="75">
        <f>VLOOKUP($A97,'393'!$AG$1:$HM$2,103,FALSE)</f>
        <v>0</v>
      </c>
      <c r="DN97" s="337"/>
      <c r="DO97" s="74">
        <f>VLOOKUP($A97,'393'!$AG$1:$HM$2,104,FALSE)</f>
        <v>0</v>
      </c>
      <c r="DP97" s="69">
        <f>VLOOKUP($A97,'393'!$AG$1:$HM$2,105,FALSE)</f>
        <v>0</v>
      </c>
      <c r="DQ97" s="69">
        <f>VLOOKUP($A97,'393'!$AG$1:$HM$2,106,FALSE)</f>
        <v>0</v>
      </c>
      <c r="DR97" s="69">
        <f>VLOOKUP($A97,'393'!$AG$1:$HM$2,107,FALSE)</f>
        <v>0</v>
      </c>
      <c r="DS97" s="69">
        <f>VLOOKUP($A97,'393'!$AG$1:$HM$2,108,FALSE)</f>
        <v>0</v>
      </c>
      <c r="DT97" s="69">
        <f>VLOOKUP($A97,'393'!$AG$1:$HM$2,109,FALSE)</f>
        <v>0</v>
      </c>
      <c r="DU97" s="75">
        <f>VLOOKUP($A97,'393'!$AG$1:$HM$2,110,FALSE)</f>
        <v>0</v>
      </c>
      <c r="DV97" s="337"/>
      <c r="DW97" s="74">
        <f>VLOOKUP($A97,'393'!$AG$1:$HM$2,111,FALSE)</f>
        <v>0</v>
      </c>
      <c r="DX97" s="69">
        <f>VLOOKUP($A97,'393'!$AG$1:$HM$2,112,FALSE)</f>
        <v>0</v>
      </c>
      <c r="DY97" s="69">
        <f>VLOOKUP($A97,'393'!$AG$1:$HM$2,113,FALSE)</f>
        <v>0</v>
      </c>
      <c r="DZ97" s="69">
        <f>VLOOKUP($A97,'393'!$AG$1:$HM$2,114,FALSE)</f>
        <v>0</v>
      </c>
      <c r="EA97" s="69">
        <f>VLOOKUP($A97,'393'!$AG$1:$HM$2,115,FALSE)</f>
        <v>0</v>
      </c>
      <c r="EB97" s="69">
        <f>VLOOKUP($A97,'393'!$AG$1:$HM$2,116,FALSE)</f>
        <v>0</v>
      </c>
      <c r="EC97" s="75">
        <f>VLOOKUP($A97,'393'!$AG$1:$HM$2,117,FALSE)</f>
        <v>0</v>
      </c>
      <c r="ED97" s="337"/>
      <c r="EE97" s="74">
        <f>VLOOKUP($A97,'393'!$AG$1:$HM$2,118,FALSE)</f>
        <v>0</v>
      </c>
      <c r="EF97" s="69">
        <f>VLOOKUP($A97,'393'!$AG$1:$HM$2,119,FALSE)</f>
        <v>0</v>
      </c>
      <c r="EG97" s="69">
        <f>VLOOKUP($A97,'393'!$AG$1:$HM$2,120,FALSE)</f>
        <v>0</v>
      </c>
      <c r="EH97" s="69">
        <f>VLOOKUP($A97,'393'!$AG$1:$HM$2,121,FALSE)</f>
        <v>0</v>
      </c>
      <c r="EI97" s="69">
        <f>VLOOKUP($A97,'393'!$AG$1:$HM$2,122,FALSE)</f>
        <v>0</v>
      </c>
      <c r="EJ97" s="69">
        <f>VLOOKUP($A97,'393'!$AG$1:$HM$2,123,FALSE)</f>
        <v>0</v>
      </c>
      <c r="EK97" s="75">
        <f>VLOOKUP($A97,'393'!$AG$1:$HM$2,124,FALSE)</f>
        <v>0</v>
      </c>
      <c r="EL97" s="337"/>
      <c r="EM97" s="74">
        <f>VLOOKUP($A97,'393'!$AG$1:$HM$2,125,FALSE)</f>
        <v>0</v>
      </c>
      <c r="EN97" s="69">
        <f>VLOOKUP($A97,'393'!$AG$1:$HM$2,126,FALSE)</f>
        <v>0</v>
      </c>
      <c r="EO97" s="69">
        <f>VLOOKUP($A97,'393'!$AG$1:$HM$2,127,FALSE)</f>
        <v>0</v>
      </c>
      <c r="EP97" s="69">
        <f>VLOOKUP($A97,'393'!$AG$1:$HM$2,128,FALSE)</f>
        <v>0</v>
      </c>
      <c r="EQ97" s="69">
        <f>VLOOKUP($A97,'393'!$AG$1:$HM$2,129,FALSE)</f>
        <v>0</v>
      </c>
      <c r="ER97" s="69">
        <f>VLOOKUP($A97,'393'!$AG$1:$HM$2,130,FALSE)</f>
        <v>0</v>
      </c>
      <c r="ES97" s="75">
        <f>VLOOKUP($A97,'393'!$AG$1:$HM$2,131,FALSE)</f>
        <v>0</v>
      </c>
      <c r="ET97" s="337"/>
      <c r="EU97" s="74">
        <f>VLOOKUP($A97,'393'!$AG$1:$HM$2,132,FALSE)</f>
        <v>0</v>
      </c>
      <c r="EV97" s="69">
        <f>VLOOKUP($A97,'393'!$AG$1:$HM$2,133,FALSE)</f>
        <v>0</v>
      </c>
      <c r="EW97" s="69">
        <f>VLOOKUP($A97,'393'!$AG$1:$HM$2,134,FALSE)</f>
        <v>0</v>
      </c>
      <c r="EX97" s="69">
        <f>VLOOKUP($A97,'393'!$AG$1:$HM$2,135,FALSE)</f>
        <v>0</v>
      </c>
      <c r="EY97" s="69">
        <f>VLOOKUP($A97,'393'!$AG$1:$HM$2,136,FALSE)</f>
        <v>0</v>
      </c>
      <c r="EZ97" s="69">
        <f>VLOOKUP($A97,'393'!$AG$1:$HM$2,137,FALSE)</f>
        <v>0</v>
      </c>
      <c r="FA97" s="75">
        <f>VLOOKUP($A97,'393'!$AG$1:$HM$2,138,FALSE)</f>
        <v>0</v>
      </c>
      <c r="FB97" s="337"/>
      <c r="FC97" s="74">
        <f>VLOOKUP($A97,'393'!$AG$1:$HM$2,139,FALSE)</f>
        <v>0</v>
      </c>
      <c r="FD97" s="69">
        <f>VLOOKUP($A97,'393'!$AG$1:$HM$2,140,FALSE)</f>
        <v>0</v>
      </c>
      <c r="FE97" s="69">
        <f>VLOOKUP($A97,'393'!$AG$1:$HM$2,141,FALSE)</f>
        <v>0</v>
      </c>
      <c r="FF97" s="69">
        <f>VLOOKUP($A97,'393'!$AG$1:$HM$2,142,FALSE)</f>
        <v>0</v>
      </c>
      <c r="FG97" s="69">
        <f>VLOOKUP($A97,'393'!$AG$1:$HM$2,143,FALSE)</f>
        <v>0</v>
      </c>
      <c r="FH97" s="69">
        <f>VLOOKUP($A97,'393'!$AG$1:$HM$2,144,FALSE)</f>
        <v>0</v>
      </c>
      <c r="FI97" s="75">
        <f>VLOOKUP($A97,'393'!$AG$1:$HM$2,145,FALSE)</f>
        <v>0</v>
      </c>
      <c r="FJ97" s="337"/>
      <c r="FK97" s="74">
        <f>VLOOKUP($A97,'393'!$AG$1:$HM$2,146,FALSE)</f>
        <v>0</v>
      </c>
      <c r="FL97" s="69">
        <f>VLOOKUP($A97,'393'!$AG$1:$HM$2,147,FALSE)</f>
        <v>0</v>
      </c>
      <c r="FM97" s="69">
        <f>VLOOKUP($A97,'393'!$AG$1:$HM$2,148,FALSE)</f>
        <v>0</v>
      </c>
      <c r="FN97" s="69">
        <f>VLOOKUP($A97,'393'!$AG$1:$HM$2,149,FALSE)</f>
        <v>0</v>
      </c>
      <c r="FO97" s="69">
        <f>VLOOKUP($A97,'393'!$AG$1:$HM$2,150,FALSE)</f>
        <v>0</v>
      </c>
      <c r="FP97" s="69">
        <f>VLOOKUP($A97,'393'!$AG$1:$HM$2,151,FALSE)</f>
        <v>0</v>
      </c>
      <c r="FQ97" s="75">
        <f>VLOOKUP($A97,'393'!$AG$1:$HM$2,152,FALSE)</f>
        <v>0</v>
      </c>
      <c r="FR97" s="337"/>
      <c r="FS97" s="74">
        <f>VLOOKUP($A97,'393'!$AG$1:$HM$2,153,FALSE)</f>
        <v>0</v>
      </c>
      <c r="FT97" s="69">
        <f>VLOOKUP($A97,'393'!$AG$1:$HM$2,154,FALSE)</f>
        <v>0</v>
      </c>
      <c r="FU97" s="69">
        <f>VLOOKUP($A97,'393'!$AG$1:$HM$2,155,FALSE)</f>
        <v>0</v>
      </c>
      <c r="FV97" s="69">
        <f>VLOOKUP($A97,'393'!$AG$1:$HM$2,156,FALSE)</f>
        <v>0</v>
      </c>
      <c r="FW97" s="69">
        <f>VLOOKUP($A97,'393'!$AG$1:$HM$2,157,FALSE)</f>
        <v>0</v>
      </c>
      <c r="FX97" s="69">
        <f>VLOOKUP($A97,'393'!$AG$1:$HM$2,158,FALSE)</f>
        <v>0</v>
      </c>
      <c r="FY97" s="75">
        <f>VLOOKUP($A97,'393'!$AG$1:$HM$2,159,FALSE)</f>
        <v>0</v>
      </c>
      <c r="FZ97" s="337"/>
      <c r="GA97" s="74">
        <f>VLOOKUP($A97,'393'!$AG$1:$HM$2,160,FALSE)</f>
        <v>0</v>
      </c>
      <c r="GB97" s="69">
        <f>VLOOKUP($A97,'393'!$AG$1:$HM$2,161,FALSE)</f>
        <v>0</v>
      </c>
      <c r="GC97" s="69">
        <f>VLOOKUP($A97,'393'!$AG$1:$HM$2,162,FALSE)</f>
        <v>0</v>
      </c>
      <c r="GD97" s="69">
        <f>VLOOKUP($A97,'393'!$AG$1:$HM$2,163,FALSE)</f>
        <v>0</v>
      </c>
      <c r="GE97" s="69">
        <f>VLOOKUP($A97,'393'!$AG$1:$HM$2,164,FALSE)</f>
        <v>0</v>
      </c>
      <c r="GF97" s="69">
        <f>VLOOKUP($A97,'393'!$AG$1:$HM$2,165,FALSE)</f>
        <v>0</v>
      </c>
      <c r="GG97" s="75">
        <f>VLOOKUP($A97,'393'!$AG$1:$HM$2,166,FALSE)</f>
        <v>0</v>
      </c>
      <c r="GH97" s="337"/>
      <c r="GI97" s="74">
        <f>VLOOKUP($A97,'393'!$AG$1:$HM$2,167,FALSE)</f>
        <v>0</v>
      </c>
      <c r="GJ97" s="69">
        <f>VLOOKUP($A97,'393'!$AG$1:$HM$2,168,FALSE)</f>
        <v>0</v>
      </c>
      <c r="GK97" s="69">
        <f>VLOOKUP($A97,'393'!$AG$1:$HM$2,169,FALSE)</f>
        <v>0</v>
      </c>
      <c r="GL97" s="69">
        <f>VLOOKUP($A97,'393'!$AG$1:$HM$2,170,FALSE)</f>
        <v>0</v>
      </c>
      <c r="GM97" s="69">
        <f>VLOOKUP($A97,'393'!$AG$1:$HM$2,171,FALSE)</f>
        <v>0</v>
      </c>
      <c r="GN97" s="69">
        <f>VLOOKUP($A97,'393'!$AG$1:$HM$2,172,FALSE)</f>
        <v>0</v>
      </c>
      <c r="GO97" s="75">
        <f>VLOOKUP($A97,'393'!$AG$1:$HM$2,173,FALSE)</f>
        <v>0</v>
      </c>
      <c r="GP97" s="337"/>
      <c r="GQ97" s="74">
        <f>VLOOKUP($A97,'393'!$AG$1:$HM$2,174,FALSE)</f>
        <v>0</v>
      </c>
      <c r="GR97" s="69">
        <f>VLOOKUP($A97,'393'!$AG$1:$HM$2,175,FALSE)</f>
        <v>0</v>
      </c>
      <c r="GS97" s="69">
        <f>VLOOKUP($A97,'393'!$AG$1:$HM$2,176,FALSE)</f>
        <v>0</v>
      </c>
      <c r="GT97" s="69">
        <f>VLOOKUP($A97,'393'!$AG$1:$HM$2,177,FALSE)</f>
        <v>0</v>
      </c>
      <c r="GU97" s="69">
        <f>VLOOKUP($A97,'393'!$AG$1:$HM$2,178,FALSE)</f>
        <v>0</v>
      </c>
      <c r="GV97" s="69">
        <f>VLOOKUP($A97,'393'!$AG$1:$HM$2,179,FALSE)</f>
        <v>0</v>
      </c>
      <c r="GW97" s="75">
        <f>VLOOKUP($A97,'393'!$AG$1:$HM$2,180,FALSE)</f>
        <v>0</v>
      </c>
      <c r="GX97" s="337"/>
      <c r="GY97" s="74">
        <f>VLOOKUP($A97,'393'!$AG$1:$HM$2,181,FALSE)</f>
        <v>0</v>
      </c>
      <c r="GZ97" s="69">
        <f>VLOOKUP($A97,'393'!$AG$1:$HM$2,182,FALSE)</f>
        <v>0</v>
      </c>
      <c r="HA97" s="69">
        <f>VLOOKUP($A97,'393'!$AG$1:$HM$2,183,FALSE)</f>
        <v>0</v>
      </c>
      <c r="HB97" s="69">
        <f>VLOOKUP($A97,'393'!$AG$1:$HM$2,184,FALSE)</f>
        <v>0</v>
      </c>
      <c r="HC97" s="69">
        <f>VLOOKUP($A97,'393'!$AG$1:$HM$2,185,FALSE)</f>
        <v>0</v>
      </c>
      <c r="HD97" s="69">
        <f>VLOOKUP($A97,'393'!$AG$1:$HM$2,186,FALSE)</f>
        <v>0</v>
      </c>
      <c r="HE97" s="124">
        <f>VLOOKUP($A97,'393'!$AG$1:$HM$2,187,FALSE)</f>
        <v>0</v>
      </c>
      <c r="HF97" s="24"/>
    </row>
    <row r="98" spans="1:214" x14ac:dyDescent="0.25">
      <c r="A98" s="290">
        <f t="shared" si="0"/>
        <v>294</v>
      </c>
      <c r="B98" s="290">
        <f>VLOOKUP($A98,'394'!$AG$1:$HM$2,2,FALSE)</f>
        <v>0</v>
      </c>
      <c r="C98" s="291">
        <f>VLOOKUP($A98,'394'!$AG$1:$HM$2,3,FALSE)</f>
        <v>0</v>
      </c>
      <c r="D98" s="290">
        <f>VLOOKUP($A98,'394'!$AG$1:$HM$2,4,FALSE)</f>
        <v>0</v>
      </c>
      <c r="E98" s="292">
        <f>VLOOKUP($A98,'394'!$AG$1:$HM$2,5,FALSE)</f>
        <v>0</v>
      </c>
      <c r="F98" s="337"/>
      <c r="G98" s="73">
        <f>VLOOKUP($A98,'394'!$AG$1:$HM$2,6,FALSE)</f>
        <v>0</v>
      </c>
      <c r="H98" s="24">
        <f>VLOOKUP($A98,'394'!$AG$1:$HM$2,7,FALSE)</f>
        <v>0</v>
      </c>
      <c r="I98" s="24">
        <f>VLOOKUP($A98,'394'!$AG$1:$HM$2,8,FALSE)</f>
        <v>0</v>
      </c>
      <c r="J98" s="24">
        <f>VLOOKUP($A98,'394'!$AG$1:$HM$2,9,FALSE)</f>
        <v>0</v>
      </c>
      <c r="K98" s="24">
        <f>VLOOKUP($A98,'394'!$AG$1:$HM$2,10,FALSE)</f>
        <v>0</v>
      </c>
      <c r="L98" s="24">
        <f>VLOOKUP($A98,'394'!$AG$1:$HM$2,11,FALSE)</f>
        <v>0</v>
      </c>
      <c r="M98" s="137">
        <f>VLOOKUP($A98,'394'!$AG$1:$HM$2,12,FALSE)</f>
        <v>0</v>
      </c>
      <c r="N98" s="337"/>
      <c r="O98" s="74">
        <f>VLOOKUP($A98,'394'!$AG$1:$HM$2,13,FALSE)</f>
        <v>0</v>
      </c>
      <c r="P98" s="69">
        <f>VLOOKUP($A98,'394'!$AG$1:$HM$2,14,FALSE)</f>
        <v>0</v>
      </c>
      <c r="Q98" s="69">
        <f>VLOOKUP($A98,'394'!$AG$1:$HM$2,15,FALSE)</f>
        <v>0</v>
      </c>
      <c r="R98" s="69">
        <f>VLOOKUP($A98,'394'!$AG$1:$HM$2,16,FALSE)</f>
        <v>0</v>
      </c>
      <c r="S98" s="69">
        <f>VLOOKUP($A98,'394'!$AG$1:$HM$2,17,FALSE)</f>
        <v>0</v>
      </c>
      <c r="T98" s="69">
        <f>VLOOKUP($A98,'394'!$AG$1:$HM$2,18,FALSE)</f>
        <v>0</v>
      </c>
      <c r="U98" s="75">
        <f>VLOOKUP($A98,'394'!$AG$1:$HM$2,19,FALSE)</f>
        <v>0</v>
      </c>
      <c r="V98" s="337"/>
      <c r="W98" s="74">
        <f>VLOOKUP($A98,'394'!$AG$1:$HM$2,20,FALSE)</f>
        <v>0</v>
      </c>
      <c r="X98" s="69">
        <f>VLOOKUP($A98,'394'!$AG$1:$HM$2,21,FALSE)</f>
        <v>0</v>
      </c>
      <c r="Y98" s="69">
        <f>VLOOKUP($A98,'394'!$AG$1:$HM$2,22,FALSE)</f>
        <v>0</v>
      </c>
      <c r="Z98" s="69">
        <f>VLOOKUP($A98,'394'!$AG$1:$HM$2,23,FALSE)</f>
        <v>0</v>
      </c>
      <c r="AA98" s="69">
        <f>VLOOKUP($A98,'394'!$AG$1:$HM$2,24,FALSE)</f>
        <v>0</v>
      </c>
      <c r="AB98" s="69">
        <f>VLOOKUP($A98,'394'!$AG$1:$HM$2,25,FALSE)</f>
        <v>0</v>
      </c>
      <c r="AC98" s="75">
        <f>VLOOKUP($A98,'394'!$AG$1:$HM$2,26,FALSE)</f>
        <v>0</v>
      </c>
      <c r="AD98" s="337"/>
      <c r="AE98" s="74">
        <f>VLOOKUP($A98,'394'!$AG$1:$HM$2,27,FALSE)</f>
        <v>0</v>
      </c>
      <c r="AF98" s="69">
        <f>VLOOKUP($A98,'394'!$AG$1:$HM$2,28,FALSE)</f>
        <v>0</v>
      </c>
      <c r="AG98" s="69">
        <f>VLOOKUP($A98,'394'!$AG$1:$HM$2,29,FALSE)</f>
        <v>0</v>
      </c>
      <c r="AH98" s="69">
        <f>VLOOKUP($A98,'394'!$AG$1:$HM$2,30,FALSE)</f>
        <v>0</v>
      </c>
      <c r="AI98" s="69">
        <f>VLOOKUP($A98,'394'!$AG$1:$HM$2,31,FALSE)</f>
        <v>0</v>
      </c>
      <c r="AJ98" s="69">
        <f>VLOOKUP($A98,'394'!$AG$1:$HM$2,32,FALSE)</f>
        <v>0</v>
      </c>
      <c r="AK98" s="75">
        <f>VLOOKUP($A98,'394'!$AG$1:$HM$2,33,FALSE)</f>
        <v>0</v>
      </c>
      <c r="AL98" s="337"/>
      <c r="AM98" s="74">
        <f>VLOOKUP($A98,'394'!$AG$1:$HM$2,34,FALSE)</f>
        <v>0</v>
      </c>
      <c r="AN98" s="69">
        <f>VLOOKUP($A98,'394'!$AG$1:$HM$2,35,FALSE)</f>
        <v>0</v>
      </c>
      <c r="AO98" s="69">
        <f>VLOOKUP($A98,'394'!$AG$1:$HM$2,36,FALSE)</f>
        <v>0</v>
      </c>
      <c r="AP98" s="69">
        <f>VLOOKUP($A98,'394'!$AG$1:$HM$2,37,FALSE)</f>
        <v>0</v>
      </c>
      <c r="AQ98" s="69">
        <f>VLOOKUP($A98,'394'!$AG$1:$HM$2,38,FALSE)</f>
        <v>0</v>
      </c>
      <c r="AR98" s="69">
        <f>VLOOKUP($A98,'394'!$AG$1:$HM$2,39,FALSE)</f>
        <v>0</v>
      </c>
      <c r="AS98" s="75">
        <f>VLOOKUP($A98,'394'!$AG$1:$HM$2,40,FALSE)</f>
        <v>0</v>
      </c>
      <c r="AT98" s="337"/>
      <c r="AU98" s="74">
        <f>VLOOKUP($A98,'394'!$AG$1:$HM$2,41,FALSE)</f>
        <v>0</v>
      </c>
      <c r="AV98" s="69">
        <f>VLOOKUP($A98,'394'!$AG$1:$HM$2,42,FALSE)</f>
        <v>0</v>
      </c>
      <c r="AW98" s="69">
        <f>VLOOKUP($A98,'394'!$AG$1:$HM$2,43,FALSE)</f>
        <v>0</v>
      </c>
      <c r="AX98" s="69">
        <f>VLOOKUP($A98,'394'!$AG$1:$HM$2,44,FALSE)</f>
        <v>0</v>
      </c>
      <c r="AY98" s="69">
        <f>VLOOKUP($A98,'394'!$AG$1:$HM$2,45,FALSE)</f>
        <v>0</v>
      </c>
      <c r="AZ98" s="69">
        <f>VLOOKUP($A98,'394'!$AG$1:$HM$2,46,FALSE)</f>
        <v>0</v>
      </c>
      <c r="BA98" s="75">
        <f>VLOOKUP($A98,'394'!$AG$1:$HM$2,47,FALSE)</f>
        <v>0</v>
      </c>
      <c r="BB98" s="337"/>
      <c r="BC98" s="74">
        <f>VLOOKUP($A98,'394'!$AG$1:$HM$2,48,FALSE)</f>
        <v>0</v>
      </c>
      <c r="BD98" s="69">
        <f>VLOOKUP($A98,'394'!$AG$1:$HM$2,49,FALSE)</f>
        <v>0</v>
      </c>
      <c r="BE98" s="69">
        <f>VLOOKUP($A98,'394'!$AG$1:$HM$2,50,FALSE)</f>
        <v>0</v>
      </c>
      <c r="BF98" s="69">
        <f>VLOOKUP($A98,'394'!$AG$1:$HM$2,51,FALSE)</f>
        <v>0</v>
      </c>
      <c r="BG98" s="69">
        <f>VLOOKUP($A98,'394'!$AG$1:$HM$2,52,FALSE)</f>
        <v>0</v>
      </c>
      <c r="BH98" s="69">
        <f>VLOOKUP($A98,'394'!$AG$1:$HM$2,53,FALSE)</f>
        <v>0</v>
      </c>
      <c r="BI98" s="75">
        <f>VLOOKUP($A98,'394'!$AG$1:$HM$2,54,FALSE)</f>
        <v>0</v>
      </c>
      <c r="BJ98" s="337"/>
      <c r="BK98" s="74">
        <f>VLOOKUP($A98,'394'!$AG$1:$HM$2,55,FALSE)</f>
        <v>0</v>
      </c>
      <c r="BL98" s="69">
        <f>VLOOKUP($A98,'394'!$AG$1:$HM$2,56,FALSE)</f>
        <v>0</v>
      </c>
      <c r="BM98" s="69">
        <f>VLOOKUP($A98,'394'!$AG$1:$HM$2,57,FALSE)</f>
        <v>0</v>
      </c>
      <c r="BN98" s="69">
        <f>VLOOKUP($A98,'394'!$AG$1:$HM$2,58,FALSE)</f>
        <v>0</v>
      </c>
      <c r="BO98" s="69">
        <f>VLOOKUP($A98,'394'!$AG$1:$HM$2,59,FALSE)</f>
        <v>0</v>
      </c>
      <c r="BP98" s="69">
        <f>VLOOKUP($A98,'394'!$AG$1:$HM$2,60,FALSE)</f>
        <v>0</v>
      </c>
      <c r="BQ98" s="75">
        <f>VLOOKUP($A98,'394'!$AG$1:$HM$2,61,FALSE)</f>
        <v>0</v>
      </c>
      <c r="BR98" s="337"/>
      <c r="BS98" s="74">
        <f>VLOOKUP($A98,'394'!$AG$1:$HM$2,62,FALSE)</f>
        <v>0</v>
      </c>
      <c r="BT98" s="69">
        <f>VLOOKUP($A98,'394'!$AG$1:$HM$2,63,FALSE)</f>
        <v>0</v>
      </c>
      <c r="BU98" s="69">
        <f>VLOOKUP($A98,'394'!$AG$1:$HM$2,64,FALSE)</f>
        <v>0</v>
      </c>
      <c r="BV98" s="69">
        <f>VLOOKUP($A98,'394'!$AG$1:$HM$2,65,FALSE)</f>
        <v>0</v>
      </c>
      <c r="BW98" s="69">
        <f>VLOOKUP($A98,'394'!$AG$1:$HM$2,66,FALSE)</f>
        <v>0</v>
      </c>
      <c r="BX98" s="69">
        <f>VLOOKUP($A98,'394'!$AG$1:$HM$2,67,FALSE)</f>
        <v>0</v>
      </c>
      <c r="BY98" s="75">
        <f>VLOOKUP($A98,'394'!$AG$1:$HM$2,68,FALSE)</f>
        <v>0</v>
      </c>
      <c r="BZ98" s="337"/>
      <c r="CA98" s="74">
        <f>VLOOKUP($A98,'394'!$AG$1:$HM$2,69,FALSE)</f>
        <v>0</v>
      </c>
      <c r="CB98" s="69">
        <f>VLOOKUP($A98,'394'!$AG$1:$HM$2,70,FALSE)</f>
        <v>0</v>
      </c>
      <c r="CC98" s="69">
        <f>VLOOKUP($A98,'394'!$AG$1:$HM$2,71,FALSE)</f>
        <v>0</v>
      </c>
      <c r="CD98" s="69">
        <f>VLOOKUP($A98,'394'!$AG$1:$HM$2,72,FALSE)</f>
        <v>0</v>
      </c>
      <c r="CE98" s="69">
        <f>VLOOKUP($A98,'394'!$AG$1:$HM$2,73,FALSE)</f>
        <v>0</v>
      </c>
      <c r="CF98" s="69">
        <f>VLOOKUP($A98,'394'!$AG$1:$HM$2,74,FALSE)</f>
        <v>0</v>
      </c>
      <c r="CG98" s="75">
        <f>VLOOKUP($A98,'394'!$AG$1:$HM$2,75,FALSE)</f>
        <v>0</v>
      </c>
      <c r="CH98" s="337"/>
      <c r="CI98" s="74">
        <f>VLOOKUP($A98,'394'!$AG$1:$HM$2,76,FALSE)</f>
        <v>0</v>
      </c>
      <c r="CJ98" s="69">
        <f>VLOOKUP($A98,'394'!$AG$1:$HM$2,77,FALSE)</f>
        <v>0</v>
      </c>
      <c r="CK98" s="69">
        <f>VLOOKUP($A98,'394'!$AG$1:$HM$2,78,FALSE)</f>
        <v>0</v>
      </c>
      <c r="CL98" s="69">
        <f>VLOOKUP($A98,'394'!$AG$1:$HM$2,79,FALSE)</f>
        <v>0</v>
      </c>
      <c r="CM98" s="69">
        <f>VLOOKUP($A98,'394'!$AG$1:$HM$2,80,FALSE)</f>
        <v>0</v>
      </c>
      <c r="CN98" s="69">
        <f>VLOOKUP($A98,'394'!$AG$1:$HM$2,81,FALSE)</f>
        <v>0</v>
      </c>
      <c r="CO98" s="75">
        <f>VLOOKUP($A98,'394'!$AG$1:$HM$2,82,FALSE)</f>
        <v>0</v>
      </c>
      <c r="CP98" s="337"/>
      <c r="CQ98" s="74">
        <f>VLOOKUP($A98,'394'!$AG$1:$HM$2,83,FALSE)</f>
        <v>0</v>
      </c>
      <c r="CR98" s="69">
        <f>VLOOKUP($A98,'394'!$AG$1:$HM$2,84,FALSE)</f>
        <v>0</v>
      </c>
      <c r="CS98" s="69">
        <f>VLOOKUP($A98,'394'!$AG$1:$HM$2,85,FALSE)</f>
        <v>0</v>
      </c>
      <c r="CT98" s="69">
        <f>VLOOKUP($A98,'394'!$AG$1:$HM$2,86,FALSE)</f>
        <v>0</v>
      </c>
      <c r="CU98" s="69">
        <f>VLOOKUP($A98,'394'!$AG$1:$HM$2,87,FALSE)</f>
        <v>0</v>
      </c>
      <c r="CV98" s="69">
        <f>VLOOKUP($A98,'394'!$AG$1:$HM$2,88,FALSE)</f>
        <v>0</v>
      </c>
      <c r="CW98" s="75">
        <f>VLOOKUP($A98,'394'!$AG$1:$HM$2,89,FALSE)</f>
        <v>0</v>
      </c>
      <c r="CX98" s="337"/>
      <c r="CY98" s="74">
        <f>VLOOKUP($A98,'394'!$AG$1:$HM$2,90,FALSE)</f>
        <v>0</v>
      </c>
      <c r="CZ98" s="69">
        <f>VLOOKUP($A98,'394'!$AG$1:$HM$2,91,FALSE)</f>
        <v>0</v>
      </c>
      <c r="DA98" s="69">
        <f>VLOOKUP($A98,'394'!$AG$1:$HM$2,92,FALSE)</f>
        <v>0</v>
      </c>
      <c r="DB98" s="69">
        <f>VLOOKUP($A98,'394'!$AG$1:$HM$2,93,FALSE)</f>
        <v>0</v>
      </c>
      <c r="DC98" s="69">
        <f>VLOOKUP($A98,'394'!$AG$1:$HM$2,94,FALSE)</f>
        <v>0</v>
      </c>
      <c r="DD98" s="69">
        <f>VLOOKUP($A98,'394'!$AG$1:$HM$2,95,FALSE)</f>
        <v>0</v>
      </c>
      <c r="DE98" s="75">
        <f>VLOOKUP($A98,'394'!$AG$1:$HM$2,96,FALSE)</f>
        <v>0</v>
      </c>
      <c r="DF98" s="337"/>
      <c r="DG98" s="74">
        <f>VLOOKUP($A98,'394'!$AG$1:$HM$2,97,FALSE)</f>
        <v>0</v>
      </c>
      <c r="DH98" s="69">
        <f>VLOOKUP($A98,'394'!$AG$1:$HM$2,98,FALSE)</f>
        <v>0</v>
      </c>
      <c r="DI98" s="69">
        <f>VLOOKUP($A98,'394'!$AG$1:$HM$2,99,FALSE)</f>
        <v>0</v>
      </c>
      <c r="DJ98" s="69">
        <f>VLOOKUP($A98,'394'!$AG$1:$HM$2,100,FALSE)</f>
        <v>0</v>
      </c>
      <c r="DK98" s="69">
        <f>VLOOKUP($A98,'394'!$AG$1:$HM$2,101,FALSE)</f>
        <v>0</v>
      </c>
      <c r="DL98" s="69">
        <f>VLOOKUP($A98,'394'!$AG$1:$HM$2,102,FALSE)</f>
        <v>0</v>
      </c>
      <c r="DM98" s="75">
        <f>VLOOKUP($A98,'394'!$AG$1:$HM$2,103,FALSE)</f>
        <v>0</v>
      </c>
      <c r="DN98" s="337"/>
      <c r="DO98" s="74">
        <f>VLOOKUP($A98,'394'!$AG$1:$HM$2,104,FALSE)</f>
        <v>0</v>
      </c>
      <c r="DP98" s="69">
        <f>VLOOKUP($A98,'394'!$AG$1:$HM$2,105,FALSE)</f>
        <v>0</v>
      </c>
      <c r="DQ98" s="69">
        <f>VLOOKUP($A98,'394'!$AG$1:$HM$2,106,FALSE)</f>
        <v>0</v>
      </c>
      <c r="DR98" s="69">
        <f>VLOOKUP($A98,'394'!$AG$1:$HM$2,107,FALSE)</f>
        <v>0</v>
      </c>
      <c r="DS98" s="69">
        <f>VLOOKUP($A98,'394'!$AG$1:$HM$2,108,FALSE)</f>
        <v>0</v>
      </c>
      <c r="DT98" s="69">
        <f>VLOOKUP($A98,'394'!$AG$1:$HM$2,109,FALSE)</f>
        <v>0</v>
      </c>
      <c r="DU98" s="75">
        <f>VLOOKUP($A98,'394'!$AG$1:$HM$2,110,FALSE)</f>
        <v>0</v>
      </c>
      <c r="DV98" s="337"/>
      <c r="DW98" s="74">
        <f>VLOOKUP($A98,'394'!$AG$1:$HM$2,111,FALSE)</f>
        <v>0</v>
      </c>
      <c r="DX98" s="69">
        <f>VLOOKUP($A98,'394'!$AG$1:$HM$2,112,FALSE)</f>
        <v>0</v>
      </c>
      <c r="DY98" s="69">
        <f>VLOOKUP($A98,'394'!$AG$1:$HM$2,113,FALSE)</f>
        <v>0</v>
      </c>
      <c r="DZ98" s="69">
        <f>VLOOKUP($A98,'394'!$AG$1:$HM$2,114,FALSE)</f>
        <v>0</v>
      </c>
      <c r="EA98" s="69">
        <f>VLOOKUP($A98,'394'!$AG$1:$HM$2,115,FALSE)</f>
        <v>0</v>
      </c>
      <c r="EB98" s="69">
        <f>VLOOKUP($A98,'394'!$AG$1:$HM$2,116,FALSE)</f>
        <v>0</v>
      </c>
      <c r="EC98" s="75">
        <f>VLOOKUP($A98,'394'!$AG$1:$HM$2,117,FALSE)</f>
        <v>0</v>
      </c>
      <c r="ED98" s="337"/>
      <c r="EE98" s="74">
        <f>VLOOKUP($A98,'394'!$AG$1:$HM$2,118,FALSE)</f>
        <v>0</v>
      </c>
      <c r="EF98" s="69">
        <f>VLOOKUP($A98,'394'!$AG$1:$HM$2,119,FALSE)</f>
        <v>0</v>
      </c>
      <c r="EG98" s="69">
        <f>VLOOKUP($A98,'394'!$AG$1:$HM$2,120,FALSE)</f>
        <v>0</v>
      </c>
      <c r="EH98" s="69">
        <f>VLOOKUP($A98,'394'!$AG$1:$HM$2,121,FALSE)</f>
        <v>0</v>
      </c>
      <c r="EI98" s="69">
        <f>VLOOKUP($A98,'394'!$AG$1:$HM$2,122,FALSE)</f>
        <v>0</v>
      </c>
      <c r="EJ98" s="69">
        <f>VLOOKUP($A98,'394'!$AG$1:$HM$2,123,FALSE)</f>
        <v>0</v>
      </c>
      <c r="EK98" s="75">
        <f>VLOOKUP($A98,'394'!$AG$1:$HM$2,124,FALSE)</f>
        <v>0</v>
      </c>
      <c r="EL98" s="337"/>
      <c r="EM98" s="74">
        <f>VLOOKUP($A98,'394'!$AG$1:$HM$2,125,FALSE)</f>
        <v>0</v>
      </c>
      <c r="EN98" s="69">
        <f>VLOOKUP($A98,'394'!$AG$1:$HM$2,126,FALSE)</f>
        <v>0</v>
      </c>
      <c r="EO98" s="69">
        <f>VLOOKUP($A98,'394'!$AG$1:$HM$2,127,FALSE)</f>
        <v>0</v>
      </c>
      <c r="EP98" s="69">
        <f>VLOOKUP($A98,'394'!$AG$1:$HM$2,128,FALSE)</f>
        <v>0</v>
      </c>
      <c r="EQ98" s="69">
        <f>VLOOKUP($A98,'394'!$AG$1:$HM$2,129,FALSE)</f>
        <v>0</v>
      </c>
      <c r="ER98" s="69">
        <f>VLOOKUP($A98,'394'!$AG$1:$HM$2,130,FALSE)</f>
        <v>0</v>
      </c>
      <c r="ES98" s="75">
        <f>VLOOKUP($A98,'394'!$AG$1:$HM$2,131,FALSE)</f>
        <v>0</v>
      </c>
      <c r="ET98" s="337"/>
      <c r="EU98" s="74">
        <f>VLOOKUP($A98,'394'!$AG$1:$HM$2,132,FALSE)</f>
        <v>0</v>
      </c>
      <c r="EV98" s="69">
        <f>VLOOKUP($A98,'394'!$AG$1:$HM$2,133,FALSE)</f>
        <v>0</v>
      </c>
      <c r="EW98" s="69">
        <f>VLOOKUP($A98,'394'!$AG$1:$HM$2,134,FALSE)</f>
        <v>0</v>
      </c>
      <c r="EX98" s="69">
        <f>VLOOKUP($A98,'394'!$AG$1:$HM$2,135,FALSE)</f>
        <v>0</v>
      </c>
      <c r="EY98" s="69">
        <f>VLOOKUP($A98,'394'!$AG$1:$HM$2,136,FALSE)</f>
        <v>0</v>
      </c>
      <c r="EZ98" s="69">
        <f>VLOOKUP($A98,'394'!$AG$1:$HM$2,137,FALSE)</f>
        <v>0</v>
      </c>
      <c r="FA98" s="75">
        <f>VLOOKUP($A98,'394'!$AG$1:$HM$2,138,FALSE)</f>
        <v>0</v>
      </c>
      <c r="FB98" s="337"/>
      <c r="FC98" s="74">
        <f>VLOOKUP($A98,'394'!$AG$1:$HM$2,139,FALSE)</f>
        <v>0</v>
      </c>
      <c r="FD98" s="69">
        <f>VLOOKUP($A98,'394'!$AG$1:$HM$2,140,FALSE)</f>
        <v>0</v>
      </c>
      <c r="FE98" s="69">
        <f>VLOOKUP($A98,'394'!$AG$1:$HM$2,141,FALSE)</f>
        <v>0</v>
      </c>
      <c r="FF98" s="69">
        <f>VLOOKUP($A98,'394'!$AG$1:$HM$2,142,FALSE)</f>
        <v>0</v>
      </c>
      <c r="FG98" s="69">
        <f>VLOOKUP($A98,'394'!$AG$1:$HM$2,143,FALSE)</f>
        <v>0</v>
      </c>
      <c r="FH98" s="69">
        <f>VLOOKUP($A98,'394'!$AG$1:$HM$2,144,FALSE)</f>
        <v>0</v>
      </c>
      <c r="FI98" s="75">
        <f>VLOOKUP($A98,'394'!$AG$1:$HM$2,145,FALSE)</f>
        <v>0</v>
      </c>
      <c r="FJ98" s="337"/>
      <c r="FK98" s="74">
        <f>VLOOKUP($A98,'394'!$AG$1:$HM$2,146,FALSE)</f>
        <v>0</v>
      </c>
      <c r="FL98" s="69">
        <f>VLOOKUP($A98,'394'!$AG$1:$HM$2,147,FALSE)</f>
        <v>0</v>
      </c>
      <c r="FM98" s="69">
        <f>VLOOKUP($A98,'394'!$AG$1:$HM$2,148,FALSE)</f>
        <v>0</v>
      </c>
      <c r="FN98" s="69">
        <f>VLOOKUP($A98,'394'!$AG$1:$HM$2,149,FALSE)</f>
        <v>0</v>
      </c>
      <c r="FO98" s="69">
        <f>VLOOKUP($A98,'394'!$AG$1:$HM$2,150,FALSE)</f>
        <v>0</v>
      </c>
      <c r="FP98" s="69">
        <f>VLOOKUP($A98,'394'!$AG$1:$HM$2,151,FALSE)</f>
        <v>0</v>
      </c>
      <c r="FQ98" s="75">
        <f>VLOOKUP($A98,'394'!$AG$1:$HM$2,152,FALSE)</f>
        <v>0</v>
      </c>
      <c r="FR98" s="337"/>
      <c r="FS98" s="74">
        <f>VLOOKUP($A98,'394'!$AG$1:$HM$2,153,FALSE)</f>
        <v>0</v>
      </c>
      <c r="FT98" s="69">
        <f>VLOOKUP($A98,'394'!$AG$1:$HM$2,154,FALSE)</f>
        <v>0</v>
      </c>
      <c r="FU98" s="69">
        <f>VLOOKUP($A98,'394'!$AG$1:$HM$2,155,FALSE)</f>
        <v>0</v>
      </c>
      <c r="FV98" s="69">
        <f>VLOOKUP($A98,'394'!$AG$1:$HM$2,156,FALSE)</f>
        <v>0</v>
      </c>
      <c r="FW98" s="69">
        <f>VLOOKUP($A98,'394'!$AG$1:$HM$2,157,FALSE)</f>
        <v>0</v>
      </c>
      <c r="FX98" s="69">
        <f>VLOOKUP($A98,'394'!$AG$1:$HM$2,158,FALSE)</f>
        <v>0</v>
      </c>
      <c r="FY98" s="75">
        <f>VLOOKUP($A98,'394'!$AG$1:$HM$2,159,FALSE)</f>
        <v>0</v>
      </c>
      <c r="FZ98" s="337"/>
      <c r="GA98" s="74">
        <f>VLOOKUP($A98,'394'!$AG$1:$HM$2,160,FALSE)</f>
        <v>0</v>
      </c>
      <c r="GB98" s="69">
        <f>VLOOKUP($A98,'394'!$AG$1:$HM$2,161,FALSE)</f>
        <v>0</v>
      </c>
      <c r="GC98" s="69">
        <f>VLOOKUP($A98,'394'!$AG$1:$HM$2,162,FALSE)</f>
        <v>0</v>
      </c>
      <c r="GD98" s="69">
        <f>VLOOKUP($A98,'394'!$AG$1:$HM$2,163,FALSE)</f>
        <v>0</v>
      </c>
      <c r="GE98" s="69">
        <f>VLOOKUP($A98,'394'!$AG$1:$HM$2,164,FALSE)</f>
        <v>0</v>
      </c>
      <c r="GF98" s="69">
        <f>VLOOKUP($A98,'394'!$AG$1:$HM$2,165,FALSE)</f>
        <v>0</v>
      </c>
      <c r="GG98" s="75">
        <f>VLOOKUP($A98,'394'!$AG$1:$HM$2,166,FALSE)</f>
        <v>0</v>
      </c>
      <c r="GH98" s="337"/>
      <c r="GI98" s="74">
        <f>VLOOKUP($A98,'394'!$AG$1:$HM$2,167,FALSE)</f>
        <v>0</v>
      </c>
      <c r="GJ98" s="69">
        <f>VLOOKUP($A98,'394'!$AG$1:$HM$2,168,FALSE)</f>
        <v>0</v>
      </c>
      <c r="GK98" s="69">
        <f>VLOOKUP($A98,'394'!$AG$1:$HM$2,169,FALSE)</f>
        <v>0</v>
      </c>
      <c r="GL98" s="69">
        <f>VLOOKUP($A98,'394'!$AG$1:$HM$2,170,FALSE)</f>
        <v>0</v>
      </c>
      <c r="GM98" s="69">
        <f>VLOOKUP($A98,'394'!$AG$1:$HM$2,171,FALSE)</f>
        <v>0</v>
      </c>
      <c r="GN98" s="69">
        <f>VLOOKUP($A98,'394'!$AG$1:$HM$2,172,FALSE)</f>
        <v>0</v>
      </c>
      <c r="GO98" s="75">
        <f>VLOOKUP($A98,'394'!$AG$1:$HM$2,173,FALSE)</f>
        <v>0</v>
      </c>
      <c r="GP98" s="337"/>
      <c r="GQ98" s="74">
        <f>VLOOKUP($A98,'394'!$AG$1:$HM$2,174,FALSE)</f>
        <v>0</v>
      </c>
      <c r="GR98" s="69">
        <f>VLOOKUP($A98,'394'!$AG$1:$HM$2,175,FALSE)</f>
        <v>0</v>
      </c>
      <c r="GS98" s="69">
        <f>VLOOKUP($A98,'394'!$AG$1:$HM$2,176,FALSE)</f>
        <v>0</v>
      </c>
      <c r="GT98" s="69">
        <f>VLOOKUP($A98,'394'!$AG$1:$HM$2,177,FALSE)</f>
        <v>0</v>
      </c>
      <c r="GU98" s="69">
        <f>VLOOKUP($A98,'394'!$AG$1:$HM$2,178,FALSE)</f>
        <v>0</v>
      </c>
      <c r="GV98" s="69">
        <f>VLOOKUP($A98,'394'!$AG$1:$HM$2,179,FALSE)</f>
        <v>0</v>
      </c>
      <c r="GW98" s="75">
        <f>VLOOKUP($A98,'394'!$AG$1:$HM$2,180,FALSE)</f>
        <v>0</v>
      </c>
      <c r="GX98" s="337"/>
      <c r="GY98" s="74">
        <f>VLOOKUP($A98,'394'!$AG$1:$HM$2,181,FALSE)</f>
        <v>0</v>
      </c>
      <c r="GZ98" s="69">
        <f>VLOOKUP($A98,'394'!$AG$1:$HM$2,182,FALSE)</f>
        <v>0</v>
      </c>
      <c r="HA98" s="69">
        <f>VLOOKUP($A98,'394'!$AG$1:$HM$2,183,FALSE)</f>
        <v>0</v>
      </c>
      <c r="HB98" s="69">
        <f>VLOOKUP($A98,'394'!$AG$1:$HM$2,184,FALSE)</f>
        <v>0</v>
      </c>
      <c r="HC98" s="69">
        <f>VLOOKUP($A98,'394'!$AG$1:$HM$2,185,FALSE)</f>
        <v>0</v>
      </c>
      <c r="HD98" s="69">
        <f>VLOOKUP($A98,'394'!$AG$1:$HM$2,186,FALSE)</f>
        <v>0</v>
      </c>
      <c r="HE98" s="124">
        <f>VLOOKUP($A98,'394'!$AG$1:$HM$2,187,FALSE)</f>
        <v>0</v>
      </c>
      <c r="HF98" s="24"/>
    </row>
    <row r="99" spans="1:214" x14ac:dyDescent="0.25">
      <c r="A99" s="290">
        <f t="shared" si="0"/>
        <v>295</v>
      </c>
      <c r="B99" s="290">
        <f>VLOOKUP($A99,'395'!$AG$1:$HM$2,2,FALSE)</f>
        <v>0</v>
      </c>
      <c r="C99" s="291">
        <f>VLOOKUP($A99,'395'!$AG$1:$HM$2,3,FALSE)</f>
        <v>0</v>
      </c>
      <c r="D99" s="290">
        <f>VLOOKUP($A99,'395'!$AG$1:$HM$2,4,FALSE)</f>
        <v>0</v>
      </c>
      <c r="E99" s="292">
        <f>VLOOKUP($A99,'395'!$AG$1:$HM$2,5,FALSE)</f>
        <v>0</v>
      </c>
      <c r="F99" s="337"/>
      <c r="G99" s="73">
        <f>VLOOKUP($A99,'395'!$AG$1:$HM$2,6,FALSE)</f>
        <v>0</v>
      </c>
      <c r="H99" s="24">
        <f>VLOOKUP($A99,'395'!$AG$1:$HM$2,7,FALSE)</f>
        <v>0</v>
      </c>
      <c r="I99" s="24">
        <f>VLOOKUP($A99,'395'!$AG$1:$HM$2,8,FALSE)</f>
        <v>0</v>
      </c>
      <c r="J99" s="24">
        <f>VLOOKUP($A99,'395'!$AG$1:$HM$2,9,FALSE)</f>
        <v>0</v>
      </c>
      <c r="K99" s="24">
        <f>VLOOKUP($A99,'395'!$AG$1:$HM$2,10,FALSE)</f>
        <v>0</v>
      </c>
      <c r="L99" s="24">
        <f>VLOOKUP($A99,'395'!$AG$1:$HM$2,11,FALSE)</f>
        <v>0</v>
      </c>
      <c r="M99" s="137">
        <f>VLOOKUP($A99,'395'!$AG$1:$HM$2,12,FALSE)</f>
        <v>0</v>
      </c>
      <c r="N99" s="337"/>
      <c r="O99" s="74">
        <f>VLOOKUP($A99,'395'!$AG$1:$HM$2,13,FALSE)</f>
        <v>0</v>
      </c>
      <c r="P99" s="69">
        <f>VLOOKUP($A99,'395'!$AG$1:$HM$2,14,FALSE)</f>
        <v>0</v>
      </c>
      <c r="Q99" s="69">
        <f>VLOOKUP($A99,'395'!$AG$1:$HM$2,15,FALSE)</f>
        <v>0</v>
      </c>
      <c r="R99" s="69">
        <f>VLOOKUP($A99,'395'!$AG$1:$HM$2,16,FALSE)</f>
        <v>0</v>
      </c>
      <c r="S99" s="69">
        <f>VLOOKUP($A99,'395'!$AG$1:$HM$2,17,FALSE)</f>
        <v>0</v>
      </c>
      <c r="T99" s="69">
        <f>VLOOKUP($A99,'395'!$AG$1:$HM$2,18,FALSE)</f>
        <v>0</v>
      </c>
      <c r="U99" s="75">
        <f>VLOOKUP($A99,'395'!$AG$1:$HM$2,19,FALSE)</f>
        <v>0</v>
      </c>
      <c r="V99" s="337"/>
      <c r="W99" s="74">
        <f>VLOOKUP($A99,'395'!$AG$1:$HM$2,20,FALSE)</f>
        <v>0</v>
      </c>
      <c r="X99" s="69">
        <f>VLOOKUP($A99,'395'!$AG$1:$HM$2,21,FALSE)</f>
        <v>0</v>
      </c>
      <c r="Y99" s="69">
        <f>VLOOKUP($A99,'395'!$AG$1:$HM$2,22,FALSE)</f>
        <v>0</v>
      </c>
      <c r="Z99" s="69">
        <f>VLOOKUP($A99,'395'!$AG$1:$HM$2,23,FALSE)</f>
        <v>0</v>
      </c>
      <c r="AA99" s="69">
        <f>VLOOKUP($A99,'395'!$AG$1:$HM$2,24,FALSE)</f>
        <v>0</v>
      </c>
      <c r="AB99" s="69">
        <f>VLOOKUP($A99,'395'!$AG$1:$HM$2,25,FALSE)</f>
        <v>0</v>
      </c>
      <c r="AC99" s="75">
        <f>VLOOKUP($A99,'395'!$AG$1:$HM$2,26,FALSE)</f>
        <v>0</v>
      </c>
      <c r="AD99" s="337"/>
      <c r="AE99" s="74">
        <f>VLOOKUP($A99,'395'!$AG$1:$HM$2,27,FALSE)</f>
        <v>0</v>
      </c>
      <c r="AF99" s="69">
        <f>VLOOKUP($A99,'395'!$AG$1:$HM$2,28,FALSE)</f>
        <v>0</v>
      </c>
      <c r="AG99" s="69">
        <f>VLOOKUP($A99,'395'!$AG$1:$HM$2,29,FALSE)</f>
        <v>0</v>
      </c>
      <c r="AH99" s="69">
        <f>VLOOKUP($A99,'395'!$AG$1:$HM$2,30,FALSE)</f>
        <v>0</v>
      </c>
      <c r="AI99" s="69">
        <f>VLOOKUP($A99,'395'!$AG$1:$HM$2,31,FALSE)</f>
        <v>0</v>
      </c>
      <c r="AJ99" s="69">
        <f>VLOOKUP($A99,'395'!$AG$1:$HM$2,32,FALSE)</f>
        <v>0</v>
      </c>
      <c r="AK99" s="75">
        <f>VLOOKUP($A99,'395'!$AG$1:$HM$2,33,FALSE)</f>
        <v>0</v>
      </c>
      <c r="AL99" s="337"/>
      <c r="AM99" s="74">
        <f>VLOOKUP($A99,'395'!$AG$1:$HM$2,34,FALSE)</f>
        <v>0</v>
      </c>
      <c r="AN99" s="69">
        <f>VLOOKUP($A99,'395'!$AG$1:$HM$2,35,FALSE)</f>
        <v>0</v>
      </c>
      <c r="AO99" s="69">
        <f>VLOOKUP($A99,'395'!$AG$1:$HM$2,36,FALSE)</f>
        <v>0</v>
      </c>
      <c r="AP99" s="69">
        <f>VLOOKUP($A99,'395'!$AG$1:$HM$2,37,FALSE)</f>
        <v>0</v>
      </c>
      <c r="AQ99" s="69">
        <f>VLOOKUP($A99,'395'!$AG$1:$HM$2,38,FALSE)</f>
        <v>0</v>
      </c>
      <c r="AR99" s="69">
        <f>VLOOKUP($A99,'395'!$AG$1:$HM$2,39,FALSE)</f>
        <v>0</v>
      </c>
      <c r="AS99" s="75">
        <f>VLOOKUP($A99,'395'!$AG$1:$HM$2,40,FALSE)</f>
        <v>0</v>
      </c>
      <c r="AT99" s="337"/>
      <c r="AU99" s="74">
        <f>VLOOKUP($A99,'395'!$AG$1:$HM$2,41,FALSE)</f>
        <v>0</v>
      </c>
      <c r="AV99" s="69">
        <f>VLOOKUP($A99,'395'!$AG$1:$HM$2,42,FALSE)</f>
        <v>0</v>
      </c>
      <c r="AW99" s="69">
        <f>VLOOKUP($A99,'395'!$AG$1:$HM$2,43,FALSE)</f>
        <v>0</v>
      </c>
      <c r="AX99" s="69">
        <f>VLOOKUP($A99,'395'!$AG$1:$HM$2,44,FALSE)</f>
        <v>0</v>
      </c>
      <c r="AY99" s="69">
        <f>VLOOKUP($A99,'395'!$AG$1:$HM$2,45,FALSE)</f>
        <v>0</v>
      </c>
      <c r="AZ99" s="69">
        <f>VLOOKUP($A99,'395'!$AG$1:$HM$2,46,FALSE)</f>
        <v>0</v>
      </c>
      <c r="BA99" s="75">
        <f>VLOOKUP($A99,'395'!$AG$1:$HM$2,47,FALSE)</f>
        <v>0</v>
      </c>
      <c r="BB99" s="337"/>
      <c r="BC99" s="74">
        <f>VLOOKUP($A99,'395'!$AG$1:$HM$2,48,FALSE)</f>
        <v>0</v>
      </c>
      <c r="BD99" s="69">
        <f>VLOOKUP($A99,'395'!$AG$1:$HM$2,49,FALSE)</f>
        <v>0</v>
      </c>
      <c r="BE99" s="69">
        <f>VLOOKUP($A99,'395'!$AG$1:$HM$2,50,FALSE)</f>
        <v>0</v>
      </c>
      <c r="BF99" s="69">
        <f>VLOOKUP($A99,'395'!$AG$1:$HM$2,51,FALSE)</f>
        <v>0</v>
      </c>
      <c r="BG99" s="69">
        <f>VLOOKUP($A99,'395'!$AG$1:$HM$2,52,FALSE)</f>
        <v>0</v>
      </c>
      <c r="BH99" s="69">
        <f>VLOOKUP($A99,'395'!$AG$1:$HM$2,53,FALSE)</f>
        <v>0</v>
      </c>
      <c r="BI99" s="75">
        <f>VLOOKUP($A99,'395'!$AG$1:$HM$2,54,FALSE)</f>
        <v>0</v>
      </c>
      <c r="BJ99" s="337"/>
      <c r="BK99" s="74">
        <f>VLOOKUP($A99,'395'!$AG$1:$HM$2,55,FALSE)</f>
        <v>0</v>
      </c>
      <c r="BL99" s="69">
        <f>VLOOKUP($A99,'395'!$AG$1:$HM$2,56,FALSE)</f>
        <v>0</v>
      </c>
      <c r="BM99" s="69">
        <f>VLOOKUP($A99,'395'!$AG$1:$HM$2,57,FALSE)</f>
        <v>0</v>
      </c>
      <c r="BN99" s="69">
        <f>VLOOKUP($A99,'395'!$AG$1:$HM$2,58,FALSE)</f>
        <v>0</v>
      </c>
      <c r="BO99" s="69">
        <f>VLOOKUP($A99,'395'!$AG$1:$HM$2,59,FALSE)</f>
        <v>0</v>
      </c>
      <c r="BP99" s="69">
        <f>VLOOKUP($A99,'395'!$AG$1:$HM$2,60,FALSE)</f>
        <v>0</v>
      </c>
      <c r="BQ99" s="75">
        <f>VLOOKUP($A99,'395'!$AG$1:$HM$2,61,FALSE)</f>
        <v>0</v>
      </c>
      <c r="BR99" s="337"/>
      <c r="BS99" s="74">
        <f>VLOOKUP($A99,'395'!$AG$1:$HM$2,62,FALSE)</f>
        <v>0</v>
      </c>
      <c r="BT99" s="69">
        <f>VLOOKUP($A99,'395'!$AG$1:$HM$2,63,FALSE)</f>
        <v>0</v>
      </c>
      <c r="BU99" s="69">
        <f>VLOOKUP($A99,'395'!$AG$1:$HM$2,64,FALSE)</f>
        <v>0</v>
      </c>
      <c r="BV99" s="69">
        <f>VLOOKUP($A99,'395'!$AG$1:$HM$2,65,FALSE)</f>
        <v>0</v>
      </c>
      <c r="BW99" s="69">
        <f>VLOOKUP($A99,'395'!$AG$1:$HM$2,66,FALSE)</f>
        <v>0</v>
      </c>
      <c r="BX99" s="69">
        <f>VLOOKUP($A99,'395'!$AG$1:$HM$2,67,FALSE)</f>
        <v>0</v>
      </c>
      <c r="BY99" s="75">
        <f>VLOOKUP($A99,'395'!$AG$1:$HM$2,68,FALSE)</f>
        <v>0</v>
      </c>
      <c r="BZ99" s="337"/>
      <c r="CA99" s="74">
        <f>VLOOKUP($A99,'395'!$AG$1:$HM$2,69,FALSE)</f>
        <v>0</v>
      </c>
      <c r="CB99" s="69">
        <f>VLOOKUP($A99,'395'!$AG$1:$HM$2,70,FALSE)</f>
        <v>0</v>
      </c>
      <c r="CC99" s="69">
        <f>VLOOKUP($A99,'395'!$AG$1:$HM$2,71,FALSE)</f>
        <v>0</v>
      </c>
      <c r="CD99" s="69">
        <f>VLOOKUP($A99,'395'!$AG$1:$HM$2,72,FALSE)</f>
        <v>0</v>
      </c>
      <c r="CE99" s="69">
        <f>VLOOKUP($A99,'395'!$AG$1:$HM$2,73,FALSE)</f>
        <v>0</v>
      </c>
      <c r="CF99" s="69">
        <f>VLOOKUP($A99,'395'!$AG$1:$HM$2,74,FALSE)</f>
        <v>0</v>
      </c>
      <c r="CG99" s="75">
        <f>VLOOKUP($A99,'395'!$AG$1:$HM$2,75,FALSE)</f>
        <v>0</v>
      </c>
      <c r="CH99" s="337"/>
      <c r="CI99" s="74">
        <f>VLOOKUP($A99,'395'!$AG$1:$HM$2,76,FALSE)</f>
        <v>0</v>
      </c>
      <c r="CJ99" s="69">
        <f>VLOOKUP($A99,'395'!$AG$1:$HM$2,77,FALSE)</f>
        <v>0</v>
      </c>
      <c r="CK99" s="69">
        <f>VLOOKUP($A99,'395'!$AG$1:$HM$2,78,FALSE)</f>
        <v>0</v>
      </c>
      <c r="CL99" s="69">
        <f>VLOOKUP($A99,'395'!$AG$1:$HM$2,79,FALSE)</f>
        <v>0</v>
      </c>
      <c r="CM99" s="69">
        <f>VLOOKUP($A99,'395'!$AG$1:$HM$2,80,FALSE)</f>
        <v>0</v>
      </c>
      <c r="CN99" s="69">
        <f>VLOOKUP($A99,'395'!$AG$1:$HM$2,81,FALSE)</f>
        <v>0</v>
      </c>
      <c r="CO99" s="75">
        <f>VLOOKUP($A99,'395'!$AG$1:$HM$2,82,FALSE)</f>
        <v>0</v>
      </c>
      <c r="CP99" s="337"/>
      <c r="CQ99" s="74">
        <f>VLOOKUP($A99,'395'!$AG$1:$HM$2,83,FALSE)</f>
        <v>0</v>
      </c>
      <c r="CR99" s="69">
        <f>VLOOKUP($A99,'395'!$AG$1:$HM$2,84,FALSE)</f>
        <v>0</v>
      </c>
      <c r="CS99" s="69">
        <f>VLOOKUP($A99,'395'!$AG$1:$HM$2,85,FALSE)</f>
        <v>0</v>
      </c>
      <c r="CT99" s="69">
        <f>VLOOKUP($A99,'395'!$AG$1:$HM$2,86,FALSE)</f>
        <v>0</v>
      </c>
      <c r="CU99" s="69">
        <f>VLOOKUP($A99,'395'!$AG$1:$HM$2,87,FALSE)</f>
        <v>0</v>
      </c>
      <c r="CV99" s="69">
        <f>VLOOKUP($A99,'395'!$AG$1:$HM$2,88,FALSE)</f>
        <v>0</v>
      </c>
      <c r="CW99" s="75">
        <f>VLOOKUP($A99,'395'!$AG$1:$HM$2,89,FALSE)</f>
        <v>0</v>
      </c>
      <c r="CX99" s="337"/>
      <c r="CY99" s="74">
        <f>VLOOKUP($A99,'395'!$AG$1:$HM$2,90,FALSE)</f>
        <v>0</v>
      </c>
      <c r="CZ99" s="69">
        <f>VLOOKUP($A99,'395'!$AG$1:$HM$2,91,FALSE)</f>
        <v>0</v>
      </c>
      <c r="DA99" s="69">
        <f>VLOOKUP($A99,'395'!$AG$1:$HM$2,92,FALSE)</f>
        <v>0</v>
      </c>
      <c r="DB99" s="69">
        <f>VLOOKUP($A99,'395'!$AG$1:$HM$2,93,FALSE)</f>
        <v>0</v>
      </c>
      <c r="DC99" s="69">
        <f>VLOOKUP($A99,'395'!$AG$1:$HM$2,94,FALSE)</f>
        <v>0</v>
      </c>
      <c r="DD99" s="69">
        <f>VLOOKUP($A99,'395'!$AG$1:$HM$2,95,FALSE)</f>
        <v>0</v>
      </c>
      <c r="DE99" s="75">
        <f>VLOOKUP($A99,'395'!$AG$1:$HM$2,96,FALSE)</f>
        <v>0</v>
      </c>
      <c r="DF99" s="337"/>
      <c r="DG99" s="74">
        <f>VLOOKUP($A99,'395'!$AG$1:$HM$2,97,FALSE)</f>
        <v>0</v>
      </c>
      <c r="DH99" s="69">
        <f>VLOOKUP($A99,'395'!$AG$1:$HM$2,98,FALSE)</f>
        <v>0</v>
      </c>
      <c r="DI99" s="69">
        <f>VLOOKUP($A99,'395'!$AG$1:$HM$2,99,FALSE)</f>
        <v>0</v>
      </c>
      <c r="DJ99" s="69">
        <f>VLOOKUP($A99,'395'!$AG$1:$HM$2,100,FALSE)</f>
        <v>0</v>
      </c>
      <c r="DK99" s="69">
        <f>VLOOKUP($A99,'395'!$AG$1:$HM$2,101,FALSE)</f>
        <v>0</v>
      </c>
      <c r="DL99" s="69">
        <f>VLOOKUP($A99,'395'!$AG$1:$HM$2,102,FALSE)</f>
        <v>0</v>
      </c>
      <c r="DM99" s="75">
        <f>VLOOKUP($A99,'395'!$AG$1:$HM$2,103,FALSE)</f>
        <v>0</v>
      </c>
      <c r="DN99" s="337"/>
      <c r="DO99" s="74">
        <f>VLOOKUP($A99,'395'!$AG$1:$HM$2,104,FALSE)</f>
        <v>0</v>
      </c>
      <c r="DP99" s="69">
        <f>VLOOKUP($A99,'395'!$AG$1:$HM$2,105,FALSE)</f>
        <v>0</v>
      </c>
      <c r="DQ99" s="69">
        <f>VLOOKUP($A99,'395'!$AG$1:$HM$2,106,FALSE)</f>
        <v>0</v>
      </c>
      <c r="DR99" s="69">
        <f>VLOOKUP($A99,'395'!$AG$1:$HM$2,107,FALSE)</f>
        <v>0</v>
      </c>
      <c r="DS99" s="69">
        <f>VLOOKUP($A99,'395'!$AG$1:$HM$2,108,FALSE)</f>
        <v>0</v>
      </c>
      <c r="DT99" s="69">
        <f>VLOOKUP($A99,'395'!$AG$1:$HM$2,109,FALSE)</f>
        <v>0</v>
      </c>
      <c r="DU99" s="75">
        <f>VLOOKUP($A99,'395'!$AG$1:$HM$2,110,FALSE)</f>
        <v>0</v>
      </c>
      <c r="DV99" s="337"/>
      <c r="DW99" s="74">
        <f>VLOOKUP($A99,'395'!$AG$1:$HM$2,111,FALSE)</f>
        <v>0</v>
      </c>
      <c r="DX99" s="69">
        <f>VLOOKUP($A99,'395'!$AG$1:$HM$2,112,FALSE)</f>
        <v>0</v>
      </c>
      <c r="DY99" s="69">
        <f>VLOOKUP($A99,'395'!$AG$1:$HM$2,113,FALSE)</f>
        <v>0</v>
      </c>
      <c r="DZ99" s="69">
        <f>VLOOKUP($A99,'395'!$AG$1:$HM$2,114,FALSE)</f>
        <v>0</v>
      </c>
      <c r="EA99" s="69">
        <f>VLOOKUP($A99,'395'!$AG$1:$HM$2,115,FALSE)</f>
        <v>0</v>
      </c>
      <c r="EB99" s="69">
        <f>VLOOKUP($A99,'395'!$AG$1:$HM$2,116,FALSE)</f>
        <v>0</v>
      </c>
      <c r="EC99" s="75">
        <f>VLOOKUP($A99,'395'!$AG$1:$HM$2,117,FALSE)</f>
        <v>0</v>
      </c>
      <c r="ED99" s="337"/>
      <c r="EE99" s="74">
        <f>VLOOKUP($A99,'395'!$AG$1:$HM$2,118,FALSE)</f>
        <v>0</v>
      </c>
      <c r="EF99" s="69">
        <f>VLOOKUP($A99,'395'!$AG$1:$HM$2,119,FALSE)</f>
        <v>0</v>
      </c>
      <c r="EG99" s="69">
        <f>VLOOKUP($A99,'395'!$AG$1:$HM$2,120,FALSE)</f>
        <v>0</v>
      </c>
      <c r="EH99" s="69">
        <f>VLOOKUP($A99,'395'!$AG$1:$HM$2,121,FALSE)</f>
        <v>0</v>
      </c>
      <c r="EI99" s="69">
        <f>VLOOKUP($A99,'395'!$AG$1:$HM$2,122,FALSE)</f>
        <v>0</v>
      </c>
      <c r="EJ99" s="69">
        <f>VLOOKUP($A99,'395'!$AG$1:$HM$2,123,FALSE)</f>
        <v>0</v>
      </c>
      <c r="EK99" s="75">
        <f>VLOOKUP($A99,'395'!$AG$1:$HM$2,124,FALSE)</f>
        <v>0</v>
      </c>
      <c r="EL99" s="337"/>
      <c r="EM99" s="74">
        <f>VLOOKUP($A99,'395'!$AG$1:$HM$2,125,FALSE)</f>
        <v>0</v>
      </c>
      <c r="EN99" s="69">
        <f>VLOOKUP($A99,'395'!$AG$1:$HM$2,126,FALSE)</f>
        <v>0</v>
      </c>
      <c r="EO99" s="69">
        <f>VLOOKUP($A99,'395'!$AG$1:$HM$2,127,FALSE)</f>
        <v>0</v>
      </c>
      <c r="EP99" s="69">
        <f>VLOOKUP($A99,'395'!$AG$1:$HM$2,128,FALSE)</f>
        <v>0</v>
      </c>
      <c r="EQ99" s="69">
        <f>VLOOKUP($A99,'395'!$AG$1:$HM$2,129,FALSE)</f>
        <v>0</v>
      </c>
      <c r="ER99" s="69">
        <f>VLOOKUP($A99,'395'!$AG$1:$HM$2,130,FALSE)</f>
        <v>0</v>
      </c>
      <c r="ES99" s="75">
        <f>VLOOKUP($A99,'395'!$AG$1:$HM$2,131,FALSE)</f>
        <v>0</v>
      </c>
      <c r="ET99" s="337"/>
      <c r="EU99" s="74">
        <f>VLOOKUP($A99,'395'!$AG$1:$HM$2,132,FALSE)</f>
        <v>0</v>
      </c>
      <c r="EV99" s="69">
        <f>VLOOKUP($A99,'395'!$AG$1:$HM$2,133,FALSE)</f>
        <v>0</v>
      </c>
      <c r="EW99" s="69">
        <f>VLOOKUP($A99,'395'!$AG$1:$HM$2,134,FALSE)</f>
        <v>0</v>
      </c>
      <c r="EX99" s="69">
        <f>VLOOKUP($A99,'395'!$AG$1:$HM$2,135,FALSE)</f>
        <v>0</v>
      </c>
      <c r="EY99" s="69">
        <f>VLOOKUP($A99,'395'!$AG$1:$HM$2,136,FALSE)</f>
        <v>0</v>
      </c>
      <c r="EZ99" s="69">
        <f>VLOOKUP($A99,'395'!$AG$1:$HM$2,137,FALSE)</f>
        <v>0</v>
      </c>
      <c r="FA99" s="75">
        <f>VLOOKUP($A99,'395'!$AG$1:$HM$2,138,FALSE)</f>
        <v>0</v>
      </c>
      <c r="FB99" s="337"/>
      <c r="FC99" s="74">
        <f>VLOOKUP($A99,'395'!$AG$1:$HM$2,139,FALSE)</f>
        <v>0</v>
      </c>
      <c r="FD99" s="69">
        <f>VLOOKUP($A99,'395'!$AG$1:$HM$2,140,FALSE)</f>
        <v>0</v>
      </c>
      <c r="FE99" s="69">
        <f>VLOOKUP($A99,'395'!$AG$1:$HM$2,141,FALSE)</f>
        <v>0</v>
      </c>
      <c r="FF99" s="69">
        <f>VLOOKUP($A99,'395'!$AG$1:$HM$2,142,FALSE)</f>
        <v>0</v>
      </c>
      <c r="FG99" s="69">
        <f>VLOOKUP($A99,'395'!$AG$1:$HM$2,143,FALSE)</f>
        <v>0</v>
      </c>
      <c r="FH99" s="69">
        <f>VLOOKUP($A99,'395'!$AG$1:$HM$2,144,FALSE)</f>
        <v>0</v>
      </c>
      <c r="FI99" s="75">
        <f>VLOOKUP($A99,'395'!$AG$1:$HM$2,145,FALSE)</f>
        <v>0</v>
      </c>
      <c r="FJ99" s="337"/>
      <c r="FK99" s="74">
        <f>VLOOKUP($A99,'395'!$AG$1:$HM$2,146,FALSE)</f>
        <v>0</v>
      </c>
      <c r="FL99" s="69">
        <f>VLOOKUP($A99,'395'!$AG$1:$HM$2,147,FALSE)</f>
        <v>0</v>
      </c>
      <c r="FM99" s="69">
        <f>VLOOKUP($A99,'395'!$AG$1:$HM$2,148,FALSE)</f>
        <v>0</v>
      </c>
      <c r="FN99" s="69">
        <f>VLOOKUP($A99,'395'!$AG$1:$HM$2,149,FALSE)</f>
        <v>0</v>
      </c>
      <c r="FO99" s="69">
        <f>VLOOKUP($A99,'395'!$AG$1:$HM$2,150,FALSE)</f>
        <v>0</v>
      </c>
      <c r="FP99" s="69">
        <f>VLOOKUP($A99,'395'!$AG$1:$HM$2,151,FALSE)</f>
        <v>0</v>
      </c>
      <c r="FQ99" s="75">
        <f>VLOOKUP($A99,'395'!$AG$1:$HM$2,152,FALSE)</f>
        <v>0</v>
      </c>
      <c r="FR99" s="337"/>
      <c r="FS99" s="74">
        <f>VLOOKUP($A99,'395'!$AG$1:$HM$2,153,FALSE)</f>
        <v>0</v>
      </c>
      <c r="FT99" s="69">
        <f>VLOOKUP($A99,'395'!$AG$1:$HM$2,154,FALSE)</f>
        <v>0</v>
      </c>
      <c r="FU99" s="69">
        <f>VLOOKUP($A99,'395'!$AG$1:$HM$2,155,FALSE)</f>
        <v>0</v>
      </c>
      <c r="FV99" s="69">
        <f>VLOOKUP($A99,'395'!$AG$1:$HM$2,156,FALSE)</f>
        <v>0</v>
      </c>
      <c r="FW99" s="69">
        <f>VLOOKUP($A99,'395'!$AG$1:$HM$2,157,FALSE)</f>
        <v>0</v>
      </c>
      <c r="FX99" s="69">
        <f>VLOOKUP($A99,'395'!$AG$1:$HM$2,158,FALSE)</f>
        <v>0</v>
      </c>
      <c r="FY99" s="75">
        <f>VLOOKUP($A99,'395'!$AG$1:$HM$2,159,FALSE)</f>
        <v>0</v>
      </c>
      <c r="FZ99" s="337"/>
      <c r="GA99" s="74">
        <f>VLOOKUP($A99,'395'!$AG$1:$HM$2,160,FALSE)</f>
        <v>0</v>
      </c>
      <c r="GB99" s="69">
        <f>VLOOKUP($A99,'395'!$AG$1:$HM$2,161,FALSE)</f>
        <v>0</v>
      </c>
      <c r="GC99" s="69">
        <f>VLOOKUP($A99,'395'!$AG$1:$HM$2,162,FALSE)</f>
        <v>0</v>
      </c>
      <c r="GD99" s="69">
        <f>VLOOKUP($A99,'395'!$AG$1:$HM$2,163,FALSE)</f>
        <v>0</v>
      </c>
      <c r="GE99" s="69">
        <f>VLOOKUP($A99,'395'!$AG$1:$HM$2,164,FALSE)</f>
        <v>0</v>
      </c>
      <c r="GF99" s="69">
        <f>VLOOKUP($A99,'395'!$AG$1:$HM$2,165,FALSE)</f>
        <v>0</v>
      </c>
      <c r="GG99" s="75">
        <f>VLOOKUP($A99,'395'!$AG$1:$HM$2,166,FALSE)</f>
        <v>0</v>
      </c>
      <c r="GH99" s="337"/>
      <c r="GI99" s="74">
        <f>VLOOKUP($A99,'395'!$AG$1:$HM$2,167,FALSE)</f>
        <v>0</v>
      </c>
      <c r="GJ99" s="69">
        <f>VLOOKUP($A99,'395'!$AG$1:$HM$2,168,FALSE)</f>
        <v>0</v>
      </c>
      <c r="GK99" s="69">
        <f>VLOOKUP($A99,'395'!$AG$1:$HM$2,169,FALSE)</f>
        <v>0</v>
      </c>
      <c r="GL99" s="69">
        <f>VLOOKUP($A99,'395'!$AG$1:$HM$2,170,FALSE)</f>
        <v>0</v>
      </c>
      <c r="GM99" s="69">
        <f>VLOOKUP($A99,'395'!$AG$1:$HM$2,171,FALSE)</f>
        <v>0</v>
      </c>
      <c r="GN99" s="69">
        <f>VLOOKUP($A99,'395'!$AG$1:$HM$2,172,FALSE)</f>
        <v>0</v>
      </c>
      <c r="GO99" s="75">
        <f>VLOOKUP($A99,'395'!$AG$1:$HM$2,173,FALSE)</f>
        <v>0</v>
      </c>
      <c r="GP99" s="337"/>
      <c r="GQ99" s="74">
        <f>VLOOKUP($A99,'395'!$AG$1:$HM$2,174,FALSE)</f>
        <v>0</v>
      </c>
      <c r="GR99" s="69">
        <f>VLOOKUP($A99,'395'!$AG$1:$HM$2,175,FALSE)</f>
        <v>0</v>
      </c>
      <c r="GS99" s="69">
        <f>VLOOKUP($A99,'395'!$AG$1:$HM$2,176,FALSE)</f>
        <v>0</v>
      </c>
      <c r="GT99" s="69">
        <f>VLOOKUP($A99,'395'!$AG$1:$HM$2,177,FALSE)</f>
        <v>0</v>
      </c>
      <c r="GU99" s="69">
        <f>VLOOKUP($A99,'395'!$AG$1:$HM$2,178,FALSE)</f>
        <v>0</v>
      </c>
      <c r="GV99" s="69">
        <f>VLOOKUP($A99,'395'!$AG$1:$HM$2,179,FALSE)</f>
        <v>0</v>
      </c>
      <c r="GW99" s="75">
        <f>VLOOKUP($A99,'395'!$AG$1:$HM$2,180,FALSE)</f>
        <v>0</v>
      </c>
      <c r="GX99" s="337"/>
      <c r="GY99" s="74">
        <f>VLOOKUP($A99,'395'!$AG$1:$HM$2,181,FALSE)</f>
        <v>0</v>
      </c>
      <c r="GZ99" s="69">
        <f>VLOOKUP($A99,'395'!$AG$1:$HM$2,182,FALSE)</f>
        <v>0</v>
      </c>
      <c r="HA99" s="69">
        <f>VLOOKUP($A99,'395'!$AG$1:$HM$2,183,FALSE)</f>
        <v>0</v>
      </c>
      <c r="HB99" s="69">
        <f>VLOOKUP($A99,'395'!$AG$1:$HM$2,184,FALSE)</f>
        <v>0</v>
      </c>
      <c r="HC99" s="69">
        <f>VLOOKUP($A99,'395'!$AG$1:$HM$2,185,FALSE)</f>
        <v>0</v>
      </c>
      <c r="HD99" s="69">
        <f>VLOOKUP($A99,'395'!$AG$1:$HM$2,186,FALSE)</f>
        <v>0</v>
      </c>
      <c r="HE99" s="124">
        <f>VLOOKUP($A99,'395'!$AG$1:$HM$2,187,FALSE)</f>
        <v>0</v>
      </c>
      <c r="HF99" s="24"/>
    </row>
    <row r="100" spans="1:214" x14ac:dyDescent="0.25">
      <c r="A100" s="290">
        <f t="shared" si="0"/>
        <v>296</v>
      </c>
      <c r="B100" s="290">
        <f>VLOOKUP($A100,'396'!$AG$1:$HM$2,2,FALSE)</f>
        <v>0</v>
      </c>
      <c r="C100" s="291">
        <f>VLOOKUP($A100,'396'!$AG$1:$HM$2,3,FALSE)</f>
        <v>0</v>
      </c>
      <c r="D100" s="290">
        <f>VLOOKUP($A100,'396'!$AG$1:$HM$2,4,FALSE)</f>
        <v>0</v>
      </c>
      <c r="E100" s="292">
        <f>VLOOKUP($A100,'396'!$AG$1:$HM$2,5,FALSE)</f>
        <v>0</v>
      </c>
      <c r="F100" s="337"/>
      <c r="G100" s="73">
        <f>VLOOKUP($A100,'396'!$AG$1:$HM$2,6,FALSE)</f>
        <v>0</v>
      </c>
      <c r="H100" s="24">
        <f>VLOOKUP($A100,'396'!$AG$1:$HM$2,7,FALSE)</f>
        <v>0</v>
      </c>
      <c r="I100" s="24">
        <f>VLOOKUP($A100,'396'!$AG$1:$HM$2,8,FALSE)</f>
        <v>0</v>
      </c>
      <c r="J100" s="24">
        <f>VLOOKUP($A100,'396'!$AG$1:$HM$2,9,FALSE)</f>
        <v>0</v>
      </c>
      <c r="K100" s="24">
        <f>VLOOKUP($A100,'396'!$AG$1:$HM$2,10,FALSE)</f>
        <v>0</v>
      </c>
      <c r="L100" s="24">
        <f>VLOOKUP($A100,'396'!$AG$1:$HM$2,11,FALSE)</f>
        <v>0</v>
      </c>
      <c r="M100" s="137">
        <f>VLOOKUP($A100,'396'!$AG$1:$HM$2,12,FALSE)</f>
        <v>0</v>
      </c>
      <c r="N100" s="337"/>
      <c r="O100" s="74">
        <f>VLOOKUP($A100,'396'!$AG$1:$HM$2,13,FALSE)</f>
        <v>0</v>
      </c>
      <c r="P100" s="69">
        <f>VLOOKUP($A100,'396'!$AG$1:$HM$2,14,FALSE)</f>
        <v>0</v>
      </c>
      <c r="Q100" s="69">
        <f>VLOOKUP($A100,'396'!$AG$1:$HM$2,15,FALSE)</f>
        <v>0</v>
      </c>
      <c r="R100" s="69">
        <f>VLOOKUP($A100,'396'!$AG$1:$HM$2,16,FALSE)</f>
        <v>0</v>
      </c>
      <c r="S100" s="69">
        <f>VLOOKUP($A100,'396'!$AG$1:$HM$2,17,FALSE)</f>
        <v>0</v>
      </c>
      <c r="T100" s="69">
        <f>VLOOKUP($A100,'396'!$AG$1:$HM$2,18,FALSE)</f>
        <v>0</v>
      </c>
      <c r="U100" s="75">
        <f>VLOOKUP($A100,'396'!$AG$1:$HM$2,19,FALSE)</f>
        <v>0</v>
      </c>
      <c r="V100" s="337"/>
      <c r="W100" s="74">
        <f>VLOOKUP($A100,'396'!$AG$1:$HM$2,20,FALSE)</f>
        <v>0</v>
      </c>
      <c r="X100" s="69">
        <f>VLOOKUP($A100,'396'!$AG$1:$HM$2,21,FALSE)</f>
        <v>0</v>
      </c>
      <c r="Y100" s="69">
        <f>VLOOKUP($A100,'396'!$AG$1:$HM$2,22,FALSE)</f>
        <v>0</v>
      </c>
      <c r="Z100" s="69">
        <f>VLOOKUP($A100,'396'!$AG$1:$HM$2,23,FALSE)</f>
        <v>0</v>
      </c>
      <c r="AA100" s="69">
        <f>VLOOKUP($A100,'396'!$AG$1:$HM$2,24,FALSE)</f>
        <v>0</v>
      </c>
      <c r="AB100" s="69">
        <f>VLOOKUP($A100,'396'!$AG$1:$HM$2,25,FALSE)</f>
        <v>0</v>
      </c>
      <c r="AC100" s="75">
        <f>VLOOKUP($A100,'396'!$AG$1:$HM$2,26,FALSE)</f>
        <v>0</v>
      </c>
      <c r="AD100" s="337"/>
      <c r="AE100" s="74">
        <f>VLOOKUP($A100,'396'!$AG$1:$HM$2,27,FALSE)</f>
        <v>0</v>
      </c>
      <c r="AF100" s="69">
        <f>VLOOKUP($A100,'396'!$AG$1:$HM$2,28,FALSE)</f>
        <v>0</v>
      </c>
      <c r="AG100" s="69">
        <f>VLOOKUP($A100,'396'!$AG$1:$HM$2,29,FALSE)</f>
        <v>0</v>
      </c>
      <c r="AH100" s="69">
        <f>VLOOKUP($A100,'396'!$AG$1:$HM$2,30,FALSE)</f>
        <v>0</v>
      </c>
      <c r="AI100" s="69">
        <f>VLOOKUP($A100,'396'!$AG$1:$HM$2,31,FALSE)</f>
        <v>0</v>
      </c>
      <c r="AJ100" s="69">
        <f>VLOOKUP($A100,'396'!$AG$1:$HM$2,32,FALSE)</f>
        <v>0</v>
      </c>
      <c r="AK100" s="75">
        <f>VLOOKUP($A100,'396'!$AG$1:$HM$2,33,FALSE)</f>
        <v>0</v>
      </c>
      <c r="AL100" s="337"/>
      <c r="AM100" s="74">
        <f>VLOOKUP($A100,'396'!$AG$1:$HM$2,34,FALSE)</f>
        <v>0</v>
      </c>
      <c r="AN100" s="69">
        <f>VLOOKUP($A100,'396'!$AG$1:$HM$2,35,FALSE)</f>
        <v>0</v>
      </c>
      <c r="AO100" s="69">
        <f>VLOOKUP($A100,'396'!$AG$1:$HM$2,36,FALSE)</f>
        <v>0</v>
      </c>
      <c r="AP100" s="69">
        <f>VLOOKUP($A100,'396'!$AG$1:$HM$2,37,FALSE)</f>
        <v>0</v>
      </c>
      <c r="AQ100" s="69">
        <f>VLOOKUP($A100,'396'!$AG$1:$HM$2,38,FALSE)</f>
        <v>0</v>
      </c>
      <c r="AR100" s="69">
        <f>VLOOKUP($A100,'396'!$AG$1:$HM$2,39,FALSE)</f>
        <v>0</v>
      </c>
      <c r="AS100" s="75">
        <f>VLOOKUP($A100,'396'!$AG$1:$HM$2,40,FALSE)</f>
        <v>0</v>
      </c>
      <c r="AT100" s="337"/>
      <c r="AU100" s="74">
        <f>VLOOKUP($A100,'396'!$AG$1:$HM$2,41,FALSE)</f>
        <v>0</v>
      </c>
      <c r="AV100" s="69">
        <f>VLOOKUP($A100,'396'!$AG$1:$HM$2,42,FALSE)</f>
        <v>0</v>
      </c>
      <c r="AW100" s="69">
        <f>VLOOKUP($A100,'396'!$AG$1:$HM$2,43,FALSE)</f>
        <v>0</v>
      </c>
      <c r="AX100" s="69">
        <f>VLOOKUP($A100,'396'!$AG$1:$HM$2,44,FALSE)</f>
        <v>0</v>
      </c>
      <c r="AY100" s="69">
        <f>VLOOKUP($A100,'396'!$AG$1:$HM$2,45,FALSE)</f>
        <v>0</v>
      </c>
      <c r="AZ100" s="69">
        <f>VLOOKUP($A100,'396'!$AG$1:$HM$2,46,FALSE)</f>
        <v>0</v>
      </c>
      <c r="BA100" s="75">
        <f>VLOOKUP($A100,'396'!$AG$1:$HM$2,47,FALSE)</f>
        <v>0</v>
      </c>
      <c r="BB100" s="337"/>
      <c r="BC100" s="74">
        <f>VLOOKUP($A100,'396'!$AG$1:$HM$2,48,FALSE)</f>
        <v>0</v>
      </c>
      <c r="BD100" s="69">
        <f>VLOOKUP($A100,'396'!$AG$1:$HM$2,49,FALSE)</f>
        <v>0</v>
      </c>
      <c r="BE100" s="69">
        <f>VLOOKUP($A100,'396'!$AG$1:$HM$2,50,FALSE)</f>
        <v>0</v>
      </c>
      <c r="BF100" s="69">
        <f>VLOOKUP($A100,'396'!$AG$1:$HM$2,51,FALSE)</f>
        <v>0</v>
      </c>
      <c r="BG100" s="69">
        <f>VLOOKUP($A100,'396'!$AG$1:$HM$2,52,FALSE)</f>
        <v>0</v>
      </c>
      <c r="BH100" s="69">
        <f>VLOOKUP($A100,'396'!$AG$1:$HM$2,53,FALSE)</f>
        <v>0</v>
      </c>
      <c r="BI100" s="75">
        <f>VLOOKUP($A100,'396'!$AG$1:$HM$2,54,FALSE)</f>
        <v>0</v>
      </c>
      <c r="BJ100" s="337"/>
      <c r="BK100" s="74">
        <f>VLOOKUP($A100,'396'!$AG$1:$HM$2,55,FALSE)</f>
        <v>0</v>
      </c>
      <c r="BL100" s="69">
        <f>VLOOKUP($A100,'396'!$AG$1:$HM$2,56,FALSE)</f>
        <v>0</v>
      </c>
      <c r="BM100" s="69">
        <f>VLOOKUP($A100,'396'!$AG$1:$HM$2,57,FALSE)</f>
        <v>0</v>
      </c>
      <c r="BN100" s="69">
        <f>VLOOKUP($A100,'396'!$AG$1:$HM$2,58,FALSE)</f>
        <v>0</v>
      </c>
      <c r="BO100" s="69">
        <f>VLOOKUP($A100,'396'!$AG$1:$HM$2,59,FALSE)</f>
        <v>0</v>
      </c>
      <c r="BP100" s="69">
        <f>VLOOKUP($A100,'396'!$AG$1:$HM$2,60,FALSE)</f>
        <v>0</v>
      </c>
      <c r="BQ100" s="75">
        <f>VLOOKUP($A100,'396'!$AG$1:$HM$2,61,FALSE)</f>
        <v>0</v>
      </c>
      <c r="BR100" s="337"/>
      <c r="BS100" s="74">
        <f>VLOOKUP($A100,'396'!$AG$1:$HM$2,62,FALSE)</f>
        <v>0</v>
      </c>
      <c r="BT100" s="69">
        <f>VLOOKUP($A100,'396'!$AG$1:$HM$2,63,FALSE)</f>
        <v>0</v>
      </c>
      <c r="BU100" s="69">
        <f>VLOOKUP($A100,'396'!$AG$1:$HM$2,64,FALSE)</f>
        <v>0</v>
      </c>
      <c r="BV100" s="69">
        <f>VLOOKUP($A100,'396'!$AG$1:$HM$2,65,FALSE)</f>
        <v>0</v>
      </c>
      <c r="BW100" s="69">
        <f>VLOOKUP($A100,'396'!$AG$1:$HM$2,66,FALSE)</f>
        <v>0</v>
      </c>
      <c r="BX100" s="69">
        <f>VLOOKUP($A100,'396'!$AG$1:$HM$2,67,FALSE)</f>
        <v>0</v>
      </c>
      <c r="BY100" s="75">
        <f>VLOOKUP($A100,'396'!$AG$1:$HM$2,68,FALSE)</f>
        <v>0</v>
      </c>
      <c r="BZ100" s="337"/>
      <c r="CA100" s="74">
        <f>VLOOKUP($A100,'396'!$AG$1:$HM$2,69,FALSE)</f>
        <v>0</v>
      </c>
      <c r="CB100" s="69">
        <f>VLOOKUP($A100,'396'!$AG$1:$HM$2,70,FALSE)</f>
        <v>0</v>
      </c>
      <c r="CC100" s="69">
        <f>VLOOKUP($A100,'396'!$AG$1:$HM$2,71,FALSE)</f>
        <v>0</v>
      </c>
      <c r="CD100" s="69">
        <f>VLOOKUP($A100,'396'!$AG$1:$HM$2,72,FALSE)</f>
        <v>0</v>
      </c>
      <c r="CE100" s="69">
        <f>VLOOKUP($A100,'396'!$AG$1:$HM$2,73,FALSE)</f>
        <v>0</v>
      </c>
      <c r="CF100" s="69">
        <f>VLOOKUP($A100,'396'!$AG$1:$HM$2,74,FALSE)</f>
        <v>0</v>
      </c>
      <c r="CG100" s="75">
        <f>VLOOKUP($A100,'396'!$AG$1:$HM$2,75,FALSE)</f>
        <v>0</v>
      </c>
      <c r="CH100" s="337"/>
      <c r="CI100" s="74">
        <f>VLOOKUP($A100,'396'!$AG$1:$HM$2,76,FALSE)</f>
        <v>0</v>
      </c>
      <c r="CJ100" s="69">
        <f>VLOOKUP($A100,'396'!$AG$1:$HM$2,77,FALSE)</f>
        <v>0</v>
      </c>
      <c r="CK100" s="69">
        <f>VLOOKUP($A100,'396'!$AG$1:$HM$2,78,FALSE)</f>
        <v>0</v>
      </c>
      <c r="CL100" s="69">
        <f>VLOOKUP($A100,'396'!$AG$1:$HM$2,79,FALSE)</f>
        <v>0</v>
      </c>
      <c r="CM100" s="69">
        <f>VLOOKUP($A100,'396'!$AG$1:$HM$2,80,FALSE)</f>
        <v>0</v>
      </c>
      <c r="CN100" s="69">
        <f>VLOOKUP($A100,'396'!$AG$1:$HM$2,81,FALSE)</f>
        <v>0</v>
      </c>
      <c r="CO100" s="75">
        <f>VLOOKUP($A100,'396'!$AG$1:$HM$2,82,FALSE)</f>
        <v>0</v>
      </c>
      <c r="CP100" s="337"/>
      <c r="CQ100" s="74">
        <f>VLOOKUP($A100,'396'!$AG$1:$HM$2,83,FALSE)</f>
        <v>0</v>
      </c>
      <c r="CR100" s="69">
        <f>VLOOKUP($A100,'396'!$AG$1:$HM$2,84,FALSE)</f>
        <v>0</v>
      </c>
      <c r="CS100" s="69">
        <f>VLOOKUP($A100,'396'!$AG$1:$HM$2,85,FALSE)</f>
        <v>0</v>
      </c>
      <c r="CT100" s="69">
        <f>VLOOKUP($A100,'396'!$AG$1:$HM$2,86,FALSE)</f>
        <v>0</v>
      </c>
      <c r="CU100" s="69">
        <f>VLOOKUP($A100,'396'!$AG$1:$HM$2,87,FALSE)</f>
        <v>0</v>
      </c>
      <c r="CV100" s="69">
        <f>VLOOKUP($A100,'396'!$AG$1:$HM$2,88,FALSE)</f>
        <v>0</v>
      </c>
      <c r="CW100" s="75">
        <f>VLOOKUP($A100,'396'!$AG$1:$HM$2,89,FALSE)</f>
        <v>0</v>
      </c>
      <c r="CX100" s="337"/>
      <c r="CY100" s="74">
        <f>VLOOKUP($A100,'396'!$AG$1:$HM$2,90,FALSE)</f>
        <v>0</v>
      </c>
      <c r="CZ100" s="69">
        <f>VLOOKUP($A100,'396'!$AG$1:$HM$2,91,FALSE)</f>
        <v>0</v>
      </c>
      <c r="DA100" s="69">
        <f>VLOOKUP($A100,'396'!$AG$1:$HM$2,92,FALSE)</f>
        <v>0</v>
      </c>
      <c r="DB100" s="69">
        <f>VLOOKUP($A100,'396'!$AG$1:$HM$2,93,FALSE)</f>
        <v>0</v>
      </c>
      <c r="DC100" s="69">
        <f>VLOOKUP($A100,'396'!$AG$1:$HM$2,94,FALSE)</f>
        <v>0</v>
      </c>
      <c r="DD100" s="69">
        <f>VLOOKUP($A100,'396'!$AG$1:$HM$2,95,FALSE)</f>
        <v>0</v>
      </c>
      <c r="DE100" s="75">
        <f>VLOOKUP($A100,'396'!$AG$1:$HM$2,96,FALSE)</f>
        <v>0</v>
      </c>
      <c r="DF100" s="337"/>
      <c r="DG100" s="74">
        <f>VLOOKUP($A100,'396'!$AG$1:$HM$2,97,FALSE)</f>
        <v>0</v>
      </c>
      <c r="DH100" s="69">
        <f>VLOOKUP($A100,'396'!$AG$1:$HM$2,98,FALSE)</f>
        <v>0</v>
      </c>
      <c r="DI100" s="69">
        <f>VLOOKUP($A100,'396'!$AG$1:$HM$2,99,FALSE)</f>
        <v>0</v>
      </c>
      <c r="DJ100" s="69">
        <f>VLOOKUP($A100,'396'!$AG$1:$HM$2,100,FALSE)</f>
        <v>0</v>
      </c>
      <c r="DK100" s="69">
        <f>VLOOKUP($A100,'396'!$AG$1:$HM$2,101,FALSE)</f>
        <v>0</v>
      </c>
      <c r="DL100" s="69">
        <f>VLOOKUP($A100,'396'!$AG$1:$HM$2,102,FALSE)</f>
        <v>0</v>
      </c>
      <c r="DM100" s="75">
        <f>VLOOKUP($A100,'396'!$AG$1:$HM$2,103,FALSE)</f>
        <v>0</v>
      </c>
      <c r="DN100" s="337"/>
      <c r="DO100" s="74">
        <f>VLOOKUP($A100,'396'!$AG$1:$HM$2,104,FALSE)</f>
        <v>0</v>
      </c>
      <c r="DP100" s="69">
        <f>VLOOKUP($A100,'396'!$AG$1:$HM$2,105,FALSE)</f>
        <v>0</v>
      </c>
      <c r="DQ100" s="69">
        <f>VLOOKUP($A100,'396'!$AG$1:$HM$2,106,FALSE)</f>
        <v>0</v>
      </c>
      <c r="DR100" s="69">
        <f>VLOOKUP($A100,'396'!$AG$1:$HM$2,107,FALSE)</f>
        <v>0</v>
      </c>
      <c r="DS100" s="69">
        <f>VLOOKUP($A100,'396'!$AG$1:$HM$2,108,FALSE)</f>
        <v>0</v>
      </c>
      <c r="DT100" s="69">
        <f>VLOOKUP($A100,'396'!$AG$1:$HM$2,109,FALSE)</f>
        <v>0</v>
      </c>
      <c r="DU100" s="75">
        <f>VLOOKUP($A100,'396'!$AG$1:$HM$2,110,FALSE)</f>
        <v>0</v>
      </c>
      <c r="DV100" s="337"/>
      <c r="DW100" s="74">
        <f>VLOOKUP($A100,'396'!$AG$1:$HM$2,111,FALSE)</f>
        <v>0</v>
      </c>
      <c r="DX100" s="69">
        <f>VLOOKUP($A100,'396'!$AG$1:$HM$2,112,FALSE)</f>
        <v>0</v>
      </c>
      <c r="DY100" s="69">
        <f>VLOOKUP($A100,'396'!$AG$1:$HM$2,113,FALSE)</f>
        <v>0</v>
      </c>
      <c r="DZ100" s="69">
        <f>VLOOKUP($A100,'396'!$AG$1:$HM$2,114,FALSE)</f>
        <v>0</v>
      </c>
      <c r="EA100" s="69">
        <f>VLOOKUP($A100,'396'!$AG$1:$HM$2,115,FALSE)</f>
        <v>0</v>
      </c>
      <c r="EB100" s="69">
        <f>VLOOKUP($A100,'396'!$AG$1:$HM$2,116,FALSE)</f>
        <v>0</v>
      </c>
      <c r="EC100" s="75">
        <f>VLOOKUP($A100,'396'!$AG$1:$HM$2,117,FALSE)</f>
        <v>0</v>
      </c>
      <c r="ED100" s="337"/>
      <c r="EE100" s="74">
        <f>VLOOKUP($A100,'396'!$AG$1:$HM$2,118,FALSE)</f>
        <v>0</v>
      </c>
      <c r="EF100" s="69">
        <f>VLOOKUP($A100,'396'!$AG$1:$HM$2,119,FALSE)</f>
        <v>0</v>
      </c>
      <c r="EG100" s="69">
        <f>VLOOKUP($A100,'396'!$AG$1:$HM$2,120,FALSE)</f>
        <v>0</v>
      </c>
      <c r="EH100" s="69">
        <f>VLOOKUP($A100,'396'!$AG$1:$HM$2,121,FALSE)</f>
        <v>0</v>
      </c>
      <c r="EI100" s="69">
        <f>VLOOKUP($A100,'396'!$AG$1:$HM$2,122,FALSE)</f>
        <v>0</v>
      </c>
      <c r="EJ100" s="69">
        <f>VLOOKUP($A100,'396'!$AG$1:$HM$2,123,FALSE)</f>
        <v>0</v>
      </c>
      <c r="EK100" s="75">
        <f>VLOOKUP($A100,'396'!$AG$1:$HM$2,124,FALSE)</f>
        <v>0</v>
      </c>
      <c r="EL100" s="337"/>
      <c r="EM100" s="74">
        <f>VLOOKUP($A100,'396'!$AG$1:$HM$2,125,FALSE)</f>
        <v>0</v>
      </c>
      <c r="EN100" s="69">
        <f>VLOOKUP($A100,'396'!$AG$1:$HM$2,126,FALSE)</f>
        <v>0</v>
      </c>
      <c r="EO100" s="69">
        <f>VLOOKUP($A100,'396'!$AG$1:$HM$2,127,FALSE)</f>
        <v>0</v>
      </c>
      <c r="EP100" s="69">
        <f>VLOOKUP($A100,'396'!$AG$1:$HM$2,128,FALSE)</f>
        <v>0</v>
      </c>
      <c r="EQ100" s="69">
        <f>VLOOKUP($A100,'396'!$AG$1:$HM$2,129,FALSE)</f>
        <v>0</v>
      </c>
      <c r="ER100" s="69">
        <f>VLOOKUP($A100,'396'!$AG$1:$HM$2,130,FALSE)</f>
        <v>0</v>
      </c>
      <c r="ES100" s="75">
        <f>VLOOKUP($A100,'396'!$AG$1:$HM$2,131,FALSE)</f>
        <v>0</v>
      </c>
      <c r="ET100" s="337"/>
      <c r="EU100" s="74">
        <f>VLOOKUP($A100,'396'!$AG$1:$HM$2,132,FALSE)</f>
        <v>0</v>
      </c>
      <c r="EV100" s="69">
        <f>VLOOKUP($A100,'396'!$AG$1:$HM$2,133,FALSE)</f>
        <v>0</v>
      </c>
      <c r="EW100" s="69">
        <f>VLOOKUP($A100,'396'!$AG$1:$HM$2,134,FALSE)</f>
        <v>0</v>
      </c>
      <c r="EX100" s="69">
        <f>VLOOKUP($A100,'396'!$AG$1:$HM$2,135,FALSE)</f>
        <v>0</v>
      </c>
      <c r="EY100" s="69">
        <f>VLOOKUP($A100,'396'!$AG$1:$HM$2,136,FALSE)</f>
        <v>0</v>
      </c>
      <c r="EZ100" s="69">
        <f>VLOOKUP($A100,'396'!$AG$1:$HM$2,137,FALSE)</f>
        <v>0</v>
      </c>
      <c r="FA100" s="75">
        <f>VLOOKUP($A100,'396'!$AG$1:$HM$2,138,FALSE)</f>
        <v>0</v>
      </c>
      <c r="FB100" s="337"/>
      <c r="FC100" s="74">
        <f>VLOOKUP($A100,'396'!$AG$1:$HM$2,139,FALSE)</f>
        <v>0</v>
      </c>
      <c r="FD100" s="69">
        <f>VLOOKUP($A100,'396'!$AG$1:$HM$2,140,FALSE)</f>
        <v>0</v>
      </c>
      <c r="FE100" s="69">
        <f>VLOOKUP($A100,'396'!$AG$1:$HM$2,141,FALSE)</f>
        <v>0</v>
      </c>
      <c r="FF100" s="69">
        <f>VLOOKUP($A100,'396'!$AG$1:$HM$2,142,FALSE)</f>
        <v>0</v>
      </c>
      <c r="FG100" s="69">
        <f>VLOOKUP($A100,'396'!$AG$1:$HM$2,143,FALSE)</f>
        <v>0</v>
      </c>
      <c r="FH100" s="69">
        <f>VLOOKUP($A100,'396'!$AG$1:$HM$2,144,FALSE)</f>
        <v>0</v>
      </c>
      <c r="FI100" s="75">
        <f>VLOOKUP($A100,'396'!$AG$1:$HM$2,145,FALSE)</f>
        <v>0</v>
      </c>
      <c r="FJ100" s="337"/>
      <c r="FK100" s="74">
        <f>VLOOKUP($A100,'396'!$AG$1:$HM$2,146,FALSE)</f>
        <v>0</v>
      </c>
      <c r="FL100" s="69">
        <f>VLOOKUP($A100,'396'!$AG$1:$HM$2,147,FALSE)</f>
        <v>0</v>
      </c>
      <c r="FM100" s="69">
        <f>VLOOKUP($A100,'396'!$AG$1:$HM$2,148,FALSE)</f>
        <v>0</v>
      </c>
      <c r="FN100" s="69">
        <f>VLOOKUP($A100,'396'!$AG$1:$HM$2,149,FALSE)</f>
        <v>0</v>
      </c>
      <c r="FO100" s="69">
        <f>VLOOKUP($A100,'396'!$AG$1:$HM$2,150,FALSE)</f>
        <v>0</v>
      </c>
      <c r="FP100" s="69">
        <f>VLOOKUP($A100,'396'!$AG$1:$HM$2,151,FALSE)</f>
        <v>0</v>
      </c>
      <c r="FQ100" s="75">
        <f>VLOOKUP($A100,'396'!$AG$1:$HM$2,152,FALSE)</f>
        <v>0</v>
      </c>
      <c r="FR100" s="337"/>
      <c r="FS100" s="74">
        <f>VLOOKUP($A100,'396'!$AG$1:$HM$2,153,FALSE)</f>
        <v>0</v>
      </c>
      <c r="FT100" s="69">
        <f>VLOOKUP($A100,'396'!$AG$1:$HM$2,154,FALSE)</f>
        <v>0</v>
      </c>
      <c r="FU100" s="69">
        <f>VLOOKUP($A100,'396'!$AG$1:$HM$2,155,FALSE)</f>
        <v>0</v>
      </c>
      <c r="FV100" s="69">
        <f>VLOOKUP($A100,'396'!$AG$1:$HM$2,156,FALSE)</f>
        <v>0</v>
      </c>
      <c r="FW100" s="69">
        <f>VLOOKUP($A100,'396'!$AG$1:$HM$2,157,FALSE)</f>
        <v>0</v>
      </c>
      <c r="FX100" s="69">
        <f>VLOOKUP($A100,'396'!$AG$1:$HM$2,158,FALSE)</f>
        <v>0</v>
      </c>
      <c r="FY100" s="75">
        <f>VLOOKUP($A100,'396'!$AG$1:$HM$2,159,FALSE)</f>
        <v>0</v>
      </c>
      <c r="FZ100" s="337"/>
      <c r="GA100" s="74">
        <f>VLOOKUP($A100,'396'!$AG$1:$HM$2,160,FALSE)</f>
        <v>0</v>
      </c>
      <c r="GB100" s="69">
        <f>VLOOKUP($A100,'396'!$AG$1:$HM$2,161,FALSE)</f>
        <v>0</v>
      </c>
      <c r="GC100" s="69">
        <f>VLOOKUP($A100,'396'!$AG$1:$HM$2,162,FALSE)</f>
        <v>0</v>
      </c>
      <c r="GD100" s="69">
        <f>VLOOKUP($A100,'396'!$AG$1:$HM$2,163,FALSE)</f>
        <v>0</v>
      </c>
      <c r="GE100" s="69">
        <f>VLOOKUP($A100,'396'!$AG$1:$HM$2,164,FALSE)</f>
        <v>0</v>
      </c>
      <c r="GF100" s="69">
        <f>VLOOKUP($A100,'396'!$AG$1:$HM$2,165,FALSE)</f>
        <v>0</v>
      </c>
      <c r="GG100" s="75">
        <f>VLOOKUP($A100,'396'!$AG$1:$HM$2,166,FALSE)</f>
        <v>0</v>
      </c>
      <c r="GH100" s="337"/>
      <c r="GI100" s="74">
        <f>VLOOKUP($A100,'396'!$AG$1:$HM$2,167,FALSE)</f>
        <v>0</v>
      </c>
      <c r="GJ100" s="69">
        <f>VLOOKUP($A100,'396'!$AG$1:$HM$2,168,FALSE)</f>
        <v>0</v>
      </c>
      <c r="GK100" s="69">
        <f>VLOOKUP($A100,'396'!$AG$1:$HM$2,169,FALSE)</f>
        <v>0</v>
      </c>
      <c r="GL100" s="69">
        <f>VLOOKUP($A100,'396'!$AG$1:$HM$2,170,FALSE)</f>
        <v>0</v>
      </c>
      <c r="GM100" s="69">
        <f>VLOOKUP($A100,'396'!$AG$1:$HM$2,171,FALSE)</f>
        <v>0</v>
      </c>
      <c r="GN100" s="69">
        <f>VLOOKUP($A100,'396'!$AG$1:$HM$2,172,FALSE)</f>
        <v>0</v>
      </c>
      <c r="GO100" s="75">
        <f>VLOOKUP($A100,'396'!$AG$1:$HM$2,173,FALSE)</f>
        <v>0</v>
      </c>
      <c r="GP100" s="337"/>
      <c r="GQ100" s="74">
        <f>VLOOKUP($A100,'396'!$AG$1:$HM$2,174,FALSE)</f>
        <v>0</v>
      </c>
      <c r="GR100" s="69">
        <f>VLOOKUP($A100,'396'!$AG$1:$HM$2,175,FALSE)</f>
        <v>0</v>
      </c>
      <c r="GS100" s="69">
        <f>VLOOKUP($A100,'396'!$AG$1:$HM$2,176,FALSE)</f>
        <v>0</v>
      </c>
      <c r="GT100" s="69">
        <f>VLOOKUP($A100,'396'!$AG$1:$HM$2,177,FALSE)</f>
        <v>0</v>
      </c>
      <c r="GU100" s="69">
        <f>VLOOKUP($A100,'396'!$AG$1:$HM$2,178,FALSE)</f>
        <v>0</v>
      </c>
      <c r="GV100" s="69">
        <f>VLOOKUP($A100,'396'!$AG$1:$HM$2,179,FALSE)</f>
        <v>0</v>
      </c>
      <c r="GW100" s="75">
        <f>VLOOKUP($A100,'396'!$AG$1:$HM$2,180,FALSE)</f>
        <v>0</v>
      </c>
      <c r="GX100" s="337"/>
      <c r="GY100" s="74">
        <f>VLOOKUP($A100,'396'!$AG$1:$HM$2,181,FALSE)</f>
        <v>0</v>
      </c>
      <c r="GZ100" s="69">
        <f>VLOOKUP($A100,'396'!$AG$1:$HM$2,182,FALSE)</f>
        <v>0</v>
      </c>
      <c r="HA100" s="69">
        <f>VLOOKUP($A100,'396'!$AG$1:$HM$2,183,FALSE)</f>
        <v>0</v>
      </c>
      <c r="HB100" s="69">
        <f>VLOOKUP($A100,'396'!$AG$1:$HM$2,184,FALSE)</f>
        <v>0</v>
      </c>
      <c r="HC100" s="69">
        <f>VLOOKUP($A100,'396'!$AG$1:$HM$2,185,FALSE)</f>
        <v>0</v>
      </c>
      <c r="HD100" s="69">
        <f>VLOOKUP($A100,'396'!$AG$1:$HM$2,186,FALSE)</f>
        <v>0</v>
      </c>
      <c r="HE100" s="124">
        <f>VLOOKUP($A100,'396'!$AG$1:$HM$2,187,FALSE)</f>
        <v>0</v>
      </c>
      <c r="HF100" s="24"/>
    </row>
    <row r="101" spans="1:214" x14ac:dyDescent="0.25">
      <c r="A101" s="290">
        <f t="shared" si="0"/>
        <v>297</v>
      </c>
      <c r="B101" s="290">
        <f>VLOOKUP($A101,'397'!$AG$1:$HM$2,2,FALSE)</f>
        <v>0</v>
      </c>
      <c r="C101" s="291">
        <f>VLOOKUP($A101,'397'!$AG$1:$HM$2,3,FALSE)</f>
        <v>0</v>
      </c>
      <c r="D101" s="290">
        <f>VLOOKUP($A101,'397'!$AG$1:$HM$2,4,FALSE)</f>
        <v>0</v>
      </c>
      <c r="E101" s="292">
        <f>VLOOKUP($A101,'397'!$AG$1:$HM$2,5,FALSE)</f>
        <v>0</v>
      </c>
      <c r="F101" s="337"/>
      <c r="G101" s="73">
        <f>VLOOKUP($A101,'397'!$AG$1:$HM$2,6,FALSE)</f>
        <v>0</v>
      </c>
      <c r="H101" s="24">
        <f>VLOOKUP($A101,'397'!$AG$1:$HM$2,7,FALSE)</f>
        <v>0</v>
      </c>
      <c r="I101" s="24">
        <f>VLOOKUP($A101,'397'!$AG$1:$HM$2,8,FALSE)</f>
        <v>0</v>
      </c>
      <c r="J101" s="24">
        <f>VLOOKUP($A101,'397'!$AG$1:$HM$2,9,FALSE)</f>
        <v>0</v>
      </c>
      <c r="K101" s="24">
        <f>VLOOKUP($A101,'397'!$AG$1:$HM$2,10,FALSE)</f>
        <v>0</v>
      </c>
      <c r="L101" s="24">
        <f>VLOOKUP($A101,'397'!$AG$1:$HM$2,11,FALSE)</f>
        <v>0</v>
      </c>
      <c r="M101" s="137">
        <f>VLOOKUP($A101,'397'!$AG$1:$HM$2,12,FALSE)</f>
        <v>0</v>
      </c>
      <c r="N101" s="337"/>
      <c r="O101" s="74">
        <f>VLOOKUP($A101,'397'!$AG$1:$HM$2,13,FALSE)</f>
        <v>0</v>
      </c>
      <c r="P101" s="69">
        <f>VLOOKUP($A101,'397'!$AG$1:$HM$2,14,FALSE)</f>
        <v>0</v>
      </c>
      <c r="Q101" s="69">
        <f>VLOOKUP($A101,'397'!$AG$1:$HM$2,15,FALSE)</f>
        <v>0</v>
      </c>
      <c r="R101" s="69">
        <f>VLOOKUP($A101,'397'!$AG$1:$HM$2,16,FALSE)</f>
        <v>0</v>
      </c>
      <c r="S101" s="69">
        <f>VLOOKUP($A101,'397'!$AG$1:$HM$2,17,FALSE)</f>
        <v>0</v>
      </c>
      <c r="T101" s="69">
        <f>VLOOKUP($A101,'397'!$AG$1:$HM$2,18,FALSE)</f>
        <v>0</v>
      </c>
      <c r="U101" s="75">
        <f>VLOOKUP($A101,'397'!$AG$1:$HM$2,19,FALSE)</f>
        <v>0</v>
      </c>
      <c r="V101" s="337"/>
      <c r="W101" s="74">
        <f>VLOOKUP($A101,'397'!$AG$1:$HM$2,20,FALSE)</f>
        <v>0</v>
      </c>
      <c r="X101" s="69">
        <f>VLOOKUP($A101,'397'!$AG$1:$HM$2,21,FALSE)</f>
        <v>0</v>
      </c>
      <c r="Y101" s="69">
        <f>VLOOKUP($A101,'397'!$AG$1:$HM$2,22,FALSE)</f>
        <v>0</v>
      </c>
      <c r="Z101" s="69">
        <f>VLOOKUP($A101,'397'!$AG$1:$HM$2,23,FALSE)</f>
        <v>0</v>
      </c>
      <c r="AA101" s="69">
        <f>VLOOKUP($A101,'397'!$AG$1:$HM$2,24,FALSE)</f>
        <v>0</v>
      </c>
      <c r="AB101" s="69">
        <f>VLOOKUP($A101,'397'!$AG$1:$HM$2,25,FALSE)</f>
        <v>0</v>
      </c>
      <c r="AC101" s="75">
        <f>VLOOKUP($A101,'397'!$AG$1:$HM$2,26,FALSE)</f>
        <v>0</v>
      </c>
      <c r="AD101" s="337"/>
      <c r="AE101" s="74">
        <f>VLOOKUP($A101,'397'!$AG$1:$HM$2,27,FALSE)</f>
        <v>0</v>
      </c>
      <c r="AF101" s="69">
        <f>VLOOKUP($A101,'397'!$AG$1:$HM$2,28,FALSE)</f>
        <v>0</v>
      </c>
      <c r="AG101" s="69">
        <f>VLOOKUP($A101,'397'!$AG$1:$HM$2,29,FALSE)</f>
        <v>0</v>
      </c>
      <c r="AH101" s="69">
        <f>VLOOKUP($A101,'397'!$AG$1:$HM$2,30,FALSE)</f>
        <v>0</v>
      </c>
      <c r="AI101" s="69">
        <f>VLOOKUP($A101,'397'!$AG$1:$HM$2,31,FALSE)</f>
        <v>0</v>
      </c>
      <c r="AJ101" s="69">
        <f>VLOOKUP($A101,'397'!$AG$1:$HM$2,32,FALSE)</f>
        <v>0</v>
      </c>
      <c r="AK101" s="75">
        <f>VLOOKUP($A101,'397'!$AG$1:$HM$2,33,FALSE)</f>
        <v>0</v>
      </c>
      <c r="AL101" s="337"/>
      <c r="AM101" s="74">
        <f>VLOOKUP($A101,'397'!$AG$1:$HM$2,34,FALSE)</f>
        <v>0</v>
      </c>
      <c r="AN101" s="69">
        <f>VLOOKUP($A101,'397'!$AG$1:$HM$2,35,FALSE)</f>
        <v>0</v>
      </c>
      <c r="AO101" s="69">
        <f>VLOOKUP($A101,'397'!$AG$1:$HM$2,36,FALSE)</f>
        <v>0</v>
      </c>
      <c r="AP101" s="69">
        <f>VLOOKUP($A101,'397'!$AG$1:$HM$2,37,FALSE)</f>
        <v>0</v>
      </c>
      <c r="AQ101" s="69">
        <f>VLOOKUP($A101,'397'!$AG$1:$HM$2,38,FALSE)</f>
        <v>0</v>
      </c>
      <c r="AR101" s="69">
        <f>VLOOKUP($A101,'397'!$AG$1:$HM$2,39,FALSE)</f>
        <v>0</v>
      </c>
      <c r="AS101" s="75">
        <f>VLOOKUP($A101,'397'!$AG$1:$HM$2,40,FALSE)</f>
        <v>0</v>
      </c>
      <c r="AT101" s="337"/>
      <c r="AU101" s="74">
        <f>VLOOKUP($A101,'397'!$AG$1:$HM$2,41,FALSE)</f>
        <v>0</v>
      </c>
      <c r="AV101" s="69">
        <f>VLOOKUP($A101,'397'!$AG$1:$HM$2,42,FALSE)</f>
        <v>0</v>
      </c>
      <c r="AW101" s="69">
        <f>VLOOKUP($A101,'397'!$AG$1:$HM$2,43,FALSE)</f>
        <v>0</v>
      </c>
      <c r="AX101" s="69">
        <f>VLOOKUP($A101,'397'!$AG$1:$HM$2,44,FALSE)</f>
        <v>0</v>
      </c>
      <c r="AY101" s="69">
        <f>VLOOKUP($A101,'397'!$AG$1:$HM$2,45,FALSE)</f>
        <v>0</v>
      </c>
      <c r="AZ101" s="69">
        <f>VLOOKUP($A101,'397'!$AG$1:$HM$2,46,FALSE)</f>
        <v>0</v>
      </c>
      <c r="BA101" s="75">
        <f>VLOOKUP($A101,'397'!$AG$1:$HM$2,47,FALSE)</f>
        <v>0</v>
      </c>
      <c r="BB101" s="337"/>
      <c r="BC101" s="74">
        <f>VLOOKUP($A101,'397'!$AG$1:$HM$2,48,FALSE)</f>
        <v>0</v>
      </c>
      <c r="BD101" s="69">
        <f>VLOOKUP($A101,'397'!$AG$1:$HM$2,49,FALSE)</f>
        <v>0</v>
      </c>
      <c r="BE101" s="69">
        <f>VLOOKUP($A101,'397'!$AG$1:$HM$2,50,FALSE)</f>
        <v>0</v>
      </c>
      <c r="BF101" s="69">
        <f>VLOOKUP($A101,'397'!$AG$1:$HM$2,51,FALSE)</f>
        <v>0</v>
      </c>
      <c r="BG101" s="69">
        <f>VLOOKUP($A101,'397'!$AG$1:$HM$2,52,FALSE)</f>
        <v>0</v>
      </c>
      <c r="BH101" s="69">
        <f>VLOOKUP($A101,'397'!$AG$1:$HM$2,53,FALSE)</f>
        <v>0</v>
      </c>
      <c r="BI101" s="75">
        <f>VLOOKUP($A101,'397'!$AG$1:$HM$2,54,FALSE)</f>
        <v>0</v>
      </c>
      <c r="BJ101" s="337"/>
      <c r="BK101" s="74">
        <f>VLOOKUP($A101,'397'!$AG$1:$HM$2,55,FALSE)</f>
        <v>0</v>
      </c>
      <c r="BL101" s="69">
        <f>VLOOKUP($A101,'397'!$AG$1:$HM$2,56,FALSE)</f>
        <v>0</v>
      </c>
      <c r="BM101" s="69">
        <f>VLOOKUP($A101,'397'!$AG$1:$HM$2,57,FALSE)</f>
        <v>0</v>
      </c>
      <c r="BN101" s="69">
        <f>VLOOKUP($A101,'397'!$AG$1:$HM$2,58,FALSE)</f>
        <v>0</v>
      </c>
      <c r="BO101" s="69">
        <f>VLOOKUP($A101,'397'!$AG$1:$HM$2,59,FALSE)</f>
        <v>0</v>
      </c>
      <c r="BP101" s="69">
        <f>VLOOKUP($A101,'397'!$AG$1:$HM$2,60,FALSE)</f>
        <v>0</v>
      </c>
      <c r="BQ101" s="75">
        <f>VLOOKUP($A101,'397'!$AG$1:$HM$2,61,FALSE)</f>
        <v>0</v>
      </c>
      <c r="BR101" s="337"/>
      <c r="BS101" s="74">
        <f>VLOOKUP($A101,'397'!$AG$1:$HM$2,62,FALSE)</f>
        <v>0</v>
      </c>
      <c r="BT101" s="69">
        <f>VLOOKUP($A101,'397'!$AG$1:$HM$2,63,FALSE)</f>
        <v>0</v>
      </c>
      <c r="BU101" s="69">
        <f>VLOOKUP($A101,'397'!$AG$1:$HM$2,64,FALSE)</f>
        <v>0</v>
      </c>
      <c r="BV101" s="69">
        <f>VLOOKUP($A101,'397'!$AG$1:$HM$2,65,FALSE)</f>
        <v>0</v>
      </c>
      <c r="BW101" s="69">
        <f>VLOOKUP($A101,'397'!$AG$1:$HM$2,66,FALSE)</f>
        <v>0</v>
      </c>
      <c r="BX101" s="69">
        <f>VLOOKUP($A101,'397'!$AG$1:$HM$2,67,FALSE)</f>
        <v>0</v>
      </c>
      <c r="BY101" s="75">
        <f>VLOOKUP($A101,'397'!$AG$1:$HM$2,68,FALSE)</f>
        <v>0</v>
      </c>
      <c r="BZ101" s="337"/>
      <c r="CA101" s="74">
        <f>VLOOKUP($A101,'397'!$AG$1:$HM$2,69,FALSE)</f>
        <v>0</v>
      </c>
      <c r="CB101" s="69">
        <f>VLOOKUP($A101,'397'!$AG$1:$HM$2,70,FALSE)</f>
        <v>0</v>
      </c>
      <c r="CC101" s="69">
        <f>VLOOKUP($A101,'397'!$AG$1:$HM$2,71,FALSE)</f>
        <v>0</v>
      </c>
      <c r="CD101" s="69">
        <f>VLOOKUP($A101,'397'!$AG$1:$HM$2,72,FALSE)</f>
        <v>0</v>
      </c>
      <c r="CE101" s="69">
        <f>VLOOKUP($A101,'397'!$AG$1:$HM$2,73,FALSE)</f>
        <v>0</v>
      </c>
      <c r="CF101" s="69">
        <f>VLOOKUP($A101,'397'!$AG$1:$HM$2,74,FALSE)</f>
        <v>0</v>
      </c>
      <c r="CG101" s="75">
        <f>VLOOKUP($A101,'397'!$AG$1:$HM$2,75,FALSE)</f>
        <v>0</v>
      </c>
      <c r="CH101" s="337"/>
      <c r="CI101" s="74">
        <f>VLOOKUP($A101,'397'!$AG$1:$HM$2,76,FALSE)</f>
        <v>0</v>
      </c>
      <c r="CJ101" s="69">
        <f>VLOOKUP($A101,'397'!$AG$1:$HM$2,77,FALSE)</f>
        <v>0</v>
      </c>
      <c r="CK101" s="69">
        <f>VLOOKUP($A101,'397'!$AG$1:$HM$2,78,FALSE)</f>
        <v>0</v>
      </c>
      <c r="CL101" s="69">
        <f>VLOOKUP($A101,'397'!$AG$1:$HM$2,79,FALSE)</f>
        <v>0</v>
      </c>
      <c r="CM101" s="69">
        <f>VLOOKUP($A101,'397'!$AG$1:$HM$2,80,FALSE)</f>
        <v>0</v>
      </c>
      <c r="CN101" s="69">
        <f>VLOOKUP($A101,'397'!$AG$1:$HM$2,81,FALSE)</f>
        <v>0</v>
      </c>
      <c r="CO101" s="75">
        <f>VLOOKUP($A101,'397'!$AG$1:$HM$2,82,FALSE)</f>
        <v>0</v>
      </c>
      <c r="CP101" s="337"/>
      <c r="CQ101" s="74">
        <f>VLOOKUP($A101,'397'!$AG$1:$HM$2,83,FALSE)</f>
        <v>0</v>
      </c>
      <c r="CR101" s="69">
        <f>VLOOKUP($A101,'397'!$AG$1:$HM$2,84,FALSE)</f>
        <v>0</v>
      </c>
      <c r="CS101" s="69">
        <f>VLOOKUP($A101,'397'!$AG$1:$HM$2,85,FALSE)</f>
        <v>0</v>
      </c>
      <c r="CT101" s="69">
        <f>VLOOKUP($A101,'397'!$AG$1:$HM$2,86,FALSE)</f>
        <v>0</v>
      </c>
      <c r="CU101" s="69">
        <f>VLOOKUP($A101,'397'!$AG$1:$HM$2,87,FALSE)</f>
        <v>0</v>
      </c>
      <c r="CV101" s="69">
        <f>VLOOKUP($A101,'397'!$AG$1:$HM$2,88,FALSE)</f>
        <v>0</v>
      </c>
      <c r="CW101" s="75">
        <f>VLOOKUP($A101,'397'!$AG$1:$HM$2,89,FALSE)</f>
        <v>0</v>
      </c>
      <c r="CX101" s="337"/>
      <c r="CY101" s="74">
        <f>VLOOKUP($A101,'397'!$AG$1:$HM$2,90,FALSE)</f>
        <v>0</v>
      </c>
      <c r="CZ101" s="69">
        <f>VLOOKUP($A101,'397'!$AG$1:$HM$2,91,FALSE)</f>
        <v>0</v>
      </c>
      <c r="DA101" s="69">
        <f>VLOOKUP($A101,'397'!$AG$1:$HM$2,92,FALSE)</f>
        <v>0</v>
      </c>
      <c r="DB101" s="69">
        <f>VLOOKUP($A101,'397'!$AG$1:$HM$2,93,FALSE)</f>
        <v>0</v>
      </c>
      <c r="DC101" s="69">
        <f>VLOOKUP($A101,'397'!$AG$1:$HM$2,94,FALSE)</f>
        <v>0</v>
      </c>
      <c r="DD101" s="69">
        <f>VLOOKUP($A101,'397'!$AG$1:$HM$2,95,FALSE)</f>
        <v>0</v>
      </c>
      <c r="DE101" s="75">
        <f>VLOOKUP($A101,'397'!$AG$1:$HM$2,96,FALSE)</f>
        <v>0</v>
      </c>
      <c r="DF101" s="337"/>
      <c r="DG101" s="74">
        <f>VLOOKUP($A101,'397'!$AG$1:$HM$2,97,FALSE)</f>
        <v>0</v>
      </c>
      <c r="DH101" s="69">
        <f>VLOOKUP($A101,'397'!$AG$1:$HM$2,98,FALSE)</f>
        <v>0</v>
      </c>
      <c r="DI101" s="69">
        <f>VLOOKUP($A101,'397'!$AG$1:$HM$2,99,FALSE)</f>
        <v>0</v>
      </c>
      <c r="DJ101" s="69">
        <f>VLOOKUP($A101,'397'!$AG$1:$HM$2,100,FALSE)</f>
        <v>0</v>
      </c>
      <c r="DK101" s="69">
        <f>VLOOKUP($A101,'397'!$AG$1:$HM$2,101,FALSE)</f>
        <v>0</v>
      </c>
      <c r="DL101" s="69">
        <f>VLOOKUP($A101,'397'!$AG$1:$HM$2,102,FALSE)</f>
        <v>0</v>
      </c>
      <c r="DM101" s="75">
        <f>VLOOKUP($A101,'397'!$AG$1:$HM$2,103,FALSE)</f>
        <v>0</v>
      </c>
      <c r="DN101" s="337"/>
      <c r="DO101" s="74">
        <f>VLOOKUP($A101,'397'!$AG$1:$HM$2,104,FALSE)</f>
        <v>0</v>
      </c>
      <c r="DP101" s="69">
        <f>VLOOKUP($A101,'397'!$AG$1:$HM$2,105,FALSE)</f>
        <v>0</v>
      </c>
      <c r="DQ101" s="69">
        <f>VLOOKUP($A101,'397'!$AG$1:$HM$2,106,FALSE)</f>
        <v>0</v>
      </c>
      <c r="DR101" s="69">
        <f>VLOOKUP($A101,'397'!$AG$1:$HM$2,107,FALSE)</f>
        <v>0</v>
      </c>
      <c r="DS101" s="69">
        <f>VLOOKUP($A101,'397'!$AG$1:$HM$2,108,FALSE)</f>
        <v>0</v>
      </c>
      <c r="DT101" s="69">
        <f>VLOOKUP($A101,'397'!$AG$1:$HM$2,109,FALSE)</f>
        <v>0</v>
      </c>
      <c r="DU101" s="75">
        <f>VLOOKUP($A101,'397'!$AG$1:$HM$2,110,FALSE)</f>
        <v>0</v>
      </c>
      <c r="DV101" s="337"/>
      <c r="DW101" s="74">
        <f>VLOOKUP($A101,'397'!$AG$1:$HM$2,111,FALSE)</f>
        <v>0</v>
      </c>
      <c r="DX101" s="69">
        <f>VLOOKUP($A101,'397'!$AG$1:$HM$2,112,FALSE)</f>
        <v>0</v>
      </c>
      <c r="DY101" s="69">
        <f>VLOOKUP($A101,'397'!$AG$1:$HM$2,113,FALSE)</f>
        <v>0</v>
      </c>
      <c r="DZ101" s="69">
        <f>VLOOKUP($A101,'397'!$AG$1:$HM$2,114,FALSE)</f>
        <v>0</v>
      </c>
      <c r="EA101" s="69">
        <f>VLOOKUP($A101,'397'!$AG$1:$HM$2,115,FALSE)</f>
        <v>0</v>
      </c>
      <c r="EB101" s="69">
        <f>VLOOKUP($A101,'397'!$AG$1:$HM$2,116,FALSE)</f>
        <v>0</v>
      </c>
      <c r="EC101" s="75">
        <f>VLOOKUP($A101,'397'!$AG$1:$HM$2,117,FALSE)</f>
        <v>0</v>
      </c>
      <c r="ED101" s="337"/>
      <c r="EE101" s="74">
        <f>VLOOKUP($A101,'397'!$AG$1:$HM$2,118,FALSE)</f>
        <v>0</v>
      </c>
      <c r="EF101" s="69">
        <f>VLOOKUP($A101,'397'!$AG$1:$HM$2,119,FALSE)</f>
        <v>0</v>
      </c>
      <c r="EG101" s="69">
        <f>VLOOKUP($A101,'397'!$AG$1:$HM$2,120,FALSE)</f>
        <v>0</v>
      </c>
      <c r="EH101" s="69">
        <f>VLOOKUP($A101,'397'!$AG$1:$HM$2,121,FALSE)</f>
        <v>0</v>
      </c>
      <c r="EI101" s="69">
        <f>VLOOKUP($A101,'397'!$AG$1:$HM$2,122,FALSE)</f>
        <v>0</v>
      </c>
      <c r="EJ101" s="69">
        <f>VLOOKUP($A101,'397'!$AG$1:$HM$2,123,FALSE)</f>
        <v>0</v>
      </c>
      <c r="EK101" s="75">
        <f>VLOOKUP($A101,'397'!$AG$1:$HM$2,124,FALSE)</f>
        <v>0</v>
      </c>
      <c r="EL101" s="337"/>
      <c r="EM101" s="74">
        <f>VLOOKUP($A101,'397'!$AG$1:$HM$2,125,FALSE)</f>
        <v>0</v>
      </c>
      <c r="EN101" s="69">
        <f>VLOOKUP($A101,'397'!$AG$1:$HM$2,126,FALSE)</f>
        <v>0</v>
      </c>
      <c r="EO101" s="69">
        <f>VLOOKUP($A101,'397'!$AG$1:$HM$2,127,FALSE)</f>
        <v>0</v>
      </c>
      <c r="EP101" s="69">
        <f>VLOOKUP($A101,'397'!$AG$1:$HM$2,128,FALSE)</f>
        <v>0</v>
      </c>
      <c r="EQ101" s="69">
        <f>VLOOKUP($A101,'397'!$AG$1:$HM$2,129,FALSE)</f>
        <v>0</v>
      </c>
      <c r="ER101" s="69">
        <f>VLOOKUP($A101,'397'!$AG$1:$HM$2,130,FALSE)</f>
        <v>0</v>
      </c>
      <c r="ES101" s="75">
        <f>VLOOKUP($A101,'397'!$AG$1:$HM$2,131,FALSE)</f>
        <v>0</v>
      </c>
      <c r="ET101" s="337"/>
      <c r="EU101" s="74">
        <f>VLOOKUP($A101,'397'!$AG$1:$HM$2,132,FALSE)</f>
        <v>0</v>
      </c>
      <c r="EV101" s="69">
        <f>VLOOKUP($A101,'397'!$AG$1:$HM$2,133,FALSE)</f>
        <v>0</v>
      </c>
      <c r="EW101" s="69">
        <f>VLOOKUP($A101,'397'!$AG$1:$HM$2,134,FALSE)</f>
        <v>0</v>
      </c>
      <c r="EX101" s="69">
        <f>VLOOKUP($A101,'397'!$AG$1:$HM$2,135,FALSE)</f>
        <v>0</v>
      </c>
      <c r="EY101" s="69">
        <f>VLOOKUP($A101,'397'!$AG$1:$HM$2,136,FALSE)</f>
        <v>0</v>
      </c>
      <c r="EZ101" s="69">
        <f>VLOOKUP($A101,'397'!$AG$1:$HM$2,137,FALSE)</f>
        <v>0</v>
      </c>
      <c r="FA101" s="75">
        <f>VLOOKUP($A101,'397'!$AG$1:$HM$2,138,FALSE)</f>
        <v>0</v>
      </c>
      <c r="FB101" s="337"/>
      <c r="FC101" s="74">
        <f>VLOOKUP($A101,'397'!$AG$1:$HM$2,139,FALSE)</f>
        <v>0</v>
      </c>
      <c r="FD101" s="69">
        <f>VLOOKUP($A101,'397'!$AG$1:$HM$2,140,FALSE)</f>
        <v>0</v>
      </c>
      <c r="FE101" s="69">
        <f>VLOOKUP($A101,'397'!$AG$1:$HM$2,141,FALSE)</f>
        <v>0</v>
      </c>
      <c r="FF101" s="69">
        <f>VLOOKUP($A101,'397'!$AG$1:$HM$2,142,FALSE)</f>
        <v>0</v>
      </c>
      <c r="FG101" s="69">
        <f>VLOOKUP($A101,'397'!$AG$1:$HM$2,143,FALSE)</f>
        <v>0</v>
      </c>
      <c r="FH101" s="69">
        <f>VLOOKUP($A101,'397'!$AG$1:$HM$2,144,FALSE)</f>
        <v>0</v>
      </c>
      <c r="FI101" s="75">
        <f>VLOOKUP($A101,'397'!$AG$1:$HM$2,145,FALSE)</f>
        <v>0</v>
      </c>
      <c r="FJ101" s="337"/>
      <c r="FK101" s="74">
        <f>VLOOKUP($A101,'397'!$AG$1:$HM$2,146,FALSE)</f>
        <v>0</v>
      </c>
      <c r="FL101" s="69">
        <f>VLOOKUP($A101,'397'!$AG$1:$HM$2,147,FALSE)</f>
        <v>0</v>
      </c>
      <c r="FM101" s="69">
        <f>VLOOKUP($A101,'397'!$AG$1:$HM$2,148,FALSE)</f>
        <v>0</v>
      </c>
      <c r="FN101" s="69">
        <f>VLOOKUP($A101,'397'!$AG$1:$HM$2,149,FALSE)</f>
        <v>0</v>
      </c>
      <c r="FO101" s="69">
        <f>VLOOKUP($A101,'397'!$AG$1:$HM$2,150,FALSE)</f>
        <v>0</v>
      </c>
      <c r="FP101" s="69">
        <f>VLOOKUP($A101,'397'!$AG$1:$HM$2,151,FALSE)</f>
        <v>0</v>
      </c>
      <c r="FQ101" s="75">
        <f>VLOOKUP($A101,'397'!$AG$1:$HM$2,152,FALSE)</f>
        <v>0</v>
      </c>
      <c r="FR101" s="337"/>
      <c r="FS101" s="74">
        <f>VLOOKUP($A101,'397'!$AG$1:$HM$2,153,FALSE)</f>
        <v>0</v>
      </c>
      <c r="FT101" s="69">
        <f>VLOOKUP($A101,'397'!$AG$1:$HM$2,154,FALSE)</f>
        <v>0</v>
      </c>
      <c r="FU101" s="69">
        <f>VLOOKUP($A101,'397'!$AG$1:$HM$2,155,FALSE)</f>
        <v>0</v>
      </c>
      <c r="FV101" s="69">
        <f>VLOOKUP($A101,'397'!$AG$1:$HM$2,156,FALSE)</f>
        <v>0</v>
      </c>
      <c r="FW101" s="69">
        <f>VLOOKUP($A101,'397'!$AG$1:$HM$2,157,FALSE)</f>
        <v>0</v>
      </c>
      <c r="FX101" s="69">
        <f>VLOOKUP($A101,'397'!$AG$1:$HM$2,158,FALSE)</f>
        <v>0</v>
      </c>
      <c r="FY101" s="75">
        <f>VLOOKUP($A101,'397'!$AG$1:$HM$2,159,FALSE)</f>
        <v>0</v>
      </c>
      <c r="FZ101" s="337"/>
      <c r="GA101" s="74">
        <f>VLOOKUP($A101,'397'!$AG$1:$HM$2,160,FALSE)</f>
        <v>0</v>
      </c>
      <c r="GB101" s="69">
        <f>VLOOKUP($A101,'397'!$AG$1:$HM$2,161,FALSE)</f>
        <v>0</v>
      </c>
      <c r="GC101" s="69">
        <f>VLOOKUP($A101,'397'!$AG$1:$HM$2,162,FALSE)</f>
        <v>0</v>
      </c>
      <c r="GD101" s="69">
        <f>VLOOKUP($A101,'397'!$AG$1:$HM$2,163,FALSE)</f>
        <v>0</v>
      </c>
      <c r="GE101" s="69">
        <f>VLOOKUP($A101,'397'!$AG$1:$HM$2,164,FALSE)</f>
        <v>0</v>
      </c>
      <c r="GF101" s="69">
        <f>VLOOKUP($A101,'397'!$AG$1:$HM$2,165,FALSE)</f>
        <v>0</v>
      </c>
      <c r="GG101" s="75">
        <f>VLOOKUP($A101,'397'!$AG$1:$HM$2,166,FALSE)</f>
        <v>0</v>
      </c>
      <c r="GH101" s="337"/>
      <c r="GI101" s="74">
        <f>VLOOKUP($A101,'397'!$AG$1:$HM$2,167,FALSE)</f>
        <v>0</v>
      </c>
      <c r="GJ101" s="69">
        <f>VLOOKUP($A101,'397'!$AG$1:$HM$2,168,FALSE)</f>
        <v>0</v>
      </c>
      <c r="GK101" s="69">
        <f>VLOOKUP($A101,'397'!$AG$1:$HM$2,169,FALSE)</f>
        <v>0</v>
      </c>
      <c r="GL101" s="69">
        <f>VLOOKUP($A101,'397'!$AG$1:$HM$2,170,FALSE)</f>
        <v>0</v>
      </c>
      <c r="GM101" s="69">
        <f>VLOOKUP($A101,'397'!$AG$1:$HM$2,171,FALSE)</f>
        <v>0</v>
      </c>
      <c r="GN101" s="69">
        <f>VLOOKUP($A101,'397'!$AG$1:$HM$2,172,FALSE)</f>
        <v>0</v>
      </c>
      <c r="GO101" s="75">
        <f>VLOOKUP($A101,'397'!$AG$1:$HM$2,173,FALSE)</f>
        <v>0</v>
      </c>
      <c r="GP101" s="337"/>
      <c r="GQ101" s="74">
        <f>VLOOKUP($A101,'397'!$AG$1:$HM$2,174,FALSE)</f>
        <v>0</v>
      </c>
      <c r="GR101" s="69">
        <f>VLOOKUP($A101,'397'!$AG$1:$HM$2,175,FALSE)</f>
        <v>0</v>
      </c>
      <c r="GS101" s="69">
        <f>VLOOKUP($A101,'397'!$AG$1:$HM$2,176,FALSE)</f>
        <v>0</v>
      </c>
      <c r="GT101" s="69">
        <f>VLOOKUP($A101,'397'!$AG$1:$HM$2,177,FALSE)</f>
        <v>0</v>
      </c>
      <c r="GU101" s="69">
        <f>VLOOKUP($A101,'397'!$AG$1:$HM$2,178,FALSE)</f>
        <v>0</v>
      </c>
      <c r="GV101" s="69">
        <f>VLOOKUP($A101,'397'!$AG$1:$HM$2,179,FALSE)</f>
        <v>0</v>
      </c>
      <c r="GW101" s="75">
        <f>VLOOKUP($A101,'397'!$AG$1:$HM$2,180,FALSE)</f>
        <v>0</v>
      </c>
      <c r="GX101" s="337"/>
      <c r="GY101" s="74">
        <f>VLOOKUP($A101,'397'!$AG$1:$HM$2,181,FALSE)</f>
        <v>0</v>
      </c>
      <c r="GZ101" s="69">
        <f>VLOOKUP($A101,'397'!$AG$1:$HM$2,182,FALSE)</f>
        <v>0</v>
      </c>
      <c r="HA101" s="69">
        <f>VLOOKUP($A101,'397'!$AG$1:$HM$2,183,FALSE)</f>
        <v>0</v>
      </c>
      <c r="HB101" s="69">
        <f>VLOOKUP($A101,'397'!$AG$1:$HM$2,184,FALSE)</f>
        <v>0</v>
      </c>
      <c r="HC101" s="69">
        <f>VLOOKUP($A101,'397'!$AG$1:$HM$2,185,FALSE)</f>
        <v>0</v>
      </c>
      <c r="HD101" s="69">
        <f>VLOOKUP($A101,'397'!$AG$1:$HM$2,186,FALSE)</f>
        <v>0</v>
      </c>
      <c r="HE101" s="124">
        <f>VLOOKUP($A101,'397'!$AG$1:$HM$2,187,FALSE)</f>
        <v>0</v>
      </c>
      <c r="HF101" s="24"/>
    </row>
    <row r="102" spans="1:214" x14ac:dyDescent="0.25">
      <c r="A102" s="290">
        <f t="shared" si="0"/>
        <v>298</v>
      </c>
      <c r="B102" s="290">
        <f>VLOOKUP($A102,'398'!$AG$1:$HM$2,2,FALSE)</f>
        <v>0</v>
      </c>
      <c r="C102" s="291">
        <f>VLOOKUP($A102,'398'!$AG$1:$HM$2,3,FALSE)</f>
        <v>0</v>
      </c>
      <c r="D102" s="290">
        <f>VLOOKUP($A102,'398'!$AG$1:$HM$2,4,FALSE)</f>
        <v>0</v>
      </c>
      <c r="E102" s="292">
        <f>VLOOKUP($A102,'398'!$AG$1:$HM$2,5,FALSE)</f>
        <v>0</v>
      </c>
      <c r="F102" s="337"/>
      <c r="G102" s="73">
        <f>VLOOKUP($A102,'398'!$AG$1:$HM$2,6,FALSE)</f>
        <v>0</v>
      </c>
      <c r="H102" s="24">
        <f>VLOOKUP($A102,'398'!$AG$1:$HM$2,7,FALSE)</f>
        <v>0</v>
      </c>
      <c r="I102" s="24">
        <f>VLOOKUP($A102,'398'!$AG$1:$HM$2,8,FALSE)</f>
        <v>0</v>
      </c>
      <c r="J102" s="24">
        <f>VLOOKUP($A102,'398'!$AG$1:$HM$2,9,FALSE)</f>
        <v>0</v>
      </c>
      <c r="K102" s="24">
        <f>VLOOKUP($A102,'398'!$AG$1:$HM$2,10,FALSE)</f>
        <v>0</v>
      </c>
      <c r="L102" s="24">
        <f>VLOOKUP($A102,'398'!$AG$1:$HM$2,11,FALSE)</f>
        <v>0</v>
      </c>
      <c r="M102" s="137">
        <f>VLOOKUP($A102,'398'!$AG$1:$HM$2,12,FALSE)</f>
        <v>0</v>
      </c>
      <c r="N102" s="337"/>
      <c r="O102" s="74">
        <f>VLOOKUP($A102,'398'!$AG$1:$HM$2,13,FALSE)</f>
        <v>0</v>
      </c>
      <c r="P102" s="69">
        <f>VLOOKUP($A102,'398'!$AG$1:$HM$2,14,FALSE)</f>
        <v>0</v>
      </c>
      <c r="Q102" s="69">
        <f>VLOOKUP($A102,'398'!$AG$1:$HM$2,15,FALSE)</f>
        <v>0</v>
      </c>
      <c r="R102" s="69">
        <f>VLOOKUP($A102,'398'!$AG$1:$HM$2,16,FALSE)</f>
        <v>0</v>
      </c>
      <c r="S102" s="69">
        <f>VLOOKUP($A102,'398'!$AG$1:$HM$2,17,FALSE)</f>
        <v>0</v>
      </c>
      <c r="T102" s="69">
        <f>VLOOKUP($A102,'398'!$AG$1:$HM$2,18,FALSE)</f>
        <v>0</v>
      </c>
      <c r="U102" s="75">
        <f>VLOOKUP($A102,'398'!$AG$1:$HM$2,19,FALSE)</f>
        <v>0</v>
      </c>
      <c r="V102" s="337"/>
      <c r="W102" s="74">
        <f>VLOOKUP($A102,'398'!$AG$1:$HM$2,20,FALSE)</f>
        <v>0</v>
      </c>
      <c r="X102" s="69">
        <f>VLOOKUP($A102,'398'!$AG$1:$HM$2,21,FALSE)</f>
        <v>0</v>
      </c>
      <c r="Y102" s="69">
        <f>VLOOKUP($A102,'398'!$AG$1:$HM$2,22,FALSE)</f>
        <v>0</v>
      </c>
      <c r="Z102" s="69">
        <f>VLOOKUP($A102,'398'!$AG$1:$HM$2,23,FALSE)</f>
        <v>0</v>
      </c>
      <c r="AA102" s="69">
        <f>VLOOKUP($A102,'398'!$AG$1:$HM$2,24,FALSE)</f>
        <v>0</v>
      </c>
      <c r="AB102" s="69">
        <f>VLOOKUP($A102,'398'!$AG$1:$HM$2,25,FALSE)</f>
        <v>0</v>
      </c>
      <c r="AC102" s="75">
        <f>VLOOKUP($A102,'398'!$AG$1:$HM$2,26,FALSE)</f>
        <v>0</v>
      </c>
      <c r="AD102" s="337"/>
      <c r="AE102" s="74">
        <f>VLOOKUP($A102,'398'!$AG$1:$HM$2,27,FALSE)</f>
        <v>0</v>
      </c>
      <c r="AF102" s="69">
        <f>VLOOKUP($A102,'398'!$AG$1:$HM$2,28,FALSE)</f>
        <v>0</v>
      </c>
      <c r="AG102" s="69">
        <f>VLOOKUP($A102,'398'!$AG$1:$HM$2,29,FALSE)</f>
        <v>0</v>
      </c>
      <c r="AH102" s="69">
        <f>VLOOKUP($A102,'398'!$AG$1:$HM$2,30,FALSE)</f>
        <v>0</v>
      </c>
      <c r="AI102" s="69">
        <f>VLOOKUP($A102,'398'!$AG$1:$HM$2,31,FALSE)</f>
        <v>0</v>
      </c>
      <c r="AJ102" s="69">
        <f>VLOOKUP($A102,'398'!$AG$1:$HM$2,32,FALSE)</f>
        <v>0</v>
      </c>
      <c r="AK102" s="75">
        <f>VLOOKUP($A102,'398'!$AG$1:$HM$2,33,FALSE)</f>
        <v>0</v>
      </c>
      <c r="AL102" s="337"/>
      <c r="AM102" s="74">
        <f>VLOOKUP($A102,'398'!$AG$1:$HM$2,34,FALSE)</f>
        <v>0</v>
      </c>
      <c r="AN102" s="69">
        <f>VLOOKUP($A102,'398'!$AG$1:$HM$2,35,FALSE)</f>
        <v>0</v>
      </c>
      <c r="AO102" s="69">
        <f>VLOOKUP($A102,'398'!$AG$1:$HM$2,36,FALSE)</f>
        <v>0</v>
      </c>
      <c r="AP102" s="69">
        <f>VLOOKUP($A102,'398'!$AG$1:$HM$2,37,FALSE)</f>
        <v>0</v>
      </c>
      <c r="AQ102" s="69">
        <f>VLOOKUP($A102,'398'!$AG$1:$HM$2,38,FALSE)</f>
        <v>0</v>
      </c>
      <c r="AR102" s="69">
        <f>VLOOKUP($A102,'398'!$AG$1:$HM$2,39,FALSE)</f>
        <v>0</v>
      </c>
      <c r="AS102" s="75">
        <f>VLOOKUP($A102,'398'!$AG$1:$HM$2,40,FALSE)</f>
        <v>0</v>
      </c>
      <c r="AT102" s="337"/>
      <c r="AU102" s="74">
        <f>VLOOKUP($A102,'398'!$AG$1:$HM$2,41,FALSE)</f>
        <v>0</v>
      </c>
      <c r="AV102" s="69">
        <f>VLOOKUP($A102,'398'!$AG$1:$HM$2,42,FALSE)</f>
        <v>0</v>
      </c>
      <c r="AW102" s="69">
        <f>VLOOKUP($A102,'398'!$AG$1:$HM$2,43,FALSE)</f>
        <v>0</v>
      </c>
      <c r="AX102" s="69">
        <f>VLOOKUP($A102,'398'!$AG$1:$HM$2,44,FALSE)</f>
        <v>0</v>
      </c>
      <c r="AY102" s="69">
        <f>VLOOKUP($A102,'398'!$AG$1:$HM$2,45,FALSE)</f>
        <v>0</v>
      </c>
      <c r="AZ102" s="69">
        <f>VLOOKUP($A102,'398'!$AG$1:$HM$2,46,FALSE)</f>
        <v>0</v>
      </c>
      <c r="BA102" s="75">
        <f>VLOOKUP($A102,'398'!$AG$1:$HM$2,47,FALSE)</f>
        <v>0</v>
      </c>
      <c r="BB102" s="337"/>
      <c r="BC102" s="74">
        <f>VLOOKUP($A102,'398'!$AG$1:$HM$2,48,FALSE)</f>
        <v>0</v>
      </c>
      <c r="BD102" s="69">
        <f>VLOOKUP($A102,'398'!$AG$1:$HM$2,49,FALSE)</f>
        <v>0</v>
      </c>
      <c r="BE102" s="69">
        <f>VLOOKUP($A102,'398'!$AG$1:$HM$2,50,FALSE)</f>
        <v>0</v>
      </c>
      <c r="BF102" s="69">
        <f>VLOOKUP($A102,'398'!$AG$1:$HM$2,51,FALSE)</f>
        <v>0</v>
      </c>
      <c r="BG102" s="69">
        <f>VLOOKUP($A102,'398'!$AG$1:$HM$2,52,FALSE)</f>
        <v>0</v>
      </c>
      <c r="BH102" s="69">
        <f>VLOOKUP($A102,'398'!$AG$1:$HM$2,53,FALSE)</f>
        <v>0</v>
      </c>
      <c r="BI102" s="75">
        <f>VLOOKUP($A102,'398'!$AG$1:$HM$2,54,FALSE)</f>
        <v>0</v>
      </c>
      <c r="BJ102" s="337"/>
      <c r="BK102" s="74">
        <f>VLOOKUP($A102,'398'!$AG$1:$HM$2,55,FALSE)</f>
        <v>0</v>
      </c>
      <c r="BL102" s="69">
        <f>VLOOKUP($A102,'398'!$AG$1:$HM$2,56,FALSE)</f>
        <v>0</v>
      </c>
      <c r="BM102" s="69">
        <f>VLOOKUP($A102,'398'!$AG$1:$HM$2,57,FALSE)</f>
        <v>0</v>
      </c>
      <c r="BN102" s="69">
        <f>VLOOKUP($A102,'398'!$AG$1:$HM$2,58,FALSE)</f>
        <v>0</v>
      </c>
      <c r="BO102" s="69">
        <f>VLOOKUP($A102,'398'!$AG$1:$HM$2,59,FALSE)</f>
        <v>0</v>
      </c>
      <c r="BP102" s="69">
        <f>VLOOKUP($A102,'398'!$AG$1:$HM$2,60,FALSE)</f>
        <v>0</v>
      </c>
      <c r="BQ102" s="75">
        <f>VLOOKUP($A102,'398'!$AG$1:$HM$2,61,FALSE)</f>
        <v>0</v>
      </c>
      <c r="BR102" s="337"/>
      <c r="BS102" s="74">
        <f>VLOOKUP($A102,'398'!$AG$1:$HM$2,62,FALSE)</f>
        <v>0</v>
      </c>
      <c r="BT102" s="69">
        <f>VLOOKUP($A102,'398'!$AG$1:$HM$2,63,FALSE)</f>
        <v>0</v>
      </c>
      <c r="BU102" s="69">
        <f>VLOOKUP($A102,'398'!$AG$1:$HM$2,64,FALSE)</f>
        <v>0</v>
      </c>
      <c r="BV102" s="69">
        <f>VLOOKUP($A102,'398'!$AG$1:$HM$2,65,FALSE)</f>
        <v>0</v>
      </c>
      <c r="BW102" s="69">
        <f>VLOOKUP($A102,'398'!$AG$1:$HM$2,66,FALSE)</f>
        <v>0</v>
      </c>
      <c r="BX102" s="69">
        <f>VLOOKUP($A102,'398'!$AG$1:$HM$2,67,FALSE)</f>
        <v>0</v>
      </c>
      <c r="BY102" s="75">
        <f>VLOOKUP($A102,'398'!$AG$1:$HM$2,68,FALSE)</f>
        <v>0</v>
      </c>
      <c r="BZ102" s="337"/>
      <c r="CA102" s="74">
        <f>VLOOKUP($A102,'398'!$AG$1:$HM$2,69,FALSE)</f>
        <v>0</v>
      </c>
      <c r="CB102" s="69">
        <f>VLOOKUP($A102,'398'!$AG$1:$HM$2,70,FALSE)</f>
        <v>0</v>
      </c>
      <c r="CC102" s="69">
        <f>VLOOKUP($A102,'398'!$AG$1:$HM$2,71,FALSE)</f>
        <v>0</v>
      </c>
      <c r="CD102" s="69">
        <f>VLOOKUP($A102,'398'!$AG$1:$HM$2,72,FALSE)</f>
        <v>0</v>
      </c>
      <c r="CE102" s="69">
        <f>VLOOKUP($A102,'398'!$AG$1:$HM$2,73,FALSE)</f>
        <v>0</v>
      </c>
      <c r="CF102" s="69">
        <f>VLOOKUP($A102,'398'!$AG$1:$HM$2,74,FALSE)</f>
        <v>0</v>
      </c>
      <c r="CG102" s="75">
        <f>VLOOKUP($A102,'398'!$AG$1:$HM$2,75,FALSE)</f>
        <v>0</v>
      </c>
      <c r="CH102" s="337"/>
      <c r="CI102" s="74">
        <f>VLOOKUP($A102,'398'!$AG$1:$HM$2,76,FALSE)</f>
        <v>0</v>
      </c>
      <c r="CJ102" s="69">
        <f>VLOOKUP($A102,'398'!$AG$1:$HM$2,77,FALSE)</f>
        <v>0</v>
      </c>
      <c r="CK102" s="69">
        <f>VLOOKUP($A102,'398'!$AG$1:$HM$2,78,FALSE)</f>
        <v>0</v>
      </c>
      <c r="CL102" s="69">
        <f>VLOOKUP($A102,'398'!$AG$1:$HM$2,79,FALSE)</f>
        <v>0</v>
      </c>
      <c r="CM102" s="69">
        <f>VLOOKUP($A102,'398'!$AG$1:$HM$2,80,FALSE)</f>
        <v>0</v>
      </c>
      <c r="CN102" s="69">
        <f>VLOOKUP($A102,'398'!$AG$1:$HM$2,81,FALSE)</f>
        <v>0</v>
      </c>
      <c r="CO102" s="75">
        <f>VLOOKUP($A102,'398'!$AG$1:$HM$2,82,FALSE)</f>
        <v>0</v>
      </c>
      <c r="CP102" s="337"/>
      <c r="CQ102" s="74">
        <f>VLOOKUP($A102,'398'!$AG$1:$HM$2,83,FALSE)</f>
        <v>0</v>
      </c>
      <c r="CR102" s="69">
        <f>VLOOKUP($A102,'398'!$AG$1:$HM$2,84,FALSE)</f>
        <v>0</v>
      </c>
      <c r="CS102" s="69">
        <f>VLOOKUP($A102,'398'!$AG$1:$HM$2,85,FALSE)</f>
        <v>0</v>
      </c>
      <c r="CT102" s="69">
        <f>VLOOKUP($A102,'398'!$AG$1:$HM$2,86,FALSE)</f>
        <v>0</v>
      </c>
      <c r="CU102" s="69">
        <f>VLOOKUP($A102,'398'!$AG$1:$HM$2,87,FALSE)</f>
        <v>0</v>
      </c>
      <c r="CV102" s="69">
        <f>VLOOKUP($A102,'398'!$AG$1:$HM$2,88,FALSE)</f>
        <v>0</v>
      </c>
      <c r="CW102" s="75">
        <f>VLOOKUP($A102,'398'!$AG$1:$HM$2,89,FALSE)</f>
        <v>0</v>
      </c>
      <c r="CX102" s="337"/>
      <c r="CY102" s="74">
        <f>VLOOKUP($A102,'398'!$AG$1:$HM$2,90,FALSE)</f>
        <v>0</v>
      </c>
      <c r="CZ102" s="69">
        <f>VLOOKUP($A102,'398'!$AG$1:$HM$2,91,FALSE)</f>
        <v>0</v>
      </c>
      <c r="DA102" s="69">
        <f>VLOOKUP($A102,'398'!$AG$1:$HM$2,92,FALSE)</f>
        <v>0</v>
      </c>
      <c r="DB102" s="69">
        <f>VLOOKUP($A102,'398'!$AG$1:$HM$2,93,FALSE)</f>
        <v>0</v>
      </c>
      <c r="DC102" s="69">
        <f>VLOOKUP($A102,'398'!$AG$1:$HM$2,94,FALSE)</f>
        <v>0</v>
      </c>
      <c r="DD102" s="69">
        <f>VLOOKUP($A102,'398'!$AG$1:$HM$2,95,FALSE)</f>
        <v>0</v>
      </c>
      <c r="DE102" s="75">
        <f>VLOOKUP($A102,'398'!$AG$1:$HM$2,96,FALSE)</f>
        <v>0</v>
      </c>
      <c r="DF102" s="337"/>
      <c r="DG102" s="74">
        <f>VLOOKUP($A102,'398'!$AG$1:$HM$2,97,FALSE)</f>
        <v>0</v>
      </c>
      <c r="DH102" s="69">
        <f>VLOOKUP($A102,'398'!$AG$1:$HM$2,98,FALSE)</f>
        <v>0</v>
      </c>
      <c r="DI102" s="69">
        <f>VLOOKUP($A102,'398'!$AG$1:$HM$2,99,FALSE)</f>
        <v>0</v>
      </c>
      <c r="DJ102" s="69">
        <f>VLOOKUP($A102,'398'!$AG$1:$HM$2,100,FALSE)</f>
        <v>0</v>
      </c>
      <c r="DK102" s="69">
        <f>VLOOKUP($A102,'398'!$AG$1:$HM$2,101,FALSE)</f>
        <v>0</v>
      </c>
      <c r="DL102" s="69">
        <f>VLOOKUP($A102,'398'!$AG$1:$HM$2,102,FALSE)</f>
        <v>0</v>
      </c>
      <c r="DM102" s="75">
        <f>VLOOKUP($A102,'398'!$AG$1:$HM$2,103,FALSE)</f>
        <v>0</v>
      </c>
      <c r="DN102" s="337"/>
      <c r="DO102" s="74">
        <f>VLOOKUP($A102,'398'!$AG$1:$HM$2,104,FALSE)</f>
        <v>0</v>
      </c>
      <c r="DP102" s="69">
        <f>VLOOKUP($A102,'398'!$AG$1:$HM$2,105,FALSE)</f>
        <v>0</v>
      </c>
      <c r="DQ102" s="69">
        <f>VLOOKUP($A102,'398'!$AG$1:$HM$2,106,FALSE)</f>
        <v>0</v>
      </c>
      <c r="DR102" s="69">
        <f>VLOOKUP($A102,'398'!$AG$1:$HM$2,107,FALSE)</f>
        <v>0</v>
      </c>
      <c r="DS102" s="69">
        <f>VLOOKUP($A102,'398'!$AG$1:$HM$2,108,FALSE)</f>
        <v>0</v>
      </c>
      <c r="DT102" s="69">
        <f>VLOOKUP($A102,'398'!$AG$1:$HM$2,109,FALSE)</f>
        <v>0</v>
      </c>
      <c r="DU102" s="75">
        <f>VLOOKUP($A102,'398'!$AG$1:$HM$2,110,FALSE)</f>
        <v>0</v>
      </c>
      <c r="DV102" s="337"/>
      <c r="DW102" s="74">
        <f>VLOOKUP($A102,'398'!$AG$1:$HM$2,111,FALSE)</f>
        <v>0</v>
      </c>
      <c r="DX102" s="69">
        <f>VLOOKUP($A102,'398'!$AG$1:$HM$2,112,FALSE)</f>
        <v>0</v>
      </c>
      <c r="DY102" s="69">
        <f>VLOOKUP($A102,'398'!$AG$1:$HM$2,113,FALSE)</f>
        <v>0</v>
      </c>
      <c r="DZ102" s="69">
        <f>VLOOKUP($A102,'398'!$AG$1:$HM$2,114,FALSE)</f>
        <v>0</v>
      </c>
      <c r="EA102" s="69">
        <f>VLOOKUP($A102,'398'!$AG$1:$HM$2,115,FALSE)</f>
        <v>0</v>
      </c>
      <c r="EB102" s="69">
        <f>VLOOKUP($A102,'398'!$AG$1:$HM$2,116,FALSE)</f>
        <v>0</v>
      </c>
      <c r="EC102" s="75">
        <f>VLOOKUP($A102,'398'!$AG$1:$HM$2,117,FALSE)</f>
        <v>0</v>
      </c>
      <c r="ED102" s="337"/>
      <c r="EE102" s="74">
        <f>VLOOKUP($A102,'398'!$AG$1:$HM$2,118,FALSE)</f>
        <v>0</v>
      </c>
      <c r="EF102" s="69">
        <f>VLOOKUP($A102,'398'!$AG$1:$HM$2,119,FALSE)</f>
        <v>0</v>
      </c>
      <c r="EG102" s="69">
        <f>VLOOKUP($A102,'398'!$AG$1:$HM$2,120,FALSE)</f>
        <v>0</v>
      </c>
      <c r="EH102" s="69">
        <f>VLOOKUP($A102,'398'!$AG$1:$HM$2,121,FALSE)</f>
        <v>0</v>
      </c>
      <c r="EI102" s="69">
        <f>VLOOKUP($A102,'398'!$AG$1:$HM$2,122,FALSE)</f>
        <v>0</v>
      </c>
      <c r="EJ102" s="69">
        <f>VLOOKUP($A102,'398'!$AG$1:$HM$2,123,FALSE)</f>
        <v>0</v>
      </c>
      <c r="EK102" s="75">
        <f>VLOOKUP($A102,'398'!$AG$1:$HM$2,124,FALSE)</f>
        <v>0</v>
      </c>
      <c r="EL102" s="337"/>
      <c r="EM102" s="74">
        <f>VLOOKUP($A102,'398'!$AG$1:$HM$2,125,FALSE)</f>
        <v>0</v>
      </c>
      <c r="EN102" s="69">
        <f>VLOOKUP($A102,'398'!$AG$1:$HM$2,126,FALSE)</f>
        <v>0</v>
      </c>
      <c r="EO102" s="69">
        <f>VLOOKUP($A102,'398'!$AG$1:$HM$2,127,FALSE)</f>
        <v>0</v>
      </c>
      <c r="EP102" s="69">
        <f>VLOOKUP($A102,'398'!$AG$1:$HM$2,128,FALSE)</f>
        <v>0</v>
      </c>
      <c r="EQ102" s="69">
        <f>VLOOKUP($A102,'398'!$AG$1:$HM$2,129,FALSE)</f>
        <v>0</v>
      </c>
      <c r="ER102" s="69">
        <f>VLOOKUP($A102,'398'!$AG$1:$HM$2,130,FALSE)</f>
        <v>0</v>
      </c>
      <c r="ES102" s="75">
        <f>VLOOKUP($A102,'398'!$AG$1:$HM$2,131,FALSE)</f>
        <v>0</v>
      </c>
      <c r="ET102" s="337"/>
      <c r="EU102" s="74">
        <f>VLOOKUP($A102,'398'!$AG$1:$HM$2,132,FALSE)</f>
        <v>0</v>
      </c>
      <c r="EV102" s="69">
        <f>VLOOKUP($A102,'398'!$AG$1:$HM$2,133,FALSE)</f>
        <v>0</v>
      </c>
      <c r="EW102" s="69">
        <f>VLOOKUP($A102,'398'!$AG$1:$HM$2,134,FALSE)</f>
        <v>0</v>
      </c>
      <c r="EX102" s="69">
        <f>VLOOKUP($A102,'398'!$AG$1:$HM$2,135,FALSE)</f>
        <v>0</v>
      </c>
      <c r="EY102" s="69">
        <f>VLOOKUP($A102,'398'!$AG$1:$HM$2,136,FALSE)</f>
        <v>0</v>
      </c>
      <c r="EZ102" s="69">
        <f>VLOOKUP($A102,'398'!$AG$1:$HM$2,137,FALSE)</f>
        <v>0</v>
      </c>
      <c r="FA102" s="75">
        <f>VLOOKUP($A102,'398'!$AG$1:$HM$2,138,FALSE)</f>
        <v>0</v>
      </c>
      <c r="FB102" s="337"/>
      <c r="FC102" s="74">
        <f>VLOOKUP($A102,'398'!$AG$1:$HM$2,139,FALSE)</f>
        <v>0</v>
      </c>
      <c r="FD102" s="69">
        <f>VLOOKUP($A102,'398'!$AG$1:$HM$2,140,FALSE)</f>
        <v>0</v>
      </c>
      <c r="FE102" s="69">
        <f>VLOOKUP($A102,'398'!$AG$1:$HM$2,141,FALSE)</f>
        <v>0</v>
      </c>
      <c r="FF102" s="69">
        <f>VLOOKUP($A102,'398'!$AG$1:$HM$2,142,FALSE)</f>
        <v>0</v>
      </c>
      <c r="FG102" s="69">
        <f>VLOOKUP($A102,'398'!$AG$1:$HM$2,143,FALSE)</f>
        <v>0</v>
      </c>
      <c r="FH102" s="69">
        <f>VLOOKUP($A102,'398'!$AG$1:$HM$2,144,FALSE)</f>
        <v>0</v>
      </c>
      <c r="FI102" s="75">
        <f>VLOOKUP($A102,'398'!$AG$1:$HM$2,145,FALSE)</f>
        <v>0</v>
      </c>
      <c r="FJ102" s="337"/>
      <c r="FK102" s="74">
        <f>VLOOKUP($A102,'398'!$AG$1:$HM$2,146,FALSE)</f>
        <v>0</v>
      </c>
      <c r="FL102" s="69">
        <f>VLOOKUP($A102,'398'!$AG$1:$HM$2,147,FALSE)</f>
        <v>0</v>
      </c>
      <c r="FM102" s="69">
        <f>VLOOKUP($A102,'398'!$AG$1:$HM$2,148,FALSE)</f>
        <v>0</v>
      </c>
      <c r="FN102" s="69">
        <f>VLOOKUP($A102,'398'!$AG$1:$HM$2,149,FALSE)</f>
        <v>0</v>
      </c>
      <c r="FO102" s="69">
        <f>VLOOKUP($A102,'398'!$AG$1:$HM$2,150,FALSE)</f>
        <v>0</v>
      </c>
      <c r="FP102" s="69">
        <f>VLOOKUP($A102,'398'!$AG$1:$HM$2,151,FALSE)</f>
        <v>0</v>
      </c>
      <c r="FQ102" s="75">
        <f>VLOOKUP($A102,'398'!$AG$1:$HM$2,152,FALSE)</f>
        <v>0</v>
      </c>
      <c r="FR102" s="337"/>
      <c r="FS102" s="74">
        <f>VLOOKUP($A102,'398'!$AG$1:$HM$2,153,FALSE)</f>
        <v>0</v>
      </c>
      <c r="FT102" s="69">
        <f>VLOOKUP($A102,'398'!$AG$1:$HM$2,154,FALSE)</f>
        <v>0</v>
      </c>
      <c r="FU102" s="69">
        <f>VLOOKUP($A102,'398'!$AG$1:$HM$2,155,FALSE)</f>
        <v>0</v>
      </c>
      <c r="FV102" s="69">
        <f>VLOOKUP($A102,'398'!$AG$1:$HM$2,156,FALSE)</f>
        <v>0</v>
      </c>
      <c r="FW102" s="69">
        <f>VLOOKUP($A102,'398'!$AG$1:$HM$2,157,FALSE)</f>
        <v>0</v>
      </c>
      <c r="FX102" s="69">
        <f>VLOOKUP($A102,'398'!$AG$1:$HM$2,158,FALSE)</f>
        <v>0</v>
      </c>
      <c r="FY102" s="75">
        <f>VLOOKUP($A102,'398'!$AG$1:$HM$2,159,FALSE)</f>
        <v>0</v>
      </c>
      <c r="FZ102" s="337"/>
      <c r="GA102" s="74">
        <f>VLOOKUP($A102,'398'!$AG$1:$HM$2,160,FALSE)</f>
        <v>0</v>
      </c>
      <c r="GB102" s="69">
        <f>VLOOKUP($A102,'398'!$AG$1:$HM$2,161,FALSE)</f>
        <v>0</v>
      </c>
      <c r="GC102" s="69">
        <f>VLOOKUP($A102,'398'!$AG$1:$HM$2,162,FALSE)</f>
        <v>0</v>
      </c>
      <c r="GD102" s="69">
        <f>VLOOKUP($A102,'398'!$AG$1:$HM$2,163,FALSE)</f>
        <v>0</v>
      </c>
      <c r="GE102" s="69">
        <f>VLOOKUP($A102,'398'!$AG$1:$HM$2,164,FALSE)</f>
        <v>0</v>
      </c>
      <c r="GF102" s="69">
        <f>VLOOKUP($A102,'398'!$AG$1:$HM$2,165,FALSE)</f>
        <v>0</v>
      </c>
      <c r="GG102" s="75">
        <f>VLOOKUP($A102,'398'!$AG$1:$HM$2,166,FALSE)</f>
        <v>0</v>
      </c>
      <c r="GH102" s="337"/>
      <c r="GI102" s="74">
        <f>VLOOKUP($A102,'398'!$AG$1:$HM$2,167,FALSE)</f>
        <v>0</v>
      </c>
      <c r="GJ102" s="69">
        <f>VLOOKUP($A102,'398'!$AG$1:$HM$2,168,FALSE)</f>
        <v>0</v>
      </c>
      <c r="GK102" s="69">
        <f>VLOOKUP($A102,'398'!$AG$1:$HM$2,169,FALSE)</f>
        <v>0</v>
      </c>
      <c r="GL102" s="69">
        <f>VLOOKUP($A102,'398'!$AG$1:$HM$2,170,FALSE)</f>
        <v>0</v>
      </c>
      <c r="GM102" s="69">
        <f>VLOOKUP($A102,'398'!$AG$1:$HM$2,171,FALSE)</f>
        <v>0</v>
      </c>
      <c r="GN102" s="69">
        <f>VLOOKUP($A102,'398'!$AG$1:$HM$2,172,FALSE)</f>
        <v>0</v>
      </c>
      <c r="GO102" s="75">
        <f>VLOOKUP($A102,'398'!$AG$1:$HM$2,173,FALSE)</f>
        <v>0</v>
      </c>
      <c r="GP102" s="337"/>
      <c r="GQ102" s="74">
        <f>VLOOKUP($A102,'398'!$AG$1:$HM$2,174,FALSE)</f>
        <v>0</v>
      </c>
      <c r="GR102" s="69">
        <f>VLOOKUP($A102,'398'!$AG$1:$HM$2,175,FALSE)</f>
        <v>0</v>
      </c>
      <c r="GS102" s="69">
        <f>VLOOKUP($A102,'398'!$AG$1:$HM$2,176,FALSE)</f>
        <v>0</v>
      </c>
      <c r="GT102" s="69">
        <f>VLOOKUP($A102,'398'!$AG$1:$HM$2,177,FALSE)</f>
        <v>0</v>
      </c>
      <c r="GU102" s="69">
        <f>VLOOKUP($A102,'398'!$AG$1:$HM$2,178,FALSE)</f>
        <v>0</v>
      </c>
      <c r="GV102" s="69">
        <f>VLOOKUP($A102,'398'!$AG$1:$HM$2,179,FALSE)</f>
        <v>0</v>
      </c>
      <c r="GW102" s="75">
        <f>VLOOKUP($A102,'398'!$AG$1:$HM$2,180,FALSE)</f>
        <v>0</v>
      </c>
      <c r="GX102" s="337"/>
      <c r="GY102" s="74">
        <f>VLOOKUP($A102,'398'!$AG$1:$HM$2,181,FALSE)</f>
        <v>0</v>
      </c>
      <c r="GZ102" s="69">
        <f>VLOOKUP($A102,'398'!$AG$1:$HM$2,182,FALSE)</f>
        <v>0</v>
      </c>
      <c r="HA102" s="69">
        <f>VLOOKUP($A102,'398'!$AG$1:$HM$2,183,FALSE)</f>
        <v>0</v>
      </c>
      <c r="HB102" s="69">
        <f>VLOOKUP($A102,'398'!$AG$1:$HM$2,184,FALSE)</f>
        <v>0</v>
      </c>
      <c r="HC102" s="69">
        <f>VLOOKUP($A102,'398'!$AG$1:$HM$2,185,FALSE)</f>
        <v>0</v>
      </c>
      <c r="HD102" s="69">
        <f>VLOOKUP($A102,'398'!$AG$1:$HM$2,186,FALSE)</f>
        <v>0</v>
      </c>
      <c r="HE102" s="124">
        <f>VLOOKUP($A102,'398'!$AG$1:$HM$2,187,FALSE)</f>
        <v>0</v>
      </c>
      <c r="HF102" s="174"/>
    </row>
    <row r="103" spans="1:214" x14ac:dyDescent="0.25">
      <c r="A103" s="290">
        <f t="shared" si="0"/>
        <v>299</v>
      </c>
      <c r="B103" s="290">
        <f>VLOOKUP($A103,'399'!$AG$1:$HM$2,2,FALSE)</f>
        <v>0</v>
      </c>
      <c r="C103" s="291">
        <f>VLOOKUP($A103,'399'!$AG$1:$HM$2,3,FALSE)</f>
        <v>0</v>
      </c>
      <c r="D103" s="290">
        <f>VLOOKUP($A103,'399'!$AG$1:$HM$2,4,FALSE)</f>
        <v>0</v>
      </c>
      <c r="E103" s="292">
        <f>VLOOKUP($A103,'399'!$AG$1:$HM$2,5,FALSE)</f>
        <v>0</v>
      </c>
      <c r="F103" s="337"/>
      <c r="G103" s="73">
        <f>VLOOKUP($A103,'399'!$AG$1:$HM$2,6,FALSE)</f>
        <v>0</v>
      </c>
      <c r="H103" s="24">
        <f>VLOOKUP($A103,'399'!$AG$1:$HM$2,7,FALSE)</f>
        <v>0</v>
      </c>
      <c r="I103" s="24">
        <f>VLOOKUP($A103,'399'!$AG$1:$HM$2,8,FALSE)</f>
        <v>0</v>
      </c>
      <c r="J103" s="24">
        <f>VLOOKUP($A103,'399'!$AG$1:$HM$2,9,FALSE)</f>
        <v>0</v>
      </c>
      <c r="K103" s="24">
        <f>VLOOKUP($A103,'399'!$AG$1:$HM$2,10,FALSE)</f>
        <v>0</v>
      </c>
      <c r="L103" s="24">
        <f>VLOOKUP($A103,'399'!$AG$1:$HM$2,11,FALSE)</f>
        <v>0</v>
      </c>
      <c r="M103" s="137">
        <f>VLOOKUP($A103,'399'!$AG$1:$HM$2,12,FALSE)</f>
        <v>0</v>
      </c>
      <c r="N103" s="337"/>
      <c r="O103" s="74">
        <f>VLOOKUP($A103,'399'!$AG$1:$HM$2,13,FALSE)</f>
        <v>0</v>
      </c>
      <c r="P103" s="69">
        <f>VLOOKUP($A103,'399'!$AG$1:$HM$2,14,FALSE)</f>
        <v>0</v>
      </c>
      <c r="Q103" s="69">
        <f>VLOOKUP($A103,'399'!$AG$1:$HM$2,15,FALSE)</f>
        <v>0</v>
      </c>
      <c r="R103" s="69">
        <f>VLOOKUP($A103,'399'!$AG$1:$HM$2,16,FALSE)</f>
        <v>0</v>
      </c>
      <c r="S103" s="69">
        <f>VLOOKUP($A103,'399'!$AG$1:$HM$2,17,FALSE)</f>
        <v>0</v>
      </c>
      <c r="T103" s="69">
        <f>VLOOKUP($A103,'399'!$AG$1:$HM$2,18,FALSE)</f>
        <v>0</v>
      </c>
      <c r="U103" s="75">
        <f>VLOOKUP($A103,'399'!$AG$1:$HM$2,19,FALSE)</f>
        <v>0</v>
      </c>
      <c r="V103" s="337"/>
      <c r="W103" s="74">
        <f>VLOOKUP($A103,'399'!$AG$1:$HM$2,20,FALSE)</f>
        <v>0</v>
      </c>
      <c r="X103" s="69">
        <f>VLOOKUP($A103,'399'!$AG$1:$HM$2,21,FALSE)</f>
        <v>0</v>
      </c>
      <c r="Y103" s="69">
        <f>VLOOKUP($A103,'399'!$AG$1:$HM$2,22,FALSE)</f>
        <v>0</v>
      </c>
      <c r="Z103" s="69">
        <f>VLOOKUP($A103,'399'!$AG$1:$HM$2,23,FALSE)</f>
        <v>0</v>
      </c>
      <c r="AA103" s="69">
        <f>VLOOKUP($A103,'399'!$AG$1:$HM$2,24,FALSE)</f>
        <v>0</v>
      </c>
      <c r="AB103" s="69">
        <f>VLOOKUP($A103,'399'!$AG$1:$HM$2,25,FALSE)</f>
        <v>0</v>
      </c>
      <c r="AC103" s="75">
        <f>VLOOKUP($A103,'399'!$AG$1:$HM$2,26,FALSE)</f>
        <v>0</v>
      </c>
      <c r="AD103" s="337"/>
      <c r="AE103" s="74">
        <f>VLOOKUP($A103,'399'!$AG$1:$HM$2,27,FALSE)</f>
        <v>0</v>
      </c>
      <c r="AF103" s="69">
        <f>VLOOKUP($A103,'399'!$AG$1:$HM$2,28,FALSE)</f>
        <v>0</v>
      </c>
      <c r="AG103" s="69">
        <f>VLOOKUP($A103,'399'!$AG$1:$HM$2,29,FALSE)</f>
        <v>0</v>
      </c>
      <c r="AH103" s="69">
        <f>VLOOKUP($A103,'399'!$AG$1:$HM$2,30,FALSE)</f>
        <v>0</v>
      </c>
      <c r="AI103" s="69">
        <f>VLOOKUP($A103,'399'!$AG$1:$HM$2,31,FALSE)</f>
        <v>0</v>
      </c>
      <c r="AJ103" s="69">
        <f>VLOOKUP($A103,'399'!$AG$1:$HM$2,32,FALSE)</f>
        <v>0</v>
      </c>
      <c r="AK103" s="75">
        <f>VLOOKUP($A103,'399'!$AG$1:$HM$2,33,FALSE)</f>
        <v>0</v>
      </c>
      <c r="AL103" s="337"/>
      <c r="AM103" s="74">
        <f>VLOOKUP($A103,'399'!$AG$1:$HM$2,34,FALSE)</f>
        <v>0</v>
      </c>
      <c r="AN103" s="69">
        <f>VLOOKUP($A103,'399'!$AG$1:$HM$2,35,FALSE)</f>
        <v>0</v>
      </c>
      <c r="AO103" s="69">
        <f>VLOOKUP($A103,'399'!$AG$1:$HM$2,36,FALSE)</f>
        <v>0</v>
      </c>
      <c r="AP103" s="69">
        <f>VLOOKUP($A103,'399'!$AG$1:$HM$2,37,FALSE)</f>
        <v>0</v>
      </c>
      <c r="AQ103" s="69">
        <f>VLOOKUP($A103,'399'!$AG$1:$HM$2,38,FALSE)</f>
        <v>0</v>
      </c>
      <c r="AR103" s="69">
        <f>VLOOKUP($A103,'399'!$AG$1:$HM$2,39,FALSE)</f>
        <v>0</v>
      </c>
      <c r="AS103" s="75">
        <f>VLOOKUP($A103,'399'!$AG$1:$HM$2,40,FALSE)</f>
        <v>0</v>
      </c>
      <c r="AT103" s="337"/>
      <c r="AU103" s="74">
        <f>VLOOKUP($A103,'399'!$AG$1:$HM$2,41,FALSE)</f>
        <v>0</v>
      </c>
      <c r="AV103" s="69">
        <f>VLOOKUP($A103,'399'!$AG$1:$HM$2,42,FALSE)</f>
        <v>0</v>
      </c>
      <c r="AW103" s="69">
        <f>VLOOKUP($A103,'399'!$AG$1:$HM$2,43,FALSE)</f>
        <v>0</v>
      </c>
      <c r="AX103" s="69">
        <f>VLOOKUP($A103,'399'!$AG$1:$HM$2,44,FALSE)</f>
        <v>0</v>
      </c>
      <c r="AY103" s="69">
        <f>VLOOKUP($A103,'399'!$AG$1:$HM$2,45,FALSE)</f>
        <v>0</v>
      </c>
      <c r="AZ103" s="69">
        <f>VLOOKUP($A103,'399'!$AG$1:$HM$2,46,FALSE)</f>
        <v>0</v>
      </c>
      <c r="BA103" s="75">
        <f>VLOOKUP($A103,'399'!$AG$1:$HM$2,47,FALSE)</f>
        <v>0</v>
      </c>
      <c r="BB103" s="337"/>
      <c r="BC103" s="74">
        <f>VLOOKUP($A103,'399'!$AG$1:$HM$2,48,FALSE)</f>
        <v>0</v>
      </c>
      <c r="BD103" s="69">
        <f>VLOOKUP($A103,'399'!$AG$1:$HM$2,49,FALSE)</f>
        <v>0</v>
      </c>
      <c r="BE103" s="69">
        <f>VLOOKUP($A103,'399'!$AG$1:$HM$2,50,FALSE)</f>
        <v>0</v>
      </c>
      <c r="BF103" s="69">
        <f>VLOOKUP($A103,'399'!$AG$1:$HM$2,51,FALSE)</f>
        <v>0</v>
      </c>
      <c r="BG103" s="69">
        <f>VLOOKUP($A103,'399'!$AG$1:$HM$2,52,FALSE)</f>
        <v>0</v>
      </c>
      <c r="BH103" s="69">
        <f>VLOOKUP($A103,'399'!$AG$1:$HM$2,53,FALSE)</f>
        <v>0</v>
      </c>
      <c r="BI103" s="75">
        <f>VLOOKUP($A103,'399'!$AG$1:$HM$2,54,FALSE)</f>
        <v>0</v>
      </c>
      <c r="BJ103" s="337"/>
      <c r="BK103" s="74">
        <f>VLOOKUP($A103,'399'!$AG$1:$HM$2,55,FALSE)</f>
        <v>0</v>
      </c>
      <c r="BL103" s="69">
        <f>VLOOKUP($A103,'399'!$AG$1:$HM$2,56,FALSE)</f>
        <v>0</v>
      </c>
      <c r="BM103" s="69">
        <f>VLOOKUP($A103,'399'!$AG$1:$HM$2,57,FALSE)</f>
        <v>0</v>
      </c>
      <c r="BN103" s="69">
        <f>VLOOKUP($A103,'399'!$AG$1:$HM$2,58,FALSE)</f>
        <v>0</v>
      </c>
      <c r="BO103" s="69">
        <f>VLOOKUP($A103,'399'!$AG$1:$HM$2,59,FALSE)</f>
        <v>0</v>
      </c>
      <c r="BP103" s="69">
        <f>VLOOKUP($A103,'399'!$AG$1:$HM$2,60,FALSE)</f>
        <v>0</v>
      </c>
      <c r="BQ103" s="75">
        <f>VLOOKUP($A103,'399'!$AG$1:$HM$2,61,FALSE)</f>
        <v>0</v>
      </c>
      <c r="BR103" s="337"/>
      <c r="BS103" s="74">
        <f>VLOOKUP($A103,'399'!$AG$1:$HM$2,62,FALSE)</f>
        <v>0</v>
      </c>
      <c r="BT103" s="69">
        <f>VLOOKUP($A103,'399'!$AG$1:$HM$2,63,FALSE)</f>
        <v>0</v>
      </c>
      <c r="BU103" s="69">
        <f>VLOOKUP($A103,'399'!$AG$1:$HM$2,64,FALSE)</f>
        <v>0</v>
      </c>
      <c r="BV103" s="69">
        <f>VLOOKUP($A103,'399'!$AG$1:$HM$2,65,FALSE)</f>
        <v>0</v>
      </c>
      <c r="BW103" s="69">
        <f>VLOOKUP($A103,'399'!$AG$1:$HM$2,66,FALSE)</f>
        <v>0</v>
      </c>
      <c r="BX103" s="69">
        <f>VLOOKUP($A103,'399'!$AG$1:$HM$2,67,FALSE)</f>
        <v>0</v>
      </c>
      <c r="BY103" s="75">
        <f>VLOOKUP($A103,'399'!$AG$1:$HM$2,68,FALSE)</f>
        <v>0</v>
      </c>
      <c r="BZ103" s="337"/>
      <c r="CA103" s="74">
        <f>VLOOKUP($A103,'399'!$AG$1:$HM$2,69,FALSE)</f>
        <v>0</v>
      </c>
      <c r="CB103" s="69">
        <f>VLOOKUP($A103,'399'!$AG$1:$HM$2,70,FALSE)</f>
        <v>0</v>
      </c>
      <c r="CC103" s="69">
        <f>VLOOKUP($A103,'399'!$AG$1:$HM$2,71,FALSE)</f>
        <v>0</v>
      </c>
      <c r="CD103" s="69">
        <f>VLOOKUP($A103,'399'!$AG$1:$HM$2,72,FALSE)</f>
        <v>0</v>
      </c>
      <c r="CE103" s="69">
        <f>VLOOKUP($A103,'399'!$AG$1:$HM$2,73,FALSE)</f>
        <v>0</v>
      </c>
      <c r="CF103" s="69">
        <f>VLOOKUP($A103,'399'!$AG$1:$HM$2,74,FALSE)</f>
        <v>0</v>
      </c>
      <c r="CG103" s="75">
        <f>VLOOKUP($A103,'399'!$AG$1:$HM$2,75,FALSE)</f>
        <v>0</v>
      </c>
      <c r="CH103" s="337"/>
      <c r="CI103" s="74">
        <f>VLOOKUP($A103,'399'!$AG$1:$HM$2,76,FALSE)</f>
        <v>0</v>
      </c>
      <c r="CJ103" s="69">
        <f>VLOOKUP($A103,'399'!$AG$1:$HM$2,77,FALSE)</f>
        <v>0</v>
      </c>
      <c r="CK103" s="69">
        <f>VLOOKUP($A103,'399'!$AG$1:$HM$2,78,FALSE)</f>
        <v>0</v>
      </c>
      <c r="CL103" s="69">
        <f>VLOOKUP($A103,'399'!$AG$1:$HM$2,79,FALSE)</f>
        <v>0</v>
      </c>
      <c r="CM103" s="69">
        <f>VLOOKUP($A103,'399'!$AG$1:$HM$2,80,FALSE)</f>
        <v>0</v>
      </c>
      <c r="CN103" s="69">
        <f>VLOOKUP($A103,'399'!$AG$1:$HM$2,81,FALSE)</f>
        <v>0</v>
      </c>
      <c r="CO103" s="75">
        <f>VLOOKUP($A103,'399'!$AG$1:$HM$2,82,FALSE)</f>
        <v>0</v>
      </c>
      <c r="CP103" s="337"/>
      <c r="CQ103" s="74">
        <f>VLOOKUP($A103,'399'!$AG$1:$HM$2,83,FALSE)</f>
        <v>0</v>
      </c>
      <c r="CR103" s="69">
        <f>VLOOKUP($A103,'399'!$AG$1:$HM$2,84,FALSE)</f>
        <v>0</v>
      </c>
      <c r="CS103" s="69">
        <f>VLOOKUP($A103,'399'!$AG$1:$HM$2,85,FALSE)</f>
        <v>0</v>
      </c>
      <c r="CT103" s="69">
        <f>VLOOKUP($A103,'399'!$AG$1:$HM$2,86,FALSE)</f>
        <v>0</v>
      </c>
      <c r="CU103" s="69">
        <f>VLOOKUP($A103,'399'!$AG$1:$HM$2,87,FALSE)</f>
        <v>0</v>
      </c>
      <c r="CV103" s="69">
        <f>VLOOKUP($A103,'399'!$AG$1:$HM$2,88,FALSE)</f>
        <v>0</v>
      </c>
      <c r="CW103" s="75">
        <f>VLOOKUP($A103,'399'!$AG$1:$HM$2,89,FALSE)</f>
        <v>0</v>
      </c>
      <c r="CX103" s="337"/>
      <c r="CY103" s="74">
        <f>VLOOKUP($A103,'399'!$AG$1:$HM$2,90,FALSE)</f>
        <v>0</v>
      </c>
      <c r="CZ103" s="69">
        <f>VLOOKUP($A103,'399'!$AG$1:$HM$2,91,FALSE)</f>
        <v>0</v>
      </c>
      <c r="DA103" s="69">
        <f>VLOOKUP($A103,'399'!$AG$1:$HM$2,92,FALSE)</f>
        <v>0</v>
      </c>
      <c r="DB103" s="69">
        <f>VLOOKUP($A103,'399'!$AG$1:$HM$2,93,FALSE)</f>
        <v>0</v>
      </c>
      <c r="DC103" s="69">
        <f>VLOOKUP($A103,'399'!$AG$1:$HM$2,94,FALSE)</f>
        <v>0</v>
      </c>
      <c r="DD103" s="69">
        <f>VLOOKUP($A103,'399'!$AG$1:$HM$2,95,FALSE)</f>
        <v>0</v>
      </c>
      <c r="DE103" s="75">
        <f>VLOOKUP($A103,'399'!$AG$1:$HM$2,96,FALSE)</f>
        <v>0</v>
      </c>
      <c r="DF103" s="337"/>
      <c r="DG103" s="74">
        <f>VLOOKUP($A103,'399'!$AG$1:$HM$2,97,FALSE)</f>
        <v>0</v>
      </c>
      <c r="DH103" s="69">
        <f>VLOOKUP($A103,'399'!$AG$1:$HM$2,98,FALSE)</f>
        <v>0</v>
      </c>
      <c r="DI103" s="69">
        <f>VLOOKUP($A103,'399'!$AG$1:$HM$2,99,FALSE)</f>
        <v>0</v>
      </c>
      <c r="DJ103" s="69">
        <f>VLOOKUP($A103,'399'!$AG$1:$HM$2,100,FALSE)</f>
        <v>0</v>
      </c>
      <c r="DK103" s="69">
        <f>VLOOKUP($A103,'399'!$AG$1:$HM$2,101,FALSE)</f>
        <v>0</v>
      </c>
      <c r="DL103" s="69">
        <f>VLOOKUP($A103,'399'!$AG$1:$HM$2,102,FALSE)</f>
        <v>0</v>
      </c>
      <c r="DM103" s="75">
        <f>VLOOKUP($A103,'399'!$AG$1:$HM$2,103,FALSE)</f>
        <v>0</v>
      </c>
      <c r="DN103" s="337"/>
      <c r="DO103" s="74">
        <f>VLOOKUP($A103,'399'!$AG$1:$HM$2,104,FALSE)</f>
        <v>0</v>
      </c>
      <c r="DP103" s="69">
        <f>VLOOKUP($A103,'399'!$AG$1:$HM$2,105,FALSE)</f>
        <v>0</v>
      </c>
      <c r="DQ103" s="69">
        <f>VLOOKUP($A103,'399'!$AG$1:$HM$2,106,FALSE)</f>
        <v>0</v>
      </c>
      <c r="DR103" s="69">
        <f>VLOOKUP($A103,'399'!$AG$1:$HM$2,107,FALSE)</f>
        <v>0</v>
      </c>
      <c r="DS103" s="69">
        <f>VLOOKUP($A103,'399'!$AG$1:$HM$2,108,FALSE)</f>
        <v>0</v>
      </c>
      <c r="DT103" s="69">
        <f>VLOOKUP($A103,'399'!$AG$1:$HM$2,109,FALSE)</f>
        <v>0</v>
      </c>
      <c r="DU103" s="75">
        <f>VLOOKUP($A103,'399'!$AG$1:$HM$2,110,FALSE)</f>
        <v>0</v>
      </c>
      <c r="DV103" s="337"/>
      <c r="DW103" s="74">
        <f>VLOOKUP($A103,'399'!$AG$1:$HM$2,111,FALSE)</f>
        <v>0</v>
      </c>
      <c r="DX103" s="69">
        <f>VLOOKUP($A103,'399'!$AG$1:$HM$2,112,FALSE)</f>
        <v>0</v>
      </c>
      <c r="DY103" s="69">
        <f>VLOOKUP($A103,'399'!$AG$1:$HM$2,113,FALSE)</f>
        <v>0</v>
      </c>
      <c r="DZ103" s="69">
        <f>VLOOKUP($A103,'399'!$AG$1:$HM$2,114,FALSE)</f>
        <v>0</v>
      </c>
      <c r="EA103" s="69">
        <f>VLOOKUP($A103,'399'!$AG$1:$HM$2,115,FALSE)</f>
        <v>0</v>
      </c>
      <c r="EB103" s="69">
        <f>VLOOKUP($A103,'399'!$AG$1:$HM$2,116,FALSE)</f>
        <v>0</v>
      </c>
      <c r="EC103" s="75">
        <f>VLOOKUP($A103,'399'!$AG$1:$HM$2,117,FALSE)</f>
        <v>0</v>
      </c>
      <c r="ED103" s="337"/>
      <c r="EE103" s="74">
        <f>VLOOKUP($A103,'399'!$AG$1:$HM$2,118,FALSE)</f>
        <v>0</v>
      </c>
      <c r="EF103" s="69">
        <f>VLOOKUP($A103,'399'!$AG$1:$HM$2,119,FALSE)</f>
        <v>0</v>
      </c>
      <c r="EG103" s="69">
        <f>VLOOKUP($A103,'399'!$AG$1:$HM$2,120,FALSE)</f>
        <v>0</v>
      </c>
      <c r="EH103" s="69">
        <f>VLOOKUP($A103,'399'!$AG$1:$HM$2,121,FALSE)</f>
        <v>0</v>
      </c>
      <c r="EI103" s="69">
        <f>VLOOKUP($A103,'399'!$AG$1:$HM$2,122,FALSE)</f>
        <v>0</v>
      </c>
      <c r="EJ103" s="69">
        <f>VLOOKUP($A103,'399'!$AG$1:$HM$2,123,FALSE)</f>
        <v>0</v>
      </c>
      <c r="EK103" s="75">
        <f>VLOOKUP($A103,'399'!$AG$1:$HM$2,124,FALSE)</f>
        <v>0</v>
      </c>
      <c r="EL103" s="337"/>
      <c r="EM103" s="74">
        <f>VLOOKUP($A103,'399'!$AG$1:$HM$2,125,FALSE)</f>
        <v>0</v>
      </c>
      <c r="EN103" s="69">
        <f>VLOOKUP($A103,'399'!$AG$1:$HM$2,126,FALSE)</f>
        <v>0</v>
      </c>
      <c r="EO103" s="69">
        <f>VLOOKUP($A103,'399'!$AG$1:$HM$2,127,FALSE)</f>
        <v>0</v>
      </c>
      <c r="EP103" s="69">
        <f>VLOOKUP($A103,'399'!$AG$1:$HM$2,128,FALSE)</f>
        <v>0</v>
      </c>
      <c r="EQ103" s="69">
        <f>VLOOKUP($A103,'399'!$AG$1:$HM$2,129,FALSE)</f>
        <v>0</v>
      </c>
      <c r="ER103" s="69">
        <f>VLOOKUP($A103,'399'!$AG$1:$HM$2,130,FALSE)</f>
        <v>0</v>
      </c>
      <c r="ES103" s="75">
        <f>VLOOKUP($A103,'399'!$AG$1:$HM$2,131,FALSE)</f>
        <v>0</v>
      </c>
      <c r="ET103" s="337"/>
      <c r="EU103" s="74">
        <f>VLOOKUP($A103,'399'!$AG$1:$HM$2,132,FALSE)</f>
        <v>0</v>
      </c>
      <c r="EV103" s="69">
        <f>VLOOKUP($A103,'399'!$AG$1:$HM$2,133,FALSE)</f>
        <v>0</v>
      </c>
      <c r="EW103" s="69">
        <f>VLOOKUP($A103,'399'!$AG$1:$HM$2,134,FALSE)</f>
        <v>0</v>
      </c>
      <c r="EX103" s="69">
        <f>VLOOKUP($A103,'399'!$AG$1:$HM$2,135,FALSE)</f>
        <v>0</v>
      </c>
      <c r="EY103" s="69">
        <f>VLOOKUP($A103,'399'!$AG$1:$HM$2,136,FALSE)</f>
        <v>0</v>
      </c>
      <c r="EZ103" s="69">
        <f>VLOOKUP($A103,'399'!$AG$1:$HM$2,137,FALSE)</f>
        <v>0</v>
      </c>
      <c r="FA103" s="75">
        <f>VLOOKUP($A103,'399'!$AG$1:$HM$2,138,FALSE)</f>
        <v>0</v>
      </c>
      <c r="FB103" s="337"/>
      <c r="FC103" s="74">
        <f>VLOOKUP($A103,'399'!$AG$1:$HM$2,139,FALSE)</f>
        <v>0</v>
      </c>
      <c r="FD103" s="69">
        <f>VLOOKUP($A103,'399'!$AG$1:$HM$2,140,FALSE)</f>
        <v>0</v>
      </c>
      <c r="FE103" s="69">
        <f>VLOOKUP($A103,'399'!$AG$1:$HM$2,141,FALSE)</f>
        <v>0</v>
      </c>
      <c r="FF103" s="69">
        <f>VLOOKUP($A103,'399'!$AG$1:$HM$2,142,FALSE)</f>
        <v>0</v>
      </c>
      <c r="FG103" s="69">
        <f>VLOOKUP($A103,'399'!$AG$1:$HM$2,143,FALSE)</f>
        <v>0</v>
      </c>
      <c r="FH103" s="69">
        <f>VLOOKUP($A103,'399'!$AG$1:$HM$2,144,FALSE)</f>
        <v>0</v>
      </c>
      <c r="FI103" s="75">
        <f>VLOOKUP($A103,'399'!$AG$1:$HM$2,145,FALSE)</f>
        <v>0</v>
      </c>
      <c r="FJ103" s="337"/>
      <c r="FK103" s="74">
        <f>VLOOKUP($A103,'399'!$AG$1:$HM$2,146,FALSE)</f>
        <v>0</v>
      </c>
      <c r="FL103" s="69">
        <f>VLOOKUP($A103,'399'!$AG$1:$HM$2,147,FALSE)</f>
        <v>0</v>
      </c>
      <c r="FM103" s="69">
        <f>VLOOKUP($A103,'399'!$AG$1:$HM$2,148,FALSE)</f>
        <v>0</v>
      </c>
      <c r="FN103" s="69">
        <f>VLOOKUP($A103,'399'!$AG$1:$HM$2,149,FALSE)</f>
        <v>0</v>
      </c>
      <c r="FO103" s="69">
        <f>VLOOKUP($A103,'399'!$AG$1:$HM$2,150,FALSE)</f>
        <v>0</v>
      </c>
      <c r="FP103" s="69">
        <f>VLOOKUP($A103,'399'!$AG$1:$HM$2,151,FALSE)</f>
        <v>0</v>
      </c>
      <c r="FQ103" s="75">
        <f>VLOOKUP($A103,'399'!$AG$1:$HM$2,152,FALSE)</f>
        <v>0</v>
      </c>
      <c r="FR103" s="337"/>
      <c r="FS103" s="74">
        <f>VLOOKUP($A103,'399'!$AG$1:$HM$2,153,FALSE)</f>
        <v>0</v>
      </c>
      <c r="FT103" s="69">
        <f>VLOOKUP($A103,'399'!$AG$1:$HM$2,154,FALSE)</f>
        <v>0</v>
      </c>
      <c r="FU103" s="69">
        <f>VLOOKUP($A103,'399'!$AG$1:$HM$2,155,FALSE)</f>
        <v>0</v>
      </c>
      <c r="FV103" s="69">
        <f>VLOOKUP($A103,'399'!$AG$1:$HM$2,156,FALSE)</f>
        <v>0</v>
      </c>
      <c r="FW103" s="69">
        <f>VLOOKUP($A103,'399'!$AG$1:$HM$2,157,FALSE)</f>
        <v>0</v>
      </c>
      <c r="FX103" s="69">
        <f>VLOOKUP($A103,'399'!$AG$1:$HM$2,158,FALSE)</f>
        <v>0</v>
      </c>
      <c r="FY103" s="75">
        <f>VLOOKUP($A103,'399'!$AG$1:$HM$2,159,FALSE)</f>
        <v>0</v>
      </c>
      <c r="FZ103" s="337"/>
      <c r="GA103" s="74">
        <f>VLOOKUP($A103,'399'!$AG$1:$HM$2,160,FALSE)</f>
        <v>0</v>
      </c>
      <c r="GB103" s="69">
        <f>VLOOKUP($A103,'399'!$AG$1:$HM$2,161,FALSE)</f>
        <v>0</v>
      </c>
      <c r="GC103" s="69">
        <f>VLOOKUP($A103,'399'!$AG$1:$HM$2,162,FALSE)</f>
        <v>0</v>
      </c>
      <c r="GD103" s="69">
        <f>VLOOKUP($A103,'399'!$AG$1:$HM$2,163,FALSE)</f>
        <v>0</v>
      </c>
      <c r="GE103" s="69">
        <f>VLOOKUP($A103,'399'!$AG$1:$HM$2,164,FALSE)</f>
        <v>0</v>
      </c>
      <c r="GF103" s="69">
        <f>VLOOKUP($A103,'399'!$AG$1:$HM$2,165,FALSE)</f>
        <v>0</v>
      </c>
      <c r="GG103" s="75">
        <f>VLOOKUP($A103,'399'!$AG$1:$HM$2,166,FALSE)</f>
        <v>0</v>
      </c>
      <c r="GH103" s="337"/>
      <c r="GI103" s="74">
        <f>VLOOKUP($A103,'399'!$AG$1:$HM$2,167,FALSE)</f>
        <v>0</v>
      </c>
      <c r="GJ103" s="69">
        <f>VLOOKUP($A103,'399'!$AG$1:$HM$2,168,FALSE)</f>
        <v>0</v>
      </c>
      <c r="GK103" s="69">
        <f>VLOOKUP($A103,'399'!$AG$1:$HM$2,169,FALSE)</f>
        <v>0</v>
      </c>
      <c r="GL103" s="69">
        <f>VLOOKUP($A103,'399'!$AG$1:$HM$2,170,FALSE)</f>
        <v>0</v>
      </c>
      <c r="GM103" s="69">
        <f>VLOOKUP($A103,'399'!$AG$1:$HM$2,171,FALSE)</f>
        <v>0</v>
      </c>
      <c r="GN103" s="69">
        <f>VLOOKUP($A103,'399'!$AG$1:$HM$2,172,FALSE)</f>
        <v>0</v>
      </c>
      <c r="GO103" s="75">
        <f>VLOOKUP($A103,'399'!$AG$1:$HM$2,173,FALSE)</f>
        <v>0</v>
      </c>
      <c r="GP103" s="337"/>
      <c r="GQ103" s="74">
        <f>VLOOKUP($A103,'399'!$AG$1:$HM$2,174,FALSE)</f>
        <v>0</v>
      </c>
      <c r="GR103" s="69">
        <f>VLOOKUP($A103,'399'!$AG$1:$HM$2,175,FALSE)</f>
        <v>0</v>
      </c>
      <c r="GS103" s="69">
        <f>VLOOKUP($A103,'399'!$AG$1:$HM$2,176,FALSE)</f>
        <v>0</v>
      </c>
      <c r="GT103" s="69">
        <f>VLOOKUP($A103,'399'!$AG$1:$HM$2,177,FALSE)</f>
        <v>0</v>
      </c>
      <c r="GU103" s="69">
        <f>VLOOKUP($A103,'399'!$AG$1:$HM$2,178,FALSE)</f>
        <v>0</v>
      </c>
      <c r="GV103" s="69">
        <f>VLOOKUP($A103,'399'!$AG$1:$HM$2,179,FALSE)</f>
        <v>0</v>
      </c>
      <c r="GW103" s="75">
        <f>VLOOKUP($A103,'399'!$AG$1:$HM$2,180,FALSE)</f>
        <v>0</v>
      </c>
      <c r="GX103" s="337"/>
      <c r="GY103" s="74">
        <f>VLOOKUP($A103,'399'!$AG$1:$HM$2,181,FALSE)</f>
        <v>0</v>
      </c>
      <c r="GZ103" s="69">
        <f>VLOOKUP($A103,'399'!$AG$1:$HM$2,182,FALSE)</f>
        <v>0</v>
      </c>
      <c r="HA103" s="69">
        <f>VLOOKUP($A103,'399'!$AG$1:$HM$2,183,FALSE)</f>
        <v>0</v>
      </c>
      <c r="HB103" s="69">
        <f>VLOOKUP($A103,'399'!$AG$1:$HM$2,184,FALSE)</f>
        <v>0</v>
      </c>
      <c r="HC103" s="69">
        <f>VLOOKUP($A103,'399'!$AG$1:$HM$2,185,FALSE)</f>
        <v>0</v>
      </c>
      <c r="HD103" s="69">
        <f>VLOOKUP($A103,'399'!$AG$1:$HM$2,186,FALSE)</f>
        <v>0</v>
      </c>
      <c r="HE103" s="124">
        <f>VLOOKUP($A103,'399'!$AG$1:$HM$2,187,FALSE)</f>
        <v>0</v>
      </c>
      <c r="HF103" s="24"/>
    </row>
    <row r="104" spans="1:214" x14ac:dyDescent="0.25">
      <c r="A104" s="290">
        <f t="shared" si="0"/>
        <v>300</v>
      </c>
      <c r="B104" s="290">
        <f>VLOOKUP($A104,'400'!$AG$1:$HM$2,2,FALSE)</f>
        <v>0</v>
      </c>
      <c r="C104" s="291">
        <f>VLOOKUP($A104,'400'!$AG$1:$HM$2,3,FALSE)</f>
        <v>0</v>
      </c>
      <c r="D104" s="290">
        <f>VLOOKUP($A104,'400'!$AG$1:$HM$2,4,FALSE)</f>
        <v>0</v>
      </c>
      <c r="E104" s="292">
        <f>VLOOKUP($A104,'400'!$AG$1:$HM$2,5,FALSE)</f>
        <v>0</v>
      </c>
      <c r="F104" s="337"/>
      <c r="G104" s="73">
        <f>VLOOKUP($A104,'400'!$AG$1:$HM$2,6,FALSE)</f>
        <v>0</v>
      </c>
      <c r="H104" s="24">
        <f>VLOOKUP($A104,'400'!$AG$1:$HM$2,7,FALSE)</f>
        <v>0</v>
      </c>
      <c r="I104" s="24">
        <f>VLOOKUP($A104,'400'!$AG$1:$HM$2,8,FALSE)</f>
        <v>0</v>
      </c>
      <c r="J104" s="24">
        <f>VLOOKUP($A104,'400'!$AG$1:$HM$2,9,FALSE)</f>
        <v>0</v>
      </c>
      <c r="K104" s="24">
        <f>VLOOKUP($A104,'400'!$AG$1:$HM$2,10,FALSE)</f>
        <v>0</v>
      </c>
      <c r="L104" s="24">
        <f>VLOOKUP($A104,'400'!$AG$1:$HM$2,11,FALSE)</f>
        <v>0</v>
      </c>
      <c r="M104" s="137">
        <f>VLOOKUP($A104,'400'!$AG$1:$HM$2,12,FALSE)</f>
        <v>0</v>
      </c>
      <c r="N104" s="337"/>
      <c r="O104" s="74">
        <f>VLOOKUP($A104,'400'!$AG$1:$HM$2,13,FALSE)</f>
        <v>0</v>
      </c>
      <c r="P104" s="69">
        <f>VLOOKUP($A104,'400'!$AG$1:$HM$2,14,FALSE)</f>
        <v>0</v>
      </c>
      <c r="Q104" s="69">
        <f>VLOOKUP($A104,'400'!$AG$1:$HM$2,15,FALSE)</f>
        <v>0</v>
      </c>
      <c r="R104" s="69">
        <f>VLOOKUP($A104,'400'!$AG$1:$HM$2,16,FALSE)</f>
        <v>0</v>
      </c>
      <c r="S104" s="69">
        <f>VLOOKUP($A104,'400'!$AG$1:$HM$2,17,FALSE)</f>
        <v>0</v>
      </c>
      <c r="T104" s="69">
        <f>VLOOKUP($A104,'400'!$AG$1:$HM$2,18,FALSE)</f>
        <v>0</v>
      </c>
      <c r="U104" s="75">
        <f>VLOOKUP($A104,'400'!$AG$1:$HM$2,19,FALSE)</f>
        <v>0</v>
      </c>
      <c r="V104" s="337"/>
      <c r="W104" s="74">
        <f>VLOOKUP($A104,'400'!$AG$1:$HM$2,20,FALSE)</f>
        <v>0</v>
      </c>
      <c r="X104" s="69">
        <f>VLOOKUP($A104,'400'!$AG$1:$HM$2,21,FALSE)</f>
        <v>0</v>
      </c>
      <c r="Y104" s="69">
        <f>VLOOKUP($A104,'400'!$AG$1:$HM$2,22,FALSE)</f>
        <v>0</v>
      </c>
      <c r="Z104" s="69">
        <f>VLOOKUP($A104,'400'!$AG$1:$HM$2,23,FALSE)</f>
        <v>0</v>
      </c>
      <c r="AA104" s="69">
        <f>VLOOKUP($A104,'400'!$AG$1:$HM$2,24,FALSE)</f>
        <v>0</v>
      </c>
      <c r="AB104" s="69">
        <f>VLOOKUP($A104,'400'!$AG$1:$HM$2,25,FALSE)</f>
        <v>0</v>
      </c>
      <c r="AC104" s="75">
        <f>VLOOKUP($A104,'400'!$AG$1:$HM$2,26,FALSE)</f>
        <v>0</v>
      </c>
      <c r="AD104" s="337"/>
      <c r="AE104" s="74">
        <f>VLOOKUP($A104,'400'!$AG$1:$HM$2,27,FALSE)</f>
        <v>0</v>
      </c>
      <c r="AF104" s="69">
        <f>VLOOKUP($A104,'400'!$AG$1:$HM$2,28,FALSE)</f>
        <v>0</v>
      </c>
      <c r="AG104" s="69">
        <f>VLOOKUP($A104,'400'!$AG$1:$HM$2,29,FALSE)</f>
        <v>0</v>
      </c>
      <c r="AH104" s="69">
        <f>VLOOKUP($A104,'400'!$AG$1:$HM$2,30,FALSE)</f>
        <v>0</v>
      </c>
      <c r="AI104" s="69">
        <f>VLOOKUP($A104,'400'!$AG$1:$HM$2,31,FALSE)</f>
        <v>0</v>
      </c>
      <c r="AJ104" s="69">
        <f>VLOOKUP($A104,'400'!$AG$1:$HM$2,32,FALSE)</f>
        <v>0</v>
      </c>
      <c r="AK104" s="75">
        <f>VLOOKUP($A104,'400'!$AG$1:$HM$2,33,FALSE)</f>
        <v>0</v>
      </c>
      <c r="AL104" s="337"/>
      <c r="AM104" s="74">
        <f>VLOOKUP($A104,'400'!$AG$1:$HM$2,34,FALSE)</f>
        <v>0</v>
      </c>
      <c r="AN104" s="69">
        <f>VLOOKUP($A104,'400'!$AG$1:$HM$2,35,FALSE)</f>
        <v>0</v>
      </c>
      <c r="AO104" s="69">
        <f>VLOOKUP($A104,'400'!$AG$1:$HM$2,36,FALSE)</f>
        <v>0</v>
      </c>
      <c r="AP104" s="69">
        <f>VLOOKUP($A104,'400'!$AG$1:$HM$2,37,FALSE)</f>
        <v>0</v>
      </c>
      <c r="AQ104" s="69">
        <f>VLOOKUP($A104,'400'!$AG$1:$HM$2,38,FALSE)</f>
        <v>0</v>
      </c>
      <c r="AR104" s="69">
        <f>VLOOKUP($A104,'400'!$AG$1:$HM$2,39,FALSE)</f>
        <v>0</v>
      </c>
      <c r="AS104" s="75">
        <f>VLOOKUP($A104,'400'!$AG$1:$HM$2,40,FALSE)</f>
        <v>0</v>
      </c>
      <c r="AT104" s="337"/>
      <c r="AU104" s="74">
        <f>VLOOKUP($A104,'400'!$AG$1:$HM$2,41,FALSE)</f>
        <v>0</v>
      </c>
      <c r="AV104" s="69">
        <f>VLOOKUP($A104,'400'!$AG$1:$HM$2,42,FALSE)</f>
        <v>0</v>
      </c>
      <c r="AW104" s="69">
        <f>VLOOKUP($A104,'400'!$AG$1:$HM$2,43,FALSE)</f>
        <v>0</v>
      </c>
      <c r="AX104" s="69">
        <f>VLOOKUP($A104,'400'!$AG$1:$HM$2,44,FALSE)</f>
        <v>0</v>
      </c>
      <c r="AY104" s="69">
        <f>VLOOKUP($A104,'400'!$AG$1:$HM$2,45,FALSE)</f>
        <v>0</v>
      </c>
      <c r="AZ104" s="69">
        <f>VLOOKUP($A104,'400'!$AG$1:$HM$2,46,FALSE)</f>
        <v>0</v>
      </c>
      <c r="BA104" s="75">
        <f>VLOOKUP($A104,'400'!$AG$1:$HM$2,47,FALSE)</f>
        <v>0</v>
      </c>
      <c r="BB104" s="337"/>
      <c r="BC104" s="74">
        <f>VLOOKUP($A104,'400'!$AG$1:$HM$2,48,FALSE)</f>
        <v>0</v>
      </c>
      <c r="BD104" s="69">
        <f>VLOOKUP($A104,'400'!$AG$1:$HM$2,49,FALSE)</f>
        <v>0</v>
      </c>
      <c r="BE104" s="69">
        <f>VLOOKUP($A104,'400'!$AG$1:$HM$2,50,FALSE)</f>
        <v>0</v>
      </c>
      <c r="BF104" s="69">
        <f>VLOOKUP($A104,'400'!$AG$1:$HM$2,51,FALSE)</f>
        <v>0</v>
      </c>
      <c r="BG104" s="69">
        <f>VLOOKUP($A104,'400'!$AG$1:$HM$2,52,FALSE)</f>
        <v>0</v>
      </c>
      <c r="BH104" s="69">
        <f>VLOOKUP($A104,'400'!$AG$1:$HM$2,53,FALSE)</f>
        <v>0</v>
      </c>
      <c r="BI104" s="75">
        <f>VLOOKUP($A104,'400'!$AG$1:$HM$2,54,FALSE)</f>
        <v>0</v>
      </c>
      <c r="BJ104" s="337"/>
      <c r="BK104" s="74">
        <f>VLOOKUP($A104,'400'!$AG$1:$HM$2,55,FALSE)</f>
        <v>0</v>
      </c>
      <c r="BL104" s="69">
        <f>VLOOKUP($A104,'400'!$AG$1:$HM$2,56,FALSE)</f>
        <v>0</v>
      </c>
      <c r="BM104" s="69">
        <f>VLOOKUP($A104,'400'!$AG$1:$HM$2,57,FALSE)</f>
        <v>0</v>
      </c>
      <c r="BN104" s="69">
        <f>VLOOKUP($A104,'400'!$AG$1:$HM$2,58,FALSE)</f>
        <v>0</v>
      </c>
      <c r="BO104" s="69">
        <f>VLOOKUP($A104,'400'!$AG$1:$HM$2,59,FALSE)</f>
        <v>0</v>
      </c>
      <c r="BP104" s="69">
        <f>VLOOKUP($A104,'400'!$AG$1:$HM$2,60,FALSE)</f>
        <v>0</v>
      </c>
      <c r="BQ104" s="75">
        <f>VLOOKUP($A104,'400'!$AG$1:$HM$2,61,FALSE)</f>
        <v>0</v>
      </c>
      <c r="BR104" s="337"/>
      <c r="BS104" s="74">
        <f>VLOOKUP($A104,'400'!$AG$1:$HM$2,62,FALSE)</f>
        <v>0</v>
      </c>
      <c r="BT104" s="69">
        <f>VLOOKUP($A104,'400'!$AG$1:$HM$2,63,FALSE)</f>
        <v>0</v>
      </c>
      <c r="BU104" s="69">
        <f>VLOOKUP($A104,'400'!$AG$1:$HM$2,64,FALSE)</f>
        <v>0</v>
      </c>
      <c r="BV104" s="69">
        <f>VLOOKUP($A104,'400'!$AG$1:$HM$2,65,FALSE)</f>
        <v>0</v>
      </c>
      <c r="BW104" s="69">
        <f>VLOOKUP($A104,'400'!$AG$1:$HM$2,66,FALSE)</f>
        <v>0</v>
      </c>
      <c r="BX104" s="69">
        <f>VLOOKUP($A104,'400'!$AG$1:$HM$2,67,FALSE)</f>
        <v>0</v>
      </c>
      <c r="BY104" s="75">
        <f>VLOOKUP($A104,'400'!$AG$1:$HM$2,68,FALSE)</f>
        <v>0</v>
      </c>
      <c r="BZ104" s="337"/>
      <c r="CA104" s="74">
        <f>VLOOKUP($A104,'400'!$AG$1:$HM$2,69,FALSE)</f>
        <v>0</v>
      </c>
      <c r="CB104" s="69">
        <f>VLOOKUP($A104,'400'!$AG$1:$HM$2,70,FALSE)</f>
        <v>0</v>
      </c>
      <c r="CC104" s="69">
        <f>VLOOKUP($A104,'400'!$AG$1:$HM$2,71,FALSE)</f>
        <v>0</v>
      </c>
      <c r="CD104" s="69">
        <f>VLOOKUP($A104,'400'!$AG$1:$HM$2,72,FALSE)</f>
        <v>0</v>
      </c>
      <c r="CE104" s="69">
        <f>VLOOKUP($A104,'400'!$AG$1:$HM$2,73,FALSE)</f>
        <v>0</v>
      </c>
      <c r="CF104" s="69">
        <f>VLOOKUP($A104,'400'!$AG$1:$HM$2,74,FALSE)</f>
        <v>0</v>
      </c>
      <c r="CG104" s="75">
        <f>VLOOKUP($A104,'400'!$AG$1:$HM$2,75,FALSE)</f>
        <v>0</v>
      </c>
      <c r="CH104" s="337"/>
      <c r="CI104" s="74">
        <f>VLOOKUP($A104,'400'!$AG$1:$HM$2,76,FALSE)</f>
        <v>0</v>
      </c>
      <c r="CJ104" s="69">
        <f>VLOOKUP($A104,'400'!$AG$1:$HM$2,77,FALSE)</f>
        <v>0</v>
      </c>
      <c r="CK104" s="69">
        <f>VLOOKUP($A104,'400'!$AG$1:$HM$2,78,FALSE)</f>
        <v>0</v>
      </c>
      <c r="CL104" s="69">
        <f>VLOOKUP($A104,'400'!$AG$1:$HM$2,79,FALSE)</f>
        <v>0</v>
      </c>
      <c r="CM104" s="69">
        <f>VLOOKUP($A104,'400'!$AG$1:$HM$2,80,FALSE)</f>
        <v>0</v>
      </c>
      <c r="CN104" s="69">
        <f>VLOOKUP($A104,'400'!$AG$1:$HM$2,81,FALSE)</f>
        <v>0</v>
      </c>
      <c r="CO104" s="75">
        <f>VLOOKUP($A104,'400'!$AG$1:$HM$2,82,FALSE)</f>
        <v>0</v>
      </c>
      <c r="CP104" s="337"/>
      <c r="CQ104" s="74">
        <f>VLOOKUP($A104,'400'!$AG$1:$HM$2,83,FALSE)</f>
        <v>0</v>
      </c>
      <c r="CR104" s="69">
        <f>VLOOKUP($A104,'400'!$AG$1:$HM$2,84,FALSE)</f>
        <v>0</v>
      </c>
      <c r="CS104" s="69">
        <f>VLOOKUP($A104,'400'!$AG$1:$HM$2,85,FALSE)</f>
        <v>0</v>
      </c>
      <c r="CT104" s="69">
        <f>VLOOKUP($A104,'400'!$AG$1:$HM$2,86,FALSE)</f>
        <v>0</v>
      </c>
      <c r="CU104" s="69">
        <f>VLOOKUP($A104,'400'!$AG$1:$HM$2,87,FALSE)</f>
        <v>0</v>
      </c>
      <c r="CV104" s="69">
        <f>VLOOKUP($A104,'400'!$AG$1:$HM$2,88,FALSE)</f>
        <v>0</v>
      </c>
      <c r="CW104" s="75">
        <f>VLOOKUP($A104,'400'!$AG$1:$HM$2,89,FALSE)</f>
        <v>0</v>
      </c>
      <c r="CX104" s="337"/>
      <c r="CY104" s="74">
        <f>VLOOKUP($A104,'400'!$AG$1:$HM$2,90,FALSE)</f>
        <v>0</v>
      </c>
      <c r="CZ104" s="69">
        <f>VLOOKUP($A104,'400'!$AG$1:$HM$2,91,FALSE)</f>
        <v>0</v>
      </c>
      <c r="DA104" s="69">
        <f>VLOOKUP($A104,'400'!$AG$1:$HM$2,92,FALSE)</f>
        <v>0</v>
      </c>
      <c r="DB104" s="69">
        <f>VLOOKUP($A104,'400'!$AG$1:$HM$2,93,FALSE)</f>
        <v>0</v>
      </c>
      <c r="DC104" s="69">
        <f>VLOOKUP($A104,'400'!$AG$1:$HM$2,94,FALSE)</f>
        <v>0</v>
      </c>
      <c r="DD104" s="69">
        <f>VLOOKUP($A104,'400'!$AG$1:$HM$2,95,FALSE)</f>
        <v>0</v>
      </c>
      <c r="DE104" s="75">
        <f>VLOOKUP($A104,'400'!$AG$1:$HM$2,96,FALSE)</f>
        <v>0</v>
      </c>
      <c r="DF104" s="337"/>
      <c r="DG104" s="74">
        <f>VLOOKUP($A104,'400'!$AG$1:$HM$2,97,FALSE)</f>
        <v>0</v>
      </c>
      <c r="DH104" s="69">
        <f>VLOOKUP($A104,'400'!$AG$1:$HM$2,98,FALSE)</f>
        <v>0</v>
      </c>
      <c r="DI104" s="69">
        <f>VLOOKUP($A104,'400'!$AG$1:$HM$2,99,FALSE)</f>
        <v>0</v>
      </c>
      <c r="DJ104" s="69">
        <f>VLOOKUP($A104,'400'!$AG$1:$HM$2,100,FALSE)</f>
        <v>0</v>
      </c>
      <c r="DK104" s="69">
        <f>VLOOKUP($A104,'400'!$AG$1:$HM$2,101,FALSE)</f>
        <v>0</v>
      </c>
      <c r="DL104" s="69">
        <f>VLOOKUP($A104,'400'!$AG$1:$HM$2,102,FALSE)</f>
        <v>0</v>
      </c>
      <c r="DM104" s="75">
        <f>VLOOKUP($A104,'400'!$AG$1:$HM$2,103,FALSE)</f>
        <v>0</v>
      </c>
      <c r="DN104" s="337"/>
      <c r="DO104" s="74">
        <f>VLOOKUP($A104,'400'!$AG$1:$HM$2,104,FALSE)</f>
        <v>0</v>
      </c>
      <c r="DP104" s="69">
        <f>VLOOKUP($A104,'400'!$AG$1:$HM$2,105,FALSE)</f>
        <v>0</v>
      </c>
      <c r="DQ104" s="69">
        <f>VLOOKUP($A104,'400'!$AG$1:$HM$2,106,FALSE)</f>
        <v>0</v>
      </c>
      <c r="DR104" s="69">
        <f>VLOOKUP($A104,'400'!$AG$1:$HM$2,107,FALSE)</f>
        <v>0</v>
      </c>
      <c r="DS104" s="69">
        <f>VLOOKUP($A104,'400'!$AG$1:$HM$2,108,FALSE)</f>
        <v>0</v>
      </c>
      <c r="DT104" s="69">
        <f>VLOOKUP($A104,'400'!$AG$1:$HM$2,109,FALSE)</f>
        <v>0</v>
      </c>
      <c r="DU104" s="75">
        <f>VLOOKUP($A104,'400'!$AG$1:$HM$2,110,FALSE)</f>
        <v>0</v>
      </c>
      <c r="DV104" s="337"/>
      <c r="DW104" s="74">
        <f>VLOOKUP($A104,'400'!$AG$1:$HM$2,111,FALSE)</f>
        <v>0</v>
      </c>
      <c r="DX104" s="69">
        <f>VLOOKUP($A104,'400'!$AG$1:$HM$2,112,FALSE)</f>
        <v>0</v>
      </c>
      <c r="DY104" s="69">
        <f>VLOOKUP($A104,'400'!$AG$1:$HM$2,113,FALSE)</f>
        <v>0</v>
      </c>
      <c r="DZ104" s="69">
        <f>VLOOKUP($A104,'400'!$AG$1:$HM$2,114,FALSE)</f>
        <v>0</v>
      </c>
      <c r="EA104" s="69">
        <f>VLOOKUP($A104,'400'!$AG$1:$HM$2,115,FALSE)</f>
        <v>0</v>
      </c>
      <c r="EB104" s="69">
        <f>VLOOKUP($A104,'400'!$AG$1:$HM$2,116,FALSE)</f>
        <v>0</v>
      </c>
      <c r="EC104" s="75">
        <f>VLOOKUP($A104,'400'!$AG$1:$HM$2,117,FALSE)</f>
        <v>0</v>
      </c>
      <c r="ED104" s="337"/>
      <c r="EE104" s="74">
        <f>VLOOKUP($A104,'400'!$AG$1:$HM$2,118,FALSE)</f>
        <v>0</v>
      </c>
      <c r="EF104" s="69">
        <f>VLOOKUP($A104,'400'!$AG$1:$HM$2,119,FALSE)</f>
        <v>0</v>
      </c>
      <c r="EG104" s="69">
        <f>VLOOKUP($A104,'400'!$AG$1:$HM$2,120,FALSE)</f>
        <v>0</v>
      </c>
      <c r="EH104" s="69">
        <f>VLOOKUP($A104,'400'!$AG$1:$HM$2,121,FALSE)</f>
        <v>0</v>
      </c>
      <c r="EI104" s="69">
        <f>VLOOKUP($A104,'400'!$AG$1:$HM$2,122,FALSE)</f>
        <v>0</v>
      </c>
      <c r="EJ104" s="69">
        <f>VLOOKUP($A104,'400'!$AG$1:$HM$2,123,FALSE)</f>
        <v>0</v>
      </c>
      <c r="EK104" s="75">
        <f>VLOOKUP($A104,'400'!$AG$1:$HM$2,124,FALSE)</f>
        <v>0</v>
      </c>
      <c r="EL104" s="337"/>
      <c r="EM104" s="74">
        <f>VLOOKUP($A104,'400'!$AG$1:$HM$2,125,FALSE)</f>
        <v>0</v>
      </c>
      <c r="EN104" s="69">
        <f>VLOOKUP($A104,'400'!$AG$1:$HM$2,126,FALSE)</f>
        <v>0</v>
      </c>
      <c r="EO104" s="69">
        <f>VLOOKUP($A104,'400'!$AG$1:$HM$2,127,FALSE)</f>
        <v>0</v>
      </c>
      <c r="EP104" s="69">
        <f>VLOOKUP($A104,'400'!$AG$1:$HM$2,128,FALSE)</f>
        <v>0</v>
      </c>
      <c r="EQ104" s="69">
        <f>VLOOKUP($A104,'400'!$AG$1:$HM$2,129,FALSE)</f>
        <v>0</v>
      </c>
      <c r="ER104" s="69">
        <f>VLOOKUP($A104,'400'!$AG$1:$HM$2,130,FALSE)</f>
        <v>0</v>
      </c>
      <c r="ES104" s="75">
        <f>VLOOKUP($A104,'400'!$AG$1:$HM$2,131,FALSE)</f>
        <v>0</v>
      </c>
      <c r="ET104" s="337"/>
      <c r="EU104" s="74">
        <f>VLOOKUP($A104,'400'!$AG$1:$HM$2,132,FALSE)</f>
        <v>0</v>
      </c>
      <c r="EV104" s="69">
        <f>VLOOKUP($A104,'400'!$AG$1:$HM$2,133,FALSE)</f>
        <v>0</v>
      </c>
      <c r="EW104" s="69">
        <f>VLOOKUP($A104,'400'!$AG$1:$HM$2,134,FALSE)</f>
        <v>0</v>
      </c>
      <c r="EX104" s="69">
        <f>VLOOKUP($A104,'400'!$AG$1:$HM$2,135,FALSE)</f>
        <v>0</v>
      </c>
      <c r="EY104" s="69">
        <f>VLOOKUP($A104,'400'!$AG$1:$HM$2,136,FALSE)</f>
        <v>0</v>
      </c>
      <c r="EZ104" s="69">
        <f>VLOOKUP($A104,'400'!$AG$1:$HM$2,137,FALSE)</f>
        <v>0</v>
      </c>
      <c r="FA104" s="75">
        <f>VLOOKUP($A104,'400'!$AG$1:$HM$2,138,FALSE)</f>
        <v>0</v>
      </c>
      <c r="FB104" s="337"/>
      <c r="FC104" s="74">
        <f>VLOOKUP($A104,'400'!$AG$1:$HM$2,139,FALSE)</f>
        <v>0</v>
      </c>
      <c r="FD104" s="69">
        <f>VLOOKUP($A104,'400'!$AG$1:$HM$2,140,FALSE)</f>
        <v>0</v>
      </c>
      <c r="FE104" s="69">
        <f>VLOOKUP($A104,'400'!$AG$1:$HM$2,141,FALSE)</f>
        <v>0</v>
      </c>
      <c r="FF104" s="69">
        <f>VLOOKUP($A104,'400'!$AG$1:$HM$2,142,FALSE)</f>
        <v>0</v>
      </c>
      <c r="FG104" s="69">
        <f>VLOOKUP($A104,'400'!$AG$1:$HM$2,143,FALSE)</f>
        <v>0</v>
      </c>
      <c r="FH104" s="69">
        <f>VLOOKUP($A104,'400'!$AG$1:$HM$2,144,FALSE)</f>
        <v>0</v>
      </c>
      <c r="FI104" s="75">
        <f>VLOOKUP($A104,'400'!$AG$1:$HM$2,145,FALSE)</f>
        <v>0</v>
      </c>
      <c r="FJ104" s="337"/>
      <c r="FK104" s="74">
        <f>VLOOKUP($A104,'400'!$AG$1:$HM$2,146,FALSE)</f>
        <v>0</v>
      </c>
      <c r="FL104" s="69">
        <f>VLOOKUP($A104,'400'!$AG$1:$HM$2,147,FALSE)</f>
        <v>0</v>
      </c>
      <c r="FM104" s="69">
        <f>VLOOKUP($A104,'400'!$AG$1:$HM$2,148,FALSE)</f>
        <v>0</v>
      </c>
      <c r="FN104" s="69">
        <f>VLOOKUP($A104,'400'!$AG$1:$HM$2,149,FALSE)</f>
        <v>0</v>
      </c>
      <c r="FO104" s="69">
        <f>VLOOKUP($A104,'400'!$AG$1:$HM$2,150,FALSE)</f>
        <v>0</v>
      </c>
      <c r="FP104" s="69">
        <f>VLOOKUP($A104,'400'!$AG$1:$HM$2,151,FALSE)</f>
        <v>0</v>
      </c>
      <c r="FQ104" s="75">
        <f>VLOOKUP($A104,'400'!$AG$1:$HM$2,152,FALSE)</f>
        <v>0</v>
      </c>
      <c r="FR104" s="337"/>
      <c r="FS104" s="74">
        <f>VLOOKUP($A104,'400'!$AG$1:$HM$2,153,FALSE)</f>
        <v>0</v>
      </c>
      <c r="FT104" s="69">
        <f>VLOOKUP($A104,'400'!$AG$1:$HM$2,154,FALSE)</f>
        <v>0</v>
      </c>
      <c r="FU104" s="69">
        <f>VLOOKUP($A104,'400'!$AG$1:$HM$2,155,FALSE)</f>
        <v>0</v>
      </c>
      <c r="FV104" s="69">
        <f>VLOOKUP($A104,'400'!$AG$1:$HM$2,156,FALSE)</f>
        <v>0</v>
      </c>
      <c r="FW104" s="69">
        <f>VLOOKUP($A104,'400'!$AG$1:$HM$2,157,FALSE)</f>
        <v>0</v>
      </c>
      <c r="FX104" s="69">
        <f>VLOOKUP($A104,'400'!$AG$1:$HM$2,158,FALSE)</f>
        <v>0</v>
      </c>
      <c r="FY104" s="75">
        <f>VLOOKUP($A104,'400'!$AG$1:$HM$2,159,FALSE)</f>
        <v>0</v>
      </c>
      <c r="FZ104" s="337"/>
      <c r="GA104" s="74">
        <f>VLOOKUP($A104,'400'!$AG$1:$HM$2,160,FALSE)</f>
        <v>0</v>
      </c>
      <c r="GB104" s="69">
        <f>VLOOKUP($A104,'400'!$AG$1:$HM$2,161,FALSE)</f>
        <v>0</v>
      </c>
      <c r="GC104" s="69">
        <f>VLOOKUP($A104,'400'!$AG$1:$HM$2,162,FALSE)</f>
        <v>0</v>
      </c>
      <c r="GD104" s="69">
        <f>VLOOKUP($A104,'400'!$AG$1:$HM$2,163,FALSE)</f>
        <v>0</v>
      </c>
      <c r="GE104" s="69">
        <f>VLOOKUP($A104,'400'!$AG$1:$HM$2,164,FALSE)</f>
        <v>0</v>
      </c>
      <c r="GF104" s="69">
        <f>VLOOKUP($A104,'400'!$AG$1:$HM$2,165,FALSE)</f>
        <v>0</v>
      </c>
      <c r="GG104" s="75">
        <f>VLOOKUP($A104,'400'!$AG$1:$HM$2,166,FALSE)</f>
        <v>0</v>
      </c>
      <c r="GH104" s="337"/>
      <c r="GI104" s="74">
        <f>VLOOKUP($A104,'400'!$AG$1:$HM$2,167,FALSE)</f>
        <v>0</v>
      </c>
      <c r="GJ104" s="69">
        <f>VLOOKUP($A104,'400'!$AG$1:$HM$2,168,FALSE)</f>
        <v>0</v>
      </c>
      <c r="GK104" s="69">
        <f>VLOOKUP($A104,'400'!$AG$1:$HM$2,169,FALSE)</f>
        <v>0</v>
      </c>
      <c r="GL104" s="69">
        <f>VLOOKUP($A104,'400'!$AG$1:$HM$2,170,FALSE)</f>
        <v>0</v>
      </c>
      <c r="GM104" s="69">
        <f>VLOOKUP($A104,'400'!$AG$1:$HM$2,171,FALSE)</f>
        <v>0</v>
      </c>
      <c r="GN104" s="69">
        <f>VLOOKUP($A104,'400'!$AG$1:$HM$2,172,FALSE)</f>
        <v>0</v>
      </c>
      <c r="GO104" s="75">
        <f>VLOOKUP($A104,'400'!$AG$1:$HM$2,173,FALSE)</f>
        <v>0</v>
      </c>
      <c r="GP104" s="337"/>
      <c r="GQ104" s="74">
        <f>VLOOKUP($A104,'400'!$AG$1:$HM$2,174,FALSE)</f>
        <v>0</v>
      </c>
      <c r="GR104" s="69">
        <f>VLOOKUP($A104,'400'!$AG$1:$HM$2,175,FALSE)</f>
        <v>0</v>
      </c>
      <c r="GS104" s="69">
        <f>VLOOKUP($A104,'400'!$AG$1:$HM$2,176,FALSE)</f>
        <v>0</v>
      </c>
      <c r="GT104" s="69">
        <f>VLOOKUP($A104,'400'!$AG$1:$HM$2,177,FALSE)</f>
        <v>0</v>
      </c>
      <c r="GU104" s="69">
        <f>VLOOKUP($A104,'400'!$AG$1:$HM$2,178,FALSE)</f>
        <v>0</v>
      </c>
      <c r="GV104" s="69">
        <f>VLOOKUP($A104,'400'!$AG$1:$HM$2,179,FALSE)</f>
        <v>0</v>
      </c>
      <c r="GW104" s="75">
        <f>VLOOKUP($A104,'400'!$AG$1:$HM$2,180,FALSE)</f>
        <v>0</v>
      </c>
      <c r="GX104" s="337"/>
      <c r="GY104" s="74">
        <f>VLOOKUP($A104,'400'!$AG$1:$HM$2,181,FALSE)</f>
        <v>0</v>
      </c>
      <c r="GZ104" s="69">
        <f>VLOOKUP($A104,'400'!$AG$1:$HM$2,182,FALSE)</f>
        <v>0</v>
      </c>
      <c r="HA104" s="69">
        <f>VLOOKUP($A104,'400'!$AG$1:$HM$2,183,FALSE)</f>
        <v>0</v>
      </c>
      <c r="HB104" s="69">
        <f>VLOOKUP($A104,'400'!$AG$1:$HM$2,184,FALSE)</f>
        <v>0</v>
      </c>
      <c r="HC104" s="69">
        <f>VLOOKUP($A104,'400'!$AG$1:$HM$2,185,FALSE)</f>
        <v>0</v>
      </c>
      <c r="HD104" s="69">
        <f>VLOOKUP($A104,'400'!$AG$1:$HM$2,186,FALSE)</f>
        <v>0</v>
      </c>
      <c r="HE104" s="124">
        <f>VLOOKUP($A104,'400'!$AG$1:$HM$2,187,FALSE)</f>
        <v>0</v>
      </c>
      <c r="HF104" s="24"/>
    </row>
    <row r="105" spans="1:214" x14ac:dyDescent="0.25">
      <c r="A105" t="s">
        <v>196</v>
      </c>
      <c r="B105" s="290">
        <f>B104+1</f>
        <v>1</v>
      </c>
      <c r="C105" s="291" t="e">
        <f>VLOOKUP($A105,'327'!$AH$1:$HN$2,2,FALSE)</f>
        <v>#N/A</v>
      </c>
      <c r="G105">
        <f t="shared" ref="G105:M105" si="1">SUM(G5:G104)</f>
        <v>0</v>
      </c>
      <c r="H105">
        <f t="shared" si="1"/>
        <v>60</v>
      </c>
      <c r="I105">
        <f t="shared" si="1"/>
        <v>-60</v>
      </c>
      <c r="J105">
        <f t="shared" si="1"/>
        <v>45</v>
      </c>
      <c r="K105">
        <f t="shared" si="1"/>
        <v>0</v>
      </c>
      <c r="L105">
        <f t="shared" si="1"/>
        <v>0</v>
      </c>
      <c r="M105">
        <f t="shared" si="1"/>
        <v>15</v>
      </c>
      <c r="O105">
        <f t="shared" ref="O105:U105" si="2">SUM(O5:O104)</f>
        <v>0</v>
      </c>
      <c r="P105">
        <f t="shared" si="2"/>
        <v>18</v>
      </c>
      <c r="Q105">
        <f t="shared" si="2"/>
        <v>-18</v>
      </c>
      <c r="R105">
        <f t="shared" si="2"/>
        <v>0</v>
      </c>
      <c r="S105">
        <f t="shared" si="2"/>
        <v>0</v>
      </c>
      <c r="T105">
        <f t="shared" si="2"/>
        <v>0</v>
      </c>
      <c r="U105">
        <f t="shared" si="2"/>
        <v>0</v>
      </c>
      <c r="W105">
        <f t="shared" ref="W105:AC105" si="3">SUM(W5:W104)</f>
        <v>0</v>
      </c>
      <c r="X105">
        <f t="shared" si="3"/>
        <v>10</v>
      </c>
      <c r="Y105">
        <f t="shared" si="3"/>
        <v>-10</v>
      </c>
      <c r="Z105">
        <f t="shared" si="3"/>
        <v>0</v>
      </c>
      <c r="AA105">
        <f t="shared" si="3"/>
        <v>0</v>
      </c>
      <c r="AB105">
        <f t="shared" si="3"/>
        <v>0</v>
      </c>
      <c r="AC105">
        <f t="shared" si="3"/>
        <v>0</v>
      </c>
      <c r="AE105">
        <f t="shared" ref="AE105:AK105" si="4">SUM(AE5:AE104)</f>
        <v>0</v>
      </c>
      <c r="AF105">
        <f t="shared" si="4"/>
        <v>20</v>
      </c>
      <c r="AG105">
        <f t="shared" si="4"/>
        <v>-20</v>
      </c>
      <c r="AH105">
        <f t="shared" si="4"/>
        <v>0</v>
      </c>
      <c r="AI105">
        <f t="shared" si="4"/>
        <v>0</v>
      </c>
      <c r="AJ105">
        <f t="shared" si="4"/>
        <v>0</v>
      </c>
      <c r="AK105">
        <f t="shared" si="4"/>
        <v>0</v>
      </c>
      <c r="AM105">
        <f t="shared" ref="AM105:AS105" si="5">SUM(AM5:AM104)</f>
        <v>0</v>
      </c>
      <c r="AN105">
        <f t="shared" si="5"/>
        <v>10</v>
      </c>
      <c r="AO105">
        <f t="shared" si="5"/>
        <v>-10</v>
      </c>
      <c r="AP105">
        <f t="shared" si="5"/>
        <v>0</v>
      </c>
      <c r="AQ105">
        <f t="shared" si="5"/>
        <v>0</v>
      </c>
      <c r="AR105">
        <f t="shared" si="5"/>
        <v>0</v>
      </c>
      <c r="AS105">
        <f t="shared" si="5"/>
        <v>0</v>
      </c>
      <c r="AU105">
        <f t="shared" ref="AU105:BA105" si="6">SUM(AU5:AU104)</f>
        <v>0</v>
      </c>
      <c r="AV105">
        <f t="shared" si="6"/>
        <v>0</v>
      </c>
      <c r="AW105">
        <f t="shared" si="6"/>
        <v>0</v>
      </c>
      <c r="AX105">
        <f t="shared" si="6"/>
        <v>0</v>
      </c>
      <c r="AY105">
        <f t="shared" si="6"/>
        <v>0</v>
      </c>
      <c r="AZ105">
        <f t="shared" si="6"/>
        <v>0</v>
      </c>
      <c r="BA105">
        <f t="shared" si="6"/>
        <v>0</v>
      </c>
      <c r="BC105">
        <f t="shared" ref="BC105:BI105" si="7">SUM(BC5:BC104)</f>
        <v>0</v>
      </c>
      <c r="BD105">
        <f t="shared" si="7"/>
        <v>0</v>
      </c>
      <c r="BE105">
        <f t="shared" si="7"/>
        <v>0</v>
      </c>
      <c r="BF105">
        <f t="shared" si="7"/>
        <v>0</v>
      </c>
      <c r="BG105">
        <f t="shared" si="7"/>
        <v>0</v>
      </c>
      <c r="BH105">
        <f t="shared" si="7"/>
        <v>0</v>
      </c>
      <c r="BI105">
        <f t="shared" si="7"/>
        <v>0</v>
      </c>
      <c r="BK105">
        <f t="shared" ref="BK105:BQ105" si="8">SUM(BK5:BK104)</f>
        <v>0</v>
      </c>
      <c r="BL105">
        <f t="shared" si="8"/>
        <v>0</v>
      </c>
      <c r="BM105">
        <f t="shared" si="8"/>
        <v>0</v>
      </c>
      <c r="BN105">
        <f t="shared" si="8"/>
        <v>0</v>
      </c>
      <c r="BO105">
        <f t="shared" si="8"/>
        <v>0</v>
      </c>
      <c r="BP105">
        <f t="shared" si="8"/>
        <v>0</v>
      </c>
      <c r="BQ105">
        <f t="shared" si="8"/>
        <v>0</v>
      </c>
      <c r="BS105">
        <f t="shared" ref="BS105:BY105" si="9">SUM(BS5:BS104)</f>
        <v>0</v>
      </c>
      <c r="BT105">
        <f t="shared" si="9"/>
        <v>0</v>
      </c>
      <c r="BU105">
        <f t="shared" si="9"/>
        <v>0</v>
      </c>
      <c r="BV105">
        <f t="shared" si="9"/>
        <v>0</v>
      </c>
      <c r="BW105">
        <f t="shared" si="9"/>
        <v>0</v>
      </c>
      <c r="BX105">
        <f t="shared" si="9"/>
        <v>0</v>
      </c>
      <c r="BY105">
        <f t="shared" si="9"/>
        <v>0</v>
      </c>
      <c r="CA105">
        <f t="shared" ref="CA105:CG105" si="10">SUM(CA5:CA104)</f>
        <v>0</v>
      </c>
      <c r="CB105">
        <f t="shared" si="10"/>
        <v>0</v>
      </c>
      <c r="CC105">
        <f t="shared" si="10"/>
        <v>0</v>
      </c>
      <c r="CD105">
        <f t="shared" si="10"/>
        <v>0</v>
      </c>
      <c r="CE105">
        <f t="shared" si="10"/>
        <v>0</v>
      </c>
      <c r="CF105">
        <f t="shared" si="10"/>
        <v>0</v>
      </c>
      <c r="CG105">
        <f t="shared" si="10"/>
        <v>0</v>
      </c>
      <c r="CI105">
        <f t="shared" ref="CI105:CO105" si="11">SUM(CI5:CI104)</f>
        <v>0</v>
      </c>
      <c r="CJ105">
        <f t="shared" si="11"/>
        <v>0</v>
      </c>
      <c r="CK105">
        <f t="shared" si="11"/>
        <v>0</v>
      </c>
      <c r="CL105">
        <f t="shared" si="11"/>
        <v>0</v>
      </c>
      <c r="CM105">
        <f t="shared" si="11"/>
        <v>0</v>
      </c>
      <c r="CN105">
        <f t="shared" si="11"/>
        <v>0</v>
      </c>
      <c r="CO105">
        <f t="shared" si="11"/>
        <v>0</v>
      </c>
      <c r="CQ105">
        <f t="shared" ref="CQ105:CW105" si="12">SUM(CQ5:CQ104)</f>
        <v>0</v>
      </c>
      <c r="CR105">
        <f t="shared" si="12"/>
        <v>0</v>
      </c>
      <c r="CS105">
        <f t="shared" si="12"/>
        <v>0</v>
      </c>
      <c r="CT105">
        <f t="shared" si="12"/>
        <v>0</v>
      </c>
      <c r="CU105">
        <f t="shared" si="12"/>
        <v>0</v>
      </c>
      <c r="CV105">
        <f t="shared" si="12"/>
        <v>0</v>
      </c>
      <c r="CW105">
        <f t="shared" si="12"/>
        <v>0</v>
      </c>
      <c r="CY105">
        <f t="shared" ref="CY105:DE105" si="13">SUM(CY5:CY104)</f>
        <v>0</v>
      </c>
      <c r="CZ105">
        <f t="shared" si="13"/>
        <v>0</v>
      </c>
      <c r="DA105">
        <f t="shared" si="13"/>
        <v>0</v>
      </c>
      <c r="DB105">
        <f t="shared" si="13"/>
        <v>0</v>
      </c>
      <c r="DC105">
        <f t="shared" si="13"/>
        <v>0</v>
      </c>
      <c r="DD105">
        <f t="shared" si="13"/>
        <v>0</v>
      </c>
      <c r="DE105">
        <f t="shared" si="13"/>
        <v>0</v>
      </c>
      <c r="DG105">
        <f t="shared" ref="DG105:DM105" si="14">SUM(DG5:DG104)</f>
        <v>0</v>
      </c>
      <c r="DH105">
        <f t="shared" si="14"/>
        <v>0</v>
      </c>
      <c r="DI105">
        <f t="shared" si="14"/>
        <v>0</v>
      </c>
      <c r="DJ105">
        <f t="shared" si="14"/>
        <v>0</v>
      </c>
      <c r="DK105">
        <f t="shared" si="14"/>
        <v>0</v>
      </c>
      <c r="DL105">
        <f t="shared" si="14"/>
        <v>0</v>
      </c>
      <c r="DM105">
        <f t="shared" si="14"/>
        <v>0</v>
      </c>
      <c r="DO105">
        <f t="shared" ref="DO105:DU105" si="15">SUM(DO5:DO104)</f>
        <v>0</v>
      </c>
      <c r="DP105">
        <f t="shared" si="15"/>
        <v>0</v>
      </c>
      <c r="DQ105">
        <f t="shared" si="15"/>
        <v>0</v>
      </c>
      <c r="DR105">
        <f t="shared" si="15"/>
        <v>0</v>
      </c>
      <c r="DS105">
        <f t="shared" si="15"/>
        <v>0</v>
      </c>
      <c r="DT105">
        <f t="shared" si="15"/>
        <v>0</v>
      </c>
      <c r="DU105">
        <f t="shared" si="15"/>
        <v>0</v>
      </c>
      <c r="DW105">
        <f t="shared" ref="DW105:EC105" si="16">SUM(DW5:DW104)</f>
        <v>0</v>
      </c>
      <c r="DX105">
        <f t="shared" si="16"/>
        <v>0</v>
      </c>
      <c r="DY105">
        <f t="shared" si="16"/>
        <v>0</v>
      </c>
      <c r="DZ105">
        <f t="shared" si="16"/>
        <v>0</v>
      </c>
      <c r="EA105">
        <f t="shared" si="16"/>
        <v>0</v>
      </c>
      <c r="EC105">
        <f t="shared" si="16"/>
        <v>0</v>
      </c>
      <c r="EE105">
        <f t="shared" ref="EE105:EK105" si="17">SUM(EE5:EE104)</f>
        <v>0</v>
      </c>
      <c r="EF105">
        <f t="shared" si="17"/>
        <v>0</v>
      </c>
      <c r="EG105">
        <f t="shared" si="17"/>
        <v>0</v>
      </c>
      <c r="EH105">
        <f t="shared" si="17"/>
        <v>0</v>
      </c>
      <c r="EI105">
        <f t="shared" si="17"/>
        <v>0</v>
      </c>
      <c r="EJ105">
        <f t="shared" si="17"/>
        <v>0</v>
      </c>
      <c r="EK105">
        <f t="shared" si="17"/>
        <v>0</v>
      </c>
      <c r="EM105">
        <f t="shared" ref="EM105:ES105" si="18">SUM(EM5:EM104)</f>
        <v>0</v>
      </c>
      <c r="EN105">
        <f t="shared" si="18"/>
        <v>0</v>
      </c>
      <c r="EO105">
        <f t="shared" si="18"/>
        <v>0</v>
      </c>
      <c r="EP105">
        <f t="shared" si="18"/>
        <v>0</v>
      </c>
      <c r="EQ105">
        <f t="shared" si="18"/>
        <v>0</v>
      </c>
      <c r="ER105">
        <f t="shared" si="18"/>
        <v>0</v>
      </c>
      <c r="ES105">
        <f t="shared" si="18"/>
        <v>0</v>
      </c>
      <c r="EU105">
        <f t="shared" ref="EU105:FA105" si="19">SUM(EU5:EU104)</f>
        <v>0</v>
      </c>
      <c r="EV105">
        <f t="shared" si="19"/>
        <v>0</v>
      </c>
      <c r="EW105">
        <f t="shared" si="19"/>
        <v>0</v>
      </c>
      <c r="EX105">
        <f t="shared" si="19"/>
        <v>0</v>
      </c>
      <c r="EY105">
        <f t="shared" si="19"/>
        <v>0</v>
      </c>
      <c r="EZ105">
        <f t="shared" si="19"/>
        <v>0</v>
      </c>
      <c r="FA105">
        <f t="shared" si="19"/>
        <v>0</v>
      </c>
      <c r="FC105">
        <f t="shared" ref="FC105:FI105" si="20">SUM(FC5:FC104)</f>
        <v>0</v>
      </c>
      <c r="FD105">
        <f t="shared" si="20"/>
        <v>0</v>
      </c>
      <c r="FE105">
        <f t="shared" si="20"/>
        <v>0</v>
      </c>
      <c r="FF105">
        <f t="shared" si="20"/>
        <v>0</v>
      </c>
      <c r="FG105">
        <f t="shared" si="20"/>
        <v>0</v>
      </c>
      <c r="FH105">
        <f t="shared" si="20"/>
        <v>0</v>
      </c>
      <c r="FI105">
        <f t="shared" si="20"/>
        <v>0</v>
      </c>
      <c r="FK105">
        <f t="shared" ref="FK105:FQ105" si="21">SUM(FK5:FK104)</f>
        <v>0</v>
      </c>
      <c r="FL105">
        <f t="shared" si="21"/>
        <v>0</v>
      </c>
      <c r="FM105">
        <f t="shared" si="21"/>
        <v>0</v>
      </c>
      <c r="FN105">
        <f t="shared" si="21"/>
        <v>0</v>
      </c>
      <c r="FO105">
        <f t="shared" si="21"/>
        <v>0</v>
      </c>
      <c r="FP105">
        <f t="shared" si="21"/>
        <v>0</v>
      </c>
      <c r="FQ105">
        <f t="shared" si="21"/>
        <v>0</v>
      </c>
      <c r="FS105">
        <f t="shared" ref="FS105:FY105" si="22">SUM(FS5:FS104)</f>
        <v>0</v>
      </c>
      <c r="FT105">
        <f t="shared" si="22"/>
        <v>0</v>
      </c>
      <c r="FU105">
        <f t="shared" si="22"/>
        <v>0</v>
      </c>
      <c r="FV105">
        <f t="shared" si="22"/>
        <v>0</v>
      </c>
      <c r="FW105">
        <f t="shared" si="22"/>
        <v>0</v>
      </c>
      <c r="FX105">
        <f t="shared" si="22"/>
        <v>0</v>
      </c>
      <c r="FY105">
        <f t="shared" si="22"/>
        <v>0</v>
      </c>
      <c r="GA105">
        <f t="shared" ref="GA105:GG105" si="23">SUM(GA5:GA104)</f>
        <v>0</v>
      </c>
      <c r="GB105">
        <f t="shared" si="23"/>
        <v>0</v>
      </c>
      <c r="GC105">
        <f t="shared" si="23"/>
        <v>0</v>
      </c>
      <c r="GD105">
        <f t="shared" si="23"/>
        <v>0</v>
      </c>
      <c r="GE105">
        <f t="shared" si="23"/>
        <v>0</v>
      </c>
      <c r="GF105">
        <f t="shared" si="23"/>
        <v>0</v>
      </c>
      <c r="GG105">
        <f t="shared" si="23"/>
        <v>0</v>
      </c>
      <c r="GI105">
        <f t="shared" ref="GI105:GO105" si="24">SUM(GI5:GI104)</f>
        <v>0</v>
      </c>
      <c r="GJ105">
        <f t="shared" si="24"/>
        <v>0</v>
      </c>
      <c r="GK105">
        <f t="shared" si="24"/>
        <v>0</v>
      </c>
      <c r="GL105">
        <f t="shared" si="24"/>
        <v>0</v>
      </c>
      <c r="GM105">
        <f t="shared" si="24"/>
        <v>0</v>
      </c>
      <c r="GN105">
        <f t="shared" si="24"/>
        <v>0</v>
      </c>
      <c r="GO105">
        <f t="shared" si="24"/>
        <v>0</v>
      </c>
      <c r="GQ105">
        <f t="shared" ref="GQ105:GW105" si="25">SUM(GQ5:GQ104)</f>
        <v>0</v>
      </c>
      <c r="GR105">
        <f t="shared" si="25"/>
        <v>0</v>
      </c>
      <c r="GS105">
        <f t="shared" si="25"/>
        <v>0</v>
      </c>
      <c r="GT105">
        <f t="shared" si="25"/>
        <v>0</v>
      </c>
      <c r="GU105">
        <f t="shared" si="25"/>
        <v>0</v>
      </c>
      <c r="GV105">
        <f t="shared" si="25"/>
        <v>0</v>
      </c>
      <c r="GW105">
        <f t="shared" si="25"/>
        <v>0</v>
      </c>
      <c r="GY105">
        <f t="shared" ref="GY105:HE105" si="26">SUM(GY5:GY104)</f>
        <v>0</v>
      </c>
      <c r="GZ105">
        <f t="shared" si="26"/>
        <v>0</v>
      </c>
      <c r="HA105">
        <f t="shared" si="26"/>
        <v>0</v>
      </c>
      <c r="HB105">
        <f t="shared" si="26"/>
        <v>0</v>
      </c>
      <c r="HC105">
        <f t="shared" si="26"/>
        <v>0</v>
      </c>
      <c r="HD105">
        <f t="shared" si="26"/>
        <v>0</v>
      </c>
      <c r="HE105">
        <f t="shared" si="26"/>
        <v>0</v>
      </c>
    </row>
    <row r="108" spans="1:214" x14ac:dyDescent="0.25">
      <c r="HF108" s="175"/>
    </row>
  </sheetData>
  <autoFilter ref="A4:HL105" xr:uid="{00000000-0009-0000-0000-000003000000}"/>
  <mergeCells count="52">
    <mergeCell ref="AD4:AD104"/>
    <mergeCell ref="BB4:BB104"/>
    <mergeCell ref="AU3:BA3"/>
    <mergeCell ref="AT4:AT104"/>
    <mergeCell ref="AM3:AS3"/>
    <mergeCell ref="AL4:AL104"/>
    <mergeCell ref="BR4:BR104"/>
    <mergeCell ref="BK3:BQ3"/>
    <mergeCell ref="BJ4:BJ104"/>
    <mergeCell ref="BC3:BI3"/>
    <mergeCell ref="AE3:AK3"/>
    <mergeCell ref="CI3:CO3"/>
    <mergeCell ref="CH4:CH104"/>
    <mergeCell ref="CA3:CG3"/>
    <mergeCell ref="BZ4:BZ104"/>
    <mergeCell ref="BS3:BY3"/>
    <mergeCell ref="DF4:DF104"/>
    <mergeCell ref="CY3:DE3"/>
    <mergeCell ref="CX4:CX104"/>
    <mergeCell ref="CQ3:CW3"/>
    <mergeCell ref="CP4:CP104"/>
    <mergeCell ref="DW3:EC3"/>
    <mergeCell ref="DV4:DV104"/>
    <mergeCell ref="DO3:DU3"/>
    <mergeCell ref="DN4:DN104"/>
    <mergeCell ref="DG3:DM3"/>
    <mergeCell ref="ET4:ET104"/>
    <mergeCell ref="EM3:ES3"/>
    <mergeCell ref="EL4:EL104"/>
    <mergeCell ref="EE3:EK3"/>
    <mergeCell ref="ED4:ED104"/>
    <mergeCell ref="GY3:HE3"/>
    <mergeCell ref="GX4:GX104"/>
    <mergeCell ref="GQ3:GW3"/>
    <mergeCell ref="GP4:GP104"/>
    <mergeCell ref="G3:M3"/>
    <mergeCell ref="GI3:GO3"/>
    <mergeCell ref="GH4:GH104"/>
    <mergeCell ref="GA3:GG3"/>
    <mergeCell ref="FZ4:FZ104"/>
    <mergeCell ref="FS3:FY3"/>
    <mergeCell ref="FR4:FR104"/>
    <mergeCell ref="FK3:FQ3"/>
    <mergeCell ref="FJ4:FJ104"/>
    <mergeCell ref="FC3:FI3"/>
    <mergeCell ref="FB4:FB104"/>
    <mergeCell ref="EU3:FA3"/>
    <mergeCell ref="F4:F104"/>
    <mergeCell ref="N4:N104"/>
    <mergeCell ref="O3:U3"/>
    <mergeCell ref="W3:AC3"/>
    <mergeCell ref="V4:V104"/>
  </mergeCells>
  <conditionalFormatting sqref="A78:C105">
    <cfRule type="cellIs" dxfId="819" priority="1" operator="equal">
      <formula>0</formula>
    </cfRule>
  </conditionalFormatting>
  <conditionalFormatting sqref="A1:XFD77">
    <cfRule type="cellIs" dxfId="818" priority="6" operator="equal">
      <formula>0</formula>
    </cfRule>
  </conditionalFormatting>
  <conditionalFormatting sqref="D78:XFD138 A139:XFD1048576">
    <cfRule type="cellIs" dxfId="817" priority="28" operator="equal">
      <formula>0</formula>
    </cfRule>
  </conditionalFormatting>
  <conditionalFormatting sqref="F3:HE104">
    <cfRule type="cellIs" dxfId="816" priority="4" operator="between">
      <formula>0.1</formula>
      <formula>10000000000000000000</formula>
    </cfRule>
  </conditionalFormatting>
  <pageMargins left="0.70866141732283472" right="0.70866141732283472" top="0.74803149606299213" bottom="0.74803149606299213" header="0.31496062992125984" footer="0.31496062992125984"/>
  <pageSetup paperSize="9" scale="95" fitToHeight="2" orientation="portrait" horizontalDpi="360" verticalDpi="360" r:id="rId1"/>
  <rowBreaks count="1" manualBreakCount="1">
    <brk id="47" max="211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J31"/>
  <sheetViews>
    <sheetView topLeftCell="A10" workbookViewId="0">
      <selection activeCell="J5" sqref="J5:J31"/>
    </sheetView>
  </sheetViews>
  <sheetFormatPr baseColWidth="10" defaultRowHeight="15" x14ac:dyDescent="0.25"/>
  <cols>
    <col min="2" max="2" width="2" bestFit="1" customWidth="1"/>
    <col min="3" max="3" width="13.28515625" bestFit="1" customWidth="1"/>
    <col min="4" max="4" width="3" bestFit="1" customWidth="1"/>
    <col min="5" max="5" width="2" bestFit="1" customWidth="1"/>
    <col min="6" max="6" width="4" bestFit="1" customWidth="1"/>
    <col min="7" max="7" width="14.42578125" bestFit="1" customWidth="1"/>
    <col min="8" max="8" width="2" bestFit="1" customWidth="1"/>
    <col min="9" max="9" width="7.85546875" bestFit="1" customWidth="1"/>
    <col min="10" max="10" width="42.85546875" bestFit="1" customWidth="1"/>
  </cols>
  <sheetData>
    <row r="4" spans="2:10" x14ac:dyDescent="0.25">
      <c r="B4" t="s">
        <v>255</v>
      </c>
      <c r="C4" s="323" t="s">
        <v>256</v>
      </c>
      <c r="D4">
        <v>77</v>
      </c>
      <c r="E4" t="s">
        <v>252</v>
      </c>
      <c r="F4">
        <v>273</v>
      </c>
      <c r="G4" s="323" t="s">
        <v>253</v>
      </c>
      <c r="H4">
        <v>5</v>
      </c>
      <c r="I4" t="s">
        <v>254</v>
      </c>
      <c r="J4" t="str">
        <f>B4&amp;C4&amp;D4&amp;E4&amp;F4&amp;"'"&amp;G4&amp;H4&amp;I4</f>
        <v>=BUSCARV($A77;'273'!$AG$1:$HM$2;5;FALSO)</v>
      </c>
    </row>
    <row r="5" spans="2:10" x14ac:dyDescent="0.25">
      <c r="B5" t="s">
        <v>255</v>
      </c>
      <c r="C5" s="323" t="s">
        <v>256</v>
      </c>
      <c r="D5">
        <v>78</v>
      </c>
      <c r="E5" t="s">
        <v>252</v>
      </c>
      <c r="F5">
        <f>+F4+1</f>
        <v>274</v>
      </c>
      <c r="G5" s="323" t="s">
        <v>253</v>
      </c>
      <c r="H5">
        <f>+H4</f>
        <v>5</v>
      </c>
      <c r="I5" t="s">
        <v>254</v>
      </c>
      <c r="J5" t="str">
        <f>B5&amp;C5&amp;D5&amp;E5&amp;F5&amp;"'"&amp;G5&amp;H5&amp;I5</f>
        <v>=BUSCARV($A78;'274'!$AG$1:$HM$2;5;FALSO)</v>
      </c>
    </row>
    <row r="6" spans="2:10" x14ac:dyDescent="0.25">
      <c r="B6" t="s">
        <v>255</v>
      </c>
      <c r="C6" s="323" t="s">
        <v>256</v>
      </c>
      <c r="D6">
        <v>79</v>
      </c>
      <c r="E6" t="s">
        <v>252</v>
      </c>
      <c r="F6">
        <f t="shared" ref="F6:F19" si="0">+F5+1</f>
        <v>275</v>
      </c>
      <c r="G6" s="323" t="s">
        <v>253</v>
      </c>
      <c r="H6">
        <f>+H5</f>
        <v>5</v>
      </c>
      <c r="I6" t="s">
        <v>254</v>
      </c>
      <c r="J6" t="str">
        <f>B6&amp;C6&amp;D6&amp;E6&amp;F6&amp;"'"&amp;G6&amp;H6&amp;I6</f>
        <v>=BUSCARV($A79;'275'!$AG$1:$HM$2;5;FALSO)</v>
      </c>
    </row>
    <row r="7" spans="2:10" x14ac:dyDescent="0.25">
      <c r="B7" t="s">
        <v>255</v>
      </c>
      <c r="C7" s="323" t="s">
        <v>256</v>
      </c>
      <c r="D7">
        <v>80</v>
      </c>
      <c r="E7" t="s">
        <v>252</v>
      </c>
      <c r="F7">
        <f t="shared" si="0"/>
        <v>276</v>
      </c>
      <c r="G7" s="323" t="s">
        <v>253</v>
      </c>
      <c r="H7">
        <f t="shared" ref="H7:H13" si="1">+H6</f>
        <v>5</v>
      </c>
      <c r="I7" t="s">
        <v>254</v>
      </c>
      <c r="J7" t="str">
        <f t="shared" ref="J7:J13" si="2">B7&amp;C7&amp;D7&amp;E7&amp;F7&amp;"'"&amp;G7&amp;H7&amp;I7</f>
        <v>=BUSCARV($A80;'276'!$AG$1:$HM$2;5;FALSO)</v>
      </c>
    </row>
    <row r="8" spans="2:10" x14ac:dyDescent="0.25">
      <c r="B8" t="s">
        <v>255</v>
      </c>
      <c r="C8" s="323" t="s">
        <v>256</v>
      </c>
      <c r="D8">
        <v>81</v>
      </c>
      <c r="E8" t="s">
        <v>252</v>
      </c>
      <c r="F8">
        <f t="shared" si="0"/>
        <v>277</v>
      </c>
      <c r="G8" s="323" t="s">
        <v>253</v>
      </c>
      <c r="H8">
        <f t="shared" si="1"/>
        <v>5</v>
      </c>
      <c r="I8" t="s">
        <v>254</v>
      </c>
      <c r="J8" t="str">
        <f t="shared" si="2"/>
        <v>=BUSCARV($A81;'277'!$AG$1:$HM$2;5;FALSO)</v>
      </c>
    </row>
    <row r="9" spans="2:10" x14ac:dyDescent="0.25">
      <c r="B9" t="s">
        <v>255</v>
      </c>
      <c r="C9" s="323" t="s">
        <v>256</v>
      </c>
      <c r="D9">
        <v>82</v>
      </c>
      <c r="E9" t="s">
        <v>252</v>
      </c>
      <c r="F9">
        <f t="shared" si="0"/>
        <v>278</v>
      </c>
      <c r="G9" s="323" t="s">
        <v>253</v>
      </c>
      <c r="H9">
        <f t="shared" si="1"/>
        <v>5</v>
      </c>
      <c r="I9" t="s">
        <v>254</v>
      </c>
      <c r="J9" t="str">
        <f t="shared" si="2"/>
        <v>=BUSCARV($A82;'278'!$AG$1:$HM$2;5;FALSO)</v>
      </c>
    </row>
    <row r="10" spans="2:10" x14ac:dyDescent="0.25">
      <c r="B10" t="s">
        <v>255</v>
      </c>
      <c r="C10" s="323" t="s">
        <v>256</v>
      </c>
      <c r="D10">
        <v>83</v>
      </c>
      <c r="E10" t="s">
        <v>252</v>
      </c>
      <c r="F10">
        <f t="shared" si="0"/>
        <v>279</v>
      </c>
      <c r="G10" s="323" t="s">
        <v>253</v>
      </c>
      <c r="H10">
        <f t="shared" si="1"/>
        <v>5</v>
      </c>
      <c r="I10" t="s">
        <v>254</v>
      </c>
      <c r="J10" t="str">
        <f t="shared" si="2"/>
        <v>=BUSCARV($A83;'279'!$AG$1:$HM$2;5;FALSO)</v>
      </c>
    </row>
    <row r="11" spans="2:10" x14ac:dyDescent="0.25">
      <c r="B11" t="s">
        <v>255</v>
      </c>
      <c r="C11" s="323" t="s">
        <v>256</v>
      </c>
      <c r="D11">
        <v>84</v>
      </c>
      <c r="E11" t="s">
        <v>252</v>
      </c>
      <c r="F11">
        <f t="shared" si="0"/>
        <v>280</v>
      </c>
      <c r="G11" s="323" t="s">
        <v>253</v>
      </c>
      <c r="H11">
        <f t="shared" si="1"/>
        <v>5</v>
      </c>
      <c r="I11" t="s">
        <v>254</v>
      </c>
      <c r="J11" t="str">
        <f t="shared" si="2"/>
        <v>=BUSCARV($A84;'280'!$AG$1:$HM$2;5;FALSO)</v>
      </c>
    </row>
    <row r="12" spans="2:10" x14ac:dyDescent="0.25">
      <c r="B12" t="s">
        <v>255</v>
      </c>
      <c r="C12" s="323" t="s">
        <v>256</v>
      </c>
      <c r="D12">
        <v>85</v>
      </c>
      <c r="E12" t="s">
        <v>252</v>
      </c>
      <c r="F12">
        <f t="shared" si="0"/>
        <v>281</v>
      </c>
      <c r="G12" s="323" t="s">
        <v>253</v>
      </c>
      <c r="H12">
        <f t="shared" si="1"/>
        <v>5</v>
      </c>
      <c r="I12" t="s">
        <v>254</v>
      </c>
      <c r="J12" t="str">
        <f t="shared" si="2"/>
        <v>=BUSCARV($A85;'281'!$AG$1:$HM$2;5;FALSO)</v>
      </c>
    </row>
    <row r="13" spans="2:10" x14ac:dyDescent="0.25">
      <c r="B13" t="s">
        <v>255</v>
      </c>
      <c r="C13" s="323" t="s">
        <v>256</v>
      </c>
      <c r="D13">
        <v>86</v>
      </c>
      <c r="E13" t="s">
        <v>252</v>
      </c>
      <c r="F13">
        <f t="shared" si="0"/>
        <v>282</v>
      </c>
      <c r="G13" s="323" t="s">
        <v>253</v>
      </c>
      <c r="H13">
        <f t="shared" si="1"/>
        <v>5</v>
      </c>
      <c r="I13" t="s">
        <v>254</v>
      </c>
      <c r="J13" t="str">
        <f t="shared" si="2"/>
        <v>=BUSCARV($A86;'282'!$AG$1:$HM$2;5;FALSO)</v>
      </c>
    </row>
    <row r="14" spans="2:10" x14ac:dyDescent="0.25">
      <c r="B14" t="s">
        <v>255</v>
      </c>
      <c r="C14" s="323" t="s">
        <v>256</v>
      </c>
      <c r="D14">
        <v>87</v>
      </c>
      <c r="E14" t="s">
        <v>252</v>
      </c>
      <c r="F14">
        <f t="shared" si="0"/>
        <v>283</v>
      </c>
      <c r="G14" s="323" t="s">
        <v>253</v>
      </c>
      <c r="H14">
        <f>+H13</f>
        <v>5</v>
      </c>
      <c r="I14" t="s">
        <v>254</v>
      </c>
      <c r="J14" t="str">
        <f>B14&amp;C14&amp;D14&amp;E14&amp;F14&amp;"'"&amp;G14&amp;H14&amp;I14</f>
        <v>=BUSCARV($A87;'283'!$AG$1:$HM$2;5;FALSO)</v>
      </c>
    </row>
    <row r="15" spans="2:10" x14ac:dyDescent="0.25">
      <c r="B15" t="s">
        <v>255</v>
      </c>
      <c r="C15" s="323" t="s">
        <v>256</v>
      </c>
      <c r="D15">
        <v>88</v>
      </c>
      <c r="E15" t="s">
        <v>252</v>
      </c>
      <c r="F15">
        <f t="shared" si="0"/>
        <v>284</v>
      </c>
      <c r="G15" s="323" t="s">
        <v>253</v>
      </c>
      <c r="H15">
        <f>+H14</f>
        <v>5</v>
      </c>
      <c r="I15" t="s">
        <v>254</v>
      </c>
      <c r="J15" t="str">
        <f>B15&amp;C15&amp;D15&amp;E15&amp;F15&amp;"'"&amp;G15&amp;H15&amp;I15</f>
        <v>=BUSCARV($A88;'284'!$AG$1:$HM$2;5;FALSO)</v>
      </c>
    </row>
    <row r="16" spans="2:10" x14ac:dyDescent="0.25">
      <c r="B16" t="s">
        <v>255</v>
      </c>
      <c r="C16" s="323" t="s">
        <v>256</v>
      </c>
      <c r="D16">
        <v>89</v>
      </c>
      <c r="E16" t="s">
        <v>252</v>
      </c>
      <c r="F16">
        <f t="shared" si="0"/>
        <v>285</v>
      </c>
      <c r="G16" s="323" t="s">
        <v>253</v>
      </c>
      <c r="H16">
        <f t="shared" ref="H16:H19" si="3">+H15</f>
        <v>5</v>
      </c>
      <c r="I16" t="s">
        <v>254</v>
      </c>
      <c r="J16" t="str">
        <f t="shared" ref="J16:J19" si="4">B16&amp;C16&amp;D16&amp;E16&amp;F16&amp;"'"&amp;G16&amp;H16&amp;I16</f>
        <v>=BUSCARV($A89;'285'!$AG$1:$HM$2;5;FALSO)</v>
      </c>
    </row>
    <row r="17" spans="2:10" x14ac:dyDescent="0.25">
      <c r="B17" t="s">
        <v>255</v>
      </c>
      <c r="C17" s="323" t="s">
        <v>256</v>
      </c>
      <c r="D17">
        <v>90</v>
      </c>
      <c r="E17" t="s">
        <v>252</v>
      </c>
      <c r="F17">
        <f t="shared" si="0"/>
        <v>286</v>
      </c>
      <c r="G17" s="323" t="s">
        <v>253</v>
      </c>
      <c r="H17">
        <f t="shared" si="3"/>
        <v>5</v>
      </c>
      <c r="I17" t="s">
        <v>254</v>
      </c>
      <c r="J17" t="str">
        <f t="shared" si="4"/>
        <v>=BUSCARV($A90;'286'!$AG$1:$HM$2;5;FALSO)</v>
      </c>
    </row>
    <row r="18" spans="2:10" x14ac:dyDescent="0.25">
      <c r="B18" t="s">
        <v>255</v>
      </c>
      <c r="C18" s="323" t="s">
        <v>256</v>
      </c>
      <c r="D18">
        <v>91</v>
      </c>
      <c r="E18" t="s">
        <v>252</v>
      </c>
      <c r="F18">
        <f t="shared" si="0"/>
        <v>287</v>
      </c>
      <c r="G18" s="323" t="s">
        <v>253</v>
      </c>
      <c r="H18">
        <f t="shared" si="3"/>
        <v>5</v>
      </c>
      <c r="I18" t="s">
        <v>254</v>
      </c>
      <c r="J18" t="str">
        <f t="shared" si="4"/>
        <v>=BUSCARV($A91;'287'!$AG$1:$HM$2;5;FALSO)</v>
      </c>
    </row>
    <row r="19" spans="2:10" x14ac:dyDescent="0.25">
      <c r="B19" t="s">
        <v>255</v>
      </c>
      <c r="C19" s="323" t="s">
        <v>256</v>
      </c>
      <c r="D19">
        <v>92</v>
      </c>
      <c r="E19" t="s">
        <v>252</v>
      </c>
      <c r="F19">
        <f t="shared" si="0"/>
        <v>288</v>
      </c>
      <c r="G19" s="323" t="s">
        <v>253</v>
      </c>
      <c r="H19">
        <f t="shared" si="3"/>
        <v>5</v>
      </c>
      <c r="I19" t="s">
        <v>254</v>
      </c>
      <c r="J19" t="str">
        <f t="shared" si="4"/>
        <v>=BUSCARV($A92;'288'!$AG$1:$HM$2;5;FALSO)</v>
      </c>
    </row>
    <row r="20" spans="2:10" x14ac:dyDescent="0.25">
      <c r="B20" t="s">
        <v>255</v>
      </c>
      <c r="C20" s="323" t="s">
        <v>256</v>
      </c>
      <c r="D20">
        <v>93</v>
      </c>
      <c r="E20" t="s">
        <v>252</v>
      </c>
      <c r="F20">
        <f t="shared" ref="F20:F25" si="5">+F19+1</f>
        <v>289</v>
      </c>
      <c r="G20" s="323" t="s">
        <v>253</v>
      </c>
      <c r="H20">
        <f t="shared" ref="H20:H25" si="6">+H19</f>
        <v>5</v>
      </c>
      <c r="I20" t="s">
        <v>254</v>
      </c>
      <c r="J20" t="str">
        <f t="shared" ref="J20:J25" si="7">B20&amp;C20&amp;D20&amp;E20&amp;F20&amp;"'"&amp;G20&amp;H20&amp;I20</f>
        <v>=BUSCARV($A93;'289'!$AG$1:$HM$2;5;FALSO)</v>
      </c>
    </row>
    <row r="21" spans="2:10" x14ac:dyDescent="0.25">
      <c r="B21" t="s">
        <v>255</v>
      </c>
      <c r="C21" s="323" t="s">
        <v>256</v>
      </c>
      <c r="D21">
        <v>94</v>
      </c>
      <c r="E21" t="s">
        <v>252</v>
      </c>
      <c r="F21">
        <f t="shared" si="5"/>
        <v>290</v>
      </c>
      <c r="G21" s="323" t="s">
        <v>253</v>
      </c>
      <c r="H21">
        <f t="shared" si="6"/>
        <v>5</v>
      </c>
      <c r="I21" t="s">
        <v>254</v>
      </c>
      <c r="J21" t="str">
        <f t="shared" si="7"/>
        <v>=BUSCARV($A94;'290'!$AG$1:$HM$2;5;FALSO)</v>
      </c>
    </row>
    <row r="22" spans="2:10" x14ac:dyDescent="0.25">
      <c r="B22" t="s">
        <v>255</v>
      </c>
      <c r="C22" s="323" t="s">
        <v>256</v>
      </c>
      <c r="D22">
        <v>95</v>
      </c>
      <c r="E22" t="s">
        <v>252</v>
      </c>
      <c r="F22">
        <f t="shared" si="5"/>
        <v>291</v>
      </c>
      <c r="G22" s="323" t="s">
        <v>253</v>
      </c>
      <c r="H22">
        <f t="shared" si="6"/>
        <v>5</v>
      </c>
      <c r="I22" t="s">
        <v>254</v>
      </c>
      <c r="J22" t="str">
        <f t="shared" si="7"/>
        <v>=BUSCARV($A95;'291'!$AG$1:$HM$2;5;FALSO)</v>
      </c>
    </row>
    <row r="23" spans="2:10" x14ac:dyDescent="0.25">
      <c r="B23" t="s">
        <v>255</v>
      </c>
      <c r="C23" s="323" t="s">
        <v>256</v>
      </c>
      <c r="D23">
        <v>96</v>
      </c>
      <c r="E23" t="s">
        <v>252</v>
      </c>
      <c r="F23">
        <f t="shared" si="5"/>
        <v>292</v>
      </c>
      <c r="G23" s="323" t="s">
        <v>253</v>
      </c>
      <c r="H23">
        <f t="shared" si="6"/>
        <v>5</v>
      </c>
      <c r="I23" t="s">
        <v>254</v>
      </c>
      <c r="J23" t="str">
        <f t="shared" si="7"/>
        <v>=BUSCARV($A96;'292'!$AG$1:$HM$2;5;FALSO)</v>
      </c>
    </row>
    <row r="24" spans="2:10" x14ac:dyDescent="0.25">
      <c r="B24" t="s">
        <v>255</v>
      </c>
      <c r="C24" s="323" t="s">
        <v>256</v>
      </c>
      <c r="D24">
        <v>97</v>
      </c>
      <c r="E24" t="s">
        <v>252</v>
      </c>
      <c r="F24">
        <f t="shared" si="5"/>
        <v>293</v>
      </c>
      <c r="G24" s="323" t="s">
        <v>253</v>
      </c>
      <c r="H24">
        <f t="shared" si="6"/>
        <v>5</v>
      </c>
      <c r="I24" t="s">
        <v>254</v>
      </c>
      <c r="J24" t="str">
        <f t="shared" si="7"/>
        <v>=BUSCARV($A97;'293'!$AG$1:$HM$2;5;FALSO)</v>
      </c>
    </row>
    <row r="25" spans="2:10" x14ac:dyDescent="0.25">
      <c r="B25" t="s">
        <v>255</v>
      </c>
      <c r="C25" s="323" t="s">
        <v>256</v>
      </c>
      <c r="D25">
        <v>98</v>
      </c>
      <c r="E25" t="s">
        <v>252</v>
      </c>
      <c r="F25">
        <f t="shared" si="5"/>
        <v>294</v>
      </c>
      <c r="G25" s="323" t="s">
        <v>253</v>
      </c>
      <c r="H25">
        <f t="shared" si="6"/>
        <v>5</v>
      </c>
      <c r="I25" t="s">
        <v>254</v>
      </c>
      <c r="J25" t="str">
        <f t="shared" si="7"/>
        <v>=BUSCARV($A98;'294'!$AG$1:$HM$2;5;FALSO)</v>
      </c>
    </row>
    <row r="26" spans="2:10" x14ac:dyDescent="0.25">
      <c r="B26" t="s">
        <v>255</v>
      </c>
      <c r="C26" s="323" t="s">
        <v>256</v>
      </c>
      <c r="D26">
        <v>99</v>
      </c>
      <c r="E26" t="s">
        <v>252</v>
      </c>
      <c r="F26">
        <f t="shared" ref="F26:F30" si="8">+F25+1</f>
        <v>295</v>
      </c>
      <c r="G26" s="323" t="s">
        <v>253</v>
      </c>
      <c r="H26">
        <f t="shared" ref="H26:H30" si="9">+H25</f>
        <v>5</v>
      </c>
      <c r="I26" t="s">
        <v>254</v>
      </c>
      <c r="J26" t="str">
        <f t="shared" ref="J26:J30" si="10">B26&amp;C26&amp;D26&amp;E26&amp;F26&amp;"'"&amp;G26&amp;H26&amp;I26</f>
        <v>=BUSCARV($A99;'295'!$AG$1:$HM$2;5;FALSO)</v>
      </c>
    </row>
    <row r="27" spans="2:10" x14ac:dyDescent="0.25">
      <c r="B27" t="s">
        <v>255</v>
      </c>
      <c r="C27" s="323" t="s">
        <v>256</v>
      </c>
      <c r="D27">
        <v>100</v>
      </c>
      <c r="E27" t="s">
        <v>252</v>
      </c>
      <c r="F27">
        <f t="shared" si="8"/>
        <v>296</v>
      </c>
      <c r="G27" s="323" t="s">
        <v>253</v>
      </c>
      <c r="H27">
        <f t="shared" si="9"/>
        <v>5</v>
      </c>
      <c r="I27" t="s">
        <v>254</v>
      </c>
      <c r="J27" t="str">
        <f t="shared" si="10"/>
        <v>=BUSCARV($A100;'296'!$AG$1:$HM$2;5;FALSO)</v>
      </c>
    </row>
    <row r="28" spans="2:10" x14ac:dyDescent="0.25">
      <c r="B28" t="s">
        <v>255</v>
      </c>
      <c r="C28" s="323" t="s">
        <v>256</v>
      </c>
      <c r="D28">
        <v>101</v>
      </c>
      <c r="E28" t="s">
        <v>252</v>
      </c>
      <c r="F28">
        <f t="shared" si="8"/>
        <v>297</v>
      </c>
      <c r="G28" s="323" t="s">
        <v>253</v>
      </c>
      <c r="H28">
        <f t="shared" si="9"/>
        <v>5</v>
      </c>
      <c r="I28" t="s">
        <v>254</v>
      </c>
      <c r="J28" t="str">
        <f t="shared" si="10"/>
        <v>=BUSCARV($A101;'297'!$AG$1:$HM$2;5;FALSO)</v>
      </c>
    </row>
    <row r="29" spans="2:10" x14ac:dyDescent="0.25">
      <c r="B29" t="s">
        <v>255</v>
      </c>
      <c r="C29" s="323" t="s">
        <v>256</v>
      </c>
      <c r="D29">
        <v>102</v>
      </c>
      <c r="E29" t="s">
        <v>252</v>
      </c>
      <c r="F29">
        <f t="shared" si="8"/>
        <v>298</v>
      </c>
      <c r="G29" s="323" t="s">
        <v>253</v>
      </c>
      <c r="H29">
        <f t="shared" si="9"/>
        <v>5</v>
      </c>
      <c r="I29" t="s">
        <v>254</v>
      </c>
      <c r="J29" t="str">
        <f t="shared" si="10"/>
        <v>=BUSCARV($A102;'298'!$AG$1:$HM$2;5;FALSO)</v>
      </c>
    </row>
    <row r="30" spans="2:10" x14ac:dyDescent="0.25">
      <c r="B30" t="s">
        <v>255</v>
      </c>
      <c r="C30" s="323" t="s">
        <v>256</v>
      </c>
      <c r="D30">
        <v>103</v>
      </c>
      <c r="E30" t="s">
        <v>252</v>
      </c>
      <c r="F30">
        <f t="shared" si="8"/>
        <v>299</v>
      </c>
      <c r="G30" s="323" t="s">
        <v>253</v>
      </c>
      <c r="H30">
        <f t="shared" si="9"/>
        <v>5</v>
      </c>
      <c r="I30" t="s">
        <v>254</v>
      </c>
      <c r="J30" t="str">
        <f t="shared" si="10"/>
        <v>=BUSCARV($A103;'299'!$AG$1:$HM$2;5;FALSO)</v>
      </c>
    </row>
    <row r="31" spans="2:10" x14ac:dyDescent="0.25">
      <c r="B31" t="s">
        <v>255</v>
      </c>
      <c r="C31" s="323" t="s">
        <v>256</v>
      </c>
      <c r="D31">
        <v>104</v>
      </c>
      <c r="E31" t="s">
        <v>252</v>
      </c>
      <c r="F31">
        <f t="shared" ref="F31" si="11">+F30+1</f>
        <v>300</v>
      </c>
      <c r="G31" s="323" t="s">
        <v>253</v>
      </c>
      <c r="H31">
        <f t="shared" ref="H31" si="12">+H30</f>
        <v>5</v>
      </c>
      <c r="I31" t="s">
        <v>254</v>
      </c>
      <c r="J31" t="str">
        <f t="shared" ref="J31" si="13">B31&amp;C31&amp;D31&amp;E31&amp;F31&amp;"'"&amp;G31&amp;H31&amp;I31</f>
        <v>=BUSCARV($A104;'300'!$AG$1:$HM$2;5;FALSO)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HR36"/>
  <sheetViews>
    <sheetView tabSelected="1" view="pageBreakPreview" topLeftCell="A16" zoomScale="110" zoomScaleNormal="95" zoomScaleSheetLayoutView="110" workbookViewId="0">
      <pane xSplit="4" topLeftCell="E1" activePane="topRight" state="frozen"/>
      <selection activeCell="AG24" sqref="AG24"/>
      <selection pane="topRight" activeCell="P10" sqref="P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7" width="4.42578125" style="1" customWidth="1"/>
    <col min="8" max="8" width="4.5703125" style="1" bestFit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5.140625" style="1" customWidth="1"/>
    <col min="24" max="24" width="6.5703125" style="1" customWidth="1"/>
    <col min="25" max="25" width="6" style="1" customWidth="1"/>
    <col min="26" max="26" width="5.5703125" style="1" customWidth="1"/>
    <col min="27" max="27" width="5.7109375" style="1" bestFit="1" customWidth="1"/>
    <col min="28" max="34" width="4.5703125" style="1" customWidth="1"/>
    <col min="35" max="35" width="4.42578125" style="1" customWidth="1"/>
    <col min="36" max="36" width="11.42578125" style="1" customWidth="1"/>
    <col min="37" max="37" width="10.5703125" style="1" customWidth="1"/>
    <col min="38" max="39" width="11.42578125" style="1"/>
    <col min="40" max="40" width="15" style="1" bestFit="1" customWidth="1"/>
    <col min="41" max="41" width="12.42578125" style="1" bestFit="1" customWidth="1"/>
    <col min="42" max="42" width="20.5703125" style="1" bestFit="1" customWidth="1"/>
    <col min="43" max="45" width="11.42578125" style="1"/>
    <col min="46" max="46" width="12.42578125" style="1" customWidth="1"/>
    <col min="47" max="47" width="21.140625" style="1" bestFit="1" customWidth="1"/>
    <col min="48" max="16384" width="11.42578125" style="1"/>
  </cols>
  <sheetData>
    <row r="1" spans="1:226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L1" s="80"/>
      <c r="AM1" s="80" t="s">
        <v>0</v>
      </c>
      <c r="AN1" s="80" t="s">
        <v>200</v>
      </c>
      <c r="AO1" s="80" t="s">
        <v>1</v>
      </c>
      <c r="AP1" s="82" t="s">
        <v>25</v>
      </c>
      <c r="AQ1" s="368">
        <f>'CODIGOS DE MATERIAL'!$A$3</f>
        <v>1000157</v>
      </c>
      <c r="AR1" s="369"/>
      <c r="AS1" s="369"/>
      <c r="AT1" s="369"/>
      <c r="AU1" s="369"/>
      <c r="AV1" s="369"/>
      <c r="AW1" s="370"/>
      <c r="AX1" s="368">
        <f>'CODIGOS DE MATERIAL'!$A$4</f>
        <v>1000156</v>
      </c>
      <c r="AY1" s="369"/>
      <c r="AZ1" s="369"/>
      <c r="BA1" s="369"/>
      <c r="BB1" s="369"/>
      <c r="BC1" s="369"/>
      <c r="BD1" s="370"/>
      <c r="BE1" s="368">
        <f>'CODIGOS DE MATERIAL'!$A$5</f>
        <v>1000181</v>
      </c>
      <c r="BF1" s="369"/>
      <c r="BG1" s="369"/>
      <c r="BH1" s="369"/>
      <c r="BI1" s="369"/>
      <c r="BJ1" s="369"/>
      <c r="BK1" s="370"/>
      <c r="BL1" s="368">
        <f>'CODIGOS DE MATERIAL'!$A$6</f>
        <v>1000185</v>
      </c>
      <c r="BM1" s="369"/>
      <c r="BN1" s="369"/>
      <c r="BO1" s="369"/>
      <c r="BP1" s="369"/>
      <c r="BQ1" s="369"/>
      <c r="BR1" s="370"/>
      <c r="BS1" s="368">
        <f>'CODIGOS DE MATERIAL'!$A$7</f>
        <v>1000184</v>
      </c>
      <c r="BT1" s="369"/>
      <c r="BU1" s="369"/>
      <c r="BV1" s="369"/>
      <c r="BW1" s="369"/>
      <c r="BX1" s="369"/>
      <c r="BY1" s="370"/>
      <c r="BZ1" s="368">
        <f>'CODIGOS DE MATERIAL'!$A$8</f>
        <v>1000870</v>
      </c>
      <c r="CA1" s="369"/>
      <c r="CB1" s="369"/>
      <c r="CC1" s="369"/>
      <c r="CD1" s="369"/>
      <c r="CE1" s="369"/>
      <c r="CF1" s="370"/>
      <c r="CG1" s="368">
        <f>'CODIGOS DE MATERIAL'!$A$9</f>
        <v>1000747</v>
      </c>
      <c r="CH1" s="369"/>
      <c r="CI1" s="369"/>
      <c r="CJ1" s="369"/>
      <c r="CK1" s="369"/>
      <c r="CL1" s="369"/>
      <c r="CM1" s="370"/>
      <c r="CN1" s="368">
        <f>'CODIGOS DE MATERIAL'!$A$10</f>
        <v>1000179</v>
      </c>
      <c r="CO1" s="369"/>
      <c r="CP1" s="369"/>
      <c r="CQ1" s="369"/>
      <c r="CR1" s="369"/>
      <c r="CS1" s="369"/>
      <c r="CT1" s="370"/>
      <c r="CU1" s="368">
        <f>'CODIGOS DE MATERIAL'!$A$11</f>
        <v>1000170</v>
      </c>
      <c r="CV1" s="369"/>
      <c r="CW1" s="369"/>
      <c r="CX1" s="369"/>
      <c r="CY1" s="369"/>
      <c r="CZ1" s="369"/>
      <c r="DA1" s="370"/>
      <c r="DB1" s="368">
        <f>'CODIGOS DE MATERIAL'!$A$12</f>
        <v>1000158</v>
      </c>
      <c r="DC1" s="369"/>
      <c r="DD1" s="369"/>
      <c r="DE1" s="369"/>
      <c r="DF1" s="369"/>
      <c r="DG1" s="369"/>
      <c r="DH1" s="370"/>
      <c r="DI1" s="368">
        <f>'CODIGOS DE MATERIAL'!$A$13</f>
        <v>1000186</v>
      </c>
      <c r="DJ1" s="369"/>
      <c r="DK1" s="369"/>
      <c r="DL1" s="369"/>
      <c r="DM1" s="369"/>
      <c r="DN1" s="369"/>
      <c r="DO1" s="370"/>
      <c r="DP1" s="368">
        <f>'CODIGOS DE MATERIAL'!$A$14</f>
        <v>1000182</v>
      </c>
      <c r="DQ1" s="369"/>
      <c r="DR1" s="369"/>
      <c r="DS1" s="369"/>
      <c r="DT1" s="369"/>
      <c r="DU1" s="369"/>
      <c r="DV1" s="370"/>
      <c r="DW1" s="368">
        <f>'CODIGOS DE MATERIAL'!$A$15</f>
        <v>1000171</v>
      </c>
      <c r="DX1" s="369"/>
      <c r="DY1" s="369"/>
      <c r="DZ1" s="369"/>
      <c r="EA1" s="369"/>
      <c r="EB1" s="369"/>
      <c r="EC1" s="370"/>
      <c r="ED1" s="368">
        <f>'CODIGOS DE MATERIAL'!$A$16</f>
        <v>1000872</v>
      </c>
      <c r="EE1" s="369"/>
      <c r="EF1" s="369"/>
      <c r="EG1" s="369"/>
      <c r="EH1" s="369"/>
      <c r="EI1" s="369"/>
      <c r="EJ1" s="370"/>
      <c r="EK1" s="368">
        <f>'CODIGOS DE MATERIAL'!$A$17</f>
        <v>1000863</v>
      </c>
      <c r="EL1" s="369"/>
      <c r="EM1" s="369"/>
      <c r="EN1" s="369"/>
      <c r="EO1" s="369"/>
      <c r="EP1" s="369"/>
      <c r="EQ1" s="370"/>
      <c r="ER1" s="368">
        <f>'CODIGOS DE MATERIAL'!$A$18</f>
        <v>1000159</v>
      </c>
      <c r="ES1" s="369"/>
      <c r="ET1" s="369"/>
      <c r="EU1" s="369"/>
      <c r="EV1" s="369"/>
      <c r="EW1" s="369"/>
      <c r="EX1" s="370"/>
      <c r="EY1" s="368">
        <f>'CODIGOS DE MATERIAL'!$A$19</f>
        <v>1000163</v>
      </c>
      <c r="EZ1" s="369"/>
      <c r="FA1" s="369"/>
      <c r="FB1" s="369"/>
      <c r="FC1" s="369"/>
      <c r="FD1" s="369"/>
      <c r="FE1" s="370"/>
      <c r="FF1" s="368">
        <f>'CODIGOS DE MATERIAL'!$A$20</f>
        <v>1005924</v>
      </c>
      <c r="FG1" s="369"/>
      <c r="FH1" s="369"/>
      <c r="FI1" s="369"/>
      <c r="FJ1" s="369"/>
      <c r="FK1" s="369"/>
      <c r="FL1" s="370"/>
      <c r="FM1" s="368">
        <f>'CODIGOS DE MATERIAL'!$A$21</f>
        <v>1000164</v>
      </c>
      <c r="FN1" s="369"/>
      <c r="FO1" s="369"/>
      <c r="FP1" s="369"/>
      <c r="FQ1" s="369"/>
      <c r="FR1" s="369"/>
      <c r="FS1" s="370"/>
      <c r="FT1" s="368">
        <f>'CODIGOS DE MATERIAL'!$A$22</f>
        <v>1000187</v>
      </c>
      <c r="FU1" s="369"/>
      <c r="FV1" s="369"/>
      <c r="FW1" s="369"/>
      <c r="FX1" s="369"/>
      <c r="FY1" s="369"/>
      <c r="FZ1" s="370"/>
      <c r="GA1" s="368">
        <f>'CODIGOS DE MATERIAL'!$A$23</f>
        <v>1000160</v>
      </c>
      <c r="GB1" s="369"/>
      <c r="GC1" s="369"/>
      <c r="GD1" s="369"/>
      <c r="GE1" s="369"/>
      <c r="GF1" s="369"/>
      <c r="GG1" s="370"/>
      <c r="GH1" s="368">
        <f>'CODIGOS DE MATERIAL'!$A$24</f>
        <v>1011372</v>
      </c>
      <c r="GI1" s="369"/>
      <c r="GJ1" s="369"/>
      <c r="GK1" s="369"/>
      <c r="GL1" s="369"/>
      <c r="GM1" s="369"/>
      <c r="GN1" s="370"/>
      <c r="GO1" s="368">
        <f>'CODIGOS DE MATERIAL'!$A$25</f>
        <v>1000191</v>
      </c>
      <c r="GP1" s="369"/>
      <c r="GQ1" s="369"/>
      <c r="GR1" s="369"/>
      <c r="GS1" s="369"/>
      <c r="GT1" s="369"/>
      <c r="GU1" s="370"/>
      <c r="GV1" s="368">
        <f>'CODIGOS DE MATERIAL'!$A$29</f>
        <v>1000864</v>
      </c>
      <c r="GW1" s="369"/>
      <c r="GX1" s="369"/>
      <c r="GY1" s="369"/>
      <c r="GZ1" s="369"/>
      <c r="HA1" s="369"/>
      <c r="HB1" s="370"/>
      <c r="HC1" s="368">
        <f>'CODIGOS DE MATERIAL'!$A$30</f>
        <v>1000161</v>
      </c>
      <c r="HD1" s="369"/>
      <c r="HE1" s="369"/>
      <c r="HF1" s="369"/>
      <c r="HG1" s="369"/>
      <c r="HH1" s="369"/>
      <c r="HI1" s="370"/>
      <c r="HJ1" s="368">
        <f>'CODIGOS DE MATERIAL'!$A$31</f>
        <v>1000865</v>
      </c>
      <c r="HK1" s="369"/>
      <c r="HL1" s="369"/>
      <c r="HM1" s="369"/>
      <c r="HN1" s="369"/>
      <c r="HO1" s="369"/>
      <c r="HP1" s="370"/>
      <c r="HQ1" s="80"/>
      <c r="HR1" s="80"/>
    </row>
    <row r="2" spans="1:226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L2" s="80">
        <v>201</v>
      </c>
      <c r="AM2" s="80">
        <f>D8</f>
        <v>0</v>
      </c>
      <c r="AN2" s="80">
        <f>O10</f>
        <v>0</v>
      </c>
      <c r="AO2" s="80">
        <f>O9</f>
        <v>0</v>
      </c>
      <c r="AP2" s="82">
        <f>O7</f>
        <v>0</v>
      </c>
      <c r="AQ2" s="83">
        <f>IFERROR(VLOOKUP(AQ1,$B$16:$AK$25,$S$13,FALSE),0)</f>
        <v>0</v>
      </c>
      <c r="AR2" s="84">
        <f>IFERROR(VLOOKUP(AQ1,$B$16:$AK$25,$M$13,FALSE),0)</f>
        <v>0</v>
      </c>
      <c r="AS2" s="84">
        <f>IFERROR(VLOOKUP(AQ1,$B$16:$AK$25,$T$13,FALSE),0)</f>
        <v>0</v>
      </c>
      <c r="AT2" s="84">
        <f>IFERROR(VLOOKUP(AQ1,$B$16:$AK$25,$N$13,FALSE),0)</f>
        <v>0</v>
      </c>
      <c r="AU2" s="84">
        <f>IFERROR(VLOOKUP(AQ1,$B$16:$AK$25,$O$13,FALSE),0)</f>
        <v>0</v>
      </c>
      <c r="AV2" s="84">
        <f>IFERROR(VLOOKUP(AQ1,$B$16:$AK$25,$P$13,FALSE),0)</f>
        <v>0</v>
      </c>
      <c r="AW2" s="85">
        <f>IFERROR(VLOOKUP(AQ1,$B$16:$AK$25,$Q$13,FALSE),0)</f>
        <v>0</v>
      </c>
      <c r="AX2" s="83">
        <f>IFERROR(VLOOKUP(AX1,$B$16:$AK$25,$S$13,FALSE),0)</f>
        <v>0</v>
      </c>
      <c r="AY2" s="84">
        <f>IFERROR(VLOOKUP(AX1,$B$16:$AK$25,$M$13,FALSE),0)</f>
        <v>0</v>
      </c>
      <c r="AZ2" s="84">
        <f>IFERROR(VLOOKUP(AX1,$B$16:$AK$25,$T$13,FALSE),0)</f>
        <v>0</v>
      </c>
      <c r="BA2" s="84">
        <f>IFERROR(VLOOKUP(AX1,$B$16:$AK$25,$N$13,FALSE),0)</f>
        <v>0</v>
      </c>
      <c r="BB2" s="84">
        <f>IFERROR(VLOOKUP(AX1,$B$16:$AK$25,$O$13,FALSE),0)</f>
        <v>0</v>
      </c>
      <c r="BC2" s="84">
        <f>IFERROR(VLOOKUP(AX1,$B$16:$AK$25,$P$13,FALSE),0)</f>
        <v>0</v>
      </c>
      <c r="BD2" s="85">
        <f>IFERROR(VLOOKUP(AX1,$B$16:$AK$25,$Q$13,FALSE),0)</f>
        <v>0</v>
      </c>
      <c r="BE2" s="83">
        <f>IFERROR(VLOOKUP(BE1,$B$16:$AK$25,$S$13,FALSE),0)</f>
        <v>0</v>
      </c>
      <c r="BF2" s="84">
        <f>IFERROR(VLOOKUP(BE1,$B$16:$AK$25,$M$13,FALSE),0)</f>
        <v>0</v>
      </c>
      <c r="BG2" s="84">
        <f>IFERROR(VLOOKUP(BE1,$B$16:$AK$25,$T$13,FALSE),0)</f>
        <v>0</v>
      </c>
      <c r="BH2" s="84">
        <f>IFERROR(VLOOKUP(BE1,$B$16:$AK$25,$N$13,FALSE),0)</f>
        <v>0</v>
      </c>
      <c r="BI2" s="84">
        <f>IFERROR(VLOOKUP(BE1,$B$16:$AK$25,$O$13,FALSE),0)</f>
        <v>0</v>
      </c>
      <c r="BJ2" s="84">
        <f>IFERROR(VLOOKUP(BE1,$B$16:$AK$25,$P$13,FALSE),0)</f>
        <v>0</v>
      </c>
      <c r="BK2" s="85">
        <f>IFERROR(VLOOKUP(BE1,$B$16:$AK$25,$Q$13,FALSE),0)</f>
        <v>0</v>
      </c>
      <c r="BL2" s="83">
        <f>IFERROR(VLOOKUP(BL1,$B$16:$AK$25,$S$13,FALSE),0)</f>
        <v>0</v>
      </c>
      <c r="BM2" s="84">
        <f>IFERROR(VLOOKUP(BL1,$B$16:$AK$25,$M$13,FALSE),0)</f>
        <v>0</v>
      </c>
      <c r="BN2" s="84">
        <f>IFERROR(VLOOKUP(BL1,$B$16:$AK$25,$T$13,FALSE),0)</f>
        <v>0</v>
      </c>
      <c r="BO2" s="84">
        <f>IFERROR(VLOOKUP(BL1,$B$16:$AK$25,$N$13,FALSE),0)</f>
        <v>0</v>
      </c>
      <c r="BP2" s="84">
        <f>IFERROR(VLOOKUP(BL1,$B$16:$AK$25,$O$13,FALSE),0)</f>
        <v>0</v>
      </c>
      <c r="BQ2" s="84">
        <f>IFERROR(VLOOKUP(BL1,$B$16:$AK$25,$P$13,FALSE),0)</f>
        <v>0</v>
      </c>
      <c r="BR2" s="85">
        <f>IFERROR(VLOOKUP(BL1,$B$16:$AK$25,$Q$13,FALSE),0)</f>
        <v>0</v>
      </c>
      <c r="BS2" s="83">
        <f>IFERROR(VLOOKUP(BS1,$B$16:$AK$25,$S$13,FALSE),0)</f>
        <v>0</v>
      </c>
      <c r="BT2" s="84">
        <f>IFERROR(VLOOKUP(BS1,$B$16:$AK$25,$M$13,FALSE),0)</f>
        <v>0</v>
      </c>
      <c r="BU2" s="84">
        <f>IFERROR(VLOOKUP(BS1,$B$16:$AK$25,$T$13,FALSE),0)</f>
        <v>0</v>
      </c>
      <c r="BV2" s="84">
        <f>IFERROR(VLOOKUP(BS1,$B$16:$AK$25,$N$13,FALSE),0)</f>
        <v>0</v>
      </c>
      <c r="BW2" s="84">
        <f>IFERROR(VLOOKUP(BS1,$B$16:$AK$25,$O$13,FALSE),0)</f>
        <v>0</v>
      </c>
      <c r="BX2" s="84">
        <f>IFERROR(VLOOKUP(BS1,$B$16:$AK$25,$P$13,FALSE),0)</f>
        <v>0</v>
      </c>
      <c r="BY2" s="85">
        <f>IFERROR(VLOOKUP(BS1,$B$16:$AK$25,$Q$13,FALSE),0)</f>
        <v>0</v>
      </c>
      <c r="BZ2" s="83">
        <f>IFERROR(VLOOKUP(BZ1,$B$16:$AK$25,$S$13,FALSE),0)</f>
        <v>0</v>
      </c>
      <c r="CA2" s="84">
        <f>IFERROR(VLOOKUP(BZ1,$B$16:$AK$25,$M$13,FALSE),0)</f>
        <v>0</v>
      </c>
      <c r="CB2" s="84">
        <f>IFERROR(VLOOKUP(BZ1,$B$16:$AK$25,$T$13,FALSE),0)</f>
        <v>0</v>
      </c>
      <c r="CC2" s="84">
        <f>IFERROR(VLOOKUP(BZ1,$B$16:$AK$25,$N$13,FALSE),0)</f>
        <v>0</v>
      </c>
      <c r="CD2" s="84">
        <f>IFERROR(VLOOKUP(BZ1,$B$16:$AK$25,$O$13,FALSE),0)</f>
        <v>0</v>
      </c>
      <c r="CE2" s="84">
        <f>IFERROR(VLOOKUP(BZ1,$B$16:$AK$25,$P$13,FALSE),0)</f>
        <v>0</v>
      </c>
      <c r="CF2" s="85">
        <f>IFERROR(VLOOKUP(BZ1,$B$16:$AK$25,$Q$13,FALSE),0)</f>
        <v>0</v>
      </c>
      <c r="CG2" s="83">
        <f>IFERROR(VLOOKUP(CG1,$B$16:$AK$25,$S$13,FALSE),0)</f>
        <v>0</v>
      </c>
      <c r="CH2" s="84">
        <f>IFERROR(VLOOKUP(CG1,$B$16:$AK$25,$M$13,FALSE),0)</f>
        <v>0</v>
      </c>
      <c r="CI2" s="84">
        <f>IFERROR(VLOOKUP(CG1,$B$16:$AK$25,$T$13,FALSE),0)</f>
        <v>0</v>
      </c>
      <c r="CJ2" s="84">
        <f>IFERROR(VLOOKUP(CG1,$B$16:$AK$25,$N$13,FALSE),0)</f>
        <v>0</v>
      </c>
      <c r="CK2" s="84">
        <f>IFERROR(VLOOKUP(CG1,$B$16:$AK$25,$O$13,FALSE),0)</f>
        <v>0</v>
      </c>
      <c r="CL2" s="84">
        <f>IFERROR(VLOOKUP(CG1,$B$16:$AK$25,$P$13,FALSE),0)</f>
        <v>0</v>
      </c>
      <c r="CM2" s="85">
        <f>IFERROR(VLOOKUP(CG1,$B$16:$AK$25,$Q$13,FALSE),0)</f>
        <v>0</v>
      </c>
      <c r="CN2" s="83">
        <f>IFERROR(VLOOKUP(CN1,$B$16:$AK$25,$S$13,FALSE),0)</f>
        <v>0</v>
      </c>
      <c r="CO2" s="84">
        <f>IFERROR(VLOOKUP(CN1,$B$16:$AK$25,$M$13,FALSE),0)</f>
        <v>0</v>
      </c>
      <c r="CP2" s="84">
        <f>IFERROR(VLOOKUP(CN1,$B$16:$AK$25,$T$13,FALSE),0)</f>
        <v>0</v>
      </c>
      <c r="CQ2" s="84">
        <f>IFERROR(VLOOKUP(CN1,$B$16:$AK$25,$N$13,FALSE),0)</f>
        <v>0</v>
      </c>
      <c r="CR2" s="84">
        <f>IFERROR(VLOOKUP(CN1,$B$16:$AK$25,$O$13,FALSE),0)</f>
        <v>0</v>
      </c>
      <c r="CS2" s="84">
        <f>IFERROR(VLOOKUP(CN1,$B$16:$AK$25,$P$13,FALSE),0)</f>
        <v>0</v>
      </c>
      <c r="CT2" s="85">
        <f>IFERROR(VLOOKUP(CN1,$B$16:$AK$25,$Q$13,FALSE),0)</f>
        <v>0</v>
      </c>
      <c r="CU2" s="83">
        <f>IFERROR(VLOOKUP(CU1,$B$16:$AK$25,$S$13,FALSE),0)</f>
        <v>0</v>
      </c>
      <c r="CV2" s="84">
        <f>IFERROR(VLOOKUP(CU1,$B$16:$AK$25,$M$13,FALSE),0)</f>
        <v>0</v>
      </c>
      <c r="CW2" s="84">
        <f>IFERROR(VLOOKUP(CU1,$B$16:$AK$25,$T$13,FALSE),0)</f>
        <v>0</v>
      </c>
      <c r="CX2" s="84">
        <f>IFERROR(VLOOKUP(CU1,$B$16:$AK$25,$N$13,FALSE),0)</f>
        <v>0</v>
      </c>
      <c r="CY2" s="84">
        <f>IFERROR(VLOOKUP(CU1,$B$16:$AK$25,$O$13,FALSE),0)</f>
        <v>0</v>
      </c>
      <c r="CZ2" s="84">
        <f>IFERROR(VLOOKUP(CU1,$B$16:$AK$25,$P$13,FALSE),0)</f>
        <v>0</v>
      </c>
      <c r="DA2" s="85">
        <f>IFERROR(VLOOKUP(CU1,$B$16:$AK$25,$Q$13,FALSE),0)</f>
        <v>0</v>
      </c>
      <c r="DB2" s="83">
        <f>IFERROR(VLOOKUP(DB1,$B$16:$AK$25,$S$13,FALSE),0)</f>
        <v>0</v>
      </c>
      <c r="DC2" s="84">
        <f>IFERROR(VLOOKUP(DB1,$B$16:$AK$25,$M$13,FALSE),0)</f>
        <v>0</v>
      </c>
      <c r="DD2" s="84">
        <f>IFERROR(VLOOKUP(DB1,$B$16:$AK$25,$T$13,FALSE),0)</f>
        <v>0</v>
      </c>
      <c r="DE2" s="84">
        <f>IFERROR(VLOOKUP(DB1,$B$16:$AK$25,$N$13,FALSE),0)</f>
        <v>0</v>
      </c>
      <c r="DF2" s="84">
        <f>IFERROR(VLOOKUP(DB1,$B$16:$AK$25,$O$13,FALSE),0)</f>
        <v>0</v>
      </c>
      <c r="DG2" s="84">
        <f>IFERROR(VLOOKUP(DB1,$B$16:$AK$25,$P$13,FALSE),0)</f>
        <v>0</v>
      </c>
      <c r="DH2" s="85">
        <f>IFERROR(VLOOKUP(DB1,$B$16:$AK$25,$Q$13,FALSE),0)</f>
        <v>0</v>
      </c>
      <c r="DI2" s="83">
        <f>IFERROR(VLOOKUP(DI1,$B$16:$AK$25,$S$13,FALSE),0)</f>
        <v>0</v>
      </c>
      <c r="DJ2" s="84">
        <f>IFERROR(VLOOKUP(DI1,$B$16:$AK$25,$M$13,FALSE),0)</f>
        <v>0</v>
      </c>
      <c r="DK2" s="84">
        <f>IFERROR(VLOOKUP(DI1,$B$16:$AK$25,$T$13,FALSE),0)</f>
        <v>0</v>
      </c>
      <c r="DL2" s="84">
        <f>IFERROR(VLOOKUP(DI1,$B$16:$AK$25,$N$13,FALSE),0)</f>
        <v>0</v>
      </c>
      <c r="DM2" s="84">
        <f>IFERROR(VLOOKUP(DI1,$B$16:$AK$25,$O$13,FALSE),0)</f>
        <v>0</v>
      </c>
      <c r="DN2" s="84">
        <f>IFERROR(VLOOKUP(DI1,$B$16:$AK$25,$P$13,FALSE),0)</f>
        <v>0</v>
      </c>
      <c r="DO2" s="85">
        <f>IFERROR(VLOOKUP(DI1,$B$16:$AK$25,$Q$13,FALSE),0)</f>
        <v>0</v>
      </c>
      <c r="DP2" s="83">
        <f>IFERROR(VLOOKUP(DP1,$B$16:$AK$25,$S$13,FALSE),0)</f>
        <v>0</v>
      </c>
      <c r="DQ2" s="84">
        <f>IFERROR(VLOOKUP(DP1,$B$16:$AK$25,$M$13,FALSE),0)</f>
        <v>0</v>
      </c>
      <c r="DR2" s="84">
        <f>IFERROR(VLOOKUP(DP1,$B$16:$AK$25,$T$13,FALSE),0)</f>
        <v>0</v>
      </c>
      <c r="DS2" s="84">
        <f>IFERROR(VLOOKUP(DP1,$B$16:$AK$25,$N$13,FALSE),0)</f>
        <v>0</v>
      </c>
      <c r="DT2" s="84">
        <f>IFERROR(VLOOKUP(DP1,$B$16:$AK$25,$O$13,FALSE),0)</f>
        <v>0</v>
      </c>
      <c r="DU2" s="84">
        <f>IFERROR(VLOOKUP(DP1,$B$16:$AK$25,$P$13,FALSE),0)</f>
        <v>0</v>
      </c>
      <c r="DV2" s="85">
        <f>IFERROR(VLOOKUP(DP1,$B$16:$AK$25,$Q$13,FALSE),0)</f>
        <v>0</v>
      </c>
      <c r="DW2" s="83">
        <f>IFERROR(VLOOKUP(DW1,$B$16:$AK$25,$S$13,FALSE),0)</f>
        <v>0</v>
      </c>
      <c r="DX2" s="84">
        <f>IFERROR(VLOOKUP(DW1,$B$16:$AK$25,$M$13,FALSE),0)</f>
        <v>0</v>
      </c>
      <c r="DY2" s="84">
        <f>IFERROR(VLOOKUP(DW1,$B$16:$AK$25,$T$13,FALSE),0)</f>
        <v>0</v>
      </c>
      <c r="DZ2" s="84">
        <f>IFERROR(VLOOKUP(DW1,$B$16:$AK$25,$N$13,FALSE),0)</f>
        <v>0</v>
      </c>
      <c r="EA2" s="84">
        <f>IFERROR(VLOOKUP(DW1,$B$16:$AK$25,$O$13,FALSE),0)</f>
        <v>0</v>
      </c>
      <c r="EB2" s="84">
        <f>IFERROR(VLOOKUP(DW1,$B$16:$AK$25,$P$13,FALSE),0)</f>
        <v>0</v>
      </c>
      <c r="EC2" s="85">
        <f>IFERROR(VLOOKUP(DW1,$B$16:$AK$25,$Q$13,FALSE),0)</f>
        <v>0</v>
      </c>
      <c r="ED2" s="83">
        <f>IFERROR(VLOOKUP(ED1,$B$16:$AK$25,$S$13,FALSE),0)</f>
        <v>0</v>
      </c>
      <c r="EE2" s="84">
        <f>IFERROR(VLOOKUP(ED1,$B$16:$AK$25,$M$13,FALSE),0)</f>
        <v>0</v>
      </c>
      <c r="EF2" s="84">
        <f>IFERROR(VLOOKUP(ED1,$B$16:$AK$25,$T$13,FALSE),0)</f>
        <v>0</v>
      </c>
      <c r="EG2" s="84">
        <f>IFERROR(VLOOKUP(ED1,$B$16:$AK$25,$N$13,FALSE),0)</f>
        <v>0</v>
      </c>
      <c r="EH2" s="84">
        <f>IFERROR(VLOOKUP(ED1,$B$16:$AK$25,$O$13,FALSE),0)</f>
        <v>0</v>
      </c>
      <c r="EI2" s="84">
        <f>IFERROR(VLOOKUP(ED1,$B$16:$AK$25,$P$13,FALSE),0)</f>
        <v>0</v>
      </c>
      <c r="EJ2" s="85">
        <f>IFERROR(VLOOKUP(ED1,$B$16:$AK$25,$Q$13,FALSE),0)</f>
        <v>0</v>
      </c>
      <c r="EK2" s="83">
        <f>IFERROR(VLOOKUP(EK1,$B$16:$AK$25,$S$13,FALSE),0)</f>
        <v>0</v>
      </c>
      <c r="EL2" s="84">
        <f>IFERROR(VLOOKUP(EK1,$B$16:$AK$25,$M$13,FALSE),0)</f>
        <v>0</v>
      </c>
      <c r="EM2" s="84">
        <f>IFERROR(VLOOKUP(EK1,$B$16:$AK$25,$T$13,FALSE),0)</f>
        <v>0</v>
      </c>
      <c r="EN2" s="84">
        <f>IFERROR(VLOOKUP(EK1,$B$16:$AK$25,$N$13,FALSE),0)</f>
        <v>0</v>
      </c>
      <c r="EO2" s="84">
        <f>IFERROR(VLOOKUP(EK1,$B$16:$AK$25,$O$13,FALSE),0)</f>
        <v>0</v>
      </c>
      <c r="EP2" s="84">
        <f>IFERROR(VLOOKUP(EK1,$B$16:$AK$25,$P$13,FALSE),0)</f>
        <v>0</v>
      </c>
      <c r="EQ2" s="85">
        <f>IFERROR(VLOOKUP(EK1,$B$16:$AK$25,$Q$13,FALSE),0)</f>
        <v>0</v>
      </c>
      <c r="ER2" s="83">
        <f>IFERROR(VLOOKUP(ER1,$B$16:$AK$25,$S$13,FALSE),0)</f>
        <v>0</v>
      </c>
      <c r="ES2" s="84">
        <f>IFERROR(VLOOKUP(ER1,$B$16:$AK$25,$M$13,FALSE),0)</f>
        <v>0</v>
      </c>
      <c r="ET2" s="84">
        <f>IFERROR(VLOOKUP(ER1,$B$16:$AK$25,$T$13,FALSE),0)</f>
        <v>0</v>
      </c>
      <c r="EU2" s="84">
        <f>IFERROR(VLOOKUP(ER1,$B$16:$AK$25,$N$13,FALSE),0)</f>
        <v>0</v>
      </c>
      <c r="EV2" s="84">
        <f>IFERROR(VLOOKUP(ER1,$B$16:$AK$25,$O$13,FALSE),0)</f>
        <v>0</v>
      </c>
      <c r="EW2" s="84">
        <f>IFERROR(VLOOKUP(ER1,$B$16:$AK$25,$P$13,FALSE),0)</f>
        <v>0</v>
      </c>
      <c r="EX2" s="85">
        <f>IFERROR(VLOOKUP(ER1,$B$16:$AK$25,$Q$13,FALSE),0)</f>
        <v>0</v>
      </c>
      <c r="EY2" s="83">
        <f>IFERROR(VLOOKUP(EY1,$B$16:$AK$25,$S$13,FALSE),0)</f>
        <v>0</v>
      </c>
      <c r="EZ2" s="84">
        <f>IFERROR(VLOOKUP(EY1,$B$16:$AK$25,$M$13,FALSE),0)</f>
        <v>0</v>
      </c>
      <c r="FA2" s="84">
        <f>IFERROR(VLOOKUP(EY1,$B$16:$AK$25,$T$13,FALSE),0)</f>
        <v>0</v>
      </c>
      <c r="FB2" s="84">
        <f>IFERROR(VLOOKUP(EY1,$B$16:$AK$25,$N$13,FALSE),0)</f>
        <v>0</v>
      </c>
      <c r="FC2" s="84">
        <f>IFERROR(VLOOKUP(EY1,$B$16:$AK$25,$O$13,FALSE),0)</f>
        <v>0</v>
      </c>
      <c r="FD2" s="84">
        <f>IFERROR(VLOOKUP(EY1,$B$16:$AK$25,$P$13,FALSE),0)</f>
        <v>0</v>
      </c>
      <c r="FE2" s="85">
        <f>IFERROR(VLOOKUP(EY1,$B$16:$AK$25,$Q$13,FALSE),0)</f>
        <v>0</v>
      </c>
      <c r="FF2" s="83">
        <f>IFERROR(VLOOKUP(FF1,$B$16:$AK$25,$S$13,FALSE),0)</f>
        <v>0</v>
      </c>
      <c r="FG2" s="84">
        <f>IFERROR(VLOOKUP(FF1,$B$16:$AK$25,$M$13,FALSE),0)</f>
        <v>0</v>
      </c>
      <c r="FH2" s="84">
        <f>IFERROR(VLOOKUP(FF1,$B$16:$AK$25,$T$13,FALSE),0)</f>
        <v>0</v>
      </c>
      <c r="FI2" s="84">
        <f>IFERROR(VLOOKUP(FF1,$B$16:$AK$25,$N$13,FALSE),0)</f>
        <v>0</v>
      </c>
      <c r="FJ2" s="84">
        <f>IFERROR(VLOOKUP(FF1,$B$16:$AK$25,$O$13,FALSE),0)</f>
        <v>0</v>
      </c>
      <c r="FK2" s="84">
        <f>IFERROR(VLOOKUP(FF1,$B$16:$AK$25,$P$13,FALSE),0)</f>
        <v>0</v>
      </c>
      <c r="FL2" s="85">
        <f>IFERROR(VLOOKUP(FF1,$B$16:$AK$25,$Q$13,FALSE),0)</f>
        <v>0</v>
      </c>
      <c r="FM2" s="83">
        <f>IFERROR(VLOOKUP(FM1,$B$16:$AK$25,$S$13,FALSE),0)</f>
        <v>0</v>
      </c>
      <c r="FN2" s="84">
        <f>IFERROR(VLOOKUP(FM1,$B$16:$AK$25,$M$13,FALSE),0)</f>
        <v>0</v>
      </c>
      <c r="FO2" s="84">
        <f>IFERROR(VLOOKUP(FM1,$B$16:$AK$25,$T$13,FALSE),0)</f>
        <v>0</v>
      </c>
      <c r="FP2" s="84">
        <f>IFERROR(VLOOKUP(FM1,$B$16:$AK$25,$N$13,FALSE),0)</f>
        <v>0</v>
      </c>
      <c r="FQ2" s="84">
        <f>IFERROR(VLOOKUP(FM1,$B$16:$AK$25,$O$13,FALSE),0)</f>
        <v>0</v>
      </c>
      <c r="FR2" s="84">
        <f>IFERROR(VLOOKUP(FM1,$B$16:$AK$25,$P$13,FALSE),0)</f>
        <v>0</v>
      </c>
      <c r="FS2" s="85">
        <f>IFERROR(VLOOKUP(FM1,$B$16:$AK$25,$Q$13,FALSE),0)</f>
        <v>0</v>
      </c>
      <c r="FT2" s="83">
        <f>IFERROR(VLOOKUP(FT1,$B$16:$AK$25,$S$13,FALSE),0)</f>
        <v>0</v>
      </c>
      <c r="FU2" s="84">
        <f>IFERROR(VLOOKUP(FT1,$B$16:$AK$25,$M$13,FALSE),0)</f>
        <v>0</v>
      </c>
      <c r="FV2" s="84">
        <f>IFERROR(VLOOKUP(FT1,$B$16:$AK$25,$T$13,FALSE),0)</f>
        <v>0</v>
      </c>
      <c r="FW2" s="84">
        <f>IFERROR(VLOOKUP(FT1,$B$16:$AK$25,$N$13,FALSE),0)</f>
        <v>0</v>
      </c>
      <c r="FX2" s="84">
        <f>IFERROR(VLOOKUP(FT1,$B$16:$AK$25,$O$13,FALSE),0)</f>
        <v>0</v>
      </c>
      <c r="FY2" s="84">
        <f>IFERROR(VLOOKUP(FT1,$B$16:$AK$25,$P$13,FALSE),0)</f>
        <v>0</v>
      </c>
      <c r="FZ2" s="85">
        <f>IFERROR(VLOOKUP(FT1,$B$16:$AK$25,$Q$13,FALSE),0)</f>
        <v>0</v>
      </c>
      <c r="GA2" s="83">
        <f>IFERROR(VLOOKUP(GA1,$B$16:$AK$25,$S$13,FALSE),0)</f>
        <v>0</v>
      </c>
      <c r="GB2" s="84">
        <f>IFERROR(VLOOKUP(GA1,$B$16:$AK$25,$M$13,FALSE),0)</f>
        <v>0</v>
      </c>
      <c r="GC2" s="84">
        <f>IFERROR(VLOOKUP(GA1,$B$16:$AK$25,$T$13,FALSE),0)</f>
        <v>0</v>
      </c>
      <c r="GD2" s="84">
        <f>IFERROR(VLOOKUP(GA1,$B$16:$AK$25,$N$13,FALSE),0)</f>
        <v>0</v>
      </c>
      <c r="GE2" s="84">
        <f>IFERROR(VLOOKUP(GA1,$B$16:$AK$25,$O$13,FALSE),0)</f>
        <v>0</v>
      </c>
      <c r="GF2" s="84">
        <f>IFERROR(VLOOKUP(GA1,$B$16:$AK$25,$P$13,FALSE),0)</f>
        <v>0</v>
      </c>
      <c r="GG2" s="85">
        <f>IFERROR(VLOOKUP(GA1,$B$16:$AK$25,$Q$13,FALSE),0)</f>
        <v>0</v>
      </c>
      <c r="GH2" s="83">
        <f>IFERROR(VLOOKUP(GH1,$B$16:$AK$25,$S$13,FALSE),0)</f>
        <v>0</v>
      </c>
      <c r="GI2" s="84">
        <f>IFERROR(VLOOKUP(GH1,$B$16:$AK$25,$M$13,FALSE),0)</f>
        <v>0</v>
      </c>
      <c r="GJ2" s="84">
        <f>IFERROR(VLOOKUP(GH1,$B$16:$AK$25,$T$13,FALSE),0)</f>
        <v>0</v>
      </c>
      <c r="GK2" s="84">
        <f>IFERROR(VLOOKUP(GH1,$B$16:$AK$25,$N$13,FALSE),0)</f>
        <v>0</v>
      </c>
      <c r="GL2" s="84">
        <f>IFERROR(VLOOKUP(GH1,$B$16:$AK$25,$O$13,FALSE),0)</f>
        <v>0</v>
      </c>
      <c r="GM2" s="84">
        <f>IFERROR(VLOOKUP(GH1,$B$16:$AK$25,$P$13,FALSE),0)</f>
        <v>0</v>
      </c>
      <c r="GN2" s="85">
        <f>IFERROR(VLOOKUP(GH1,$B$16:$AK$25,$Q$13,FALSE),0)</f>
        <v>0</v>
      </c>
      <c r="GO2" s="83">
        <f>IFERROR(VLOOKUP(GO1,$B$16:$AK$25,$S$13,FALSE),0)</f>
        <v>0</v>
      </c>
      <c r="GP2" s="84">
        <f>IFERROR(VLOOKUP(GO1,$B$16:$AK$25,$M$13,FALSE),0)</f>
        <v>0</v>
      </c>
      <c r="GQ2" s="84">
        <f>IFERROR(VLOOKUP(GO1,$B$16:$AK$25,$T$13,FALSE),0)</f>
        <v>0</v>
      </c>
      <c r="GR2" s="84">
        <f>IFERROR(VLOOKUP(GO1,$B$16:$AK$25,$N$13,FALSE),0)</f>
        <v>0</v>
      </c>
      <c r="GS2" s="84">
        <f>IFERROR(VLOOKUP(GO1,$B$16:$AK$25,$O$13,FALSE),0)</f>
        <v>0</v>
      </c>
      <c r="GT2" s="84">
        <f>IFERROR(VLOOKUP(GO1,$B$16:$AK$25,$P$13,FALSE),0)</f>
        <v>0</v>
      </c>
      <c r="GU2" s="85">
        <f>IFERROR(VLOOKUP(GO1,$B$16:$AK$25,$Q$13,FALSE),0)</f>
        <v>0</v>
      </c>
      <c r="GV2" s="83">
        <f>IFERROR(VLOOKUP(GV1,$B$16:$AK$25,$S$13,FALSE),0)</f>
        <v>0</v>
      </c>
      <c r="GW2" s="84">
        <f>IFERROR(VLOOKUP(GV1,$B$16:$AK$25,$M$13,FALSE),0)</f>
        <v>0</v>
      </c>
      <c r="GX2" s="84">
        <f>IFERROR(VLOOKUP(GV1,$B$16:$AK$25,$T$13,FALSE),0)</f>
        <v>0</v>
      </c>
      <c r="GY2" s="84">
        <f>IFERROR(VLOOKUP(GV1,$B$16:$AK$25,$N$13,FALSE),0)</f>
        <v>0</v>
      </c>
      <c r="GZ2" s="84">
        <f>IFERROR(VLOOKUP(GV1,$B$16:$AK$25,$O$13,FALSE),0)</f>
        <v>0</v>
      </c>
      <c r="HA2" s="84">
        <f>IFERROR(VLOOKUP(GV1,$B$16:$AK$25,$P$13,FALSE),0)</f>
        <v>0</v>
      </c>
      <c r="HB2" s="85">
        <f>IFERROR(VLOOKUP(GV1,$B$16:$AK$25,$Q$13,FALSE),0)</f>
        <v>0</v>
      </c>
      <c r="HC2" s="83">
        <f>IFERROR(VLOOKUP(HC1,$B$16:$AK$25,$S$13,FALSE),0)</f>
        <v>0</v>
      </c>
      <c r="HD2" s="84">
        <f>IFERROR(VLOOKUP(HC1,$B$16:$AK$25,$M$13,FALSE),0)</f>
        <v>0</v>
      </c>
      <c r="HE2" s="84">
        <f>IFERROR(VLOOKUP(HC1,$B$16:$AK$25,$T$13,FALSE),0)</f>
        <v>0</v>
      </c>
      <c r="HF2" s="84">
        <f>IFERROR(VLOOKUP(HC1,$B$16:$AK$25,$N$13,FALSE),0)</f>
        <v>0</v>
      </c>
      <c r="HG2" s="84">
        <f>IFERROR(VLOOKUP(HC1,$B$16:$AK$25,$O$13,FALSE),0)</f>
        <v>0</v>
      </c>
      <c r="HH2" s="84">
        <f>IFERROR(VLOOKUP(HC1,$B$16:$AK$25,$P$13,FALSE),0)</f>
        <v>0</v>
      </c>
      <c r="HI2" s="85">
        <f>IFERROR(VLOOKUP(HC1,$B$16:$AK$25,$Q$13,FALSE),0)</f>
        <v>0</v>
      </c>
      <c r="HJ2" s="83">
        <f>IFERROR(VLOOKUP(HJ1,$B$16:$AK$25,$S$13,FALSE),0)</f>
        <v>0</v>
      </c>
      <c r="HK2" s="84">
        <f>IFERROR(VLOOKUP(HJ1,$B$16:$AK$25,$M$13,FALSE),0)</f>
        <v>0</v>
      </c>
      <c r="HL2" s="84">
        <f>IFERROR(VLOOKUP(HJ1,$B$16:$AK$25,$T$13,FALSE),0)</f>
        <v>0</v>
      </c>
      <c r="HM2" s="84">
        <f>IFERROR(VLOOKUP(HJ1,$B$16:$AK$25,$N$13,FALSE),0)</f>
        <v>0</v>
      </c>
      <c r="HN2" s="84">
        <f>IFERROR(VLOOKUP(HJ1,$B$16:$AK$25,$O$13,FALSE),0)</f>
        <v>0</v>
      </c>
      <c r="HO2" s="84">
        <f>IFERROR(VLOOKUP(HJ1,$B$16:$AK$25,$P$13,FALSE),0)</f>
        <v>0</v>
      </c>
      <c r="HP2" s="85">
        <f>IFERROR(VLOOKUP(HJ1,$B$16:$AK$25,$Q$13,FALSE),0)</f>
        <v>0</v>
      </c>
      <c r="HQ2" s="80"/>
      <c r="HR2" s="80"/>
    </row>
    <row r="3" spans="1:226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L3" s="1">
        <v>1</v>
      </c>
      <c r="AM3" s="1">
        <f>AL3+1</f>
        <v>2</v>
      </c>
      <c r="AN3" s="1">
        <f t="shared" ref="AN3:AW3" si="0">AM3+1</f>
        <v>3</v>
      </c>
      <c r="AO3" s="1">
        <f t="shared" si="0"/>
        <v>4</v>
      </c>
      <c r="AP3" s="1">
        <f t="shared" si="0"/>
        <v>5</v>
      </c>
      <c r="AQ3" s="299">
        <f t="shared" si="0"/>
        <v>6</v>
      </c>
      <c r="AR3" s="300">
        <f t="shared" si="0"/>
        <v>7</v>
      </c>
      <c r="AS3" s="300">
        <f t="shared" si="0"/>
        <v>8</v>
      </c>
      <c r="AT3" s="300">
        <f t="shared" si="0"/>
        <v>9</v>
      </c>
      <c r="AU3" s="300">
        <f t="shared" si="0"/>
        <v>10</v>
      </c>
      <c r="AV3" s="300">
        <f t="shared" si="0"/>
        <v>11</v>
      </c>
      <c r="AW3" s="301">
        <f t="shared" si="0"/>
        <v>12</v>
      </c>
      <c r="AX3" s="86">
        <f t="shared" ref="AX3:BD3" si="1">AW3+1</f>
        <v>13</v>
      </c>
      <c r="AY3" s="1">
        <f t="shared" si="1"/>
        <v>14</v>
      </c>
      <c r="AZ3" s="1">
        <f t="shared" si="1"/>
        <v>15</v>
      </c>
      <c r="BA3" s="1">
        <f t="shared" si="1"/>
        <v>16</v>
      </c>
      <c r="BB3" s="1">
        <f t="shared" si="1"/>
        <v>17</v>
      </c>
      <c r="BC3" s="1">
        <f t="shared" si="1"/>
        <v>18</v>
      </c>
      <c r="BD3" s="87">
        <f t="shared" si="1"/>
        <v>19</v>
      </c>
      <c r="BE3" s="86">
        <f t="shared" ref="BE3:BK3" si="2">BD3+1</f>
        <v>20</v>
      </c>
      <c r="BF3" s="1">
        <f t="shared" si="2"/>
        <v>21</v>
      </c>
      <c r="BG3" s="1">
        <f t="shared" si="2"/>
        <v>22</v>
      </c>
      <c r="BH3" s="1">
        <f t="shared" si="2"/>
        <v>23</v>
      </c>
      <c r="BI3" s="1">
        <f t="shared" si="2"/>
        <v>24</v>
      </c>
      <c r="BJ3" s="1">
        <f t="shared" si="2"/>
        <v>25</v>
      </c>
      <c r="BK3" s="87">
        <f t="shared" si="2"/>
        <v>26</v>
      </c>
      <c r="BL3" s="86">
        <f t="shared" ref="BL3:BR3" si="3">BK3+1</f>
        <v>27</v>
      </c>
      <c r="BM3" s="1">
        <f t="shared" si="3"/>
        <v>28</v>
      </c>
      <c r="BN3" s="1">
        <f t="shared" si="3"/>
        <v>29</v>
      </c>
      <c r="BO3" s="1">
        <f t="shared" si="3"/>
        <v>30</v>
      </c>
      <c r="BP3" s="1">
        <f t="shared" si="3"/>
        <v>31</v>
      </c>
      <c r="BQ3" s="1">
        <f t="shared" si="3"/>
        <v>32</v>
      </c>
      <c r="BR3" s="87">
        <f t="shared" si="3"/>
        <v>33</v>
      </c>
      <c r="BS3" s="86">
        <f t="shared" ref="BS3:BY3" si="4">BR3+1</f>
        <v>34</v>
      </c>
      <c r="BT3" s="1">
        <f t="shared" si="4"/>
        <v>35</v>
      </c>
      <c r="BU3" s="1">
        <f t="shared" si="4"/>
        <v>36</v>
      </c>
      <c r="BV3" s="1">
        <f t="shared" si="4"/>
        <v>37</v>
      </c>
      <c r="BW3" s="1">
        <f t="shared" si="4"/>
        <v>38</v>
      </c>
      <c r="BX3" s="1">
        <f t="shared" si="4"/>
        <v>39</v>
      </c>
      <c r="BY3" s="87">
        <f t="shared" si="4"/>
        <v>40</v>
      </c>
      <c r="BZ3" s="86">
        <f t="shared" ref="BZ3:CF3" si="5">BY3+1</f>
        <v>41</v>
      </c>
      <c r="CA3" s="1">
        <f t="shared" si="5"/>
        <v>42</v>
      </c>
      <c r="CB3" s="1">
        <f t="shared" si="5"/>
        <v>43</v>
      </c>
      <c r="CC3" s="1">
        <f t="shared" si="5"/>
        <v>44</v>
      </c>
      <c r="CD3" s="1">
        <f t="shared" si="5"/>
        <v>45</v>
      </c>
      <c r="CE3" s="1">
        <f t="shared" si="5"/>
        <v>46</v>
      </c>
      <c r="CF3" s="87">
        <f t="shared" si="5"/>
        <v>47</v>
      </c>
      <c r="CG3" s="86">
        <f t="shared" ref="CG3:CM3" si="6">CF3+1</f>
        <v>48</v>
      </c>
      <c r="CH3" s="1">
        <f t="shared" si="6"/>
        <v>49</v>
      </c>
      <c r="CI3" s="1">
        <f t="shared" si="6"/>
        <v>50</v>
      </c>
      <c r="CJ3" s="1">
        <f t="shared" si="6"/>
        <v>51</v>
      </c>
      <c r="CK3" s="1">
        <f t="shared" si="6"/>
        <v>52</v>
      </c>
      <c r="CL3" s="1">
        <f t="shared" si="6"/>
        <v>53</v>
      </c>
      <c r="CM3" s="87">
        <f t="shared" si="6"/>
        <v>54</v>
      </c>
      <c r="CN3" s="86">
        <f t="shared" ref="CN3:CT3" si="7">CM3+1</f>
        <v>55</v>
      </c>
      <c r="CO3" s="1">
        <f t="shared" si="7"/>
        <v>56</v>
      </c>
      <c r="CP3" s="1">
        <f t="shared" si="7"/>
        <v>57</v>
      </c>
      <c r="CQ3" s="1">
        <f t="shared" si="7"/>
        <v>58</v>
      </c>
      <c r="CR3" s="1">
        <f t="shared" si="7"/>
        <v>59</v>
      </c>
      <c r="CS3" s="1">
        <f t="shared" si="7"/>
        <v>60</v>
      </c>
      <c r="CT3" s="87">
        <f t="shared" si="7"/>
        <v>61</v>
      </c>
      <c r="CU3" s="86">
        <f t="shared" ref="CU3:DA3" si="8">CT3+1</f>
        <v>62</v>
      </c>
      <c r="CV3" s="1">
        <f t="shared" si="8"/>
        <v>63</v>
      </c>
      <c r="CW3" s="1">
        <f t="shared" si="8"/>
        <v>64</v>
      </c>
      <c r="CX3" s="1">
        <f t="shared" si="8"/>
        <v>65</v>
      </c>
      <c r="CY3" s="1">
        <f t="shared" si="8"/>
        <v>66</v>
      </c>
      <c r="CZ3" s="1">
        <f t="shared" si="8"/>
        <v>67</v>
      </c>
      <c r="DA3" s="87">
        <f t="shared" si="8"/>
        <v>68</v>
      </c>
      <c r="DB3" s="86">
        <f t="shared" ref="DB3:DH3" si="9">DA3+1</f>
        <v>69</v>
      </c>
      <c r="DC3" s="1">
        <f t="shared" si="9"/>
        <v>70</v>
      </c>
      <c r="DD3" s="1">
        <f t="shared" si="9"/>
        <v>71</v>
      </c>
      <c r="DE3" s="1">
        <f t="shared" si="9"/>
        <v>72</v>
      </c>
      <c r="DF3" s="1">
        <f t="shared" si="9"/>
        <v>73</v>
      </c>
      <c r="DG3" s="1">
        <f t="shared" si="9"/>
        <v>74</v>
      </c>
      <c r="DH3" s="87">
        <f t="shared" si="9"/>
        <v>75</v>
      </c>
      <c r="DI3" s="86">
        <f t="shared" ref="DI3:DO3" si="10">DH3+1</f>
        <v>76</v>
      </c>
      <c r="DJ3" s="1">
        <f t="shared" si="10"/>
        <v>77</v>
      </c>
      <c r="DK3" s="1">
        <f t="shared" si="10"/>
        <v>78</v>
      </c>
      <c r="DL3" s="1">
        <f t="shared" si="10"/>
        <v>79</v>
      </c>
      <c r="DM3" s="1">
        <f t="shared" si="10"/>
        <v>80</v>
      </c>
      <c r="DN3" s="1">
        <f t="shared" si="10"/>
        <v>81</v>
      </c>
      <c r="DO3" s="87">
        <f t="shared" si="10"/>
        <v>82</v>
      </c>
      <c r="DP3" s="86">
        <f t="shared" ref="DP3:DV3" si="11">DO3+1</f>
        <v>83</v>
      </c>
      <c r="DQ3" s="1">
        <f t="shared" si="11"/>
        <v>84</v>
      </c>
      <c r="DR3" s="1">
        <f t="shared" si="11"/>
        <v>85</v>
      </c>
      <c r="DS3" s="1">
        <f t="shared" si="11"/>
        <v>86</v>
      </c>
      <c r="DT3" s="1">
        <f t="shared" si="11"/>
        <v>87</v>
      </c>
      <c r="DU3" s="1">
        <f t="shared" si="11"/>
        <v>88</v>
      </c>
      <c r="DV3" s="87">
        <f t="shared" si="11"/>
        <v>89</v>
      </c>
      <c r="DW3" s="86">
        <f t="shared" ref="DW3:EC3" si="12">DV3+1</f>
        <v>90</v>
      </c>
      <c r="DX3" s="1">
        <f t="shared" si="12"/>
        <v>91</v>
      </c>
      <c r="DY3" s="1">
        <f t="shared" si="12"/>
        <v>92</v>
      </c>
      <c r="DZ3" s="1">
        <f t="shared" si="12"/>
        <v>93</v>
      </c>
      <c r="EA3" s="1">
        <f t="shared" si="12"/>
        <v>94</v>
      </c>
      <c r="EB3" s="1">
        <f t="shared" si="12"/>
        <v>95</v>
      </c>
      <c r="EC3" s="87">
        <f t="shared" si="12"/>
        <v>96</v>
      </c>
      <c r="ED3" s="86">
        <f t="shared" ref="ED3:EJ3" si="13">EC3+1</f>
        <v>97</v>
      </c>
      <c r="EE3" s="1">
        <f t="shared" si="13"/>
        <v>98</v>
      </c>
      <c r="EF3" s="1">
        <f t="shared" si="13"/>
        <v>99</v>
      </c>
      <c r="EG3" s="1">
        <f t="shared" si="13"/>
        <v>100</v>
      </c>
      <c r="EH3" s="1">
        <f t="shared" si="13"/>
        <v>101</v>
      </c>
      <c r="EI3" s="1">
        <f t="shared" si="13"/>
        <v>102</v>
      </c>
      <c r="EJ3" s="87">
        <f t="shared" si="13"/>
        <v>103</v>
      </c>
      <c r="EK3" s="86">
        <f t="shared" ref="EK3:EQ3" si="14">EJ3+1</f>
        <v>104</v>
      </c>
      <c r="EL3" s="1">
        <f t="shared" si="14"/>
        <v>105</v>
      </c>
      <c r="EM3" s="1">
        <f t="shared" si="14"/>
        <v>106</v>
      </c>
      <c r="EN3" s="1">
        <f t="shared" si="14"/>
        <v>107</v>
      </c>
      <c r="EO3" s="1">
        <f t="shared" si="14"/>
        <v>108</v>
      </c>
      <c r="EP3" s="1">
        <f t="shared" si="14"/>
        <v>109</v>
      </c>
      <c r="EQ3" s="87">
        <f t="shared" si="14"/>
        <v>110</v>
      </c>
      <c r="ER3" s="86">
        <f t="shared" ref="ER3:EX3" si="15">EQ3+1</f>
        <v>111</v>
      </c>
      <c r="ES3" s="1">
        <f t="shared" si="15"/>
        <v>112</v>
      </c>
      <c r="ET3" s="1">
        <f t="shared" si="15"/>
        <v>113</v>
      </c>
      <c r="EU3" s="1">
        <f t="shared" si="15"/>
        <v>114</v>
      </c>
      <c r="EV3" s="1">
        <f t="shared" si="15"/>
        <v>115</v>
      </c>
      <c r="EW3" s="1">
        <f t="shared" si="15"/>
        <v>116</v>
      </c>
      <c r="EX3" s="87">
        <f t="shared" si="15"/>
        <v>117</v>
      </c>
      <c r="EY3" s="86">
        <f t="shared" ref="EY3:FE3" si="16">EX3+1</f>
        <v>118</v>
      </c>
      <c r="EZ3" s="1">
        <f t="shared" si="16"/>
        <v>119</v>
      </c>
      <c r="FA3" s="1">
        <f t="shared" si="16"/>
        <v>120</v>
      </c>
      <c r="FB3" s="1">
        <f t="shared" si="16"/>
        <v>121</v>
      </c>
      <c r="FC3" s="1">
        <f t="shared" si="16"/>
        <v>122</v>
      </c>
      <c r="FD3" s="1">
        <f t="shared" si="16"/>
        <v>123</v>
      </c>
      <c r="FE3" s="87">
        <f t="shared" si="16"/>
        <v>124</v>
      </c>
      <c r="FF3" s="86">
        <f t="shared" ref="FF3:FL3" si="17">FE3+1</f>
        <v>125</v>
      </c>
      <c r="FG3" s="1">
        <f t="shared" si="17"/>
        <v>126</v>
      </c>
      <c r="FH3" s="1">
        <f t="shared" si="17"/>
        <v>127</v>
      </c>
      <c r="FI3" s="1">
        <f t="shared" si="17"/>
        <v>128</v>
      </c>
      <c r="FJ3" s="1">
        <f t="shared" si="17"/>
        <v>129</v>
      </c>
      <c r="FK3" s="1">
        <f t="shared" si="17"/>
        <v>130</v>
      </c>
      <c r="FL3" s="87">
        <f t="shared" si="17"/>
        <v>131</v>
      </c>
      <c r="FM3" s="86">
        <f t="shared" ref="FM3:FS3" si="18">FL3+1</f>
        <v>132</v>
      </c>
      <c r="FN3" s="1">
        <f t="shared" si="18"/>
        <v>133</v>
      </c>
      <c r="FO3" s="1">
        <f t="shared" si="18"/>
        <v>134</v>
      </c>
      <c r="FP3" s="1">
        <f t="shared" si="18"/>
        <v>135</v>
      </c>
      <c r="FQ3" s="1">
        <f t="shared" si="18"/>
        <v>136</v>
      </c>
      <c r="FR3" s="1">
        <f t="shared" si="18"/>
        <v>137</v>
      </c>
      <c r="FS3" s="87">
        <f t="shared" si="18"/>
        <v>138</v>
      </c>
      <c r="FT3" s="86">
        <f t="shared" ref="FT3:FZ3" si="19">FS3+1</f>
        <v>139</v>
      </c>
      <c r="FU3" s="1">
        <f t="shared" si="19"/>
        <v>140</v>
      </c>
      <c r="FV3" s="1">
        <f t="shared" si="19"/>
        <v>141</v>
      </c>
      <c r="FW3" s="1">
        <f t="shared" si="19"/>
        <v>142</v>
      </c>
      <c r="FX3" s="1">
        <f t="shared" si="19"/>
        <v>143</v>
      </c>
      <c r="FY3" s="1">
        <f t="shared" si="19"/>
        <v>144</v>
      </c>
      <c r="FZ3" s="87">
        <f t="shared" si="19"/>
        <v>145</v>
      </c>
      <c r="GA3" s="86">
        <f t="shared" ref="GA3:HI3" si="20">FZ3+1</f>
        <v>146</v>
      </c>
      <c r="GB3" s="1">
        <f t="shared" si="20"/>
        <v>147</v>
      </c>
      <c r="GC3" s="1">
        <f t="shared" si="20"/>
        <v>148</v>
      </c>
      <c r="GD3" s="1">
        <f t="shared" si="20"/>
        <v>149</v>
      </c>
      <c r="GE3" s="1">
        <f t="shared" si="20"/>
        <v>150</v>
      </c>
      <c r="GF3" s="1">
        <f t="shared" si="20"/>
        <v>151</v>
      </c>
      <c r="GG3" s="87">
        <f t="shared" si="20"/>
        <v>152</v>
      </c>
      <c r="GH3" s="86">
        <f t="shared" si="20"/>
        <v>153</v>
      </c>
      <c r="GI3" s="1">
        <f t="shared" si="20"/>
        <v>154</v>
      </c>
      <c r="GJ3" s="1">
        <f t="shared" si="20"/>
        <v>155</v>
      </c>
      <c r="GK3" s="1">
        <f t="shared" si="20"/>
        <v>156</v>
      </c>
      <c r="GL3" s="1">
        <f t="shared" si="20"/>
        <v>157</v>
      </c>
      <c r="GM3" s="1">
        <f t="shared" si="20"/>
        <v>158</v>
      </c>
      <c r="GN3" s="87">
        <f t="shared" si="20"/>
        <v>159</v>
      </c>
      <c r="GO3" s="86">
        <f t="shared" si="20"/>
        <v>160</v>
      </c>
      <c r="GP3" s="1">
        <f t="shared" si="20"/>
        <v>161</v>
      </c>
      <c r="GQ3" s="1">
        <f t="shared" si="20"/>
        <v>162</v>
      </c>
      <c r="GR3" s="1">
        <f t="shared" si="20"/>
        <v>163</v>
      </c>
      <c r="GS3" s="1">
        <f t="shared" si="20"/>
        <v>164</v>
      </c>
      <c r="GT3" s="1">
        <f t="shared" si="20"/>
        <v>165</v>
      </c>
      <c r="GU3" s="87">
        <f t="shared" si="20"/>
        <v>166</v>
      </c>
      <c r="GV3" s="86">
        <f t="shared" si="20"/>
        <v>167</v>
      </c>
      <c r="GW3" s="1">
        <f t="shared" si="20"/>
        <v>168</v>
      </c>
      <c r="GX3" s="1">
        <f t="shared" si="20"/>
        <v>169</v>
      </c>
      <c r="GY3" s="1">
        <f t="shared" si="20"/>
        <v>170</v>
      </c>
      <c r="GZ3" s="1">
        <f t="shared" si="20"/>
        <v>171</v>
      </c>
      <c r="HA3" s="1">
        <f t="shared" si="20"/>
        <v>172</v>
      </c>
      <c r="HB3" s="87">
        <f t="shared" si="20"/>
        <v>173</v>
      </c>
      <c r="HC3" s="86">
        <f t="shared" si="20"/>
        <v>174</v>
      </c>
      <c r="HD3" s="1">
        <f t="shared" si="20"/>
        <v>175</v>
      </c>
      <c r="HE3" s="1">
        <f t="shared" si="20"/>
        <v>176</v>
      </c>
      <c r="HF3" s="1">
        <f t="shared" si="20"/>
        <v>177</v>
      </c>
      <c r="HG3" s="1">
        <f t="shared" si="20"/>
        <v>178</v>
      </c>
      <c r="HH3" s="1">
        <f t="shared" si="20"/>
        <v>179</v>
      </c>
      <c r="HI3" s="87">
        <f t="shared" si="20"/>
        <v>180</v>
      </c>
      <c r="HJ3" s="86">
        <f t="shared" ref="HJ3:HP3" si="21">HI3+1</f>
        <v>181</v>
      </c>
      <c r="HK3" s="1">
        <f t="shared" si="21"/>
        <v>182</v>
      </c>
      <c r="HL3" s="1">
        <f t="shared" si="21"/>
        <v>183</v>
      </c>
      <c r="HM3" s="1">
        <f t="shared" si="21"/>
        <v>184</v>
      </c>
      <c r="HN3" s="1">
        <f t="shared" si="21"/>
        <v>185</v>
      </c>
      <c r="HO3" s="1">
        <f t="shared" si="21"/>
        <v>186</v>
      </c>
      <c r="HP3" s="87">
        <f t="shared" si="21"/>
        <v>187</v>
      </c>
    </row>
    <row r="4" spans="1:226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L4" s="80"/>
      <c r="AQ4" s="371" t="s">
        <v>189</v>
      </c>
      <c r="AR4" s="373" t="s">
        <v>191</v>
      </c>
      <c r="AS4" s="373" t="s">
        <v>192</v>
      </c>
      <c r="AT4" s="373" t="s">
        <v>193</v>
      </c>
      <c r="AU4" s="373" t="s">
        <v>194</v>
      </c>
      <c r="AV4" s="375" t="s">
        <v>13</v>
      </c>
      <c r="AW4" s="378" t="s">
        <v>14</v>
      </c>
      <c r="AX4" s="371" t="s">
        <v>189</v>
      </c>
      <c r="AY4" s="373" t="s">
        <v>191</v>
      </c>
      <c r="AZ4" s="373" t="s">
        <v>192</v>
      </c>
      <c r="BA4" s="373" t="s">
        <v>193</v>
      </c>
      <c r="BB4" s="373" t="s">
        <v>194</v>
      </c>
      <c r="BC4" s="375" t="s">
        <v>13</v>
      </c>
      <c r="BD4" s="378" t="s">
        <v>14</v>
      </c>
      <c r="BE4" s="371" t="s">
        <v>189</v>
      </c>
      <c r="BF4" s="373" t="s">
        <v>191</v>
      </c>
      <c r="BG4" s="373" t="s">
        <v>192</v>
      </c>
      <c r="BH4" s="373" t="s">
        <v>193</v>
      </c>
      <c r="BI4" s="373" t="s">
        <v>194</v>
      </c>
      <c r="BJ4" s="375" t="s">
        <v>13</v>
      </c>
      <c r="BK4" s="378" t="s">
        <v>14</v>
      </c>
      <c r="BL4" s="371" t="s">
        <v>189</v>
      </c>
      <c r="BM4" s="373" t="s">
        <v>191</v>
      </c>
      <c r="BN4" s="373" t="s">
        <v>192</v>
      </c>
      <c r="BO4" s="373" t="s">
        <v>193</v>
      </c>
      <c r="BP4" s="373" t="s">
        <v>194</v>
      </c>
      <c r="BQ4" s="375" t="s">
        <v>13</v>
      </c>
      <c r="BR4" s="378" t="s">
        <v>14</v>
      </c>
      <c r="BS4" s="371" t="s">
        <v>189</v>
      </c>
      <c r="BT4" s="373" t="s">
        <v>191</v>
      </c>
      <c r="BU4" s="373" t="s">
        <v>192</v>
      </c>
      <c r="BV4" s="373" t="s">
        <v>193</v>
      </c>
      <c r="BW4" s="373" t="s">
        <v>194</v>
      </c>
      <c r="BX4" s="375" t="s">
        <v>13</v>
      </c>
      <c r="BY4" s="378" t="s">
        <v>14</v>
      </c>
      <c r="BZ4" s="371" t="s">
        <v>189</v>
      </c>
      <c r="CA4" s="373" t="s">
        <v>191</v>
      </c>
      <c r="CB4" s="373" t="s">
        <v>192</v>
      </c>
      <c r="CC4" s="373" t="s">
        <v>193</v>
      </c>
      <c r="CD4" s="373" t="s">
        <v>194</v>
      </c>
      <c r="CE4" s="375" t="s">
        <v>13</v>
      </c>
      <c r="CF4" s="378" t="s">
        <v>14</v>
      </c>
      <c r="CG4" s="371" t="s">
        <v>189</v>
      </c>
      <c r="CH4" s="373" t="s">
        <v>191</v>
      </c>
      <c r="CI4" s="373" t="s">
        <v>192</v>
      </c>
      <c r="CJ4" s="373" t="s">
        <v>193</v>
      </c>
      <c r="CK4" s="373" t="s">
        <v>194</v>
      </c>
      <c r="CL4" s="375" t="s">
        <v>13</v>
      </c>
      <c r="CM4" s="378" t="s">
        <v>14</v>
      </c>
      <c r="CN4" s="371" t="s">
        <v>189</v>
      </c>
      <c r="CO4" s="373" t="s">
        <v>191</v>
      </c>
      <c r="CP4" s="373" t="s">
        <v>192</v>
      </c>
      <c r="CQ4" s="373" t="s">
        <v>193</v>
      </c>
      <c r="CR4" s="373" t="s">
        <v>194</v>
      </c>
      <c r="CS4" s="375" t="s">
        <v>13</v>
      </c>
      <c r="CT4" s="378" t="s">
        <v>14</v>
      </c>
      <c r="CU4" s="371" t="s">
        <v>189</v>
      </c>
      <c r="CV4" s="373" t="s">
        <v>191</v>
      </c>
      <c r="CW4" s="373" t="s">
        <v>192</v>
      </c>
      <c r="CX4" s="373" t="s">
        <v>193</v>
      </c>
      <c r="CY4" s="373" t="s">
        <v>194</v>
      </c>
      <c r="CZ4" s="375" t="s">
        <v>13</v>
      </c>
      <c r="DA4" s="378" t="s">
        <v>14</v>
      </c>
      <c r="DB4" s="371" t="s">
        <v>189</v>
      </c>
      <c r="DC4" s="373" t="s">
        <v>191</v>
      </c>
      <c r="DD4" s="373" t="s">
        <v>192</v>
      </c>
      <c r="DE4" s="373" t="s">
        <v>193</v>
      </c>
      <c r="DF4" s="373" t="s">
        <v>194</v>
      </c>
      <c r="DG4" s="375" t="s">
        <v>13</v>
      </c>
      <c r="DH4" s="378" t="s">
        <v>14</v>
      </c>
      <c r="DI4" s="371" t="s">
        <v>189</v>
      </c>
      <c r="DJ4" s="373" t="s">
        <v>191</v>
      </c>
      <c r="DK4" s="373" t="s">
        <v>192</v>
      </c>
      <c r="DL4" s="373" t="s">
        <v>193</v>
      </c>
      <c r="DM4" s="373" t="s">
        <v>194</v>
      </c>
      <c r="DN4" s="375" t="s">
        <v>13</v>
      </c>
      <c r="DO4" s="378" t="s">
        <v>14</v>
      </c>
      <c r="DP4" s="371" t="s">
        <v>189</v>
      </c>
      <c r="DQ4" s="373" t="s">
        <v>191</v>
      </c>
      <c r="DR4" s="373" t="s">
        <v>192</v>
      </c>
      <c r="DS4" s="373" t="s">
        <v>193</v>
      </c>
      <c r="DT4" s="373" t="s">
        <v>194</v>
      </c>
      <c r="DU4" s="375" t="s">
        <v>13</v>
      </c>
      <c r="DV4" s="378" t="s">
        <v>14</v>
      </c>
      <c r="DW4" s="371" t="s">
        <v>189</v>
      </c>
      <c r="DX4" s="373" t="s">
        <v>191</v>
      </c>
      <c r="DY4" s="373" t="s">
        <v>192</v>
      </c>
      <c r="DZ4" s="373" t="s">
        <v>193</v>
      </c>
      <c r="EA4" s="373" t="s">
        <v>194</v>
      </c>
      <c r="EB4" s="375" t="s">
        <v>13</v>
      </c>
      <c r="EC4" s="378" t="s">
        <v>14</v>
      </c>
      <c r="ED4" s="371" t="s">
        <v>189</v>
      </c>
      <c r="EE4" s="373" t="s">
        <v>191</v>
      </c>
      <c r="EF4" s="373" t="s">
        <v>192</v>
      </c>
      <c r="EG4" s="373" t="s">
        <v>193</v>
      </c>
      <c r="EH4" s="373" t="s">
        <v>194</v>
      </c>
      <c r="EI4" s="375" t="s">
        <v>13</v>
      </c>
      <c r="EJ4" s="378" t="s">
        <v>14</v>
      </c>
      <c r="EK4" s="371" t="s">
        <v>189</v>
      </c>
      <c r="EL4" s="373" t="s">
        <v>191</v>
      </c>
      <c r="EM4" s="373" t="s">
        <v>192</v>
      </c>
      <c r="EN4" s="373" t="s">
        <v>193</v>
      </c>
      <c r="EO4" s="373" t="s">
        <v>194</v>
      </c>
      <c r="EP4" s="375" t="s">
        <v>13</v>
      </c>
      <c r="EQ4" s="378" t="s">
        <v>14</v>
      </c>
      <c r="ER4" s="371" t="s">
        <v>189</v>
      </c>
      <c r="ES4" s="373" t="s">
        <v>191</v>
      </c>
      <c r="ET4" s="373" t="s">
        <v>192</v>
      </c>
      <c r="EU4" s="373" t="s">
        <v>193</v>
      </c>
      <c r="EV4" s="373" t="s">
        <v>194</v>
      </c>
      <c r="EW4" s="375" t="s">
        <v>13</v>
      </c>
      <c r="EX4" s="378" t="s">
        <v>14</v>
      </c>
      <c r="EY4" s="371" t="s">
        <v>189</v>
      </c>
      <c r="EZ4" s="373" t="s">
        <v>191</v>
      </c>
      <c r="FA4" s="373" t="s">
        <v>192</v>
      </c>
      <c r="FB4" s="373" t="s">
        <v>193</v>
      </c>
      <c r="FC4" s="373" t="s">
        <v>194</v>
      </c>
      <c r="FD4" s="375" t="s">
        <v>13</v>
      </c>
      <c r="FE4" s="378" t="s">
        <v>14</v>
      </c>
      <c r="FF4" s="371" t="s">
        <v>189</v>
      </c>
      <c r="FG4" s="373" t="s">
        <v>191</v>
      </c>
      <c r="FH4" s="373" t="s">
        <v>192</v>
      </c>
      <c r="FI4" s="373" t="s">
        <v>193</v>
      </c>
      <c r="FJ4" s="373" t="s">
        <v>194</v>
      </c>
      <c r="FK4" s="375" t="s">
        <v>13</v>
      </c>
      <c r="FL4" s="378" t="s">
        <v>14</v>
      </c>
      <c r="FM4" s="371" t="s">
        <v>189</v>
      </c>
      <c r="FN4" s="373" t="s">
        <v>191</v>
      </c>
      <c r="FO4" s="373" t="s">
        <v>192</v>
      </c>
      <c r="FP4" s="373" t="s">
        <v>193</v>
      </c>
      <c r="FQ4" s="373" t="s">
        <v>194</v>
      </c>
      <c r="FR4" s="375" t="s">
        <v>13</v>
      </c>
      <c r="FS4" s="378" t="s">
        <v>14</v>
      </c>
      <c r="FT4" s="371" t="s">
        <v>189</v>
      </c>
      <c r="FU4" s="373" t="s">
        <v>191</v>
      </c>
      <c r="FV4" s="373" t="s">
        <v>192</v>
      </c>
      <c r="FW4" s="373" t="s">
        <v>193</v>
      </c>
      <c r="FX4" s="373" t="s">
        <v>194</v>
      </c>
      <c r="FY4" s="375" t="s">
        <v>13</v>
      </c>
      <c r="FZ4" s="378" t="s">
        <v>14</v>
      </c>
      <c r="GA4" s="371" t="s">
        <v>189</v>
      </c>
      <c r="GB4" s="373" t="s">
        <v>191</v>
      </c>
      <c r="GC4" s="373" t="s">
        <v>192</v>
      </c>
      <c r="GD4" s="373" t="s">
        <v>193</v>
      </c>
      <c r="GE4" s="373" t="s">
        <v>194</v>
      </c>
      <c r="GF4" s="375" t="s">
        <v>13</v>
      </c>
      <c r="GG4" s="378" t="s">
        <v>14</v>
      </c>
      <c r="GH4" s="371" t="s">
        <v>189</v>
      </c>
      <c r="GI4" s="373" t="s">
        <v>191</v>
      </c>
      <c r="GJ4" s="373" t="s">
        <v>192</v>
      </c>
      <c r="GK4" s="373" t="s">
        <v>193</v>
      </c>
      <c r="GL4" s="373" t="s">
        <v>194</v>
      </c>
      <c r="GM4" s="375" t="s">
        <v>13</v>
      </c>
      <c r="GN4" s="378" t="s">
        <v>14</v>
      </c>
      <c r="GO4" s="371" t="s">
        <v>189</v>
      </c>
      <c r="GP4" s="373" t="s">
        <v>191</v>
      </c>
      <c r="GQ4" s="373" t="s">
        <v>192</v>
      </c>
      <c r="GR4" s="373" t="s">
        <v>193</v>
      </c>
      <c r="GS4" s="373" t="s">
        <v>194</v>
      </c>
      <c r="GT4" s="375" t="s">
        <v>13</v>
      </c>
      <c r="GU4" s="378" t="s">
        <v>14</v>
      </c>
      <c r="GV4" s="371" t="s">
        <v>189</v>
      </c>
      <c r="GW4" s="373" t="s">
        <v>191</v>
      </c>
      <c r="GX4" s="373" t="s">
        <v>192</v>
      </c>
      <c r="GY4" s="373" t="s">
        <v>193</v>
      </c>
      <c r="GZ4" s="373" t="s">
        <v>194</v>
      </c>
      <c r="HA4" s="375" t="s">
        <v>13</v>
      </c>
      <c r="HB4" s="378" t="s">
        <v>14</v>
      </c>
      <c r="HC4" s="371" t="s">
        <v>189</v>
      </c>
      <c r="HD4" s="373" t="s">
        <v>191</v>
      </c>
      <c r="HE4" s="373" t="s">
        <v>192</v>
      </c>
      <c r="HF4" s="373" t="s">
        <v>193</v>
      </c>
      <c r="HG4" s="373" t="s">
        <v>194</v>
      </c>
      <c r="HH4" s="375" t="s">
        <v>13</v>
      </c>
      <c r="HI4" s="378" t="s">
        <v>14</v>
      </c>
      <c r="HJ4" s="371" t="s">
        <v>189</v>
      </c>
      <c r="HK4" s="373" t="s">
        <v>191</v>
      </c>
      <c r="HL4" s="373" t="s">
        <v>192</v>
      </c>
      <c r="HM4" s="373" t="s">
        <v>193</v>
      </c>
      <c r="HN4" s="373" t="s">
        <v>194</v>
      </c>
      <c r="HO4" s="375" t="s">
        <v>13</v>
      </c>
      <c r="HP4" s="378" t="s">
        <v>14</v>
      </c>
    </row>
    <row r="5" spans="1:226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Q5" s="371"/>
      <c r="AR5" s="373"/>
      <c r="AS5" s="373"/>
      <c r="AT5" s="373"/>
      <c r="AU5" s="373"/>
      <c r="AV5" s="376"/>
      <c r="AW5" s="379"/>
      <c r="AX5" s="371"/>
      <c r="AY5" s="373"/>
      <c r="AZ5" s="373"/>
      <c r="BA5" s="373"/>
      <c r="BB5" s="373"/>
      <c r="BC5" s="376"/>
      <c r="BD5" s="379"/>
      <c r="BE5" s="371"/>
      <c r="BF5" s="373"/>
      <c r="BG5" s="373"/>
      <c r="BH5" s="373"/>
      <c r="BI5" s="373"/>
      <c r="BJ5" s="376"/>
      <c r="BK5" s="379"/>
      <c r="BL5" s="371"/>
      <c r="BM5" s="373"/>
      <c r="BN5" s="373"/>
      <c r="BO5" s="373"/>
      <c r="BP5" s="373"/>
      <c r="BQ5" s="376"/>
      <c r="BR5" s="379"/>
      <c r="BS5" s="371"/>
      <c r="BT5" s="373"/>
      <c r="BU5" s="373"/>
      <c r="BV5" s="373"/>
      <c r="BW5" s="373"/>
      <c r="BX5" s="376"/>
      <c r="BY5" s="379"/>
      <c r="BZ5" s="371"/>
      <c r="CA5" s="373"/>
      <c r="CB5" s="373"/>
      <c r="CC5" s="373"/>
      <c r="CD5" s="373"/>
      <c r="CE5" s="376"/>
      <c r="CF5" s="379"/>
      <c r="CG5" s="371"/>
      <c r="CH5" s="373"/>
      <c r="CI5" s="373"/>
      <c r="CJ5" s="373"/>
      <c r="CK5" s="373"/>
      <c r="CL5" s="376"/>
      <c r="CM5" s="379"/>
      <c r="CN5" s="371"/>
      <c r="CO5" s="373"/>
      <c r="CP5" s="373"/>
      <c r="CQ5" s="373"/>
      <c r="CR5" s="373"/>
      <c r="CS5" s="376"/>
      <c r="CT5" s="379"/>
      <c r="CU5" s="371"/>
      <c r="CV5" s="373"/>
      <c r="CW5" s="373"/>
      <c r="CX5" s="373"/>
      <c r="CY5" s="373"/>
      <c r="CZ5" s="376"/>
      <c r="DA5" s="379"/>
      <c r="DB5" s="371"/>
      <c r="DC5" s="373"/>
      <c r="DD5" s="373"/>
      <c r="DE5" s="373"/>
      <c r="DF5" s="373"/>
      <c r="DG5" s="376"/>
      <c r="DH5" s="379"/>
      <c r="DI5" s="371"/>
      <c r="DJ5" s="373"/>
      <c r="DK5" s="373"/>
      <c r="DL5" s="373"/>
      <c r="DM5" s="373"/>
      <c r="DN5" s="376"/>
      <c r="DO5" s="379"/>
      <c r="DP5" s="371"/>
      <c r="DQ5" s="373"/>
      <c r="DR5" s="373"/>
      <c r="DS5" s="373"/>
      <c r="DT5" s="373"/>
      <c r="DU5" s="376"/>
      <c r="DV5" s="379"/>
      <c r="DW5" s="371"/>
      <c r="DX5" s="373"/>
      <c r="DY5" s="373"/>
      <c r="DZ5" s="373"/>
      <c r="EA5" s="373"/>
      <c r="EB5" s="376"/>
      <c r="EC5" s="379"/>
      <c r="ED5" s="371"/>
      <c r="EE5" s="373"/>
      <c r="EF5" s="373"/>
      <c r="EG5" s="373"/>
      <c r="EH5" s="373"/>
      <c r="EI5" s="376"/>
      <c r="EJ5" s="379"/>
      <c r="EK5" s="371"/>
      <c r="EL5" s="373"/>
      <c r="EM5" s="373"/>
      <c r="EN5" s="373"/>
      <c r="EO5" s="373"/>
      <c r="EP5" s="376"/>
      <c r="EQ5" s="379"/>
      <c r="ER5" s="371"/>
      <c r="ES5" s="373"/>
      <c r="ET5" s="373"/>
      <c r="EU5" s="373"/>
      <c r="EV5" s="373"/>
      <c r="EW5" s="376"/>
      <c r="EX5" s="379"/>
      <c r="EY5" s="371"/>
      <c r="EZ5" s="373"/>
      <c r="FA5" s="373"/>
      <c r="FB5" s="373"/>
      <c r="FC5" s="373"/>
      <c r="FD5" s="376"/>
      <c r="FE5" s="379"/>
      <c r="FF5" s="371"/>
      <c r="FG5" s="373"/>
      <c r="FH5" s="373"/>
      <c r="FI5" s="373"/>
      <c r="FJ5" s="373"/>
      <c r="FK5" s="376"/>
      <c r="FL5" s="379"/>
      <c r="FM5" s="371"/>
      <c r="FN5" s="373"/>
      <c r="FO5" s="373"/>
      <c r="FP5" s="373"/>
      <c r="FQ5" s="373"/>
      <c r="FR5" s="376"/>
      <c r="FS5" s="379"/>
      <c r="FT5" s="371"/>
      <c r="FU5" s="373"/>
      <c r="FV5" s="373"/>
      <c r="FW5" s="373"/>
      <c r="FX5" s="373"/>
      <c r="FY5" s="376"/>
      <c r="FZ5" s="379"/>
      <c r="GA5" s="371"/>
      <c r="GB5" s="373"/>
      <c r="GC5" s="373"/>
      <c r="GD5" s="373"/>
      <c r="GE5" s="373"/>
      <c r="GF5" s="376"/>
      <c r="GG5" s="379"/>
      <c r="GH5" s="371"/>
      <c r="GI5" s="373"/>
      <c r="GJ5" s="373"/>
      <c r="GK5" s="373"/>
      <c r="GL5" s="373"/>
      <c r="GM5" s="376"/>
      <c r="GN5" s="379"/>
      <c r="GO5" s="371"/>
      <c r="GP5" s="373"/>
      <c r="GQ5" s="373"/>
      <c r="GR5" s="373"/>
      <c r="GS5" s="373"/>
      <c r="GT5" s="376"/>
      <c r="GU5" s="379"/>
      <c r="GV5" s="371"/>
      <c r="GW5" s="373"/>
      <c r="GX5" s="373"/>
      <c r="GY5" s="373"/>
      <c r="GZ5" s="373"/>
      <c r="HA5" s="376"/>
      <c r="HB5" s="379"/>
      <c r="HC5" s="371"/>
      <c r="HD5" s="373"/>
      <c r="HE5" s="373"/>
      <c r="HF5" s="373"/>
      <c r="HG5" s="373"/>
      <c r="HH5" s="376"/>
      <c r="HI5" s="379"/>
      <c r="HJ5" s="371"/>
      <c r="HK5" s="373"/>
      <c r="HL5" s="373"/>
      <c r="HM5" s="373"/>
      <c r="HN5" s="373"/>
      <c r="HO5" s="376"/>
      <c r="HP5" s="379"/>
    </row>
    <row r="6" spans="1:226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Q6" s="372"/>
      <c r="AR6" s="374"/>
      <c r="AS6" s="374"/>
      <c r="AT6" s="374"/>
      <c r="AU6" s="374"/>
      <c r="AV6" s="377"/>
      <c r="AW6" s="380"/>
      <c r="AX6" s="372"/>
      <c r="AY6" s="374"/>
      <c r="AZ6" s="374"/>
      <c r="BA6" s="374"/>
      <c r="BB6" s="374"/>
      <c r="BC6" s="377"/>
      <c r="BD6" s="380"/>
      <c r="BE6" s="372"/>
      <c r="BF6" s="374"/>
      <c r="BG6" s="374"/>
      <c r="BH6" s="374"/>
      <c r="BI6" s="374"/>
      <c r="BJ6" s="377"/>
      <c r="BK6" s="380"/>
      <c r="BL6" s="372"/>
      <c r="BM6" s="374"/>
      <c r="BN6" s="374"/>
      <c r="BO6" s="374"/>
      <c r="BP6" s="374"/>
      <c r="BQ6" s="377"/>
      <c r="BR6" s="380"/>
      <c r="BS6" s="372"/>
      <c r="BT6" s="374"/>
      <c r="BU6" s="374"/>
      <c r="BV6" s="374"/>
      <c r="BW6" s="374"/>
      <c r="BX6" s="377"/>
      <c r="BY6" s="380"/>
      <c r="BZ6" s="372"/>
      <c r="CA6" s="374"/>
      <c r="CB6" s="374"/>
      <c r="CC6" s="374"/>
      <c r="CD6" s="374"/>
      <c r="CE6" s="377"/>
      <c r="CF6" s="380"/>
      <c r="CG6" s="372"/>
      <c r="CH6" s="374"/>
      <c r="CI6" s="374"/>
      <c r="CJ6" s="374"/>
      <c r="CK6" s="374"/>
      <c r="CL6" s="377"/>
      <c r="CM6" s="380"/>
      <c r="CN6" s="372"/>
      <c r="CO6" s="374"/>
      <c r="CP6" s="374"/>
      <c r="CQ6" s="374"/>
      <c r="CR6" s="374"/>
      <c r="CS6" s="377"/>
      <c r="CT6" s="380"/>
      <c r="CU6" s="372"/>
      <c r="CV6" s="374"/>
      <c r="CW6" s="374"/>
      <c r="CX6" s="374"/>
      <c r="CY6" s="374"/>
      <c r="CZ6" s="377"/>
      <c r="DA6" s="380"/>
      <c r="DB6" s="372"/>
      <c r="DC6" s="374"/>
      <c r="DD6" s="374"/>
      <c r="DE6" s="374"/>
      <c r="DF6" s="374"/>
      <c r="DG6" s="377"/>
      <c r="DH6" s="380"/>
      <c r="DI6" s="372"/>
      <c r="DJ6" s="374"/>
      <c r="DK6" s="374"/>
      <c r="DL6" s="374"/>
      <c r="DM6" s="374"/>
      <c r="DN6" s="377"/>
      <c r="DO6" s="380"/>
      <c r="DP6" s="372"/>
      <c r="DQ6" s="374"/>
      <c r="DR6" s="374"/>
      <c r="DS6" s="374"/>
      <c r="DT6" s="374"/>
      <c r="DU6" s="377"/>
      <c r="DV6" s="380"/>
      <c r="DW6" s="372"/>
      <c r="DX6" s="374"/>
      <c r="DY6" s="374"/>
      <c r="DZ6" s="374"/>
      <c r="EA6" s="374"/>
      <c r="EB6" s="377"/>
      <c r="EC6" s="380"/>
      <c r="ED6" s="372"/>
      <c r="EE6" s="374"/>
      <c r="EF6" s="374"/>
      <c r="EG6" s="374"/>
      <c r="EH6" s="374"/>
      <c r="EI6" s="377"/>
      <c r="EJ6" s="380"/>
      <c r="EK6" s="372"/>
      <c r="EL6" s="374"/>
      <c r="EM6" s="374"/>
      <c r="EN6" s="374"/>
      <c r="EO6" s="374"/>
      <c r="EP6" s="377"/>
      <c r="EQ6" s="380"/>
      <c r="ER6" s="372"/>
      <c r="ES6" s="374"/>
      <c r="ET6" s="374"/>
      <c r="EU6" s="374"/>
      <c r="EV6" s="374"/>
      <c r="EW6" s="377"/>
      <c r="EX6" s="380"/>
      <c r="EY6" s="372"/>
      <c r="EZ6" s="374"/>
      <c r="FA6" s="374"/>
      <c r="FB6" s="374"/>
      <c r="FC6" s="374"/>
      <c r="FD6" s="377"/>
      <c r="FE6" s="380"/>
      <c r="FF6" s="372"/>
      <c r="FG6" s="374"/>
      <c r="FH6" s="374"/>
      <c r="FI6" s="374"/>
      <c r="FJ6" s="374"/>
      <c r="FK6" s="377"/>
      <c r="FL6" s="380"/>
      <c r="FM6" s="372"/>
      <c r="FN6" s="374"/>
      <c r="FO6" s="374"/>
      <c r="FP6" s="374"/>
      <c r="FQ6" s="374"/>
      <c r="FR6" s="377"/>
      <c r="FS6" s="380"/>
      <c r="FT6" s="372"/>
      <c r="FU6" s="374"/>
      <c r="FV6" s="374"/>
      <c r="FW6" s="374"/>
      <c r="FX6" s="374"/>
      <c r="FY6" s="377"/>
      <c r="FZ6" s="380"/>
      <c r="GA6" s="372"/>
      <c r="GB6" s="374"/>
      <c r="GC6" s="374"/>
      <c r="GD6" s="374"/>
      <c r="GE6" s="374"/>
      <c r="GF6" s="377"/>
      <c r="GG6" s="380"/>
      <c r="GH6" s="372"/>
      <c r="GI6" s="374"/>
      <c r="GJ6" s="374"/>
      <c r="GK6" s="374"/>
      <c r="GL6" s="374"/>
      <c r="GM6" s="377"/>
      <c r="GN6" s="380"/>
      <c r="GO6" s="372"/>
      <c r="GP6" s="374"/>
      <c r="GQ6" s="374"/>
      <c r="GR6" s="374"/>
      <c r="GS6" s="374"/>
      <c r="GT6" s="377"/>
      <c r="GU6" s="380"/>
      <c r="GV6" s="372"/>
      <c r="GW6" s="374"/>
      <c r="GX6" s="374"/>
      <c r="GY6" s="374"/>
      <c r="GZ6" s="374"/>
      <c r="HA6" s="377"/>
      <c r="HB6" s="380"/>
      <c r="HC6" s="372"/>
      <c r="HD6" s="374"/>
      <c r="HE6" s="374"/>
      <c r="HF6" s="374"/>
      <c r="HG6" s="374"/>
      <c r="HH6" s="377"/>
      <c r="HI6" s="380"/>
      <c r="HJ6" s="372"/>
      <c r="HK6" s="374"/>
      <c r="HL6" s="374"/>
      <c r="HM6" s="374"/>
      <c r="HN6" s="374"/>
      <c r="HO6" s="377"/>
      <c r="HP6" s="380"/>
    </row>
    <row r="7" spans="1:226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6"/>
      <c r="P7" s="115"/>
      <c r="Q7" s="115"/>
      <c r="R7" s="5"/>
      <c r="S7" s="2"/>
      <c r="T7" s="5"/>
      <c r="V7" s="5"/>
      <c r="AL7" s="80">
        <v>201</v>
      </c>
      <c r="AQ7" s="104"/>
      <c r="AR7" s="1"/>
      <c r="AS7" s="1"/>
      <c r="AT7" s="1"/>
      <c r="AU7" s="298">
        <f>IFERROR(VLOOKUP(AQ1,$B$16:$AK$25,$AJ$13,FALSE),0)</f>
        <v>0</v>
      </c>
      <c r="AV7" s="1"/>
      <c r="AW7" s="1"/>
      <c r="AX7" s="104"/>
      <c r="AY7" s="1"/>
      <c r="AZ7" s="1"/>
      <c r="BA7" s="1"/>
      <c r="BB7" s="298">
        <f>IFERROR(VLOOKUP(AX1,$B$16:$AK$25,$AJ$13,FALSE),0)</f>
        <v>0</v>
      </c>
      <c r="BC7" s="1"/>
      <c r="BD7" s="1"/>
      <c r="BE7" s="104"/>
      <c r="BF7" s="1"/>
      <c r="BG7" s="1"/>
      <c r="BH7" s="1"/>
      <c r="BI7" s="298">
        <f>IFERROR(VLOOKUP(BE1,$B$16:$AK$25,$AJ$13,FALSE),0)</f>
        <v>0</v>
      </c>
      <c r="BJ7" s="1"/>
      <c r="BK7" s="1"/>
      <c r="BL7" s="104"/>
      <c r="BM7" s="1"/>
      <c r="BN7" s="1"/>
      <c r="BO7" s="1"/>
      <c r="BP7" s="298">
        <f>IFERROR(VLOOKUP(BL1,$B$16:$AK$25,$AJ$13,FALSE),0)</f>
        <v>0</v>
      </c>
      <c r="BQ7" s="1"/>
      <c r="BR7" s="1"/>
      <c r="BS7" s="104"/>
      <c r="BT7" s="1"/>
      <c r="BU7" s="1"/>
      <c r="BV7" s="1"/>
      <c r="BW7" s="298">
        <f>IFERROR(VLOOKUP(BS1,$B$16:$AK$25,$AJ$13,FALSE),0)</f>
        <v>0</v>
      </c>
      <c r="BX7" s="1"/>
      <c r="BY7" s="1"/>
      <c r="BZ7" s="104"/>
      <c r="CA7" s="1"/>
      <c r="CB7" s="1"/>
      <c r="CC7" s="1"/>
      <c r="CD7" s="298">
        <f>IFERROR(VLOOKUP(BZ1,$B$16:$AK$25,$AJ$13,FALSE),0)</f>
        <v>0</v>
      </c>
      <c r="CE7" s="1"/>
      <c r="CF7" s="1"/>
      <c r="CG7" s="104"/>
      <c r="CH7" s="1"/>
      <c r="CI7" s="1"/>
      <c r="CJ7" s="1"/>
      <c r="CK7" s="298">
        <f>IFERROR(VLOOKUP(CG1,$B$16:$AK$25,$AJ$13,FALSE),0)</f>
        <v>0</v>
      </c>
      <c r="CL7" s="1"/>
      <c r="CM7" s="1"/>
      <c r="CN7" s="104"/>
      <c r="CO7" s="1"/>
      <c r="CP7" s="1"/>
      <c r="CQ7" s="1"/>
      <c r="CR7" s="298">
        <f>IFERROR(VLOOKUP(CN1,$B$16:$AK$25,$AJ$13,FALSE),0)</f>
        <v>0</v>
      </c>
      <c r="CS7" s="1"/>
      <c r="CT7" s="1"/>
      <c r="CU7" s="104"/>
      <c r="CV7" s="1"/>
      <c r="CW7" s="1"/>
      <c r="CX7" s="1"/>
      <c r="CY7" s="298">
        <f>IFERROR(VLOOKUP(CU1,$B$16:$AK$25,$AJ$13,FALSE),0)</f>
        <v>0</v>
      </c>
      <c r="CZ7" s="1"/>
      <c r="DA7" s="1"/>
      <c r="DB7" s="104"/>
      <c r="DC7" s="1"/>
      <c r="DD7" s="1"/>
      <c r="DE7" s="1"/>
      <c r="DF7" s="298">
        <f>IFERROR(VLOOKUP(DB1,$B$16:$AK$25,$AJ$13,FALSE),0)</f>
        <v>0</v>
      </c>
      <c r="DG7" s="1"/>
      <c r="DH7" s="1"/>
      <c r="DI7" s="104"/>
      <c r="DJ7" s="1"/>
      <c r="DK7" s="1"/>
      <c r="DL7" s="1"/>
      <c r="DM7" s="298">
        <f>IFERROR(VLOOKUP(DI1,$B$16:$AK$25,$AJ$13,FALSE),0)</f>
        <v>0</v>
      </c>
      <c r="DN7" s="1"/>
      <c r="DO7" s="1"/>
      <c r="DP7" s="104"/>
      <c r="DQ7" s="1"/>
      <c r="DR7" s="1"/>
      <c r="DS7" s="1"/>
      <c r="DT7" s="298">
        <f>IFERROR(VLOOKUP(DP1,$B$16:$AK$25,$AJ$13,FALSE),0)</f>
        <v>0</v>
      </c>
      <c r="DU7" s="1"/>
      <c r="DV7" s="1"/>
      <c r="DW7" s="104"/>
      <c r="DX7" s="1"/>
      <c r="DY7" s="1"/>
      <c r="DZ7" s="1"/>
      <c r="EA7" s="298">
        <f>IFERROR(VLOOKUP(DW1,$B$16:$AK$25,$AJ$13,FALSE),0)</f>
        <v>0</v>
      </c>
      <c r="EB7" s="1"/>
      <c r="EC7" s="1"/>
      <c r="ED7" s="104"/>
      <c r="EE7" s="1"/>
      <c r="EF7" s="1"/>
      <c r="EG7" s="1"/>
      <c r="EH7" s="298">
        <f>IFERROR(VLOOKUP(ED1,$B$16:$AK$25,$AJ$13,FALSE),0)</f>
        <v>0</v>
      </c>
      <c r="EI7" s="1"/>
      <c r="EJ7" s="1"/>
      <c r="EK7" s="104"/>
      <c r="EL7" s="1"/>
      <c r="EM7" s="1"/>
      <c r="EN7" s="1"/>
      <c r="EO7" s="298">
        <f>IFERROR(VLOOKUP(EK1,$B$16:$AK$25,$AJ$13,FALSE),0)</f>
        <v>0</v>
      </c>
      <c r="EP7" s="1"/>
      <c r="EQ7" s="1"/>
      <c r="ER7" s="104"/>
      <c r="ES7" s="1"/>
      <c r="ET7" s="1"/>
      <c r="EU7" s="1"/>
      <c r="EV7" s="298">
        <f>IFERROR(VLOOKUP(ER1,$B$16:$AK$25,$AJ$13,FALSE),0)</f>
        <v>0</v>
      </c>
      <c r="EW7" s="1"/>
      <c r="EX7" s="1"/>
      <c r="EY7" s="104"/>
      <c r="EZ7" s="1"/>
      <c r="FA7" s="1"/>
      <c r="FB7" s="1"/>
      <c r="FC7" s="298">
        <f>IFERROR(VLOOKUP(EY1,$B$16:$AK$25,$AJ$13,FALSE),0)</f>
        <v>0</v>
      </c>
      <c r="FD7" s="1"/>
      <c r="FE7" s="1"/>
      <c r="FF7" s="104"/>
      <c r="FG7" s="1"/>
      <c r="FH7" s="1"/>
      <c r="FI7" s="1"/>
      <c r="FJ7" s="298">
        <f>IFERROR(VLOOKUP(FF1,$B$16:$AK$25,$AJ$13,FALSE),0)</f>
        <v>0</v>
      </c>
      <c r="FK7" s="1"/>
      <c r="FL7" s="1"/>
      <c r="FM7" s="104"/>
      <c r="FN7" s="1"/>
      <c r="FO7" s="1"/>
      <c r="FP7" s="1"/>
      <c r="FQ7" s="298">
        <f>IFERROR(VLOOKUP(FM1,$B$16:$AK$25,$AJ$13,FALSE),0)</f>
        <v>0</v>
      </c>
      <c r="FR7" s="1"/>
      <c r="FS7" s="1"/>
      <c r="FT7" s="104"/>
      <c r="FU7" s="1"/>
      <c r="FV7" s="1"/>
      <c r="FW7" s="1"/>
      <c r="FX7" s="298">
        <f>IFERROR(VLOOKUP(FT1,$B$16:$AK$25,$AJ$13,FALSE),0)</f>
        <v>0</v>
      </c>
      <c r="FY7" s="1"/>
      <c r="FZ7" s="1"/>
      <c r="GA7" s="104"/>
      <c r="GB7" s="1"/>
      <c r="GC7" s="1"/>
      <c r="GD7" s="1"/>
      <c r="GE7" s="298">
        <f>IFERROR(VLOOKUP(GA1,$B$16:$AK$25,$AJ$13,FALSE),0)</f>
        <v>0</v>
      </c>
      <c r="GF7" s="1"/>
      <c r="GG7" s="1"/>
      <c r="GH7" s="104"/>
      <c r="GI7" s="1"/>
      <c r="GJ7" s="1"/>
      <c r="GK7" s="1"/>
      <c r="GL7" s="298">
        <f>IFERROR(VLOOKUP(GH1,$B$16:$AK$25,$AJ$13,FALSE),0)</f>
        <v>0</v>
      </c>
      <c r="GM7" s="1"/>
      <c r="GN7" s="1"/>
      <c r="GO7" s="104"/>
      <c r="GP7" s="1"/>
      <c r="GQ7" s="1"/>
      <c r="GR7" s="1"/>
      <c r="GS7" s="298">
        <f>IFERROR(VLOOKUP(GO1,$B$16:$AK$25,$AJ$13,FALSE),0)</f>
        <v>0</v>
      </c>
      <c r="GT7" s="1"/>
      <c r="GU7" s="1"/>
      <c r="GV7" s="104"/>
      <c r="GW7" s="1"/>
      <c r="GX7" s="1"/>
      <c r="GY7" s="1"/>
      <c r="GZ7" s="298">
        <f>IFERROR(VLOOKUP(GV1,$B$16:$AK$25,$AJ$13,FALSE),0)</f>
        <v>0</v>
      </c>
      <c r="HA7" s="1"/>
      <c r="HB7" s="1"/>
      <c r="HC7" s="104"/>
      <c r="HD7" s="1"/>
      <c r="HE7" s="1"/>
      <c r="HF7" s="1"/>
      <c r="HG7" s="298">
        <f>IFERROR(VLOOKUP(HC1,$B$16:$AK$25,$AJ$13,FALSE),0)</f>
        <v>0</v>
      </c>
      <c r="HH7" s="1"/>
      <c r="HI7" s="1"/>
      <c r="HJ7" s="104"/>
      <c r="HK7" s="1"/>
      <c r="HL7" s="1"/>
      <c r="HM7" s="1"/>
      <c r="HN7" s="298">
        <f>IFERROR(VLOOKUP(HJ1,$B$16:$AK$25,$AJ$13,FALSE),0)</f>
        <v>0</v>
      </c>
      <c r="HO7" s="1"/>
      <c r="HP7" s="1"/>
    </row>
    <row r="8" spans="1:226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6"/>
      <c r="P8" s="115"/>
      <c r="Q8" s="115"/>
      <c r="R8" s="5"/>
      <c r="S8" s="2"/>
      <c r="T8" s="5"/>
      <c r="V8" s="5"/>
      <c r="AQ8" s="1"/>
      <c r="AR8" s="1"/>
      <c r="AS8" s="1"/>
      <c r="AT8" s="1"/>
      <c r="AU8" s="80" t="s">
        <v>228</v>
      </c>
      <c r="AV8" s="1"/>
      <c r="AW8" s="1"/>
      <c r="AX8" s="1"/>
      <c r="AY8" s="1"/>
      <c r="AZ8" s="1"/>
      <c r="BA8" s="1"/>
      <c r="BB8" s="80" t="s">
        <v>228</v>
      </c>
      <c r="BC8" s="1"/>
      <c r="BD8" s="1"/>
      <c r="BE8" s="1"/>
      <c r="BF8" s="1"/>
      <c r="BG8" s="1"/>
      <c r="BH8" s="1"/>
      <c r="BI8" s="80" t="s">
        <v>228</v>
      </c>
      <c r="BJ8" s="1"/>
      <c r="BK8" s="1"/>
      <c r="BL8" s="1"/>
      <c r="BM8" s="1"/>
      <c r="BN8" s="1"/>
      <c r="BO8" s="1"/>
      <c r="BP8" s="80" t="s">
        <v>228</v>
      </c>
      <c r="BQ8" s="1"/>
      <c r="BR8" s="1"/>
      <c r="BS8" s="1"/>
      <c r="BT8" s="1"/>
      <c r="BU8" s="1"/>
      <c r="BV8" s="1"/>
      <c r="BW8" s="80" t="s">
        <v>228</v>
      </c>
      <c r="BX8" s="1"/>
      <c r="BY8" s="1"/>
      <c r="BZ8" s="1"/>
      <c r="CA8" s="1"/>
      <c r="CB8" s="1"/>
      <c r="CC8" s="1"/>
      <c r="CD8" s="80" t="s">
        <v>228</v>
      </c>
      <c r="CE8" s="1"/>
      <c r="CF8" s="1"/>
      <c r="CG8" s="1"/>
      <c r="CH8" s="1"/>
      <c r="CI8" s="1"/>
      <c r="CJ8" s="1"/>
      <c r="CK8" s="80" t="s">
        <v>228</v>
      </c>
      <c r="CL8" s="1"/>
      <c r="CM8" s="1"/>
      <c r="CN8" s="1"/>
      <c r="CO8" s="1"/>
      <c r="CP8" s="1"/>
      <c r="CQ8" s="1"/>
      <c r="CR8" s="80" t="s">
        <v>228</v>
      </c>
      <c r="CS8" s="1"/>
      <c r="CT8" s="1"/>
      <c r="CU8" s="1"/>
      <c r="CV8" s="1"/>
      <c r="CW8" s="1"/>
      <c r="CX8" s="1"/>
      <c r="CY8" s="80" t="s">
        <v>228</v>
      </c>
      <c r="CZ8" s="1"/>
      <c r="DA8" s="1"/>
      <c r="DB8" s="1"/>
      <c r="DC8" s="1"/>
      <c r="DD8" s="1"/>
      <c r="DE8" s="1"/>
      <c r="DF8" s="80" t="s">
        <v>228</v>
      </c>
      <c r="DG8" s="1"/>
      <c r="DH8" s="1"/>
      <c r="DI8" s="1"/>
      <c r="DJ8" s="1"/>
      <c r="DK8" s="1"/>
      <c r="DL8" s="1"/>
      <c r="DM8" s="80" t="s">
        <v>228</v>
      </c>
      <c r="DN8" s="1"/>
      <c r="DO8" s="1"/>
      <c r="DP8" s="1"/>
      <c r="DQ8" s="1"/>
      <c r="DR8" s="1"/>
      <c r="DS8" s="1"/>
      <c r="DT8" s="80" t="s">
        <v>228</v>
      </c>
      <c r="DU8" s="1"/>
      <c r="DV8" s="1"/>
      <c r="DW8" s="1"/>
      <c r="DX8" s="1"/>
      <c r="DY8" s="1"/>
      <c r="DZ8" s="1"/>
      <c r="EA8" s="80" t="s">
        <v>228</v>
      </c>
      <c r="EB8" s="1"/>
      <c r="EC8" s="1"/>
      <c r="ED8" s="1"/>
      <c r="EE8" s="1"/>
      <c r="EF8" s="1"/>
      <c r="EG8" s="1"/>
      <c r="EH8" s="80" t="s">
        <v>228</v>
      </c>
      <c r="EI8" s="1"/>
      <c r="EJ8" s="1"/>
      <c r="EK8" s="1"/>
      <c r="EL8" s="1"/>
      <c r="EM8" s="1"/>
      <c r="EN8" s="1"/>
      <c r="EO8" s="80" t="s">
        <v>228</v>
      </c>
      <c r="EP8" s="1"/>
      <c r="EQ8" s="1"/>
      <c r="ER8" s="1"/>
      <c r="ES8" s="1"/>
      <c r="ET8" s="1"/>
      <c r="EU8" s="1"/>
      <c r="EV8" s="80" t="s">
        <v>228</v>
      </c>
      <c r="EW8" s="1"/>
      <c r="EX8" s="1"/>
      <c r="EY8" s="1"/>
      <c r="EZ8" s="1"/>
      <c r="FA8" s="1"/>
      <c r="FB8" s="1"/>
      <c r="FC8" s="80" t="s">
        <v>228</v>
      </c>
      <c r="FD8" s="1"/>
      <c r="FE8" s="1"/>
      <c r="FF8" s="1"/>
      <c r="FG8" s="1"/>
      <c r="FH8" s="1"/>
      <c r="FI8" s="1"/>
      <c r="FJ8" s="80" t="s">
        <v>228</v>
      </c>
      <c r="FK8" s="1"/>
      <c r="FL8" s="1"/>
      <c r="FM8" s="1"/>
      <c r="FN8" s="1"/>
      <c r="FO8" s="1"/>
      <c r="FP8" s="1"/>
      <c r="FQ8" s="80" t="s">
        <v>228</v>
      </c>
      <c r="FR8" s="1"/>
      <c r="FS8" s="1"/>
      <c r="FT8" s="1"/>
      <c r="FU8" s="1"/>
      <c r="FV8" s="1"/>
      <c r="FW8" s="1"/>
      <c r="FX8" s="80" t="s">
        <v>228</v>
      </c>
      <c r="FY8" s="1"/>
      <c r="FZ8" s="1"/>
      <c r="GA8" s="1"/>
      <c r="GB8" s="1"/>
      <c r="GC8" s="1"/>
      <c r="GD8" s="1"/>
      <c r="GE8" s="80" t="s">
        <v>228</v>
      </c>
      <c r="GF8" s="1"/>
      <c r="GG8" s="1"/>
      <c r="GH8" s="1"/>
      <c r="GI8" s="1"/>
      <c r="GJ8" s="1"/>
      <c r="GK8" s="1"/>
      <c r="GL8" s="80" t="s">
        <v>228</v>
      </c>
      <c r="GM8" s="1"/>
      <c r="GN8" s="1"/>
      <c r="GO8" s="1"/>
      <c r="GP8" s="1"/>
      <c r="GQ8" s="1"/>
      <c r="GR8" s="1"/>
      <c r="GS8" s="80" t="s">
        <v>228</v>
      </c>
      <c r="GT8" s="1"/>
      <c r="GU8" s="1"/>
      <c r="GV8" s="1"/>
      <c r="GW8" s="1"/>
      <c r="GX8" s="1"/>
      <c r="GY8" s="1"/>
      <c r="GZ8" s="80" t="s">
        <v>228</v>
      </c>
      <c r="HA8" s="1"/>
      <c r="HB8" s="1"/>
      <c r="HC8" s="1"/>
      <c r="HD8" s="1"/>
      <c r="HE8" s="1"/>
      <c r="HF8" s="1"/>
      <c r="HG8" s="80" t="s">
        <v>228</v>
      </c>
      <c r="HH8" s="1"/>
      <c r="HI8" s="1"/>
      <c r="HJ8" s="1"/>
      <c r="HK8" s="1"/>
      <c r="HL8" s="1"/>
      <c r="HM8" s="1"/>
      <c r="HN8" s="80" t="s">
        <v>228</v>
      </c>
      <c r="HO8" s="1"/>
      <c r="HP8" s="1"/>
    </row>
    <row r="9" spans="1:226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6"/>
      <c r="P9" s="115"/>
      <c r="Q9" s="115"/>
      <c r="R9" s="2"/>
      <c r="S9" s="2"/>
      <c r="T9" s="2"/>
      <c r="V9" s="2"/>
    </row>
    <row r="10" spans="1:226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6"/>
      <c r="P10" s="115"/>
      <c r="Q10" s="115"/>
      <c r="R10" s="2"/>
      <c r="S10" s="2"/>
      <c r="T10" s="2"/>
      <c r="V10" s="2"/>
    </row>
    <row r="11" spans="1:226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6" x14ac:dyDescent="0.25">
      <c r="A12" s="6" t="s">
        <v>4</v>
      </c>
      <c r="B12" s="6"/>
      <c r="D12" s="92"/>
      <c r="L12" s="10"/>
      <c r="M12" s="10"/>
    </row>
    <row r="13" spans="1:226" ht="13.5" thickBot="1" x14ac:dyDescent="0.3">
      <c r="B13" s="1">
        <v>1</v>
      </c>
      <c r="C13" s="2">
        <f>+B13+1</f>
        <v>2</v>
      </c>
      <c r="D13" s="2">
        <f t="shared" ref="D13:AX13" si="22">+C13+1</f>
        <v>3</v>
      </c>
      <c r="E13" s="2">
        <f t="shared" si="22"/>
        <v>4</v>
      </c>
      <c r="F13" s="2">
        <f t="shared" si="22"/>
        <v>5</v>
      </c>
      <c r="G13" s="2">
        <f t="shared" si="22"/>
        <v>6</v>
      </c>
      <c r="H13" s="2">
        <f t="shared" si="22"/>
        <v>7</v>
      </c>
      <c r="I13" s="2">
        <f t="shared" si="22"/>
        <v>8</v>
      </c>
      <c r="J13" s="2">
        <f t="shared" si="22"/>
        <v>9</v>
      </c>
      <c r="K13" s="2">
        <f t="shared" si="22"/>
        <v>10</v>
      </c>
      <c r="L13" s="2">
        <f t="shared" si="22"/>
        <v>11</v>
      </c>
      <c r="M13" s="2">
        <f t="shared" si="22"/>
        <v>12</v>
      </c>
      <c r="N13" s="2">
        <f t="shared" si="22"/>
        <v>13</v>
      </c>
      <c r="O13" s="2">
        <f t="shared" si="22"/>
        <v>14</v>
      </c>
      <c r="P13" s="2">
        <f t="shared" si="22"/>
        <v>15</v>
      </c>
      <c r="Q13" s="2">
        <f t="shared" si="22"/>
        <v>16</v>
      </c>
      <c r="R13" s="2">
        <f t="shared" si="22"/>
        <v>17</v>
      </c>
      <c r="S13" s="2">
        <f t="shared" si="22"/>
        <v>18</v>
      </c>
      <c r="T13" s="2">
        <f t="shared" si="22"/>
        <v>19</v>
      </c>
      <c r="U13" s="2">
        <f t="shared" si="22"/>
        <v>20</v>
      </c>
      <c r="V13" s="2">
        <f t="shared" si="22"/>
        <v>21</v>
      </c>
      <c r="W13" s="2">
        <f t="shared" si="22"/>
        <v>22</v>
      </c>
      <c r="X13" s="2">
        <f t="shared" si="22"/>
        <v>23</v>
      </c>
      <c r="Y13" s="2">
        <f t="shared" si="22"/>
        <v>24</v>
      </c>
      <c r="Z13" s="2">
        <f t="shared" si="22"/>
        <v>25</v>
      </c>
      <c r="AA13" s="2">
        <f t="shared" si="22"/>
        <v>26</v>
      </c>
      <c r="AB13" s="2">
        <f t="shared" si="22"/>
        <v>27</v>
      </c>
      <c r="AC13" s="2">
        <f t="shared" si="22"/>
        <v>28</v>
      </c>
      <c r="AD13" s="2">
        <f t="shared" si="22"/>
        <v>29</v>
      </c>
      <c r="AE13" s="2">
        <f t="shared" si="22"/>
        <v>30</v>
      </c>
      <c r="AF13" s="2">
        <f t="shared" si="22"/>
        <v>31</v>
      </c>
      <c r="AG13" s="2">
        <f t="shared" si="22"/>
        <v>32</v>
      </c>
      <c r="AH13" s="2">
        <f t="shared" si="22"/>
        <v>33</v>
      </c>
      <c r="AI13" s="2">
        <f t="shared" si="22"/>
        <v>34</v>
      </c>
      <c r="AJ13" s="2">
        <f t="shared" si="22"/>
        <v>35</v>
      </c>
      <c r="AK13" s="2">
        <f t="shared" si="22"/>
        <v>36</v>
      </c>
      <c r="AL13" s="2">
        <f t="shared" si="22"/>
        <v>37</v>
      </c>
      <c r="AM13" s="2">
        <f t="shared" si="22"/>
        <v>38</v>
      </c>
      <c r="AN13" s="2">
        <f t="shared" si="22"/>
        <v>39</v>
      </c>
      <c r="AO13" s="2">
        <f t="shared" si="22"/>
        <v>40</v>
      </c>
      <c r="AP13" s="2">
        <f t="shared" si="22"/>
        <v>41</v>
      </c>
      <c r="AQ13" s="2">
        <f t="shared" si="22"/>
        <v>42</v>
      </c>
      <c r="AR13" s="2">
        <f t="shared" si="22"/>
        <v>43</v>
      </c>
      <c r="AS13" s="2">
        <f t="shared" si="22"/>
        <v>44</v>
      </c>
      <c r="AT13" s="2">
        <f t="shared" si="22"/>
        <v>45</v>
      </c>
      <c r="AU13" s="2">
        <f t="shared" si="22"/>
        <v>46</v>
      </c>
      <c r="AV13" s="2">
        <f t="shared" si="22"/>
        <v>47</v>
      </c>
      <c r="AW13" s="2">
        <f t="shared" si="22"/>
        <v>48</v>
      </c>
      <c r="AX13" s="2">
        <f t="shared" si="22"/>
        <v>49</v>
      </c>
    </row>
    <row r="14" spans="1:226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Q14" s="16"/>
      <c r="AR14" s="16"/>
      <c r="AS14" s="16"/>
      <c r="AT14" s="16"/>
      <c r="AU14" s="16"/>
      <c r="AV14" s="16"/>
      <c r="AW14" s="16"/>
    </row>
    <row r="15" spans="1:226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90"/>
      <c r="AI15" s="90"/>
      <c r="AJ15" s="11" t="s">
        <v>16</v>
      </c>
      <c r="AK15" s="11" t="s">
        <v>17</v>
      </c>
      <c r="AL15" s="294" t="s">
        <v>222</v>
      </c>
      <c r="AQ15" s="18"/>
      <c r="AR15" s="18"/>
      <c r="AS15" s="18"/>
      <c r="AT15" s="18"/>
      <c r="AU15" s="18"/>
      <c r="AV15" s="18"/>
      <c r="AW15" s="18"/>
      <c r="GI15" s="1" t="s">
        <v>197</v>
      </c>
    </row>
    <row r="16" spans="1:226" s="16" customFormat="1" ht="21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23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4"/>
      <c r="AI16" s="14"/>
      <c r="AJ16" s="17"/>
      <c r="AK16" s="17">
        <f t="shared" ref="AK16:AK25" si="24">+U16-AJ16</f>
        <v>0</v>
      </c>
      <c r="AL16" s="295">
        <f>AJ16-N16</f>
        <v>0</v>
      </c>
      <c r="AQ16" s="18"/>
      <c r="AR16" s="18"/>
      <c r="AS16" s="18"/>
      <c r="AT16" s="18"/>
      <c r="AU16" s="18"/>
      <c r="AV16" s="18"/>
      <c r="AW16" s="18"/>
    </row>
    <row r="17" spans="1:38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23"/>
        <v>0</v>
      </c>
      <c r="N17" s="95"/>
      <c r="O17" s="29">
        <f t="shared" ref="O17:O25" si="25">+SUM(J17:L17)</f>
        <v>0</v>
      </c>
      <c r="P17" s="35">
        <f t="shared" ref="P17:P25" si="26">IF(N17&gt;M17,N17-O17-M17,0)</f>
        <v>0</v>
      </c>
      <c r="Q17" s="36">
        <f t="shared" ref="Q17:Q25" si="27">IF(N17="",0,IF(M17&gt;N17,M17-N17-O17,0))</f>
        <v>0</v>
      </c>
      <c r="S17" s="88"/>
      <c r="T17" s="19">
        <f t="shared" ref="T17:T25" si="28">S17-M17</f>
        <v>0</v>
      </c>
      <c r="U17" s="15">
        <f t="shared" ref="U17:U25" si="29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4"/>
      <c r="AI17" s="14"/>
      <c r="AJ17" s="17"/>
      <c r="AK17" s="19">
        <f t="shared" si="24"/>
        <v>0</v>
      </c>
      <c r="AL17" s="295">
        <f t="shared" ref="AL17:AL25" si="30">AJ17-N17</f>
        <v>0</v>
      </c>
    </row>
    <row r="18" spans="1:38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0"/>
      <c r="I18" s="147"/>
      <c r="J18" s="148"/>
      <c r="K18" s="149"/>
      <c r="L18" s="147"/>
      <c r="M18" s="33">
        <f t="shared" si="23"/>
        <v>0</v>
      </c>
      <c r="N18" s="95"/>
      <c r="O18" s="29">
        <f t="shared" si="25"/>
        <v>0</v>
      </c>
      <c r="P18" s="35">
        <f t="shared" si="26"/>
        <v>0</v>
      </c>
      <c r="Q18" s="36">
        <f t="shared" si="27"/>
        <v>0</v>
      </c>
      <c r="S18" s="88"/>
      <c r="T18" s="19">
        <f t="shared" si="28"/>
        <v>0</v>
      </c>
      <c r="U18" s="15">
        <f t="shared" si="29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4"/>
      <c r="AI18" s="14"/>
      <c r="AJ18" s="17"/>
      <c r="AK18" s="19">
        <f t="shared" si="24"/>
        <v>0</v>
      </c>
      <c r="AL18" s="295">
        <f t="shared" si="30"/>
        <v>0</v>
      </c>
    </row>
    <row r="19" spans="1:38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23"/>
        <v>0</v>
      </c>
      <c r="N19" s="95"/>
      <c r="O19" s="29">
        <f t="shared" si="25"/>
        <v>0</v>
      </c>
      <c r="P19" s="35">
        <f t="shared" si="26"/>
        <v>0</v>
      </c>
      <c r="Q19" s="36">
        <f t="shared" si="27"/>
        <v>0</v>
      </c>
      <c r="R19" s="20"/>
      <c r="S19" s="89"/>
      <c r="T19" s="19">
        <f t="shared" si="28"/>
        <v>0</v>
      </c>
      <c r="U19" s="15">
        <f t="shared" si="29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4"/>
      <c r="AI19" s="14"/>
      <c r="AJ19" s="17"/>
      <c r="AK19" s="19">
        <f t="shared" si="24"/>
        <v>0</v>
      </c>
      <c r="AL19" s="295">
        <f t="shared" si="30"/>
        <v>0</v>
      </c>
    </row>
    <row r="20" spans="1:38" s="18" customFormat="1" ht="17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23"/>
        <v>0</v>
      </c>
      <c r="N20" s="95"/>
      <c r="O20" s="29">
        <f t="shared" si="25"/>
        <v>0</v>
      </c>
      <c r="P20" s="35">
        <f t="shared" si="26"/>
        <v>0</v>
      </c>
      <c r="Q20" s="36">
        <f t="shared" si="27"/>
        <v>0</v>
      </c>
      <c r="S20" s="88"/>
      <c r="T20" s="19">
        <f t="shared" si="28"/>
        <v>0</v>
      </c>
      <c r="U20" s="15">
        <f t="shared" si="29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4"/>
      <c r="AI20" s="14"/>
      <c r="AJ20" s="17"/>
      <c r="AK20" s="19">
        <f t="shared" si="24"/>
        <v>0</v>
      </c>
      <c r="AL20" s="295">
        <f t="shared" si="30"/>
        <v>0</v>
      </c>
    </row>
    <row r="21" spans="1:38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23"/>
        <v>0</v>
      </c>
      <c r="N21" s="95">
        <v>0</v>
      </c>
      <c r="O21" s="29">
        <f t="shared" si="25"/>
        <v>0</v>
      </c>
      <c r="P21" s="35">
        <f t="shared" si="26"/>
        <v>0</v>
      </c>
      <c r="Q21" s="36">
        <f t="shared" si="27"/>
        <v>0</v>
      </c>
      <c r="S21" s="88"/>
      <c r="T21" s="19">
        <f t="shared" si="28"/>
        <v>0</v>
      </c>
      <c r="U21" s="15">
        <f t="shared" si="29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4"/>
      <c r="AI21" s="14"/>
      <c r="AJ21" s="17"/>
      <c r="AK21" s="19">
        <f t="shared" si="24"/>
        <v>0</v>
      </c>
      <c r="AL21" s="295">
        <f t="shared" si="30"/>
        <v>0</v>
      </c>
    </row>
    <row r="22" spans="1:38" s="18" customFormat="1" ht="19.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23"/>
        <v>0</v>
      </c>
      <c r="N22" s="95"/>
      <c r="O22" s="29">
        <f t="shared" si="25"/>
        <v>0</v>
      </c>
      <c r="P22" s="35">
        <f t="shared" si="26"/>
        <v>0</v>
      </c>
      <c r="Q22" s="36">
        <f t="shared" si="27"/>
        <v>0</v>
      </c>
      <c r="S22" s="88"/>
      <c r="T22" s="19">
        <f t="shared" si="28"/>
        <v>0</v>
      </c>
      <c r="U22" s="15">
        <f t="shared" si="29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4"/>
      <c r="AI22" s="14"/>
      <c r="AJ22" s="17"/>
      <c r="AK22" s="19">
        <f t="shared" si="24"/>
        <v>0</v>
      </c>
      <c r="AL22" s="295">
        <f t="shared" si="30"/>
        <v>0</v>
      </c>
    </row>
    <row r="23" spans="1:38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23"/>
        <v>0</v>
      </c>
      <c r="N23" s="95"/>
      <c r="O23" s="29">
        <f t="shared" si="25"/>
        <v>0</v>
      </c>
      <c r="P23" s="35">
        <f t="shared" si="26"/>
        <v>0</v>
      </c>
      <c r="Q23" s="36">
        <f t="shared" si="27"/>
        <v>0</v>
      </c>
      <c r="S23" s="88"/>
      <c r="T23" s="19">
        <f t="shared" si="28"/>
        <v>0</v>
      </c>
      <c r="U23" s="15">
        <f t="shared" si="29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4"/>
      <c r="AI23" s="14"/>
      <c r="AJ23" s="17"/>
      <c r="AK23" s="19">
        <f t="shared" si="24"/>
        <v>0</v>
      </c>
      <c r="AL23" s="295">
        <f t="shared" si="30"/>
        <v>0</v>
      </c>
    </row>
    <row r="24" spans="1:38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23"/>
        <v>0</v>
      </c>
      <c r="N24" s="95"/>
      <c r="O24" s="29">
        <f t="shared" si="25"/>
        <v>0</v>
      </c>
      <c r="P24" s="35">
        <f t="shared" si="26"/>
        <v>0</v>
      </c>
      <c r="Q24" s="36">
        <f t="shared" si="27"/>
        <v>0</v>
      </c>
      <c r="S24" s="88"/>
      <c r="T24" s="19">
        <f t="shared" si="28"/>
        <v>0</v>
      </c>
      <c r="U24" s="15">
        <f t="shared" si="29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4"/>
      <c r="AI24" s="14"/>
      <c r="AJ24" s="17"/>
      <c r="AK24" s="19">
        <f t="shared" si="24"/>
        <v>0</v>
      </c>
      <c r="AL24" s="295">
        <f t="shared" si="30"/>
        <v>0</v>
      </c>
    </row>
    <row r="25" spans="1:38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23"/>
        <v>0</v>
      </c>
      <c r="N25" s="39"/>
      <c r="O25" s="29">
        <f t="shared" si="25"/>
        <v>0</v>
      </c>
      <c r="P25" s="35">
        <f t="shared" si="26"/>
        <v>0</v>
      </c>
      <c r="Q25" s="36">
        <f t="shared" si="27"/>
        <v>0</v>
      </c>
      <c r="S25" s="88"/>
      <c r="T25" s="19">
        <f t="shared" si="28"/>
        <v>0</v>
      </c>
      <c r="U25" s="15">
        <f t="shared" si="29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7">
        <f t="shared" ref="AJ25" si="31">SUM(V25:AI25)</f>
        <v>0</v>
      </c>
      <c r="AK25" s="19">
        <f t="shared" si="24"/>
        <v>0</v>
      </c>
      <c r="AL25" s="295">
        <f t="shared" si="30"/>
        <v>0</v>
      </c>
    </row>
    <row r="26" spans="1:38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  <c r="T26" s="91"/>
    </row>
    <row r="27" spans="1:38" s="18" customFormat="1" ht="13.35" customHeight="1" x14ac:dyDescent="0.25">
      <c r="A27" s="177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8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8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</row>
    <row r="30" spans="1:38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8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8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9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9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9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Q35" s="1"/>
      <c r="AR35" s="1"/>
      <c r="AS35" s="1"/>
      <c r="AT35" s="1"/>
      <c r="AU35" s="1"/>
      <c r="AV35" s="1"/>
      <c r="AW35" s="1"/>
    </row>
    <row r="36" spans="3:49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Q36" s="1"/>
      <c r="AR36" s="1"/>
      <c r="AS36" s="1"/>
      <c r="AT36" s="1"/>
      <c r="AU36" s="1"/>
      <c r="AV36" s="1"/>
      <c r="AW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O7:Q10 B16:B25 E15:L25 S16:S25 D7:D12 V15:AI25" name="Rango1_3"/>
  </protectedRanges>
  <mergeCells count="227">
    <mergeCell ref="GY4:GY6"/>
    <mergeCell ref="GZ4:GZ6"/>
    <mergeCell ref="HP4:HP6"/>
    <mergeCell ref="HK4:HK6"/>
    <mergeCell ref="HL4:HL6"/>
    <mergeCell ref="HM4:HM6"/>
    <mergeCell ref="HN4:HN6"/>
    <mergeCell ref="HO4:HO6"/>
    <mergeCell ref="HF4:HF6"/>
    <mergeCell ref="HG4:HG6"/>
    <mergeCell ref="HH4:HH6"/>
    <mergeCell ref="HI4:HI6"/>
    <mergeCell ref="HJ4:HJ6"/>
    <mergeCell ref="GV1:HB1"/>
    <mergeCell ref="HC1:HI1"/>
    <mergeCell ref="HJ1:HP1"/>
    <mergeCell ref="GH4:GH6"/>
    <mergeCell ref="GI4:GI6"/>
    <mergeCell ref="GJ4:GJ6"/>
    <mergeCell ref="GK4:GK6"/>
    <mergeCell ref="GL4:GL6"/>
    <mergeCell ref="GM4:GM6"/>
    <mergeCell ref="GN4:GN6"/>
    <mergeCell ref="GO4:GO6"/>
    <mergeCell ref="GP4:GP6"/>
    <mergeCell ref="GQ4:GQ6"/>
    <mergeCell ref="GR4:GR6"/>
    <mergeCell ref="GS4:GS6"/>
    <mergeCell ref="GT4:GT6"/>
    <mergeCell ref="HA4:HA6"/>
    <mergeCell ref="HB4:HB6"/>
    <mergeCell ref="HC4:HC6"/>
    <mergeCell ref="HD4:HD6"/>
    <mergeCell ref="HE4:HE6"/>
    <mergeCell ref="GV4:GV6"/>
    <mergeCell ref="GW4:GW6"/>
    <mergeCell ref="GX4:GX6"/>
    <mergeCell ref="GF4:GF6"/>
    <mergeCell ref="GG4:GG6"/>
    <mergeCell ref="GA1:GG1"/>
    <mergeCell ref="GH1:GN1"/>
    <mergeCell ref="GO1:GU1"/>
    <mergeCell ref="GU4:GU6"/>
    <mergeCell ref="GA4:GA6"/>
    <mergeCell ref="GB4:GB6"/>
    <mergeCell ref="GC4:GC6"/>
    <mergeCell ref="GD4:GD6"/>
    <mergeCell ref="GE4:GE6"/>
    <mergeCell ref="FT1:FZ1"/>
    <mergeCell ref="FT4:FT6"/>
    <mergeCell ref="FU4:FU6"/>
    <mergeCell ref="FV4:FV6"/>
    <mergeCell ref="FW4:FW6"/>
    <mergeCell ref="FX4:FX6"/>
    <mergeCell ref="FY4:FY6"/>
    <mergeCell ref="FZ4:FZ6"/>
    <mergeCell ref="FM1:FS1"/>
    <mergeCell ref="FM4:FM6"/>
    <mergeCell ref="FN4:FN6"/>
    <mergeCell ref="FO4:FO6"/>
    <mergeCell ref="FP4:FP6"/>
    <mergeCell ref="FQ4:FQ6"/>
    <mergeCell ref="FR4:FR6"/>
    <mergeCell ref="FS4:FS6"/>
    <mergeCell ref="FF1:FL1"/>
    <mergeCell ref="FF4:FF6"/>
    <mergeCell ref="FG4:FG6"/>
    <mergeCell ref="FH4:FH6"/>
    <mergeCell ref="FI4:FI6"/>
    <mergeCell ref="FJ4:FJ6"/>
    <mergeCell ref="FK4:FK6"/>
    <mergeCell ref="FL4:FL6"/>
    <mergeCell ref="EY1:FE1"/>
    <mergeCell ref="EY4:EY6"/>
    <mergeCell ref="EZ4:EZ6"/>
    <mergeCell ref="FA4:FA6"/>
    <mergeCell ref="FB4:FB6"/>
    <mergeCell ref="FC4:FC6"/>
    <mergeCell ref="FD4:FD6"/>
    <mergeCell ref="FE4:FE6"/>
    <mergeCell ref="ER1:EX1"/>
    <mergeCell ref="ER4:ER6"/>
    <mergeCell ref="ES4:ES6"/>
    <mergeCell ref="ET4:ET6"/>
    <mergeCell ref="EU4:EU6"/>
    <mergeCell ref="EV4:EV6"/>
    <mergeCell ref="EW4:EW6"/>
    <mergeCell ref="EX4:EX6"/>
    <mergeCell ref="EI4:EI6"/>
    <mergeCell ref="EJ4:EJ6"/>
    <mergeCell ref="ED1:EJ1"/>
    <mergeCell ref="EK1:EQ1"/>
    <mergeCell ref="EK4:EK6"/>
    <mergeCell ref="EL4:EL6"/>
    <mergeCell ref="EM4:EM6"/>
    <mergeCell ref="EN4:EN6"/>
    <mergeCell ref="EO4:EO6"/>
    <mergeCell ref="EP4:EP6"/>
    <mergeCell ref="EQ4:EQ6"/>
    <mergeCell ref="ED4:ED6"/>
    <mergeCell ref="EE4:EE6"/>
    <mergeCell ref="EF4:EF6"/>
    <mergeCell ref="EG4:EG6"/>
    <mergeCell ref="EH4:EH6"/>
    <mergeCell ref="DW1:EC1"/>
    <mergeCell ref="DW4:DW6"/>
    <mergeCell ref="DX4:DX6"/>
    <mergeCell ref="DY4:DY6"/>
    <mergeCell ref="DZ4:DZ6"/>
    <mergeCell ref="EA4:EA6"/>
    <mergeCell ref="EB4:EB6"/>
    <mergeCell ref="EC4:EC6"/>
    <mergeCell ref="DP1:DV1"/>
    <mergeCell ref="DP4:DP6"/>
    <mergeCell ref="DQ4:DQ6"/>
    <mergeCell ref="DR4:DR6"/>
    <mergeCell ref="DS4:DS6"/>
    <mergeCell ref="DT4:DT6"/>
    <mergeCell ref="DU4:DU6"/>
    <mergeCell ref="DV4:DV6"/>
    <mergeCell ref="DI1:DO1"/>
    <mergeCell ref="DI4:DI6"/>
    <mergeCell ref="DJ4:DJ6"/>
    <mergeCell ref="DK4:DK6"/>
    <mergeCell ref="DL4:DL6"/>
    <mergeCell ref="DM4:DM6"/>
    <mergeCell ref="DN4:DN6"/>
    <mergeCell ref="DO4:DO6"/>
    <mergeCell ref="DB1:DH1"/>
    <mergeCell ref="DB4:DB6"/>
    <mergeCell ref="DC4:DC6"/>
    <mergeCell ref="DD4:DD6"/>
    <mergeCell ref="DE4:DE6"/>
    <mergeCell ref="DF4:DF6"/>
    <mergeCell ref="DG4:DG6"/>
    <mergeCell ref="DH4:DH6"/>
    <mergeCell ref="CU1:DA1"/>
    <mergeCell ref="CU4:CU6"/>
    <mergeCell ref="CV4:CV6"/>
    <mergeCell ref="CW4:CW6"/>
    <mergeCell ref="CX4:CX6"/>
    <mergeCell ref="CY4:CY6"/>
    <mergeCell ref="CZ4:CZ6"/>
    <mergeCell ref="DA4:DA6"/>
    <mergeCell ref="CN1:CT1"/>
    <mergeCell ref="CN4:CN6"/>
    <mergeCell ref="CO4:CO6"/>
    <mergeCell ref="CP4:CP6"/>
    <mergeCell ref="CQ4:CQ6"/>
    <mergeCell ref="CR4:CR6"/>
    <mergeCell ref="CS4:CS6"/>
    <mergeCell ref="CT4:CT6"/>
    <mergeCell ref="CG1:CM1"/>
    <mergeCell ref="CG4:CG6"/>
    <mergeCell ref="CH4:CH6"/>
    <mergeCell ref="CI4:CI6"/>
    <mergeCell ref="CJ4:CJ6"/>
    <mergeCell ref="CK4:CK6"/>
    <mergeCell ref="CL4:CL6"/>
    <mergeCell ref="CM4:CM6"/>
    <mergeCell ref="BZ1:CF1"/>
    <mergeCell ref="BZ4:BZ6"/>
    <mergeCell ref="CA4:CA6"/>
    <mergeCell ref="CB4:CB6"/>
    <mergeCell ref="CC4:CC6"/>
    <mergeCell ref="CD4:CD6"/>
    <mergeCell ref="CE4:CE6"/>
    <mergeCell ref="CF4:CF6"/>
    <mergeCell ref="BS1:BY1"/>
    <mergeCell ref="BS4:BS6"/>
    <mergeCell ref="BT4:BT6"/>
    <mergeCell ref="BU4:BU6"/>
    <mergeCell ref="BV4:BV6"/>
    <mergeCell ref="BW4:BW6"/>
    <mergeCell ref="BX4:BX6"/>
    <mergeCell ref="BY4:BY6"/>
    <mergeCell ref="BL1:BR1"/>
    <mergeCell ref="BL4:BL6"/>
    <mergeCell ref="BM4:BM6"/>
    <mergeCell ref="BN4:BN6"/>
    <mergeCell ref="BO4:BO6"/>
    <mergeCell ref="BP4:BP6"/>
    <mergeCell ref="BQ4:BQ6"/>
    <mergeCell ref="BR4:BR6"/>
    <mergeCell ref="BE1:BK1"/>
    <mergeCell ref="BE4:BE6"/>
    <mergeCell ref="BF4:BF6"/>
    <mergeCell ref="BG4:BG6"/>
    <mergeCell ref="BH4:BH6"/>
    <mergeCell ref="BI4:BI6"/>
    <mergeCell ref="BJ4:BJ6"/>
    <mergeCell ref="BK4:BK6"/>
    <mergeCell ref="AV4:AV6"/>
    <mergeCell ref="AW4:AW6"/>
    <mergeCell ref="AQ1:AW1"/>
    <mergeCell ref="AX1:BD1"/>
    <mergeCell ref="AX4:AX6"/>
    <mergeCell ref="AY4:AY6"/>
    <mergeCell ref="AZ4:AZ6"/>
    <mergeCell ref="BA4:BA6"/>
    <mergeCell ref="BB4:BB6"/>
    <mergeCell ref="BC4:BC6"/>
    <mergeCell ref="BD4:BD6"/>
    <mergeCell ref="AQ4:AQ6"/>
    <mergeCell ref="AR4:AR6"/>
    <mergeCell ref="AS4:AS6"/>
    <mergeCell ref="AT4:AT6"/>
    <mergeCell ref="AU4:AU6"/>
    <mergeCell ref="A1:D5"/>
    <mergeCell ref="E1:N2"/>
    <mergeCell ref="O1:Q1"/>
    <mergeCell ref="O2:Q2"/>
    <mergeCell ref="E3:N4"/>
    <mergeCell ref="O3:Q3"/>
    <mergeCell ref="O4:Q4"/>
    <mergeCell ref="E5:G5"/>
    <mergeCell ref="H5:N5"/>
    <mergeCell ref="O5:Q5"/>
    <mergeCell ref="N32:O32"/>
    <mergeCell ref="P32:Q32"/>
    <mergeCell ref="N33:Q33"/>
    <mergeCell ref="E14:I14"/>
    <mergeCell ref="J14:L14"/>
    <mergeCell ref="M14:O14"/>
    <mergeCell ref="P14:Q14"/>
    <mergeCell ref="U14:AK14"/>
    <mergeCell ref="A26:D26"/>
  </mergeCells>
  <conditionalFormatting sqref="D8">
    <cfRule type="duplicateValues" dxfId="815" priority="4"/>
  </conditionalFormatting>
  <conditionalFormatting sqref="O7">
    <cfRule type="duplicateValues" dxfId="814" priority="3"/>
  </conditionalFormatting>
  <conditionalFormatting sqref="O8">
    <cfRule type="duplicateValues" dxfId="813" priority="2"/>
  </conditionalFormatting>
  <conditionalFormatting sqref="O10">
    <cfRule type="duplicateValues" dxfId="812" priority="1"/>
  </conditionalFormatting>
  <conditionalFormatting sqref="T16:AK25">
    <cfRule type="cellIs" dxfId="811" priority="16" operator="equal">
      <formula>0</formula>
    </cfRule>
  </conditionalFormatting>
  <conditionalFormatting sqref="AK16:AK25">
    <cfRule type="cellIs" dxfId="810" priority="8" operator="lessThan">
      <formula>0</formula>
    </cfRule>
  </conditionalFormatting>
  <conditionalFormatting sqref="AL16:AL25">
    <cfRule type="cellIs" dxfId="809" priority="5" operator="lessThan">
      <formula>0</formula>
    </cfRule>
    <cfRule type="cellIs" dxfId="80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47" orientation="landscape" r:id="rId1"/>
  <headerFooter alignWithMargins="0"/>
  <colBreaks count="1" manualBreakCount="1">
    <brk id="1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Z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7" width="6.5703125" style="1" customWidth="1"/>
    <col min="8" max="8" width="4.42578125" style="1" customWidth="1"/>
    <col min="9" max="9" width="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71093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29" width="6.5703125" style="1" customWidth="1"/>
    <col min="30" max="30" width="5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81">
        <f>'CODIGOS DE MATERIAL'!$A$3</f>
        <v>1000157</v>
      </c>
      <c r="AM1" s="382"/>
      <c r="AN1" s="382"/>
      <c r="AO1" s="382"/>
      <c r="AP1" s="382"/>
      <c r="AQ1" s="382"/>
      <c r="AR1" s="383"/>
      <c r="AS1" s="381">
        <f>'CODIGOS DE MATERIAL'!$A$4</f>
        <v>1000156</v>
      </c>
      <c r="AT1" s="382"/>
      <c r="AU1" s="382"/>
      <c r="AV1" s="382"/>
      <c r="AW1" s="382"/>
      <c r="AX1" s="382"/>
      <c r="AY1" s="383"/>
      <c r="AZ1" s="381">
        <f>'CODIGOS DE MATERIAL'!$A$5</f>
        <v>1000181</v>
      </c>
      <c r="BA1" s="382"/>
      <c r="BB1" s="382"/>
      <c r="BC1" s="382"/>
      <c r="BD1" s="382"/>
      <c r="BE1" s="382"/>
      <c r="BF1" s="383"/>
      <c r="BG1" s="381">
        <f>'CODIGOS DE MATERIAL'!$A$6</f>
        <v>1000185</v>
      </c>
      <c r="BH1" s="382"/>
      <c r="BI1" s="382"/>
      <c r="BJ1" s="382"/>
      <c r="BK1" s="382"/>
      <c r="BL1" s="382"/>
      <c r="BM1" s="383"/>
      <c r="BN1" s="381">
        <f>'CODIGOS DE MATERIAL'!$A$7</f>
        <v>1000184</v>
      </c>
      <c r="BO1" s="382"/>
      <c r="BP1" s="382"/>
      <c r="BQ1" s="382"/>
      <c r="BR1" s="382"/>
      <c r="BS1" s="382"/>
      <c r="BT1" s="383"/>
      <c r="BU1" s="381">
        <f>'CODIGOS DE MATERIAL'!$A$8</f>
        <v>1000870</v>
      </c>
      <c r="BV1" s="382"/>
      <c r="BW1" s="382"/>
      <c r="BX1" s="382"/>
      <c r="BY1" s="382"/>
      <c r="BZ1" s="382"/>
      <c r="CA1" s="383"/>
      <c r="CB1" s="381">
        <f>'CODIGOS DE MATERIAL'!$A$9</f>
        <v>1000747</v>
      </c>
      <c r="CC1" s="382"/>
      <c r="CD1" s="382"/>
      <c r="CE1" s="382"/>
      <c r="CF1" s="382"/>
      <c r="CG1" s="382"/>
      <c r="CH1" s="383"/>
      <c r="CI1" s="381">
        <f>'CODIGOS DE MATERIAL'!$A$10</f>
        <v>1000179</v>
      </c>
      <c r="CJ1" s="382"/>
      <c r="CK1" s="382"/>
      <c r="CL1" s="382"/>
      <c r="CM1" s="382"/>
      <c r="CN1" s="382"/>
      <c r="CO1" s="383"/>
      <c r="CP1" s="381">
        <f>'CODIGOS DE MATERIAL'!$A$11</f>
        <v>1000170</v>
      </c>
      <c r="CQ1" s="382"/>
      <c r="CR1" s="382"/>
      <c r="CS1" s="382"/>
      <c r="CT1" s="382"/>
      <c r="CU1" s="382"/>
      <c r="CV1" s="383"/>
      <c r="CW1" s="381">
        <f>'CODIGOS DE MATERIAL'!$A$12</f>
        <v>1000158</v>
      </c>
      <c r="CX1" s="382"/>
      <c r="CY1" s="382"/>
      <c r="CZ1" s="382"/>
      <c r="DA1" s="382"/>
      <c r="DB1" s="382"/>
      <c r="DC1" s="383"/>
      <c r="DD1" s="381">
        <f>'CODIGOS DE MATERIAL'!$A$13</f>
        <v>1000186</v>
      </c>
      <c r="DE1" s="382"/>
      <c r="DF1" s="382"/>
      <c r="DG1" s="382"/>
      <c r="DH1" s="382"/>
      <c r="DI1" s="382"/>
      <c r="DJ1" s="383"/>
      <c r="DK1" s="381">
        <f>'CODIGOS DE MATERIAL'!$A$14</f>
        <v>1000182</v>
      </c>
      <c r="DL1" s="382"/>
      <c r="DM1" s="382"/>
      <c r="DN1" s="382"/>
      <c r="DO1" s="382"/>
      <c r="DP1" s="382"/>
      <c r="DQ1" s="383"/>
      <c r="DR1" s="381">
        <f>'CODIGOS DE MATERIAL'!$A$15</f>
        <v>1000171</v>
      </c>
      <c r="DS1" s="382"/>
      <c r="DT1" s="382"/>
      <c r="DU1" s="382"/>
      <c r="DV1" s="382"/>
      <c r="DW1" s="382"/>
      <c r="DX1" s="383"/>
      <c r="DY1" s="381">
        <f>'CODIGOS DE MATERIAL'!$A$16</f>
        <v>1000872</v>
      </c>
      <c r="DZ1" s="382"/>
      <c r="EA1" s="382"/>
      <c r="EB1" s="382"/>
      <c r="EC1" s="382"/>
      <c r="ED1" s="382"/>
      <c r="EE1" s="383"/>
      <c r="EF1" s="381">
        <f>'CODIGOS DE MATERIAL'!$A$17</f>
        <v>1000863</v>
      </c>
      <c r="EG1" s="382"/>
      <c r="EH1" s="382"/>
      <c r="EI1" s="382"/>
      <c r="EJ1" s="382"/>
      <c r="EK1" s="382"/>
      <c r="EL1" s="383"/>
      <c r="EM1" s="381">
        <f>'CODIGOS DE MATERIAL'!$A$18</f>
        <v>1000159</v>
      </c>
      <c r="EN1" s="382"/>
      <c r="EO1" s="382"/>
      <c r="EP1" s="382"/>
      <c r="EQ1" s="382"/>
      <c r="ER1" s="382"/>
      <c r="ES1" s="383"/>
      <c r="ET1" s="381">
        <f>'CODIGOS DE MATERIAL'!$A$19</f>
        <v>1000163</v>
      </c>
      <c r="EU1" s="382"/>
      <c r="EV1" s="382"/>
      <c r="EW1" s="382"/>
      <c r="EX1" s="382"/>
      <c r="EY1" s="382"/>
      <c r="EZ1" s="383"/>
      <c r="FA1" s="381">
        <f>'CODIGOS DE MATERIAL'!$A$20</f>
        <v>1005924</v>
      </c>
      <c r="FB1" s="382"/>
      <c r="FC1" s="382"/>
      <c r="FD1" s="382"/>
      <c r="FE1" s="382"/>
      <c r="FF1" s="382"/>
      <c r="FG1" s="383"/>
      <c r="FH1" s="381">
        <f>'CODIGOS DE MATERIAL'!$A$21</f>
        <v>1000164</v>
      </c>
      <c r="FI1" s="382"/>
      <c r="FJ1" s="382"/>
      <c r="FK1" s="382"/>
      <c r="FL1" s="382"/>
      <c r="FM1" s="382"/>
      <c r="FN1" s="383"/>
      <c r="FO1" s="381">
        <f>'CODIGOS DE MATERIAL'!$A$22</f>
        <v>1000187</v>
      </c>
      <c r="FP1" s="382"/>
      <c r="FQ1" s="382"/>
      <c r="FR1" s="382"/>
      <c r="FS1" s="382"/>
      <c r="FT1" s="382"/>
      <c r="FU1" s="383"/>
      <c r="FV1" s="381">
        <f>'CODIGOS DE MATERIAL'!$A$23</f>
        <v>1000160</v>
      </c>
      <c r="FW1" s="382"/>
      <c r="FX1" s="382"/>
      <c r="FY1" s="382"/>
      <c r="FZ1" s="382"/>
      <c r="GA1" s="382"/>
      <c r="GB1" s="383"/>
      <c r="GC1" s="381">
        <f>'CODIGOS DE MATERIAL'!$A$24</f>
        <v>1011372</v>
      </c>
      <c r="GD1" s="382"/>
      <c r="GE1" s="382"/>
      <c r="GF1" s="382"/>
      <c r="GG1" s="382"/>
      <c r="GH1" s="382"/>
      <c r="GI1" s="383"/>
      <c r="GJ1" s="381">
        <f>'CODIGOS DE MATERIAL'!$A$25</f>
        <v>1000191</v>
      </c>
      <c r="GK1" s="382"/>
      <c r="GL1" s="382"/>
      <c r="GM1" s="382"/>
      <c r="GN1" s="382"/>
      <c r="GO1" s="382"/>
      <c r="GP1" s="383"/>
      <c r="GQ1" s="381">
        <f>'CODIGOS DE MATERIAL'!$A$29</f>
        <v>1000864</v>
      </c>
      <c r="GR1" s="382"/>
      <c r="GS1" s="382"/>
      <c r="GT1" s="382"/>
      <c r="GU1" s="382"/>
      <c r="GV1" s="382"/>
      <c r="GW1" s="383"/>
      <c r="GX1" s="381">
        <f>'CODIGOS DE MATERIAL'!$A$30</f>
        <v>1000161</v>
      </c>
      <c r="GY1" s="382"/>
      <c r="GZ1" s="382"/>
      <c r="HA1" s="382"/>
      <c r="HB1" s="382"/>
      <c r="HC1" s="382"/>
      <c r="HD1" s="383"/>
      <c r="HE1" s="381">
        <f>'CODIGOS DE MATERIAL'!$A$31</f>
        <v>1000865</v>
      </c>
      <c r="HF1" s="382"/>
      <c r="HG1" s="382"/>
      <c r="HH1" s="382"/>
      <c r="HI1" s="382"/>
      <c r="HJ1" s="382"/>
      <c r="HK1" s="383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202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G4" s="80"/>
      <c r="AL4" s="384" t="s">
        <v>189</v>
      </c>
      <c r="AM4" s="375" t="s">
        <v>191</v>
      </c>
      <c r="AN4" s="375" t="s">
        <v>192</v>
      </c>
      <c r="AO4" s="375" t="s">
        <v>193</v>
      </c>
      <c r="AP4" s="375" t="s">
        <v>194</v>
      </c>
      <c r="AQ4" s="375" t="s">
        <v>13</v>
      </c>
      <c r="AR4" s="378" t="s">
        <v>14</v>
      </c>
      <c r="AS4" s="384" t="s">
        <v>189</v>
      </c>
      <c r="AT4" s="375" t="s">
        <v>191</v>
      </c>
      <c r="AU4" s="375" t="s">
        <v>192</v>
      </c>
      <c r="AV4" s="375" t="s">
        <v>193</v>
      </c>
      <c r="AW4" s="375" t="s">
        <v>194</v>
      </c>
      <c r="AX4" s="375" t="s">
        <v>13</v>
      </c>
      <c r="AY4" s="378" t="s">
        <v>14</v>
      </c>
      <c r="AZ4" s="384" t="s">
        <v>189</v>
      </c>
      <c r="BA4" s="375" t="s">
        <v>191</v>
      </c>
      <c r="BB4" s="375" t="s">
        <v>192</v>
      </c>
      <c r="BC4" s="375" t="s">
        <v>193</v>
      </c>
      <c r="BD4" s="375" t="s">
        <v>194</v>
      </c>
      <c r="BE4" s="375" t="s">
        <v>13</v>
      </c>
      <c r="BF4" s="378" t="s">
        <v>14</v>
      </c>
      <c r="BG4" s="384" t="s">
        <v>189</v>
      </c>
      <c r="BH4" s="375" t="s">
        <v>191</v>
      </c>
      <c r="BI4" s="375" t="s">
        <v>192</v>
      </c>
      <c r="BJ4" s="375" t="s">
        <v>193</v>
      </c>
      <c r="BK4" s="375" t="s">
        <v>194</v>
      </c>
      <c r="BL4" s="375" t="s">
        <v>13</v>
      </c>
      <c r="BM4" s="378" t="s">
        <v>14</v>
      </c>
      <c r="BN4" s="384" t="s">
        <v>189</v>
      </c>
      <c r="BO4" s="375" t="s">
        <v>191</v>
      </c>
      <c r="BP4" s="375" t="s">
        <v>192</v>
      </c>
      <c r="BQ4" s="375" t="s">
        <v>193</v>
      </c>
      <c r="BR4" s="375" t="s">
        <v>194</v>
      </c>
      <c r="BS4" s="375" t="s">
        <v>13</v>
      </c>
      <c r="BT4" s="378" t="s">
        <v>14</v>
      </c>
      <c r="BU4" s="384" t="s">
        <v>189</v>
      </c>
      <c r="BV4" s="375" t="s">
        <v>191</v>
      </c>
      <c r="BW4" s="375" t="s">
        <v>192</v>
      </c>
      <c r="BX4" s="375" t="s">
        <v>193</v>
      </c>
      <c r="BY4" s="375" t="s">
        <v>194</v>
      </c>
      <c r="BZ4" s="375" t="s">
        <v>13</v>
      </c>
      <c r="CA4" s="378" t="s">
        <v>14</v>
      </c>
      <c r="CB4" s="384" t="s">
        <v>189</v>
      </c>
      <c r="CC4" s="375" t="s">
        <v>191</v>
      </c>
      <c r="CD4" s="375" t="s">
        <v>192</v>
      </c>
      <c r="CE4" s="375" t="s">
        <v>193</v>
      </c>
      <c r="CF4" s="375" t="s">
        <v>194</v>
      </c>
      <c r="CG4" s="375" t="s">
        <v>13</v>
      </c>
      <c r="CH4" s="378" t="s">
        <v>14</v>
      </c>
      <c r="CI4" s="384" t="s">
        <v>189</v>
      </c>
      <c r="CJ4" s="375" t="s">
        <v>191</v>
      </c>
      <c r="CK4" s="375" t="s">
        <v>192</v>
      </c>
      <c r="CL4" s="375" t="s">
        <v>193</v>
      </c>
      <c r="CM4" s="375" t="s">
        <v>194</v>
      </c>
      <c r="CN4" s="375" t="s">
        <v>13</v>
      </c>
      <c r="CO4" s="378" t="s">
        <v>14</v>
      </c>
      <c r="CP4" s="384" t="s">
        <v>189</v>
      </c>
      <c r="CQ4" s="375" t="s">
        <v>191</v>
      </c>
      <c r="CR4" s="375" t="s">
        <v>192</v>
      </c>
      <c r="CS4" s="375" t="s">
        <v>193</v>
      </c>
      <c r="CT4" s="375" t="s">
        <v>194</v>
      </c>
      <c r="CU4" s="375" t="s">
        <v>13</v>
      </c>
      <c r="CV4" s="378" t="s">
        <v>14</v>
      </c>
      <c r="CW4" s="384" t="s">
        <v>189</v>
      </c>
      <c r="CX4" s="375" t="s">
        <v>191</v>
      </c>
      <c r="CY4" s="375" t="s">
        <v>192</v>
      </c>
      <c r="CZ4" s="375" t="s">
        <v>193</v>
      </c>
      <c r="DA4" s="375" t="s">
        <v>194</v>
      </c>
      <c r="DB4" s="375" t="s">
        <v>13</v>
      </c>
      <c r="DC4" s="378" t="s">
        <v>14</v>
      </c>
      <c r="DD4" s="384" t="s">
        <v>189</v>
      </c>
      <c r="DE4" s="375" t="s">
        <v>191</v>
      </c>
      <c r="DF4" s="375" t="s">
        <v>192</v>
      </c>
      <c r="DG4" s="375" t="s">
        <v>193</v>
      </c>
      <c r="DH4" s="375" t="s">
        <v>194</v>
      </c>
      <c r="DI4" s="375" t="s">
        <v>13</v>
      </c>
      <c r="DJ4" s="378" t="s">
        <v>14</v>
      </c>
      <c r="DK4" s="384" t="s">
        <v>189</v>
      </c>
      <c r="DL4" s="375" t="s">
        <v>191</v>
      </c>
      <c r="DM4" s="375" t="s">
        <v>192</v>
      </c>
      <c r="DN4" s="375" t="s">
        <v>193</v>
      </c>
      <c r="DO4" s="375" t="s">
        <v>194</v>
      </c>
      <c r="DP4" s="375" t="s">
        <v>13</v>
      </c>
      <c r="DQ4" s="378" t="s">
        <v>14</v>
      </c>
      <c r="DR4" s="384" t="s">
        <v>189</v>
      </c>
      <c r="DS4" s="375" t="s">
        <v>191</v>
      </c>
      <c r="DT4" s="375" t="s">
        <v>192</v>
      </c>
      <c r="DU4" s="375" t="s">
        <v>193</v>
      </c>
      <c r="DV4" s="375" t="s">
        <v>194</v>
      </c>
      <c r="DW4" s="375" t="s">
        <v>13</v>
      </c>
      <c r="DX4" s="378" t="s">
        <v>14</v>
      </c>
      <c r="DY4" s="384" t="s">
        <v>189</v>
      </c>
      <c r="DZ4" s="375" t="s">
        <v>191</v>
      </c>
      <c r="EA4" s="375" t="s">
        <v>192</v>
      </c>
      <c r="EB4" s="375" t="s">
        <v>193</v>
      </c>
      <c r="EC4" s="375" t="s">
        <v>194</v>
      </c>
      <c r="ED4" s="375" t="s">
        <v>13</v>
      </c>
      <c r="EE4" s="378" t="s">
        <v>14</v>
      </c>
      <c r="EF4" s="384" t="s">
        <v>189</v>
      </c>
      <c r="EG4" s="375" t="s">
        <v>191</v>
      </c>
      <c r="EH4" s="375" t="s">
        <v>192</v>
      </c>
      <c r="EI4" s="375" t="s">
        <v>193</v>
      </c>
      <c r="EJ4" s="375" t="s">
        <v>194</v>
      </c>
      <c r="EK4" s="375" t="s">
        <v>13</v>
      </c>
      <c r="EL4" s="378" t="s">
        <v>14</v>
      </c>
      <c r="EM4" s="384" t="s">
        <v>189</v>
      </c>
      <c r="EN4" s="375" t="s">
        <v>191</v>
      </c>
      <c r="EO4" s="375" t="s">
        <v>192</v>
      </c>
      <c r="EP4" s="375" t="s">
        <v>193</v>
      </c>
      <c r="EQ4" s="375" t="s">
        <v>194</v>
      </c>
      <c r="ER4" s="375" t="s">
        <v>13</v>
      </c>
      <c r="ES4" s="378" t="s">
        <v>14</v>
      </c>
      <c r="ET4" s="384" t="s">
        <v>189</v>
      </c>
      <c r="EU4" s="375" t="s">
        <v>191</v>
      </c>
      <c r="EV4" s="375" t="s">
        <v>192</v>
      </c>
      <c r="EW4" s="375" t="s">
        <v>193</v>
      </c>
      <c r="EX4" s="375" t="s">
        <v>194</v>
      </c>
      <c r="EY4" s="375" t="s">
        <v>13</v>
      </c>
      <c r="EZ4" s="378" t="s">
        <v>14</v>
      </c>
      <c r="FA4" s="384" t="s">
        <v>189</v>
      </c>
      <c r="FB4" s="375" t="s">
        <v>191</v>
      </c>
      <c r="FC4" s="375" t="s">
        <v>192</v>
      </c>
      <c r="FD4" s="375" t="s">
        <v>193</v>
      </c>
      <c r="FE4" s="375" t="s">
        <v>194</v>
      </c>
      <c r="FF4" s="375" t="s">
        <v>13</v>
      </c>
      <c r="FG4" s="378" t="s">
        <v>14</v>
      </c>
      <c r="FH4" s="384" t="s">
        <v>189</v>
      </c>
      <c r="FI4" s="375" t="s">
        <v>191</v>
      </c>
      <c r="FJ4" s="375" t="s">
        <v>192</v>
      </c>
      <c r="FK4" s="375" t="s">
        <v>193</v>
      </c>
      <c r="FL4" s="375" t="s">
        <v>194</v>
      </c>
      <c r="FM4" s="375" t="s">
        <v>13</v>
      </c>
      <c r="FN4" s="378" t="s">
        <v>14</v>
      </c>
      <c r="FO4" s="384" t="s">
        <v>189</v>
      </c>
      <c r="FP4" s="375" t="s">
        <v>191</v>
      </c>
      <c r="FQ4" s="375" t="s">
        <v>192</v>
      </c>
      <c r="FR4" s="375" t="s">
        <v>193</v>
      </c>
      <c r="FS4" s="375" t="s">
        <v>194</v>
      </c>
      <c r="FT4" s="375" t="s">
        <v>13</v>
      </c>
      <c r="FU4" s="378" t="s">
        <v>14</v>
      </c>
      <c r="FV4" s="384" t="s">
        <v>189</v>
      </c>
      <c r="FW4" s="375" t="s">
        <v>191</v>
      </c>
      <c r="FX4" s="375" t="s">
        <v>192</v>
      </c>
      <c r="FY4" s="375" t="s">
        <v>193</v>
      </c>
      <c r="FZ4" s="375" t="s">
        <v>194</v>
      </c>
      <c r="GA4" s="375" t="s">
        <v>13</v>
      </c>
      <c r="GB4" s="378" t="s">
        <v>14</v>
      </c>
      <c r="GC4" s="384" t="s">
        <v>189</v>
      </c>
      <c r="GD4" s="375" t="s">
        <v>191</v>
      </c>
      <c r="GE4" s="375" t="s">
        <v>192</v>
      </c>
      <c r="GF4" s="375" t="s">
        <v>193</v>
      </c>
      <c r="GG4" s="375" t="s">
        <v>194</v>
      </c>
      <c r="GH4" s="375" t="s">
        <v>13</v>
      </c>
      <c r="GI4" s="378" t="s">
        <v>14</v>
      </c>
      <c r="GJ4" s="384" t="s">
        <v>189</v>
      </c>
      <c r="GK4" s="375" t="s">
        <v>191</v>
      </c>
      <c r="GL4" s="375" t="s">
        <v>192</v>
      </c>
      <c r="GM4" s="375" t="s">
        <v>193</v>
      </c>
      <c r="GN4" s="375" t="s">
        <v>194</v>
      </c>
      <c r="GO4" s="375" t="s">
        <v>13</v>
      </c>
      <c r="GP4" s="378" t="s">
        <v>14</v>
      </c>
      <c r="GQ4" s="384" t="s">
        <v>189</v>
      </c>
      <c r="GR4" s="375" t="s">
        <v>191</v>
      </c>
      <c r="GS4" s="375" t="s">
        <v>192</v>
      </c>
      <c r="GT4" s="375" t="s">
        <v>193</v>
      </c>
      <c r="GU4" s="375" t="s">
        <v>194</v>
      </c>
      <c r="GV4" s="375" t="s">
        <v>13</v>
      </c>
      <c r="GW4" s="378" t="s">
        <v>14</v>
      </c>
      <c r="GX4" s="384" t="s">
        <v>189</v>
      </c>
      <c r="GY4" s="375" t="s">
        <v>191</v>
      </c>
      <c r="GZ4" s="375" t="s">
        <v>192</v>
      </c>
      <c r="HA4" s="375" t="s">
        <v>193</v>
      </c>
      <c r="HB4" s="375" t="s">
        <v>194</v>
      </c>
      <c r="HC4" s="375" t="s">
        <v>13</v>
      </c>
      <c r="HD4" s="378" t="s">
        <v>14</v>
      </c>
      <c r="HE4" s="384" t="s">
        <v>189</v>
      </c>
      <c r="HF4" s="375" t="s">
        <v>191</v>
      </c>
      <c r="HG4" s="375" t="s">
        <v>192</v>
      </c>
      <c r="HH4" s="375" t="s">
        <v>193</v>
      </c>
      <c r="HI4" s="375" t="s">
        <v>194</v>
      </c>
      <c r="HJ4" s="375" t="s">
        <v>13</v>
      </c>
      <c r="HK4" s="378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103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L5" s="385"/>
      <c r="AM5" s="376"/>
      <c r="AN5" s="376"/>
      <c r="AO5" s="376"/>
      <c r="AP5" s="376"/>
      <c r="AQ5" s="376"/>
      <c r="AR5" s="379"/>
      <c r="AS5" s="385"/>
      <c r="AT5" s="376"/>
      <c r="AU5" s="376"/>
      <c r="AV5" s="376"/>
      <c r="AW5" s="376"/>
      <c r="AX5" s="376"/>
      <c r="AY5" s="379"/>
      <c r="AZ5" s="385"/>
      <c r="BA5" s="376"/>
      <c r="BB5" s="376"/>
      <c r="BC5" s="376"/>
      <c r="BD5" s="376"/>
      <c r="BE5" s="376"/>
      <c r="BF5" s="379"/>
      <c r="BG5" s="385"/>
      <c r="BH5" s="376"/>
      <c r="BI5" s="376"/>
      <c r="BJ5" s="376"/>
      <c r="BK5" s="376"/>
      <c r="BL5" s="376"/>
      <c r="BM5" s="379"/>
      <c r="BN5" s="385"/>
      <c r="BO5" s="376"/>
      <c r="BP5" s="376"/>
      <c r="BQ5" s="376"/>
      <c r="BR5" s="376"/>
      <c r="BS5" s="376"/>
      <c r="BT5" s="379"/>
      <c r="BU5" s="385"/>
      <c r="BV5" s="376"/>
      <c r="BW5" s="376"/>
      <c r="BX5" s="376"/>
      <c r="BY5" s="376"/>
      <c r="BZ5" s="376"/>
      <c r="CA5" s="379"/>
      <c r="CB5" s="385"/>
      <c r="CC5" s="376"/>
      <c r="CD5" s="376"/>
      <c r="CE5" s="376"/>
      <c r="CF5" s="376"/>
      <c r="CG5" s="376"/>
      <c r="CH5" s="379"/>
      <c r="CI5" s="385"/>
      <c r="CJ5" s="376"/>
      <c r="CK5" s="376"/>
      <c r="CL5" s="376"/>
      <c r="CM5" s="376"/>
      <c r="CN5" s="376"/>
      <c r="CO5" s="379"/>
      <c r="CP5" s="385"/>
      <c r="CQ5" s="376"/>
      <c r="CR5" s="376"/>
      <c r="CS5" s="376"/>
      <c r="CT5" s="376"/>
      <c r="CU5" s="376"/>
      <c r="CV5" s="379"/>
      <c r="CW5" s="385"/>
      <c r="CX5" s="376"/>
      <c r="CY5" s="376"/>
      <c r="CZ5" s="376"/>
      <c r="DA5" s="376"/>
      <c r="DB5" s="376"/>
      <c r="DC5" s="379"/>
      <c r="DD5" s="385"/>
      <c r="DE5" s="376"/>
      <c r="DF5" s="376"/>
      <c r="DG5" s="376"/>
      <c r="DH5" s="376"/>
      <c r="DI5" s="376"/>
      <c r="DJ5" s="379"/>
      <c r="DK5" s="385"/>
      <c r="DL5" s="376"/>
      <c r="DM5" s="376"/>
      <c r="DN5" s="376"/>
      <c r="DO5" s="376"/>
      <c r="DP5" s="376"/>
      <c r="DQ5" s="379"/>
      <c r="DR5" s="385"/>
      <c r="DS5" s="376"/>
      <c r="DT5" s="376"/>
      <c r="DU5" s="376"/>
      <c r="DV5" s="376"/>
      <c r="DW5" s="376"/>
      <c r="DX5" s="379"/>
      <c r="DY5" s="385"/>
      <c r="DZ5" s="376"/>
      <c r="EA5" s="376"/>
      <c r="EB5" s="376"/>
      <c r="EC5" s="376"/>
      <c r="ED5" s="376"/>
      <c r="EE5" s="379"/>
      <c r="EF5" s="385"/>
      <c r="EG5" s="376"/>
      <c r="EH5" s="376"/>
      <c r="EI5" s="376"/>
      <c r="EJ5" s="376"/>
      <c r="EK5" s="376"/>
      <c r="EL5" s="379"/>
      <c r="EM5" s="385"/>
      <c r="EN5" s="376"/>
      <c r="EO5" s="376"/>
      <c r="EP5" s="376"/>
      <c r="EQ5" s="376"/>
      <c r="ER5" s="376"/>
      <c r="ES5" s="379"/>
      <c r="ET5" s="385"/>
      <c r="EU5" s="376"/>
      <c r="EV5" s="376"/>
      <c r="EW5" s="376"/>
      <c r="EX5" s="376"/>
      <c r="EY5" s="376"/>
      <c r="EZ5" s="379"/>
      <c r="FA5" s="385"/>
      <c r="FB5" s="376"/>
      <c r="FC5" s="376"/>
      <c r="FD5" s="376"/>
      <c r="FE5" s="376"/>
      <c r="FF5" s="376"/>
      <c r="FG5" s="379"/>
      <c r="FH5" s="385"/>
      <c r="FI5" s="376"/>
      <c r="FJ5" s="376"/>
      <c r="FK5" s="376"/>
      <c r="FL5" s="376"/>
      <c r="FM5" s="376"/>
      <c r="FN5" s="379"/>
      <c r="FO5" s="385"/>
      <c r="FP5" s="376"/>
      <c r="FQ5" s="376"/>
      <c r="FR5" s="376"/>
      <c r="FS5" s="376"/>
      <c r="FT5" s="376"/>
      <c r="FU5" s="379"/>
      <c r="FV5" s="385"/>
      <c r="FW5" s="376"/>
      <c r="FX5" s="376"/>
      <c r="FY5" s="376"/>
      <c r="FZ5" s="376"/>
      <c r="GA5" s="376"/>
      <c r="GB5" s="379"/>
      <c r="GC5" s="385"/>
      <c r="GD5" s="376"/>
      <c r="GE5" s="376"/>
      <c r="GF5" s="376"/>
      <c r="GG5" s="376"/>
      <c r="GH5" s="376"/>
      <c r="GI5" s="379"/>
      <c r="GJ5" s="385"/>
      <c r="GK5" s="376"/>
      <c r="GL5" s="376"/>
      <c r="GM5" s="376"/>
      <c r="GN5" s="376"/>
      <c r="GO5" s="376"/>
      <c r="GP5" s="379"/>
      <c r="GQ5" s="385"/>
      <c r="GR5" s="376"/>
      <c r="GS5" s="376"/>
      <c r="GT5" s="376"/>
      <c r="GU5" s="376"/>
      <c r="GV5" s="376"/>
      <c r="GW5" s="379"/>
      <c r="GX5" s="385"/>
      <c r="GY5" s="376"/>
      <c r="GZ5" s="376"/>
      <c r="HA5" s="376"/>
      <c r="HB5" s="376"/>
      <c r="HC5" s="376"/>
      <c r="HD5" s="379"/>
      <c r="HE5" s="385"/>
      <c r="HF5" s="376"/>
      <c r="HG5" s="376"/>
      <c r="HH5" s="376"/>
      <c r="HI5" s="376"/>
      <c r="HJ5" s="376"/>
      <c r="HK5" s="379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L6" s="386"/>
      <c r="AM6" s="377"/>
      <c r="AN6" s="377"/>
      <c r="AO6" s="377"/>
      <c r="AP6" s="376"/>
      <c r="AQ6" s="377"/>
      <c r="AR6" s="380"/>
      <c r="AS6" s="386"/>
      <c r="AT6" s="377"/>
      <c r="AU6" s="377"/>
      <c r="AV6" s="377"/>
      <c r="AW6" s="377"/>
      <c r="AX6" s="377"/>
      <c r="AY6" s="380"/>
      <c r="AZ6" s="386"/>
      <c r="BA6" s="377"/>
      <c r="BB6" s="377"/>
      <c r="BC6" s="377"/>
      <c r="BD6" s="377"/>
      <c r="BE6" s="377"/>
      <c r="BF6" s="380"/>
      <c r="BG6" s="386"/>
      <c r="BH6" s="377"/>
      <c r="BI6" s="377"/>
      <c r="BJ6" s="377"/>
      <c r="BK6" s="377"/>
      <c r="BL6" s="377"/>
      <c r="BM6" s="380"/>
      <c r="BN6" s="386"/>
      <c r="BO6" s="377"/>
      <c r="BP6" s="377"/>
      <c r="BQ6" s="377"/>
      <c r="BR6" s="377"/>
      <c r="BS6" s="377"/>
      <c r="BT6" s="380"/>
      <c r="BU6" s="386"/>
      <c r="BV6" s="377"/>
      <c r="BW6" s="377"/>
      <c r="BX6" s="377"/>
      <c r="BY6" s="377"/>
      <c r="BZ6" s="377"/>
      <c r="CA6" s="380"/>
      <c r="CB6" s="386"/>
      <c r="CC6" s="377"/>
      <c r="CD6" s="377"/>
      <c r="CE6" s="377"/>
      <c r="CF6" s="377"/>
      <c r="CG6" s="377"/>
      <c r="CH6" s="380"/>
      <c r="CI6" s="386"/>
      <c r="CJ6" s="377"/>
      <c r="CK6" s="377"/>
      <c r="CL6" s="377"/>
      <c r="CM6" s="377"/>
      <c r="CN6" s="377"/>
      <c r="CO6" s="380"/>
      <c r="CP6" s="386"/>
      <c r="CQ6" s="377"/>
      <c r="CR6" s="377"/>
      <c r="CS6" s="377"/>
      <c r="CT6" s="377"/>
      <c r="CU6" s="377"/>
      <c r="CV6" s="380"/>
      <c r="CW6" s="386"/>
      <c r="CX6" s="377"/>
      <c r="CY6" s="377"/>
      <c r="CZ6" s="377"/>
      <c r="DA6" s="377"/>
      <c r="DB6" s="377"/>
      <c r="DC6" s="380"/>
      <c r="DD6" s="386"/>
      <c r="DE6" s="377"/>
      <c r="DF6" s="377"/>
      <c r="DG6" s="377"/>
      <c r="DH6" s="377"/>
      <c r="DI6" s="377"/>
      <c r="DJ6" s="380"/>
      <c r="DK6" s="386"/>
      <c r="DL6" s="377"/>
      <c r="DM6" s="377"/>
      <c r="DN6" s="377"/>
      <c r="DO6" s="377"/>
      <c r="DP6" s="377"/>
      <c r="DQ6" s="380"/>
      <c r="DR6" s="386"/>
      <c r="DS6" s="377"/>
      <c r="DT6" s="377"/>
      <c r="DU6" s="377"/>
      <c r="DV6" s="377"/>
      <c r="DW6" s="377"/>
      <c r="DX6" s="380"/>
      <c r="DY6" s="386"/>
      <c r="DZ6" s="377"/>
      <c r="EA6" s="377"/>
      <c r="EB6" s="377"/>
      <c r="EC6" s="377"/>
      <c r="ED6" s="377"/>
      <c r="EE6" s="380"/>
      <c r="EF6" s="386"/>
      <c r="EG6" s="377"/>
      <c r="EH6" s="377"/>
      <c r="EI6" s="377"/>
      <c r="EJ6" s="377"/>
      <c r="EK6" s="377"/>
      <c r="EL6" s="380"/>
      <c r="EM6" s="386"/>
      <c r="EN6" s="377"/>
      <c r="EO6" s="377"/>
      <c r="EP6" s="377"/>
      <c r="EQ6" s="377"/>
      <c r="ER6" s="377"/>
      <c r="ES6" s="380"/>
      <c r="ET6" s="386"/>
      <c r="EU6" s="377"/>
      <c r="EV6" s="377"/>
      <c r="EW6" s="377"/>
      <c r="EX6" s="377"/>
      <c r="EY6" s="377"/>
      <c r="EZ6" s="380"/>
      <c r="FA6" s="386"/>
      <c r="FB6" s="377"/>
      <c r="FC6" s="377"/>
      <c r="FD6" s="377"/>
      <c r="FE6" s="377"/>
      <c r="FF6" s="377"/>
      <c r="FG6" s="380"/>
      <c r="FH6" s="386"/>
      <c r="FI6" s="377"/>
      <c r="FJ6" s="377"/>
      <c r="FK6" s="377"/>
      <c r="FL6" s="377"/>
      <c r="FM6" s="377"/>
      <c r="FN6" s="380"/>
      <c r="FO6" s="386"/>
      <c r="FP6" s="377"/>
      <c r="FQ6" s="377"/>
      <c r="FR6" s="377"/>
      <c r="FS6" s="377"/>
      <c r="FT6" s="377"/>
      <c r="FU6" s="380"/>
      <c r="FV6" s="386"/>
      <c r="FW6" s="377"/>
      <c r="FX6" s="377"/>
      <c r="FY6" s="377"/>
      <c r="FZ6" s="377"/>
      <c r="GA6" s="377"/>
      <c r="GB6" s="380"/>
      <c r="GC6" s="386"/>
      <c r="GD6" s="377"/>
      <c r="GE6" s="377"/>
      <c r="GF6" s="377"/>
      <c r="GG6" s="377"/>
      <c r="GH6" s="377"/>
      <c r="GI6" s="380"/>
      <c r="GJ6" s="386"/>
      <c r="GK6" s="377"/>
      <c r="GL6" s="377"/>
      <c r="GM6" s="377"/>
      <c r="GN6" s="377"/>
      <c r="GO6" s="377"/>
      <c r="GP6" s="380"/>
      <c r="GQ6" s="386"/>
      <c r="GR6" s="377"/>
      <c r="GS6" s="377"/>
      <c r="GT6" s="377"/>
      <c r="GU6" s="377"/>
      <c r="GV6" s="377"/>
      <c r="GW6" s="380"/>
      <c r="GX6" s="386"/>
      <c r="GY6" s="377"/>
      <c r="GZ6" s="377"/>
      <c r="HA6" s="377"/>
      <c r="HB6" s="377"/>
      <c r="HC6" s="377"/>
      <c r="HD6" s="380"/>
      <c r="HE6" s="386"/>
      <c r="HF6" s="377"/>
      <c r="HG6" s="377"/>
      <c r="HH6" s="377"/>
      <c r="HI6" s="377"/>
      <c r="HJ6" s="377"/>
      <c r="HK6" s="380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G7" s="80">
        <v>202</v>
      </c>
      <c r="AK7" s="67">
        <f>MATCH("SUBTOTAL SALIDA DE ALMACEN",15:15,0)-1</f>
        <v>30</v>
      </c>
      <c r="AL7" s="1"/>
      <c r="AM7" s="1"/>
      <c r="AN7" s="1"/>
      <c r="AO7" s="1"/>
      <c r="AP7" s="80">
        <f>IFERROR(VLOOKUP(AL1,$B$16:$AK$25,$AK$7,FALSE),0)</f>
        <v>0</v>
      </c>
      <c r="AQ7" s="1"/>
      <c r="AR7" s="1"/>
      <c r="AS7" s="1"/>
      <c r="AT7" s="1"/>
      <c r="AU7" s="1"/>
      <c r="AV7" s="1"/>
      <c r="AW7" s="80">
        <f>IFERROR(VLOOKUP(AS1,$B$16:$AK$25,$AK$7,FALSE),0)</f>
        <v>0</v>
      </c>
      <c r="AX7" s="1"/>
      <c r="AY7" s="1"/>
      <c r="AZ7" s="1"/>
      <c r="BA7" s="1"/>
      <c r="BB7" s="1"/>
      <c r="BC7" s="1"/>
      <c r="BD7" s="80">
        <f>IFERROR(VLOOKUP(AZ1,$B$16:$AK$25,$AK$7,FALSE),0)</f>
        <v>0</v>
      </c>
      <c r="BE7" s="1"/>
      <c r="BF7" s="1"/>
      <c r="BG7" s="1"/>
      <c r="BH7" s="1"/>
      <c r="BI7" s="1"/>
      <c r="BJ7" s="1"/>
      <c r="BK7" s="80">
        <f>IFERROR(VLOOKUP(BG1,$B$16:$AK$25,$AK$7,FALSE),0)</f>
        <v>0</v>
      </c>
      <c r="BL7" s="1"/>
      <c r="BM7" s="1"/>
      <c r="BN7" s="1"/>
      <c r="BO7" s="1"/>
      <c r="BP7" s="1"/>
      <c r="BQ7" s="1"/>
      <c r="BR7" s="80">
        <f>IFERROR(VLOOKUP(BN1,$B$16:$AK$25,$AK$7,FALSE),0)</f>
        <v>0</v>
      </c>
      <c r="BS7" s="1"/>
      <c r="BT7" s="1"/>
      <c r="BU7" s="1"/>
      <c r="BV7" s="1"/>
      <c r="BW7" s="1"/>
      <c r="BX7" s="1"/>
      <c r="BY7" s="80">
        <f>IFERROR(VLOOKUP(BU1,$B$16:$AK$25,$AK$7,FALSE),0)</f>
        <v>0</v>
      </c>
      <c r="BZ7" s="1"/>
      <c r="CA7" s="1"/>
      <c r="CB7" s="1"/>
      <c r="CC7" s="1"/>
      <c r="CD7" s="1"/>
      <c r="CE7" s="1"/>
      <c r="CF7" s="80">
        <f>IFERROR(VLOOKUP(CB1,$B$16:$AK$25,$AK$7,FALSE),0)</f>
        <v>0</v>
      </c>
      <c r="CG7" s="1"/>
      <c r="CH7" s="1"/>
      <c r="CI7" s="1"/>
      <c r="CJ7" s="1"/>
      <c r="CK7" s="1"/>
      <c r="CL7" s="1"/>
      <c r="CM7" s="80">
        <f>IFERROR(VLOOKUP(CI1,$B$16:$AK$25,$AK$7,FALSE),0)</f>
        <v>0</v>
      </c>
      <c r="CN7" s="1"/>
      <c r="CO7" s="1"/>
      <c r="CP7" s="1"/>
      <c r="CQ7" s="1"/>
      <c r="CR7" s="1"/>
      <c r="CS7" s="1"/>
      <c r="CT7" s="80">
        <f>IFERROR(VLOOKUP(CP1,$B$16:$AK$25,$AK$7,FALSE),0)</f>
        <v>0</v>
      </c>
      <c r="CU7" s="1"/>
      <c r="CV7" s="1"/>
      <c r="CW7" s="1"/>
      <c r="CX7" s="1"/>
      <c r="CY7" s="1"/>
      <c r="CZ7" s="1"/>
      <c r="DA7" s="80">
        <f>IFERROR(VLOOKUP(CW1,$B$16:$AK$25,$AK$7,FALSE),0)</f>
        <v>0</v>
      </c>
      <c r="DB7" s="1"/>
      <c r="DC7" s="1"/>
      <c r="DD7" s="1"/>
      <c r="DE7" s="1"/>
      <c r="DF7" s="1"/>
      <c r="DG7" s="1"/>
      <c r="DH7" s="80">
        <f>IFERROR(VLOOKUP(DD1,$B$16:$AK$25,$AK$7,FALSE),0)</f>
        <v>0</v>
      </c>
      <c r="DI7" s="1"/>
      <c r="DJ7" s="1"/>
      <c r="DK7" s="1"/>
      <c r="DL7" s="1"/>
      <c r="DM7" s="1"/>
      <c r="DN7" s="1"/>
      <c r="DO7" s="80">
        <f>IFERROR(VLOOKUP(DK1,$B$16:$AK$25,$AK$7,FALSE),0)</f>
        <v>0</v>
      </c>
      <c r="DP7" s="1"/>
      <c r="DQ7" s="1"/>
      <c r="DR7" s="1"/>
      <c r="DS7" s="1"/>
      <c r="DT7" s="1"/>
      <c r="DU7" s="1"/>
      <c r="DV7" s="80">
        <f>IFERROR(VLOOKUP(DR1,$B$16:$AK$25,$AK$7,FALSE),0)</f>
        <v>0</v>
      </c>
      <c r="DW7" s="1"/>
      <c r="DX7" s="1"/>
      <c r="DY7" s="1"/>
      <c r="DZ7" s="1"/>
      <c r="EA7" s="1"/>
      <c r="EB7" s="1"/>
      <c r="EC7" s="80">
        <f>IFERROR(VLOOKUP(DY1,$B$16:$AK$25,$AK$7,FALSE),0)</f>
        <v>0</v>
      </c>
      <c r="ED7" s="1"/>
      <c r="EE7" s="1"/>
      <c r="EF7" s="1"/>
      <c r="EG7" s="1"/>
      <c r="EH7" s="1"/>
      <c r="EI7" s="1"/>
      <c r="EJ7" s="80">
        <f>IFERROR(VLOOKUP(EF1,$B$16:$AK$25,$AK$7,FALSE),0)</f>
        <v>0</v>
      </c>
      <c r="EK7" s="1"/>
      <c r="EL7" s="1"/>
      <c r="EM7" s="1"/>
      <c r="EN7" s="1"/>
      <c r="EO7" s="1"/>
      <c r="EP7" s="1"/>
      <c r="EQ7" s="80">
        <f>IFERROR(VLOOKUP(EM1,$B$16:$AK$25,$AK$7,FALSE),0)</f>
        <v>0</v>
      </c>
      <c r="ER7" s="1"/>
      <c r="ES7" s="1"/>
      <c r="ET7" s="1"/>
      <c r="EU7" s="1"/>
      <c r="EV7" s="1"/>
      <c r="EW7" s="1"/>
      <c r="EX7" s="80">
        <f>IFERROR(VLOOKUP(ET1,$B$16:$AK$25,$AK$7,FALSE),0)</f>
        <v>0</v>
      </c>
      <c r="EY7" s="1"/>
      <c r="EZ7" s="1"/>
      <c r="FA7" s="1"/>
      <c r="FB7" s="1"/>
      <c r="FC7" s="1"/>
      <c r="FD7" s="1"/>
      <c r="FE7" s="80">
        <f>IFERROR(VLOOKUP(FA1,$B$16:$AK$25,$AK$7,FALSE),0)</f>
        <v>0</v>
      </c>
      <c r="FF7" s="1"/>
      <c r="FG7" s="1"/>
      <c r="FH7" s="1"/>
      <c r="FI7" s="1"/>
      <c r="FJ7" s="1"/>
      <c r="FK7" s="1"/>
      <c r="FL7" s="80">
        <f>IFERROR(VLOOKUP(FH1,$B$16:$AK$25,$AK$7,FALSE),0)</f>
        <v>0</v>
      </c>
      <c r="FM7" s="1"/>
      <c r="FN7" s="1"/>
      <c r="FO7" s="1"/>
      <c r="FP7" s="1"/>
      <c r="FQ7" s="1"/>
      <c r="FR7" s="1"/>
      <c r="FS7" s="80">
        <f>IFERROR(VLOOKUP(FO1,$B$16:$AK$25,$AK$7,FALSE),0)</f>
        <v>0</v>
      </c>
      <c r="FT7" s="1"/>
      <c r="FU7" s="1"/>
      <c r="FV7" s="1"/>
      <c r="FW7" s="1"/>
      <c r="FX7" s="1"/>
      <c r="FY7" s="1"/>
      <c r="FZ7" s="80">
        <f>IFERROR(VLOOKUP(FV1,$B$16:$AK$25,$AK$7,FALSE),0)</f>
        <v>0</v>
      </c>
      <c r="GA7" s="1"/>
      <c r="GB7" s="1"/>
      <c r="GC7" s="1"/>
      <c r="GD7" s="1"/>
      <c r="GE7" s="1"/>
      <c r="GF7" s="1"/>
      <c r="GG7" s="80">
        <f>IFERROR(VLOOKUP(GC1,$B$16:$AK$25,$AK$7,FALSE),0)</f>
        <v>0</v>
      </c>
      <c r="GH7" s="1"/>
      <c r="GI7" s="1"/>
      <c r="GJ7" s="1"/>
      <c r="GK7" s="1"/>
      <c r="GL7" s="1"/>
      <c r="GM7" s="1"/>
      <c r="GN7" s="80">
        <f>IFERROR(VLOOKUP(GJ1,$B$16:$AK$25,$AK$7,FALSE),0)</f>
        <v>0</v>
      </c>
      <c r="GO7" s="1"/>
      <c r="GP7" s="1"/>
      <c r="GQ7" s="1"/>
      <c r="GR7" s="1"/>
      <c r="GS7" s="1"/>
      <c r="GT7" s="1"/>
      <c r="GU7" s="80">
        <f>IFERROR(VLOOKUP(GQ1,$B$16:$AK$25,$AK$7,FALSE),0)</f>
        <v>0</v>
      </c>
      <c r="GV7" s="1"/>
      <c r="GW7" s="1"/>
      <c r="GX7" s="1"/>
      <c r="GY7" s="1"/>
      <c r="GZ7" s="1"/>
      <c r="HA7" s="1"/>
      <c r="HB7" s="80">
        <f>IFERROR(VLOOKUP(GX1,$B$16:$AK$25,$AK$7,FALSE),0)</f>
        <v>0</v>
      </c>
      <c r="HC7" s="1"/>
      <c r="HD7" s="1"/>
      <c r="HE7" s="1"/>
      <c r="HF7" s="1"/>
      <c r="HG7" s="1"/>
      <c r="HH7" s="1"/>
      <c r="HI7" s="80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L8" s="1"/>
      <c r="AM8" s="1"/>
      <c r="AN8" s="1"/>
      <c r="AO8" s="1"/>
      <c r="AP8" s="80" t="s">
        <v>230</v>
      </c>
      <c r="AQ8" s="1"/>
      <c r="AR8" s="1"/>
      <c r="AS8" s="1"/>
      <c r="AT8" s="1"/>
      <c r="AU8" s="1"/>
      <c r="AV8" s="1"/>
      <c r="AW8" s="80" t="s">
        <v>230</v>
      </c>
      <c r="AX8" s="1"/>
      <c r="AY8" s="1"/>
      <c r="AZ8" s="1"/>
      <c r="BA8" s="1"/>
      <c r="BB8" s="1"/>
      <c r="BC8" s="1"/>
      <c r="BD8" s="80" t="s">
        <v>230</v>
      </c>
      <c r="BE8" s="1"/>
      <c r="BF8" s="1"/>
      <c r="BG8" s="1"/>
      <c r="BH8" s="1"/>
      <c r="BI8" s="1"/>
      <c r="BJ8" s="1"/>
      <c r="BK8" s="80" t="s">
        <v>230</v>
      </c>
      <c r="BL8" s="1"/>
      <c r="BM8" s="1"/>
      <c r="BN8" s="1"/>
      <c r="BO8" s="1"/>
      <c r="BP8" s="1"/>
      <c r="BQ8" s="1"/>
      <c r="BR8" s="80" t="s">
        <v>230</v>
      </c>
      <c r="BS8" s="1"/>
      <c r="BT8" s="1"/>
      <c r="BU8" s="1"/>
      <c r="BV8" s="1"/>
      <c r="BW8" s="1"/>
      <c r="BX8" s="1"/>
      <c r="BY8" s="80" t="s">
        <v>230</v>
      </c>
      <c r="BZ8" s="1"/>
      <c r="CA8" s="1"/>
      <c r="CB8" s="1"/>
      <c r="CC8" s="1"/>
      <c r="CD8" s="1"/>
      <c r="CE8" s="1"/>
      <c r="CF8" s="80" t="s">
        <v>230</v>
      </c>
      <c r="CG8" s="1"/>
      <c r="CH8" s="1"/>
      <c r="CI8" s="1"/>
      <c r="CJ8" s="1"/>
      <c r="CK8" s="1"/>
      <c r="CL8" s="1"/>
      <c r="CM8" s="80" t="s">
        <v>230</v>
      </c>
      <c r="CN8" s="1"/>
      <c r="CO8" s="1"/>
      <c r="CP8" s="1"/>
      <c r="CQ8" s="1"/>
      <c r="CR8" s="1"/>
      <c r="CS8" s="1"/>
      <c r="CT8" s="80" t="s">
        <v>230</v>
      </c>
      <c r="CU8" s="1"/>
      <c r="CV8" s="1"/>
      <c r="CW8" s="1"/>
      <c r="CX8" s="1"/>
      <c r="CY8" s="1"/>
      <c r="CZ8" s="1"/>
      <c r="DA8" s="80" t="s">
        <v>230</v>
      </c>
      <c r="DB8" s="1"/>
      <c r="DC8" s="1"/>
      <c r="DD8" s="1"/>
      <c r="DE8" s="1"/>
      <c r="DF8" s="1"/>
      <c r="DG8" s="1"/>
      <c r="DH8" s="80" t="s">
        <v>230</v>
      </c>
      <c r="DI8" s="1"/>
      <c r="DJ8" s="1"/>
      <c r="DK8" s="1"/>
      <c r="DL8" s="1"/>
      <c r="DM8" s="1"/>
      <c r="DN8" s="1"/>
      <c r="DO8" s="80" t="s">
        <v>230</v>
      </c>
      <c r="DP8" s="1"/>
      <c r="DQ8" s="1"/>
      <c r="DR8" s="1"/>
      <c r="DS8" s="1"/>
      <c r="DT8" s="1"/>
      <c r="DU8" s="1"/>
      <c r="DV8" s="80" t="s">
        <v>230</v>
      </c>
      <c r="DW8" s="1"/>
      <c r="DX8" s="1"/>
      <c r="DY8" s="1"/>
      <c r="DZ8" s="1"/>
      <c r="EA8" s="1"/>
      <c r="EB8" s="1"/>
      <c r="EC8" s="80" t="s">
        <v>230</v>
      </c>
      <c r="ED8" s="1"/>
      <c r="EE8" s="1"/>
      <c r="EF8" s="1"/>
      <c r="EG8" s="1"/>
      <c r="EH8" s="1"/>
      <c r="EI8" s="1"/>
      <c r="EJ8" s="80" t="s">
        <v>230</v>
      </c>
      <c r="EK8" s="1"/>
      <c r="EL8" s="1"/>
      <c r="EM8" s="1"/>
      <c r="EN8" s="1"/>
      <c r="EO8" s="1"/>
      <c r="EP8" s="1"/>
      <c r="EQ8" s="80" t="s">
        <v>230</v>
      </c>
      <c r="ER8" s="1"/>
      <c r="ES8" s="1"/>
      <c r="ET8" s="1"/>
      <c r="EU8" s="1"/>
      <c r="EV8" s="1"/>
      <c r="EW8" s="1"/>
      <c r="EX8" s="80" t="s">
        <v>230</v>
      </c>
      <c r="EY8" s="1"/>
      <c r="EZ8" s="1"/>
      <c r="FA8" s="1"/>
      <c r="FB8" s="1"/>
      <c r="FC8" s="1"/>
      <c r="FD8" s="1"/>
      <c r="FE8" s="80" t="s">
        <v>230</v>
      </c>
      <c r="FF8" s="1"/>
      <c r="FG8" s="1"/>
      <c r="FH8" s="1"/>
      <c r="FI8" s="1"/>
      <c r="FJ8" s="1"/>
      <c r="FK8" s="1"/>
      <c r="FL8" s="80" t="s">
        <v>230</v>
      </c>
      <c r="FM8" s="1"/>
      <c r="FN8" s="1"/>
      <c r="FO8" s="1"/>
      <c r="FP8" s="1"/>
      <c r="FQ8" s="1"/>
      <c r="FR8" s="1"/>
      <c r="FS8" s="80" t="s">
        <v>230</v>
      </c>
      <c r="FT8" s="1"/>
      <c r="FU8" s="1"/>
      <c r="FV8" s="1"/>
      <c r="FW8" s="1"/>
      <c r="FX8" s="1"/>
      <c r="FY8" s="1"/>
      <c r="FZ8" s="80" t="s">
        <v>230</v>
      </c>
      <c r="GA8" s="1"/>
      <c r="GB8" s="1"/>
      <c r="GC8" s="1"/>
      <c r="GD8" s="1"/>
      <c r="GE8" s="1"/>
      <c r="GF8" s="1"/>
      <c r="GG8" s="80" t="s">
        <v>230</v>
      </c>
      <c r="GH8" s="1"/>
      <c r="GI8" s="1"/>
      <c r="GJ8" s="1"/>
      <c r="GK8" s="1"/>
      <c r="GL8" s="1"/>
      <c r="GM8" s="1"/>
      <c r="GN8" s="80" t="s">
        <v>230</v>
      </c>
      <c r="GO8" s="1"/>
      <c r="GP8" s="1"/>
      <c r="GQ8" s="1"/>
      <c r="GR8" s="1"/>
      <c r="GS8" s="1"/>
      <c r="GT8" s="1"/>
      <c r="GU8" s="80" t="s">
        <v>230</v>
      </c>
      <c r="GV8" s="1"/>
      <c r="GW8" s="1"/>
      <c r="GX8" s="1"/>
      <c r="GY8" s="1"/>
      <c r="GZ8" s="1"/>
      <c r="HA8" s="1"/>
      <c r="HB8" s="80" t="s">
        <v>230</v>
      </c>
      <c r="HC8" s="1"/>
      <c r="HD8" s="1"/>
      <c r="HE8" s="1"/>
      <c r="HF8" s="1"/>
      <c r="HG8" s="1"/>
      <c r="HH8" s="1"/>
      <c r="HI8" s="80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42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99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5"/>
      <c r="Z18" s="95"/>
      <c r="AA18" s="97"/>
      <c r="AB18" s="97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5"/>
      <c r="Z19" s="95"/>
      <c r="AA19" s="97"/>
      <c r="AB19" s="97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5"/>
      <c r="Z20" s="95"/>
      <c r="AA20" s="98"/>
      <c r="AB20" s="98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20.100000000000001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77"/>
      <c r="B27" s="23"/>
      <c r="C27" s="45"/>
      <c r="D27" s="46"/>
      <c r="E27" s="28"/>
      <c r="F27" s="28"/>
      <c r="G27" s="28"/>
      <c r="H27" s="17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111"/>
      <c r="B28" s="49"/>
      <c r="C28" s="50"/>
      <c r="D28" s="51"/>
      <c r="E28" s="52"/>
      <c r="F28" s="52"/>
      <c r="G28" s="179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_1"/>
    <protectedRange sqref="B16:B25 S16:S25 E15:L25 V15:AD25" name="Rango1_3"/>
    <protectedRange sqref="Q7:Q10" name="Rango1_3_1"/>
    <protectedRange sqref="O7:P10 D7:D12" name="Rango1_3_2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  <mergeCell ref="HK4:HK6"/>
    <mergeCell ref="E5:H5"/>
    <mergeCell ref="J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807" priority="4"/>
  </conditionalFormatting>
  <conditionalFormatting sqref="O7">
    <cfRule type="duplicateValues" dxfId="806" priority="3"/>
  </conditionalFormatting>
  <conditionalFormatting sqref="O8">
    <cfRule type="duplicateValues" dxfId="805" priority="2"/>
  </conditionalFormatting>
  <conditionalFormatting sqref="O10">
    <cfRule type="duplicateValues" dxfId="804" priority="1"/>
  </conditionalFormatting>
  <conditionalFormatting sqref="T16:AF25">
    <cfRule type="cellIs" dxfId="803" priority="20" operator="equal">
      <formula>0</formula>
    </cfRule>
  </conditionalFormatting>
  <conditionalFormatting sqref="AF16:AF25">
    <cfRule type="cellIs" dxfId="802" priority="8" operator="lessThan">
      <formula>0</formula>
    </cfRule>
  </conditionalFormatting>
  <conditionalFormatting sqref="AG16:AG25">
    <cfRule type="cellIs" dxfId="801" priority="5" operator="lessThan">
      <formula>0</formula>
    </cfRule>
    <cfRule type="cellIs" dxfId="80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O21:O22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7030A0"/>
    <pageSetUpPr fitToPage="1"/>
  </sheetPr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D23"/>
    </sheetView>
  </sheetViews>
  <sheetFormatPr baseColWidth="10" defaultColWidth="11.42578125" defaultRowHeight="12.75" x14ac:dyDescent="0.25"/>
  <cols>
    <col min="1" max="1" width="8.42578125" style="1" customWidth="1"/>
    <col min="2" max="2" width="9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6" width="4.5703125" style="1" customWidth="1"/>
    <col min="27" max="27" width="6.5703125" style="1" customWidth="1"/>
    <col min="28" max="28" width="6" style="1" customWidth="1"/>
    <col min="29" max="29" width="5.5703125" style="1" customWidth="1"/>
    <col min="30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203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6859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>
        <v>6859</v>
      </c>
      <c r="P7" s="115"/>
      <c r="Q7" s="115"/>
      <c r="R7" s="5"/>
      <c r="S7" s="2"/>
      <c r="T7" s="5"/>
      <c r="V7" s="5"/>
      <c r="AG7" s="80">
        <v>203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>
        <v>19937918</v>
      </c>
      <c r="P8" s="115"/>
      <c r="Q8" s="115"/>
      <c r="R8" s="5"/>
      <c r="S8" s="2"/>
      <c r="T8" s="5"/>
      <c r="V8" s="5"/>
      <c r="AL8" s="1"/>
      <c r="AM8" s="1"/>
      <c r="AN8" s="1"/>
      <c r="AO8" s="1"/>
      <c r="AP8" s="80" t="s">
        <v>230</v>
      </c>
      <c r="AQ8" s="1"/>
      <c r="AR8" s="1"/>
      <c r="AS8" s="1"/>
      <c r="AT8" s="1"/>
      <c r="AU8" s="1"/>
      <c r="AV8" s="1"/>
      <c r="AW8" s="80" t="s">
        <v>230</v>
      </c>
      <c r="AX8" s="1"/>
      <c r="AY8" s="1"/>
      <c r="AZ8" s="1"/>
      <c r="BA8" s="1"/>
      <c r="BB8" s="1"/>
      <c r="BC8" s="1"/>
      <c r="BD8" s="80" t="s">
        <v>230</v>
      </c>
      <c r="BE8" s="1"/>
      <c r="BF8" s="1"/>
      <c r="BG8" s="1"/>
      <c r="BH8" s="1"/>
      <c r="BI8" s="1"/>
      <c r="BJ8" s="1"/>
      <c r="BK8" s="80" t="s">
        <v>230</v>
      </c>
      <c r="BL8" s="1"/>
      <c r="BM8" s="1"/>
      <c r="BN8" s="1"/>
      <c r="BO8" s="1"/>
      <c r="BP8" s="1"/>
      <c r="BQ8" s="1"/>
      <c r="BR8" s="80" t="s">
        <v>230</v>
      </c>
      <c r="BS8" s="1"/>
      <c r="BT8" s="1"/>
      <c r="BU8" s="1"/>
      <c r="BV8" s="1"/>
      <c r="BW8" s="1"/>
      <c r="BX8" s="1"/>
      <c r="BY8" s="80" t="s">
        <v>230</v>
      </c>
      <c r="BZ8" s="1"/>
      <c r="CA8" s="1"/>
      <c r="CB8" s="1"/>
      <c r="CC8" s="1"/>
      <c r="CD8" s="1"/>
      <c r="CE8" s="1"/>
      <c r="CF8" s="80" t="s">
        <v>230</v>
      </c>
      <c r="CG8" s="1"/>
      <c r="CH8" s="1"/>
      <c r="CI8" s="1"/>
      <c r="CJ8" s="1"/>
      <c r="CK8" s="1"/>
      <c r="CL8" s="1"/>
      <c r="CM8" s="80" t="s">
        <v>230</v>
      </c>
      <c r="CN8" s="1"/>
      <c r="CO8" s="1"/>
      <c r="CP8" s="1"/>
      <c r="CQ8" s="1"/>
      <c r="CR8" s="1"/>
      <c r="CS8" s="1"/>
      <c r="CT8" s="80" t="s">
        <v>230</v>
      </c>
      <c r="CU8" s="1"/>
      <c r="CV8" s="1"/>
      <c r="CW8" s="1"/>
      <c r="CX8" s="1"/>
      <c r="CY8" s="1"/>
      <c r="CZ8" s="1"/>
      <c r="DA8" s="80" t="s">
        <v>230</v>
      </c>
      <c r="DB8" s="1"/>
      <c r="DC8" s="1"/>
      <c r="DD8" s="1"/>
      <c r="DE8" s="1"/>
      <c r="DF8" s="1"/>
      <c r="DG8" s="1"/>
      <c r="DH8" s="80" t="s">
        <v>230</v>
      </c>
      <c r="DI8" s="1"/>
      <c r="DJ8" s="1"/>
      <c r="DK8" s="1"/>
      <c r="DL8" s="1"/>
      <c r="DM8" s="1"/>
      <c r="DN8" s="1"/>
      <c r="DO8" s="80" t="s">
        <v>230</v>
      </c>
      <c r="DP8" s="1"/>
      <c r="DQ8" s="1"/>
      <c r="DR8" s="1"/>
      <c r="DS8" s="1"/>
      <c r="DT8" s="1"/>
      <c r="DU8" s="1"/>
      <c r="DV8" s="80" t="s">
        <v>230</v>
      </c>
      <c r="DW8" s="1"/>
      <c r="DX8" s="1"/>
      <c r="DY8" s="1"/>
      <c r="DZ8" s="1"/>
      <c r="EA8" s="1"/>
      <c r="EB8" s="1"/>
      <c r="EC8" s="80" t="s">
        <v>230</v>
      </c>
      <c r="ED8" s="1"/>
      <c r="EE8" s="1"/>
      <c r="EF8" s="1"/>
      <c r="EG8" s="1"/>
      <c r="EH8" s="1"/>
      <c r="EI8" s="1"/>
      <c r="EJ8" s="80" t="s">
        <v>230</v>
      </c>
      <c r="EK8" s="1"/>
      <c r="EL8" s="1"/>
      <c r="EM8" s="1"/>
      <c r="EN8" s="1"/>
      <c r="EO8" s="1"/>
      <c r="EP8" s="1"/>
      <c r="EQ8" s="80" t="s">
        <v>230</v>
      </c>
      <c r="ER8" s="1"/>
      <c r="ES8" s="1"/>
      <c r="ET8" s="1"/>
      <c r="EU8" s="1"/>
      <c r="EV8" s="1"/>
      <c r="EW8" s="1"/>
      <c r="EX8" s="80" t="s">
        <v>230</v>
      </c>
      <c r="EY8" s="1"/>
      <c r="EZ8" s="1"/>
      <c r="FA8" s="1"/>
      <c r="FB8" s="1"/>
      <c r="FC8" s="1"/>
      <c r="FD8" s="1"/>
      <c r="FE8" s="80" t="s">
        <v>230</v>
      </c>
      <c r="FF8" s="1"/>
      <c r="FG8" s="1"/>
      <c r="FH8" s="1"/>
      <c r="FI8" s="1"/>
      <c r="FJ8" s="1"/>
      <c r="FK8" s="1"/>
      <c r="FL8" s="80" t="s">
        <v>230</v>
      </c>
      <c r="FM8" s="1"/>
      <c r="FN8" s="1"/>
      <c r="FO8" s="1"/>
      <c r="FP8" s="1"/>
      <c r="FQ8" s="1"/>
      <c r="FR8" s="1"/>
      <c r="FS8" s="80" t="s">
        <v>230</v>
      </c>
      <c r="FT8" s="1"/>
      <c r="FU8" s="1"/>
      <c r="FV8" s="1"/>
      <c r="FW8" s="1"/>
      <c r="FX8" s="1"/>
      <c r="FY8" s="1"/>
      <c r="FZ8" s="80" t="s">
        <v>230</v>
      </c>
      <c r="GA8" s="1"/>
      <c r="GB8" s="1"/>
      <c r="GC8" s="1"/>
      <c r="GD8" s="1"/>
      <c r="GE8" s="1"/>
      <c r="GF8" s="1"/>
      <c r="GG8" s="80" t="s">
        <v>230</v>
      </c>
      <c r="GH8" s="1"/>
      <c r="GI8" s="1"/>
      <c r="GJ8" s="1"/>
      <c r="GK8" s="1"/>
      <c r="GL8" s="1"/>
      <c r="GM8" s="1"/>
      <c r="GN8" s="80" t="s">
        <v>230</v>
      </c>
      <c r="GO8" s="1"/>
      <c r="GP8" s="1"/>
      <c r="GQ8" s="1"/>
      <c r="GR8" s="1"/>
      <c r="GS8" s="1"/>
      <c r="GT8" s="1"/>
      <c r="GU8" s="80" t="s">
        <v>230</v>
      </c>
      <c r="GV8" s="1"/>
      <c r="GW8" s="1"/>
      <c r="GX8" s="1"/>
      <c r="GY8" s="1"/>
      <c r="GZ8" s="1"/>
      <c r="HA8" s="1"/>
      <c r="HB8" s="80" t="s">
        <v>230</v>
      </c>
      <c r="HC8" s="1"/>
      <c r="HD8" s="1"/>
      <c r="HE8" s="1"/>
      <c r="HF8" s="1"/>
      <c r="HG8" s="1"/>
      <c r="HH8" s="1"/>
      <c r="HI8" s="80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5"/>
      <c r="AC16" s="99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5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5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2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5"/>
      <c r="AC19" s="95"/>
      <c r="AD19" s="95"/>
      <c r="AE19" s="17">
        <f t="shared" si="5"/>
        <v>0</v>
      </c>
      <c r="AF19" s="19">
        <f>+U19-AE19</f>
        <v>0</v>
      </c>
      <c r="AG19" s="295">
        <f>AE19-N19</f>
        <v>0</v>
      </c>
    </row>
    <row r="20" spans="1:33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5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4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77"/>
      <c r="B27" s="23"/>
      <c r="C27" s="45"/>
      <c r="D27" s="46"/>
      <c r="E27" s="28"/>
      <c r="F27" s="17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S16:S25 E15:L25 V15:AD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799" priority="4"/>
  </conditionalFormatting>
  <conditionalFormatting sqref="O7">
    <cfRule type="duplicateValues" dxfId="798" priority="3"/>
  </conditionalFormatting>
  <conditionalFormatting sqref="O8">
    <cfRule type="duplicateValues" dxfId="797" priority="2"/>
  </conditionalFormatting>
  <conditionalFormatting sqref="O10">
    <cfRule type="duplicateValues" dxfId="796" priority="1"/>
  </conditionalFormatting>
  <conditionalFormatting sqref="T16:AF25">
    <cfRule type="cellIs" dxfId="795" priority="8" operator="equal">
      <formula>0</formula>
    </cfRule>
  </conditionalFormatting>
  <conditionalFormatting sqref="AF16:AF25">
    <cfRule type="cellIs" dxfId="794" priority="7" operator="lessThan">
      <formula>0</formula>
    </cfRule>
  </conditionalFormatting>
  <conditionalFormatting sqref="AG16:AG25">
    <cfRule type="cellIs" dxfId="793" priority="5" operator="lessThan">
      <formula>0</formula>
    </cfRule>
    <cfRule type="cellIs" dxfId="79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51" orientation="landscape" r:id="rId1"/>
  <headerFooter alignWithMargins="0"/>
  <colBreaks count="1" manualBreakCount="1">
    <brk id="17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HP37"/>
  <sheetViews>
    <sheetView view="pageBreakPreview" topLeftCell="A13" zoomScaleNormal="95" zoomScaleSheetLayoutView="100" workbookViewId="0">
      <pane xSplit="4" topLeftCell="E1" activePane="topRight" state="frozen"/>
      <selection activeCell="AP8" sqref="AP8"/>
      <selection pane="topRight" activeCell="V15" sqref="V15:AF21"/>
    </sheetView>
  </sheetViews>
  <sheetFormatPr baseColWidth="10" defaultColWidth="11.42578125" defaultRowHeight="12.75" x14ac:dyDescent="0.25"/>
  <cols>
    <col min="1" max="1" width="8.42578125" style="1" customWidth="1"/>
    <col min="2" max="2" width="9.5703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2" width="4.5703125" style="1" customWidth="1"/>
    <col min="13" max="14" width="7" style="1" customWidth="1"/>
    <col min="15" max="15" width="11.71093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204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204</v>
      </c>
      <c r="AN7" s="67">
        <f>MATCH("SUBTOTAL SALIDA DE ALMACEN",15:15,0)-1</f>
        <v>33</v>
      </c>
      <c r="AO7" s="1"/>
      <c r="AP7" s="1"/>
      <c r="AQ7" s="1"/>
      <c r="AR7" s="1"/>
      <c r="AS7" s="1">
        <f>IFERROR(VLOOKUP(AO1,$B$16:$AK$25,$AN$7,FALSE),0)</f>
        <v>0</v>
      </c>
      <c r="AT7" s="1"/>
      <c r="AU7" s="1"/>
      <c r="AV7" s="1"/>
      <c r="AW7" s="1"/>
      <c r="AX7" s="1"/>
      <c r="AY7" s="1"/>
      <c r="AZ7" s="1">
        <f>IFERROR(VLOOKUP(AV1,$B$16:$AK$25,$AN$7,FALSE),0)</f>
        <v>0</v>
      </c>
      <c r="BA7" s="1"/>
      <c r="BB7" s="1"/>
      <c r="BC7" s="1"/>
      <c r="BD7" s="1"/>
      <c r="BE7" s="1"/>
      <c r="BF7" s="1"/>
      <c r="BG7" s="1">
        <f>IFERROR(VLOOKUP(BC1,$B$16:$AK$25,$AN$7,FALSE),0)</f>
        <v>0</v>
      </c>
      <c r="BH7" s="1"/>
      <c r="BI7" s="1"/>
      <c r="BJ7" s="1"/>
      <c r="BK7" s="1"/>
      <c r="BL7" s="1"/>
      <c r="BM7" s="1"/>
      <c r="BN7" s="1">
        <f>IFERROR(VLOOKUP(BJ1,$B$16:$AK$25,$AN$7,FALSE),0)</f>
        <v>0</v>
      </c>
      <c r="BO7" s="1"/>
      <c r="BP7" s="1"/>
      <c r="BQ7" s="1"/>
      <c r="BR7" s="1"/>
      <c r="BS7" s="1"/>
      <c r="BT7" s="1"/>
      <c r="BU7" s="1">
        <f>IFERROR(VLOOKUP(BQ1,$B$16:$AK$25,$AN$7,FALSE),0)</f>
        <v>0</v>
      </c>
      <c r="BV7" s="1"/>
      <c r="BW7" s="1"/>
      <c r="BX7" s="1"/>
      <c r="BY7" s="1"/>
      <c r="BZ7" s="1"/>
      <c r="CA7" s="1"/>
      <c r="CB7" s="1">
        <f>IFERROR(VLOOKUP(BX1,$B$16:$AK$25,$AN$7,FALSE),0)</f>
        <v>0</v>
      </c>
      <c r="CC7" s="1"/>
      <c r="CD7" s="1"/>
      <c r="CE7" s="1"/>
      <c r="CF7" s="1"/>
      <c r="CG7" s="1"/>
      <c r="CH7" s="1"/>
      <c r="CI7" s="1">
        <f>IFERROR(VLOOKUP(CE1,$B$16:$AK$25,$AN$7,FALSE),0)</f>
        <v>0</v>
      </c>
      <c r="CJ7" s="1"/>
      <c r="CK7" s="1"/>
      <c r="CL7" s="1"/>
      <c r="CM7" s="1"/>
      <c r="CN7" s="1"/>
      <c r="CO7" s="1"/>
      <c r="CP7" s="1">
        <f>IFERROR(VLOOKUP(CL1,$B$16:$AK$25,$AN$7,FALSE),0)</f>
        <v>0</v>
      </c>
      <c r="CQ7" s="1"/>
      <c r="CR7" s="1"/>
      <c r="CS7" s="1"/>
      <c r="CT7" s="1"/>
      <c r="CU7" s="1"/>
      <c r="CV7" s="1"/>
      <c r="CW7" s="1">
        <f>IFERROR(VLOOKUP(CS1,$B$16:$AK$25,$AN$7,FALSE),0)</f>
        <v>0</v>
      </c>
      <c r="CX7" s="1"/>
      <c r="CY7" s="1"/>
      <c r="CZ7" s="1"/>
      <c r="DA7" s="1"/>
      <c r="DB7" s="1"/>
      <c r="DC7" s="1"/>
      <c r="DD7" s="1">
        <f>IFERROR(VLOOKUP(CZ1,$B$16:$AK$25,$AN$7,FALSE),0)</f>
        <v>0</v>
      </c>
      <c r="DE7" s="1"/>
      <c r="DF7" s="1"/>
      <c r="DG7" s="1"/>
      <c r="DH7" s="1"/>
      <c r="DI7" s="1"/>
      <c r="DJ7" s="1"/>
      <c r="DK7" s="1">
        <f>IFERROR(VLOOKUP(DG1,$B$16:$AK$25,$AN$7,FALSE),0)</f>
        <v>0</v>
      </c>
      <c r="DL7" s="1"/>
      <c r="DM7" s="1"/>
      <c r="DN7" s="1"/>
      <c r="DO7" s="1"/>
      <c r="DP7" s="1"/>
      <c r="DQ7" s="1"/>
      <c r="DR7" s="1">
        <f>IFERROR(VLOOKUP(DN1,$B$16:$AK$25,$AN$7,FALSE),0)</f>
        <v>0</v>
      </c>
      <c r="DS7" s="1"/>
      <c r="DT7" s="1"/>
      <c r="DU7" s="1"/>
      <c r="DV7" s="1"/>
      <c r="DW7" s="1"/>
      <c r="DX7" s="1"/>
      <c r="DY7" s="1">
        <f>IFERROR(VLOOKUP(DU1,$B$16:$AK$25,$AN$7,FALSE),0)</f>
        <v>0</v>
      </c>
      <c r="DZ7" s="1"/>
      <c r="EA7" s="1"/>
      <c r="EB7" s="1"/>
      <c r="EC7" s="1"/>
      <c r="ED7" s="1"/>
      <c r="EE7" s="1"/>
      <c r="EF7" s="1">
        <f>IFERROR(VLOOKUP(EB1,$B$16:$AK$25,$AN$7,FALSE),0)</f>
        <v>0</v>
      </c>
      <c r="EG7" s="1"/>
      <c r="EH7" s="1"/>
      <c r="EI7" s="1"/>
      <c r="EJ7" s="1"/>
      <c r="EK7" s="1"/>
      <c r="EL7" s="1"/>
      <c r="EM7" s="1">
        <f>IFERROR(VLOOKUP(EI1,$B$16:$AK$25,$AN$7,FALSE),0)</f>
        <v>0</v>
      </c>
      <c r="EN7" s="1"/>
      <c r="EO7" s="1"/>
      <c r="EP7" s="1"/>
      <c r="EQ7" s="1"/>
      <c r="ER7" s="1"/>
      <c r="ES7" s="1"/>
      <c r="ET7" s="1">
        <f>IFERROR(VLOOKUP(EP1,$B$16:$AK$25,$AN$7,FALSE),0)</f>
        <v>0</v>
      </c>
      <c r="EU7" s="1"/>
      <c r="EV7" s="1"/>
      <c r="EW7" s="1"/>
      <c r="EX7" s="1"/>
      <c r="EY7" s="1"/>
      <c r="EZ7" s="1"/>
      <c r="FA7" s="1">
        <f>IFERROR(VLOOKUP(EW1,$B$16:$AK$25,$AN$7,FALSE),0)</f>
        <v>0</v>
      </c>
      <c r="FB7" s="1"/>
      <c r="FC7" s="1"/>
      <c r="FD7" s="1"/>
      <c r="FE7" s="1"/>
      <c r="FF7" s="1"/>
      <c r="FG7" s="1"/>
      <c r="FH7" s="1">
        <f>IFERROR(VLOOKUP(FD1,$B$16:$AK$25,$AN$7,FALSE),0)</f>
        <v>0</v>
      </c>
      <c r="FI7" s="1"/>
      <c r="FJ7" s="1"/>
      <c r="FK7" s="1"/>
      <c r="FL7" s="1"/>
      <c r="FM7" s="1"/>
      <c r="FN7" s="1"/>
      <c r="FO7" s="1">
        <f>IFERROR(VLOOKUP(FK1,$B$16:$AK$25,$AN$7,FALSE),0)</f>
        <v>0</v>
      </c>
      <c r="FP7" s="1"/>
      <c r="FQ7" s="1"/>
      <c r="FR7" s="1"/>
      <c r="FS7" s="1"/>
      <c r="FT7" s="1"/>
      <c r="FU7" s="1"/>
      <c r="FV7" s="1">
        <f>IFERROR(VLOOKUP(FR1,$B$16:$AK$25,$AN$7,FALSE),0)</f>
        <v>0</v>
      </c>
      <c r="FW7" s="1"/>
      <c r="FX7" s="1"/>
      <c r="FY7" s="1"/>
      <c r="FZ7" s="1"/>
      <c r="GA7" s="1"/>
      <c r="GB7" s="1"/>
      <c r="GC7" s="1">
        <f>IFERROR(VLOOKUP(FY1,$B$16:$AK$25,$AN$7,FALSE),0)</f>
        <v>0</v>
      </c>
      <c r="GD7" s="1"/>
      <c r="GE7" s="1"/>
      <c r="GF7" s="1"/>
      <c r="GG7" s="1"/>
      <c r="GH7" s="1"/>
      <c r="GI7" s="1"/>
      <c r="GJ7" s="1">
        <f>IFERROR(VLOOKUP(GF1,$B$16:$AK$25,$AN$7,FALSE),0)</f>
        <v>0</v>
      </c>
      <c r="GK7" s="1"/>
      <c r="GL7" s="1"/>
      <c r="GM7" s="1"/>
      <c r="GN7" s="1"/>
      <c r="GO7" s="1"/>
      <c r="GP7" s="1"/>
      <c r="GQ7" s="1">
        <f>IFERROR(VLOOKUP(GM1,$B$16:$AK$25,$AN$7,FALSE),0)</f>
        <v>0</v>
      </c>
      <c r="GR7" s="1"/>
      <c r="GS7" s="1"/>
      <c r="GT7" s="1"/>
      <c r="GU7" s="1"/>
      <c r="GV7" s="1"/>
      <c r="GW7" s="1"/>
      <c r="GX7" s="1">
        <f>IFERROR(VLOOKUP(GT1,$B$16:$AK$25,$AN$7,FALSE),0)</f>
        <v>0</v>
      </c>
      <c r="GY7" s="1"/>
      <c r="GZ7" s="1"/>
      <c r="HA7" s="1"/>
      <c r="HB7" s="1"/>
      <c r="HC7" s="1"/>
      <c r="HD7" s="1"/>
      <c r="HE7" s="1">
        <f>IFERROR(VLOOKUP(HA1,$B$16:$AK$25,$AN$7,FALSE),0)</f>
        <v>0</v>
      </c>
      <c r="HF7" s="1"/>
      <c r="HG7" s="1"/>
      <c r="HH7" s="1"/>
      <c r="HI7" s="1"/>
      <c r="HJ7" s="1"/>
      <c r="HK7" s="1"/>
      <c r="HL7" s="1">
        <f>IFERROR(VLOOKUP(HH1,$B$16:$AK$25,$AN$7,FALSE),0)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230</v>
      </c>
      <c r="AT8" s="1"/>
      <c r="AU8" s="1"/>
      <c r="AV8" s="1"/>
      <c r="AW8" s="1"/>
      <c r="AX8" s="1"/>
      <c r="AY8" s="1"/>
      <c r="AZ8" s="1" t="s">
        <v>230</v>
      </c>
      <c r="BA8" s="1"/>
      <c r="BB8" s="1"/>
      <c r="BC8" s="1"/>
      <c r="BD8" s="1"/>
      <c r="BE8" s="1"/>
      <c r="BF8" s="1"/>
      <c r="BG8" s="1" t="s">
        <v>230</v>
      </c>
      <c r="BH8" s="1"/>
      <c r="BI8" s="1"/>
      <c r="BJ8" s="1"/>
      <c r="BK8" s="1"/>
      <c r="BL8" s="1"/>
      <c r="BM8" s="1"/>
      <c r="BN8" s="1" t="s">
        <v>230</v>
      </c>
      <c r="BO8" s="1"/>
      <c r="BP8" s="1"/>
      <c r="BQ8" s="1"/>
      <c r="BR8" s="1"/>
      <c r="BS8" s="1"/>
      <c r="BT8" s="1"/>
      <c r="BU8" s="1" t="s">
        <v>230</v>
      </c>
      <c r="BV8" s="1"/>
      <c r="BW8" s="1"/>
      <c r="BX8" s="1"/>
      <c r="BY8" s="1"/>
      <c r="BZ8" s="1"/>
      <c r="CA8" s="1"/>
      <c r="CB8" s="1" t="s">
        <v>230</v>
      </c>
      <c r="CC8" s="1"/>
      <c r="CD8" s="1"/>
      <c r="CE8" s="1"/>
      <c r="CF8" s="1"/>
      <c r="CG8" s="1"/>
      <c r="CH8" s="1"/>
      <c r="CI8" s="1" t="s">
        <v>230</v>
      </c>
      <c r="CJ8" s="1"/>
      <c r="CK8" s="1"/>
      <c r="CL8" s="1"/>
      <c r="CM8" s="1"/>
      <c r="CN8" s="1"/>
      <c r="CO8" s="1"/>
      <c r="CP8" s="1" t="s">
        <v>230</v>
      </c>
      <c r="CQ8" s="1"/>
      <c r="CR8" s="1"/>
      <c r="CS8" s="1"/>
      <c r="CT8" s="1"/>
      <c r="CU8" s="1"/>
      <c r="CV8" s="1"/>
      <c r="CW8" s="1" t="s">
        <v>230</v>
      </c>
      <c r="CX8" s="1"/>
      <c r="CY8" s="1"/>
      <c r="CZ8" s="1"/>
      <c r="DA8" s="1"/>
      <c r="DB8" s="1"/>
      <c r="DC8" s="1"/>
      <c r="DD8" s="1" t="s">
        <v>230</v>
      </c>
      <c r="DE8" s="1"/>
      <c r="DF8" s="1"/>
      <c r="DG8" s="1"/>
      <c r="DH8" s="1"/>
      <c r="DI8" s="1"/>
      <c r="DJ8" s="1"/>
      <c r="DK8" s="1" t="s">
        <v>230</v>
      </c>
      <c r="DL8" s="1"/>
      <c r="DM8" s="1"/>
      <c r="DN8" s="1"/>
      <c r="DO8" s="1"/>
      <c r="DP8" s="1"/>
      <c r="DQ8" s="1"/>
      <c r="DR8" s="1" t="s">
        <v>230</v>
      </c>
      <c r="DS8" s="1"/>
      <c r="DT8" s="1"/>
      <c r="DU8" s="1"/>
      <c r="DV8" s="1"/>
      <c r="DW8" s="1"/>
      <c r="DX8" s="1"/>
      <c r="DY8" s="1" t="s">
        <v>230</v>
      </c>
      <c r="DZ8" s="1"/>
      <c r="EA8" s="1"/>
      <c r="EB8" s="1"/>
      <c r="EC8" s="1"/>
      <c r="ED8" s="1"/>
      <c r="EE8" s="1"/>
      <c r="EF8" s="1" t="s">
        <v>230</v>
      </c>
      <c r="EG8" s="1"/>
      <c r="EH8" s="1"/>
      <c r="EI8" s="1"/>
      <c r="EJ8" s="1"/>
      <c r="EK8" s="1"/>
      <c r="EL8" s="1"/>
      <c r="EM8" s="1" t="s">
        <v>230</v>
      </c>
      <c r="EN8" s="1"/>
      <c r="EO8" s="1"/>
      <c r="EP8" s="1"/>
      <c r="EQ8" s="1"/>
      <c r="ER8" s="1"/>
      <c r="ES8" s="1"/>
      <c r="ET8" s="1" t="s">
        <v>230</v>
      </c>
      <c r="EU8" s="1"/>
      <c r="EV8" s="1"/>
      <c r="EW8" s="1"/>
      <c r="EX8" s="1"/>
      <c r="EY8" s="1"/>
      <c r="EZ8" s="1"/>
      <c r="FA8" s="1" t="s">
        <v>230</v>
      </c>
      <c r="FB8" s="1"/>
      <c r="FC8" s="1"/>
      <c r="FD8" s="1"/>
      <c r="FE8" s="1"/>
      <c r="FF8" s="1"/>
      <c r="FG8" s="1"/>
      <c r="FH8" s="1" t="s">
        <v>230</v>
      </c>
      <c r="FI8" s="1"/>
      <c r="FJ8" s="1"/>
      <c r="FK8" s="1"/>
      <c r="FL8" s="1"/>
      <c r="FM8" s="1"/>
      <c r="FN8" s="1"/>
      <c r="FO8" s="1" t="s">
        <v>230</v>
      </c>
      <c r="FP8" s="1"/>
      <c r="FQ8" s="1"/>
      <c r="FR8" s="1"/>
      <c r="FS8" s="1"/>
      <c r="FT8" s="1"/>
      <c r="FU8" s="1"/>
      <c r="FV8" s="1" t="s">
        <v>230</v>
      </c>
      <c r="FW8" s="1"/>
      <c r="FX8" s="1"/>
      <c r="FY8" s="1"/>
      <c r="FZ8" s="1"/>
      <c r="GA8" s="1"/>
      <c r="GB8" s="1"/>
      <c r="GC8" s="1" t="s">
        <v>230</v>
      </c>
      <c r="GD8" s="1"/>
      <c r="GE8" s="1"/>
      <c r="GF8" s="1"/>
      <c r="GG8" s="1"/>
      <c r="GH8" s="1"/>
      <c r="GI8" s="1"/>
      <c r="GJ8" s="1" t="s">
        <v>230</v>
      </c>
      <c r="GK8" s="1"/>
      <c r="GL8" s="1"/>
      <c r="GM8" s="1"/>
      <c r="GN8" s="1"/>
      <c r="GO8" s="1"/>
      <c r="GP8" s="1"/>
      <c r="GQ8" s="1" t="s">
        <v>230</v>
      </c>
      <c r="GR8" s="1"/>
      <c r="GS8" s="1"/>
      <c r="GT8" s="1"/>
      <c r="GU8" s="1"/>
      <c r="GV8" s="1"/>
      <c r="GW8" s="1"/>
      <c r="GX8" s="1" t="s">
        <v>230</v>
      </c>
      <c r="GY8" s="1"/>
      <c r="GZ8" s="1"/>
      <c r="HA8" s="1"/>
      <c r="HB8" s="1"/>
      <c r="HC8" s="1"/>
      <c r="HD8" s="1"/>
      <c r="HE8" s="1" t="s">
        <v>230</v>
      </c>
      <c r="HF8" s="1"/>
      <c r="HG8" s="1"/>
      <c r="HH8" s="1"/>
      <c r="HI8" s="1"/>
      <c r="HJ8" s="1"/>
      <c r="HK8" s="1"/>
      <c r="HL8" s="1" t="s">
        <v>230</v>
      </c>
      <c r="HM8" s="1"/>
      <c r="HN8" s="1"/>
    </row>
    <row r="9" spans="1:224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4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85"/>
      <c r="K15" s="173"/>
      <c r="L15" s="18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7">
        <f t="shared" ref="AH16:AH25" si="5">SUM(V16:AG16)</f>
        <v>0</v>
      </c>
      <c r="AI16" s="17">
        <f t="shared" ref="AI16:AI25" si="6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7">
        <f t="shared" si="5"/>
        <v>0</v>
      </c>
      <c r="AI17" s="19">
        <f t="shared" si="6"/>
        <v>0</v>
      </c>
      <c r="AJ17" s="295">
        <f t="shared" ref="AJ17:AJ25" si="12">AH17-N17</f>
        <v>0</v>
      </c>
    </row>
    <row r="18" spans="1:36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7">
        <f t="shared" si="5"/>
        <v>0</v>
      </c>
      <c r="AI18" s="19">
        <f t="shared" si="6"/>
        <v>0</v>
      </c>
      <c r="AJ18" s="295">
        <f t="shared" si="12"/>
        <v>0</v>
      </c>
    </row>
    <row r="19" spans="1:36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7">
        <f t="shared" si="5"/>
        <v>0</v>
      </c>
      <c r="AI19" s="19">
        <f t="shared" si="6"/>
        <v>0</v>
      </c>
      <c r="AJ19" s="295">
        <f t="shared" si="12"/>
        <v>0</v>
      </c>
    </row>
    <row r="20" spans="1:36" s="18" customFormat="1" ht="22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7">
        <f t="shared" si="5"/>
        <v>0</v>
      </c>
      <c r="AI20" s="19">
        <f t="shared" si="6"/>
        <v>0</v>
      </c>
      <c r="AJ20" s="295">
        <f t="shared" si="12"/>
        <v>0</v>
      </c>
    </row>
    <row r="21" spans="1:36" s="18" customFormat="1" ht="19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7">
        <f t="shared" si="5"/>
        <v>0</v>
      </c>
      <c r="AI21" s="19">
        <f t="shared" si="6"/>
        <v>0</v>
      </c>
      <c r="AJ21" s="295">
        <f t="shared" si="12"/>
        <v>0</v>
      </c>
    </row>
    <row r="22" spans="1:36" s="18" customFormat="1" ht="24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>SUM(E22:I22)</f>
        <v>0</v>
      </c>
      <c r="N22" s="95"/>
      <c r="O22" s="29">
        <f>+SUM(J22:L22)</f>
        <v>0</v>
      </c>
      <c r="P22" s="35">
        <f>IF(N22&gt;M22,N22-O22-M22,0)</f>
        <v>0</v>
      </c>
      <c r="Q22" s="36">
        <f>IF(N22="",0,IF(M22&gt;N22,M22-N22-O22,0))</f>
        <v>0</v>
      </c>
      <c r="S22" s="88"/>
      <c r="T22" s="19">
        <f>S22-M22</f>
        <v>0</v>
      </c>
      <c r="U22" s="15">
        <f>+M22-O22</f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7">
        <f>SUM(V22:AG22)</f>
        <v>0</v>
      </c>
      <c r="AI22" s="19">
        <f t="shared" si="6"/>
        <v>0</v>
      </c>
      <c r="AJ22" s="295">
        <f t="shared" si="12"/>
        <v>0</v>
      </c>
    </row>
    <row r="23" spans="1:36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>SUM(E23:I23)</f>
        <v>0</v>
      </c>
      <c r="N23" s="95"/>
      <c r="O23" s="29">
        <f>+SUM(J23:L23)</f>
        <v>0</v>
      </c>
      <c r="P23" s="35">
        <f>IF(N23&gt;M23,N23-O23-M23,0)</f>
        <v>0</v>
      </c>
      <c r="Q23" s="36">
        <f>IF(N23="",0,IF(M23&gt;N23,M23-N23-O23,0))</f>
        <v>0</v>
      </c>
      <c r="S23" s="88"/>
      <c r="T23" s="19">
        <f>S23-M23</f>
        <v>0</v>
      </c>
      <c r="U23" s="15">
        <f>+M23-O23</f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7">
        <f>SUM(V23:AG23)</f>
        <v>0</v>
      </c>
      <c r="AI23" s="19">
        <f t="shared" si="6"/>
        <v>0</v>
      </c>
      <c r="AJ23" s="295">
        <f t="shared" si="12"/>
        <v>0</v>
      </c>
    </row>
    <row r="24" spans="1:36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>SUM(E24:I24)</f>
        <v>0</v>
      </c>
      <c r="N24" s="95"/>
      <c r="O24" s="29">
        <f>+SUM(J24:L24)</f>
        <v>0</v>
      </c>
      <c r="P24" s="35">
        <f>IF(N24&gt;M24,N24-O24-M24,0)</f>
        <v>0</v>
      </c>
      <c r="Q24" s="36">
        <f>IF(N24="",0,IF(M24&gt;N24,M24-N24-O24,0))</f>
        <v>0</v>
      </c>
      <c r="S24" s="88"/>
      <c r="T24" s="19">
        <f>S24-M24</f>
        <v>0</v>
      </c>
      <c r="U24" s="15">
        <f>+M24-O24</f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7">
        <f>SUM(V24:AG24)</f>
        <v>0</v>
      </c>
      <c r="AI24" s="19">
        <f t="shared" si="6"/>
        <v>0</v>
      </c>
      <c r="AJ24" s="295">
        <f t="shared" si="12"/>
        <v>0</v>
      </c>
    </row>
    <row r="25" spans="1:36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5"/>
        <v>0</v>
      </c>
      <c r="AI25" s="19">
        <f t="shared" si="6"/>
        <v>0</v>
      </c>
      <c r="AJ25" s="295">
        <f t="shared" si="12"/>
        <v>0</v>
      </c>
    </row>
    <row r="26" spans="1:36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ht="13.35" customHeight="1" x14ac:dyDescent="0.25">
      <c r="A27" s="105"/>
      <c r="B27" s="23"/>
      <c r="C27" s="45"/>
      <c r="D27" s="46"/>
      <c r="E27" s="28"/>
      <c r="F27" s="186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35" customHeight="1" x14ac:dyDescent="0.25">
      <c r="A28" s="105"/>
      <c r="B28" s="23"/>
      <c r="C28" s="45"/>
      <c r="D28" s="46"/>
      <c r="E28" s="28"/>
      <c r="F28" s="186"/>
      <c r="G28" s="186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6" s="18" customFormat="1" ht="13.35" customHeight="1" thickBot="1" x14ac:dyDescent="0.3">
      <c r="A29" s="111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6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</row>
    <row r="31" spans="1:36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7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7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7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7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  <row r="37" spans="3:47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O37" s="1"/>
      <c r="AP37" s="1"/>
      <c r="AQ37" s="1"/>
      <c r="AR37" s="1"/>
      <c r="AS37" s="1"/>
      <c r="AT37" s="1"/>
      <c r="AU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E15:L25 S16:S25 V15:AG25" name="Rango1_3_1"/>
    <protectedRange sqref="Q7:Q10" name="Rango1_3_1_2"/>
    <protectedRange sqref="O7:P10 D7:D10 D12" name="Rango1_3_2"/>
    <protectedRange sqref="D11" name="Rango1_3"/>
  </protectedRanges>
  <mergeCells count="227">
    <mergeCell ref="A26:D26"/>
    <mergeCell ref="N33:O33"/>
    <mergeCell ref="P33:Q33"/>
    <mergeCell ref="N34:Q34"/>
    <mergeCell ref="E14:I14"/>
    <mergeCell ref="J14:L14"/>
    <mergeCell ref="M14:O14"/>
    <mergeCell ref="P14:Q14"/>
    <mergeCell ref="U14:AI14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</mergeCells>
  <conditionalFormatting sqref="D8">
    <cfRule type="duplicateValues" dxfId="791" priority="4"/>
  </conditionalFormatting>
  <conditionalFormatting sqref="O7">
    <cfRule type="duplicateValues" dxfId="790" priority="3"/>
  </conditionalFormatting>
  <conditionalFormatting sqref="O8">
    <cfRule type="duplicateValues" dxfId="789" priority="2"/>
  </conditionalFormatting>
  <conditionalFormatting sqref="O10">
    <cfRule type="duplicateValues" dxfId="788" priority="1"/>
  </conditionalFormatting>
  <conditionalFormatting sqref="T16:AI25">
    <cfRule type="cellIs" dxfId="787" priority="8" operator="equal">
      <formula>0</formula>
    </cfRule>
  </conditionalFormatting>
  <conditionalFormatting sqref="AI16:AI25">
    <cfRule type="cellIs" dxfId="786" priority="7" operator="lessThan">
      <formula>0</formula>
    </cfRule>
  </conditionalFormatting>
  <conditionalFormatting sqref="AJ16:AJ25">
    <cfRule type="cellIs" dxfId="785" priority="5" operator="lessThan">
      <formula>0</formula>
    </cfRule>
    <cfRule type="cellIs" dxfId="78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6:M17" formulaRange="1"/>
  </ignoredError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HR36"/>
  <sheetViews>
    <sheetView view="pageBreakPreview" topLeftCell="A14" zoomScaleNormal="95" zoomScaleSheetLayoutView="100" workbookViewId="0">
      <pane xSplit="4" topLeftCell="E1" activePane="topRight" state="frozen"/>
      <selection activeCell="AP8" sqref="AP8"/>
      <selection pane="topRight" activeCell="X15" sqref="X15:AH24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5.5703125" style="1" customWidth="1"/>
    <col min="6" max="6" width="4.42578125" style="1" customWidth="1"/>
    <col min="7" max="7" width="5" style="1" customWidth="1"/>
    <col min="8" max="8" width="4" style="1" customWidth="1"/>
    <col min="9" max="9" width="5.28515625" style="1" bestFit="1" customWidth="1"/>
    <col min="10" max="10" width="5.42578125" style="1" customWidth="1"/>
    <col min="11" max="11" width="6.42578125" style="1" customWidth="1"/>
    <col min="12" max="12" width="4.42578125" style="1" customWidth="1"/>
    <col min="13" max="13" width="4.5703125" style="1" customWidth="1"/>
    <col min="14" max="14" width="4.42578125" style="1" customWidth="1"/>
    <col min="15" max="16" width="7" style="1" customWidth="1"/>
    <col min="17" max="17" width="10.42578125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32" width="4.5703125" style="1" customWidth="1"/>
    <col min="33" max="33" width="6.5703125" style="1" customWidth="1"/>
    <col min="34" max="34" width="6" style="1" customWidth="1"/>
    <col min="35" max="35" width="5.5703125" style="1" customWidth="1"/>
    <col min="36" max="36" width="11.42578125" style="1" customWidth="1"/>
    <col min="37" max="37" width="10.5703125" style="1" customWidth="1"/>
    <col min="38" max="39" width="11.42578125" style="1"/>
    <col min="40" max="40" width="15" style="1" bestFit="1" customWidth="1"/>
    <col min="41" max="41" width="12.42578125" style="1" bestFit="1" customWidth="1"/>
    <col min="42" max="42" width="20.5703125" style="1" bestFit="1" customWidth="1"/>
    <col min="43" max="45" width="11.42578125" style="1"/>
    <col min="46" max="47" width="12.42578125" style="1" customWidth="1"/>
    <col min="48" max="16384" width="11.42578125" style="1"/>
  </cols>
  <sheetData>
    <row r="1" spans="1:226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AL1" s="80"/>
      <c r="AM1" s="80" t="s">
        <v>0</v>
      </c>
      <c r="AN1" s="80" t="s">
        <v>200</v>
      </c>
      <c r="AO1" s="80" t="s">
        <v>1</v>
      </c>
      <c r="AP1" s="82" t="s">
        <v>25</v>
      </c>
      <c r="AQ1" s="368">
        <f>'CODIGOS DE MATERIAL'!$A$3</f>
        <v>1000157</v>
      </c>
      <c r="AR1" s="369"/>
      <c r="AS1" s="369"/>
      <c r="AT1" s="369"/>
      <c r="AU1" s="369"/>
      <c r="AV1" s="369"/>
      <c r="AW1" s="370"/>
      <c r="AX1" s="368">
        <f>'CODIGOS DE MATERIAL'!$A$4</f>
        <v>1000156</v>
      </c>
      <c r="AY1" s="369"/>
      <c r="AZ1" s="369"/>
      <c r="BA1" s="369"/>
      <c r="BB1" s="369"/>
      <c r="BC1" s="369"/>
      <c r="BD1" s="370"/>
      <c r="BE1" s="368">
        <f>'CODIGOS DE MATERIAL'!$A$5</f>
        <v>1000181</v>
      </c>
      <c r="BF1" s="369"/>
      <c r="BG1" s="369"/>
      <c r="BH1" s="369"/>
      <c r="BI1" s="369"/>
      <c r="BJ1" s="369"/>
      <c r="BK1" s="370"/>
      <c r="BL1" s="368">
        <f>'CODIGOS DE MATERIAL'!$A$6</f>
        <v>1000185</v>
      </c>
      <c r="BM1" s="369"/>
      <c r="BN1" s="369"/>
      <c r="BO1" s="369"/>
      <c r="BP1" s="369"/>
      <c r="BQ1" s="369"/>
      <c r="BR1" s="370"/>
      <c r="BS1" s="368">
        <f>'CODIGOS DE MATERIAL'!$A$7</f>
        <v>1000184</v>
      </c>
      <c r="BT1" s="369"/>
      <c r="BU1" s="369"/>
      <c r="BV1" s="369"/>
      <c r="BW1" s="369"/>
      <c r="BX1" s="369"/>
      <c r="BY1" s="370"/>
      <c r="BZ1" s="368">
        <f>'CODIGOS DE MATERIAL'!$A$8</f>
        <v>1000870</v>
      </c>
      <c r="CA1" s="369"/>
      <c r="CB1" s="369"/>
      <c r="CC1" s="369"/>
      <c r="CD1" s="369"/>
      <c r="CE1" s="369"/>
      <c r="CF1" s="370"/>
      <c r="CG1" s="368">
        <f>'CODIGOS DE MATERIAL'!$A$9</f>
        <v>1000747</v>
      </c>
      <c r="CH1" s="369"/>
      <c r="CI1" s="369"/>
      <c r="CJ1" s="369"/>
      <c r="CK1" s="369"/>
      <c r="CL1" s="369"/>
      <c r="CM1" s="370"/>
      <c r="CN1" s="368">
        <f>'CODIGOS DE MATERIAL'!$A$10</f>
        <v>1000179</v>
      </c>
      <c r="CO1" s="369"/>
      <c r="CP1" s="369"/>
      <c r="CQ1" s="369"/>
      <c r="CR1" s="369"/>
      <c r="CS1" s="369"/>
      <c r="CT1" s="370"/>
      <c r="CU1" s="368">
        <f>'CODIGOS DE MATERIAL'!$A$11</f>
        <v>1000170</v>
      </c>
      <c r="CV1" s="369"/>
      <c r="CW1" s="369"/>
      <c r="CX1" s="369"/>
      <c r="CY1" s="369"/>
      <c r="CZ1" s="369"/>
      <c r="DA1" s="370"/>
      <c r="DB1" s="368">
        <f>'CODIGOS DE MATERIAL'!$A$12</f>
        <v>1000158</v>
      </c>
      <c r="DC1" s="369"/>
      <c r="DD1" s="369"/>
      <c r="DE1" s="369"/>
      <c r="DF1" s="369"/>
      <c r="DG1" s="369"/>
      <c r="DH1" s="370"/>
      <c r="DI1" s="368">
        <f>'CODIGOS DE MATERIAL'!$A$13</f>
        <v>1000186</v>
      </c>
      <c r="DJ1" s="369"/>
      <c r="DK1" s="369"/>
      <c r="DL1" s="369"/>
      <c r="DM1" s="369"/>
      <c r="DN1" s="369"/>
      <c r="DO1" s="370"/>
      <c r="DP1" s="368">
        <f>'CODIGOS DE MATERIAL'!$A$14</f>
        <v>1000182</v>
      </c>
      <c r="DQ1" s="369"/>
      <c r="DR1" s="369"/>
      <c r="DS1" s="369"/>
      <c r="DT1" s="369"/>
      <c r="DU1" s="369"/>
      <c r="DV1" s="370"/>
      <c r="DW1" s="368">
        <f>'CODIGOS DE MATERIAL'!$A$15</f>
        <v>1000171</v>
      </c>
      <c r="DX1" s="369"/>
      <c r="DY1" s="369"/>
      <c r="DZ1" s="369"/>
      <c r="EA1" s="369"/>
      <c r="EB1" s="369"/>
      <c r="EC1" s="370"/>
      <c r="ED1" s="368">
        <f>'CODIGOS DE MATERIAL'!$A$16</f>
        <v>1000872</v>
      </c>
      <c r="EE1" s="369"/>
      <c r="EF1" s="369"/>
      <c r="EG1" s="369"/>
      <c r="EH1" s="369"/>
      <c r="EI1" s="369"/>
      <c r="EJ1" s="370"/>
      <c r="EK1" s="368">
        <f>'CODIGOS DE MATERIAL'!$A$17</f>
        <v>1000863</v>
      </c>
      <c r="EL1" s="369"/>
      <c r="EM1" s="369"/>
      <c r="EN1" s="369"/>
      <c r="EO1" s="369"/>
      <c r="EP1" s="369"/>
      <c r="EQ1" s="370"/>
      <c r="ER1" s="368">
        <f>'CODIGOS DE MATERIAL'!$A$18</f>
        <v>1000159</v>
      </c>
      <c r="ES1" s="369"/>
      <c r="ET1" s="369"/>
      <c r="EU1" s="369"/>
      <c r="EV1" s="369"/>
      <c r="EW1" s="369"/>
      <c r="EX1" s="370"/>
      <c r="EY1" s="368">
        <f>'CODIGOS DE MATERIAL'!$A$19</f>
        <v>1000163</v>
      </c>
      <c r="EZ1" s="369"/>
      <c r="FA1" s="369"/>
      <c r="FB1" s="369"/>
      <c r="FC1" s="369"/>
      <c r="FD1" s="369"/>
      <c r="FE1" s="370"/>
      <c r="FF1" s="368">
        <f>'CODIGOS DE MATERIAL'!$A$20</f>
        <v>1005924</v>
      </c>
      <c r="FG1" s="369"/>
      <c r="FH1" s="369"/>
      <c r="FI1" s="369"/>
      <c r="FJ1" s="369"/>
      <c r="FK1" s="369"/>
      <c r="FL1" s="370"/>
      <c r="FM1" s="368">
        <f>'CODIGOS DE MATERIAL'!$A$21</f>
        <v>1000164</v>
      </c>
      <c r="FN1" s="369"/>
      <c r="FO1" s="369"/>
      <c r="FP1" s="369"/>
      <c r="FQ1" s="369"/>
      <c r="FR1" s="369"/>
      <c r="FS1" s="370"/>
      <c r="FT1" s="368">
        <f>'CODIGOS DE MATERIAL'!$A$22</f>
        <v>1000187</v>
      </c>
      <c r="FU1" s="369"/>
      <c r="FV1" s="369"/>
      <c r="FW1" s="369"/>
      <c r="FX1" s="369"/>
      <c r="FY1" s="369"/>
      <c r="FZ1" s="370"/>
      <c r="GA1" s="368">
        <f>'CODIGOS DE MATERIAL'!$A$23</f>
        <v>1000160</v>
      </c>
      <c r="GB1" s="369"/>
      <c r="GC1" s="369"/>
      <c r="GD1" s="369"/>
      <c r="GE1" s="369"/>
      <c r="GF1" s="369"/>
      <c r="GG1" s="370"/>
      <c r="GH1" s="368">
        <f>'CODIGOS DE MATERIAL'!$A$24</f>
        <v>1011372</v>
      </c>
      <c r="GI1" s="369"/>
      <c r="GJ1" s="369"/>
      <c r="GK1" s="369"/>
      <c r="GL1" s="369"/>
      <c r="GM1" s="369"/>
      <c r="GN1" s="370"/>
      <c r="GO1" s="368">
        <f>'CODIGOS DE MATERIAL'!$A$25</f>
        <v>1000191</v>
      </c>
      <c r="GP1" s="369"/>
      <c r="GQ1" s="369"/>
      <c r="GR1" s="369"/>
      <c r="GS1" s="369"/>
      <c r="GT1" s="369"/>
      <c r="GU1" s="370"/>
      <c r="GV1" s="368">
        <f>'CODIGOS DE MATERIAL'!$A$29</f>
        <v>1000864</v>
      </c>
      <c r="GW1" s="369"/>
      <c r="GX1" s="369"/>
      <c r="GY1" s="369"/>
      <c r="GZ1" s="369"/>
      <c r="HA1" s="369"/>
      <c r="HB1" s="370"/>
      <c r="HC1" s="368">
        <f>'CODIGOS DE MATERIAL'!$A$30</f>
        <v>1000161</v>
      </c>
      <c r="HD1" s="369"/>
      <c r="HE1" s="369"/>
      <c r="HF1" s="369"/>
      <c r="HG1" s="369"/>
      <c r="HH1" s="369"/>
      <c r="HI1" s="370"/>
      <c r="HJ1" s="368">
        <f>'CODIGOS DE MATERIAL'!$A$31</f>
        <v>1000865</v>
      </c>
      <c r="HK1" s="369"/>
      <c r="HL1" s="369"/>
      <c r="HM1" s="369"/>
      <c r="HN1" s="369"/>
      <c r="HO1" s="369"/>
      <c r="HP1" s="370"/>
      <c r="HQ1" s="80"/>
      <c r="HR1" s="80"/>
    </row>
    <row r="2" spans="1:226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AL2" s="80">
        <v>205</v>
      </c>
      <c r="AM2" s="80">
        <f>D8</f>
        <v>0</v>
      </c>
      <c r="AN2" s="80">
        <f>Q10</f>
        <v>0</v>
      </c>
      <c r="AO2" s="80">
        <f>Q9</f>
        <v>0</v>
      </c>
      <c r="AP2" s="82">
        <f>Q7</f>
        <v>0</v>
      </c>
      <c r="AQ2" s="83">
        <f>IFERROR(VLOOKUP(AQ1,$B$16:$AK$25,$U$13,FALSE),0)</f>
        <v>0</v>
      </c>
      <c r="AR2" s="84">
        <f>IFERROR(VLOOKUP(AQ1,$B$16:$AK$25,$O$13,FALSE),0)</f>
        <v>0</v>
      </c>
      <c r="AS2" s="84">
        <f>IFERROR(VLOOKUP(AQ1,$B$16:$AK$25,$V$13,FALSE),0)</f>
        <v>0</v>
      </c>
      <c r="AT2" s="84">
        <f>IFERROR(VLOOKUP(AQ1,$B$16:$AK$25,$P$13,FALSE),0)</f>
        <v>0</v>
      </c>
      <c r="AU2" s="84">
        <f>IFERROR(VLOOKUP(AQ1,$B$16:$AK$25,$Q$13,FALSE),0)</f>
        <v>0</v>
      </c>
      <c r="AV2" s="84">
        <f>IFERROR(VLOOKUP(AQ1,$B$16:$AK$25,$R$13,FALSE),0)</f>
        <v>0</v>
      </c>
      <c r="AW2" s="85">
        <f>IFERROR(VLOOKUP(AQ1,$B$16:$AK$25,$S$13,FALSE),0)</f>
        <v>0</v>
      </c>
      <c r="AX2" s="83">
        <f>IFERROR(VLOOKUP(AX1,$B$16:$AK$25,$U$13,FALSE),0)</f>
        <v>0</v>
      </c>
      <c r="AY2" s="84">
        <f>IFERROR(VLOOKUP(AX1,$B$16:$AK$25,$O$13,FALSE),0)</f>
        <v>0</v>
      </c>
      <c r="AZ2" s="84">
        <f>IFERROR(VLOOKUP(AX1,$B$16:$AK$25,$V$13,FALSE),0)</f>
        <v>0</v>
      </c>
      <c r="BA2" s="84">
        <f>IFERROR(VLOOKUP(AX1,$B$16:$AK$25,$P$13,FALSE),0)</f>
        <v>0</v>
      </c>
      <c r="BB2" s="84">
        <f>IFERROR(VLOOKUP(AX1,$B$16:$AK$25,$Q$13,FALSE),0)</f>
        <v>0</v>
      </c>
      <c r="BC2" s="84">
        <f>IFERROR(VLOOKUP(AX1,$B$16:$AK$25,$R$13,FALSE),0)</f>
        <v>0</v>
      </c>
      <c r="BD2" s="85">
        <f>IFERROR(VLOOKUP(AX1,$B$16:$AK$25,$S$13,FALSE),0)</f>
        <v>0</v>
      </c>
      <c r="BE2" s="83">
        <f>IFERROR(VLOOKUP(BE1,$B$16:$AK$25,$U$13,FALSE),0)</f>
        <v>0</v>
      </c>
      <c r="BF2" s="84">
        <f>IFERROR(VLOOKUP(BE1,$B$16:$AK$25,$O$13,FALSE),0)</f>
        <v>0</v>
      </c>
      <c r="BG2" s="84">
        <f>IFERROR(VLOOKUP(BE1,$B$16:$AK$25,$V$13,FALSE),0)</f>
        <v>0</v>
      </c>
      <c r="BH2" s="84">
        <f>IFERROR(VLOOKUP(BE1,$B$16:$AK$25,$P$13,FALSE),0)</f>
        <v>0</v>
      </c>
      <c r="BI2" s="84">
        <f>IFERROR(VLOOKUP(BE1,$B$16:$AK$25,$Q$13,FALSE),0)</f>
        <v>0</v>
      </c>
      <c r="BJ2" s="84">
        <f>IFERROR(VLOOKUP(BE1,$B$16:$AK$25,$R$13,FALSE),0)</f>
        <v>0</v>
      </c>
      <c r="BK2" s="85">
        <f>IFERROR(VLOOKUP(BE1,$B$16:$AK$25,$S$13,FALSE),0)</f>
        <v>0</v>
      </c>
      <c r="BL2" s="83">
        <f>IFERROR(VLOOKUP(BL1,$B$16:$AK$25,$U$13,FALSE),0)</f>
        <v>0</v>
      </c>
      <c r="BM2" s="84">
        <f>IFERROR(VLOOKUP(BL1,$B$16:$AK$25,$O$13,FALSE),0)</f>
        <v>0</v>
      </c>
      <c r="BN2" s="84">
        <f>IFERROR(VLOOKUP(BL1,$B$16:$AK$25,$V$13,FALSE),0)</f>
        <v>0</v>
      </c>
      <c r="BO2" s="84">
        <f>IFERROR(VLOOKUP(BL1,$B$16:$AK$25,$P$13,FALSE),0)</f>
        <v>0</v>
      </c>
      <c r="BP2" s="84">
        <f>IFERROR(VLOOKUP(BL1,$B$16:$AK$25,$Q$13,FALSE),0)</f>
        <v>0</v>
      </c>
      <c r="BQ2" s="84">
        <f>IFERROR(VLOOKUP(BL1,$B$16:$AK$25,$R$13,FALSE),0)</f>
        <v>0</v>
      </c>
      <c r="BR2" s="85">
        <f>IFERROR(VLOOKUP(BL1,$B$16:$AK$25,$S$13,FALSE),0)</f>
        <v>0</v>
      </c>
      <c r="BS2" s="83">
        <f>IFERROR(VLOOKUP(BS1,$B$16:$AK$25,$U$13,FALSE),0)</f>
        <v>0</v>
      </c>
      <c r="BT2" s="84">
        <f>IFERROR(VLOOKUP(BS1,$B$16:$AK$25,$O$13,FALSE),0)</f>
        <v>0</v>
      </c>
      <c r="BU2" s="84">
        <f>IFERROR(VLOOKUP(BS1,$B$16:$AK$25,$V$13,FALSE),0)</f>
        <v>0</v>
      </c>
      <c r="BV2" s="84">
        <f>IFERROR(VLOOKUP(BS1,$B$16:$AK$25,$P$13,FALSE),0)</f>
        <v>0</v>
      </c>
      <c r="BW2" s="84">
        <f>IFERROR(VLOOKUP(BS1,$B$16:$AK$25,$Q$13,FALSE),0)</f>
        <v>0</v>
      </c>
      <c r="BX2" s="84">
        <f>IFERROR(VLOOKUP(BS1,$B$16:$AK$25,$R$13,FALSE),0)</f>
        <v>0</v>
      </c>
      <c r="BY2" s="85">
        <f>IFERROR(VLOOKUP(BS1,$B$16:$AK$25,$S$13,FALSE),0)</f>
        <v>0</v>
      </c>
      <c r="BZ2" s="83">
        <f>IFERROR(VLOOKUP(BZ1,$B$16:$AK$25,$U$13,FALSE),0)</f>
        <v>0</v>
      </c>
      <c r="CA2" s="84">
        <f>IFERROR(VLOOKUP(BZ1,$B$16:$AK$25,$O$13,FALSE),0)</f>
        <v>0</v>
      </c>
      <c r="CB2" s="84">
        <f>IFERROR(VLOOKUP(BZ1,$B$16:$AK$25,$V$13,FALSE),0)</f>
        <v>0</v>
      </c>
      <c r="CC2" s="84">
        <f>IFERROR(VLOOKUP(BZ1,$B$16:$AK$25,$P$13,FALSE),0)</f>
        <v>0</v>
      </c>
      <c r="CD2" s="84">
        <f>IFERROR(VLOOKUP(BZ1,$B$16:$AK$25,$Q$13,FALSE),0)</f>
        <v>0</v>
      </c>
      <c r="CE2" s="84">
        <f>IFERROR(VLOOKUP(BZ1,$B$16:$AK$25,$R$13,FALSE),0)</f>
        <v>0</v>
      </c>
      <c r="CF2" s="85">
        <f>IFERROR(VLOOKUP(BZ1,$B$16:$AK$25,$S$13,FALSE),0)</f>
        <v>0</v>
      </c>
      <c r="CG2" s="83">
        <f>IFERROR(VLOOKUP(CG1,$B$16:$AK$25,$U$13,FALSE),0)</f>
        <v>0</v>
      </c>
      <c r="CH2" s="84">
        <f>IFERROR(VLOOKUP(CG1,$B$16:$AK$25,$O$13,FALSE),0)</f>
        <v>0</v>
      </c>
      <c r="CI2" s="84">
        <f>IFERROR(VLOOKUP(CG1,$B$16:$AK$25,$V$13,FALSE),0)</f>
        <v>0</v>
      </c>
      <c r="CJ2" s="84">
        <f>IFERROR(VLOOKUP(CG1,$B$16:$AK$25,$P$13,FALSE),0)</f>
        <v>0</v>
      </c>
      <c r="CK2" s="84">
        <f>IFERROR(VLOOKUP(CG1,$B$16:$AK$25,$Q$13,FALSE),0)</f>
        <v>0</v>
      </c>
      <c r="CL2" s="84">
        <f>IFERROR(VLOOKUP(CG1,$B$16:$AK$25,$R$13,FALSE),0)</f>
        <v>0</v>
      </c>
      <c r="CM2" s="85">
        <f>IFERROR(VLOOKUP(CG1,$B$16:$AK$25,$S$13,FALSE),0)</f>
        <v>0</v>
      </c>
      <c r="CN2" s="83">
        <f>IFERROR(VLOOKUP(CN1,$B$16:$AK$25,$U$13,FALSE),0)</f>
        <v>0</v>
      </c>
      <c r="CO2" s="84">
        <f>IFERROR(VLOOKUP(CN1,$B$16:$AK$25,$O$13,FALSE),0)</f>
        <v>0</v>
      </c>
      <c r="CP2" s="84">
        <f>IFERROR(VLOOKUP(CN1,$B$16:$AK$25,$V$13,FALSE),0)</f>
        <v>0</v>
      </c>
      <c r="CQ2" s="84">
        <f>IFERROR(VLOOKUP(CN1,$B$16:$AK$25,$P$13,FALSE),0)</f>
        <v>0</v>
      </c>
      <c r="CR2" s="84">
        <f>IFERROR(VLOOKUP(CN1,$B$16:$AK$25,$Q$13,FALSE),0)</f>
        <v>0</v>
      </c>
      <c r="CS2" s="84">
        <f>IFERROR(VLOOKUP(CN1,$B$16:$AK$25,$R$13,FALSE),0)</f>
        <v>0</v>
      </c>
      <c r="CT2" s="85">
        <f>IFERROR(VLOOKUP(CN1,$B$16:$AK$25,$S$13,FALSE),0)</f>
        <v>0</v>
      </c>
      <c r="CU2" s="83">
        <f>IFERROR(VLOOKUP(CU1,$B$16:$AK$25,$U$13,FALSE),0)</f>
        <v>0</v>
      </c>
      <c r="CV2" s="84">
        <f>IFERROR(VLOOKUP(CU1,$B$16:$AK$25,$O$13,FALSE),0)</f>
        <v>0</v>
      </c>
      <c r="CW2" s="84">
        <f>IFERROR(VLOOKUP(CU1,$B$16:$AK$25,$V$13,FALSE),0)</f>
        <v>0</v>
      </c>
      <c r="CX2" s="84">
        <f>IFERROR(VLOOKUP(CU1,$B$16:$AK$25,$P$13,FALSE),0)</f>
        <v>0</v>
      </c>
      <c r="CY2" s="84">
        <f>IFERROR(VLOOKUP(CU1,$B$16:$AK$25,$Q$13,FALSE),0)</f>
        <v>0</v>
      </c>
      <c r="CZ2" s="84">
        <f>IFERROR(VLOOKUP(CU1,$B$16:$AK$25,$R$13,FALSE),0)</f>
        <v>0</v>
      </c>
      <c r="DA2" s="85">
        <f>IFERROR(VLOOKUP(CU1,$B$16:$AK$25,$S$13,FALSE),0)</f>
        <v>0</v>
      </c>
      <c r="DB2" s="83">
        <f>IFERROR(VLOOKUP(DB1,$B$16:$AK$25,$U$13,FALSE),0)</f>
        <v>0</v>
      </c>
      <c r="DC2" s="84">
        <f>IFERROR(VLOOKUP(DB1,$B$16:$AK$25,$O$13,FALSE),0)</f>
        <v>0</v>
      </c>
      <c r="DD2" s="84">
        <f>IFERROR(VLOOKUP(DB1,$B$16:$AK$25,$V$13,FALSE),0)</f>
        <v>0</v>
      </c>
      <c r="DE2" s="84">
        <f>IFERROR(VLOOKUP(DB1,$B$16:$AK$25,$P$13,FALSE),0)</f>
        <v>0</v>
      </c>
      <c r="DF2" s="84">
        <f>IFERROR(VLOOKUP(DB1,$B$16:$AK$25,$Q$13,FALSE),0)</f>
        <v>0</v>
      </c>
      <c r="DG2" s="84">
        <f>IFERROR(VLOOKUP(DB1,$B$16:$AK$25,$R$13,FALSE),0)</f>
        <v>0</v>
      </c>
      <c r="DH2" s="85">
        <f>IFERROR(VLOOKUP(DB1,$B$16:$AK$25,$S$13,FALSE),0)</f>
        <v>0</v>
      </c>
      <c r="DI2" s="83">
        <f>IFERROR(VLOOKUP(DI1,$B$16:$AK$25,$U$13,FALSE),0)</f>
        <v>0</v>
      </c>
      <c r="DJ2" s="84">
        <f>IFERROR(VLOOKUP(DI1,$B$16:$AK$25,$O$13,FALSE),0)</f>
        <v>0</v>
      </c>
      <c r="DK2" s="84">
        <f>IFERROR(VLOOKUP(DI1,$B$16:$AK$25,$V$13,FALSE),0)</f>
        <v>0</v>
      </c>
      <c r="DL2" s="84">
        <f>IFERROR(VLOOKUP(DI1,$B$16:$AK$25,$P$13,FALSE),0)</f>
        <v>0</v>
      </c>
      <c r="DM2" s="84">
        <f>IFERROR(VLOOKUP(DI1,$B$16:$AK$25,$Q$13,FALSE),0)</f>
        <v>0</v>
      </c>
      <c r="DN2" s="84">
        <f>IFERROR(VLOOKUP(DI1,$B$16:$AK$25,$R$13,FALSE),0)</f>
        <v>0</v>
      </c>
      <c r="DO2" s="85">
        <f>IFERROR(VLOOKUP(DI1,$B$16:$AK$25,$S$13,FALSE),0)</f>
        <v>0</v>
      </c>
      <c r="DP2" s="83">
        <f>IFERROR(VLOOKUP(DP1,$B$16:$AK$25,$U$13,FALSE),0)</f>
        <v>0</v>
      </c>
      <c r="DQ2" s="84">
        <f>IFERROR(VLOOKUP(DP1,$B$16:$AK$25,$O$13,FALSE),0)</f>
        <v>0</v>
      </c>
      <c r="DR2" s="84">
        <f>IFERROR(VLOOKUP(DP1,$B$16:$AK$25,$V$13,FALSE),0)</f>
        <v>0</v>
      </c>
      <c r="DS2" s="84">
        <f>IFERROR(VLOOKUP(DP1,$B$16:$AK$25,$P$13,FALSE),0)</f>
        <v>0</v>
      </c>
      <c r="DT2" s="84">
        <f>IFERROR(VLOOKUP(DP1,$B$16:$AK$25,$Q$13,FALSE),0)</f>
        <v>0</v>
      </c>
      <c r="DU2" s="84">
        <f>IFERROR(VLOOKUP(DP1,$B$16:$AK$25,$R$13,FALSE),0)</f>
        <v>0</v>
      </c>
      <c r="DV2" s="85">
        <f>IFERROR(VLOOKUP(DP1,$B$16:$AK$25,$S$13,FALSE),0)</f>
        <v>0</v>
      </c>
      <c r="DW2" s="83">
        <f>IFERROR(VLOOKUP(DW1,$B$16:$AK$25,$U$13,FALSE),0)</f>
        <v>0</v>
      </c>
      <c r="DX2" s="84">
        <f>IFERROR(VLOOKUP(DW1,$B$16:$AK$25,$O$13,FALSE),0)</f>
        <v>0</v>
      </c>
      <c r="DY2" s="84">
        <f>IFERROR(VLOOKUP(DW1,$B$16:$AK$25,$V$13,FALSE),0)</f>
        <v>0</v>
      </c>
      <c r="DZ2" s="84">
        <f>IFERROR(VLOOKUP(DW1,$B$16:$AK$25,$P$13,FALSE),0)</f>
        <v>0</v>
      </c>
      <c r="EA2" s="84">
        <f>IFERROR(VLOOKUP(DW1,$B$16:$AK$25,$Q$13,FALSE),0)</f>
        <v>0</v>
      </c>
      <c r="EB2" s="84">
        <f>IFERROR(VLOOKUP(DW1,$B$16:$AK$25,$R$13,FALSE),0)</f>
        <v>0</v>
      </c>
      <c r="EC2" s="85">
        <f>IFERROR(VLOOKUP(DW1,$B$16:$AK$25,$S$13,FALSE),0)</f>
        <v>0</v>
      </c>
      <c r="ED2" s="83">
        <f>IFERROR(VLOOKUP(ED1,$B$16:$AK$25,$U$13,FALSE),0)</f>
        <v>0</v>
      </c>
      <c r="EE2" s="84">
        <f>IFERROR(VLOOKUP(ED1,$B$16:$AK$25,$O$13,FALSE),0)</f>
        <v>0</v>
      </c>
      <c r="EF2" s="84">
        <f>IFERROR(VLOOKUP(ED1,$B$16:$AK$25,$V$13,FALSE),0)</f>
        <v>0</v>
      </c>
      <c r="EG2" s="84">
        <f>IFERROR(VLOOKUP(ED1,$B$16:$AK$25,$P$13,FALSE),0)</f>
        <v>0</v>
      </c>
      <c r="EH2" s="84">
        <f>IFERROR(VLOOKUP(ED1,$B$16:$AK$25,$Q$13,FALSE),0)</f>
        <v>0</v>
      </c>
      <c r="EI2" s="84">
        <f>IFERROR(VLOOKUP(ED1,$B$16:$AK$25,$R$13,FALSE),0)</f>
        <v>0</v>
      </c>
      <c r="EJ2" s="85">
        <f>IFERROR(VLOOKUP(ED1,$B$16:$AK$25,$S$13,FALSE),0)</f>
        <v>0</v>
      </c>
      <c r="EK2" s="83">
        <f>IFERROR(VLOOKUP(EK1,$B$16:$AK$25,$U$13,FALSE),0)</f>
        <v>0</v>
      </c>
      <c r="EL2" s="84">
        <f>IFERROR(VLOOKUP(EK1,$B$16:$AK$25,$O$13,FALSE),0)</f>
        <v>0</v>
      </c>
      <c r="EM2" s="84">
        <f>IFERROR(VLOOKUP(EK1,$B$16:$AK$25,$V$13,FALSE),0)</f>
        <v>0</v>
      </c>
      <c r="EN2" s="84">
        <f>IFERROR(VLOOKUP(EK1,$B$16:$AK$25,$P$13,FALSE),0)</f>
        <v>0</v>
      </c>
      <c r="EO2" s="84">
        <f>IFERROR(VLOOKUP(EK1,$B$16:$AK$25,$Q$13,FALSE),0)</f>
        <v>0</v>
      </c>
      <c r="EP2" s="84">
        <f>IFERROR(VLOOKUP(EK1,$B$16:$AK$25,$R$13,FALSE),0)</f>
        <v>0</v>
      </c>
      <c r="EQ2" s="85">
        <f>IFERROR(VLOOKUP(EK1,$B$16:$AK$25,$S$13,FALSE),0)</f>
        <v>0</v>
      </c>
      <c r="ER2" s="83">
        <f>IFERROR(VLOOKUP(ER1,$B$16:$AK$25,$U$13,FALSE),0)</f>
        <v>0</v>
      </c>
      <c r="ES2" s="84">
        <f>IFERROR(VLOOKUP(ER1,$B$16:$AK$25,$O$13,FALSE),0)</f>
        <v>0</v>
      </c>
      <c r="ET2" s="84">
        <f>IFERROR(VLOOKUP(ER1,$B$16:$AK$25,$V$13,FALSE),0)</f>
        <v>0</v>
      </c>
      <c r="EU2" s="84">
        <f>IFERROR(VLOOKUP(ER1,$B$16:$AK$25,$P$13,FALSE),0)</f>
        <v>0</v>
      </c>
      <c r="EV2" s="84">
        <f>IFERROR(VLOOKUP(ER1,$B$16:$AK$25,$Q$13,FALSE),0)</f>
        <v>0</v>
      </c>
      <c r="EW2" s="84">
        <f>IFERROR(VLOOKUP(ER1,$B$16:$AK$25,$R$13,FALSE),0)</f>
        <v>0</v>
      </c>
      <c r="EX2" s="85">
        <f>IFERROR(VLOOKUP(ER1,$B$16:$AK$25,$S$13,FALSE),0)</f>
        <v>0</v>
      </c>
      <c r="EY2" s="83">
        <f>IFERROR(VLOOKUP(EY1,$B$16:$AK$25,$U$13,FALSE),0)</f>
        <v>0</v>
      </c>
      <c r="EZ2" s="84">
        <f>IFERROR(VLOOKUP(EY1,$B$16:$AK$25,$O$13,FALSE),0)</f>
        <v>0</v>
      </c>
      <c r="FA2" s="84">
        <f>IFERROR(VLOOKUP(EY1,$B$16:$AK$25,$V$13,FALSE),0)</f>
        <v>0</v>
      </c>
      <c r="FB2" s="84">
        <f>IFERROR(VLOOKUP(EY1,$B$16:$AK$25,$P$13,FALSE),0)</f>
        <v>0</v>
      </c>
      <c r="FC2" s="84">
        <f>IFERROR(VLOOKUP(EY1,$B$16:$AK$25,$Q$13,FALSE),0)</f>
        <v>0</v>
      </c>
      <c r="FD2" s="84">
        <f>IFERROR(VLOOKUP(EY1,$B$16:$AK$25,$R$13,FALSE),0)</f>
        <v>0</v>
      </c>
      <c r="FE2" s="85">
        <f>IFERROR(VLOOKUP(EY1,$B$16:$AK$25,$S$13,FALSE),0)</f>
        <v>0</v>
      </c>
      <c r="FF2" s="83">
        <f>IFERROR(VLOOKUP(FF1,$B$16:$AK$25,$U$13,FALSE),0)</f>
        <v>0</v>
      </c>
      <c r="FG2" s="84">
        <f>IFERROR(VLOOKUP(FF1,$B$16:$AK$25,$O$13,FALSE),0)</f>
        <v>0</v>
      </c>
      <c r="FH2" s="84">
        <f>IFERROR(VLOOKUP(FF1,$B$16:$AK$25,$V$13,FALSE),0)</f>
        <v>0</v>
      </c>
      <c r="FI2" s="84">
        <f>IFERROR(VLOOKUP(FF1,$B$16:$AK$25,$P$13,FALSE),0)</f>
        <v>0</v>
      </c>
      <c r="FJ2" s="84">
        <f>IFERROR(VLOOKUP(FF1,$B$16:$AK$25,$Q$13,FALSE),0)</f>
        <v>0</v>
      </c>
      <c r="FK2" s="84">
        <f>IFERROR(VLOOKUP(FF1,$B$16:$AK$25,$R$13,FALSE),0)</f>
        <v>0</v>
      </c>
      <c r="FL2" s="85">
        <f>IFERROR(VLOOKUP(FF1,$B$16:$AK$25,$S$13,FALSE),0)</f>
        <v>0</v>
      </c>
      <c r="FM2" s="83">
        <f>IFERROR(VLOOKUP(FM1,$B$16:$AK$25,$U$13,FALSE),0)</f>
        <v>0</v>
      </c>
      <c r="FN2" s="84">
        <f>IFERROR(VLOOKUP(FM1,$B$16:$AK$25,$O$13,FALSE),0)</f>
        <v>0</v>
      </c>
      <c r="FO2" s="84">
        <f>IFERROR(VLOOKUP(FM1,$B$16:$AK$25,$V$13,FALSE),0)</f>
        <v>0</v>
      </c>
      <c r="FP2" s="84">
        <f>IFERROR(VLOOKUP(FM1,$B$16:$AK$25,$P$13,FALSE),0)</f>
        <v>0</v>
      </c>
      <c r="FQ2" s="84">
        <f>IFERROR(VLOOKUP(FM1,$B$16:$AK$25,$Q$13,FALSE),0)</f>
        <v>0</v>
      </c>
      <c r="FR2" s="84">
        <f>IFERROR(VLOOKUP(FM1,$B$16:$AK$25,$R$13,FALSE),0)</f>
        <v>0</v>
      </c>
      <c r="FS2" s="85">
        <f>IFERROR(VLOOKUP(FM1,$B$16:$AK$25,$S$13,FALSE),0)</f>
        <v>0</v>
      </c>
      <c r="FT2" s="83">
        <f>IFERROR(VLOOKUP(FT1,$B$16:$AK$25,$U$13,FALSE),0)</f>
        <v>0</v>
      </c>
      <c r="FU2" s="84">
        <f>IFERROR(VLOOKUP(FT1,$B$16:$AK$25,$O$13,FALSE),0)</f>
        <v>0</v>
      </c>
      <c r="FV2" s="84">
        <f>IFERROR(VLOOKUP(FT1,$B$16:$AK$25,$V$13,FALSE),0)</f>
        <v>0</v>
      </c>
      <c r="FW2" s="84">
        <f>IFERROR(VLOOKUP(FT1,$B$16:$AK$25,$P$13,FALSE),0)</f>
        <v>0</v>
      </c>
      <c r="FX2" s="84">
        <f>IFERROR(VLOOKUP(FT1,$B$16:$AK$25,$Q$13,FALSE),0)</f>
        <v>0</v>
      </c>
      <c r="FY2" s="84">
        <f>IFERROR(VLOOKUP(FT1,$B$16:$AK$25,$R$13,FALSE),0)</f>
        <v>0</v>
      </c>
      <c r="FZ2" s="85">
        <f>IFERROR(VLOOKUP(FT1,$B$16:$AK$25,$S$13,FALSE),0)</f>
        <v>0</v>
      </c>
      <c r="GA2" s="83">
        <f>IFERROR(VLOOKUP(GA1,$B$16:$AK$25,$U$13,FALSE),0)</f>
        <v>0</v>
      </c>
      <c r="GB2" s="84">
        <f>IFERROR(VLOOKUP(GA1,$B$16:$AK$25,$O$13,FALSE),0)</f>
        <v>0</v>
      </c>
      <c r="GC2" s="84">
        <f>IFERROR(VLOOKUP(GA1,$B$16:$AK$25,$V$13,FALSE),0)</f>
        <v>0</v>
      </c>
      <c r="GD2" s="84">
        <f>IFERROR(VLOOKUP(GA1,$B$16:$AK$25,$P$13,FALSE),0)</f>
        <v>0</v>
      </c>
      <c r="GE2" s="84">
        <f>IFERROR(VLOOKUP(GA1,$B$16:$AK$25,$Q$13,FALSE),0)</f>
        <v>0</v>
      </c>
      <c r="GF2" s="84">
        <f>IFERROR(VLOOKUP(GA1,$B$16:$AK$25,$R$13,FALSE),0)</f>
        <v>0</v>
      </c>
      <c r="GG2" s="85">
        <f>IFERROR(VLOOKUP(GA1,$B$16:$AK$25,$S$13,FALSE),0)</f>
        <v>0</v>
      </c>
      <c r="GH2" s="83">
        <f>IFERROR(VLOOKUP(GH1,$B$16:$AK$25,$U$13,FALSE),0)</f>
        <v>0</v>
      </c>
      <c r="GI2" s="84">
        <f>IFERROR(VLOOKUP(GH1,$B$16:$AK$25,$O$13,FALSE),0)</f>
        <v>0</v>
      </c>
      <c r="GJ2" s="84">
        <f>IFERROR(VLOOKUP(GH1,$B$16:$AK$25,$V$13,FALSE),0)</f>
        <v>0</v>
      </c>
      <c r="GK2" s="84">
        <f>IFERROR(VLOOKUP(GH1,$B$16:$AK$25,$P$13,FALSE),0)</f>
        <v>0</v>
      </c>
      <c r="GL2" s="84">
        <f>IFERROR(VLOOKUP(GH1,$B$16:$AK$25,$Q$13,FALSE),0)</f>
        <v>0</v>
      </c>
      <c r="GM2" s="84">
        <f>IFERROR(VLOOKUP(GH1,$B$16:$AK$25,$R$13,FALSE),0)</f>
        <v>0</v>
      </c>
      <c r="GN2" s="85">
        <f>IFERROR(VLOOKUP(GH1,$B$16:$AK$25,$S$13,FALSE),0)</f>
        <v>0</v>
      </c>
      <c r="GO2" s="83">
        <f>IFERROR(VLOOKUP(GO1,$B$16:$AK$25,$U$13,FALSE),0)</f>
        <v>0</v>
      </c>
      <c r="GP2" s="84">
        <f>IFERROR(VLOOKUP(GO1,$B$16:$AK$25,$O$13,FALSE),0)</f>
        <v>0</v>
      </c>
      <c r="GQ2" s="84">
        <f>IFERROR(VLOOKUP(GO1,$B$16:$AK$25,$V$13,FALSE),0)</f>
        <v>0</v>
      </c>
      <c r="GR2" s="84">
        <f>IFERROR(VLOOKUP(GO1,$B$16:$AK$25,$P$13,FALSE),0)</f>
        <v>0</v>
      </c>
      <c r="GS2" s="84">
        <f>IFERROR(VLOOKUP(GO1,$B$16:$AK$25,$Q$13,FALSE),0)</f>
        <v>0</v>
      </c>
      <c r="GT2" s="84">
        <f>IFERROR(VLOOKUP(GO1,$B$16:$AK$25,$R$13,FALSE),0)</f>
        <v>0</v>
      </c>
      <c r="GU2" s="85">
        <f>IFERROR(VLOOKUP(GO1,$B$16:$AK$25,$S$13,FALSE),0)</f>
        <v>0</v>
      </c>
      <c r="GV2" s="83">
        <f>IFERROR(VLOOKUP(GV1,$B$16:$AK$25,$U$13,FALSE),0)</f>
        <v>0</v>
      </c>
      <c r="GW2" s="84">
        <f>IFERROR(VLOOKUP(GV1,$B$16:$AK$25,$O$13,FALSE),0)</f>
        <v>0</v>
      </c>
      <c r="GX2" s="84">
        <f>IFERROR(VLOOKUP(GV1,$B$16:$AK$25,$V$13,FALSE),0)</f>
        <v>0</v>
      </c>
      <c r="GY2" s="84">
        <f>IFERROR(VLOOKUP(GV1,$B$16:$AK$25,$P$13,FALSE),0)</f>
        <v>0</v>
      </c>
      <c r="GZ2" s="84">
        <f>IFERROR(VLOOKUP(GV1,$B$16:$AK$25,$Q$13,FALSE),0)</f>
        <v>0</v>
      </c>
      <c r="HA2" s="84">
        <f>IFERROR(VLOOKUP(GV1,$B$16:$AK$25,$R$13,FALSE),0)</f>
        <v>0</v>
      </c>
      <c r="HB2" s="85">
        <f>IFERROR(VLOOKUP(GV1,$B$16:$AK$25,$S$13,FALSE),0)</f>
        <v>0</v>
      </c>
      <c r="HC2" s="83">
        <f>IFERROR(VLOOKUP(HC1,$B$16:$AK$25,$U$13,FALSE),0)</f>
        <v>0</v>
      </c>
      <c r="HD2" s="84">
        <f>IFERROR(VLOOKUP(HC1,$B$16:$AK$25,$O$13,FALSE),0)</f>
        <v>0</v>
      </c>
      <c r="HE2" s="84">
        <f>IFERROR(VLOOKUP(HC1,$B$16:$AK$25,$V$13,FALSE),0)</f>
        <v>0</v>
      </c>
      <c r="HF2" s="84">
        <f>IFERROR(VLOOKUP(HC1,$B$16:$AK$25,$P$13,FALSE),0)</f>
        <v>0</v>
      </c>
      <c r="HG2" s="84">
        <f>IFERROR(VLOOKUP(HC1,$B$16:$AK$25,$Q$13,FALSE),0)</f>
        <v>0</v>
      </c>
      <c r="HH2" s="84">
        <f>IFERROR(VLOOKUP(HC1,$B$16:$AK$25,$R$13,FALSE),0)</f>
        <v>0</v>
      </c>
      <c r="HI2" s="85">
        <f>IFERROR(VLOOKUP(HC1,$B$16:$AK$25,$S$13,FALSE),0)</f>
        <v>0</v>
      </c>
      <c r="HJ2" s="83">
        <f>IFERROR(VLOOKUP(HJ1,$B$16:$AK$25,$U$13,FALSE),0)</f>
        <v>0</v>
      </c>
      <c r="HK2" s="84">
        <f>IFERROR(VLOOKUP(HJ1,$B$16:$AK$25,$O$13,FALSE),0)</f>
        <v>0</v>
      </c>
      <c r="HL2" s="84">
        <f>IFERROR(VLOOKUP(HJ1,$B$16:$AK$25,$V$13,FALSE),0)</f>
        <v>0</v>
      </c>
      <c r="HM2" s="84">
        <f>IFERROR(VLOOKUP(HJ1,$B$16:$AK$25,$P$13,FALSE),0)</f>
        <v>0</v>
      </c>
      <c r="HN2" s="84">
        <f>IFERROR(VLOOKUP(HJ1,$B$16:$AK$25,$Q$13,FALSE),0)</f>
        <v>0</v>
      </c>
      <c r="HO2" s="84">
        <f>IFERROR(VLOOKUP(HJ1,$B$16:$AK$25,$R$13,FALSE),0)</f>
        <v>0</v>
      </c>
      <c r="HP2" s="85">
        <f>IFERROR(VLOOKUP(HJ1,$B$16:$AK$25,$S$13,FALSE),0)</f>
        <v>0</v>
      </c>
      <c r="HQ2" s="80"/>
      <c r="HR2" s="80"/>
    </row>
    <row r="3" spans="1:226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L3" s="1">
        <v>1</v>
      </c>
      <c r="AM3" s="1">
        <f>AL3+1</f>
        <v>2</v>
      </c>
      <c r="AN3" s="1">
        <f t="shared" ref="AN3:CY3" si="0">AM3+1</f>
        <v>3</v>
      </c>
      <c r="AO3" s="1">
        <f t="shared" si="0"/>
        <v>4</v>
      </c>
      <c r="AP3" s="1">
        <f t="shared" si="0"/>
        <v>5</v>
      </c>
      <c r="AQ3" s="86">
        <f t="shared" si="0"/>
        <v>6</v>
      </c>
      <c r="AR3" s="1">
        <f t="shared" si="0"/>
        <v>7</v>
      </c>
      <c r="AS3" s="1">
        <f t="shared" si="0"/>
        <v>8</v>
      </c>
      <c r="AT3" s="1">
        <f t="shared" si="0"/>
        <v>9</v>
      </c>
      <c r="AU3" s="1">
        <f t="shared" si="0"/>
        <v>10</v>
      </c>
      <c r="AV3" s="1">
        <f t="shared" si="0"/>
        <v>11</v>
      </c>
      <c r="AW3" s="87">
        <f t="shared" si="0"/>
        <v>12</v>
      </c>
      <c r="AX3" s="86">
        <f t="shared" si="0"/>
        <v>13</v>
      </c>
      <c r="AY3" s="1">
        <f t="shared" si="0"/>
        <v>14</v>
      </c>
      <c r="AZ3" s="1">
        <f t="shared" si="0"/>
        <v>15</v>
      </c>
      <c r="BA3" s="1">
        <f t="shared" si="0"/>
        <v>16</v>
      </c>
      <c r="BB3" s="1">
        <f t="shared" si="0"/>
        <v>17</v>
      </c>
      <c r="BC3" s="1">
        <f t="shared" si="0"/>
        <v>18</v>
      </c>
      <c r="BD3" s="87">
        <f t="shared" si="0"/>
        <v>19</v>
      </c>
      <c r="BE3" s="86">
        <f t="shared" si="0"/>
        <v>20</v>
      </c>
      <c r="BF3" s="1">
        <f t="shared" si="0"/>
        <v>21</v>
      </c>
      <c r="BG3" s="1">
        <f t="shared" si="0"/>
        <v>22</v>
      </c>
      <c r="BH3" s="1">
        <f t="shared" si="0"/>
        <v>23</v>
      </c>
      <c r="BI3" s="1">
        <f t="shared" si="0"/>
        <v>24</v>
      </c>
      <c r="BJ3" s="1">
        <f t="shared" si="0"/>
        <v>25</v>
      </c>
      <c r="BK3" s="87">
        <f t="shared" si="0"/>
        <v>26</v>
      </c>
      <c r="BL3" s="86">
        <f t="shared" si="0"/>
        <v>27</v>
      </c>
      <c r="BM3" s="1">
        <f t="shared" si="0"/>
        <v>28</v>
      </c>
      <c r="BN3" s="1">
        <f t="shared" si="0"/>
        <v>29</v>
      </c>
      <c r="BO3" s="1">
        <f t="shared" si="0"/>
        <v>30</v>
      </c>
      <c r="BP3" s="1">
        <f t="shared" si="0"/>
        <v>31</v>
      </c>
      <c r="BQ3" s="1">
        <f t="shared" si="0"/>
        <v>32</v>
      </c>
      <c r="BR3" s="87">
        <f t="shared" si="0"/>
        <v>33</v>
      </c>
      <c r="BS3" s="86">
        <f t="shared" si="0"/>
        <v>34</v>
      </c>
      <c r="BT3" s="1">
        <f t="shared" si="0"/>
        <v>35</v>
      </c>
      <c r="BU3" s="1">
        <f t="shared" si="0"/>
        <v>36</v>
      </c>
      <c r="BV3" s="1">
        <f t="shared" si="0"/>
        <v>37</v>
      </c>
      <c r="BW3" s="1">
        <f t="shared" si="0"/>
        <v>38</v>
      </c>
      <c r="BX3" s="1">
        <f t="shared" si="0"/>
        <v>39</v>
      </c>
      <c r="BY3" s="87">
        <f t="shared" si="0"/>
        <v>40</v>
      </c>
      <c r="BZ3" s="86">
        <f t="shared" si="0"/>
        <v>41</v>
      </c>
      <c r="CA3" s="1">
        <f t="shared" si="0"/>
        <v>42</v>
      </c>
      <c r="CB3" s="1">
        <f t="shared" si="0"/>
        <v>43</v>
      </c>
      <c r="CC3" s="1">
        <f t="shared" si="0"/>
        <v>44</v>
      </c>
      <c r="CD3" s="1">
        <f t="shared" si="0"/>
        <v>45</v>
      </c>
      <c r="CE3" s="1">
        <f t="shared" si="0"/>
        <v>46</v>
      </c>
      <c r="CF3" s="87">
        <f t="shared" si="0"/>
        <v>47</v>
      </c>
      <c r="CG3" s="86">
        <f t="shared" si="0"/>
        <v>48</v>
      </c>
      <c r="CH3" s="1">
        <f t="shared" si="0"/>
        <v>49</v>
      </c>
      <c r="CI3" s="1">
        <f t="shared" si="0"/>
        <v>50</v>
      </c>
      <c r="CJ3" s="1">
        <f t="shared" si="0"/>
        <v>51</v>
      </c>
      <c r="CK3" s="1">
        <f t="shared" si="0"/>
        <v>52</v>
      </c>
      <c r="CL3" s="1">
        <f t="shared" si="0"/>
        <v>53</v>
      </c>
      <c r="CM3" s="87">
        <f t="shared" si="0"/>
        <v>54</v>
      </c>
      <c r="CN3" s="86">
        <f t="shared" si="0"/>
        <v>55</v>
      </c>
      <c r="CO3" s="1">
        <f t="shared" si="0"/>
        <v>56</v>
      </c>
      <c r="CP3" s="1">
        <f t="shared" si="0"/>
        <v>57</v>
      </c>
      <c r="CQ3" s="1">
        <f t="shared" si="0"/>
        <v>58</v>
      </c>
      <c r="CR3" s="1">
        <f t="shared" si="0"/>
        <v>59</v>
      </c>
      <c r="CS3" s="1">
        <f t="shared" si="0"/>
        <v>60</v>
      </c>
      <c r="CT3" s="87">
        <f t="shared" si="0"/>
        <v>61</v>
      </c>
      <c r="CU3" s="86">
        <f t="shared" si="0"/>
        <v>62</v>
      </c>
      <c r="CV3" s="1">
        <f t="shared" si="0"/>
        <v>63</v>
      </c>
      <c r="CW3" s="1">
        <f t="shared" si="0"/>
        <v>64</v>
      </c>
      <c r="CX3" s="1">
        <f t="shared" si="0"/>
        <v>65</v>
      </c>
      <c r="CY3" s="1">
        <f t="shared" si="0"/>
        <v>66</v>
      </c>
      <c r="CZ3" s="1">
        <f t="shared" ref="CZ3:FK3" si="1">CY3+1</f>
        <v>67</v>
      </c>
      <c r="DA3" s="87">
        <f t="shared" si="1"/>
        <v>68</v>
      </c>
      <c r="DB3" s="86">
        <f t="shared" si="1"/>
        <v>69</v>
      </c>
      <c r="DC3" s="1">
        <f t="shared" si="1"/>
        <v>70</v>
      </c>
      <c r="DD3" s="1">
        <f t="shared" si="1"/>
        <v>71</v>
      </c>
      <c r="DE3" s="1">
        <f t="shared" si="1"/>
        <v>72</v>
      </c>
      <c r="DF3" s="1">
        <f t="shared" si="1"/>
        <v>73</v>
      </c>
      <c r="DG3" s="1">
        <f t="shared" si="1"/>
        <v>74</v>
      </c>
      <c r="DH3" s="87">
        <f t="shared" si="1"/>
        <v>75</v>
      </c>
      <c r="DI3" s="86">
        <f t="shared" si="1"/>
        <v>76</v>
      </c>
      <c r="DJ3" s="1">
        <f t="shared" si="1"/>
        <v>77</v>
      </c>
      <c r="DK3" s="1">
        <f t="shared" si="1"/>
        <v>78</v>
      </c>
      <c r="DL3" s="1">
        <f t="shared" si="1"/>
        <v>79</v>
      </c>
      <c r="DM3" s="1">
        <f t="shared" si="1"/>
        <v>80</v>
      </c>
      <c r="DN3" s="1">
        <f t="shared" si="1"/>
        <v>81</v>
      </c>
      <c r="DO3" s="87">
        <f t="shared" si="1"/>
        <v>82</v>
      </c>
      <c r="DP3" s="86">
        <f t="shared" si="1"/>
        <v>83</v>
      </c>
      <c r="DQ3" s="1">
        <f t="shared" si="1"/>
        <v>84</v>
      </c>
      <c r="DR3" s="1">
        <f t="shared" si="1"/>
        <v>85</v>
      </c>
      <c r="DS3" s="1">
        <f t="shared" si="1"/>
        <v>86</v>
      </c>
      <c r="DT3" s="1">
        <f t="shared" si="1"/>
        <v>87</v>
      </c>
      <c r="DU3" s="1">
        <f t="shared" si="1"/>
        <v>88</v>
      </c>
      <c r="DV3" s="87">
        <f t="shared" si="1"/>
        <v>89</v>
      </c>
      <c r="DW3" s="86">
        <f t="shared" si="1"/>
        <v>90</v>
      </c>
      <c r="DX3" s="1">
        <f t="shared" si="1"/>
        <v>91</v>
      </c>
      <c r="DY3" s="1">
        <f t="shared" si="1"/>
        <v>92</v>
      </c>
      <c r="DZ3" s="1">
        <f t="shared" si="1"/>
        <v>93</v>
      </c>
      <c r="EA3" s="1">
        <f t="shared" si="1"/>
        <v>94</v>
      </c>
      <c r="EB3" s="1">
        <f t="shared" si="1"/>
        <v>95</v>
      </c>
      <c r="EC3" s="87">
        <f t="shared" si="1"/>
        <v>96</v>
      </c>
      <c r="ED3" s="86">
        <f t="shared" si="1"/>
        <v>97</v>
      </c>
      <c r="EE3" s="1">
        <f t="shared" si="1"/>
        <v>98</v>
      </c>
      <c r="EF3" s="1">
        <f t="shared" si="1"/>
        <v>99</v>
      </c>
      <c r="EG3" s="1">
        <f t="shared" si="1"/>
        <v>100</v>
      </c>
      <c r="EH3" s="1">
        <f t="shared" si="1"/>
        <v>101</v>
      </c>
      <c r="EI3" s="1">
        <f t="shared" si="1"/>
        <v>102</v>
      </c>
      <c r="EJ3" s="87">
        <f t="shared" si="1"/>
        <v>103</v>
      </c>
      <c r="EK3" s="86">
        <f t="shared" si="1"/>
        <v>104</v>
      </c>
      <c r="EL3" s="1">
        <f t="shared" si="1"/>
        <v>105</v>
      </c>
      <c r="EM3" s="1">
        <f t="shared" si="1"/>
        <v>106</v>
      </c>
      <c r="EN3" s="1">
        <f t="shared" si="1"/>
        <v>107</v>
      </c>
      <c r="EO3" s="1">
        <f t="shared" si="1"/>
        <v>108</v>
      </c>
      <c r="EP3" s="1">
        <f t="shared" si="1"/>
        <v>109</v>
      </c>
      <c r="EQ3" s="87">
        <f t="shared" si="1"/>
        <v>110</v>
      </c>
      <c r="ER3" s="86">
        <f t="shared" si="1"/>
        <v>111</v>
      </c>
      <c r="ES3" s="1">
        <f t="shared" si="1"/>
        <v>112</v>
      </c>
      <c r="ET3" s="1">
        <f t="shared" si="1"/>
        <v>113</v>
      </c>
      <c r="EU3" s="1">
        <f t="shared" si="1"/>
        <v>114</v>
      </c>
      <c r="EV3" s="1">
        <f t="shared" si="1"/>
        <v>115</v>
      </c>
      <c r="EW3" s="1">
        <f t="shared" si="1"/>
        <v>116</v>
      </c>
      <c r="EX3" s="87">
        <f t="shared" si="1"/>
        <v>117</v>
      </c>
      <c r="EY3" s="86">
        <f t="shared" si="1"/>
        <v>118</v>
      </c>
      <c r="EZ3" s="1">
        <f t="shared" si="1"/>
        <v>119</v>
      </c>
      <c r="FA3" s="1">
        <f t="shared" si="1"/>
        <v>120</v>
      </c>
      <c r="FB3" s="1">
        <f t="shared" si="1"/>
        <v>121</v>
      </c>
      <c r="FC3" s="1">
        <f t="shared" si="1"/>
        <v>122</v>
      </c>
      <c r="FD3" s="1">
        <f t="shared" si="1"/>
        <v>123</v>
      </c>
      <c r="FE3" s="87">
        <f t="shared" si="1"/>
        <v>124</v>
      </c>
      <c r="FF3" s="86">
        <f t="shared" si="1"/>
        <v>125</v>
      </c>
      <c r="FG3" s="1">
        <f t="shared" si="1"/>
        <v>126</v>
      </c>
      <c r="FH3" s="1">
        <f t="shared" si="1"/>
        <v>127</v>
      </c>
      <c r="FI3" s="1">
        <f t="shared" si="1"/>
        <v>128</v>
      </c>
      <c r="FJ3" s="1">
        <f t="shared" si="1"/>
        <v>129</v>
      </c>
      <c r="FK3" s="1">
        <f t="shared" si="1"/>
        <v>130</v>
      </c>
      <c r="FL3" s="87">
        <f t="shared" ref="FL3:HP3" si="2">FK3+1</f>
        <v>131</v>
      </c>
      <c r="FM3" s="86">
        <f t="shared" si="2"/>
        <v>132</v>
      </c>
      <c r="FN3" s="1">
        <f t="shared" si="2"/>
        <v>133</v>
      </c>
      <c r="FO3" s="1">
        <f t="shared" si="2"/>
        <v>134</v>
      </c>
      <c r="FP3" s="1">
        <f t="shared" si="2"/>
        <v>135</v>
      </c>
      <c r="FQ3" s="1">
        <f t="shared" si="2"/>
        <v>136</v>
      </c>
      <c r="FR3" s="1">
        <f t="shared" si="2"/>
        <v>137</v>
      </c>
      <c r="FS3" s="87">
        <f t="shared" si="2"/>
        <v>138</v>
      </c>
      <c r="FT3" s="86">
        <f t="shared" si="2"/>
        <v>139</v>
      </c>
      <c r="FU3" s="1">
        <f t="shared" si="2"/>
        <v>140</v>
      </c>
      <c r="FV3" s="1">
        <f t="shared" si="2"/>
        <v>141</v>
      </c>
      <c r="FW3" s="1">
        <f t="shared" si="2"/>
        <v>142</v>
      </c>
      <c r="FX3" s="1">
        <f t="shared" si="2"/>
        <v>143</v>
      </c>
      <c r="FY3" s="1">
        <f t="shared" si="2"/>
        <v>144</v>
      </c>
      <c r="FZ3" s="87">
        <f t="shared" si="2"/>
        <v>145</v>
      </c>
      <c r="GA3" s="86">
        <f t="shared" si="2"/>
        <v>146</v>
      </c>
      <c r="GB3" s="1">
        <f t="shared" si="2"/>
        <v>147</v>
      </c>
      <c r="GC3" s="1">
        <f t="shared" si="2"/>
        <v>148</v>
      </c>
      <c r="GD3" s="1">
        <f t="shared" si="2"/>
        <v>149</v>
      </c>
      <c r="GE3" s="1">
        <f t="shared" si="2"/>
        <v>150</v>
      </c>
      <c r="GF3" s="1">
        <f t="shared" si="2"/>
        <v>151</v>
      </c>
      <c r="GG3" s="87">
        <f t="shared" si="2"/>
        <v>152</v>
      </c>
      <c r="GH3" s="86">
        <f t="shared" si="2"/>
        <v>153</v>
      </c>
      <c r="GI3" s="1">
        <f t="shared" si="2"/>
        <v>154</v>
      </c>
      <c r="GJ3" s="1">
        <f t="shared" si="2"/>
        <v>155</v>
      </c>
      <c r="GK3" s="1">
        <f t="shared" si="2"/>
        <v>156</v>
      </c>
      <c r="GL3" s="1">
        <f t="shared" si="2"/>
        <v>157</v>
      </c>
      <c r="GM3" s="1">
        <f t="shared" si="2"/>
        <v>158</v>
      </c>
      <c r="GN3" s="87">
        <f t="shared" si="2"/>
        <v>159</v>
      </c>
      <c r="GO3" s="86">
        <f t="shared" si="2"/>
        <v>160</v>
      </c>
      <c r="GP3" s="1">
        <f t="shared" si="2"/>
        <v>161</v>
      </c>
      <c r="GQ3" s="1">
        <f t="shared" si="2"/>
        <v>162</v>
      </c>
      <c r="GR3" s="1">
        <f t="shared" si="2"/>
        <v>163</v>
      </c>
      <c r="GS3" s="1">
        <f t="shared" si="2"/>
        <v>164</v>
      </c>
      <c r="GT3" s="1">
        <f t="shared" si="2"/>
        <v>165</v>
      </c>
      <c r="GU3" s="87">
        <f t="shared" si="2"/>
        <v>166</v>
      </c>
      <c r="GV3" s="86">
        <f t="shared" si="2"/>
        <v>167</v>
      </c>
      <c r="GW3" s="1">
        <f t="shared" si="2"/>
        <v>168</v>
      </c>
      <c r="GX3" s="1">
        <f t="shared" si="2"/>
        <v>169</v>
      </c>
      <c r="GY3" s="1">
        <f t="shared" si="2"/>
        <v>170</v>
      </c>
      <c r="GZ3" s="1">
        <f t="shared" si="2"/>
        <v>171</v>
      </c>
      <c r="HA3" s="1">
        <f t="shared" si="2"/>
        <v>172</v>
      </c>
      <c r="HB3" s="87">
        <f t="shared" si="2"/>
        <v>173</v>
      </c>
      <c r="HC3" s="86">
        <f t="shared" si="2"/>
        <v>174</v>
      </c>
      <c r="HD3" s="1">
        <f t="shared" si="2"/>
        <v>175</v>
      </c>
      <c r="HE3" s="1">
        <f t="shared" si="2"/>
        <v>176</v>
      </c>
      <c r="HF3" s="1">
        <f t="shared" si="2"/>
        <v>177</v>
      </c>
      <c r="HG3" s="1">
        <f t="shared" si="2"/>
        <v>178</v>
      </c>
      <c r="HH3" s="1">
        <f t="shared" si="2"/>
        <v>179</v>
      </c>
      <c r="HI3" s="87">
        <f t="shared" si="2"/>
        <v>180</v>
      </c>
      <c r="HJ3" s="86">
        <f t="shared" si="2"/>
        <v>181</v>
      </c>
      <c r="HK3" s="1">
        <f t="shared" si="2"/>
        <v>182</v>
      </c>
      <c r="HL3" s="1">
        <f t="shared" si="2"/>
        <v>183</v>
      </c>
      <c r="HM3" s="1">
        <f t="shared" si="2"/>
        <v>184</v>
      </c>
      <c r="HN3" s="1">
        <f t="shared" si="2"/>
        <v>185</v>
      </c>
      <c r="HO3" s="1">
        <f t="shared" si="2"/>
        <v>186</v>
      </c>
      <c r="HP3" s="87">
        <f t="shared" si="2"/>
        <v>187</v>
      </c>
    </row>
    <row r="4" spans="1:226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Y4" s="2"/>
      <c r="Z4" s="2"/>
      <c r="AL4" s="80"/>
      <c r="AQ4" s="371" t="s">
        <v>189</v>
      </c>
      <c r="AR4" s="373" t="s">
        <v>191</v>
      </c>
      <c r="AS4" s="373" t="s">
        <v>192</v>
      </c>
      <c r="AT4" s="373" t="s">
        <v>193</v>
      </c>
      <c r="AU4" s="373" t="s">
        <v>194</v>
      </c>
      <c r="AV4" s="373" t="s">
        <v>13</v>
      </c>
      <c r="AW4" s="387" t="s">
        <v>14</v>
      </c>
      <c r="AX4" s="371" t="s">
        <v>189</v>
      </c>
      <c r="AY4" s="373" t="s">
        <v>191</v>
      </c>
      <c r="AZ4" s="373" t="s">
        <v>192</v>
      </c>
      <c r="BA4" s="373" t="s">
        <v>193</v>
      </c>
      <c r="BB4" s="373" t="s">
        <v>194</v>
      </c>
      <c r="BC4" s="373" t="s">
        <v>13</v>
      </c>
      <c r="BD4" s="387" t="s">
        <v>14</v>
      </c>
      <c r="BE4" s="371" t="s">
        <v>189</v>
      </c>
      <c r="BF4" s="373" t="s">
        <v>191</v>
      </c>
      <c r="BG4" s="373" t="s">
        <v>192</v>
      </c>
      <c r="BH4" s="373" t="s">
        <v>193</v>
      </c>
      <c r="BI4" s="373" t="s">
        <v>194</v>
      </c>
      <c r="BJ4" s="373" t="s">
        <v>13</v>
      </c>
      <c r="BK4" s="387" t="s">
        <v>14</v>
      </c>
      <c r="BL4" s="371" t="s">
        <v>189</v>
      </c>
      <c r="BM4" s="373" t="s">
        <v>191</v>
      </c>
      <c r="BN4" s="373" t="s">
        <v>192</v>
      </c>
      <c r="BO4" s="373" t="s">
        <v>193</v>
      </c>
      <c r="BP4" s="373" t="s">
        <v>194</v>
      </c>
      <c r="BQ4" s="373" t="s">
        <v>13</v>
      </c>
      <c r="BR4" s="387" t="s">
        <v>14</v>
      </c>
      <c r="BS4" s="371" t="s">
        <v>189</v>
      </c>
      <c r="BT4" s="373" t="s">
        <v>191</v>
      </c>
      <c r="BU4" s="373" t="s">
        <v>192</v>
      </c>
      <c r="BV4" s="373" t="s">
        <v>193</v>
      </c>
      <c r="BW4" s="373" t="s">
        <v>194</v>
      </c>
      <c r="BX4" s="373" t="s">
        <v>13</v>
      </c>
      <c r="BY4" s="387" t="s">
        <v>14</v>
      </c>
      <c r="BZ4" s="371" t="s">
        <v>189</v>
      </c>
      <c r="CA4" s="373" t="s">
        <v>191</v>
      </c>
      <c r="CB4" s="373" t="s">
        <v>192</v>
      </c>
      <c r="CC4" s="373" t="s">
        <v>193</v>
      </c>
      <c r="CD4" s="373" t="s">
        <v>194</v>
      </c>
      <c r="CE4" s="373" t="s">
        <v>13</v>
      </c>
      <c r="CF4" s="387" t="s">
        <v>14</v>
      </c>
      <c r="CG4" s="371" t="s">
        <v>189</v>
      </c>
      <c r="CH4" s="373" t="s">
        <v>191</v>
      </c>
      <c r="CI4" s="373" t="s">
        <v>192</v>
      </c>
      <c r="CJ4" s="373" t="s">
        <v>193</v>
      </c>
      <c r="CK4" s="373" t="s">
        <v>194</v>
      </c>
      <c r="CL4" s="373" t="s">
        <v>13</v>
      </c>
      <c r="CM4" s="387" t="s">
        <v>14</v>
      </c>
      <c r="CN4" s="371" t="s">
        <v>189</v>
      </c>
      <c r="CO4" s="373" t="s">
        <v>191</v>
      </c>
      <c r="CP4" s="373" t="s">
        <v>192</v>
      </c>
      <c r="CQ4" s="373" t="s">
        <v>193</v>
      </c>
      <c r="CR4" s="373" t="s">
        <v>194</v>
      </c>
      <c r="CS4" s="373" t="s">
        <v>13</v>
      </c>
      <c r="CT4" s="387" t="s">
        <v>14</v>
      </c>
      <c r="CU4" s="371" t="s">
        <v>189</v>
      </c>
      <c r="CV4" s="373" t="s">
        <v>191</v>
      </c>
      <c r="CW4" s="373" t="s">
        <v>192</v>
      </c>
      <c r="CX4" s="373" t="s">
        <v>193</v>
      </c>
      <c r="CY4" s="373" t="s">
        <v>194</v>
      </c>
      <c r="CZ4" s="373" t="s">
        <v>13</v>
      </c>
      <c r="DA4" s="387" t="s">
        <v>14</v>
      </c>
      <c r="DB4" s="371" t="s">
        <v>189</v>
      </c>
      <c r="DC4" s="373" t="s">
        <v>191</v>
      </c>
      <c r="DD4" s="373" t="s">
        <v>192</v>
      </c>
      <c r="DE4" s="373" t="s">
        <v>193</v>
      </c>
      <c r="DF4" s="373" t="s">
        <v>194</v>
      </c>
      <c r="DG4" s="373" t="s">
        <v>13</v>
      </c>
      <c r="DH4" s="387" t="s">
        <v>14</v>
      </c>
      <c r="DI4" s="371" t="s">
        <v>189</v>
      </c>
      <c r="DJ4" s="373" t="s">
        <v>191</v>
      </c>
      <c r="DK4" s="373" t="s">
        <v>192</v>
      </c>
      <c r="DL4" s="373" t="s">
        <v>193</v>
      </c>
      <c r="DM4" s="373" t="s">
        <v>194</v>
      </c>
      <c r="DN4" s="373" t="s">
        <v>13</v>
      </c>
      <c r="DO4" s="387" t="s">
        <v>14</v>
      </c>
      <c r="DP4" s="371" t="s">
        <v>189</v>
      </c>
      <c r="DQ4" s="373" t="s">
        <v>191</v>
      </c>
      <c r="DR4" s="373" t="s">
        <v>192</v>
      </c>
      <c r="DS4" s="373" t="s">
        <v>193</v>
      </c>
      <c r="DT4" s="373" t="s">
        <v>194</v>
      </c>
      <c r="DU4" s="373" t="s">
        <v>13</v>
      </c>
      <c r="DV4" s="387" t="s">
        <v>14</v>
      </c>
      <c r="DW4" s="371" t="s">
        <v>189</v>
      </c>
      <c r="DX4" s="373" t="s">
        <v>191</v>
      </c>
      <c r="DY4" s="373" t="s">
        <v>192</v>
      </c>
      <c r="DZ4" s="373" t="s">
        <v>193</v>
      </c>
      <c r="EA4" s="373" t="s">
        <v>194</v>
      </c>
      <c r="EB4" s="373" t="s">
        <v>13</v>
      </c>
      <c r="EC4" s="387" t="s">
        <v>14</v>
      </c>
      <c r="ED4" s="371" t="s">
        <v>189</v>
      </c>
      <c r="EE4" s="373" t="s">
        <v>191</v>
      </c>
      <c r="EF4" s="373" t="s">
        <v>192</v>
      </c>
      <c r="EG4" s="373" t="s">
        <v>193</v>
      </c>
      <c r="EH4" s="373" t="s">
        <v>194</v>
      </c>
      <c r="EI4" s="373" t="s">
        <v>13</v>
      </c>
      <c r="EJ4" s="387" t="s">
        <v>14</v>
      </c>
      <c r="EK4" s="371" t="s">
        <v>189</v>
      </c>
      <c r="EL4" s="373" t="s">
        <v>191</v>
      </c>
      <c r="EM4" s="373" t="s">
        <v>192</v>
      </c>
      <c r="EN4" s="373" t="s">
        <v>193</v>
      </c>
      <c r="EO4" s="373" t="s">
        <v>194</v>
      </c>
      <c r="EP4" s="373" t="s">
        <v>13</v>
      </c>
      <c r="EQ4" s="387" t="s">
        <v>14</v>
      </c>
      <c r="ER4" s="371" t="s">
        <v>189</v>
      </c>
      <c r="ES4" s="373" t="s">
        <v>191</v>
      </c>
      <c r="ET4" s="373" t="s">
        <v>192</v>
      </c>
      <c r="EU4" s="373" t="s">
        <v>193</v>
      </c>
      <c r="EV4" s="373" t="s">
        <v>194</v>
      </c>
      <c r="EW4" s="373" t="s">
        <v>13</v>
      </c>
      <c r="EX4" s="387" t="s">
        <v>14</v>
      </c>
      <c r="EY4" s="371" t="s">
        <v>189</v>
      </c>
      <c r="EZ4" s="373" t="s">
        <v>191</v>
      </c>
      <c r="FA4" s="373" t="s">
        <v>192</v>
      </c>
      <c r="FB4" s="373" t="s">
        <v>193</v>
      </c>
      <c r="FC4" s="373" t="s">
        <v>194</v>
      </c>
      <c r="FD4" s="373" t="s">
        <v>13</v>
      </c>
      <c r="FE4" s="387" t="s">
        <v>14</v>
      </c>
      <c r="FF4" s="371" t="s">
        <v>189</v>
      </c>
      <c r="FG4" s="373" t="s">
        <v>191</v>
      </c>
      <c r="FH4" s="373" t="s">
        <v>192</v>
      </c>
      <c r="FI4" s="373" t="s">
        <v>193</v>
      </c>
      <c r="FJ4" s="373" t="s">
        <v>194</v>
      </c>
      <c r="FK4" s="373" t="s">
        <v>13</v>
      </c>
      <c r="FL4" s="387" t="s">
        <v>14</v>
      </c>
      <c r="FM4" s="371" t="s">
        <v>189</v>
      </c>
      <c r="FN4" s="373" t="s">
        <v>191</v>
      </c>
      <c r="FO4" s="373" t="s">
        <v>192</v>
      </c>
      <c r="FP4" s="373" t="s">
        <v>193</v>
      </c>
      <c r="FQ4" s="373" t="s">
        <v>194</v>
      </c>
      <c r="FR4" s="373" t="s">
        <v>13</v>
      </c>
      <c r="FS4" s="387" t="s">
        <v>14</v>
      </c>
      <c r="FT4" s="371" t="s">
        <v>189</v>
      </c>
      <c r="FU4" s="373" t="s">
        <v>191</v>
      </c>
      <c r="FV4" s="373" t="s">
        <v>192</v>
      </c>
      <c r="FW4" s="373" t="s">
        <v>193</v>
      </c>
      <c r="FX4" s="373" t="s">
        <v>194</v>
      </c>
      <c r="FY4" s="373" t="s">
        <v>13</v>
      </c>
      <c r="FZ4" s="387" t="s">
        <v>14</v>
      </c>
      <c r="GA4" s="371" t="s">
        <v>189</v>
      </c>
      <c r="GB4" s="373" t="s">
        <v>191</v>
      </c>
      <c r="GC4" s="373" t="s">
        <v>192</v>
      </c>
      <c r="GD4" s="373" t="s">
        <v>193</v>
      </c>
      <c r="GE4" s="373" t="s">
        <v>194</v>
      </c>
      <c r="GF4" s="373" t="s">
        <v>13</v>
      </c>
      <c r="GG4" s="387" t="s">
        <v>14</v>
      </c>
      <c r="GH4" s="371" t="s">
        <v>189</v>
      </c>
      <c r="GI4" s="373" t="s">
        <v>191</v>
      </c>
      <c r="GJ4" s="373" t="s">
        <v>192</v>
      </c>
      <c r="GK4" s="373" t="s">
        <v>193</v>
      </c>
      <c r="GL4" s="373" t="s">
        <v>194</v>
      </c>
      <c r="GM4" s="373" t="s">
        <v>13</v>
      </c>
      <c r="GN4" s="387" t="s">
        <v>14</v>
      </c>
      <c r="GO4" s="371" t="s">
        <v>189</v>
      </c>
      <c r="GP4" s="373" t="s">
        <v>191</v>
      </c>
      <c r="GQ4" s="373" t="s">
        <v>192</v>
      </c>
      <c r="GR4" s="373" t="s">
        <v>193</v>
      </c>
      <c r="GS4" s="373" t="s">
        <v>194</v>
      </c>
      <c r="GT4" s="373" t="s">
        <v>13</v>
      </c>
      <c r="GU4" s="387" t="s">
        <v>14</v>
      </c>
      <c r="GV4" s="371" t="s">
        <v>189</v>
      </c>
      <c r="GW4" s="373" t="s">
        <v>191</v>
      </c>
      <c r="GX4" s="373" t="s">
        <v>192</v>
      </c>
      <c r="GY4" s="373" t="s">
        <v>193</v>
      </c>
      <c r="GZ4" s="373" t="s">
        <v>194</v>
      </c>
      <c r="HA4" s="373" t="s">
        <v>13</v>
      </c>
      <c r="HB4" s="387" t="s">
        <v>14</v>
      </c>
      <c r="HC4" s="371" t="s">
        <v>189</v>
      </c>
      <c r="HD4" s="373" t="s">
        <v>191</v>
      </c>
      <c r="HE4" s="373" t="s">
        <v>192</v>
      </c>
      <c r="HF4" s="373" t="s">
        <v>193</v>
      </c>
      <c r="HG4" s="373" t="s">
        <v>194</v>
      </c>
      <c r="HH4" s="373" t="s">
        <v>13</v>
      </c>
      <c r="HI4" s="387" t="s">
        <v>14</v>
      </c>
      <c r="HJ4" s="371" t="s">
        <v>189</v>
      </c>
      <c r="HK4" s="373" t="s">
        <v>191</v>
      </c>
      <c r="HL4" s="373" t="s">
        <v>192</v>
      </c>
      <c r="HM4" s="373" t="s">
        <v>193</v>
      </c>
      <c r="HN4" s="373" t="s">
        <v>194</v>
      </c>
      <c r="HO4" s="373" t="s">
        <v>13</v>
      </c>
      <c r="HP4" s="387" t="s">
        <v>14</v>
      </c>
    </row>
    <row r="5" spans="1:226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Y5" s="2"/>
      <c r="Z5" s="2"/>
      <c r="AQ5" s="371"/>
      <c r="AR5" s="373"/>
      <c r="AS5" s="373"/>
      <c r="AT5" s="373"/>
      <c r="AU5" s="373"/>
      <c r="AV5" s="373"/>
      <c r="AW5" s="387"/>
      <c r="AX5" s="371"/>
      <c r="AY5" s="373"/>
      <c r="AZ5" s="373"/>
      <c r="BA5" s="373"/>
      <c r="BB5" s="373"/>
      <c r="BC5" s="373"/>
      <c r="BD5" s="387"/>
      <c r="BE5" s="371"/>
      <c r="BF5" s="373"/>
      <c r="BG5" s="373"/>
      <c r="BH5" s="373"/>
      <c r="BI5" s="373"/>
      <c r="BJ5" s="373"/>
      <c r="BK5" s="387"/>
      <c r="BL5" s="371"/>
      <c r="BM5" s="373"/>
      <c r="BN5" s="373"/>
      <c r="BO5" s="373"/>
      <c r="BP5" s="373"/>
      <c r="BQ5" s="373"/>
      <c r="BR5" s="387"/>
      <c r="BS5" s="371"/>
      <c r="BT5" s="373"/>
      <c r="BU5" s="373"/>
      <c r="BV5" s="373"/>
      <c r="BW5" s="373"/>
      <c r="BX5" s="373"/>
      <c r="BY5" s="387"/>
      <c r="BZ5" s="371"/>
      <c r="CA5" s="373"/>
      <c r="CB5" s="373"/>
      <c r="CC5" s="373"/>
      <c r="CD5" s="373"/>
      <c r="CE5" s="373"/>
      <c r="CF5" s="387"/>
      <c r="CG5" s="371"/>
      <c r="CH5" s="373"/>
      <c r="CI5" s="373"/>
      <c r="CJ5" s="373"/>
      <c r="CK5" s="373"/>
      <c r="CL5" s="373"/>
      <c r="CM5" s="387"/>
      <c r="CN5" s="371"/>
      <c r="CO5" s="373"/>
      <c r="CP5" s="373"/>
      <c r="CQ5" s="373"/>
      <c r="CR5" s="373"/>
      <c r="CS5" s="373"/>
      <c r="CT5" s="387"/>
      <c r="CU5" s="371"/>
      <c r="CV5" s="373"/>
      <c r="CW5" s="373"/>
      <c r="CX5" s="373"/>
      <c r="CY5" s="373"/>
      <c r="CZ5" s="373"/>
      <c r="DA5" s="387"/>
      <c r="DB5" s="371"/>
      <c r="DC5" s="373"/>
      <c r="DD5" s="373"/>
      <c r="DE5" s="373"/>
      <c r="DF5" s="373"/>
      <c r="DG5" s="373"/>
      <c r="DH5" s="387"/>
      <c r="DI5" s="371"/>
      <c r="DJ5" s="373"/>
      <c r="DK5" s="373"/>
      <c r="DL5" s="373"/>
      <c r="DM5" s="373"/>
      <c r="DN5" s="373"/>
      <c r="DO5" s="387"/>
      <c r="DP5" s="371"/>
      <c r="DQ5" s="373"/>
      <c r="DR5" s="373"/>
      <c r="DS5" s="373"/>
      <c r="DT5" s="373"/>
      <c r="DU5" s="373"/>
      <c r="DV5" s="387"/>
      <c r="DW5" s="371"/>
      <c r="DX5" s="373"/>
      <c r="DY5" s="373"/>
      <c r="DZ5" s="373"/>
      <c r="EA5" s="373"/>
      <c r="EB5" s="373"/>
      <c r="EC5" s="387"/>
      <c r="ED5" s="371"/>
      <c r="EE5" s="373"/>
      <c r="EF5" s="373"/>
      <c r="EG5" s="373"/>
      <c r="EH5" s="373"/>
      <c r="EI5" s="373"/>
      <c r="EJ5" s="387"/>
      <c r="EK5" s="371"/>
      <c r="EL5" s="373"/>
      <c r="EM5" s="373"/>
      <c r="EN5" s="373"/>
      <c r="EO5" s="373"/>
      <c r="EP5" s="373"/>
      <c r="EQ5" s="387"/>
      <c r="ER5" s="371"/>
      <c r="ES5" s="373"/>
      <c r="ET5" s="373"/>
      <c r="EU5" s="373"/>
      <c r="EV5" s="373"/>
      <c r="EW5" s="373"/>
      <c r="EX5" s="387"/>
      <c r="EY5" s="371"/>
      <c r="EZ5" s="373"/>
      <c r="FA5" s="373"/>
      <c r="FB5" s="373"/>
      <c r="FC5" s="373"/>
      <c r="FD5" s="373"/>
      <c r="FE5" s="387"/>
      <c r="FF5" s="371"/>
      <c r="FG5" s="373"/>
      <c r="FH5" s="373"/>
      <c r="FI5" s="373"/>
      <c r="FJ5" s="373"/>
      <c r="FK5" s="373"/>
      <c r="FL5" s="387"/>
      <c r="FM5" s="371"/>
      <c r="FN5" s="373"/>
      <c r="FO5" s="373"/>
      <c r="FP5" s="373"/>
      <c r="FQ5" s="373"/>
      <c r="FR5" s="373"/>
      <c r="FS5" s="387"/>
      <c r="FT5" s="371"/>
      <c r="FU5" s="373"/>
      <c r="FV5" s="373"/>
      <c r="FW5" s="373"/>
      <c r="FX5" s="373"/>
      <c r="FY5" s="373"/>
      <c r="FZ5" s="387"/>
      <c r="GA5" s="371"/>
      <c r="GB5" s="373"/>
      <c r="GC5" s="373"/>
      <c r="GD5" s="373"/>
      <c r="GE5" s="373"/>
      <c r="GF5" s="373"/>
      <c r="GG5" s="387"/>
      <c r="GH5" s="371"/>
      <c r="GI5" s="373"/>
      <c r="GJ5" s="373"/>
      <c r="GK5" s="373"/>
      <c r="GL5" s="373"/>
      <c r="GM5" s="373"/>
      <c r="GN5" s="387"/>
      <c r="GO5" s="371"/>
      <c r="GP5" s="373"/>
      <c r="GQ5" s="373"/>
      <c r="GR5" s="373"/>
      <c r="GS5" s="373"/>
      <c r="GT5" s="373"/>
      <c r="GU5" s="387"/>
      <c r="GV5" s="371"/>
      <c r="GW5" s="373"/>
      <c r="GX5" s="373"/>
      <c r="GY5" s="373"/>
      <c r="GZ5" s="373"/>
      <c r="HA5" s="373"/>
      <c r="HB5" s="387"/>
      <c r="HC5" s="371"/>
      <c r="HD5" s="373"/>
      <c r="HE5" s="373"/>
      <c r="HF5" s="373"/>
      <c r="HG5" s="373"/>
      <c r="HH5" s="373"/>
      <c r="HI5" s="387"/>
      <c r="HJ5" s="371"/>
      <c r="HK5" s="373"/>
      <c r="HL5" s="373"/>
      <c r="HM5" s="373"/>
      <c r="HN5" s="373"/>
      <c r="HO5" s="373"/>
      <c r="HP5" s="387"/>
    </row>
    <row r="6" spans="1:226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Y6" s="5"/>
      <c r="Z6" s="5"/>
      <c r="AQ6" s="372"/>
      <c r="AR6" s="374"/>
      <c r="AS6" s="374"/>
      <c r="AT6" s="374"/>
      <c r="AU6" s="374"/>
      <c r="AV6" s="374"/>
      <c r="AW6" s="388"/>
      <c r="AX6" s="372"/>
      <c r="AY6" s="374"/>
      <c r="AZ6" s="374"/>
      <c r="BA6" s="374"/>
      <c r="BB6" s="374"/>
      <c r="BC6" s="374"/>
      <c r="BD6" s="388"/>
      <c r="BE6" s="372"/>
      <c r="BF6" s="374"/>
      <c r="BG6" s="374"/>
      <c r="BH6" s="374"/>
      <c r="BI6" s="374"/>
      <c r="BJ6" s="374"/>
      <c r="BK6" s="388"/>
      <c r="BL6" s="372"/>
      <c r="BM6" s="374"/>
      <c r="BN6" s="374"/>
      <c r="BO6" s="374"/>
      <c r="BP6" s="374"/>
      <c r="BQ6" s="374"/>
      <c r="BR6" s="388"/>
      <c r="BS6" s="372"/>
      <c r="BT6" s="374"/>
      <c r="BU6" s="374"/>
      <c r="BV6" s="374"/>
      <c r="BW6" s="374"/>
      <c r="BX6" s="374"/>
      <c r="BY6" s="388"/>
      <c r="BZ6" s="372"/>
      <c r="CA6" s="374"/>
      <c r="CB6" s="374"/>
      <c r="CC6" s="374"/>
      <c r="CD6" s="374"/>
      <c r="CE6" s="374"/>
      <c r="CF6" s="388"/>
      <c r="CG6" s="372"/>
      <c r="CH6" s="374"/>
      <c r="CI6" s="374"/>
      <c r="CJ6" s="374"/>
      <c r="CK6" s="374"/>
      <c r="CL6" s="374"/>
      <c r="CM6" s="388"/>
      <c r="CN6" s="372"/>
      <c r="CO6" s="374"/>
      <c r="CP6" s="374"/>
      <c r="CQ6" s="374"/>
      <c r="CR6" s="374"/>
      <c r="CS6" s="374"/>
      <c r="CT6" s="388"/>
      <c r="CU6" s="372"/>
      <c r="CV6" s="374"/>
      <c r="CW6" s="374"/>
      <c r="CX6" s="374"/>
      <c r="CY6" s="374"/>
      <c r="CZ6" s="374"/>
      <c r="DA6" s="388"/>
      <c r="DB6" s="372"/>
      <c r="DC6" s="374"/>
      <c r="DD6" s="374"/>
      <c r="DE6" s="374"/>
      <c r="DF6" s="374"/>
      <c r="DG6" s="374"/>
      <c r="DH6" s="388"/>
      <c r="DI6" s="372"/>
      <c r="DJ6" s="374"/>
      <c r="DK6" s="374"/>
      <c r="DL6" s="374"/>
      <c r="DM6" s="374"/>
      <c r="DN6" s="374"/>
      <c r="DO6" s="388"/>
      <c r="DP6" s="372"/>
      <c r="DQ6" s="374"/>
      <c r="DR6" s="374"/>
      <c r="DS6" s="374"/>
      <c r="DT6" s="374"/>
      <c r="DU6" s="374"/>
      <c r="DV6" s="388"/>
      <c r="DW6" s="372"/>
      <c r="DX6" s="374"/>
      <c r="DY6" s="374"/>
      <c r="DZ6" s="374"/>
      <c r="EA6" s="374"/>
      <c r="EB6" s="374"/>
      <c r="EC6" s="388"/>
      <c r="ED6" s="372"/>
      <c r="EE6" s="374"/>
      <c r="EF6" s="374"/>
      <c r="EG6" s="374"/>
      <c r="EH6" s="374"/>
      <c r="EI6" s="374"/>
      <c r="EJ6" s="388"/>
      <c r="EK6" s="372"/>
      <c r="EL6" s="374"/>
      <c r="EM6" s="374"/>
      <c r="EN6" s="374"/>
      <c r="EO6" s="374"/>
      <c r="EP6" s="374"/>
      <c r="EQ6" s="388"/>
      <c r="ER6" s="372"/>
      <c r="ES6" s="374"/>
      <c r="ET6" s="374"/>
      <c r="EU6" s="374"/>
      <c r="EV6" s="374"/>
      <c r="EW6" s="374"/>
      <c r="EX6" s="388"/>
      <c r="EY6" s="372"/>
      <c r="EZ6" s="374"/>
      <c r="FA6" s="374"/>
      <c r="FB6" s="374"/>
      <c r="FC6" s="374"/>
      <c r="FD6" s="374"/>
      <c r="FE6" s="388"/>
      <c r="FF6" s="372"/>
      <c r="FG6" s="374"/>
      <c r="FH6" s="374"/>
      <c r="FI6" s="374"/>
      <c r="FJ6" s="374"/>
      <c r="FK6" s="374"/>
      <c r="FL6" s="388"/>
      <c r="FM6" s="372"/>
      <c r="FN6" s="374"/>
      <c r="FO6" s="374"/>
      <c r="FP6" s="374"/>
      <c r="FQ6" s="374"/>
      <c r="FR6" s="374"/>
      <c r="FS6" s="388"/>
      <c r="FT6" s="372"/>
      <c r="FU6" s="374"/>
      <c r="FV6" s="374"/>
      <c r="FW6" s="374"/>
      <c r="FX6" s="374"/>
      <c r="FY6" s="374"/>
      <c r="FZ6" s="388"/>
      <c r="GA6" s="372"/>
      <c r="GB6" s="374"/>
      <c r="GC6" s="374"/>
      <c r="GD6" s="374"/>
      <c r="GE6" s="374"/>
      <c r="GF6" s="374"/>
      <c r="GG6" s="388"/>
      <c r="GH6" s="372"/>
      <c r="GI6" s="374"/>
      <c r="GJ6" s="374"/>
      <c r="GK6" s="374"/>
      <c r="GL6" s="374"/>
      <c r="GM6" s="374"/>
      <c r="GN6" s="388"/>
      <c r="GO6" s="372"/>
      <c r="GP6" s="374"/>
      <c r="GQ6" s="374"/>
      <c r="GR6" s="374"/>
      <c r="GS6" s="374"/>
      <c r="GT6" s="374"/>
      <c r="GU6" s="388"/>
      <c r="GV6" s="372"/>
      <c r="GW6" s="374"/>
      <c r="GX6" s="374"/>
      <c r="GY6" s="374"/>
      <c r="GZ6" s="374"/>
      <c r="HA6" s="374"/>
      <c r="HB6" s="388"/>
      <c r="HC6" s="372"/>
      <c r="HD6" s="374"/>
      <c r="HE6" s="374"/>
      <c r="HF6" s="374"/>
      <c r="HG6" s="374"/>
      <c r="HH6" s="374"/>
      <c r="HI6" s="388"/>
      <c r="HJ6" s="372"/>
      <c r="HK6" s="374"/>
      <c r="HL6" s="374"/>
      <c r="HM6" s="374"/>
      <c r="HN6" s="374"/>
      <c r="HO6" s="374"/>
      <c r="HP6" s="388"/>
    </row>
    <row r="7" spans="1:226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Y7" s="5"/>
      <c r="Z7" s="5"/>
      <c r="AL7" s="80">
        <v>205</v>
      </c>
      <c r="AP7" s="67">
        <f>MATCH("SUBTOTAL SALIDA DE ALMACEN",15:15,0)-1</f>
        <v>35</v>
      </c>
      <c r="AQ7" s="1"/>
      <c r="AR7" s="1"/>
      <c r="AS7" s="1"/>
      <c r="AT7" s="1"/>
      <c r="AU7" s="1">
        <f>IFERROR(VLOOKUP(AQ1,$B$16:$AK$25,$AP$7,FALSE),0)</f>
        <v>0</v>
      </c>
      <c r="AV7" s="1"/>
      <c r="AW7" s="1"/>
      <c r="AX7" s="1"/>
      <c r="AY7" s="1"/>
      <c r="AZ7" s="1"/>
      <c r="BA7" s="1"/>
      <c r="BB7" s="1">
        <f>IFERROR(VLOOKUP(AX1,$B$16:$AK$25,$AP$7,FALSE),0)</f>
        <v>0</v>
      </c>
      <c r="BC7" s="1"/>
      <c r="BD7" s="1"/>
      <c r="BE7" s="1"/>
      <c r="BF7" s="1"/>
      <c r="BG7" s="1"/>
      <c r="BH7" s="1"/>
      <c r="BI7" s="1">
        <f>IFERROR(VLOOKUP(BE1,$B$16:$AK$25,$AP$7,FALSE),0)</f>
        <v>0</v>
      </c>
      <c r="BJ7" s="1"/>
      <c r="BK7" s="1"/>
      <c r="BL7" s="1"/>
      <c r="BM7" s="1"/>
      <c r="BN7" s="1"/>
      <c r="BO7" s="1"/>
      <c r="BP7" s="1">
        <f>IFERROR(VLOOKUP(BL1,$B$16:$AK$25,$AP$7,FALSE),0)</f>
        <v>0</v>
      </c>
      <c r="BQ7" s="1"/>
      <c r="BR7" s="1"/>
      <c r="BS7" s="1"/>
      <c r="BT7" s="1"/>
      <c r="BU7" s="1"/>
      <c r="BV7" s="1"/>
      <c r="BW7" s="1">
        <f>IFERROR(VLOOKUP(BS1,$B$16:$AK$25,$AP$7,FALSE),0)</f>
        <v>0</v>
      </c>
      <c r="BX7" s="1"/>
      <c r="BY7" s="1"/>
      <c r="BZ7" s="1"/>
      <c r="CA7" s="1"/>
      <c r="CB7" s="1"/>
      <c r="CC7" s="1"/>
      <c r="CD7" s="1">
        <f>IFERROR(VLOOKUP(BZ1,$B$16:$AK$25,$AP$7,FALSE),0)</f>
        <v>0</v>
      </c>
      <c r="CE7" s="1"/>
      <c r="CF7" s="1"/>
      <c r="CG7" s="1"/>
      <c r="CH7" s="1"/>
      <c r="CI7" s="1"/>
      <c r="CJ7" s="1"/>
      <c r="CK7" s="1">
        <f>IFERROR(VLOOKUP(CG1,$B$16:$AK$25,$AP$7,FALSE),0)</f>
        <v>0</v>
      </c>
      <c r="CL7" s="1"/>
      <c r="CM7" s="1"/>
      <c r="CN7" s="1"/>
      <c r="CO7" s="1"/>
      <c r="CP7" s="1"/>
      <c r="CQ7" s="1"/>
      <c r="CR7" s="1">
        <f>IFERROR(VLOOKUP(CN1,$B$16:$AK$25,$AP$7,FALSE),0)</f>
        <v>0</v>
      </c>
      <c r="CS7" s="1"/>
      <c r="CT7" s="1"/>
      <c r="CU7" s="1"/>
      <c r="CV7" s="1"/>
      <c r="CW7" s="1"/>
      <c r="CX7" s="1"/>
      <c r="CY7" s="1">
        <f>IFERROR(VLOOKUP(CU1,$B$16:$AK$25,$AP$7,FALSE),0)</f>
        <v>0</v>
      </c>
      <c r="CZ7" s="1"/>
      <c r="DA7" s="1"/>
      <c r="DB7" s="1"/>
      <c r="DC7" s="1"/>
      <c r="DD7" s="1"/>
      <c r="DE7" s="1"/>
      <c r="DF7" s="1">
        <f>IFERROR(VLOOKUP(DB1,$B$16:$AK$25,$AP$7,FALSE),0)</f>
        <v>0</v>
      </c>
      <c r="DG7" s="1"/>
      <c r="DH7" s="1"/>
      <c r="DI7" s="1"/>
      <c r="DJ7" s="1"/>
      <c r="DK7" s="1"/>
      <c r="DL7" s="1"/>
      <c r="DM7" s="1">
        <f>IFERROR(VLOOKUP(DI1,$B$16:$AK$25,$AP$7,FALSE),0)</f>
        <v>0</v>
      </c>
      <c r="DN7" s="1"/>
      <c r="DO7" s="1"/>
      <c r="DP7" s="1"/>
      <c r="DQ7" s="1"/>
      <c r="DR7" s="1"/>
      <c r="DS7" s="1"/>
      <c r="DT7" s="1">
        <f>IFERROR(VLOOKUP(DP1,$B$16:$AK$25,$AP$7,FALSE),0)</f>
        <v>0</v>
      </c>
      <c r="DU7" s="1"/>
      <c r="DV7" s="1"/>
      <c r="DW7" s="1"/>
      <c r="DX7" s="1"/>
      <c r="DY7" s="1"/>
      <c r="DZ7" s="1"/>
      <c r="EA7" s="1">
        <f>IFERROR(VLOOKUP(DW1,$B$16:$AK$25,$AP$7,FALSE),0)</f>
        <v>0</v>
      </c>
      <c r="EB7" s="1"/>
      <c r="EC7" s="1"/>
      <c r="ED7" s="1"/>
      <c r="EE7" s="1"/>
      <c r="EF7" s="1"/>
      <c r="EG7" s="1"/>
      <c r="EH7" s="1">
        <f>IFERROR(VLOOKUP(ED1,$B$16:$AK$25,$AP$7,FALSE),0)</f>
        <v>0</v>
      </c>
      <c r="EI7" s="1"/>
      <c r="EJ7" s="1"/>
      <c r="EK7" s="1"/>
      <c r="EL7" s="1"/>
      <c r="EM7" s="1"/>
      <c r="EN7" s="1"/>
      <c r="EO7" s="1">
        <f>IFERROR(VLOOKUP(EK1,$B$16:$AK$25,$AP$7,FALSE),0)</f>
        <v>0</v>
      </c>
      <c r="EP7" s="1"/>
      <c r="EQ7" s="1"/>
      <c r="ER7" s="1"/>
      <c r="ES7" s="1"/>
      <c r="ET7" s="1"/>
      <c r="EU7" s="1"/>
      <c r="EV7" s="1">
        <f>IFERROR(VLOOKUP(ER1,$B$16:$AK$25,$AP$7,FALSE),0)</f>
        <v>0</v>
      </c>
      <c r="EW7" s="1"/>
      <c r="EX7" s="1"/>
      <c r="EY7" s="1"/>
      <c r="EZ7" s="1"/>
      <c r="FA7" s="1"/>
      <c r="FB7" s="1"/>
      <c r="FC7" s="1">
        <f>IFERROR(VLOOKUP(EY1,$B$16:$AK$25,$AP$7,FALSE),0)</f>
        <v>0</v>
      </c>
      <c r="FD7" s="1"/>
      <c r="FE7" s="1"/>
      <c r="FF7" s="1"/>
      <c r="FG7" s="1"/>
      <c r="FH7" s="1"/>
      <c r="FI7" s="1"/>
      <c r="FJ7" s="1">
        <f>IFERROR(VLOOKUP(FF1,$B$16:$AK$25,$AP$7,FALSE),0)</f>
        <v>0</v>
      </c>
      <c r="FK7" s="1"/>
      <c r="FL7" s="1"/>
      <c r="FM7" s="1"/>
      <c r="FN7" s="1"/>
      <c r="FO7" s="1"/>
      <c r="FP7" s="1"/>
      <c r="FQ7" s="1">
        <f>IFERROR(VLOOKUP(FM1,$B$16:$AK$25,$AP$7,FALSE),0)</f>
        <v>0</v>
      </c>
      <c r="FR7" s="1"/>
      <c r="FS7" s="1"/>
      <c r="FT7" s="1"/>
      <c r="FU7" s="1"/>
      <c r="FV7" s="1"/>
      <c r="FW7" s="1"/>
      <c r="FX7" s="1">
        <f>IFERROR(VLOOKUP(FT1,$B$16:$AK$25,$AP$7,FALSE),0)</f>
        <v>0</v>
      </c>
      <c r="FY7" s="1"/>
      <c r="FZ7" s="1"/>
      <c r="GA7" s="1"/>
      <c r="GB7" s="1"/>
      <c r="GC7" s="1"/>
      <c r="GD7" s="1"/>
      <c r="GE7" s="1">
        <f>IFERROR(VLOOKUP(GA1,$B$16:$AK$25,$AP$7,FALSE),0)</f>
        <v>0</v>
      </c>
      <c r="GF7" s="1"/>
      <c r="GG7" s="1"/>
      <c r="GH7" s="1"/>
      <c r="GI7" s="1"/>
      <c r="GJ7" s="1"/>
      <c r="GK7" s="1"/>
      <c r="GL7" s="1">
        <f>IFERROR(VLOOKUP(GH1,$B$16:$AK$25,$AP$7,FALSE),0)</f>
        <v>0</v>
      </c>
      <c r="GM7" s="1"/>
      <c r="GN7" s="1"/>
      <c r="GO7" s="1"/>
      <c r="GP7" s="1"/>
      <c r="GQ7" s="1"/>
      <c r="GR7" s="1"/>
      <c r="GS7" s="1">
        <f>IFERROR(VLOOKUP(GO1,$B$16:$AK$25,$AP$7,FALSE),0)</f>
        <v>0</v>
      </c>
      <c r="GT7" s="1"/>
      <c r="GU7" s="1"/>
      <c r="GV7" s="1"/>
      <c r="GW7" s="1"/>
      <c r="GX7" s="1"/>
      <c r="GY7" s="1"/>
      <c r="GZ7" s="1">
        <f>IFERROR(VLOOKUP(GV1,$B$16:$AK$25,$AP$7,FALSE),0)</f>
        <v>0</v>
      </c>
      <c r="HA7" s="1"/>
      <c r="HB7" s="1"/>
      <c r="HC7" s="1"/>
      <c r="HD7" s="1"/>
      <c r="HE7" s="1"/>
      <c r="HF7" s="1"/>
      <c r="HG7" s="1">
        <f>IFERROR(VLOOKUP(HC1,$B$16:$AK$25,$AP$7,FALSE),0)</f>
        <v>0</v>
      </c>
      <c r="HH7" s="1"/>
      <c r="HI7" s="1"/>
      <c r="HJ7" s="1"/>
      <c r="HK7" s="1"/>
      <c r="HL7" s="1"/>
      <c r="HM7" s="1"/>
      <c r="HN7" s="1">
        <f>IFERROR(VLOOKUP(HJ1,$B$16:$AK$25,$AP$7,FALSE),0)</f>
        <v>0</v>
      </c>
      <c r="HO7" s="1"/>
      <c r="HP7" s="1"/>
    </row>
    <row r="8" spans="1:226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Y8" s="5"/>
      <c r="Z8" s="5"/>
      <c r="AQ8" s="1"/>
      <c r="AR8" s="1"/>
      <c r="AS8" s="1"/>
      <c r="AT8" s="1"/>
      <c r="AU8" s="1" t="s">
        <v>230</v>
      </c>
      <c r="AV8" s="1"/>
      <c r="AW8" s="1"/>
      <c r="AX8" s="1"/>
      <c r="AY8" s="1"/>
      <c r="AZ8" s="1"/>
      <c r="BA8" s="1"/>
      <c r="BB8" s="1" t="s">
        <v>230</v>
      </c>
      <c r="BC8" s="1"/>
      <c r="BD8" s="1"/>
      <c r="BE8" s="1"/>
      <c r="BF8" s="1"/>
      <c r="BG8" s="1"/>
      <c r="BH8" s="1"/>
      <c r="BI8" s="1" t="s">
        <v>230</v>
      </c>
      <c r="BJ8" s="1"/>
      <c r="BK8" s="1"/>
      <c r="BL8" s="1"/>
      <c r="BM8" s="1"/>
      <c r="BN8" s="1"/>
      <c r="BO8" s="1"/>
      <c r="BP8" s="1" t="s">
        <v>230</v>
      </c>
      <c r="BQ8" s="1"/>
      <c r="BR8" s="1"/>
      <c r="BS8" s="1"/>
      <c r="BT8" s="1"/>
      <c r="BU8" s="1"/>
      <c r="BV8" s="1"/>
      <c r="BW8" s="1" t="s">
        <v>230</v>
      </c>
      <c r="BX8" s="1"/>
      <c r="BY8" s="1"/>
      <c r="BZ8" s="1"/>
      <c r="CA8" s="1"/>
      <c r="CB8" s="1"/>
      <c r="CC8" s="1"/>
      <c r="CD8" s="1" t="s">
        <v>230</v>
      </c>
      <c r="CE8" s="1"/>
      <c r="CF8" s="1"/>
      <c r="CG8" s="1"/>
      <c r="CH8" s="1"/>
      <c r="CI8" s="1"/>
      <c r="CJ8" s="1"/>
      <c r="CK8" s="1" t="s">
        <v>230</v>
      </c>
      <c r="CL8" s="1"/>
      <c r="CM8" s="1"/>
      <c r="CN8" s="1"/>
      <c r="CO8" s="1"/>
      <c r="CP8" s="1"/>
      <c r="CQ8" s="1"/>
      <c r="CR8" s="1" t="s">
        <v>230</v>
      </c>
      <c r="CS8" s="1"/>
      <c r="CT8" s="1"/>
      <c r="CU8" s="1"/>
      <c r="CV8" s="1"/>
      <c r="CW8" s="1"/>
      <c r="CX8" s="1"/>
      <c r="CY8" s="1" t="s">
        <v>230</v>
      </c>
      <c r="CZ8" s="1"/>
      <c r="DA8" s="1"/>
      <c r="DB8" s="1"/>
      <c r="DC8" s="1"/>
      <c r="DD8" s="1"/>
      <c r="DE8" s="1"/>
      <c r="DF8" s="1" t="s">
        <v>230</v>
      </c>
      <c r="DG8" s="1"/>
      <c r="DH8" s="1"/>
      <c r="DI8" s="1"/>
      <c r="DJ8" s="1"/>
      <c r="DK8" s="1"/>
      <c r="DL8" s="1"/>
      <c r="DM8" s="1" t="s">
        <v>230</v>
      </c>
      <c r="DN8" s="1"/>
      <c r="DO8" s="1"/>
      <c r="DP8" s="1"/>
      <c r="DQ8" s="1"/>
      <c r="DR8" s="1"/>
      <c r="DS8" s="1"/>
      <c r="DT8" s="1" t="s">
        <v>230</v>
      </c>
      <c r="DU8" s="1"/>
      <c r="DV8" s="1"/>
      <c r="DW8" s="1"/>
      <c r="DX8" s="1"/>
      <c r="DY8" s="1"/>
      <c r="DZ8" s="1"/>
      <c r="EA8" s="1" t="s">
        <v>230</v>
      </c>
      <c r="EB8" s="1"/>
      <c r="EC8" s="1"/>
      <c r="ED8" s="1"/>
      <c r="EE8" s="1"/>
      <c r="EF8" s="1"/>
      <c r="EG8" s="1"/>
      <c r="EH8" s="1" t="s">
        <v>230</v>
      </c>
      <c r="EI8" s="1"/>
      <c r="EJ8" s="1"/>
      <c r="EK8" s="1"/>
      <c r="EL8" s="1"/>
      <c r="EM8" s="1"/>
      <c r="EN8" s="1"/>
      <c r="EO8" s="1" t="s">
        <v>230</v>
      </c>
      <c r="EP8" s="1"/>
      <c r="EQ8" s="1"/>
      <c r="ER8" s="1"/>
      <c r="ES8" s="1"/>
      <c r="ET8" s="1"/>
      <c r="EU8" s="1"/>
      <c r="EV8" s="1" t="s">
        <v>230</v>
      </c>
      <c r="EW8" s="1"/>
      <c r="EX8" s="1"/>
      <c r="EY8" s="1"/>
      <c r="EZ8" s="1"/>
      <c r="FA8" s="1"/>
      <c r="FB8" s="1"/>
      <c r="FC8" s="1" t="s">
        <v>230</v>
      </c>
      <c r="FD8" s="1"/>
      <c r="FE8" s="1"/>
      <c r="FF8" s="1"/>
      <c r="FG8" s="1"/>
      <c r="FH8" s="1"/>
      <c r="FI8" s="1"/>
      <c r="FJ8" s="1" t="s">
        <v>230</v>
      </c>
      <c r="FK8" s="1"/>
      <c r="FL8" s="1"/>
      <c r="FM8" s="1"/>
      <c r="FN8" s="1"/>
      <c r="FO8" s="1"/>
      <c r="FP8" s="1"/>
      <c r="FQ8" s="1" t="s">
        <v>230</v>
      </c>
      <c r="FR8" s="1"/>
      <c r="FS8" s="1"/>
      <c r="FT8" s="1"/>
      <c r="FU8" s="1"/>
      <c r="FV8" s="1"/>
      <c r="FW8" s="1"/>
      <c r="FX8" s="1" t="s">
        <v>230</v>
      </c>
      <c r="FY8" s="1"/>
      <c r="FZ8" s="1"/>
      <c r="GA8" s="1"/>
      <c r="GB8" s="1"/>
      <c r="GC8" s="1"/>
      <c r="GD8" s="1"/>
      <c r="GE8" s="1" t="s">
        <v>230</v>
      </c>
      <c r="GF8" s="1"/>
      <c r="GG8" s="1"/>
      <c r="GH8" s="1"/>
      <c r="GI8" s="1"/>
      <c r="GJ8" s="1"/>
      <c r="GK8" s="1"/>
      <c r="GL8" s="1" t="s">
        <v>230</v>
      </c>
      <c r="GM8" s="1"/>
      <c r="GN8" s="1"/>
      <c r="GO8" s="1"/>
      <c r="GP8" s="1"/>
      <c r="GQ8" s="1"/>
      <c r="GR8" s="1"/>
      <c r="GS8" s="1" t="s">
        <v>230</v>
      </c>
      <c r="GT8" s="1"/>
      <c r="GU8" s="1"/>
      <c r="GV8" s="1"/>
      <c r="GW8" s="1"/>
      <c r="GX8" s="1"/>
      <c r="GY8" s="1"/>
      <c r="GZ8" s="1" t="s">
        <v>230</v>
      </c>
      <c r="HA8" s="1"/>
      <c r="HB8" s="1"/>
      <c r="HC8" s="1"/>
      <c r="HD8" s="1"/>
      <c r="HE8" s="1"/>
      <c r="HF8" s="1"/>
      <c r="HG8" s="1" t="s">
        <v>230</v>
      </c>
      <c r="HH8" s="1"/>
      <c r="HI8" s="1"/>
      <c r="HJ8" s="1"/>
      <c r="HK8" s="1"/>
      <c r="HL8" s="1"/>
      <c r="HM8" s="1"/>
      <c r="HN8" s="1" t="s">
        <v>230</v>
      </c>
      <c r="HO8" s="1"/>
      <c r="HP8" s="1"/>
    </row>
    <row r="9" spans="1:226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  <c r="Y9" s="2"/>
      <c r="Z9" s="2"/>
    </row>
    <row r="10" spans="1:226" ht="15" x14ac:dyDescent="0.2">
      <c r="A10" s="6" t="s">
        <v>207</v>
      </c>
      <c r="B10" s="6"/>
      <c r="D10" s="141"/>
      <c r="E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  <c r="Y10" s="2"/>
      <c r="Z10" s="2"/>
    </row>
    <row r="11" spans="1:226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  <c r="Y11" s="2"/>
      <c r="Z11" s="2"/>
    </row>
    <row r="12" spans="1:226" x14ac:dyDescent="0.25">
      <c r="A12" s="6" t="s">
        <v>4</v>
      </c>
      <c r="B12" s="6"/>
      <c r="D12" s="92"/>
      <c r="N12" s="10"/>
      <c r="O12" s="10"/>
    </row>
    <row r="13" spans="1:226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6" ht="19.5" customHeight="1" thickBot="1" x14ac:dyDescent="0.3">
      <c r="E14" s="343" t="s">
        <v>34</v>
      </c>
      <c r="F14" s="344"/>
      <c r="G14" s="344"/>
      <c r="H14" s="344"/>
      <c r="I14" s="389"/>
      <c r="J14" s="389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Q14" s="16"/>
      <c r="AR14" s="16"/>
      <c r="AS14" s="16"/>
      <c r="AT14" s="16"/>
      <c r="AU14" s="16"/>
      <c r="AV14" s="16"/>
      <c r="AW14" s="16"/>
    </row>
    <row r="15" spans="1:226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89"/>
      <c r="F15" s="169"/>
      <c r="G15" s="157"/>
      <c r="H15" s="190"/>
      <c r="I15" s="210"/>
      <c r="J15" s="210"/>
      <c r="K15" s="184"/>
      <c r="L15" s="185"/>
      <c r="M15" s="173"/>
      <c r="N15" s="184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11" t="s">
        <v>16</v>
      </c>
      <c r="AK15" s="11" t="s">
        <v>17</v>
      </c>
      <c r="AL15" s="294" t="s">
        <v>222</v>
      </c>
      <c r="AQ15" s="18"/>
      <c r="AR15" s="18"/>
      <c r="AS15" s="18"/>
      <c r="AT15" s="18"/>
      <c r="AU15" s="18"/>
      <c r="AV15" s="18"/>
      <c r="AW15" s="18"/>
    </row>
    <row r="16" spans="1:226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205"/>
      <c r="J16" s="205"/>
      <c r="K16" s="147"/>
      <c r="L16" s="148"/>
      <c r="M16" s="149"/>
      <c r="N16" s="147"/>
      <c r="O16" s="33">
        <f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5">
        <f>+O16-Q16</f>
        <v>0</v>
      </c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5"/>
      <c r="AI16" s="99"/>
      <c r="AJ16" s="17">
        <f t="shared" ref="AJ16:AJ25" si="4">SUM(X16:AI16)</f>
        <v>0</v>
      </c>
      <c r="AK16" s="17">
        <f t="shared" ref="AK16:AK25" si="5">+W16-AJ16</f>
        <v>0</v>
      </c>
      <c r="AL16" s="295">
        <f>AJ16-P16</f>
        <v>0</v>
      </c>
      <c r="AQ16" s="18"/>
      <c r="AR16" s="18"/>
      <c r="AS16" s="18"/>
      <c r="AT16" s="18"/>
      <c r="AU16" s="18"/>
      <c r="AV16" s="18"/>
      <c r="AW16" s="18"/>
    </row>
    <row r="17" spans="1:38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82"/>
      <c r="J17" s="182"/>
      <c r="K17" s="147"/>
      <c r="L17" s="148"/>
      <c r="M17" s="149"/>
      <c r="N17" s="147"/>
      <c r="O17" s="33">
        <f t="shared" ref="O17:O22" si="6">SUM(E17:K17)</f>
        <v>0</v>
      </c>
      <c r="P17" s="95"/>
      <c r="Q17" s="29">
        <f t="shared" ref="Q17:Q22" si="7">+SUM(L17:N17)</f>
        <v>0</v>
      </c>
      <c r="R17" s="35">
        <f t="shared" ref="R17:R22" si="8">IF(P17&gt;O17,P17-Q17-O17,0)</f>
        <v>0</v>
      </c>
      <c r="S17" s="36">
        <f t="shared" ref="S17:S22" si="9">IF(P17="",0,IF(O17&gt;P17,O17-P17-Q17,0))</f>
        <v>0</v>
      </c>
      <c r="U17" s="88"/>
      <c r="V17" s="19">
        <f t="shared" ref="V17:V22" si="10">U17-O17</f>
        <v>0</v>
      </c>
      <c r="W17" s="15">
        <f t="shared" ref="W17:W22" si="11">+O17-Q17</f>
        <v>0</v>
      </c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5"/>
      <c r="AI17" s="95"/>
      <c r="AJ17" s="17">
        <f t="shared" si="4"/>
        <v>0</v>
      </c>
      <c r="AK17" s="19">
        <f t="shared" si="5"/>
        <v>0</v>
      </c>
      <c r="AL17" s="295">
        <f t="shared" ref="AL17:AL25" si="12">AJ17-P17</f>
        <v>0</v>
      </c>
    </row>
    <row r="18" spans="1:38" s="18" customFormat="1" ht="25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269"/>
      <c r="I18" s="206"/>
      <c r="J18" s="206"/>
      <c r="K18" s="147"/>
      <c r="L18" s="148"/>
      <c r="M18" s="149"/>
      <c r="N18" s="147"/>
      <c r="O18" s="33">
        <f t="shared" si="6"/>
        <v>0</v>
      </c>
      <c r="P18" s="95"/>
      <c r="Q18" s="29">
        <f t="shared" si="7"/>
        <v>0</v>
      </c>
      <c r="R18" s="35">
        <f t="shared" si="8"/>
        <v>0</v>
      </c>
      <c r="S18" s="36">
        <f t="shared" si="9"/>
        <v>0</v>
      </c>
      <c r="U18" s="88"/>
      <c r="V18" s="19">
        <f t="shared" si="10"/>
        <v>0</v>
      </c>
      <c r="W18" s="15">
        <f t="shared" si="11"/>
        <v>0</v>
      </c>
      <c r="X18" s="95"/>
      <c r="Y18" s="95"/>
      <c r="Z18" s="95"/>
      <c r="AA18" s="97"/>
      <c r="AB18" s="97"/>
      <c r="AC18" s="97"/>
      <c r="AD18" s="97"/>
      <c r="AE18" s="97"/>
      <c r="AF18" s="97"/>
      <c r="AG18" s="97"/>
      <c r="AH18" s="95"/>
      <c r="AI18" s="95"/>
      <c r="AJ18" s="17">
        <f t="shared" si="4"/>
        <v>0</v>
      </c>
      <c r="AK18" s="19">
        <f t="shared" si="5"/>
        <v>0</v>
      </c>
      <c r="AL18" s="295">
        <f t="shared" si="12"/>
        <v>0</v>
      </c>
    </row>
    <row r="19" spans="1:38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82"/>
      <c r="J19" s="182"/>
      <c r="K19" s="147"/>
      <c r="L19" s="148"/>
      <c r="M19" s="149"/>
      <c r="N19" s="147"/>
      <c r="O19" s="33">
        <f t="shared" si="6"/>
        <v>0</v>
      </c>
      <c r="P19" s="95"/>
      <c r="Q19" s="29">
        <f t="shared" si="7"/>
        <v>0</v>
      </c>
      <c r="R19" s="35">
        <f t="shared" si="8"/>
        <v>0</v>
      </c>
      <c r="S19" s="36">
        <f t="shared" si="9"/>
        <v>0</v>
      </c>
      <c r="T19" s="20"/>
      <c r="U19" s="89"/>
      <c r="V19" s="19">
        <f t="shared" si="10"/>
        <v>0</v>
      </c>
      <c r="W19" s="15">
        <f t="shared" si="11"/>
        <v>0</v>
      </c>
      <c r="X19" s="95"/>
      <c r="Y19" s="95"/>
      <c r="Z19" s="95"/>
      <c r="AA19" s="97"/>
      <c r="AB19" s="97"/>
      <c r="AC19" s="97"/>
      <c r="AD19" s="97"/>
      <c r="AE19" s="97"/>
      <c r="AF19" s="97"/>
      <c r="AG19" s="97"/>
      <c r="AH19" s="95"/>
      <c r="AI19" s="95"/>
      <c r="AJ19" s="17">
        <f t="shared" si="4"/>
        <v>0</v>
      </c>
      <c r="AK19" s="19">
        <f t="shared" si="5"/>
        <v>0</v>
      </c>
      <c r="AL19" s="295">
        <f t="shared" si="12"/>
        <v>0</v>
      </c>
    </row>
    <row r="20" spans="1:38" s="18" customFormat="1" ht="20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82"/>
      <c r="J20" s="182"/>
      <c r="K20" s="147"/>
      <c r="L20" s="148"/>
      <c r="M20" s="149"/>
      <c r="N20" s="147"/>
      <c r="O20" s="33">
        <f t="shared" si="6"/>
        <v>0</v>
      </c>
      <c r="P20" s="95"/>
      <c r="Q20" s="29">
        <f t="shared" si="7"/>
        <v>0</v>
      </c>
      <c r="R20" s="35">
        <f t="shared" si="8"/>
        <v>0</v>
      </c>
      <c r="S20" s="36">
        <f t="shared" si="9"/>
        <v>0</v>
      </c>
      <c r="U20" s="88"/>
      <c r="V20" s="19">
        <f t="shared" si="10"/>
        <v>0</v>
      </c>
      <c r="W20" s="15">
        <f t="shared" si="11"/>
        <v>0</v>
      </c>
      <c r="X20" s="95"/>
      <c r="Y20" s="95"/>
      <c r="Z20" s="95"/>
      <c r="AA20" s="98"/>
      <c r="AB20" s="98"/>
      <c r="AC20" s="98"/>
      <c r="AD20" s="98"/>
      <c r="AE20" s="98"/>
      <c r="AF20" s="98"/>
      <c r="AG20" s="98"/>
      <c r="AH20" s="95"/>
      <c r="AI20" s="95"/>
      <c r="AJ20" s="17">
        <f t="shared" si="4"/>
        <v>0</v>
      </c>
      <c r="AK20" s="19">
        <f t="shared" si="5"/>
        <v>0</v>
      </c>
      <c r="AL20" s="295">
        <f t="shared" si="12"/>
        <v>0</v>
      </c>
    </row>
    <row r="21" spans="1:38" s="18" customFormat="1" ht="22.5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82"/>
      <c r="J21" s="182"/>
      <c r="K21" s="147"/>
      <c r="L21" s="148"/>
      <c r="M21" s="149"/>
      <c r="N21" s="147"/>
      <c r="O21" s="33">
        <f t="shared" si="6"/>
        <v>0</v>
      </c>
      <c r="P21" s="95"/>
      <c r="Q21" s="29">
        <f t="shared" si="7"/>
        <v>0</v>
      </c>
      <c r="R21" s="35">
        <f t="shared" si="8"/>
        <v>0</v>
      </c>
      <c r="S21" s="36">
        <f t="shared" si="9"/>
        <v>0</v>
      </c>
      <c r="U21" s="88"/>
      <c r="V21" s="19">
        <f t="shared" si="10"/>
        <v>0</v>
      </c>
      <c r="W21" s="15">
        <f t="shared" si="11"/>
        <v>0</v>
      </c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4"/>
      <c r="AJ21" s="17">
        <f t="shared" si="4"/>
        <v>0</v>
      </c>
      <c r="AK21" s="19">
        <f t="shared" si="5"/>
        <v>0</v>
      </c>
      <c r="AL21" s="295">
        <f t="shared" si="12"/>
        <v>0</v>
      </c>
    </row>
    <row r="22" spans="1:38" s="18" customFormat="1" ht="24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82"/>
      <c r="J22" s="182"/>
      <c r="K22" s="147"/>
      <c r="L22" s="152"/>
      <c r="M22" s="150"/>
      <c r="N22" s="147"/>
      <c r="O22" s="33">
        <f t="shared" si="6"/>
        <v>0</v>
      </c>
      <c r="P22" s="95"/>
      <c r="Q22" s="29">
        <f t="shared" si="7"/>
        <v>0</v>
      </c>
      <c r="R22" s="35">
        <f t="shared" si="8"/>
        <v>0</v>
      </c>
      <c r="S22" s="36">
        <f t="shared" si="9"/>
        <v>0</v>
      </c>
      <c r="U22" s="88"/>
      <c r="V22" s="19">
        <f t="shared" si="10"/>
        <v>0</v>
      </c>
      <c r="W22" s="15">
        <f t="shared" si="11"/>
        <v>0</v>
      </c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17">
        <f t="shared" si="4"/>
        <v>0</v>
      </c>
      <c r="AK22" s="19">
        <f t="shared" si="5"/>
        <v>0</v>
      </c>
      <c r="AL22" s="295">
        <f t="shared" si="12"/>
        <v>0</v>
      </c>
    </row>
    <row r="23" spans="1:38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82"/>
      <c r="J23" s="182"/>
      <c r="K23" s="147"/>
      <c r="L23" s="152"/>
      <c r="M23" s="150"/>
      <c r="N23" s="147"/>
      <c r="O23" s="33">
        <f>SUM(E23:K23)</f>
        <v>0</v>
      </c>
      <c r="P23" s="95"/>
      <c r="Q23" s="29">
        <f>+SUM(L23:N23)</f>
        <v>0</v>
      </c>
      <c r="R23" s="35">
        <f>IF(P23&gt;O23,P23-Q23-O23,0)</f>
        <v>0</v>
      </c>
      <c r="S23" s="36">
        <f>IF(P23="",0,IF(O23&gt;P23,O23-P23-Q23,0))</f>
        <v>0</v>
      </c>
      <c r="U23" s="88"/>
      <c r="V23" s="19">
        <f>U23-O23</f>
        <v>0</v>
      </c>
      <c r="W23" s="15">
        <f>+O23-Q23</f>
        <v>0</v>
      </c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17">
        <f t="shared" si="4"/>
        <v>0</v>
      </c>
      <c r="AK23" s="19">
        <f t="shared" si="5"/>
        <v>0</v>
      </c>
      <c r="AL23" s="295">
        <f t="shared" si="12"/>
        <v>0</v>
      </c>
    </row>
    <row r="24" spans="1:38" s="18" customFormat="1" ht="13.35" customHeight="1" x14ac:dyDescent="0.25">
      <c r="A24" s="58">
        <v>9</v>
      </c>
      <c r="B24" s="93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82"/>
      <c r="K24" s="147"/>
      <c r="L24" s="152"/>
      <c r="M24" s="150"/>
      <c r="N24" s="147"/>
      <c r="O24" s="33">
        <f>SUM(E24:K24)</f>
        <v>0</v>
      </c>
      <c r="P24" s="95">
        <v>0</v>
      </c>
      <c r="Q24" s="29">
        <f>+SUM(L24:N24)</f>
        <v>0</v>
      </c>
      <c r="R24" s="35">
        <f>IF(P24&gt;O24,P24-Q24-O24,0)</f>
        <v>0</v>
      </c>
      <c r="S24" s="36">
        <f>IF(P24="",0,IF(O24&gt;P24,O24-P24-Q24,0))</f>
        <v>0</v>
      </c>
      <c r="U24" s="88"/>
      <c r="V24" s="19">
        <f>U24-O24</f>
        <v>0</v>
      </c>
      <c r="W24" s="15">
        <f>+O24-Q24</f>
        <v>0</v>
      </c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17">
        <f t="shared" si="4"/>
        <v>0</v>
      </c>
      <c r="AK24" s="19">
        <f t="shared" si="5"/>
        <v>0</v>
      </c>
      <c r="AL24" s="295">
        <f t="shared" si="12"/>
        <v>0</v>
      </c>
    </row>
    <row r="25" spans="1:38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83"/>
      <c r="K25" s="156"/>
      <c r="L25" s="153"/>
      <c r="M25" s="155"/>
      <c r="N25" s="156"/>
      <c r="O25" s="33">
        <f>SUM(E25:K25)</f>
        <v>0</v>
      </c>
      <c r="P25" s="39"/>
      <c r="Q25" s="29">
        <f>+SUM(L25:N25)</f>
        <v>0</v>
      </c>
      <c r="R25" s="35">
        <f>IF(P25&gt;O25,P25-Q25-O25,0)</f>
        <v>0</v>
      </c>
      <c r="S25" s="36">
        <f>IF(P25="",0,IF(O25&gt;P25,O25-P25-Q25,0))</f>
        <v>0</v>
      </c>
      <c r="U25" s="88"/>
      <c r="V25" s="19">
        <f>U25-O25</f>
        <v>0</v>
      </c>
      <c r="W25" s="15">
        <f>+O25-Q25</f>
        <v>0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7">
        <f t="shared" si="4"/>
        <v>0</v>
      </c>
      <c r="AK25" s="19">
        <f t="shared" si="5"/>
        <v>0</v>
      </c>
      <c r="AL25" s="295">
        <f t="shared" si="12"/>
        <v>0</v>
      </c>
    </row>
    <row r="26" spans="1:38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38" s="18" customFormat="1" ht="13.35" customHeight="1" x14ac:dyDescent="0.25">
      <c r="A27" s="105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38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3"/>
      <c r="S28" s="54"/>
    </row>
    <row r="29" spans="1:38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</row>
    <row r="30" spans="1:38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38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38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341"/>
      <c r="Q32" s="341"/>
      <c r="R32" s="341"/>
      <c r="S32" s="341"/>
    </row>
    <row r="33" spans="3:49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42" t="s">
        <v>20</v>
      </c>
      <c r="Q33" s="342"/>
      <c r="R33" s="342"/>
      <c r="S33" s="342"/>
    </row>
    <row r="34" spans="3:49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3:49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AQ35" s="1"/>
      <c r="AR35" s="1"/>
      <c r="AS35" s="1"/>
      <c r="AT35" s="1"/>
      <c r="AU35" s="1"/>
      <c r="AV35" s="1"/>
      <c r="AW35" s="1"/>
    </row>
    <row r="36" spans="3:49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AQ36" s="1"/>
      <c r="AR36" s="1"/>
      <c r="AS36" s="1"/>
      <c r="AT36" s="1"/>
      <c r="AU36" s="1"/>
      <c r="AV36" s="1"/>
      <c r="AW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_1"/>
    <protectedRange sqref="B25 E15:N25 U16:U25 X15:AI25" name="Rango1_3_1"/>
    <protectedRange sqref="S7:S10" name="Rango1_3_1_2"/>
    <protectedRange sqref="Q7:R10 D7:D10 D12" name="Rango1_3_2"/>
    <protectedRange sqref="D11" name="Rango1_3"/>
  </protectedRanges>
  <mergeCells count="227">
    <mergeCell ref="A26:D26"/>
    <mergeCell ref="P32:Q32"/>
    <mergeCell ref="R32:S32"/>
    <mergeCell ref="P33:S33"/>
    <mergeCell ref="E14:K14"/>
    <mergeCell ref="L14:N14"/>
    <mergeCell ref="O14:Q14"/>
    <mergeCell ref="R14:S14"/>
    <mergeCell ref="W14:AK14"/>
    <mergeCell ref="HP4:HP6"/>
    <mergeCell ref="E5:G5"/>
    <mergeCell ref="H5:P5"/>
    <mergeCell ref="Q5:S5"/>
    <mergeCell ref="HJ4:HJ6"/>
    <mergeCell ref="HK4:HK6"/>
    <mergeCell ref="HL4:HL6"/>
    <mergeCell ref="HM4:HM6"/>
    <mergeCell ref="HN4:HN6"/>
    <mergeCell ref="HO4:HO6"/>
    <mergeCell ref="HD4:HD6"/>
    <mergeCell ref="HE4:HE6"/>
    <mergeCell ref="HF4:HF6"/>
    <mergeCell ref="HG4:HG6"/>
    <mergeCell ref="HH4:HH6"/>
    <mergeCell ref="HI4:HI6"/>
    <mergeCell ref="GX4:GX6"/>
    <mergeCell ref="GY4:GY6"/>
    <mergeCell ref="GZ4:GZ6"/>
    <mergeCell ref="HA4:HA6"/>
    <mergeCell ref="HB4:HB6"/>
    <mergeCell ref="HC4:HC6"/>
    <mergeCell ref="GR4:GR6"/>
    <mergeCell ref="GS4:GS6"/>
    <mergeCell ref="GT4:GT6"/>
    <mergeCell ref="GU4:GU6"/>
    <mergeCell ref="GV4:GV6"/>
    <mergeCell ref="GW4:GW6"/>
    <mergeCell ref="GL4:GL6"/>
    <mergeCell ref="GM4:GM6"/>
    <mergeCell ref="GN4:GN6"/>
    <mergeCell ref="GO4:GO6"/>
    <mergeCell ref="GP4:GP6"/>
    <mergeCell ref="GQ4:GQ6"/>
    <mergeCell ref="GF4:GF6"/>
    <mergeCell ref="GG4:GG6"/>
    <mergeCell ref="GH4:GH6"/>
    <mergeCell ref="GI4:GI6"/>
    <mergeCell ref="GJ4:GJ6"/>
    <mergeCell ref="GK4:GK6"/>
    <mergeCell ref="FZ4:FZ6"/>
    <mergeCell ref="GA4:GA6"/>
    <mergeCell ref="GB4:GB6"/>
    <mergeCell ref="GC4:GC6"/>
    <mergeCell ref="GD4:GD6"/>
    <mergeCell ref="GE4:GE6"/>
    <mergeCell ref="FT4:FT6"/>
    <mergeCell ref="FU4:FU6"/>
    <mergeCell ref="FV4:FV6"/>
    <mergeCell ref="FW4:FW6"/>
    <mergeCell ref="FX4:FX6"/>
    <mergeCell ref="FY4:FY6"/>
    <mergeCell ref="FN4:FN6"/>
    <mergeCell ref="FO4:FO6"/>
    <mergeCell ref="FP4:FP6"/>
    <mergeCell ref="FQ4:FQ6"/>
    <mergeCell ref="FR4:FR6"/>
    <mergeCell ref="FS4:FS6"/>
    <mergeCell ref="FH4:FH6"/>
    <mergeCell ref="FI4:FI6"/>
    <mergeCell ref="FJ4:FJ6"/>
    <mergeCell ref="FK4:FK6"/>
    <mergeCell ref="FL4:FL6"/>
    <mergeCell ref="FM4:FM6"/>
    <mergeCell ref="FB4:FB6"/>
    <mergeCell ref="FC4:FC6"/>
    <mergeCell ref="FD4:FD6"/>
    <mergeCell ref="FE4:FE6"/>
    <mergeCell ref="FF4:FF6"/>
    <mergeCell ref="FG4:FG6"/>
    <mergeCell ref="EV4:EV6"/>
    <mergeCell ref="EW4:EW6"/>
    <mergeCell ref="EX4:EX6"/>
    <mergeCell ref="EY4:EY6"/>
    <mergeCell ref="EZ4:EZ6"/>
    <mergeCell ref="FA4:FA6"/>
    <mergeCell ref="EP4:EP6"/>
    <mergeCell ref="EQ4:EQ6"/>
    <mergeCell ref="ER4:ER6"/>
    <mergeCell ref="ES4:ES6"/>
    <mergeCell ref="ET4:ET6"/>
    <mergeCell ref="EU4:EU6"/>
    <mergeCell ref="EJ4:EJ6"/>
    <mergeCell ref="EK4:EK6"/>
    <mergeCell ref="EL4:EL6"/>
    <mergeCell ref="EM4:EM6"/>
    <mergeCell ref="EN4:EN6"/>
    <mergeCell ref="EO4:EO6"/>
    <mergeCell ref="ED4:ED6"/>
    <mergeCell ref="EE4:EE6"/>
    <mergeCell ref="EF4:EF6"/>
    <mergeCell ref="EG4:EG6"/>
    <mergeCell ref="EH4:EH6"/>
    <mergeCell ref="EI4:EI6"/>
    <mergeCell ref="DX4:DX6"/>
    <mergeCell ref="DY4:DY6"/>
    <mergeCell ref="DZ4:DZ6"/>
    <mergeCell ref="EA4:EA6"/>
    <mergeCell ref="EB4:EB6"/>
    <mergeCell ref="EC4:EC6"/>
    <mergeCell ref="DR4:DR6"/>
    <mergeCell ref="DS4:DS6"/>
    <mergeCell ref="DT4:DT6"/>
    <mergeCell ref="DU4:DU6"/>
    <mergeCell ref="DV4:DV6"/>
    <mergeCell ref="DW4:DW6"/>
    <mergeCell ref="DL4:DL6"/>
    <mergeCell ref="DM4:DM6"/>
    <mergeCell ref="DN4:DN6"/>
    <mergeCell ref="DO4:DO6"/>
    <mergeCell ref="DP4:DP6"/>
    <mergeCell ref="DQ4:DQ6"/>
    <mergeCell ref="DF4:DF6"/>
    <mergeCell ref="DG4:DG6"/>
    <mergeCell ref="DH4:DH6"/>
    <mergeCell ref="DI4:DI6"/>
    <mergeCell ref="DJ4:DJ6"/>
    <mergeCell ref="DK4:DK6"/>
    <mergeCell ref="CZ4:CZ6"/>
    <mergeCell ref="DA4:DA6"/>
    <mergeCell ref="DB4:DB6"/>
    <mergeCell ref="DC4:DC6"/>
    <mergeCell ref="DD4:DD6"/>
    <mergeCell ref="DE4:DE6"/>
    <mergeCell ref="CT4:CT6"/>
    <mergeCell ref="CU4:CU6"/>
    <mergeCell ref="CV4:CV6"/>
    <mergeCell ref="CW4:CW6"/>
    <mergeCell ref="CX4:CX6"/>
    <mergeCell ref="CY4:CY6"/>
    <mergeCell ref="CN4:CN6"/>
    <mergeCell ref="CO4:CO6"/>
    <mergeCell ref="CP4:CP6"/>
    <mergeCell ref="CQ4:CQ6"/>
    <mergeCell ref="CR4:CR6"/>
    <mergeCell ref="CS4:CS6"/>
    <mergeCell ref="CH4:CH6"/>
    <mergeCell ref="CI4:CI6"/>
    <mergeCell ref="CJ4:CJ6"/>
    <mergeCell ref="CK4:CK6"/>
    <mergeCell ref="CL4:CL6"/>
    <mergeCell ref="CM4:CM6"/>
    <mergeCell ref="CD4:CD6"/>
    <mergeCell ref="CE4:CE6"/>
    <mergeCell ref="CF4:CF6"/>
    <mergeCell ref="CG4:CG6"/>
    <mergeCell ref="BV4:BV6"/>
    <mergeCell ref="BW4:BW6"/>
    <mergeCell ref="BX4:BX6"/>
    <mergeCell ref="BY4:BY6"/>
    <mergeCell ref="BZ4:BZ6"/>
    <mergeCell ref="CA4:CA6"/>
    <mergeCell ref="BU4:BU6"/>
    <mergeCell ref="BJ4:BJ6"/>
    <mergeCell ref="BK4:BK6"/>
    <mergeCell ref="BL4:BL6"/>
    <mergeCell ref="BM4:BM6"/>
    <mergeCell ref="BN4:BN6"/>
    <mergeCell ref="BO4:BO6"/>
    <mergeCell ref="CB4:CB6"/>
    <mergeCell ref="CC4:CC6"/>
    <mergeCell ref="AZ4:AZ6"/>
    <mergeCell ref="BA4:BA6"/>
    <mergeCell ref="BB4:BB6"/>
    <mergeCell ref="BC4:BC6"/>
    <mergeCell ref="BP4:BP6"/>
    <mergeCell ref="BQ4:BQ6"/>
    <mergeCell ref="BR4:BR6"/>
    <mergeCell ref="BS4:BS6"/>
    <mergeCell ref="BT4:BT6"/>
    <mergeCell ref="HC1:HI1"/>
    <mergeCell ref="HJ1:HP1"/>
    <mergeCell ref="Q2:S2"/>
    <mergeCell ref="ER1:EX1"/>
    <mergeCell ref="EY1:FE1"/>
    <mergeCell ref="FF1:FL1"/>
    <mergeCell ref="FM1:FS1"/>
    <mergeCell ref="FT1:FZ1"/>
    <mergeCell ref="GA1:GG1"/>
    <mergeCell ref="DB1:DH1"/>
    <mergeCell ref="DI1:DO1"/>
    <mergeCell ref="DP1:DV1"/>
    <mergeCell ref="DW1:EC1"/>
    <mergeCell ref="ED1:EJ1"/>
    <mergeCell ref="EK1:EQ1"/>
    <mergeCell ref="BL1:BR1"/>
    <mergeCell ref="BS1:BY1"/>
    <mergeCell ref="BZ1:CF1"/>
    <mergeCell ref="CG1:CM1"/>
    <mergeCell ref="CN1:CT1"/>
    <mergeCell ref="CU1:DA1"/>
    <mergeCell ref="GH1:GN1"/>
    <mergeCell ref="GO1:GU1"/>
    <mergeCell ref="GV1:HB1"/>
    <mergeCell ref="A1:D5"/>
    <mergeCell ref="E1:P2"/>
    <mergeCell ref="Q1:S1"/>
    <mergeCell ref="AQ1:AW1"/>
    <mergeCell ref="AX1:BD1"/>
    <mergeCell ref="BE1:BK1"/>
    <mergeCell ref="E3:P4"/>
    <mergeCell ref="Q3:S3"/>
    <mergeCell ref="Q4:S4"/>
    <mergeCell ref="AQ4:AQ6"/>
    <mergeCell ref="AR4:AR6"/>
    <mergeCell ref="AS4:AS6"/>
    <mergeCell ref="AT4:AT6"/>
    <mergeCell ref="AU4:AU6"/>
    <mergeCell ref="AV4:AV6"/>
    <mergeCell ref="AW4:AW6"/>
    <mergeCell ref="BD4:BD6"/>
    <mergeCell ref="BE4:BE6"/>
    <mergeCell ref="BF4:BF6"/>
    <mergeCell ref="BG4:BG6"/>
    <mergeCell ref="BH4:BH6"/>
    <mergeCell ref="BI4:BI6"/>
    <mergeCell ref="AX4:AX6"/>
    <mergeCell ref="AY4:AY6"/>
  </mergeCells>
  <conditionalFormatting sqref="D8">
    <cfRule type="duplicateValues" dxfId="783" priority="4"/>
  </conditionalFormatting>
  <conditionalFormatting sqref="Q7">
    <cfRule type="duplicateValues" dxfId="782" priority="3"/>
  </conditionalFormatting>
  <conditionalFormatting sqref="Q8">
    <cfRule type="duplicateValues" dxfId="781" priority="2"/>
  </conditionalFormatting>
  <conditionalFormatting sqref="Q10">
    <cfRule type="duplicateValues" dxfId="780" priority="1"/>
  </conditionalFormatting>
  <conditionalFormatting sqref="V16:AK25">
    <cfRule type="cellIs" dxfId="779" priority="8" operator="equal">
      <formula>0</formula>
    </cfRule>
  </conditionalFormatting>
  <conditionalFormatting sqref="AK16:AK25">
    <cfRule type="cellIs" dxfId="778" priority="7" operator="lessThan">
      <formula>0</formula>
    </cfRule>
  </conditionalFormatting>
  <conditionalFormatting sqref="AL16:AL25">
    <cfRule type="cellIs" dxfId="777" priority="5" operator="lessThan">
      <formula>0</formula>
    </cfRule>
    <cfRule type="cellIs" dxfId="77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  <pageSetUpPr fitToPage="1"/>
  </sheetPr>
  <dimension ref="A1:HM37"/>
  <sheetViews>
    <sheetView view="pageBreakPreview" topLeftCell="A12" zoomScaleNormal="95" zoomScaleSheetLayoutView="100" workbookViewId="0">
      <pane xSplit="4" topLeftCell="E1" activePane="topRight" state="frozen"/>
      <selection activeCell="AP8" sqref="AP8"/>
      <selection pane="topRight" activeCell="V15" sqref="V15:AD21"/>
    </sheetView>
  </sheetViews>
  <sheetFormatPr baseColWidth="10" defaultColWidth="11.42578125" defaultRowHeight="12.75" x14ac:dyDescent="0.25"/>
  <cols>
    <col min="1" max="1" width="8.42578125" style="1" customWidth="1"/>
    <col min="2" max="2" width="8.5703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5.140625" style="1" customWidth="1"/>
    <col min="9" max="9" width="6.42578125" style="1" customWidth="1"/>
    <col min="10" max="10" width="5.140625" style="1" customWidth="1"/>
    <col min="11" max="12" width="4.5703125" style="1" customWidth="1"/>
    <col min="13" max="14" width="7" style="1" customWidth="1"/>
    <col min="15" max="15" width="11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206</v>
      </c>
      <c r="AH2" s="80">
        <f>D8</f>
        <v>0</v>
      </c>
      <c r="AI2" s="80" t="str">
        <f>O10</f>
        <v>22690-22821</v>
      </c>
      <c r="AJ2" s="80">
        <f>O9</f>
        <v>0</v>
      </c>
      <c r="AK2" s="82">
        <f>O7</f>
        <v>6866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D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D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D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N7" s="112" t="s">
        <v>204</v>
      </c>
      <c r="O7" s="118">
        <v>6866</v>
      </c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D7" s="5"/>
      <c r="AG7" s="80">
        <v>206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112" t="s">
        <v>205</v>
      </c>
      <c r="O8" s="118">
        <v>20174223</v>
      </c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D8" s="5"/>
      <c r="AL8" s="1"/>
      <c r="AM8" s="1"/>
      <c r="AN8" s="1"/>
      <c r="AO8" s="1"/>
      <c r="AP8" s="1" t="s">
        <v>230</v>
      </c>
      <c r="AQ8" s="1"/>
      <c r="AR8" s="1"/>
      <c r="AS8" s="1"/>
      <c r="AT8" s="1"/>
      <c r="AU8" s="1"/>
      <c r="AV8" s="1"/>
      <c r="AW8" s="1" t="s">
        <v>230</v>
      </c>
      <c r="AX8" s="1"/>
      <c r="AY8" s="1"/>
      <c r="AZ8" s="1"/>
      <c r="BA8" s="1"/>
      <c r="BB8" s="1"/>
      <c r="BC8" s="1"/>
      <c r="BD8" s="1" t="s">
        <v>230</v>
      </c>
      <c r="BE8" s="1"/>
      <c r="BF8" s="1"/>
      <c r="BG8" s="1"/>
      <c r="BH8" s="1"/>
      <c r="BI8" s="1"/>
      <c r="BJ8" s="1"/>
      <c r="BK8" s="1" t="s">
        <v>230</v>
      </c>
      <c r="BL8" s="1"/>
      <c r="BM8" s="1"/>
      <c r="BN8" s="1"/>
      <c r="BO8" s="1"/>
      <c r="BP8" s="1"/>
      <c r="BQ8" s="1"/>
      <c r="BR8" s="1" t="s">
        <v>230</v>
      </c>
      <c r="BS8" s="1"/>
      <c r="BT8" s="1"/>
      <c r="BU8" s="1"/>
      <c r="BV8" s="1"/>
      <c r="BW8" s="1"/>
      <c r="BX8" s="1"/>
      <c r="BY8" s="1" t="s">
        <v>230</v>
      </c>
      <c r="BZ8" s="1"/>
      <c r="CA8" s="1"/>
      <c r="CB8" s="1"/>
      <c r="CC8" s="1"/>
      <c r="CD8" s="1"/>
      <c r="CE8" s="1"/>
      <c r="CF8" s="1" t="s">
        <v>230</v>
      </c>
      <c r="CG8" s="1"/>
      <c r="CH8" s="1"/>
      <c r="CI8" s="1"/>
      <c r="CJ8" s="1"/>
      <c r="CK8" s="1"/>
      <c r="CL8" s="1"/>
      <c r="CM8" s="1" t="s">
        <v>230</v>
      </c>
      <c r="CN8" s="1"/>
      <c r="CO8" s="1"/>
      <c r="CP8" s="1"/>
      <c r="CQ8" s="1"/>
      <c r="CR8" s="1"/>
      <c r="CS8" s="1"/>
      <c r="CT8" s="1" t="s">
        <v>230</v>
      </c>
      <c r="CU8" s="1"/>
      <c r="CV8" s="1"/>
      <c r="CW8" s="1"/>
      <c r="CX8" s="1"/>
      <c r="CY8" s="1"/>
      <c r="CZ8" s="1"/>
      <c r="DA8" s="1" t="s">
        <v>230</v>
      </c>
      <c r="DB8" s="1"/>
      <c r="DC8" s="1"/>
      <c r="DD8" s="1"/>
      <c r="DE8" s="1"/>
      <c r="DF8" s="1"/>
      <c r="DG8" s="1"/>
      <c r="DH8" s="1" t="s">
        <v>230</v>
      </c>
      <c r="DI8" s="1"/>
      <c r="DJ8" s="1"/>
      <c r="DK8" s="1"/>
      <c r="DL8" s="1"/>
      <c r="DM8" s="1"/>
      <c r="DN8" s="1"/>
      <c r="DO8" s="1" t="s">
        <v>230</v>
      </c>
      <c r="DP8" s="1"/>
      <c r="DQ8" s="1"/>
      <c r="DR8" s="1"/>
      <c r="DS8" s="1"/>
      <c r="DT8" s="1"/>
      <c r="DU8" s="1"/>
      <c r="DV8" s="1" t="s">
        <v>230</v>
      </c>
      <c r="DW8" s="1"/>
      <c r="DX8" s="1"/>
      <c r="DY8" s="1"/>
      <c r="DZ8" s="1"/>
      <c r="EA8" s="1"/>
      <c r="EB8" s="1"/>
      <c r="EC8" s="1" t="s">
        <v>230</v>
      </c>
      <c r="ED8" s="1"/>
      <c r="EE8" s="1"/>
      <c r="EF8" s="1"/>
      <c r="EG8" s="1"/>
      <c r="EH8" s="1"/>
      <c r="EI8" s="1"/>
      <c r="EJ8" s="1" t="s">
        <v>230</v>
      </c>
      <c r="EK8" s="1"/>
      <c r="EL8" s="1"/>
      <c r="EM8" s="1"/>
      <c r="EN8" s="1"/>
      <c r="EO8" s="1"/>
      <c r="EP8" s="1"/>
      <c r="EQ8" s="1" t="s">
        <v>230</v>
      </c>
      <c r="ER8" s="1"/>
      <c r="ES8" s="1"/>
      <c r="ET8" s="1"/>
      <c r="EU8" s="1"/>
      <c r="EV8" s="1"/>
      <c r="EW8" s="1"/>
      <c r="EX8" s="1" t="s">
        <v>230</v>
      </c>
      <c r="EY8" s="1"/>
      <c r="EZ8" s="1"/>
      <c r="FA8" s="1"/>
      <c r="FB8" s="1"/>
      <c r="FC8" s="1"/>
      <c r="FD8" s="1"/>
      <c r="FE8" s="1" t="s">
        <v>230</v>
      </c>
      <c r="FF8" s="1"/>
      <c r="FG8" s="1"/>
      <c r="FH8" s="1"/>
      <c r="FI8" s="1"/>
      <c r="FJ8" s="1"/>
      <c r="FK8" s="1"/>
      <c r="FL8" s="1" t="s">
        <v>230</v>
      </c>
      <c r="FM8" s="1"/>
      <c r="FN8" s="1"/>
      <c r="FO8" s="1"/>
      <c r="FP8" s="1"/>
      <c r="FQ8" s="1"/>
      <c r="FR8" s="1"/>
      <c r="FS8" s="1" t="s">
        <v>230</v>
      </c>
      <c r="FT8" s="1"/>
      <c r="FU8" s="1"/>
      <c r="FV8" s="1"/>
      <c r="FW8" s="1"/>
      <c r="FX8" s="1"/>
      <c r="FY8" s="1"/>
      <c r="FZ8" s="1" t="s">
        <v>230</v>
      </c>
      <c r="GA8" s="1"/>
      <c r="GB8" s="1"/>
      <c r="GC8" s="1"/>
      <c r="GD8" s="1"/>
      <c r="GE8" s="1"/>
      <c r="GF8" s="1"/>
      <c r="GG8" s="1" t="s">
        <v>230</v>
      </c>
      <c r="GH8" s="1"/>
      <c r="GI8" s="1"/>
      <c r="GJ8" s="1"/>
      <c r="GK8" s="1"/>
      <c r="GL8" s="1"/>
      <c r="GM8" s="1"/>
      <c r="GN8" s="1" t="s">
        <v>230</v>
      </c>
      <c r="GO8" s="1"/>
      <c r="GP8" s="1"/>
      <c r="GQ8" s="1"/>
      <c r="GR8" s="1"/>
      <c r="GS8" s="1"/>
      <c r="GT8" s="1"/>
      <c r="GU8" s="1" t="s">
        <v>230</v>
      </c>
      <c r="GV8" s="1"/>
      <c r="GW8" s="1"/>
      <c r="GX8" s="1"/>
      <c r="GY8" s="1"/>
      <c r="GZ8" s="1"/>
      <c r="HA8" s="1"/>
      <c r="HB8" s="1" t="s">
        <v>230</v>
      </c>
      <c r="HC8" s="1"/>
      <c r="HD8" s="1"/>
      <c r="HE8" s="1"/>
      <c r="HF8" s="1"/>
      <c r="HG8" s="1"/>
      <c r="HH8" s="1"/>
      <c r="HI8" s="1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  <c r="AD9" s="2"/>
    </row>
    <row r="10" spans="1:221" ht="15" x14ac:dyDescent="0.2">
      <c r="A10" s="6" t="s">
        <v>207</v>
      </c>
      <c r="B10" s="6"/>
      <c r="D10" s="141"/>
      <c r="E10" s="63"/>
      <c r="M10" s="6"/>
      <c r="N10" s="112" t="s">
        <v>206</v>
      </c>
      <c r="O10" s="118" t="s">
        <v>227</v>
      </c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  <c r="AD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</row>
    <row r="12" spans="1:221" x14ac:dyDescent="0.25">
      <c r="A12" s="6" t="s">
        <v>4</v>
      </c>
      <c r="B12" s="6"/>
      <c r="D12" s="92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90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73"/>
      <c r="L15" s="180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/>
      <c r="T15" s="11"/>
      <c r="U15" s="11"/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81"/>
      <c r="M16" s="33">
        <f>SUM(E16:I16)</f>
        <v>0</v>
      </c>
      <c r="N16" s="95"/>
      <c r="O16" s="29">
        <f>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99"/>
      <c r="AE16" s="17">
        <f t="shared" ref="AE16:AE25" si="4">SUM(V16:AD16)</f>
        <v>0</v>
      </c>
      <c r="AF16" s="17">
        <f t="shared" ref="AF16:AF25" si="5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81"/>
      <c r="M17" s="33">
        <f t="shared" ref="M17:M25" si="6">SUM(E17:I17)</f>
        <v>0</v>
      </c>
      <c r="N17" s="95"/>
      <c r="O17" s="29">
        <f t="shared" ref="O17:O25" si="7">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2" si="10">S17-M17</f>
        <v>0</v>
      </c>
      <c r="U17" s="15">
        <f t="shared" ref="U17:U22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17">
        <f t="shared" si="4"/>
        <v>0</v>
      </c>
      <c r="AF17" s="19">
        <f t="shared" si="5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81"/>
      <c r="M18" s="33">
        <f t="shared" si="6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5"/>
      <c r="AD18" s="95"/>
      <c r="AE18" s="17">
        <f t="shared" si="4"/>
        <v>0</v>
      </c>
      <c r="AF18" s="19">
        <f t="shared" si="5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81"/>
      <c r="M19" s="33">
        <f t="shared" si="6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5"/>
      <c r="AD19" s="95"/>
      <c r="AE19" s="17">
        <f t="shared" si="4"/>
        <v>0</v>
      </c>
      <c r="AF19" s="19">
        <f t="shared" si="5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81"/>
      <c r="M20" s="33">
        <f t="shared" si="6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5"/>
      <c r="AD20" s="95"/>
      <c r="AE20" s="17">
        <f t="shared" si="4"/>
        <v>0</v>
      </c>
      <c r="AF20" s="19">
        <f t="shared" si="5"/>
        <v>0</v>
      </c>
      <c r="AG20" s="295">
        <f t="shared" si="12"/>
        <v>0</v>
      </c>
    </row>
    <row r="21" spans="1:33" s="18" customFormat="1" ht="13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81"/>
      <c r="M21" s="33">
        <f t="shared" si="6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17">
        <f t="shared" si="4"/>
        <v>0</v>
      </c>
      <c r="AF21" s="19">
        <f t="shared" si="5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82"/>
      <c r="M22" s="33">
        <f t="shared" si="6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4"/>
        <v>0</v>
      </c>
      <c r="AF22" s="19">
        <f t="shared" si="5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82"/>
      <c r="M23" s="33">
        <f t="shared" si="6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>S23-M23</f>
        <v>0</v>
      </c>
      <c r="U23" s="15">
        <f>+M23-O23</f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4"/>
        <v>0</v>
      </c>
      <c r="AF23" s="19">
        <f t="shared" si="5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82"/>
      <c r="M24" s="33">
        <f t="shared" si="6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>S24-M24</f>
        <v>0</v>
      </c>
      <c r="U24" s="15">
        <f>+M24-O24</f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4"/>
        <v>0</v>
      </c>
      <c r="AF24" s="19">
        <f t="shared" si="5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83"/>
      <c r="M25" s="33">
        <f t="shared" si="6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>S25-M25</f>
        <v>0</v>
      </c>
      <c r="U25" s="15">
        <f>+M25-O25</f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4"/>
        <v>0</v>
      </c>
      <c r="AF25" s="19">
        <f t="shared" si="5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77"/>
      <c r="B27" s="23"/>
      <c r="C27" s="45"/>
      <c r="D27" s="46"/>
      <c r="E27" s="28"/>
      <c r="F27" s="17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05"/>
      <c r="B28" s="23"/>
      <c r="C28" s="45"/>
      <c r="D28" s="46"/>
      <c r="E28" s="28"/>
      <c r="F28" s="17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111"/>
      <c r="B29" s="49"/>
      <c r="C29" s="50"/>
      <c r="D29" s="51"/>
      <c r="E29" s="52"/>
      <c r="F29" s="179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B16:B25 S16:S25 V15:AD15 E15:L25" name="Rango1_3"/>
    <protectedRange sqref="Q7:Q10" name="Rango1_3_1_1"/>
    <protectedRange sqref="O7:P10 D7:D10 D12" name="Rango1_3_2"/>
    <protectedRange sqref="D11" name="Rango1_3_1"/>
    <protectedRange sqref="N16:N25" name="Rango2_1_1"/>
    <protectedRange sqref="V16:AD25" name="Rango1_3_1_2"/>
  </protectedRanges>
  <mergeCells count="227">
    <mergeCell ref="A26:D26"/>
    <mergeCell ref="N33:O33"/>
    <mergeCell ref="P33:Q33"/>
    <mergeCell ref="N34:Q34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775" priority="4"/>
  </conditionalFormatting>
  <conditionalFormatting sqref="O7">
    <cfRule type="duplicateValues" dxfId="774" priority="3"/>
  </conditionalFormatting>
  <conditionalFormatting sqref="O8">
    <cfRule type="duplicateValues" dxfId="773" priority="2"/>
  </conditionalFormatting>
  <conditionalFormatting sqref="O10">
    <cfRule type="duplicateValues" dxfId="772" priority="1"/>
  </conditionalFormatting>
  <conditionalFormatting sqref="T16:AF25">
    <cfRule type="cellIs" dxfId="771" priority="8" operator="equal">
      <formula>0</formula>
    </cfRule>
  </conditionalFormatting>
  <conditionalFormatting sqref="AF16:AF25">
    <cfRule type="cellIs" dxfId="770" priority="7" operator="lessThan">
      <formula>0</formula>
    </cfRule>
  </conditionalFormatting>
  <conditionalFormatting sqref="AG16:AG25">
    <cfRule type="cellIs" dxfId="769" priority="5" operator="lessThan">
      <formula>0</formula>
    </cfRule>
    <cfRule type="cellIs" dxfId="76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52" orientation="landscape" r:id="rId1"/>
  <headerFooter alignWithMargins="0"/>
  <colBreaks count="1" manualBreakCount="1">
    <brk id="1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  <pageSetUpPr fitToPage="1"/>
  </sheetPr>
  <dimension ref="A1:IA38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M21"/>
    </sheetView>
  </sheetViews>
  <sheetFormatPr baseColWidth="10" defaultColWidth="11.42578125" defaultRowHeight="12.75" x14ac:dyDescent="0.25"/>
  <cols>
    <col min="1" max="1" width="8.42578125" style="1" customWidth="1"/>
    <col min="2" max="2" width="8.5703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4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" style="1" customWidth="1"/>
    <col min="27" max="44" width="6.5703125" style="1" customWidth="1"/>
    <col min="45" max="45" width="11.42578125" style="1" customWidth="1"/>
    <col min="46" max="46" width="10.5703125" style="1" customWidth="1"/>
    <col min="47" max="48" width="11.42578125" style="1"/>
    <col min="49" max="49" width="15" style="1" bestFit="1" customWidth="1"/>
    <col min="50" max="50" width="12.42578125" style="1" bestFit="1" customWidth="1"/>
    <col min="51" max="51" width="20.5703125" style="1" bestFit="1" customWidth="1"/>
    <col min="52" max="54" width="11.42578125" style="1"/>
    <col min="55" max="56" width="12.42578125" style="1" customWidth="1"/>
    <col min="57" max="16384" width="11.42578125" style="1"/>
  </cols>
  <sheetData>
    <row r="1" spans="1:235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U1" s="80"/>
      <c r="AV1" s="80" t="s">
        <v>0</v>
      </c>
      <c r="AW1" s="80" t="s">
        <v>200</v>
      </c>
      <c r="AX1" s="80" t="s">
        <v>1</v>
      </c>
      <c r="AY1" s="82" t="s">
        <v>25</v>
      </c>
      <c r="AZ1" s="368">
        <f>'CODIGOS DE MATERIAL'!$A$3</f>
        <v>1000157</v>
      </c>
      <c r="BA1" s="369"/>
      <c r="BB1" s="369"/>
      <c r="BC1" s="369"/>
      <c r="BD1" s="369"/>
      <c r="BE1" s="369"/>
      <c r="BF1" s="370"/>
      <c r="BG1" s="368">
        <f>'CODIGOS DE MATERIAL'!$A$4</f>
        <v>1000156</v>
      </c>
      <c r="BH1" s="369"/>
      <c r="BI1" s="369"/>
      <c r="BJ1" s="369"/>
      <c r="BK1" s="369"/>
      <c r="BL1" s="369"/>
      <c r="BM1" s="370"/>
      <c r="BN1" s="368">
        <f>'CODIGOS DE MATERIAL'!$A$5</f>
        <v>1000181</v>
      </c>
      <c r="BO1" s="369"/>
      <c r="BP1" s="369"/>
      <c r="BQ1" s="369"/>
      <c r="BR1" s="369"/>
      <c r="BS1" s="369"/>
      <c r="BT1" s="370"/>
      <c r="BU1" s="368">
        <f>'CODIGOS DE MATERIAL'!$A$6</f>
        <v>1000185</v>
      </c>
      <c r="BV1" s="369"/>
      <c r="BW1" s="369"/>
      <c r="BX1" s="369"/>
      <c r="BY1" s="369"/>
      <c r="BZ1" s="369"/>
      <c r="CA1" s="370"/>
      <c r="CB1" s="368">
        <f>'CODIGOS DE MATERIAL'!$A$7</f>
        <v>1000184</v>
      </c>
      <c r="CC1" s="369"/>
      <c r="CD1" s="369"/>
      <c r="CE1" s="369"/>
      <c r="CF1" s="369"/>
      <c r="CG1" s="369"/>
      <c r="CH1" s="370"/>
      <c r="CI1" s="368">
        <f>'CODIGOS DE MATERIAL'!$A$8</f>
        <v>1000870</v>
      </c>
      <c r="CJ1" s="369"/>
      <c r="CK1" s="369"/>
      <c r="CL1" s="369"/>
      <c r="CM1" s="369"/>
      <c r="CN1" s="369"/>
      <c r="CO1" s="370"/>
      <c r="CP1" s="368">
        <f>'CODIGOS DE MATERIAL'!$A$9</f>
        <v>1000747</v>
      </c>
      <c r="CQ1" s="369"/>
      <c r="CR1" s="369"/>
      <c r="CS1" s="369"/>
      <c r="CT1" s="369"/>
      <c r="CU1" s="369"/>
      <c r="CV1" s="370"/>
      <c r="CW1" s="368">
        <f>'CODIGOS DE MATERIAL'!$A$10</f>
        <v>1000179</v>
      </c>
      <c r="CX1" s="369"/>
      <c r="CY1" s="369"/>
      <c r="CZ1" s="369"/>
      <c r="DA1" s="369"/>
      <c r="DB1" s="369"/>
      <c r="DC1" s="370"/>
      <c r="DD1" s="368">
        <f>'CODIGOS DE MATERIAL'!$A$11</f>
        <v>1000170</v>
      </c>
      <c r="DE1" s="369"/>
      <c r="DF1" s="369"/>
      <c r="DG1" s="369"/>
      <c r="DH1" s="369"/>
      <c r="DI1" s="369"/>
      <c r="DJ1" s="370"/>
      <c r="DK1" s="368">
        <f>'CODIGOS DE MATERIAL'!$A$12</f>
        <v>1000158</v>
      </c>
      <c r="DL1" s="369"/>
      <c r="DM1" s="369"/>
      <c r="DN1" s="369"/>
      <c r="DO1" s="369"/>
      <c r="DP1" s="369"/>
      <c r="DQ1" s="370"/>
      <c r="DR1" s="368">
        <f>'CODIGOS DE MATERIAL'!$A$13</f>
        <v>1000186</v>
      </c>
      <c r="DS1" s="369"/>
      <c r="DT1" s="369"/>
      <c r="DU1" s="369"/>
      <c r="DV1" s="369"/>
      <c r="DW1" s="369"/>
      <c r="DX1" s="370"/>
      <c r="DY1" s="368">
        <f>'CODIGOS DE MATERIAL'!$A$14</f>
        <v>1000182</v>
      </c>
      <c r="DZ1" s="369"/>
      <c r="EA1" s="369"/>
      <c r="EB1" s="369"/>
      <c r="EC1" s="369"/>
      <c r="ED1" s="369"/>
      <c r="EE1" s="370"/>
      <c r="EF1" s="368">
        <f>'CODIGOS DE MATERIAL'!$A$15</f>
        <v>1000171</v>
      </c>
      <c r="EG1" s="369"/>
      <c r="EH1" s="369"/>
      <c r="EI1" s="369"/>
      <c r="EJ1" s="369"/>
      <c r="EK1" s="369"/>
      <c r="EL1" s="370"/>
      <c r="EM1" s="368">
        <f>'CODIGOS DE MATERIAL'!$A$16</f>
        <v>1000872</v>
      </c>
      <c r="EN1" s="369"/>
      <c r="EO1" s="369"/>
      <c r="EP1" s="369"/>
      <c r="EQ1" s="369"/>
      <c r="ER1" s="369"/>
      <c r="ES1" s="370"/>
      <c r="ET1" s="368">
        <f>'CODIGOS DE MATERIAL'!$A$17</f>
        <v>1000863</v>
      </c>
      <c r="EU1" s="369"/>
      <c r="EV1" s="369"/>
      <c r="EW1" s="369"/>
      <c r="EX1" s="369"/>
      <c r="EY1" s="369"/>
      <c r="EZ1" s="370"/>
      <c r="FA1" s="368">
        <f>'CODIGOS DE MATERIAL'!$A$18</f>
        <v>1000159</v>
      </c>
      <c r="FB1" s="369"/>
      <c r="FC1" s="369"/>
      <c r="FD1" s="369"/>
      <c r="FE1" s="369"/>
      <c r="FF1" s="369"/>
      <c r="FG1" s="370"/>
      <c r="FH1" s="368">
        <f>'CODIGOS DE MATERIAL'!$A$19</f>
        <v>1000163</v>
      </c>
      <c r="FI1" s="369"/>
      <c r="FJ1" s="369"/>
      <c r="FK1" s="369"/>
      <c r="FL1" s="369"/>
      <c r="FM1" s="369"/>
      <c r="FN1" s="370"/>
      <c r="FO1" s="368">
        <f>'CODIGOS DE MATERIAL'!$A$20</f>
        <v>1005924</v>
      </c>
      <c r="FP1" s="369"/>
      <c r="FQ1" s="369"/>
      <c r="FR1" s="369"/>
      <c r="FS1" s="369"/>
      <c r="FT1" s="369"/>
      <c r="FU1" s="370"/>
      <c r="FV1" s="368">
        <f>'CODIGOS DE MATERIAL'!$A$21</f>
        <v>1000164</v>
      </c>
      <c r="FW1" s="369"/>
      <c r="FX1" s="369"/>
      <c r="FY1" s="369"/>
      <c r="FZ1" s="369"/>
      <c r="GA1" s="369"/>
      <c r="GB1" s="370"/>
      <c r="GC1" s="368">
        <f>'CODIGOS DE MATERIAL'!$A$22</f>
        <v>1000187</v>
      </c>
      <c r="GD1" s="369"/>
      <c r="GE1" s="369"/>
      <c r="GF1" s="369"/>
      <c r="GG1" s="369"/>
      <c r="GH1" s="369"/>
      <c r="GI1" s="370"/>
      <c r="GJ1" s="368">
        <f>'CODIGOS DE MATERIAL'!$A$23</f>
        <v>1000160</v>
      </c>
      <c r="GK1" s="369"/>
      <c r="GL1" s="369"/>
      <c r="GM1" s="369"/>
      <c r="GN1" s="369"/>
      <c r="GO1" s="369"/>
      <c r="GP1" s="370"/>
      <c r="GQ1" s="368">
        <f>'CODIGOS DE MATERIAL'!$A$24</f>
        <v>1011372</v>
      </c>
      <c r="GR1" s="369"/>
      <c r="GS1" s="369"/>
      <c r="GT1" s="369"/>
      <c r="GU1" s="369"/>
      <c r="GV1" s="369"/>
      <c r="GW1" s="370"/>
      <c r="GX1" s="368">
        <f>'CODIGOS DE MATERIAL'!$A$25</f>
        <v>1000191</v>
      </c>
      <c r="GY1" s="369"/>
      <c r="GZ1" s="369"/>
      <c r="HA1" s="369"/>
      <c r="HB1" s="369"/>
      <c r="HC1" s="369"/>
      <c r="HD1" s="370"/>
      <c r="HE1" s="368">
        <f>'CODIGOS DE MATERIAL'!$A$29</f>
        <v>1000864</v>
      </c>
      <c r="HF1" s="369"/>
      <c r="HG1" s="369"/>
      <c r="HH1" s="369"/>
      <c r="HI1" s="369"/>
      <c r="HJ1" s="369"/>
      <c r="HK1" s="370"/>
      <c r="HL1" s="368">
        <f>'CODIGOS DE MATERIAL'!$A$30</f>
        <v>1000161</v>
      </c>
      <c r="HM1" s="369"/>
      <c r="HN1" s="369"/>
      <c r="HO1" s="369"/>
      <c r="HP1" s="369"/>
      <c r="HQ1" s="369"/>
      <c r="HR1" s="370"/>
      <c r="HS1" s="368">
        <f>'CODIGOS DE MATERIAL'!$A$31</f>
        <v>1000865</v>
      </c>
      <c r="HT1" s="369"/>
      <c r="HU1" s="369"/>
      <c r="HV1" s="369"/>
      <c r="HW1" s="369"/>
      <c r="HX1" s="369"/>
      <c r="HY1" s="370"/>
      <c r="HZ1" s="80"/>
      <c r="IA1" s="80"/>
    </row>
    <row r="2" spans="1:235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U2" s="80">
        <v>207</v>
      </c>
      <c r="AV2" s="80">
        <f>D8</f>
        <v>0</v>
      </c>
      <c r="AW2" s="80">
        <f>O10</f>
        <v>0</v>
      </c>
      <c r="AX2" s="80">
        <f>O9</f>
        <v>0</v>
      </c>
      <c r="AY2" s="82">
        <f>O7</f>
        <v>0</v>
      </c>
      <c r="AZ2" s="83">
        <f>IFERROR(VLOOKUP(AZ1,$B$16:$AT$25,$S$13,FALSE),0)</f>
        <v>0</v>
      </c>
      <c r="BA2" s="84">
        <f>IFERROR(VLOOKUP(AZ1,$B$16:$AT$25,$M$13,FALSE),0)</f>
        <v>0</v>
      </c>
      <c r="BB2" s="84">
        <f>IFERROR(VLOOKUP(AZ1,$B$16:$AT$25,$T$13,FALSE),0)</f>
        <v>0</v>
      </c>
      <c r="BC2" s="84">
        <f>IFERROR(VLOOKUP(AZ1,$B$16:$AT$25,$N$13,FALSE),0)</f>
        <v>0</v>
      </c>
      <c r="BD2" s="84">
        <f>IFERROR(VLOOKUP(AZ1,$B$16:$AT$25,$O$13,FALSE),0)</f>
        <v>0</v>
      </c>
      <c r="BE2" s="84">
        <f>IFERROR(VLOOKUP(AZ1,$B$16:$AT$25,$P$13,FALSE),0)</f>
        <v>0</v>
      </c>
      <c r="BF2" s="85">
        <f>IFERROR(VLOOKUP(AZ1,$B$16:$AT$25,$Q$13,FALSE),0)</f>
        <v>0</v>
      </c>
      <c r="BG2" s="83">
        <f>IFERROR(VLOOKUP(BG1,$B$16:$AT$25,$S$13,FALSE),0)</f>
        <v>0</v>
      </c>
      <c r="BH2" s="84">
        <f>IFERROR(VLOOKUP(BG1,$B$16:$AT$25,$M$13,FALSE),0)</f>
        <v>0</v>
      </c>
      <c r="BI2" s="84">
        <f>IFERROR(VLOOKUP(BG1,$B$16:$AT$25,$T$13,FALSE),0)</f>
        <v>0</v>
      </c>
      <c r="BJ2" s="84">
        <f>IFERROR(VLOOKUP(BG1,$B$16:$AT$25,$N$13,FALSE),0)</f>
        <v>0</v>
      </c>
      <c r="BK2" s="84">
        <f>IFERROR(VLOOKUP(BG1,$B$16:$AT$25,$O$13,FALSE),0)</f>
        <v>0</v>
      </c>
      <c r="BL2" s="84">
        <f>IFERROR(VLOOKUP(BG1,$B$16:$AT$25,$P$13,FALSE),0)</f>
        <v>0</v>
      </c>
      <c r="BM2" s="85">
        <f>IFERROR(VLOOKUP(BG1,$B$16:$AT$25,$Q$13,FALSE),0)</f>
        <v>0</v>
      </c>
      <c r="BN2" s="83">
        <f>IFERROR(VLOOKUP(BN1,$B$16:$AT$25,$S$13,FALSE),0)</f>
        <v>0</v>
      </c>
      <c r="BO2" s="84">
        <f>IFERROR(VLOOKUP(BN1,$B$16:$AT$25,$M$13,FALSE),0)</f>
        <v>0</v>
      </c>
      <c r="BP2" s="84">
        <f>IFERROR(VLOOKUP(BN1,$B$16:$AT$25,$T$13,FALSE),0)</f>
        <v>0</v>
      </c>
      <c r="BQ2" s="84">
        <f>IFERROR(VLOOKUP(BN1,$B$16:$AT$25,$N$13,FALSE),0)</f>
        <v>0</v>
      </c>
      <c r="BR2" s="84">
        <f>IFERROR(VLOOKUP(BN1,$B$16:$AT$25,$O$13,FALSE),0)</f>
        <v>0</v>
      </c>
      <c r="BS2" s="84">
        <f>IFERROR(VLOOKUP(BN1,$B$16:$AT$25,$P$13,FALSE),0)</f>
        <v>0</v>
      </c>
      <c r="BT2" s="85">
        <f>IFERROR(VLOOKUP(BN1,$B$16:$AT$25,$Q$13,FALSE),0)</f>
        <v>0</v>
      </c>
      <c r="BU2" s="83">
        <f>IFERROR(VLOOKUP(BU1,$B$16:$AT$25,$S$13,FALSE),0)</f>
        <v>0</v>
      </c>
      <c r="BV2" s="84">
        <f>IFERROR(VLOOKUP(BU1,$B$16:$AT$25,$M$13,FALSE),0)</f>
        <v>0</v>
      </c>
      <c r="BW2" s="84">
        <f>IFERROR(VLOOKUP(BU1,$B$16:$AT$25,$T$13,FALSE),0)</f>
        <v>0</v>
      </c>
      <c r="BX2" s="84">
        <f>IFERROR(VLOOKUP(BU1,$B$16:$AT$25,$N$13,FALSE),0)</f>
        <v>0</v>
      </c>
      <c r="BY2" s="84">
        <f>IFERROR(VLOOKUP(BU1,$B$16:$AT$25,$O$13,FALSE),0)</f>
        <v>0</v>
      </c>
      <c r="BZ2" s="84">
        <f>IFERROR(VLOOKUP(BU1,$B$16:$AT$25,$P$13,FALSE),0)</f>
        <v>0</v>
      </c>
      <c r="CA2" s="85">
        <f>IFERROR(VLOOKUP(BU1,$B$16:$AT$25,$Q$13,FALSE),0)</f>
        <v>0</v>
      </c>
      <c r="CB2" s="83">
        <f>IFERROR(VLOOKUP(CB1,$B$16:$AT$25,$S$13,FALSE),0)</f>
        <v>0</v>
      </c>
      <c r="CC2" s="84">
        <f>IFERROR(VLOOKUP(CB1,$B$16:$AT$25,$M$13,FALSE),0)</f>
        <v>0</v>
      </c>
      <c r="CD2" s="84">
        <f>IFERROR(VLOOKUP(CB1,$B$16:$AT$25,$T$13,FALSE),0)</f>
        <v>0</v>
      </c>
      <c r="CE2" s="84">
        <f>IFERROR(VLOOKUP(CB1,$B$16:$AT$25,$N$13,FALSE),0)</f>
        <v>0</v>
      </c>
      <c r="CF2" s="84">
        <f>IFERROR(VLOOKUP(CB1,$B$16:$AT$25,$O$13,FALSE),0)</f>
        <v>0</v>
      </c>
      <c r="CG2" s="84">
        <f>IFERROR(VLOOKUP(CB1,$B$16:$AT$25,$P$13,FALSE),0)</f>
        <v>0</v>
      </c>
      <c r="CH2" s="85">
        <f>IFERROR(VLOOKUP(CB1,$B$16:$AT$25,$Q$13,FALSE),0)</f>
        <v>0</v>
      </c>
      <c r="CI2" s="83">
        <f>IFERROR(VLOOKUP(CI1,$B$16:$AT$25,$S$13,FALSE),0)</f>
        <v>0</v>
      </c>
      <c r="CJ2" s="84">
        <f>IFERROR(VLOOKUP(CI1,$B$16:$AT$25,$M$13,FALSE),0)</f>
        <v>0</v>
      </c>
      <c r="CK2" s="84">
        <f>IFERROR(VLOOKUP(CI1,$B$16:$AT$25,$T$13,FALSE),0)</f>
        <v>0</v>
      </c>
      <c r="CL2" s="84">
        <f>IFERROR(VLOOKUP(CI1,$B$16:$AT$25,$N$13,FALSE),0)</f>
        <v>0</v>
      </c>
      <c r="CM2" s="84">
        <f>IFERROR(VLOOKUP(CI1,$B$16:$AT$25,$O$13,FALSE),0)</f>
        <v>0</v>
      </c>
      <c r="CN2" s="84">
        <f>IFERROR(VLOOKUP(CI1,$B$16:$AT$25,$P$13,FALSE),0)</f>
        <v>0</v>
      </c>
      <c r="CO2" s="85">
        <f>IFERROR(VLOOKUP(CI1,$B$16:$AT$25,$Q$13,FALSE),0)</f>
        <v>0</v>
      </c>
      <c r="CP2" s="83">
        <f>IFERROR(VLOOKUP(CP1,$B$16:$AT$25,$S$13,FALSE),0)</f>
        <v>0</v>
      </c>
      <c r="CQ2" s="84">
        <f>IFERROR(VLOOKUP(CP1,$B$16:$AT$25,$M$13,FALSE),0)</f>
        <v>0</v>
      </c>
      <c r="CR2" s="84">
        <f>IFERROR(VLOOKUP(CP1,$B$16:$AT$25,$T$13,FALSE),0)</f>
        <v>0</v>
      </c>
      <c r="CS2" s="84">
        <f>IFERROR(VLOOKUP(CP1,$B$16:$AT$25,$N$13,FALSE),0)</f>
        <v>0</v>
      </c>
      <c r="CT2" s="84">
        <f>IFERROR(VLOOKUP(CP1,$B$16:$AT$25,$O$13,FALSE),0)</f>
        <v>0</v>
      </c>
      <c r="CU2" s="84">
        <f>IFERROR(VLOOKUP(CP1,$B$16:$AT$25,$P$13,FALSE),0)</f>
        <v>0</v>
      </c>
      <c r="CV2" s="85">
        <f>IFERROR(VLOOKUP(CP1,$B$16:$AT$25,$Q$13,FALSE),0)</f>
        <v>0</v>
      </c>
      <c r="CW2" s="83">
        <f>IFERROR(VLOOKUP(CW1,$B$16:$AT$25,$S$13,FALSE),0)</f>
        <v>0</v>
      </c>
      <c r="CX2" s="84">
        <f>IFERROR(VLOOKUP(CW1,$B$16:$AT$25,$M$13,FALSE),0)</f>
        <v>0</v>
      </c>
      <c r="CY2" s="84">
        <f>IFERROR(VLOOKUP(CW1,$B$16:$AT$25,$T$13,FALSE),0)</f>
        <v>0</v>
      </c>
      <c r="CZ2" s="84">
        <f>IFERROR(VLOOKUP(CW1,$B$16:$AT$25,$N$13,FALSE),0)</f>
        <v>0</v>
      </c>
      <c r="DA2" s="84">
        <f>IFERROR(VLOOKUP(CW1,$B$16:$AT$25,$O$13,FALSE),0)</f>
        <v>0</v>
      </c>
      <c r="DB2" s="84">
        <f>IFERROR(VLOOKUP(CW1,$B$16:$AT$25,$P$13,FALSE),0)</f>
        <v>0</v>
      </c>
      <c r="DC2" s="85">
        <f>IFERROR(VLOOKUP(CW1,$B$16:$AT$25,$Q$13,FALSE),0)</f>
        <v>0</v>
      </c>
      <c r="DD2" s="83">
        <f>IFERROR(VLOOKUP(DD1,$B$16:$AT$25,$S$13,FALSE),0)</f>
        <v>0</v>
      </c>
      <c r="DE2" s="84">
        <f>IFERROR(VLOOKUP(DD1,$B$16:$AT$25,$M$13,FALSE),0)</f>
        <v>0</v>
      </c>
      <c r="DF2" s="84">
        <f>IFERROR(VLOOKUP(DD1,$B$16:$AT$25,$T$13,FALSE),0)</f>
        <v>0</v>
      </c>
      <c r="DG2" s="84">
        <f>IFERROR(VLOOKUP(DD1,$B$16:$AT$25,$N$13,FALSE),0)</f>
        <v>0</v>
      </c>
      <c r="DH2" s="84">
        <f>IFERROR(VLOOKUP(DD1,$B$16:$AT$25,$O$13,FALSE),0)</f>
        <v>0</v>
      </c>
      <c r="DI2" s="84">
        <f>IFERROR(VLOOKUP(DD1,$B$16:$AT$25,$P$13,FALSE),0)</f>
        <v>0</v>
      </c>
      <c r="DJ2" s="85">
        <f>IFERROR(VLOOKUP(DD1,$B$16:$AT$25,$Q$13,FALSE),0)</f>
        <v>0</v>
      </c>
      <c r="DK2" s="83">
        <f>IFERROR(VLOOKUP(DK1,$B$16:$AT$25,$S$13,FALSE),0)</f>
        <v>0</v>
      </c>
      <c r="DL2" s="84">
        <f>IFERROR(VLOOKUP(DK1,$B$16:$AT$25,$M$13,FALSE),0)</f>
        <v>0</v>
      </c>
      <c r="DM2" s="84">
        <f>IFERROR(VLOOKUP(DK1,$B$16:$AT$25,$T$13,FALSE),0)</f>
        <v>0</v>
      </c>
      <c r="DN2" s="84">
        <f>IFERROR(VLOOKUP(DK1,$B$16:$AT$25,$N$13,FALSE),0)</f>
        <v>0</v>
      </c>
      <c r="DO2" s="84">
        <f>IFERROR(VLOOKUP(DK1,$B$16:$AT$25,$O$13,FALSE),0)</f>
        <v>0</v>
      </c>
      <c r="DP2" s="84">
        <f>IFERROR(VLOOKUP(DK1,$B$16:$AT$25,$P$13,FALSE),0)</f>
        <v>0</v>
      </c>
      <c r="DQ2" s="85">
        <f>IFERROR(VLOOKUP(DK1,$B$16:$AT$25,$Q$13,FALSE),0)</f>
        <v>0</v>
      </c>
      <c r="DR2" s="83">
        <f>IFERROR(VLOOKUP(DR1,$B$16:$AT$25,$S$13,FALSE),0)</f>
        <v>0</v>
      </c>
      <c r="DS2" s="84">
        <f>IFERROR(VLOOKUP(DR1,$B$16:$AT$25,$M$13,FALSE),0)</f>
        <v>0</v>
      </c>
      <c r="DT2" s="84">
        <f>IFERROR(VLOOKUP(DR1,$B$16:$AT$25,$T$13,FALSE),0)</f>
        <v>0</v>
      </c>
      <c r="DU2" s="84">
        <f>IFERROR(VLOOKUP(DR1,$B$16:$AT$25,$N$13,FALSE),0)</f>
        <v>0</v>
      </c>
      <c r="DV2" s="84">
        <f>IFERROR(VLOOKUP(DR1,$B$16:$AT$25,$O$13,FALSE),0)</f>
        <v>0</v>
      </c>
      <c r="DW2" s="84">
        <f>IFERROR(VLOOKUP(DR1,$B$16:$AT$25,$P$13,FALSE),0)</f>
        <v>0</v>
      </c>
      <c r="DX2" s="85">
        <f>IFERROR(VLOOKUP(DR1,$B$16:$AT$25,$Q$13,FALSE),0)</f>
        <v>0</v>
      </c>
      <c r="DY2" s="83">
        <f>IFERROR(VLOOKUP(DY1,$B$16:$AT$25,$S$13,FALSE),0)</f>
        <v>0</v>
      </c>
      <c r="DZ2" s="84">
        <f>IFERROR(VLOOKUP(DY1,$B$16:$AT$25,$M$13,FALSE),0)</f>
        <v>0</v>
      </c>
      <c r="EA2" s="84">
        <f>IFERROR(VLOOKUP(DY1,$B$16:$AT$25,$T$13,FALSE),0)</f>
        <v>0</v>
      </c>
      <c r="EB2" s="84">
        <f>IFERROR(VLOOKUP(DY1,$B$16:$AT$25,$N$13,FALSE),0)</f>
        <v>0</v>
      </c>
      <c r="EC2" s="84">
        <f>IFERROR(VLOOKUP(DY1,$B$16:$AT$25,$O$13,FALSE),0)</f>
        <v>0</v>
      </c>
      <c r="ED2" s="84">
        <f>IFERROR(VLOOKUP(DY1,$B$16:$AT$25,$P$13,FALSE),0)</f>
        <v>0</v>
      </c>
      <c r="EE2" s="85">
        <f>IFERROR(VLOOKUP(DY1,$B$16:$AT$25,$Q$13,FALSE),0)</f>
        <v>0</v>
      </c>
      <c r="EF2" s="83">
        <f>IFERROR(VLOOKUP(EF1,$B$16:$AT$25,$S$13,FALSE),0)</f>
        <v>0</v>
      </c>
      <c r="EG2" s="84">
        <f>IFERROR(VLOOKUP(EF1,$B$16:$AT$25,$M$13,FALSE),0)</f>
        <v>0</v>
      </c>
      <c r="EH2" s="84">
        <f>IFERROR(VLOOKUP(EF1,$B$16:$AT$25,$T$13,FALSE),0)</f>
        <v>0</v>
      </c>
      <c r="EI2" s="84">
        <f>IFERROR(VLOOKUP(EF1,$B$16:$AT$25,$N$13,FALSE),0)</f>
        <v>0</v>
      </c>
      <c r="EJ2" s="84">
        <f>IFERROR(VLOOKUP(EF1,$B$16:$AT$25,$O$13,FALSE),0)</f>
        <v>0</v>
      </c>
      <c r="EK2" s="84">
        <f>IFERROR(VLOOKUP(EF1,$B$16:$AT$25,$P$13,FALSE),0)</f>
        <v>0</v>
      </c>
      <c r="EL2" s="85">
        <f>IFERROR(VLOOKUP(EF1,$B$16:$AT$25,$Q$13,FALSE),0)</f>
        <v>0</v>
      </c>
      <c r="EM2" s="83">
        <f>IFERROR(VLOOKUP(EM1,$B$16:$AT$25,$S$13,FALSE),0)</f>
        <v>0</v>
      </c>
      <c r="EN2" s="84">
        <f>IFERROR(VLOOKUP(EM1,$B$16:$AT$25,$M$13,FALSE),0)</f>
        <v>0</v>
      </c>
      <c r="EO2" s="84">
        <f>IFERROR(VLOOKUP(EM1,$B$16:$AT$25,$T$13,FALSE),0)</f>
        <v>0</v>
      </c>
      <c r="EP2" s="84">
        <f>IFERROR(VLOOKUP(EM1,$B$16:$AT$25,$N$13,FALSE),0)</f>
        <v>0</v>
      </c>
      <c r="EQ2" s="84">
        <f>IFERROR(VLOOKUP(EM1,$B$16:$AT$25,$O$13,FALSE),0)</f>
        <v>0</v>
      </c>
      <c r="ER2" s="84">
        <f>IFERROR(VLOOKUP(EM1,$B$16:$AT$25,$P$13,FALSE),0)</f>
        <v>0</v>
      </c>
      <c r="ES2" s="85">
        <f>IFERROR(VLOOKUP(EM1,$B$16:$AT$25,$Q$13,FALSE),0)</f>
        <v>0</v>
      </c>
      <c r="ET2" s="83">
        <f>IFERROR(VLOOKUP(ET1,$B$16:$AT$25,$S$13,FALSE),0)</f>
        <v>0</v>
      </c>
      <c r="EU2" s="84">
        <f>IFERROR(VLOOKUP(ET1,$B$16:$AT$25,$M$13,FALSE),0)</f>
        <v>0</v>
      </c>
      <c r="EV2" s="84">
        <f>IFERROR(VLOOKUP(ET1,$B$16:$AT$25,$T$13,FALSE),0)</f>
        <v>0</v>
      </c>
      <c r="EW2" s="84">
        <f>IFERROR(VLOOKUP(ET1,$B$16:$AT$25,$N$13,FALSE),0)</f>
        <v>0</v>
      </c>
      <c r="EX2" s="84">
        <f>IFERROR(VLOOKUP(ET1,$B$16:$AT$25,$O$13,FALSE),0)</f>
        <v>0</v>
      </c>
      <c r="EY2" s="84">
        <f>IFERROR(VLOOKUP(ET1,$B$16:$AT$25,$P$13,FALSE),0)</f>
        <v>0</v>
      </c>
      <c r="EZ2" s="85">
        <f>IFERROR(VLOOKUP(ET1,$B$16:$AT$25,$Q$13,FALSE),0)</f>
        <v>0</v>
      </c>
      <c r="FA2" s="83">
        <f>IFERROR(VLOOKUP(FA1,$B$16:$AT$25,$S$13,FALSE),0)</f>
        <v>0</v>
      </c>
      <c r="FB2" s="84">
        <f>IFERROR(VLOOKUP(FA1,$B$16:$AT$25,$M$13,FALSE),0)</f>
        <v>0</v>
      </c>
      <c r="FC2" s="84">
        <f>IFERROR(VLOOKUP(FA1,$B$16:$AT$25,$T$13,FALSE),0)</f>
        <v>0</v>
      </c>
      <c r="FD2" s="84">
        <f>IFERROR(VLOOKUP(FA1,$B$16:$AT$25,$N$13,FALSE),0)</f>
        <v>0</v>
      </c>
      <c r="FE2" s="84">
        <f>IFERROR(VLOOKUP(FA1,$B$16:$AT$25,$O$13,FALSE),0)</f>
        <v>0</v>
      </c>
      <c r="FF2" s="84">
        <f>IFERROR(VLOOKUP(FA1,$B$16:$AT$25,$P$13,FALSE),0)</f>
        <v>0</v>
      </c>
      <c r="FG2" s="85">
        <f>IFERROR(VLOOKUP(FA1,$B$16:$AT$25,$Q$13,FALSE),0)</f>
        <v>0</v>
      </c>
      <c r="FH2" s="83">
        <f>IFERROR(VLOOKUP(FH1,$B$16:$AT$25,$S$13,FALSE),0)</f>
        <v>0</v>
      </c>
      <c r="FI2" s="84">
        <f>IFERROR(VLOOKUP(FH1,$B$16:$AT$25,$M$13,FALSE),0)</f>
        <v>0</v>
      </c>
      <c r="FJ2" s="84">
        <f>IFERROR(VLOOKUP(FH1,$B$16:$AT$25,$T$13,FALSE),0)</f>
        <v>0</v>
      </c>
      <c r="FK2" s="84">
        <f>IFERROR(VLOOKUP(FH1,$B$16:$AT$25,$N$13,FALSE),0)</f>
        <v>0</v>
      </c>
      <c r="FL2" s="84">
        <f>IFERROR(VLOOKUP(FH1,$B$16:$AT$25,$O$13,FALSE),0)</f>
        <v>0</v>
      </c>
      <c r="FM2" s="84">
        <f>IFERROR(VLOOKUP(FH1,$B$16:$AT$25,$P$13,FALSE),0)</f>
        <v>0</v>
      </c>
      <c r="FN2" s="85">
        <f>IFERROR(VLOOKUP(FH1,$B$16:$AT$25,$Q$13,FALSE),0)</f>
        <v>0</v>
      </c>
      <c r="FO2" s="83">
        <f>IFERROR(VLOOKUP(FO1,$B$16:$AT$25,$S$13,FALSE),0)</f>
        <v>0</v>
      </c>
      <c r="FP2" s="84">
        <f>IFERROR(VLOOKUP(FO1,$B$16:$AT$25,$M$13,FALSE),0)</f>
        <v>0</v>
      </c>
      <c r="FQ2" s="84">
        <f>IFERROR(VLOOKUP(FO1,$B$16:$AT$25,$T$13,FALSE),0)</f>
        <v>0</v>
      </c>
      <c r="FR2" s="84">
        <f>IFERROR(VLOOKUP(FO1,$B$16:$AT$25,$N$13,FALSE),0)</f>
        <v>0</v>
      </c>
      <c r="FS2" s="84">
        <f>IFERROR(VLOOKUP(FO1,$B$16:$AT$25,$O$13,FALSE),0)</f>
        <v>0</v>
      </c>
      <c r="FT2" s="84">
        <f>IFERROR(VLOOKUP(FO1,$B$16:$AT$25,$P$13,FALSE),0)</f>
        <v>0</v>
      </c>
      <c r="FU2" s="85">
        <f>IFERROR(VLOOKUP(FO1,$B$16:$AT$25,$Q$13,FALSE),0)</f>
        <v>0</v>
      </c>
      <c r="FV2" s="83">
        <f>IFERROR(VLOOKUP(FV1,$B$16:$AT$25,$S$13,FALSE),0)</f>
        <v>0</v>
      </c>
      <c r="FW2" s="84">
        <f>IFERROR(VLOOKUP(FV1,$B$16:$AT$25,$M$13,FALSE),0)</f>
        <v>0</v>
      </c>
      <c r="FX2" s="84">
        <f>IFERROR(VLOOKUP(FV1,$B$16:$AT$25,$T$13,FALSE),0)</f>
        <v>0</v>
      </c>
      <c r="FY2" s="84">
        <f>IFERROR(VLOOKUP(FV1,$B$16:$AT$25,$N$13,FALSE),0)</f>
        <v>0</v>
      </c>
      <c r="FZ2" s="84">
        <f>IFERROR(VLOOKUP(FV1,$B$16:$AT$25,$O$13,FALSE),0)</f>
        <v>0</v>
      </c>
      <c r="GA2" s="84">
        <f>IFERROR(VLOOKUP(FV1,$B$16:$AT$25,$P$13,FALSE),0)</f>
        <v>0</v>
      </c>
      <c r="GB2" s="85">
        <f>IFERROR(VLOOKUP(FV1,$B$16:$AT$25,$Q$13,FALSE),0)</f>
        <v>0</v>
      </c>
      <c r="GC2" s="83">
        <f>IFERROR(VLOOKUP(GC1,$B$16:$AT$25,$S$13,FALSE),0)</f>
        <v>0</v>
      </c>
      <c r="GD2" s="84">
        <f>IFERROR(VLOOKUP(GC1,$B$16:$AT$25,$M$13,FALSE),0)</f>
        <v>0</v>
      </c>
      <c r="GE2" s="84">
        <f>IFERROR(VLOOKUP(GC1,$B$16:$AT$25,$T$13,FALSE),0)</f>
        <v>0</v>
      </c>
      <c r="GF2" s="84">
        <f>IFERROR(VLOOKUP(GC1,$B$16:$AT$25,$N$13,FALSE),0)</f>
        <v>0</v>
      </c>
      <c r="GG2" s="84">
        <f>IFERROR(VLOOKUP(GC1,$B$16:$AT$25,$O$13,FALSE),0)</f>
        <v>0</v>
      </c>
      <c r="GH2" s="84">
        <f>IFERROR(VLOOKUP(GC1,$B$16:$AT$25,$P$13,FALSE),0)</f>
        <v>0</v>
      </c>
      <c r="GI2" s="85">
        <f>IFERROR(VLOOKUP(GC1,$B$16:$AT$25,$Q$13,FALSE),0)</f>
        <v>0</v>
      </c>
      <c r="GJ2" s="83">
        <f>IFERROR(VLOOKUP(GJ1,$B$16:$AT$25,$S$13,FALSE),0)</f>
        <v>0</v>
      </c>
      <c r="GK2" s="84">
        <f>IFERROR(VLOOKUP(GJ1,$B$16:$AT$25,$M$13,FALSE),0)</f>
        <v>0</v>
      </c>
      <c r="GL2" s="84">
        <f>IFERROR(VLOOKUP(GJ1,$B$16:$AT$25,$T$13,FALSE),0)</f>
        <v>0</v>
      </c>
      <c r="GM2" s="84">
        <f>IFERROR(VLOOKUP(GJ1,$B$16:$AT$25,$N$13,FALSE),0)</f>
        <v>0</v>
      </c>
      <c r="GN2" s="84">
        <f>IFERROR(VLOOKUP(GJ1,$B$16:$AT$25,$O$13,FALSE),0)</f>
        <v>0</v>
      </c>
      <c r="GO2" s="84">
        <f>IFERROR(VLOOKUP(GJ1,$B$16:$AT$25,$P$13,FALSE),0)</f>
        <v>0</v>
      </c>
      <c r="GP2" s="85">
        <f>IFERROR(VLOOKUP(GJ1,$B$16:$AT$25,$Q$13,FALSE),0)</f>
        <v>0</v>
      </c>
      <c r="GQ2" s="83">
        <f>IFERROR(VLOOKUP(GQ1,$B$16:$AT$25,$S$13,FALSE),0)</f>
        <v>0</v>
      </c>
      <c r="GR2" s="84">
        <f>IFERROR(VLOOKUP(GQ1,$B$16:$AT$25,$M$13,FALSE),0)</f>
        <v>0</v>
      </c>
      <c r="GS2" s="84">
        <f>IFERROR(VLOOKUP(GQ1,$B$16:$AT$25,$T$13,FALSE),0)</f>
        <v>0</v>
      </c>
      <c r="GT2" s="84">
        <f>IFERROR(VLOOKUP(GQ1,$B$16:$AT$25,$N$13,FALSE),0)</f>
        <v>0</v>
      </c>
      <c r="GU2" s="84">
        <f>IFERROR(VLOOKUP(GQ1,$B$16:$AT$25,$O$13,FALSE),0)</f>
        <v>0</v>
      </c>
      <c r="GV2" s="84">
        <f>IFERROR(VLOOKUP(GQ1,$B$16:$AT$25,$P$13,FALSE),0)</f>
        <v>0</v>
      </c>
      <c r="GW2" s="85">
        <f>IFERROR(VLOOKUP(GQ1,$B$16:$AT$25,$Q$13,FALSE),0)</f>
        <v>0</v>
      </c>
      <c r="GX2" s="83">
        <f>IFERROR(VLOOKUP(GX1,$B$16:$AT$25,$S$13,FALSE),0)</f>
        <v>0</v>
      </c>
      <c r="GY2" s="84">
        <f>IFERROR(VLOOKUP(GX1,$B$16:$AT$25,$M$13,FALSE),0)</f>
        <v>0</v>
      </c>
      <c r="GZ2" s="84">
        <f>IFERROR(VLOOKUP(GX1,$B$16:$AT$25,$T$13,FALSE),0)</f>
        <v>0</v>
      </c>
      <c r="HA2" s="84">
        <f>IFERROR(VLOOKUP(GX1,$B$16:$AT$25,$N$13,FALSE),0)</f>
        <v>0</v>
      </c>
      <c r="HB2" s="84">
        <f>IFERROR(VLOOKUP(GX1,$B$16:$AT$25,$O$13,FALSE),0)</f>
        <v>0</v>
      </c>
      <c r="HC2" s="84">
        <f>IFERROR(VLOOKUP(GX1,$B$16:$AT$25,$P$13,FALSE),0)</f>
        <v>0</v>
      </c>
      <c r="HD2" s="85">
        <f>IFERROR(VLOOKUP(GX1,$B$16:$AT$25,$Q$13,FALSE),0)</f>
        <v>0</v>
      </c>
      <c r="HE2" s="83">
        <f>IFERROR(VLOOKUP(HE1,$B$16:$AT$25,$S$13,FALSE),0)</f>
        <v>0</v>
      </c>
      <c r="HF2" s="84">
        <f>IFERROR(VLOOKUP(HE1,$B$16:$AT$25,$M$13,FALSE),0)</f>
        <v>0</v>
      </c>
      <c r="HG2" s="84">
        <f>IFERROR(VLOOKUP(HE1,$B$16:$AT$25,$T$13,FALSE),0)</f>
        <v>0</v>
      </c>
      <c r="HH2" s="84">
        <f>IFERROR(VLOOKUP(HE1,$B$16:$AT$25,$N$13,FALSE),0)</f>
        <v>0</v>
      </c>
      <c r="HI2" s="84">
        <f>IFERROR(VLOOKUP(HE1,$B$16:$AT$25,$O$13,FALSE),0)</f>
        <v>0</v>
      </c>
      <c r="HJ2" s="84">
        <f>IFERROR(VLOOKUP(HE1,$B$16:$AT$25,$P$13,FALSE),0)</f>
        <v>0</v>
      </c>
      <c r="HK2" s="85">
        <f>IFERROR(VLOOKUP(HE1,$B$16:$AT$25,$Q$13,FALSE),0)</f>
        <v>0</v>
      </c>
      <c r="HL2" s="83">
        <f>IFERROR(VLOOKUP(HL1,$B$16:$AT$25,$S$13,FALSE),0)</f>
        <v>0</v>
      </c>
      <c r="HM2" s="84">
        <f>IFERROR(VLOOKUP(HL1,$B$16:$AT$25,$M$13,FALSE),0)</f>
        <v>0</v>
      </c>
      <c r="HN2" s="84">
        <f>IFERROR(VLOOKUP(HL1,$B$16:$AT$25,$T$13,FALSE),0)</f>
        <v>0</v>
      </c>
      <c r="HO2" s="84">
        <f>IFERROR(VLOOKUP(HL1,$B$16:$AT$25,$N$13,FALSE),0)</f>
        <v>0</v>
      </c>
      <c r="HP2" s="84">
        <f>IFERROR(VLOOKUP(HL1,$B$16:$AT$25,$O$13,FALSE),0)</f>
        <v>0</v>
      </c>
      <c r="HQ2" s="84">
        <f>IFERROR(VLOOKUP(HL1,$B$16:$AT$25,$P$13,FALSE),0)</f>
        <v>0</v>
      </c>
      <c r="HR2" s="85">
        <f>IFERROR(VLOOKUP(HL1,$B$16:$AT$25,$Q$13,FALSE),0)</f>
        <v>0</v>
      </c>
      <c r="HS2" s="83">
        <f>IFERROR(VLOOKUP(HS1,$B$16:$AT$25,$S$13,FALSE),0)</f>
        <v>0</v>
      </c>
      <c r="HT2" s="84">
        <f>IFERROR(VLOOKUP(HS1,$B$16:$AT$25,$M$13,FALSE),0)</f>
        <v>0</v>
      </c>
      <c r="HU2" s="84">
        <f>IFERROR(VLOOKUP(HS1,$B$16:$AT$25,$T$13,FALSE),0)</f>
        <v>0</v>
      </c>
      <c r="HV2" s="84">
        <f>IFERROR(VLOOKUP(HS1,$B$16:$AT$25,$N$13,FALSE),0)</f>
        <v>0</v>
      </c>
      <c r="HW2" s="84">
        <f>IFERROR(VLOOKUP(HS1,$B$16:$AT$25,$O$13,FALSE),0)</f>
        <v>0</v>
      </c>
      <c r="HX2" s="84">
        <f>IFERROR(VLOOKUP(HS1,$B$16:$AT$25,$P$13,FALSE),0)</f>
        <v>0</v>
      </c>
      <c r="HY2" s="85">
        <f>IFERROR(VLOOKUP(HS1,$B$16:$AT$25,$Q$13,FALSE),0)</f>
        <v>0</v>
      </c>
      <c r="HZ2" s="80"/>
      <c r="IA2" s="80"/>
    </row>
    <row r="3" spans="1:235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U3" s="1">
        <v>1</v>
      </c>
      <c r="AV3" s="1">
        <f>AU3+1</f>
        <v>2</v>
      </c>
      <c r="AW3" s="1">
        <f t="shared" ref="AW3:DH3" si="0">AV3+1</f>
        <v>3</v>
      </c>
      <c r="AX3" s="1">
        <f t="shared" si="0"/>
        <v>4</v>
      </c>
      <c r="AY3" s="1">
        <f t="shared" si="0"/>
        <v>5</v>
      </c>
      <c r="AZ3" s="86">
        <f t="shared" si="0"/>
        <v>6</v>
      </c>
      <c r="BA3" s="1">
        <f t="shared" si="0"/>
        <v>7</v>
      </c>
      <c r="BB3" s="1">
        <f t="shared" si="0"/>
        <v>8</v>
      </c>
      <c r="BC3" s="1">
        <f t="shared" si="0"/>
        <v>9</v>
      </c>
      <c r="BD3" s="1">
        <f t="shared" si="0"/>
        <v>10</v>
      </c>
      <c r="BE3" s="1">
        <f t="shared" si="0"/>
        <v>11</v>
      </c>
      <c r="BF3" s="87">
        <f t="shared" si="0"/>
        <v>12</v>
      </c>
      <c r="BG3" s="86">
        <f t="shared" si="0"/>
        <v>13</v>
      </c>
      <c r="BH3" s="1">
        <f t="shared" si="0"/>
        <v>14</v>
      </c>
      <c r="BI3" s="1">
        <f t="shared" si="0"/>
        <v>15</v>
      </c>
      <c r="BJ3" s="1">
        <f t="shared" si="0"/>
        <v>16</v>
      </c>
      <c r="BK3" s="1">
        <f t="shared" si="0"/>
        <v>17</v>
      </c>
      <c r="BL3" s="1">
        <f t="shared" si="0"/>
        <v>18</v>
      </c>
      <c r="BM3" s="87">
        <f t="shared" si="0"/>
        <v>19</v>
      </c>
      <c r="BN3" s="86">
        <f t="shared" si="0"/>
        <v>20</v>
      </c>
      <c r="BO3" s="1">
        <f t="shared" si="0"/>
        <v>21</v>
      </c>
      <c r="BP3" s="1">
        <f t="shared" si="0"/>
        <v>22</v>
      </c>
      <c r="BQ3" s="1">
        <f t="shared" si="0"/>
        <v>23</v>
      </c>
      <c r="BR3" s="1">
        <f t="shared" si="0"/>
        <v>24</v>
      </c>
      <c r="BS3" s="1">
        <f t="shared" si="0"/>
        <v>25</v>
      </c>
      <c r="BT3" s="87">
        <f t="shared" si="0"/>
        <v>26</v>
      </c>
      <c r="BU3" s="86">
        <f t="shared" si="0"/>
        <v>27</v>
      </c>
      <c r="BV3" s="1">
        <f t="shared" si="0"/>
        <v>28</v>
      </c>
      <c r="BW3" s="1">
        <f t="shared" si="0"/>
        <v>29</v>
      </c>
      <c r="BX3" s="1">
        <f t="shared" si="0"/>
        <v>30</v>
      </c>
      <c r="BY3" s="1">
        <f t="shared" si="0"/>
        <v>31</v>
      </c>
      <c r="BZ3" s="1">
        <f t="shared" si="0"/>
        <v>32</v>
      </c>
      <c r="CA3" s="87">
        <f t="shared" si="0"/>
        <v>33</v>
      </c>
      <c r="CB3" s="86">
        <f t="shared" si="0"/>
        <v>34</v>
      </c>
      <c r="CC3" s="1">
        <f t="shared" si="0"/>
        <v>35</v>
      </c>
      <c r="CD3" s="1">
        <f t="shared" si="0"/>
        <v>36</v>
      </c>
      <c r="CE3" s="1">
        <f t="shared" si="0"/>
        <v>37</v>
      </c>
      <c r="CF3" s="1">
        <f t="shared" si="0"/>
        <v>38</v>
      </c>
      <c r="CG3" s="1">
        <f t="shared" si="0"/>
        <v>39</v>
      </c>
      <c r="CH3" s="87">
        <f t="shared" si="0"/>
        <v>40</v>
      </c>
      <c r="CI3" s="86">
        <f t="shared" si="0"/>
        <v>41</v>
      </c>
      <c r="CJ3" s="1">
        <f t="shared" si="0"/>
        <v>42</v>
      </c>
      <c r="CK3" s="1">
        <f t="shared" si="0"/>
        <v>43</v>
      </c>
      <c r="CL3" s="1">
        <f t="shared" si="0"/>
        <v>44</v>
      </c>
      <c r="CM3" s="1">
        <f t="shared" si="0"/>
        <v>45</v>
      </c>
      <c r="CN3" s="1">
        <f t="shared" si="0"/>
        <v>46</v>
      </c>
      <c r="CO3" s="87">
        <f t="shared" si="0"/>
        <v>47</v>
      </c>
      <c r="CP3" s="86">
        <f t="shared" si="0"/>
        <v>48</v>
      </c>
      <c r="CQ3" s="1">
        <f t="shared" si="0"/>
        <v>49</v>
      </c>
      <c r="CR3" s="1">
        <f t="shared" si="0"/>
        <v>50</v>
      </c>
      <c r="CS3" s="1">
        <f t="shared" si="0"/>
        <v>51</v>
      </c>
      <c r="CT3" s="1">
        <f t="shared" si="0"/>
        <v>52</v>
      </c>
      <c r="CU3" s="1">
        <f t="shared" si="0"/>
        <v>53</v>
      </c>
      <c r="CV3" s="87">
        <f t="shared" si="0"/>
        <v>54</v>
      </c>
      <c r="CW3" s="86">
        <f t="shared" si="0"/>
        <v>55</v>
      </c>
      <c r="CX3" s="1">
        <f t="shared" si="0"/>
        <v>56</v>
      </c>
      <c r="CY3" s="1">
        <f t="shared" si="0"/>
        <v>57</v>
      </c>
      <c r="CZ3" s="1">
        <f t="shared" si="0"/>
        <v>58</v>
      </c>
      <c r="DA3" s="1">
        <f t="shared" si="0"/>
        <v>59</v>
      </c>
      <c r="DB3" s="1">
        <f t="shared" si="0"/>
        <v>60</v>
      </c>
      <c r="DC3" s="87">
        <f t="shared" si="0"/>
        <v>61</v>
      </c>
      <c r="DD3" s="86">
        <f t="shared" si="0"/>
        <v>62</v>
      </c>
      <c r="DE3" s="1">
        <f t="shared" si="0"/>
        <v>63</v>
      </c>
      <c r="DF3" s="1">
        <f t="shared" si="0"/>
        <v>64</v>
      </c>
      <c r="DG3" s="1">
        <f t="shared" si="0"/>
        <v>65</v>
      </c>
      <c r="DH3" s="1">
        <f t="shared" si="0"/>
        <v>66</v>
      </c>
      <c r="DI3" s="1">
        <f t="shared" ref="DI3:FT3" si="1">DH3+1</f>
        <v>67</v>
      </c>
      <c r="DJ3" s="87">
        <f t="shared" si="1"/>
        <v>68</v>
      </c>
      <c r="DK3" s="86">
        <f t="shared" si="1"/>
        <v>69</v>
      </c>
      <c r="DL3" s="1">
        <f t="shared" si="1"/>
        <v>70</v>
      </c>
      <c r="DM3" s="1">
        <f t="shared" si="1"/>
        <v>71</v>
      </c>
      <c r="DN3" s="1">
        <f t="shared" si="1"/>
        <v>72</v>
      </c>
      <c r="DO3" s="1">
        <f t="shared" si="1"/>
        <v>73</v>
      </c>
      <c r="DP3" s="1">
        <f t="shared" si="1"/>
        <v>74</v>
      </c>
      <c r="DQ3" s="87">
        <f t="shared" si="1"/>
        <v>75</v>
      </c>
      <c r="DR3" s="86">
        <f t="shared" si="1"/>
        <v>76</v>
      </c>
      <c r="DS3" s="1">
        <f t="shared" si="1"/>
        <v>77</v>
      </c>
      <c r="DT3" s="1">
        <f t="shared" si="1"/>
        <v>78</v>
      </c>
      <c r="DU3" s="1">
        <f t="shared" si="1"/>
        <v>79</v>
      </c>
      <c r="DV3" s="1">
        <f t="shared" si="1"/>
        <v>80</v>
      </c>
      <c r="DW3" s="1">
        <f t="shared" si="1"/>
        <v>81</v>
      </c>
      <c r="DX3" s="87">
        <f t="shared" si="1"/>
        <v>82</v>
      </c>
      <c r="DY3" s="86">
        <f t="shared" si="1"/>
        <v>83</v>
      </c>
      <c r="DZ3" s="1">
        <f t="shared" si="1"/>
        <v>84</v>
      </c>
      <c r="EA3" s="1">
        <f t="shared" si="1"/>
        <v>85</v>
      </c>
      <c r="EB3" s="1">
        <f t="shared" si="1"/>
        <v>86</v>
      </c>
      <c r="EC3" s="1">
        <f t="shared" si="1"/>
        <v>87</v>
      </c>
      <c r="ED3" s="1">
        <f t="shared" si="1"/>
        <v>88</v>
      </c>
      <c r="EE3" s="87">
        <f t="shared" si="1"/>
        <v>89</v>
      </c>
      <c r="EF3" s="86">
        <f t="shared" si="1"/>
        <v>90</v>
      </c>
      <c r="EG3" s="1">
        <f t="shared" si="1"/>
        <v>91</v>
      </c>
      <c r="EH3" s="1">
        <f t="shared" si="1"/>
        <v>92</v>
      </c>
      <c r="EI3" s="1">
        <f t="shared" si="1"/>
        <v>93</v>
      </c>
      <c r="EJ3" s="1">
        <f t="shared" si="1"/>
        <v>94</v>
      </c>
      <c r="EK3" s="1">
        <f t="shared" si="1"/>
        <v>95</v>
      </c>
      <c r="EL3" s="87">
        <f t="shared" si="1"/>
        <v>96</v>
      </c>
      <c r="EM3" s="86">
        <f t="shared" si="1"/>
        <v>97</v>
      </c>
      <c r="EN3" s="1">
        <f t="shared" si="1"/>
        <v>98</v>
      </c>
      <c r="EO3" s="1">
        <f t="shared" si="1"/>
        <v>99</v>
      </c>
      <c r="EP3" s="1">
        <f t="shared" si="1"/>
        <v>100</v>
      </c>
      <c r="EQ3" s="1">
        <f t="shared" si="1"/>
        <v>101</v>
      </c>
      <c r="ER3" s="1">
        <f t="shared" si="1"/>
        <v>102</v>
      </c>
      <c r="ES3" s="87">
        <f t="shared" si="1"/>
        <v>103</v>
      </c>
      <c r="ET3" s="86">
        <f t="shared" si="1"/>
        <v>104</v>
      </c>
      <c r="EU3" s="1">
        <f t="shared" si="1"/>
        <v>105</v>
      </c>
      <c r="EV3" s="1">
        <f t="shared" si="1"/>
        <v>106</v>
      </c>
      <c r="EW3" s="1">
        <f t="shared" si="1"/>
        <v>107</v>
      </c>
      <c r="EX3" s="1">
        <f t="shared" si="1"/>
        <v>108</v>
      </c>
      <c r="EY3" s="1">
        <f t="shared" si="1"/>
        <v>109</v>
      </c>
      <c r="EZ3" s="87">
        <f t="shared" si="1"/>
        <v>110</v>
      </c>
      <c r="FA3" s="86">
        <f t="shared" si="1"/>
        <v>111</v>
      </c>
      <c r="FB3" s="1">
        <f t="shared" si="1"/>
        <v>112</v>
      </c>
      <c r="FC3" s="1">
        <f t="shared" si="1"/>
        <v>113</v>
      </c>
      <c r="FD3" s="1">
        <f t="shared" si="1"/>
        <v>114</v>
      </c>
      <c r="FE3" s="1">
        <f t="shared" si="1"/>
        <v>115</v>
      </c>
      <c r="FF3" s="1">
        <f t="shared" si="1"/>
        <v>116</v>
      </c>
      <c r="FG3" s="87">
        <f t="shared" si="1"/>
        <v>117</v>
      </c>
      <c r="FH3" s="86">
        <f t="shared" si="1"/>
        <v>118</v>
      </c>
      <c r="FI3" s="1">
        <f t="shared" si="1"/>
        <v>119</v>
      </c>
      <c r="FJ3" s="1">
        <f t="shared" si="1"/>
        <v>120</v>
      </c>
      <c r="FK3" s="1">
        <f t="shared" si="1"/>
        <v>121</v>
      </c>
      <c r="FL3" s="1">
        <f t="shared" si="1"/>
        <v>122</v>
      </c>
      <c r="FM3" s="1">
        <f t="shared" si="1"/>
        <v>123</v>
      </c>
      <c r="FN3" s="87">
        <f t="shared" si="1"/>
        <v>124</v>
      </c>
      <c r="FO3" s="86">
        <f t="shared" si="1"/>
        <v>125</v>
      </c>
      <c r="FP3" s="1">
        <f t="shared" si="1"/>
        <v>126</v>
      </c>
      <c r="FQ3" s="1">
        <f t="shared" si="1"/>
        <v>127</v>
      </c>
      <c r="FR3" s="1">
        <f t="shared" si="1"/>
        <v>128</v>
      </c>
      <c r="FS3" s="1">
        <f t="shared" si="1"/>
        <v>129</v>
      </c>
      <c r="FT3" s="1">
        <f t="shared" si="1"/>
        <v>130</v>
      </c>
      <c r="FU3" s="87">
        <f t="shared" ref="FU3:HY3" si="2">FT3+1</f>
        <v>131</v>
      </c>
      <c r="FV3" s="86">
        <f t="shared" si="2"/>
        <v>132</v>
      </c>
      <c r="FW3" s="1">
        <f t="shared" si="2"/>
        <v>133</v>
      </c>
      <c r="FX3" s="1">
        <f t="shared" si="2"/>
        <v>134</v>
      </c>
      <c r="FY3" s="1">
        <f t="shared" si="2"/>
        <v>135</v>
      </c>
      <c r="FZ3" s="1">
        <f t="shared" si="2"/>
        <v>136</v>
      </c>
      <c r="GA3" s="1">
        <f t="shared" si="2"/>
        <v>137</v>
      </c>
      <c r="GB3" s="87">
        <f t="shared" si="2"/>
        <v>138</v>
      </c>
      <c r="GC3" s="86">
        <f t="shared" si="2"/>
        <v>139</v>
      </c>
      <c r="GD3" s="1">
        <f t="shared" si="2"/>
        <v>140</v>
      </c>
      <c r="GE3" s="1">
        <f t="shared" si="2"/>
        <v>141</v>
      </c>
      <c r="GF3" s="1">
        <f t="shared" si="2"/>
        <v>142</v>
      </c>
      <c r="GG3" s="1">
        <f t="shared" si="2"/>
        <v>143</v>
      </c>
      <c r="GH3" s="1">
        <f t="shared" si="2"/>
        <v>144</v>
      </c>
      <c r="GI3" s="87">
        <f t="shared" si="2"/>
        <v>145</v>
      </c>
      <c r="GJ3" s="86">
        <f t="shared" si="2"/>
        <v>146</v>
      </c>
      <c r="GK3" s="1">
        <f t="shared" si="2"/>
        <v>147</v>
      </c>
      <c r="GL3" s="1">
        <f t="shared" si="2"/>
        <v>148</v>
      </c>
      <c r="GM3" s="1">
        <f t="shared" si="2"/>
        <v>149</v>
      </c>
      <c r="GN3" s="1">
        <f t="shared" si="2"/>
        <v>150</v>
      </c>
      <c r="GO3" s="1">
        <f t="shared" si="2"/>
        <v>151</v>
      </c>
      <c r="GP3" s="87">
        <f t="shared" si="2"/>
        <v>152</v>
      </c>
      <c r="GQ3" s="86">
        <f t="shared" si="2"/>
        <v>153</v>
      </c>
      <c r="GR3" s="1">
        <f t="shared" si="2"/>
        <v>154</v>
      </c>
      <c r="GS3" s="1">
        <f t="shared" si="2"/>
        <v>155</v>
      </c>
      <c r="GT3" s="1">
        <f t="shared" si="2"/>
        <v>156</v>
      </c>
      <c r="GU3" s="1">
        <f t="shared" si="2"/>
        <v>157</v>
      </c>
      <c r="GV3" s="1">
        <f t="shared" si="2"/>
        <v>158</v>
      </c>
      <c r="GW3" s="87">
        <f t="shared" si="2"/>
        <v>159</v>
      </c>
      <c r="GX3" s="86">
        <f t="shared" si="2"/>
        <v>160</v>
      </c>
      <c r="GY3" s="1">
        <f t="shared" si="2"/>
        <v>161</v>
      </c>
      <c r="GZ3" s="1">
        <f t="shared" si="2"/>
        <v>162</v>
      </c>
      <c r="HA3" s="1">
        <f t="shared" si="2"/>
        <v>163</v>
      </c>
      <c r="HB3" s="1">
        <f t="shared" si="2"/>
        <v>164</v>
      </c>
      <c r="HC3" s="1">
        <f t="shared" si="2"/>
        <v>165</v>
      </c>
      <c r="HD3" s="87">
        <f t="shared" si="2"/>
        <v>166</v>
      </c>
      <c r="HE3" s="86">
        <f t="shared" si="2"/>
        <v>167</v>
      </c>
      <c r="HF3" s="1">
        <f t="shared" si="2"/>
        <v>168</v>
      </c>
      <c r="HG3" s="1">
        <f t="shared" si="2"/>
        <v>169</v>
      </c>
      <c r="HH3" s="1">
        <f t="shared" si="2"/>
        <v>170</v>
      </c>
      <c r="HI3" s="1">
        <f t="shared" si="2"/>
        <v>171</v>
      </c>
      <c r="HJ3" s="1">
        <f t="shared" si="2"/>
        <v>172</v>
      </c>
      <c r="HK3" s="87">
        <f t="shared" si="2"/>
        <v>173</v>
      </c>
      <c r="HL3" s="86">
        <f t="shared" si="2"/>
        <v>174</v>
      </c>
      <c r="HM3" s="1">
        <f t="shared" si="2"/>
        <v>175</v>
      </c>
      <c r="HN3" s="1">
        <f t="shared" si="2"/>
        <v>176</v>
      </c>
      <c r="HO3" s="1">
        <f t="shared" si="2"/>
        <v>177</v>
      </c>
      <c r="HP3" s="1">
        <f t="shared" si="2"/>
        <v>178</v>
      </c>
      <c r="HQ3" s="1">
        <f t="shared" si="2"/>
        <v>179</v>
      </c>
      <c r="HR3" s="87">
        <f t="shared" si="2"/>
        <v>180</v>
      </c>
      <c r="HS3" s="86">
        <f t="shared" si="2"/>
        <v>181</v>
      </c>
      <c r="HT3" s="1">
        <f t="shared" si="2"/>
        <v>182</v>
      </c>
      <c r="HU3" s="1">
        <f t="shared" si="2"/>
        <v>183</v>
      </c>
      <c r="HV3" s="1">
        <f t="shared" si="2"/>
        <v>184</v>
      </c>
      <c r="HW3" s="1">
        <f t="shared" si="2"/>
        <v>185</v>
      </c>
      <c r="HX3" s="1">
        <f t="shared" si="2"/>
        <v>186</v>
      </c>
      <c r="HY3" s="87">
        <f t="shared" si="2"/>
        <v>187</v>
      </c>
    </row>
    <row r="4" spans="1:235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AU4" s="80"/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  <c r="HL4" s="371" t="s">
        <v>189</v>
      </c>
      <c r="HM4" s="373" t="s">
        <v>191</v>
      </c>
      <c r="HN4" s="373" t="s">
        <v>192</v>
      </c>
      <c r="HO4" s="373" t="s">
        <v>193</v>
      </c>
      <c r="HP4" s="373" t="s">
        <v>194</v>
      </c>
      <c r="HQ4" s="373" t="s">
        <v>13</v>
      </c>
      <c r="HR4" s="387" t="s">
        <v>14</v>
      </c>
      <c r="HS4" s="371" t="s">
        <v>189</v>
      </c>
      <c r="HT4" s="373" t="s">
        <v>191</v>
      </c>
      <c r="HU4" s="373" t="s">
        <v>192</v>
      </c>
      <c r="HV4" s="373" t="s">
        <v>193</v>
      </c>
      <c r="HW4" s="373" t="s">
        <v>194</v>
      </c>
      <c r="HX4" s="373" t="s">
        <v>13</v>
      </c>
      <c r="HY4" s="387" t="s">
        <v>14</v>
      </c>
    </row>
    <row r="5" spans="1:235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  <c r="HL5" s="371"/>
      <c r="HM5" s="373"/>
      <c r="HN5" s="373"/>
      <c r="HO5" s="373"/>
      <c r="HP5" s="373"/>
      <c r="HQ5" s="373"/>
      <c r="HR5" s="387"/>
      <c r="HS5" s="371"/>
      <c r="HT5" s="373"/>
      <c r="HU5" s="373"/>
      <c r="HV5" s="373"/>
      <c r="HW5" s="373"/>
      <c r="HX5" s="373"/>
      <c r="HY5" s="387"/>
    </row>
    <row r="6" spans="1:235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  <c r="HL6" s="372"/>
      <c r="HM6" s="374"/>
      <c r="HN6" s="374"/>
      <c r="HO6" s="374"/>
      <c r="HP6" s="374"/>
      <c r="HQ6" s="374"/>
      <c r="HR6" s="388"/>
      <c r="HS6" s="372"/>
      <c r="HT6" s="374"/>
      <c r="HU6" s="374"/>
      <c r="HV6" s="374"/>
      <c r="HW6" s="374"/>
      <c r="HX6" s="374"/>
      <c r="HY6" s="388"/>
    </row>
    <row r="7" spans="1:235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U7" s="80">
        <v>207</v>
      </c>
      <c r="AY7" s="67">
        <f>MATCH("SUBTOTAL SALIDA DE ALMACEN",15:15,0)-1</f>
        <v>44</v>
      </c>
      <c r="BD7" s="67">
        <f>IFERROR(VLOOKUP(AZ1,$B$16:$AU$25,$AY$7,FALSE),0)</f>
        <v>0</v>
      </c>
      <c r="BE7" s="1"/>
      <c r="BF7" s="1"/>
      <c r="BK7" s="67">
        <f>IFERROR(VLOOKUP(BG1,$B$16:$AU$25,$AY$7,FALSE),0)</f>
        <v>0</v>
      </c>
      <c r="BL7" s="1"/>
      <c r="BM7" s="1"/>
      <c r="BR7" s="67">
        <f>IFERROR(VLOOKUP(BN1,$B$16:$AU$25,$AY$7,FALSE),0)</f>
        <v>0</v>
      </c>
      <c r="BS7" s="1"/>
      <c r="BT7" s="1"/>
      <c r="BY7" s="67">
        <f>IFERROR(VLOOKUP(BU1,$B$16:$AU$25,$AY$7,FALSE),0)</f>
        <v>0</v>
      </c>
      <c r="BZ7" s="1"/>
      <c r="CA7" s="1"/>
      <c r="CF7" s="67">
        <f>IFERROR(VLOOKUP(CB1,$B$16:$AU$25,$AY$7,FALSE),0)</f>
        <v>0</v>
      </c>
      <c r="CG7" s="1"/>
      <c r="CH7" s="1"/>
      <c r="CM7" s="67">
        <f>IFERROR(VLOOKUP(CI1,$B$16:$AU$25,$AY$7,FALSE),0)</f>
        <v>0</v>
      </c>
      <c r="CN7" s="1"/>
      <c r="CO7" s="1"/>
      <c r="CT7" s="67">
        <f>IFERROR(VLOOKUP(CP1,$B$16:$AU$25,$AY$7,FALSE),0)</f>
        <v>0</v>
      </c>
      <c r="CU7" s="1"/>
      <c r="CV7" s="1"/>
      <c r="DA7" s="67">
        <f>IFERROR(VLOOKUP(CW1,$B$16:$AU$25,$AY$7,FALSE),0)</f>
        <v>0</v>
      </c>
      <c r="DB7" s="1"/>
      <c r="DC7" s="1"/>
      <c r="DH7" s="67">
        <f>IFERROR(VLOOKUP(DD1,$B$16:$AU$25,$AY$7,FALSE),0)</f>
        <v>0</v>
      </c>
      <c r="DI7" s="1"/>
      <c r="DJ7" s="1"/>
      <c r="DO7" s="67">
        <f>IFERROR(VLOOKUP(DK1,$B$16:$AU$25,$AY$7,FALSE),0)</f>
        <v>0</v>
      </c>
      <c r="DP7" s="1"/>
      <c r="DQ7" s="1"/>
      <c r="DV7" s="67">
        <f>IFERROR(VLOOKUP(DR1,$B$16:$AU$25,$AY$7,FALSE),0)</f>
        <v>0</v>
      </c>
      <c r="DW7" s="1"/>
      <c r="DX7" s="1"/>
      <c r="EC7" s="67">
        <f>IFERROR(VLOOKUP(DY1,$B$16:$AU$25,$AY$7,FALSE),0)</f>
        <v>0</v>
      </c>
      <c r="ED7" s="1"/>
      <c r="EE7" s="1"/>
      <c r="EJ7" s="67">
        <f>IFERROR(VLOOKUP(EF1,$B$16:$AU$25,$AY$7,FALSE),0)</f>
        <v>0</v>
      </c>
      <c r="EK7" s="1"/>
      <c r="EL7" s="1"/>
      <c r="EQ7" s="67">
        <f>IFERROR(VLOOKUP(EM1,$B$16:$AU$25,$AY$7,FALSE),0)</f>
        <v>0</v>
      </c>
      <c r="ER7" s="1"/>
      <c r="ES7" s="1"/>
      <c r="EX7" s="67">
        <f>IFERROR(VLOOKUP(ET1,$B$16:$AU$25,$AY$7,FALSE),0)</f>
        <v>0</v>
      </c>
      <c r="EY7" s="1"/>
      <c r="EZ7" s="1"/>
      <c r="FE7" s="67">
        <f>IFERROR(VLOOKUP(FA1,$B$16:$AU$25,$AY$7,FALSE),0)</f>
        <v>0</v>
      </c>
      <c r="FF7" s="1"/>
      <c r="FG7" s="1"/>
      <c r="FL7" s="67">
        <f>IFERROR(VLOOKUP(FH1,$B$16:$AU$25,$AY$7,FALSE),0)</f>
        <v>0</v>
      </c>
      <c r="FM7" s="1"/>
      <c r="FN7" s="1"/>
      <c r="FS7" s="67">
        <f>IFERROR(VLOOKUP(FO1,$B$16:$AU$25,$AY$7,FALSE),0)</f>
        <v>0</v>
      </c>
      <c r="FT7" s="1"/>
      <c r="FU7" s="1"/>
      <c r="FZ7" s="67">
        <f>IFERROR(VLOOKUP(FV1,$B$16:$AU$25,$AY$7,FALSE),0)</f>
        <v>0</v>
      </c>
      <c r="GA7" s="1"/>
      <c r="GB7" s="1"/>
      <c r="GG7" s="67">
        <f>IFERROR(VLOOKUP(GC1,$B$16:$AU$25,$AY$7,FALSE),0)</f>
        <v>0</v>
      </c>
      <c r="GH7" s="1"/>
      <c r="GI7" s="1"/>
      <c r="GN7" s="67">
        <f>IFERROR(VLOOKUP(GJ1,$B$16:$AU$25,$AY$7,FALSE),0)</f>
        <v>0</v>
      </c>
      <c r="GO7" s="1"/>
      <c r="GP7" s="1"/>
      <c r="GU7" s="67">
        <f>IFERROR(VLOOKUP(GQ1,$B$16:$AU$25,$AY$7,FALSE),0)</f>
        <v>0</v>
      </c>
      <c r="GV7" s="1"/>
      <c r="GW7" s="1"/>
      <c r="HB7" s="67">
        <f>IFERROR(VLOOKUP(GX1,$B$16:$AU$25,$AY$7,FALSE),0)</f>
        <v>0</v>
      </c>
      <c r="HC7" s="1"/>
      <c r="HD7" s="1"/>
      <c r="HI7" s="67">
        <f>IFERROR(VLOOKUP(HE1,$B$16:$AU$25,$AY$7,FALSE),0)</f>
        <v>0</v>
      </c>
      <c r="HJ7" s="1"/>
      <c r="HK7" s="1"/>
      <c r="HP7" s="67">
        <f>IFERROR(VLOOKUP(HL1,$B$16:$AU$25,$AY$7,FALSE),0)</f>
        <v>0</v>
      </c>
      <c r="HQ7" s="1"/>
      <c r="HR7" s="1"/>
      <c r="HW7" s="67">
        <f>IFERROR(VLOOKUP(HS1,$B$16:$AU$25,$AY$7,FALSE),0)</f>
        <v>0</v>
      </c>
      <c r="HX7" s="1"/>
      <c r="HY7" s="1"/>
    </row>
    <row r="8" spans="1:235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Z8" s="1"/>
      <c r="BA8" s="1"/>
      <c r="BB8" s="1"/>
      <c r="BC8" s="1"/>
      <c r="BD8" s="1" t="s">
        <v>230</v>
      </c>
      <c r="BE8" s="1"/>
      <c r="BF8" s="1"/>
      <c r="BG8" s="1"/>
      <c r="BH8" s="1"/>
      <c r="BI8" s="1"/>
      <c r="BJ8" s="1"/>
      <c r="BK8" s="1" t="s">
        <v>230</v>
      </c>
      <c r="BL8" s="1"/>
      <c r="BM8" s="1"/>
      <c r="BN8" s="1"/>
      <c r="BO8" s="1"/>
      <c r="BP8" s="1"/>
      <c r="BQ8" s="1"/>
      <c r="BR8" s="1" t="s">
        <v>230</v>
      </c>
      <c r="BS8" s="1"/>
      <c r="BT8" s="1"/>
      <c r="BU8" s="1"/>
      <c r="BV8" s="1"/>
      <c r="BW8" s="1"/>
      <c r="BX8" s="1"/>
      <c r="BY8" s="1" t="s">
        <v>230</v>
      </c>
      <c r="BZ8" s="1"/>
      <c r="CA8" s="1"/>
      <c r="CB8" s="1"/>
      <c r="CC8" s="1"/>
      <c r="CD8" s="1"/>
      <c r="CE8" s="1"/>
      <c r="CF8" s="1" t="s">
        <v>230</v>
      </c>
      <c r="CG8" s="1"/>
      <c r="CH8" s="1"/>
      <c r="CI8" s="1"/>
      <c r="CJ8" s="1"/>
      <c r="CK8" s="1"/>
      <c r="CL8" s="1"/>
      <c r="CM8" s="1" t="s">
        <v>230</v>
      </c>
      <c r="CN8" s="1"/>
      <c r="CO8" s="1"/>
      <c r="CP8" s="1"/>
      <c r="CQ8" s="1"/>
      <c r="CR8" s="1"/>
      <c r="CS8" s="1"/>
      <c r="CT8" s="1" t="s">
        <v>230</v>
      </c>
      <c r="CU8" s="1"/>
      <c r="CV8" s="1"/>
      <c r="CW8" s="1"/>
      <c r="CX8" s="1"/>
      <c r="CY8" s="1"/>
      <c r="CZ8" s="1"/>
      <c r="DA8" s="1" t="s">
        <v>230</v>
      </c>
      <c r="DB8" s="1"/>
      <c r="DC8" s="1"/>
      <c r="DD8" s="1"/>
      <c r="DE8" s="1"/>
      <c r="DF8" s="1"/>
      <c r="DG8" s="1"/>
      <c r="DH8" s="1" t="s">
        <v>230</v>
      </c>
      <c r="DI8" s="1"/>
      <c r="DJ8" s="1"/>
      <c r="DK8" s="1"/>
      <c r="DL8" s="1"/>
      <c r="DM8" s="1"/>
      <c r="DN8" s="1"/>
      <c r="DO8" s="1" t="s">
        <v>230</v>
      </c>
      <c r="DP8" s="1"/>
      <c r="DQ8" s="1"/>
      <c r="DR8" s="1"/>
      <c r="DS8" s="1"/>
      <c r="DT8" s="1"/>
      <c r="DU8" s="1"/>
      <c r="DV8" s="1" t="s">
        <v>230</v>
      </c>
      <c r="DW8" s="1"/>
      <c r="DX8" s="1"/>
      <c r="DY8" s="1"/>
      <c r="DZ8" s="1"/>
      <c r="EA8" s="1"/>
      <c r="EB8" s="1"/>
      <c r="EC8" s="1" t="s">
        <v>230</v>
      </c>
      <c r="ED8" s="1"/>
      <c r="EE8" s="1"/>
      <c r="EF8" s="1"/>
      <c r="EG8" s="1"/>
      <c r="EH8" s="1"/>
      <c r="EI8" s="1"/>
      <c r="EJ8" s="1" t="s">
        <v>230</v>
      </c>
      <c r="EK8" s="1"/>
      <c r="EL8" s="1"/>
      <c r="EM8" s="1"/>
      <c r="EN8" s="1"/>
      <c r="EO8" s="1"/>
      <c r="EP8" s="1"/>
      <c r="EQ8" s="1" t="s">
        <v>230</v>
      </c>
      <c r="ER8" s="1"/>
      <c r="ES8" s="1"/>
      <c r="ET8" s="1"/>
      <c r="EU8" s="1"/>
      <c r="EV8" s="1"/>
      <c r="EW8" s="1"/>
      <c r="EX8" s="1" t="s">
        <v>230</v>
      </c>
      <c r="EY8" s="1"/>
      <c r="EZ8" s="1"/>
      <c r="FA8" s="1"/>
      <c r="FB8" s="1"/>
      <c r="FC8" s="1"/>
      <c r="FD8" s="1"/>
      <c r="FE8" s="1" t="s">
        <v>230</v>
      </c>
      <c r="FF8" s="1"/>
      <c r="FG8" s="1"/>
      <c r="FH8" s="1"/>
      <c r="FI8" s="1"/>
      <c r="FJ8" s="1"/>
      <c r="FK8" s="1"/>
      <c r="FL8" s="1" t="s">
        <v>230</v>
      </c>
      <c r="FM8" s="1"/>
      <c r="FN8" s="1"/>
      <c r="FO8" s="1"/>
      <c r="FP8" s="1"/>
      <c r="FQ8" s="1"/>
      <c r="FR8" s="1"/>
      <c r="FS8" s="1" t="s">
        <v>230</v>
      </c>
      <c r="FT8" s="1"/>
      <c r="FU8" s="1"/>
      <c r="FV8" s="1"/>
      <c r="FW8" s="1"/>
      <c r="FX8" s="1"/>
      <c r="FY8" s="1"/>
      <c r="FZ8" s="1" t="s">
        <v>230</v>
      </c>
      <c r="GA8" s="1"/>
      <c r="GB8" s="1"/>
      <c r="GC8" s="1"/>
      <c r="GD8" s="1"/>
      <c r="GE8" s="1"/>
      <c r="GF8" s="1"/>
      <c r="GG8" s="1" t="s">
        <v>230</v>
      </c>
      <c r="GH8" s="1"/>
      <c r="GI8" s="1"/>
      <c r="GJ8" s="1"/>
      <c r="GK8" s="1"/>
      <c r="GL8" s="1"/>
      <c r="GM8" s="1"/>
      <c r="GN8" s="1" t="s">
        <v>230</v>
      </c>
      <c r="GO8" s="1"/>
      <c r="GP8" s="1"/>
      <c r="GQ8" s="1"/>
      <c r="GR8" s="1"/>
      <c r="GS8" s="1"/>
      <c r="GT8" s="1"/>
      <c r="GU8" s="1" t="s">
        <v>230</v>
      </c>
      <c r="GV8" s="1"/>
      <c r="GW8" s="1"/>
      <c r="GX8" s="1"/>
      <c r="GY8" s="1"/>
      <c r="GZ8" s="1"/>
      <c r="HA8" s="1"/>
      <c r="HB8" s="1" t="s">
        <v>230</v>
      </c>
      <c r="HC8" s="1"/>
      <c r="HD8" s="1"/>
      <c r="HE8" s="1"/>
      <c r="HF8" s="1"/>
      <c r="HG8" s="1"/>
      <c r="HH8" s="1"/>
      <c r="HI8" s="1" t="s">
        <v>230</v>
      </c>
      <c r="HJ8" s="1"/>
      <c r="HK8" s="1"/>
      <c r="HL8" s="1"/>
      <c r="HM8" s="1"/>
      <c r="HN8" s="1"/>
      <c r="HO8" s="1"/>
      <c r="HP8" s="1" t="s">
        <v>230</v>
      </c>
      <c r="HQ8" s="1"/>
      <c r="HR8" s="1"/>
      <c r="HS8" s="1"/>
      <c r="HT8" s="1"/>
      <c r="HU8" s="1"/>
      <c r="HV8" s="1"/>
      <c r="HW8" s="1" t="s">
        <v>230</v>
      </c>
      <c r="HX8" s="1"/>
      <c r="HY8" s="1"/>
    </row>
    <row r="9" spans="1:235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5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5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5" x14ac:dyDescent="0.25">
      <c r="A12" s="6" t="s">
        <v>4</v>
      </c>
      <c r="B12" s="6"/>
      <c r="D12" s="92"/>
      <c r="L12" s="10"/>
      <c r="M12" s="10"/>
    </row>
    <row r="13" spans="1:235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35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Z14" s="16"/>
      <c r="BA14" s="16"/>
      <c r="BB14" s="16"/>
      <c r="BC14" s="16"/>
      <c r="BD14" s="16"/>
      <c r="BE14" s="16"/>
      <c r="BF14" s="16"/>
    </row>
    <row r="15" spans="1:235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3"/>
      <c r="I15" s="134"/>
      <c r="J15" s="135"/>
      <c r="K15" s="132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11" t="s">
        <v>16</v>
      </c>
      <c r="AT15" s="11" t="s">
        <v>17</v>
      </c>
      <c r="AU15" s="294" t="s">
        <v>222</v>
      </c>
      <c r="AZ15" s="18"/>
      <c r="BA15" s="18"/>
      <c r="BB15" s="18"/>
      <c r="BC15" s="18"/>
      <c r="BD15" s="18"/>
      <c r="BE15" s="18"/>
      <c r="BF15" s="18"/>
    </row>
    <row r="16" spans="1:235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297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7">
        <f t="shared" ref="AS16:AS25" si="5">SUM(V16:AR16)</f>
        <v>0</v>
      </c>
      <c r="AT16" s="17">
        <f t="shared" ref="AT16:AT25" si="6">+U16-AS16</f>
        <v>0</v>
      </c>
      <c r="AU16" s="295">
        <f>AS16-N16</f>
        <v>0</v>
      </c>
      <c r="AZ16" s="18"/>
      <c r="BA16" s="18"/>
      <c r="BB16" s="18"/>
      <c r="BC16" s="18"/>
      <c r="BD16" s="18"/>
      <c r="BE16" s="18"/>
      <c r="BF16" s="18"/>
    </row>
    <row r="17" spans="1:47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302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7">
        <f t="shared" si="5"/>
        <v>0</v>
      </c>
      <c r="AT17" s="19">
        <f t="shared" si="6"/>
        <v>0</v>
      </c>
      <c r="AU17" s="295">
        <f t="shared" ref="AU17:AU25" si="12">AS17-N17</f>
        <v>0</v>
      </c>
    </row>
    <row r="18" spans="1:47" s="18" customFormat="1" ht="23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7">
        <f t="shared" si="5"/>
        <v>0</v>
      </c>
      <c r="AT18" s="19">
        <f t="shared" si="6"/>
        <v>0</v>
      </c>
      <c r="AU18" s="295">
        <f t="shared" si="12"/>
        <v>0</v>
      </c>
    </row>
    <row r="19" spans="1:47" s="18" customFormat="1" ht="23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7">
        <f t="shared" si="5"/>
        <v>0</v>
      </c>
      <c r="AT19" s="19">
        <f t="shared" si="6"/>
        <v>0</v>
      </c>
      <c r="AU19" s="295">
        <f t="shared" si="12"/>
        <v>0</v>
      </c>
    </row>
    <row r="20" spans="1:47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7">
        <f t="shared" si="5"/>
        <v>0</v>
      </c>
      <c r="AT20" s="19">
        <f t="shared" si="6"/>
        <v>0</v>
      </c>
      <c r="AU20" s="295">
        <f t="shared" si="12"/>
        <v>0</v>
      </c>
    </row>
    <row r="21" spans="1:47" s="18" customFormat="1" ht="22.5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7">
        <f t="shared" si="5"/>
        <v>0</v>
      </c>
      <c r="AT21" s="19">
        <f t="shared" si="6"/>
        <v>0</v>
      </c>
      <c r="AU21" s="295">
        <f t="shared" si="12"/>
        <v>0</v>
      </c>
    </row>
    <row r="22" spans="1:47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7">
        <f t="shared" si="5"/>
        <v>0</v>
      </c>
      <c r="AT22" s="19">
        <f t="shared" si="6"/>
        <v>0</v>
      </c>
      <c r="AU22" s="295">
        <f t="shared" si="12"/>
        <v>0</v>
      </c>
    </row>
    <row r="23" spans="1:47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7">
        <f t="shared" si="5"/>
        <v>0</v>
      </c>
      <c r="AT23" s="19">
        <f t="shared" si="6"/>
        <v>0</v>
      </c>
      <c r="AU23" s="295">
        <f t="shared" si="12"/>
        <v>0</v>
      </c>
    </row>
    <row r="24" spans="1:47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7">
        <f t="shared" si="5"/>
        <v>0</v>
      </c>
      <c r="AT24" s="19">
        <f t="shared" si="6"/>
        <v>0</v>
      </c>
      <c r="AU24" s="295">
        <f t="shared" si="12"/>
        <v>0</v>
      </c>
    </row>
    <row r="25" spans="1:47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7">
        <f t="shared" si="5"/>
        <v>0</v>
      </c>
      <c r="AT25" s="19">
        <f t="shared" si="6"/>
        <v>0</v>
      </c>
      <c r="AU25" s="295">
        <f t="shared" si="12"/>
        <v>0</v>
      </c>
    </row>
    <row r="26" spans="1:47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7" s="18" customFormat="1" ht="13.35" customHeight="1" x14ac:dyDescent="0.25">
      <c r="A27" s="105"/>
      <c r="B27" s="23"/>
      <c r="C27" s="45"/>
      <c r="D27" s="46"/>
      <c r="E27" s="28"/>
      <c r="F27" s="28" t="s">
        <v>232</v>
      </c>
      <c r="G27" s="17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7" s="18" customFormat="1" ht="13.35" customHeight="1" x14ac:dyDescent="0.25">
      <c r="A28" s="105"/>
      <c r="B28" s="23"/>
      <c r="C28" s="45"/>
      <c r="D28" s="46"/>
      <c r="E28" s="28"/>
      <c r="F28" s="28"/>
      <c r="G28" s="17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7" s="18" customFormat="1" ht="13.35" customHeight="1" x14ac:dyDescent="0.25">
      <c r="A29" s="105"/>
      <c r="B29" s="23"/>
      <c r="C29" s="45"/>
      <c r="D29" s="46"/>
      <c r="E29" s="28"/>
      <c r="F29" s="28"/>
      <c r="G29" s="17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47" s="18" customFormat="1" ht="13.35" customHeight="1" thickBot="1" x14ac:dyDescent="0.3">
      <c r="A30" s="111"/>
      <c r="B30" s="49"/>
      <c r="C30" s="50"/>
      <c r="D30" s="51"/>
      <c r="E30" s="52"/>
      <c r="F30" s="52"/>
      <c r="G30" s="179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47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</row>
    <row r="32" spans="1:47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58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58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58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58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58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Z37" s="1"/>
      <c r="BA37" s="1"/>
      <c r="BB37" s="1"/>
      <c r="BC37" s="1"/>
      <c r="BD37" s="1"/>
      <c r="BE37" s="1"/>
      <c r="BF37" s="1"/>
    </row>
    <row r="38" spans="3:58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Z38" s="1"/>
      <c r="BA38" s="1"/>
      <c r="BB38" s="1"/>
      <c r="BC38" s="1"/>
      <c r="BD38" s="1"/>
      <c r="BE38" s="1"/>
      <c r="BF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S16:S25 V15:AR25 E15:L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4:O34"/>
    <mergeCell ref="P34:Q34"/>
    <mergeCell ref="N35:Q35"/>
    <mergeCell ref="E14:I14"/>
    <mergeCell ref="J14:L14"/>
    <mergeCell ref="M14:O14"/>
    <mergeCell ref="P14:Q14"/>
    <mergeCell ref="U14:AT14"/>
    <mergeCell ref="HY4:HY6"/>
    <mergeCell ref="E5:G5"/>
    <mergeCell ref="H5:N5"/>
    <mergeCell ref="O5:Q5"/>
    <mergeCell ref="HS4:HS6"/>
    <mergeCell ref="HT4:HT6"/>
    <mergeCell ref="HU4:HU6"/>
    <mergeCell ref="HV4:HV6"/>
    <mergeCell ref="HW4:HW6"/>
    <mergeCell ref="HX4:HX6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D4:CD6"/>
    <mergeCell ref="BS4:BS6"/>
    <mergeCell ref="BT4:BT6"/>
    <mergeCell ref="BU4:BU6"/>
    <mergeCell ref="BV4:BV6"/>
    <mergeCell ref="BW4:BW6"/>
    <mergeCell ref="BX4:BX6"/>
    <mergeCell ref="CK4:CK6"/>
    <mergeCell ref="CL4:CL6"/>
    <mergeCell ref="BI4:BI6"/>
    <mergeCell ref="BJ4:BJ6"/>
    <mergeCell ref="BK4:BK6"/>
    <mergeCell ref="BL4:BL6"/>
    <mergeCell ref="BY4:BY6"/>
    <mergeCell ref="BZ4:BZ6"/>
    <mergeCell ref="CA4:CA6"/>
    <mergeCell ref="CB4:CB6"/>
    <mergeCell ref="CC4:CC6"/>
    <mergeCell ref="HL1:HR1"/>
    <mergeCell ref="HS1:HY1"/>
    <mergeCell ref="O2:Q2"/>
    <mergeCell ref="FA1:FG1"/>
    <mergeCell ref="FH1:FN1"/>
    <mergeCell ref="FO1:FU1"/>
    <mergeCell ref="FV1:GB1"/>
    <mergeCell ref="GC1:GI1"/>
    <mergeCell ref="GJ1:GP1"/>
    <mergeCell ref="DK1:DQ1"/>
    <mergeCell ref="DR1:DX1"/>
    <mergeCell ref="DY1:EE1"/>
    <mergeCell ref="EF1:EL1"/>
    <mergeCell ref="EM1:ES1"/>
    <mergeCell ref="ET1:EZ1"/>
    <mergeCell ref="BU1:CA1"/>
    <mergeCell ref="CB1:CH1"/>
    <mergeCell ref="CI1:CO1"/>
    <mergeCell ref="CP1:CV1"/>
    <mergeCell ref="CW1:DC1"/>
    <mergeCell ref="DD1:DJ1"/>
    <mergeCell ref="GQ1:GW1"/>
    <mergeCell ref="GX1:HD1"/>
    <mergeCell ref="HE1:HK1"/>
    <mergeCell ref="A1:D5"/>
    <mergeCell ref="E1:N2"/>
    <mergeCell ref="O1:Q1"/>
    <mergeCell ref="AZ1:BF1"/>
    <mergeCell ref="BG1:BM1"/>
    <mergeCell ref="BN1:BT1"/>
    <mergeCell ref="E3:N4"/>
    <mergeCell ref="O3:Q3"/>
    <mergeCell ref="O4:Q4"/>
    <mergeCell ref="AZ4:AZ6"/>
    <mergeCell ref="BA4:BA6"/>
    <mergeCell ref="BB4:BB6"/>
    <mergeCell ref="BC4:BC6"/>
    <mergeCell ref="BD4:BD6"/>
    <mergeCell ref="BE4:BE6"/>
    <mergeCell ref="BF4:BF6"/>
    <mergeCell ref="BM4:BM6"/>
    <mergeCell ref="BN4:BN6"/>
    <mergeCell ref="BO4:BO6"/>
    <mergeCell ref="BP4:BP6"/>
    <mergeCell ref="BQ4:BQ6"/>
    <mergeCell ref="BR4:BR6"/>
    <mergeCell ref="BG4:BG6"/>
    <mergeCell ref="BH4:BH6"/>
  </mergeCells>
  <conditionalFormatting sqref="D8">
    <cfRule type="duplicateValues" dxfId="767" priority="4"/>
  </conditionalFormatting>
  <conditionalFormatting sqref="O7">
    <cfRule type="duplicateValues" dxfId="766" priority="3"/>
  </conditionalFormatting>
  <conditionalFormatting sqref="O8">
    <cfRule type="duplicateValues" dxfId="765" priority="2"/>
  </conditionalFormatting>
  <conditionalFormatting sqref="O10">
    <cfRule type="duplicateValues" dxfId="764" priority="1"/>
  </conditionalFormatting>
  <conditionalFormatting sqref="T16:AT25">
    <cfRule type="cellIs" dxfId="763" priority="8" operator="equal">
      <formula>0</formula>
    </cfRule>
  </conditionalFormatting>
  <conditionalFormatting sqref="AT16:AT25">
    <cfRule type="cellIs" dxfId="762" priority="7" operator="lessThan">
      <formula>0</formula>
    </cfRule>
  </conditionalFormatting>
  <conditionalFormatting sqref="AU16:AU25">
    <cfRule type="cellIs" dxfId="761" priority="5" operator="lessThan">
      <formula>0</formula>
    </cfRule>
    <cfRule type="cellIs" dxfId="76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36" orientation="landscape" r:id="rId1"/>
  <headerFooter alignWithMargins="0"/>
  <colBreaks count="1" manualBreakCount="1">
    <brk id="17" max="1048575" man="1"/>
  </colBreaks>
  <ignoredErrors>
    <ignoredError sqref="M17:M20" formulaRange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HP36"/>
  <sheetViews>
    <sheetView view="pageBreakPreview" topLeftCell="A13" zoomScaleNormal="85" zoomScaleSheetLayoutView="100" workbookViewId="0">
      <pane xSplit="4" topLeftCell="E1" activePane="topRight" state="frozen"/>
      <selection activeCell="AP8" sqref="AP8"/>
      <selection pane="topRight" activeCell="W15" sqref="W15:AG25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2" width="9.42578125" style="1" customWidth="1"/>
    <col min="23" max="25" width="4.5703125" style="1" customWidth="1"/>
    <col min="26" max="26" width="5.5703125" style="1" customWidth="1"/>
    <col min="27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208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W4" s="2"/>
      <c r="X4" s="2"/>
      <c r="Y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W5" s="2"/>
      <c r="X5" s="2"/>
      <c r="Y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W6" s="5"/>
      <c r="X6" s="5"/>
      <c r="Y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208</v>
      </c>
      <c r="AN7" s="67">
        <f>MATCH("SUBTOTAL SALIDA DE ALMACEN",15:15,0)-1</f>
        <v>33</v>
      </c>
      <c r="AR7" s="1"/>
      <c r="AS7" s="1">
        <f>IFERROR(VLOOKUP(AO1,$B$16:$AK$25,$AN$7,FALSE),0)</f>
        <v>0</v>
      </c>
      <c r="AT7" s="1"/>
      <c r="AU7" s="1"/>
      <c r="AY7" s="1"/>
      <c r="AZ7" s="1">
        <f>IFERROR(VLOOKUP(AV1,$B$16:$AK$25,$AN$7,FALSE),0)</f>
        <v>0</v>
      </c>
      <c r="BA7" s="1"/>
      <c r="BB7" s="1"/>
      <c r="BF7" s="1"/>
      <c r="BG7" s="1">
        <f>IFERROR(VLOOKUP(BC1,$B$16:$AK$25,$AN$7,FALSE),0)</f>
        <v>0</v>
      </c>
      <c r="BH7" s="1"/>
      <c r="BI7" s="1"/>
      <c r="BM7" s="1"/>
      <c r="BN7" s="1">
        <f>IFERROR(VLOOKUP(BJ1,$B$16:$AK$25,$AN$7,FALSE),0)</f>
        <v>0</v>
      </c>
      <c r="BO7" s="1"/>
      <c r="BP7" s="1"/>
      <c r="BT7" s="1"/>
      <c r="BU7" s="1">
        <f>IFERROR(VLOOKUP(BQ1,$B$16:$AK$25,$AN$7,FALSE),0)</f>
        <v>0</v>
      </c>
      <c r="BV7" s="1"/>
      <c r="BW7" s="1"/>
      <c r="CA7" s="1"/>
      <c r="CB7" s="1">
        <f>IFERROR(VLOOKUP(BX1,$B$16:$AK$25,$AN$7,FALSE),0)</f>
        <v>0</v>
      </c>
      <c r="CC7" s="1"/>
      <c r="CD7" s="1"/>
      <c r="CH7" s="1"/>
      <c r="CI7" s="1">
        <f>IFERROR(VLOOKUP(CE1,$B$16:$AK$25,$AN$7,FALSE),0)</f>
        <v>0</v>
      </c>
      <c r="CJ7" s="1"/>
      <c r="CK7" s="1"/>
      <c r="CO7" s="1"/>
      <c r="CP7" s="1">
        <f>IFERROR(VLOOKUP(CL1,$B$16:$AK$25,$AN$7,FALSE),0)</f>
        <v>0</v>
      </c>
      <c r="CQ7" s="1"/>
      <c r="CR7" s="1"/>
      <c r="CV7" s="1"/>
      <c r="CW7" s="1">
        <f>IFERROR(VLOOKUP(CS1,$B$16:$AK$25,$AN$7,FALSE),0)</f>
        <v>0</v>
      </c>
      <c r="CX7" s="1"/>
      <c r="CY7" s="1"/>
      <c r="DC7" s="1"/>
      <c r="DD7" s="1">
        <f>IFERROR(VLOOKUP(CZ1,$B$16:$AK$25,$AN$7,FALSE),0)</f>
        <v>0</v>
      </c>
      <c r="DE7" s="1"/>
      <c r="DF7" s="1"/>
      <c r="DJ7" s="1"/>
      <c r="DK7" s="1">
        <f>IFERROR(VLOOKUP(DG1,$B$16:$AK$25,$AN$7,FALSE),0)</f>
        <v>0</v>
      </c>
      <c r="DL7" s="1"/>
      <c r="DM7" s="1"/>
      <c r="DQ7" s="1"/>
      <c r="DR7" s="1">
        <f>IFERROR(VLOOKUP(DN1,$B$16:$AK$25,$AN$7,FALSE),0)</f>
        <v>0</v>
      </c>
      <c r="DS7" s="1"/>
      <c r="DT7" s="1"/>
      <c r="DX7" s="1"/>
      <c r="DY7" s="1">
        <f>IFERROR(VLOOKUP(DU1,$B$16:$AK$25,$AN$7,FALSE),0)</f>
        <v>0</v>
      </c>
      <c r="DZ7" s="1"/>
      <c r="EA7" s="1"/>
      <c r="EE7" s="1"/>
      <c r="EF7" s="1">
        <f>IFERROR(VLOOKUP(EB1,$B$16:$AK$25,$AN$7,FALSE),0)</f>
        <v>0</v>
      </c>
      <c r="EG7" s="1"/>
      <c r="EH7" s="1"/>
      <c r="EL7" s="1"/>
      <c r="EM7" s="1">
        <f>IFERROR(VLOOKUP(EI1,$B$16:$AK$25,$AN$7,FALSE),0)</f>
        <v>0</v>
      </c>
      <c r="EN7" s="1"/>
      <c r="EO7" s="1"/>
      <c r="ES7" s="1"/>
      <c r="ET7" s="1">
        <f>IFERROR(VLOOKUP(EP1,$B$16:$AK$25,$AN$7,FALSE),0)</f>
        <v>0</v>
      </c>
      <c r="EU7" s="1"/>
      <c r="EV7" s="1"/>
      <c r="EZ7" s="1"/>
      <c r="FA7" s="1">
        <f>IFERROR(VLOOKUP(EW1,$B$16:$AK$25,$AN$7,FALSE),0)</f>
        <v>0</v>
      </c>
      <c r="FB7" s="1"/>
      <c r="FC7" s="1"/>
      <c r="FG7" s="1"/>
      <c r="FH7" s="1">
        <f>IFERROR(VLOOKUP(FD1,$B$16:$AK$25,$AN$7,FALSE),0)</f>
        <v>0</v>
      </c>
      <c r="FI7" s="1"/>
      <c r="FJ7" s="1"/>
      <c r="FN7" s="1"/>
      <c r="FO7" s="1">
        <f>IFERROR(VLOOKUP(FK1,$B$16:$AK$25,$AN$7,FALSE),0)</f>
        <v>0</v>
      </c>
      <c r="FP7" s="1"/>
      <c r="FQ7" s="1"/>
      <c r="FU7" s="1"/>
      <c r="FV7" s="1">
        <f>IFERROR(VLOOKUP(FR1,$B$16:$AK$25,$AN$7,FALSE),0)</f>
        <v>0</v>
      </c>
      <c r="FW7" s="1"/>
      <c r="FX7" s="1"/>
      <c r="GB7" s="1"/>
      <c r="GC7" s="1">
        <f>IFERROR(VLOOKUP(FY1,$B$16:$AK$25,$AN$7,FALSE),0)</f>
        <v>0</v>
      </c>
      <c r="GD7" s="1"/>
      <c r="GE7" s="1"/>
      <c r="GI7" s="1"/>
      <c r="GJ7" s="1">
        <f>IFERROR(VLOOKUP(GF1,$B$16:$AK$25,$AN$7,FALSE),0)</f>
        <v>0</v>
      </c>
      <c r="GK7" s="1"/>
      <c r="GL7" s="1"/>
      <c r="GP7" s="1"/>
      <c r="GQ7" s="1">
        <f>IFERROR(VLOOKUP(GM1,$B$16:$AK$25,$AN$7,FALSE),0)</f>
        <v>0</v>
      </c>
      <c r="GR7" s="1"/>
      <c r="GS7" s="1"/>
      <c r="GW7" s="1"/>
      <c r="GX7" s="1">
        <f>IFERROR(VLOOKUP(GT1,$B$16:$AK$25,$AN$7,FALSE),0)</f>
        <v>0</v>
      </c>
      <c r="GY7" s="1"/>
      <c r="GZ7" s="1"/>
      <c r="HD7" s="1"/>
      <c r="HE7" s="1">
        <f>IFERROR(VLOOKUP(HA1,$B$16:$AK$25,$AN$7,FALSE),0)</f>
        <v>0</v>
      </c>
      <c r="HF7" s="1"/>
      <c r="HG7" s="1"/>
      <c r="HK7" s="1"/>
      <c r="HL7" s="1">
        <f>IFERROR(VLOOKUP(HH1,$B$16:$AK$25,$AN$7,FALSE),0)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230</v>
      </c>
      <c r="AT8" s="1"/>
      <c r="AU8" s="1"/>
      <c r="AV8" s="1"/>
      <c r="AW8" s="1"/>
      <c r="AX8" s="1"/>
      <c r="AY8" s="1"/>
      <c r="AZ8" s="1" t="s">
        <v>230</v>
      </c>
      <c r="BA8" s="1"/>
      <c r="BB8" s="1"/>
      <c r="BC8" s="1"/>
      <c r="BD8" s="1"/>
      <c r="BE8" s="1"/>
      <c r="BF8" s="1"/>
      <c r="BG8" s="1" t="s">
        <v>230</v>
      </c>
      <c r="BH8" s="1"/>
      <c r="BI8" s="1"/>
      <c r="BJ8" s="1"/>
      <c r="BK8" s="1"/>
      <c r="BL8" s="1"/>
      <c r="BM8" s="1"/>
      <c r="BN8" s="1" t="s">
        <v>230</v>
      </c>
      <c r="BO8" s="1"/>
      <c r="BP8" s="1"/>
      <c r="BQ8" s="1"/>
      <c r="BR8" s="1"/>
      <c r="BS8" s="1"/>
      <c r="BT8" s="1"/>
      <c r="BU8" s="1" t="s">
        <v>230</v>
      </c>
      <c r="BV8" s="1"/>
      <c r="BW8" s="1"/>
      <c r="BX8" s="1"/>
      <c r="BY8" s="1"/>
      <c r="BZ8" s="1"/>
      <c r="CA8" s="1"/>
      <c r="CB8" s="1" t="s">
        <v>230</v>
      </c>
      <c r="CC8" s="1"/>
      <c r="CD8" s="1"/>
      <c r="CE8" s="1"/>
      <c r="CF8" s="1"/>
      <c r="CG8" s="1"/>
      <c r="CH8" s="1"/>
      <c r="CI8" s="1" t="s">
        <v>230</v>
      </c>
      <c r="CJ8" s="1"/>
      <c r="CK8" s="1"/>
      <c r="CL8" s="1"/>
      <c r="CM8" s="1"/>
      <c r="CN8" s="1"/>
      <c r="CO8" s="1"/>
      <c r="CP8" s="1" t="s">
        <v>230</v>
      </c>
      <c r="CQ8" s="1"/>
      <c r="CR8" s="1"/>
      <c r="CS8" s="1"/>
      <c r="CT8" s="1"/>
      <c r="CU8" s="1"/>
      <c r="CV8" s="1"/>
      <c r="CW8" s="1" t="s">
        <v>230</v>
      </c>
      <c r="CX8" s="1"/>
      <c r="CY8" s="1"/>
      <c r="CZ8" s="1"/>
      <c r="DA8" s="1"/>
      <c r="DB8" s="1"/>
      <c r="DC8" s="1"/>
      <c r="DD8" s="1" t="s">
        <v>230</v>
      </c>
      <c r="DE8" s="1"/>
      <c r="DF8" s="1"/>
      <c r="DG8" s="1"/>
      <c r="DH8" s="1"/>
      <c r="DI8" s="1"/>
      <c r="DJ8" s="1"/>
      <c r="DK8" s="1" t="s">
        <v>230</v>
      </c>
      <c r="DL8" s="1"/>
      <c r="DM8" s="1"/>
      <c r="DN8" s="1"/>
      <c r="DO8" s="1"/>
      <c r="DP8" s="1"/>
      <c r="DQ8" s="1"/>
      <c r="DR8" s="1" t="s">
        <v>230</v>
      </c>
      <c r="DS8" s="1"/>
      <c r="DT8" s="1"/>
      <c r="DU8" s="1"/>
      <c r="DV8" s="1"/>
      <c r="DW8" s="1"/>
      <c r="DX8" s="1"/>
      <c r="DY8" s="1" t="s">
        <v>230</v>
      </c>
      <c r="DZ8" s="1"/>
      <c r="EA8" s="1"/>
      <c r="EB8" s="1"/>
      <c r="EC8" s="1"/>
      <c r="ED8" s="1"/>
      <c r="EE8" s="1"/>
      <c r="EF8" s="1" t="s">
        <v>230</v>
      </c>
      <c r="EG8" s="1"/>
      <c r="EH8" s="1"/>
      <c r="EI8" s="1"/>
      <c r="EJ8" s="1"/>
      <c r="EK8" s="1"/>
      <c r="EL8" s="1"/>
      <c r="EM8" s="1" t="s">
        <v>230</v>
      </c>
      <c r="EN8" s="1"/>
      <c r="EO8" s="1"/>
      <c r="EP8" s="1"/>
      <c r="EQ8" s="1"/>
      <c r="ER8" s="1"/>
      <c r="ES8" s="1"/>
      <c r="ET8" s="1" t="s">
        <v>230</v>
      </c>
      <c r="EU8" s="1"/>
      <c r="EV8" s="1"/>
      <c r="EW8" s="1"/>
      <c r="EX8" s="1"/>
      <c r="EY8" s="1"/>
      <c r="EZ8" s="1"/>
      <c r="FA8" s="1" t="s">
        <v>230</v>
      </c>
      <c r="FB8" s="1"/>
      <c r="FC8" s="1"/>
      <c r="FD8" s="1"/>
      <c r="FE8" s="1"/>
      <c r="FF8" s="1"/>
      <c r="FG8" s="1"/>
      <c r="FH8" s="1" t="s">
        <v>230</v>
      </c>
      <c r="FI8" s="1"/>
      <c r="FJ8" s="1"/>
      <c r="FK8" s="1"/>
      <c r="FL8" s="1"/>
      <c r="FM8" s="1"/>
      <c r="FN8" s="1"/>
      <c r="FO8" s="1" t="s">
        <v>230</v>
      </c>
      <c r="FP8" s="1"/>
      <c r="FQ8" s="1"/>
      <c r="FR8" s="1"/>
      <c r="FS8" s="1"/>
      <c r="FT8" s="1"/>
      <c r="FU8" s="1"/>
      <c r="FV8" s="1" t="s">
        <v>230</v>
      </c>
      <c r="FW8" s="1"/>
      <c r="FX8" s="1"/>
      <c r="FY8" s="1"/>
      <c r="FZ8" s="1"/>
      <c r="GA8" s="1"/>
      <c r="GB8" s="1"/>
      <c r="GC8" s="1" t="s">
        <v>230</v>
      </c>
      <c r="GD8" s="1"/>
      <c r="GE8" s="1"/>
      <c r="GF8" s="1"/>
      <c r="GG8" s="1"/>
      <c r="GH8" s="1"/>
      <c r="GI8" s="1"/>
      <c r="GJ8" s="1" t="s">
        <v>230</v>
      </c>
      <c r="GK8" s="1"/>
      <c r="GL8" s="1"/>
      <c r="GM8" s="1"/>
      <c r="GN8" s="1"/>
      <c r="GO8" s="1"/>
      <c r="GP8" s="1"/>
      <c r="GQ8" s="1" t="s">
        <v>230</v>
      </c>
      <c r="GR8" s="1"/>
      <c r="GS8" s="1"/>
      <c r="GT8" s="1"/>
      <c r="GU8" s="1"/>
      <c r="GV8" s="1"/>
      <c r="GW8" s="1"/>
      <c r="GX8" s="1" t="s">
        <v>230</v>
      </c>
      <c r="GY8" s="1"/>
      <c r="GZ8" s="1"/>
      <c r="HA8" s="1"/>
      <c r="HB8" s="1"/>
      <c r="HC8" s="1"/>
      <c r="HD8" s="1"/>
      <c r="HE8" s="1" t="s">
        <v>230</v>
      </c>
      <c r="HF8" s="1"/>
      <c r="HG8" s="1"/>
      <c r="HH8" s="1"/>
      <c r="HI8" s="1"/>
      <c r="HJ8" s="1"/>
      <c r="HK8" s="1"/>
      <c r="HL8" s="1" t="s">
        <v>230</v>
      </c>
      <c r="HM8" s="1"/>
      <c r="HN8" s="1"/>
    </row>
    <row r="9" spans="1:224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4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33"/>
      <c r="I15" s="159"/>
      <c r="J15" s="135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25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7">
        <f t="shared" ref="AH16:AH25" si="5">SUM(V16:AG16)</f>
        <v>0</v>
      </c>
      <c r="AI16" s="17">
        <f t="shared" ref="AI16:AI25" si="6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7">
        <f t="shared" si="5"/>
        <v>0</v>
      </c>
      <c r="AI17" s="19">
        <f t="shared" si="6"/>
        <v>0</v>
      </c>
      <c r="AJ17" s="295">
        <f t="shared" ref="AJ17:AJ25" si="12">AH17-N17</f>
        <v>0</v>
      </c>
    </row>
    <row r="18" spans="1:36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7">
        <f t="shared" si="5"/>
        <v>0</v>
      </c>
      <c r="AI18" s="19">
        <f t="shared" si="6"/>
        <v>0</v>
      </c>
      <c r="AJ18" s="295">
        <f t="shared" si="12"/>
        <v>0</v>
      </c>
    </row>
    <row r="19" spans="1:36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7">
        <f t="shared" si="5"/>
        <v>0</v>
      </c>
      <c r="AI19" s="19">
        <f t="shared" si="6"/>
        <v>0</v>
      </c>
      <c r="AJ19" s="295">
        <f t="shared" si="12"/>
        <v>0</v>
      </c>
    </row>
    <row r="20" spans="1:36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7">
        <f t="shared" si="5"/>
        <v>0</v>
      </c>
      <c r="AI20" s="19">
        <f t="shared" si="6"/>
        <v>0</v>
      </c>
      <c r="AJ20" s="295">
        <f t="shared" si="12"/>
        <v>0</v>
      </c>
    </row>
    <row r="21" spans="1:36" s="18" customFormat="1" ht="19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>
        <v>0</v>
      </c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7">
        <f t="shared" si="5"/>
        <v>0</v>
      </c>
      <c r="AI21" s="19">
        <f t="shared" si="6"/>
        <v>0</v>
      </c>
      <c r="AJ21" s="295">
        <f t="shared" si="12"/>
        <v>0</v>
      </c>
    </row>
    <row r="22" spans="1:36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7">
        <f t="shared" si="5"/>
        <v>0</v>
      </c>
      <c r="AI22" s="19">
        <f t="shared" si="6"/>
        <v>0</v>
      </c>
      <c r="AJ22" s="295">
        <f t="shared" si="12"/>
        <v>0</v>
      </c>
    </row>
    <row r="23" spans="1:36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7">
        <f t="shared" si="5"/>
        <v>0</v>
      </c>
      <c r="AI23" s="19">
        <f t="shared" si="6"/>
        <v>0</v>
      </c>
      <c r="AJ23" s="295">
        <f t="shared" si="12"/>
        <v>0</v>
      </c>
    </row>
    <row r="24" spans="1:36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7">
        <f t="shared" si="5"/>
        <v>0</v>
      </c>
      <c r="AI24" s="19">
        <f t="shared" si="6"/>
        <v>0</v>
      </c>
      <c r="AJ24" s="295">
        <f t="shared" si="12"/>
        <v>0</v>
      </c>
    </row>
    <row r="25" spans="1:36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5"/>
        <v>0</v>
      </c>
      <c r="AI25" s="19">
        <f t="shared" si="6"/>
        <v>0</v>
      </c>
      <c r="AJ25" s="295">
        <f t="shared" si="12"/>
        <v>0</v>
      </c>
    </row>
    <row r="26" spans="1:36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ht="13.35" customHeight="1" x14ac:dyDescent="0.25">
      <c r="A27" s="177"/>
      <c r="B27" s="23"/>
      <c r="C27" s="45"/>
      <c r="D27" s="46"/>
      <c r="E27" s="28"/>
      <c r="F27" s="186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35" customHeight="1" thickBot="1" x14ac:dyDescent="0.3">
      <c r="A28" s="187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6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spans="1:36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6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7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7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7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O35" s="1"/>
      <c r="AP35" s="1"/>
      <c r="AQ35" s="1"/>
      <c r="AR35" s="1"/>
      <c r="AS35" s="1"/>
      <c r="AT35" s="1"/>
      <c r="AU35" s="1"/>
    </row>
    <row r="36" spans="3:47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22:B25 E15:L25 S16:S25 V15:AG25" name="Rango1_3"/>
    <protectedRange sqref="Q7:Q10" name="Rango1_3_1_1"/>
    <protectedRange sqref="O7:P10 D7:D12" name="Rango1_3_2"/>
    <protectedRange sqref="B16:B21" name="Rango1_3_3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I14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</mergeCells>
  <conditionalFormatting sqref="D8">
    <cfRule type="duplicateValues" dxfId="759" priority="4"/>
  </conditionalFormatting>
  <conditionalFormatting sqref="O7">
    <cfRule type="duplicateValues" dxfId="758" priority="3"/>
  </conditionalFormatting>
  <conditionalFormatting sqref="O8">
    <cfRule type="duplicateValues" dxfId="757" priority="2"/>
  </conditionalFormatting>
  <conditionalFormatting sqref="O10">
    <cfRule type="duplicateValues" dxfId="756" priority="1"/>
  </conditionalFormatting>
  <conditionalFormatting sqref="T16:AI25">
    <cfRule type="cellIs" dxfId="755" priority="8" operator="equal">
      <formula>0</formula>
    </cfRule>
  </conditionalFormatting>
  <conditionalFormatting sqref="AI16:AI25">
    <cfRule type="cellIs" dxfId="754" priority="7" operator="lessThan">
      <formula>0</formula>
    </cfRule>
  </conditionalFormatting>
  <conditionalFormatting sqref="AJ16:AJ25">
    <cfRule type="cellIs" dxfId="753" priority="5" operator="lessThan">
      <formula>0</formula>
    </cfRule>
    <cfRule type="cellIs" dxfId="75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8:M19" formulaRange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Y23"/>
    </sheetView>
  </sheetViews>
  <sheetFormatPr baseColWidth="10" defaultColWidth="11.42578125" defaultRowHeight="12.75" x14ac:dyDescent="0.25"/>
  <cols>
    <col min="1" max="1" width="8.42578125" style="1" customWidth="1"/>
    <col min="2" max="2" width="9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209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209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230</v>
      </c>
      <c r="AQ8" s="1"/>
      <c r="AR8" s="1"/>
      <c r="AS8" s="1"/>
      <c r="AT8" s="1"/>
      <c r="AU8" s="1"/>
      <c r="AV8" s="1"/>
      <c r="AW8" s="1" t="s">
        <v>230</v>
      </c>
      <c r="AX8" s="1"/>
      <c r="AY8" s="1"/>
      <c r="AZ8" s="1"/>
      <c r="BA8" s="1"/>
      <c r="BB8" s="1"/>
      <c r="BC8" s="1"/>
      <c r="BD8" s="1" t="s">
        <v>230</v>
      </c>
      <c r="BE8" s="1"/>
      <c r="BF8" s="1"/>
      <c r="BG8" s="1"/>
      <c r="BH8" s="1"/>
      <c r="BI8" s="1"/>
      <c r="BJ8" s="1"/>
      <c r="BK8" s="1" t="s">
        <v>230</v>
      </c>
      <c r="BL8" s="1"/>
      <c r="BM8" s="1"/>
      <c r="BN8" s="1"/>
      <c r="BO8" s="1"/>
      <c r="BP8" s="1"/>
      <c r="BQ8" s="1"/>
      <c r="BR8" s="1" t="s">
        <v>230</v>
      </c>
      <c r="BS8" s="1"/>
      <c r="BT8" s="1"/>
      <c r="BU8" s="1"/>
      <c r="BV8" s="1"/>
      <c r="BW8" s="1"/>
      <c r="BX8" s="1"/>
      <c r="BY8" s="1" t="s">
        <v>230</v>
      </c>
      <c r="BZ8" s="1"/>
      <c r="CA8" s="1"/>
      <c r="CB8" s="1"/>
      <c r="CC8" s="1"/>
      <c r="CD8" s="1"/>
      <c r="CE8" s="1"/>
      <c r="CF8" s="1" t="s">
        <v>230</v>
      </c>
      <c r="CG8" s="1"/>
      <c r="CH8" s="1"/>
      <c r="CI8" s="1"/>
      <c r="CJ8" s="1"/>
      <c r="CK8" s="1"/>
      <c r="CL8" s="1"/>
      <c r="CM8" s="1" t="s">
        <v>230</v>
      </c>
      <c r="CN8" s="1"/>
      <c r="CO8" s="1"/>
      <c r="CP8" s="1"/>
      <c r="CQ8" s="1"/>
      <c r="CR8" s="1"/>
      <c r="CS8" s="1"/>
      <c r="CT8" s="1" t="s">
        <v>230</v>
      </c>
      <c r="CU8" s="1"/>
      <c r="CV8" s="1"/>
      <c r="CW8" s="1"/>
      <c r="CX8" s="1"/>
      <c r="CY8" s="1"/>
      <c r="CZ8" s="1"/>
      <c r="DA8" s="1" t="s">
        <v>230</v>
      </c>
      <c r="DB8" s="1"/>
      <c r="DC8" s="1"/>
      <c r="DD8" s="1"/>
      <c r="DE8" s="1"/>
      <c r="DF8" s="1"/>
      <c r="DG8" s="1"/>
      <c r="DH8" s="1" t="s">
        <v>230</v>
      </c>
      <c r="DI8" s="1"/>
      <c r="DJ8" s="1"/>
      <c r="DK8" s="1"/>
      <c r="DL8" s="1"/>
      <c r="DM8" s="1"/>
      <c r="DN8" s="1"/>
      <c r="DO8" s="1" t="s">
        <v>230</v>
      </c>
      <c r="DP8" s="1"/>
      <c r="DQ8" s="1"/>
      <c r="DR8" s="1"/>
      <c r="DS8" s="1"/>
      <c r="DT8" s="1"/>
      <c r="DU8" s="1"/>
      <c r="DV8" s="1" t="s">
        <v>230</v>
      </c>
      <c r="DW8" s="1"/>
      <c r="DX8" s="1"/>
      <c r="DY8" s="1"/>
      <c r="DZ8" s="1"/>
      <c r="EA8" s="1"/>
      <c r="EB8" s="1"/>
      <c r="EC8" s="1" t="s">
        <v>230</v>
      </c>
      <c r="ED8" s="1"/>
      <c r="EE8" s="1"/>
      <c r="EF8" s="1"/>
      <c r="EG8" s="1"/>
      <c r="EH8" s="1"/>
      <c r="EI8" s="1"/>
      <c r="EJ8" s="1" t="s">
        <v>230</v>
      </c>
      <c r="EK8" s="1"/>
      <c r="EL8" s="1"/>
      <c r="EM8" s="1"/>
      <c r="EN8" s="1"/>
      <c r="EO8" s="1"/>
      <c r="EP8" s="1"/>
      <c r="EQ8" s="1" t="s">
        <v>230</v>
      </c>
      <c r="ER8" s="1"/>
      <c r="ES8" s="1"/>
      <c r="ET8" s="1"/>
      <c r="EU8" s="1"/>
      <c r="EV8" s="1"/>
      <c r="EW8" s="1"/>
      <c r="EX8" s="1" t="s">
        <v>230</v>
      </c>
      <c r="EY8" s="1"/>
      <c r="EZ8" s="1"/>
      <c r="FA8" s="1"/>
      <c r="FB8" s="1"/>
      <c r="FC8" s="1"/>
      <c r="FD8" s="1"/>
      <c r="FE8" s="1" t="s">
        <v>230</v>
      </c>
      <c r="FF8" s="1"/>
      <c r="FG8" s="1"/>
      <c r="FH8" s="1"/>
      <c r="FI8" s="1"/>
      <c r="FJ8" s="1"/>
      <c r="FK8" s="1"/>
      <c r="FL8" s="1" t="s">
        <v>230</v>
      </c>
      <c r="FM8" s="1"/>
      <c r="FN8" s="1"/>
      <c r="FO8" s="1"/>
      <c r="FP8" s="1"/>
      <c r="FQ8" s="1"/>
      <c r="FR8" s="1"/>
      <c r="FS8" s="1" t="s">
        <v>230</v>
      </c>
      <c r="FT8" s="1"/>
      <c r="FU8" s="1"/>
      <c r="FV8" s="1"/>
      <c r="FW8" s="1"/>
      <c r="FX8" s="1"/>
      <c r="FY8" s="1"/>
      <c r="FZ8" s="1" t="s">
        <v>230</v>
      </c>
      <c r="GA8" s="1"/>
      <c r="GB8" s="1"/>
      <c r="GC8" s="1"/>
      <c r="GD8" s="1"/>
      <c r="GE8" s="1"/>
      <c r="GF8" s="1"/>
      <c r="GG8" s="1" t="s">
        <v>230</v>
      </c>
      <c r="GH8" s="1"/>
      <c r="GI8" s="1"/>
      <c r="GJ8" s="1"/>
      <c r="GK8" s="1"/>
      <c r="GL8" s="1"/>
      <c r="GM8" s="1"/>
      <c r="GN8" s="1" t="s">
        <v>230</v>
      </c>
      <c r="GO8" s="1"/>
      <c r="GP8" s="1"/>
      <c r="GQ8" s="1"/>
      <c r="GR8" s="1"/>
      <c r="GS8" s="1"/>
      <c r="GT8" s="1"/>
      <c r="GU8" s="1" t="s">
        <v>230</v>
      </c>
      <c r="GV8" s="1"/>
      <c r="GW8" s="1"/>
      <c r="GX8" s="1"/>
      <c r="GY8" s="1"/>
      <c r="GZ8" s="1"/>
      <c r="HA8" s="1"/>
      <c r="HB8" s="1" t="s">
        <v>230</v>
      </c>
      <c r="HC8" s="1"/>
      <c r="HD8" s="1"/>
      <c r="HE8" s="1"/>
      <c r="HF8" s="1"/>
      <c r="HG8" s="1"/>
      <c r="HH8" s="1"/>
      <c r="HI8" s="1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60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89"/>
      <c r="F15" s="169"/>
      <c r="G15" s="157"/>
      <c r="H15" s="190"/>
      <c r="I15" s="184"/>
      <c r="J15" s="185"/>
      <c r="K15" s="173"/>
      <c r="L15" s="18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17">
        <f t="shared" ref="Z17:Z26" si="12">+O17-Y17</f>
        <v>0</v>
      </c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3">AE17-N17</f>
        <v>0</v>
      </c>
    </row>
    <row r="18" spans="1:33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19">
        <f t="shared" si="12"/>
        <v>0</v>
      </c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3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19">
        <f t="shared" si="12"/>
        <v>0</v>
      </c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3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19">
        <f t="shared" si="12"/>
        <v>0</v>
      </c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3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19">
        <f t="shared" si="12"/>
        <v>0</v>
      </c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3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19">
        <f t="shared" si="12"/>
        <v>0</v>
      </c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3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19">
        <f t="shared" si="12"/>
        <v>0</v>
      </c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3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19">
        <f t="shared" si="12"/>
        <v>0</v>
      </c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3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9">
        <f t="shared" si="12"/>
        <v>0</v>
      </c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3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  <c r="Z26" s="19">
        <f t="shared" si="12"/>
        <v>0</v>
      </c>
    </row>
    <row r="27" spans="1:33" s="18" customFormat="1" ht="13.35" customHeight="1" x14ac:dyDescent="0.25">
      <c r="A27" s="177"/>
      <c r="B27" s="23"/>
      <c r="C27" s="45"/>
      <c r="D27" s="46"/>
      <c r="E27" s="28"/>
      <c r="F27" s="28"/>
      <c r="G27" s="17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E15:L25 S16:S25 AA17:AD25 V17:Y25 V15:AD16" name="Rango1_3_1"/>
    <protectedRange sqref="Q7:Q10" name="Rango1_3_1_2"/>
    <protectedRange sqref="O7:P10 D7:D10 D12" name="Rango1_3_2"/>
    <protectedRange sqref="D11" name="Rango1_3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751" priority="4"/>
  </conditionalFormatting>
  <conditionalFormatting sqref="O7">
    <cfRule type="duplicateValues" dxfId="750" priority="3"/>
  </conditionalFormatting>
  <conditionalFormatting sqref="O8">
    <cfRule type="duplicateValues" dxfId="749" priority="2"/>
  </conditionalFormatting>
  <conditionalFormatting sqref="O10">
    <cfRule type="duplicateValues" dxfId="748" priority="1"/>
  </conditionalFormatting>
  <conditionalFormatting sqref="T16:AD16 T17:Y25 AA17:AD25">
    <cfRule type="cellIs" dxfId="747" priority="23" operator="equal">
      <formula>0</formula>
    </cfRule>
  </conditionalFormatting>
  <conditionalFormatting sqref="Z17:Z26">
    <cfRule type="cellIs" dxfId="746" priority="9" operator="lessThan">
      <formula>0</formula>
    </cfRule>
    <cfRule type="cellIs" dxfId="745" priority="10" operator="equal">
      <formula>0</formula>
    </cfRule>
  </conditionalFormatting>
  <conditionalFormatting sqref="AE16:AF25">
    <cfRule type="cellIs" dxfId="744" priority="8" operator="equal">
      <formula>0</formula>
    </cfRule>
  </conditionalFormatting>
  <conditionalFormatting sqref="AF16:AF25">
    <cfRule type="cellIs" dxfId="743" priority="7" operator="lessThan">
      <formula>0</formula>
    </cfRule>
  </conditionalFormatting>
  <conditionalFormatting sqref="AG16:AG25">
    <cfRule type="cellIs" dxfId="742" priority="5" operator="lessThan">
      <formula>0</formula>
    </cfRule>
    <cfRule type="cellIs" dxfId="741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7:M21" formulaRange="1"/>
  </ignoredError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M38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E15" sqref="E15:I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5703125" style="1" customWidth="1"/>
    <col min="9" max="9" width="6.42578125" style="1" customWidth="1"/>
    <col min="10" max="10" width="4.42578125" style="1" customWidth="1"/>
    <col min="11" max="12" width="4.5703125" style="1" customWidth="1"/>
    <col min="13" max="14" width="7" style="1" customWidth="1"/>
    <col min="15" max="15" width="9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210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N7" s="112" t="s">
        <v>204</v>
      </c>
      <c r="O7" s="118"/>
      <c r="P7" s="115"/>
      <c r="Q7" s="115"/>
      <c r="R7" s="5"/>
      <c r="S7" s="2"/>
      <c r="T7" s="5"/>
      <c r="V7" s="5"/>
      <c r="AG7" s="80">
        <v>210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230</v>
      </c>
      <c r="AQ8" s="1"/>
      <c r="AR8" s="1"/>
      <c r="AS8" s="1"/>
      <c r="AT8" s="1"/>
      <c r="AU8" s="1"/>
      <c r="AV8" s="1"/>
      <c r="AW8" s="1" t="s">
        <v>230</v>
      </c>
      <c r="AX8" s="1"/>
      <c r="AY8" s="1"/>
      <c r="AZ8" s="1"/>
      <c r="BA8" s="1"/>
      <c r="BB8" s="1"/>
      <c r="BC8" s="1"/>
      <c r="BD8" s="1" t="s">
        <v>230</v>
      </c>
      <c r="BE8" s="1"/>
      <c r="BF8" s="1"/>
      <c r="BG8" s="1"/>
      <c r="BH8" s="1"/>
      <c r="BI8" s="1"/>
      <c r="BJ8" s="1"/>
      <c r="BK8" s="1" t="s">
        <v>230</v>
      </c>
      <c r="BL8" s="1"/>
      <c r="BM8" s="1"/>
      <c r="BN8" s="1"/>
      <c r="BO8" s="1"/>
      <c r="BP8" s="1"/>
      <c r="BQ8" s="1"/>
      <c r="BR8" s="1" t="s">
        <v>230</v>
      </c>
      <c r="BS8" s="1"/>
      <c r="BT8" s="1"/>
      <c r="BU8" s="1"/>
      <c r="BV8" s="1"/>
      <c r="BW8" s="1"/>
      <c r="BX8" s="1"/>
      <c r="BY8" s="1" t="s">
        <v>230</v>
      </c>
      <c r="BZ8" s="1"/>
      <c r="CA8" s="1"/>
      <c r="CB8" s="1"/>
      <c r="CC8" s="1"/>
      <c r="CD8" s="1"/>
      <c r="CE8" s="1"/>
      <c r="CF8" s="1" t="s">
        <v>230</v>
      </c>
      <c r="CG8" s="1"/>
      <c r="CH8" s="1"/>
      <c r="CI8" s="1"/>
      <c r="CJ8" s="1"/>
      <c r="CK8" s="1"/>
      <c r="CL8" s="1"/>
      <c r="CM8" s="1" t="s">
        <v>230</v>
      </c>
      <c r="CN8" s="1"/>
      <c r="CO8" s="1"/>
      <c r="CP8" s="1"/>
      <c r="CQ8" s="1"/>
      <c r="CR8" s="1"/>
      <c r="CS8" s="1"/>
      <c r="CT8" s="1" t="s">
        <v>230</v>
      </c>
      <c r="CU8" s="1"/>
      <c r="CV8" s="1"/>
      <c r="CW8" s="1"/>
      <c r="CX8" s="1"/>
      <c r="CY8" s="1"/>
      <c r="CZ8" s="1"/>
      <c r="DA8" s="1" t="s">
        <v>230</v>
      </c>
      <c r="DB8" s="1"/>
      <c r="DC8" s="1"/>
      <c r="DD8" s="1"/>
      <c r="DE8" s="1"/>
      <c r="DF8" s="1"/>
      <c r="DG8" s="1"/>
      <c r="DH8" s="1" t="s">
        <v>230</v>
      </c>
      <c r="DI8" s="1"/>
      <c r="DJ8" s="1"/>
      <c r="DK8" s="1"/>
      <c r="DL8" s="1"/>
      <c r="DM8" s="1"/>
      <c r="DN8" s="1"/>
      <c r="DO8" s="1" t="s">
        <v>230</v>
      </c>
      <c r="DP8" s="1"/>
      <c r="DQ8" s="1"/>
      <c r="DR8" s="1"/>
      <c r="DS8" s="1"/>
      <c r="DT8" s="1"/>
      <c r="DU8" s="1"/>
      <c r="DV8" s="1" t="s">
        <v>230</v>
      </c>
      <c r="DW8" s="1"/>
      <c r="DX8" s="1"/>
      <c r="DY8" s="1"/>
      <c r="DZ8" s="1"/>
      <c r="EA8" s="1"/>
      <c r="EB8" s="1"/>
      <c r="EC8" s="1" t="s">
        <v>230</v>
      </c>
      <c r="ED8" s="1"/>
      <c r="EE8" s="1"/>
      <c r="EF8" s="1"/>
      <c r="EG8" s="1"/>
      <c r="EH8" s="1"/>
      <c r="EI8" s="1"/>
      <c r="EJ8" s="1" t="s">
        <v>230</v>
      </c>
      <c r="EK8" s="1"/>
      <c r="EL8" s="1"/>
      <c r="EM8" s="1"/>
      <c r="EN8" s="1"/>
      <c r="EO8" s="1"/>
      <c r="EP8" s="1"/>
      <c r="EQ8" s="1" t="s">
        <v>230</v>
      </c>
      <c r="ER8" s="1"/>
      <c r="ES8" s="1"/>
      <c r="ET8" s="1"/>
      <c r="EU8" s="1"/>
      <c r="EV8" s="1"/>
      <c r="EW8" s="1"/>
      <c r="EX8" s="1" t="s">
        <v>230</v>
      </c>
      <c r="EY8" s="1"/>
      <c r="EZ8" s="1"/>
      <c r="FA8" s="1"/>
      <c r="FB8" s="1"/>
      <c r="FC8" s="1"/>
      <c r="FD8" s="1"/>
      <c r="FE8" s="1" t="s">
        <v>230</v>
      </c>
      <c r="FF8" s="1"/>
      <c r="FG8" s="1"/>
      <c r="FH8" s="1"/>
      <c r="FI8" s="1"/>
      <c r="FJ8" s="1"/>
      <c r="FK8" s="1"/>
      <c r="FL8" s="1" t="s">
        <v>230</v>
      </c>
      <c r="FM8" s="1"/>
      <c r="FN8" s="1"/>
      <c r="FO8" s="1"/>
      <c r="FP8" s="1"/>
      <c r="FQ8" s="1"/>
      <c r="FR8" s="1"/>
      <c r="FS8" s="1" t="s">
        <v>230</v>
      </c>
      <c r="FT8" s="1"/>
      <c r="FU8" s="1"/>
      <c r="FV8" s="1"/>
      <c r="FW8" s="1"/>
      <c r="FX8" s="1"/>
      <c r="FY8" s="1"/>
      <c r="FZ8" s="1" t="s">
        <v>230</v>
      </c>
      <c r="GA8" s="1"/>
      <c r="GB8" s="1"/>
      <c r="GC8" s="1"/>
      <c r="GD8" s="1"/>
      <c r="GE8" s="1"/>
      <c r="GF8" s="1"/>
      <c r="GG8" s="1" t="s">
        <v>230</v>
      </c>
      <c r="GH8" s="1"/>
      <c r="GI8" s="1"/>
      <c r="GJ8" s="1"/>
      <c r="GK8" s="1"/>
      <c r="GL8" s="1"/>
      <c r="GM8" s="1"/>
      <c r="GN8" s="1" t="s">
        <v>230</v>
      </c>
      <c r="GO8" s="1"/>
      <c r="GP8" s="1"/>
      <c r="GQ8" s="1"/>
      <c r="GR8" s="1"/>
      <c r="GS8" s="1"/>
      <c r="GT8" s="1"/>
      <c r="GU8" s="1" t="s">
        <v>230</v>
      </c>
      <c r="GV8" s="1"/>
      <c r="GW8" s="1"/>
      <c r="GX8" s="1"/>
      <c r="GY8" s="1"/>
      <c r="GZ8" s="1"/>
      <c r="HA8" s="1"/>
      <c r="HB8" s="1" t="s">
        <v>230</v>
      </c>
      <c r="HC8" s="1"/>
      <c r="HD8" s="1"/>
      <c r="HE8" s="1"/>
      <c r="HF8" s="1"/>
      <c r="HG8" s="1"/>
      <c r="HH8" s="1"/>
      <c r="HI8" s="1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90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89"/>
      <c r="F15" s="169"/>
      <c r="G15" s="157"/>
      <c r="H15" s="190"/>
      <c r="I15" s="184"/>
      <c r="J15" s="185"/>
      <c r="K15" s="173"/>
      <c r="L15" s="180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/>
      <c r="U15" s="11"/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81"/>
      <c r="M16" s="33">
        <f t="shared" ref="M16:M25" si="4">SUM(E16:I16)</f>
        <v>0</v>
      </c>
      <c r="N16" s="95"/>
      <c r="O16" s="29">
        <f t="shared" ref="O16:O25" si="5"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/>
      <c r="U16" s="15"/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6">SUM(V16:AD16)</f>
        <v>0</v>
      </c>
      <c r="AF16" s="17">
        <f t="shared" ref="AF16:AF25" si="7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81"/>
      <c r="M17" s="33">
        <f t="shared" si="4"/>
        <v>0</v>
      </c>
      <c r="N17" s="95"/>
      <c r="O17" s="29">
        <f t="shared" si="5"/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/>
      <c r="U17" s="15"/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6"/>
        <v>0</v>
      </c>
      <c r="AF17" s="19">
        <f t="shared" si="7"/>
        <v>0</v>
      </c>
      <c r="AG17" s="295">
        <f t="shared" ref="AG17:AG25" si="10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81"/>
      <c r="M18" s="33">
        <f t="shared" si="4"/>
        <v>0</v>
      </c>
      <c r="N18" s="95"/>
      <c r="O18" s="29">
        <f t="shared" si="5"/>
        <v>0</v>
      </c>
      <c r="P18" s="35">
        <f t="shared" si="8"/>
        <v>0</v>
      </c>
      <c r="Q18" s="36">
        <f t="shared" si="9"/>
        <v>0</v>
      </c>
      <c r="S18" s="88"/>
      <c r="T18" s="19"/>
      <c r="U18" s="15"/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6"/>
        <v>0</v>
      </c>
      <c r="AF18" s="19">
        <f t="shared" si="7"/>
        <v>0</v>
      </c>
      <c r="AG18" s="295">
        <f t="shared" si="10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81"/>
      <c r="M19" s="33">
        <f t="shared" si="4"/>
        <v>0</v>
      </c>
      <c r="N19" s="95"/>
      <c r="O19" s="29">
        <f t="shared" si="5"/>
        <v>0</v>
      </c>
      <c r="P19" s="35">
        <f t="shared" si="8"/>
        <v>0</v>
      </c>
      <c r="Q19" s="36">
        <f t="shared" si="9"/>
        <v>0</v>
      </c>
      <c r="R19" s="20"/>
      <c r="S19" s="89"/>
      <c r="T19" s="19"/>
      <c r="U19" s="15"/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6"/>
        <v>0</v>
      </c>
      <c r="AF19" s="19">
        <f t="shared" si="7"/>
        <v>0</v>
      </c>
      <c r="AG19" s="295">
        <f t="shared" si="10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81"/>
      <c r="M20" s="33">
        <f t="shared" si="4"/>
        <v>0</v>
      </c>
      <c r="N20" s="95"/>
      <c r="O20" s="29">
        <f t="shared" si="5"/>
        <v>0</v>
      </c>
      <c r="P20" s="35">
        <f t="shared" si="8"/>
        <v>0</v>
      </c>
      <c r="Q20" s="36">
        <f t="shared" si="9"/>
        <v>0</v>
      </c>
      <c r="S20" s="88"/>
      <c r="T20" s="19"/>
      <c r="U20" s="15"/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6"/>
        <v>0</v>
      </c>
      <c r="AF20" s="19">
        <f t="shared" si="7"/>
        <v>0</v>
      </c>
      <c r="AG20" s="295">
        <f t="shared" si="10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81"/>
      <c r="M21" s="33">
        <f t="shared" si="4"/>
        <v>0</v>
      </c>
      <c r="N21" s="95"/>
      <c r="O21" s="29">
        <f t="shared" si="5"/>
        <v>0</v>
      </c>
      <c r="P21" s="35">
        <f t="shared" si="8"/>
        <v>0</v>
      </c>
      <c r="Q21" s="36">
        <f t="shared" si="9"/>
        <v>0</v>
      </c>
      <c r="S21" s="88"/>
      <c r="T21" s="19"/>
      <c r="U21" s="15"/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6"/>
        <v>0</v>
      </c>
      <c r="AF21" s="19">
        <f t="shared" si="7"/>
        <v>0</v>
      </c>
      <c r="AG21" s="295">
        <f t="shared" si="10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82"/>
      <c r="M22" s="33">
        <f t="shared" si="4"/>
        <v>0</v>
      </c>
      <c r="N22" s="95"/>
      <c r="O22" s="29">
        <f t="shared" si="5"/>
        <v>0</v>
      </c>
      <c r="P22" s="35">
        <f t="shared" si="8"/>
        <v>0</v>
      </c>
      <c r="Q22" s="36">
        <f t="shared" si="9"/>
        <v>0</v>
      </c>
      <c r="S22" s="88"/>
      <c r="T22" s="19"/>
      <c r="U22" s="15"/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6"/>
        <v>0</v>
      </c>
      <c r="AF22" s="19">
        <f t="shared" si="7"/>
        <v>0</v>
      </c>
      <c r="AG22" s="295">
        <f t="shared" si="10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82"/>
      <c r="M23" s="33">
        <f t="shared" si="4"/>
        <v>0</v>
      </c>
      <c r="N23" s="95"/>
      <c r="O23" s="29">
        <f t="shared" si="5"/>
        <v>0</v>
      </c>
      <c r="P23" s="35">
        <f t="shared" si="8"/>
        <v>0</v>
      </c>
      <c r="Q23" s="36">
        <f t="shared" si="9"/>
        <v>0</v>
      </c>
      <c r="S23" s="88"/>
      <c r="T23" s="19"/>
      <c r="U23" s="15"/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6"/>
        <v>0</v>
      </c>
      <c r="AF23" s="19">
        <f t="shared" si="7"/>
        <v>0</v>
      </c>
      <c r="AG23" s="295">
        <f t="shared" si="10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82"/>
      <c r="M24" s="33">
        <f t="shared" si="4"/>
        <v>0</v>
      </c>
      <c r="N24" s="95"/>
      <c r="O24" s="29">
        <f t="shared" si="5"/>
        <v>0</v>
      </c>
      <c r="P24" s="35">
        <f t="shared" si="8"/>
        <v>0</v>
      </c>
      <c r="Q24" s="36">
        <f t="shared" si="9"/>
        <v>0</v>
      </c>
      <c r="S24" s="88"/>
      <c r="T24" s="19"/>
      <c r="U24" s="15"/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6"/>
        <v>0</v>
      </c>
      <c r="AF24" s="19">
        <f t="shared" si="7"/>
        <v>0</v>
      </c>
      <c r="AG24" s="295">
        <f t="shared" si="10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83"/>
      <c r="M25" s="33">
        <f t="shared" si="4"/>
        <v>0</v>
      </c>
      <c r="N25" s="39"/>
      <c r="O25" s="29">
        <f t="shared" si="5"/>
        <v>0</v>
      </c>
      <c r="P25" s="35">
        <f t="shared" si="8"/>
        <v>0</v>
      </c>
      <c r="Q25" s="36">
        <f t="shared" si="9"/>
        <v>0</v>
      </c>
      <c r="S25" s="88"/>
      <c r="T25" s="19"/>
      <c r="U25" s="15"/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6"/>
        <v>0</v>
      </c>
      <c r="AF25" s="19">
        <f t="shared" si="7"/>
        <v>0</v>
      </c>
      <c r="AG25" s="295">
        <f t="shared" si="10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05"/>
      <c r="B27" s="23"/>
      <c r="C27" s="45"/>
      <c r="D27" s="46"/>
      <c r="E27" s="28"/>
      <c r="F27" s="28"/>
      <c r="G27" s="17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05"/>
      <c r="B28" s="23"/>
      <c r="C28" s="45"/>
      <c r="D28" s="46"/>
      <c r="E28" s="28"/>
      <c r="F28" s="28"/>
      <c r="G28" s="17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x14ac:dyDescent="0.25">
      <c r="A29" s="105"/>
      <c r="B29" s="23"/>
      <c r="C29" s="45"/>
      <c r="D29" s="46"/>
      <c r="E29" s="28"/>
      <c r="F29" s="28"/>
      <c r="G29" s="17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33" s="18" customFormat="1" ht="13.35" customHeight="1" thickBot="1" x14ac:dyDescent="0.3">
      <c r="A30" s="111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33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</row>
    <row r="32" spans="1:33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44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44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  <row r="38" spans="3:44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L38" s="1"/>
      <c r="AM38" s="1"/>
      <c r="AN38" s="1"/>
      <c r="AO38" s="1"/>
      <c r="AP38" s="1"/>
      <c r="AQ38" s="1"/>
      <c r="AR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E15:L25 S16:S25 V15:AD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4:O34"/>
    <mergeCell ref="P34:Q34"/>
    <mergeCell ref="N35:Q35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740" priority="4"/>
  </conditionalFormatting>
  <conditionalFormatting sqref="O7">
    <cfRule type="duplicateValues" dxfId="739" priority="3"/>
  </conditionalFormatting>
  <conditionalFormatting sqref="O8">
    <cfRule type="duplicateValues" dxfId="738" priority="2"/>
  </conditionalFormatting>
  <conditionalFormatting sqref="O10">
    <cfRule type="duplicateValues" dxfId="737" priority="1"/>
  </conditionalFormatting>
  <conditionalFormatting sqref="T16:AF25">
    <cfRule type="cellIs" dxfId="736" priority="8" operator="equal">
      <formula>0</formula>
    </cfRule>
  </conditionalFormatting>
  <conditionalFormatting sqref="AF16:AF25">
    <cfRule type="cellIs" dxfId="735" priority="7" operator="lessThan">
      <formula>0</formula>
    </cfRule>
  </conditionalFormatting>
  <conditionalFormatting sqref="AG16:AG25">
    <cfRule type="cellIs" dxfId="734" priority="5" operator="lessThan">
      <formula>0</formula>
    </cfRule>
    <cfRule type="cellIs" dxfId="733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20" formulaRange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O37"/>
  <sheetViews>
    <sheetView view="pageBreakPreview" zoomScale="110" zoomScaleNormal="85" zoomScaleSheetLayoutView="110" workbookViewId="0">
      <pane xSplit="4" topLeftCell="E1" activePane="topRight" state="frozen"/>
      <selection activeCell="AP8" sqref="AP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2" width="4.5703125" style="1" customWidth="1"/>
    <col min="13" max="14" width="7" style="1" customWidth="1"/>
    <col min="15" max="15" width="9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2" width="4.5703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I2" s="80">
        <v>211</v>
      </c>
      <c r="AJ2" s="80">
        <f>D8</f>
        <v>0</v>
      </c>
      <c r="AK2" s="80">
        <f>O10</f>
        <v>0</v>
      </c>
      <c r="AL2" s="80">
        <f>O9</f>
        <v>0</v>
      </c>
      <c r="AM2" s="82">
        <f>O7</f>
        <v>0</v>
      </c>
      <c r="AN2" s="83">
        <f>IFERROR(VLOOKUP(AN1,$B$16:$AH$25,$S$13,FALSE),0)</f>
        <v>0</v>
      </c>
      <c r="AO2" s="84">
        <f>IFERROR(VLOOKUP(AN1,$B$16:$AH$25,$M$13,FALSE),0)</f>
        <v>60</v>
      </c>
      <c r="AP2" s="84">
        <f>IFERROR(VLOOKUP(AN1,$B$16:$AH$25,$T$13,FALSE),0)</f>
        <v>-60</v>
      </c>
      <c r="AQ2" s="84">
        <f>IFERROR(VLOOKUP(AN1,$B$16:$AH$25,$N$13,FALSE),0)</f>
        <v>45</v>
      </c>
      <c r="AR2" s="84">
        <f>IFERROR(VLOOKUP(AN1,$B$16:$AH$25,$O$13,FALSE),0)</f>
        <v>0</v>
      </c>
      <c r="AS2" s="84">
        <f>IFERROR(VLOOKUP(AN1,$B$16:$AH$25,$P$13,FALSE),0)</f>
        <v>0</v>
      </c>
      <c r="AT2" s="85">
        <f>IFERROR(VLOOKUP(AN1,$B$16:$AH$25,$Q$13,FALSE),0)</f>
        <v>15</v>
      </c>
      <c r="AU2" s="83">
        <f>IFERROR(VLOOKUP(AU1,$B$16:$AH$25,$S$13,FALSE),0)</f>
        <v>0</v>
      </c>
      <c r="AV2" s="84">
        <f>IFERROR(VLOOKUP(AU1,$B$16:$AH$25,$M$13,FALSE),0)</f>
        <v>18</v>
      </c>
      <c r="AW2" s="84">
        <f>IFERROR(VLOOKUP(AU1,$B$16:$AH$25,$T$13,FALSE),0)</f>
        <v>-18</v>
      </c>
      <c r="AX2" s="84">
        <f>IFERROR(VLOOKUP(AU1,$B$16:$AH$25,$N$13,FALSE),0)</f>
        <v>0</v>
      </c>
      <c r="AY2" s="84">
        <f>IFERROR(VLOOKUP(AU1,$B$16:$AH$25,$O$13,FALSE),0)</f>
        <v>0</v>
      </c>
      <c r="AZ2" s="84">
        <f>IFERROR(VLOOKUP(AU1,$B$16:$AH$25,$P$13,FALSE),0)</f>
        <v>0</v>
      </c>
      <c r="BA2" s="85">
        <f>IFERROR(VLOOKUP(AU1,$B$16:$AH$25,$Q$13,FALSE),0)</f>
        <v>0</v>
      </c>
      <c r="BB2" s="83">
        <f>IFERROR(VLOOKUP(BB1,$B$16:$AH$25,$S$13,FALSE),0)</f>
        <v>0</v>
      </c>
      <c r="BC2" s="84">
        <f>IFERROR(VLOOKUP(BB1,$B$16:$AH$25,$M$13,FALSE),0)</f>
        <v>10</v>
      </c>
      <c r="BD2" s="84">
        <f>IFERROR(VLOOKUP(BB1,$B$16:$AH$25,$T$13,FALSE),0)</f>
        <v>-10</v>
      </c>
      <c r="BE2" s="84">
        <f>IFERROR(VLOOKUP(BB1,$B$16:$AH$25,$N$13,FALSE),0)</f>
        <v>0</v>
      </c>
      <c r="BF2" s="84">
        <f>IFERROR(VLOOKUP(BB1,$B$16:$AH$25,$O$13,FALSE),0)</f>
        <v>0</v>
      </c>
      <c r="BG2" s="84">
        <f>IFERROR(VLOOKUP(BB1,$B$16:$AH$25,$P$13,FALSE),0)</f>
        <v>0</v>
      </c>
      <c r="BH2" s="85">
        <f>IFERROR(VLOOKUP(BB1,$B$16:$AH$25,$Q$13,FALSE),0)</f>
        <v>0</v>
      </c>
      <c r="BI2" s="83">
        <f>IFERROR(VLOOKUP(BI1,$B$16:$AH$25,$S$13,FALSE),0)</f>
        <v>0</v>
      </c>
      <c r="BJ2" s="84">
        <f>IFERROR(VLOOKUP(BI1,$B$16:$AH$25,$M$13,FALSE),0)</f>
        <v>20</v>
      </c>
      <c r="BK2" s="84">
        <f>IFERROR(VLOOKUP(BI1,$B$16:$AH$25,$T$13,FALSE),0)</f>
        <v>-20</v>
      </c>
      <c r="BL2" s="84">
        <f>IFERROR(VLOOKUP(BI1,$B$16:$AH$25,$N$13,FALSE),0)</f>
        <v>0</v>
      </c>
      <c r="BM2" s="84">
        <f>IFERROR(VLOOKUP(BI1,$B$16:$AH$25,$O$13,FALSE),0)</f>
        <v>0</v>
      </c>
      <c r="BN2" s="84">
        <f>IFERROR(VLOOKUP(BI1,$B$16:$AH$25,$P$13,FALSE),0)</f>
        <v>0</v>
      </c>
      <c r="BO2" s="85">
        <f>IFERROR(VLOOKUP(BI1,$B$16:$AH$25,$Q$13,FALSE),0)</f>
        <v>0</v>
      </c>
      <c r="BP2" s="83">
        <f>IFERROR(VLOOKUP(BP1,$B$16:$AH$25,$S$13,FALSE),0)</f>
        <v>0</v>
      </c>
      <c r="BQ2" s="84">
        <f>IFERROR(VLOOKUP(BP1,$B$16:$AH$25,$M$13,FALSE),0)</f>
        <v>10</v>
      </c>
      <c r="BR2" s="84">
        <f>IFERROR(VLOOKUP(BP1,$B$16:$AH$25,$T$13,FALSE),0)</f>
        <v>-10</v>
      </c>
      <c r="BS2" s="84">
        <f>IFERROR(VLOOKUP(BP1,$B$16:$AH$25,$N$13,FALSE),0)</f>
        <v>0</v>
      </c>
      <c r="BT2" s="84">
        <f>IFERROR(VLOOKUP(BP1,$B$16:$AH$25,$O$13,FALSE),0)</f>
        <v>0</v>
      </c>
      <c r="BU2" s="84">
        <f>IFERROR(VLOOKUP(BP1,$B$16:$AH$25,$P$13,FALSE),0)</f>
        <v>0</v>
      </c>
      <c r="BV2" s="85">
        <f>IFERROR(VLOOKUP(BP1,$B$16:$AH$25,$Q$13,FALSE),0)</f>
        <v>0</v>
      </c>
      <c r="BW2" s="83">
        <f>IFERROR(VLOOKUP(BW1,$B$16:$AH$25,$S$13,FALSE),0)</f>
        <v>0</v>
      </c>
      <c r="BX2" s="84">
        <f>IFERROR(VLOOKUP(BW1,$B$16:$AH$25,$M$13,FALSE),0)</f>
        <v>0</v>
      </c>
      <c r="BY2" s="84">
        <f>IFERROR(VLOOKUP(BW1,$B$16:$AH$25,$T$13,FALSE),0)</f>
        <v>0</v>
      </c>
      <c r="BZ2" s="84">
        <f>IFERROR(VLOOKUP(BW1,$B$16:$AH$25,$N$13,FALSE),0)</f>
        <v>0</v>
      </c>
      <c r="CA2" s="84">
        <f>IFERROR(VLOOKUP(BW1,$B$16:$AH$25,$O$13,FALSE),0)</f>
        <v>0</v>
      </c>
      <c r="CB2" s="84">
        <f>IFERROR(VLOOKUP(BW1,$B$16:$AH$25,$P$13,FALSE),0)</f>
        <v>0</v>
      </c>
      <c r="CC2" s="85">
        <f>IFERROR(VLOOKUP(BW1,$B$16:$AH$25,$Q$13,FALSE),0)</f>
        <v>0</v>
      </c>
      <c r="CD2" s="83">
        <f>IFERROR(VLOOKUP(CD1,$B$16:$AH$25,$S$13,FALSE),0)</f>
        <v>0</v>
      </c>
      <c r="CE2" s="84">
        <f>IFERROR(VLOOKUP(CD1,$B$16:$AH$25,$M$13,FALSE),0)</f>
        <v>0</v>
      </c>
      <c r="CF2" s="84">
        <f>IFERROR(VLOOKUP(CD1,$B$16:$AH$25,$T$13,FALSE),0)</f>
        <v>0</v>
      </c>
      <c r="CG2" s="84">
        <f>IFERROR(VLOOKUP(CD1,$B$16:$AH$25,$N$13,FALSE),0)</f>
        <v>0</v>
      </c>
      <c r="CH2" s="84">
        <f>IFERROR(VLOOKUP(CD1,$B$16:$AH$25,$O$13,FALSE),0)</f>
        <v>0</v>
      </c>
      <c r="CI2" s="84">
        <f>IFERROR(VLOOKUP(CD1,$B$16:$AH$25,$P$13,FALSE),0)</f>
        <v>0</v>
      </c>
      <c r="CJ2" s="85">
        <f>IFERROR(VLOOKUP(CD1,$B$16:$AH$25,$Q$13,FALSE),0)</f>
        <v>0</v>
      </c>
      <c r="CK2" s="83">
        <f>IFERROR(VLOOKUP(CK1,$B$16:$AH$25,$S$13,FALSE),0)</f>
        <v>0</v>
      </c>
      <c r="CL2" s="84">
        <f>IFERROR(VLOOKUP(CK1,$B$16:$AH$25,$M$13,FALSE),0)</f>
        <v>0</v>
      </c>
      <c r="CM2" s="84">
        <f>IFERROR(VLOOKUP(CK1,$B$16:$AH$25,$T$13,FALSE),0)</f>
        <v>0</v>
      </c>
      <c r="CN2" s="84">
        <f>IFERROR(VLOOKUP(CK1,$B$16:$AH$25,$N$13,FALSE),0)</f>
        <v>0</v>
      </c>
      <c r="CO2" s="84">
        <f>IFERROR(VLOOKUP(CK1,$B$16:$AH$25,$O$13,FALSE),0)</f>
        <v>0</v>
      </c>
      <c r="CP2" s="84">
        <f>IFERROR(VLOOKUP(CK1,$B$16:$AH$25,$P$13,FALSE),0)</f>
        <v>0</v>
      </c>
      <c r="CQ2" s="85">
        <f>IFERROR(VLOOKUP(CK1,$B$16:$AH$25,$Q$13,FALSE),0)</f>
        <v>0</v>
      </c>
      <c r="CR2" s="83">
        <f>IFERROR(VLOOKUP(CR1,$B$16:$AH$25,$S$13,FALSE),0)</f>
        <v>0</v>
      </c>
      <c r="CS2" s="84">
        <f>IFERROR(VLOOKUP(CR1,$B$16:$AH$25,$M$13,FALSE),0)</f>
        <v>0</v>
      </c>
      <c r="CT2" s="84">
        <f>IFERROR(VLOOKUP(CR1,$B$16:$AH$25,$T$13,FALSE),0)</f>
        <v>0</v>
      </c>
      <c r="CU2" s="84">
        <f>IFERROR(VLOOKUP(CR1,$B$16:$AH$25,$N$13,FALSE),0)</f>
        <v>0</v>
      </c>
      <c r="CV2" s="84">
        <f>IFERROR(VLOOKUP(CR1,$B$16:$AH$25,$O$13,FALSE),0)</f>
        <v>0</v>
      </c>
      <c r="CW2" s="84">
        <f>IFERROR(VLOOKUP(CR1,$B$16:$AH$25,$P$13,FALSE),0)</f>
        <v>0</v>
      </c>
      <c r="CX2" s="85">
        <f>IFERROR(VLOOKUP(CR1,$B$16:$AH$25,$Q$13,FALSE),0)</f>
        <v>0</v>
      </c>
      <c r="CY2" s="83">
        <f>IFERROR(VLOOKUP(CY1,$B$16:$AH$25,$S$13,FALSE),0)</f>
        <v>0</v>
      </c>
      <c r="CZ2" s="84">
        <f>IFERROR(VLOOKUP(CY1,$B$16:$AH$25,$M$13,FALSE),0)</f>
        <v>0</v>
      </c>
      <c r="DA2" s="84">
        <f>IFERROR(VLOOKUP(CY1,$B$16:$AH$25,$T$13,FALSE),0)</f>
        <v>0</v>
      </c>
      <c r="DB2" s="84">
        <f>IFERROR(VLOOKUP(CY1,$B$16:$AH$25,$N$13,FALSE),0)</f>
        <v>0</v>
      </c>
      <c r="DC2" s="84">
        <f>IFERROR(VLOOKUP(CY1,$B$16:$AH$25,$O$13,FALSE),0)</f>
        <v>0</v>
      </c>
      <c r="DD2" s="84">
        <f>IFERROR(VLOOKUP(CY1,$B$16:$AH$25,$P$13,FALSE),0)</f>
        <v>0</v>
      </c>
      <c r="DE2" s="85">
        <f>IFERROR(VLOOKUP(CY1,$B$16:$AH$25,$Q$13,FALSE),0)</f>
        <v>0</v>
      </c>
      <c r="DF2" s="83">
        <f>IFERROR(VLOOKUP(DF1,$B$16:$AH$25,$S$13,FALSE),0)</f>
        <v>0</v>
      </c>
      <c r="DG2" s="84">
        <f>IFERROR(VLOOKUP(DF1,$B$16:$AH$25,$M$13,FALSE),0)</f>
        <v>0</v>
      </c>
      <c r="DH2" s="84">
        <f>IFERROR(VLOOKUP(DF1,$B$16:$AH$25,$T$13,FALSE),0)</f>
        <v>0</v>
      </c>
      <c r="DI2" s="84">
        <f>IFERROR(VLOOKUP(DF1,$B$16:$AH$25,$N$13,FALSE),0)</f>
        <v>0</v>
      </c>
      <c r="DJ2" s="84">
        <f>IFERROR(VLOOKUP(DF1,$B$16:$AH$25,$O$13,FALSE),0)</f>
        <v>0</v>
      </c>
      <c r="DK2" s="84">
        <f>IFERROR(VLOOKUP(DF1,$B$16:$AH$25,$P$13,FALSE),0)</f>
        <v>0</v>
      </c>
      <c r="DL2" s="85">
        <f>IFERROR(VLOOKUP(DF1,$B$16:$AH$25,$Q$13,FALSE),0)</f>
        <v>0</v>
      </c>
      <c r="DM2" s="83">
        <f>IFERROR(VLOOKUP(DM1,$B$16:$AH$25,$S$13,FALSE),0)</f>
        <v>0</v>
      </c>
      <c r="DN2" s="84">
        <f>IFERROR(VLOOKUP(DM1,$B$16:$AH$25,$M$13,FALSE),0)</f>
        <v>0</v>
      </c>
      <c r="DO2" s="84">
        <f>IFERROR(VLOOKUP(DM1,$B$16:$AH$25,$T$13,FALSE),0)</f>
        <v>0</v>
      </c>
      <c r="DP2" s="84">
        <f>IFERROR(VLOOKUP(DM1,$B$16:$AH$25,$N$13,FALSE),0)</f>
        <v>0</v>
      </c>
      <c r="DQ2" s="84">
        <f>IFERROR(VLOOKUP(DM1,$B$16:$AH$25,$O$13,FALSE),0)</f>
        <v>0</v>
      </c>
      <c r="DR2" s="84">
        <f>IFERROR(VLOOKUP(DM1,$B$16:$AH$25,$P$13,FALSE),0)</f>
        <v>0</v>
      </c>
      <c r="DS2" s="85">
        <f>IFERROR(VLOOKUP(DM1,$B$16:$AH$25,$Q$13,FALSE),0)</f>
        <v>0</v>
      </c>
      <c r="DT2" s="83">
        <f>IFERROR(VLOOKUP(DT1,$B$16:$AH$25,$S$13,FALSE),0)</f>
        <v>0</v>
      </c>
      <c r="DU2" s="84">
        <f>IFERROR(VLOOKUP(DT1,$B$16:$AH$25,$M$13,FALSE),0)</f>
        <v>0</v>
      </c>
      <c r="DV2" s="84">
        <f>IFERROR(VLOOKUP(DT1,$B$16:$AH$25,$T$13,FALSE),0)</f>
        <v>0</v>
      </c>
      <c r="DW2" s="84">
        <f>IFERROR(VLOOKUP(DT1,$B$16:$AH$25,$N$13,FALSE),0)</f>
        <v>0</v>
      </c>
      <c r="DX2" s="84">
        <f>IFERROR(VLOOKUP(DT1,$B$16:$AH$25,$O$13,FALSE),0)</f>
        <v>0</v>
      </c>
      <c r="DY2" s="84">
        <f>IFERROR(VLOOKUP(DT1,$B$16:$AH$25,$P$13,FALSE),0)</f>
        <v>0</v>
      </c>
      <c r="DZ2" s="85">
        <f>IFERROR(VLOOKUP(DT1,$B$16:$AH$25,$Q$13,FALSE),0)</f>
        <v>0</v>
      </c>
      <c r="EA2" s="83">
        <f>IFERROR(VLOOKUP(EA1,$B$16:$AH$25,$S$13,FALSE),0)</f>
        <v>0</v>
      </c>
      <c r="EB2" s="84">
        <f>IFERROR(VLOOKUP(EA1,$B$16:$AH$25,$M$13,FALSE),0)</f>
        <v>0</v>
      </c>
      <c r="EC2" s="84">
        <f>IFERROR(VLOOKUP(EA1,$B$16:$AH$25,$T$13,FALSE),0)</f>
        <v>0</v>
      </c>
      <c r="ED2" s="84">
        <f>IFERROR(VLOOKUP(EA1,$B$16:$AH$25,$N$13,FALSE),0)</f>
        <v>0</v>
      </c>
      <c r="EE2" s="84">
        <f>IFERROR(VLOOKUP(EA1,$B$16:$AH$25,$O$13,FALSE),0)</f>
        <v>0</v>
      </c>
      <c r="EF2" s="84">
        <f>IFERROR(VLOOKUP(EA1,$B$16:$AH$25,$P$13,FALSE),0)</f>
        <v>0</v>
      </c>
      <c r="EG2" s="85">
        <f>IFERROR(VLOOKUP(EA1,$B$16:$AH$25,$Q$13,FALSE),0)</f>
        <v>0</v>
      </c>
      <c r="EH2" s="83">
        <f>IFERROR(VLOOKUP(EH1,$B$16:$AH$25,$S$13,FALSE),0)</f>
        <v>0</v>
      </c>
      <c r="EI2" s="84">
        <f>IFERROR(VLOOKUP(EH1,$B$16:$AH$25,$M$13,FALSE),0)</f>
        <v>0</v>
      </c>
      <c r="EJ2" s="84">
        <f>IFERROR(VLOOKUP(EH1,$B$16:$AH$25,$T$13,FALSE),0)</f>
        <v>0</v>
      </c>
      <c r="EK2" s="84">
        <f>IFERROR(VLOOKUP(EH1,$B$16:$AH$25,$N$13,FALSE),0)</f>
        <v>0</v>
      </c>
      <c r="EL2" s="84">
        <f>IFERROR(VLOOKUP(EH1,$B$16:$AH$25,$O$13,FALSE),0)</f>
        <v>0</v>
      </c>
      <c r="EM2" s="84">
        <f>IFERROR(VLOOKUP(EH1,$B$16:$AH$25,$P$13,FALSE),0)</f>
        <v>0</v>
      </c>
      <c r="EN2" s="85">
        <f>IFERROR(VLOOKUP(EH1,$B$16:$AH$25,$Q$13,FALSE),0)</f>
        <v>0</v>
      </c>
      <c r="EO2" s="83">
        <f>IFERROR(VLOOKUP(EO1,$B$16:$AH$25,$S$13,FALSE),0)</f>
        <v>0</v>
      </c>
      <c r="EP2" s="84">
        <f>IFERROR(VLOOKUP(EO1,$B$16:$AH$25,$M$13,FALSE),0)</f>
        <v>0</v>
      </c>
      <c r="EQ2" s="84">
        <f>IFERROR(VLOOKUP(EO1,$B$16:$AH$25,$T$13,FALSE),0)</f>
        <v>0</v>
      </c>
      <c r="ER2" s="84">
        <f>IFERROR(VLOOKUP(EO1,$B$16:$AH$25,$N$13,FALSE),0)</f>
        <v>0</v>
      </c>
      <c r="ES2" s="84">
        <f>IFERROR(VLOOKUP(EO1,$B$16:$AH$25,$O$13,FALSE),0)</f>
        <v>0</v>
      </c>
      <c r="ET2" s="84">
        <f>IFERROR(VLOOKUP(EO1,$B$16:$AH$25,$P$13,FALSE),0)</f>
        <v>0</v>
      </c>
      <c r="EU2" s="85">
        <f>IFERROR(VLOOKUP(EO1,$B$16:$AH$25,$Q$13,FALSE),0)</f>
        <v>0</v>
      </c>
      <c r="EV2" s="83">
        <f>IFERROR(VLOOKUP(EV1,$B$16:$AH$25,$S$13,FALSE),0)</f>
        <v>0</v>
      </c>
      <c r="EW2" s="84">
        <f>IFERROR(VLOOKUP(EV1,$B$16:$AH$25,$M$13,FALSE),0)</f>
        <v>0</v>
      </c>
      <c r="EX2" s="84">
        <f>IFERROR(VLOOKUP(EV1,$B$16:$AH$25,$T$13,FALSE),0)</f>
        <v>0</v>
      </c>
      <c r="EY2" s="84">
        <f>IFERROR(VLOOKUP(EV1,$B$16:$AH$25,$N$13,FALSE),0)</f>
        <v>0</v>
      </c>
      <c r="EZ2" s="84">
        <f>IFERROR(VLOOKUP(EV1,$B$16:$AH$25,$O$13,FALSE),0)</f>
        <v>0</v>
      </c>
      <c r="FA2" s="84">
        <f>IFERROR(VLOOKUP(EV1,$B$16:$AH$25,$P$13,FALSE),0)</f>
        <v>0</v>
      </c>
      <c r="FB2" s="85">
        <f>IFERROR(VLOOKUP(EV1,$B$16:$AH$25,$Q$13,FALSE),0)</f>
        <v>0</v>
      </c>
      <c r="FC2" s="83">
        <f>IFERROR(VLOOKUP(FC1,$B$16:$AH$25,$S$13,FALSE),0)</f>
        <v>0</v>
      </c>
      <c r="FD2" s="84">
        <f>IFERROR(VLOOKUP(FC1,$B$16:$AH$25,$M$13,FALSE),0)</f>
        <v>0</v>
      </c>
      <c r="FE2" s="84">
        <f>IFERROR(VLOOKUP(FC1,$B$16:$AH$25,$T$13,FALSE),0)</f>
        <v>0</v>
      </c>
      <c r="FF2" s="84">
        <f>IFERROR(VLOOKUP(FC1,$B$16:$AH$25,$N$13,FALSE),0)</f>
        <v>0</v>
      </c>
      <c r="FG2" s="84">
        <f>IFERROR(VLOOKUP(FC1,$B$16:$AH$25,$O$13,FALSE),0)</f>
        <v>0</v>
      </c>
      <c r="FH2" s="84">
        <f>IFERROR(VLOOKUP(FC1,$B$16:$AH$25,$P$13,FALSE),0)</f>
        <v>0</v>
      </c>
      <c r="FI2" s="85">
        <f>IFERROR(VLOOKUP(FC1,$B$16:$AH$25,$Q$13,FALSE),0)</f>
        <v>0</v>
      </c>
      <c r="FJ2" s="83">
        <f>IFERROR(VLOOKUP(FJ1,$B$16:$AH$25,$S$13,FALSE),0)</f>
        <v>0</v>
      </c>
      <c r="FK2" s="84">
        <f>IFERROR(VLOOKUP(FJ1,$B$16:$AH$25,$M$13,FALSE),0)</f>
        <v>0</v>
      </c>
      <c r="FL2" s="84">
        <f>IFERROR(VLOOKUP(FJ1,$B$16:$AH$25,$T$13,FALSE),0)</f>
        <v>0</v>
      </c>
      <c r="FM2" s="84">
        <f>IFERROR(VLOOKUP(FJ1,$B$16:$AH$25,$N$13,FALSE),0)</f>
        <v>0</v>
      </c>
      <c r="FN2" s="84">
        <f>IFERROR(VLOOKUP(FJ1,$B$16:$AH$25,$O$13,FALSE),0)</f>
        <v>0</v>
      </c>
      <c r="FO2" s="84">
        <f>IFERROR(VLOOKUP(FJ1,$B$16:$AH$25,$P$13,FALSE),0)</f>
        <v>0</v>
      </c>
      <c r="FP2" s="85">
        <f>IFERROR(VLOOKUP(FJ1,$B$16:$AH$25,$Q$13,FALSE),0)</f>
        <v>0</v>
      </c>
      <c r="FQ2" s="83">
        <f>IFERROR(VLOOKUP(FQ1,$B$16:$AH$25,$S$13,FALSE),0)</f>
        <v>0</v>
      </c>
      <c r="FR2" s="84">
        <f>IFERROR(VLOOKUP(FQ1,$B$16:$AH$25,$M$13,FALSE),0)</f>
        <v>0</v>
      </c>
      <c r="FS2" s="84">
        <f>IFERROR(VLOOKUP(FQ1,$B$16:$AH$25,$T$13,FALSE),0)</f>
        <v>0</v>
      </c>
      <c r="FT2" s="84">
        <f>IFERROR(VLOOKUP(FQ1,$B$16:$AH$25,$N$13,FALSE),0)</f>
        <v>0</v>
      </c>
      <c r="FU2" s="84">
        <f>IFERROR(VLOOKUP(FQ1,$B$16:$AH$25,$O$13,FALSE),0)</f>
        <v>0</v>
      </c>
      <c r="FV2" s="84">
        <f>IFERROR(VLOOKUP(FQ1,$B$16:$AH$25,$P$13,FALSE),0)</f>
        <v>0</v>
      </c>
      <c r="FW2" s="85">
        <f>IFERROR(VLOOKUP(FQ1,$B$16:$AH$25,$Q$13,FALSE),0)</f>
        <v>0</v>
      </c>
      <c r="FX2" s="83">
        <f>IFERROR(VLOOKUP(FX1,$B$16:$AH$25,$S$13,FALSE),0)</f>
        <v>0</v>
      </c>
      <c r="FY2" s="84">
        <f>IFERROR(VLOOKUP(FX1,$B$16:$AH$25,$M$13,FALSE),0)</f>
        <v>0</v>
      </c>
      <c r="FZ2" s="84">
        <f>IFERROR(VLOOKUP(FX1,$B$16:$AH$25,$T$13,FALSE),0)</f>
        <v>0</v>
      </c>
      <c r="GA2" s="84">
        <f>IFERROR(VLOOKUP(FX1,$B$16:$AH$25,$N$13,FALSE),0)</f>
        <v>0</v>
      </c>
      <c r="GB2" s="84">
        <f>IFERROR(VLOOKUP(FX1,$B$16:$AH$25,$O$13,FALSE),0)</f>
        <v>0</v>
      </c>
      <c r="GC2" s="84">
        <f>IFERROR(VLOOKUP(FX1,$B$16:$AH$25,$P$13,FALSE),0)</f>
        <v>0</v>
      </c>
      <c r="GD2" s="85">
        <f>IFERROR(VLOOKUP(FX1,$B$16:$AH$25,$Q$13,FALSE),0)</f>
        <v>0</v>
      </c>
      <c r="GE2" s="83">
        <f>IFERROR(VLOOKUP(GE1,$B$16:$AH$25,$S$13,FALSE),0)</f>
        <v>0</v>
      </c>
      <c r="GF2" s="84">
        <f>IFERROR(VLOOKUP(GE1,$B$16:$AH$25,$M$13,FALSE),0)</f>
        <v>0</v>
      </c>
      <c r="GG2" s="84">
        <f>IFERROR(VLOOKUP(GE1,$B$16:$AH$25,$T$13,FALSE),0)</f>
        <v>0</v>
      </c>
      <c r="GH2" s="84">
        <f>IFERROR(VLOOKUP(GE1,$B$16:$AH$25,$N$13,FALSE),0)</f>
        <v>0</v>
      </c>
      <c r="GI2" s="84">
        <f>IFERROR(VLOOKUP(GE1,$B$16:$AH$25,$O$13,FALSE),0)</f>
        <v>0</v>
      </c>
      <c r="GJ2" s="84">
        <f>IFERROR(VLOOKUP(GE1,$B$16:$AH$25,$P$13,FALSE),0)</f>
        <v>0</v>
      </c>
      <c r="GK2" s="85">
        <f>IFERROR(VLOOKUP(GE1,$B$16:$AH$25,$Q$13,FALSE),0)</f>
        <v>0</v>
      </c>
      <c r="GL2" s="83">
        <f>IFERROR(VLOOKUP(GL1,$B$16:$AH$25,$S$13,FALSE),0)</f>
        <v>0</v>
      </c>
      <c r="GM2" s="84">
        <f>IFERROR(VLOOKUP(GL1,$B$16:$AH$25,$M$13,FALSE),0)</f>
        <v>0</v>
      </c>
      <c r="GN2" s="84">
        <f>IFERROR(VLOOKUP(GL1,$B$16:$AH$25,$T$13,FALSE),0)</f>
        <v>0</v>
      </c>
      <c r="GO2" s="84">
        <f>IFERROR(VLOOKUP(GL1,$B$16:$AH$25,$N$13,FALSE),0)</f>
        <v>0</v>
      </c>
      <c r="GP2" s="84">
        <f>IFERROR(VLOOKUP(GL1,$B$16:$AH$25,$O$13,FALSE),0)</f>
        <v>0</v>
      </c>
      <c r="GQ2" s="84">
        <f>IFERROR(VLOOKUP(GL1,$B$16:$AH$25,$P$13,FALSE),0)</f>
        <v>0</v>
      </c>
      <c r="GR2" s="85">
        <f>IFERROR(VLOOKUP(GL1,$B$16:$AH$25,$Q$13,FALSE),0)</f>
        <v>0</v>
      </c>
      <c r="GS2" s="83">
        <f>IFERROR(VLOOKUP(GS1,$B$16:$AH$25,$S$13,FALSE),0)</f>
        <v>0</v>
      </c>
      <c r="GT2" s="84">
        <f>IFERROR(VLOOKUP(GS1,$B$16:$AH$25,$M$13,FALSE),0)</f>
        <v>0</v>
      </c>
      <c r="GU2" s="84">
        <f>IFERROR(VLOOKUP(GS1,$B$16:$AH$25,$T$13,FALSE),0)</f>
        <v>0</v>
      </c>
      <c r="GV2" s="84">
        <f>IFERROR(VLOOKUP(GS1,$B$16:$AH$25,$N$13,FALSE),0)</f>
        <v>0</v>
      </c>
      <c r="GW2" s="84">
        <f>IFERROR(VLOOKUP(GS1,$B$16:$AH$25,$O$13,FALSE),0)</f>
        <v>0</v>
      </c>
      <c r="GX2" s="84">
        <f>IFERROR(VLOOKUP(GS1,$B$16:$AH$25,$P$13,FALSE),0)</f>
        <v>0</v>
      </c>
      <c r="GY2" s="85">
        <f>IFERROR(VLOOKUP(GS1,$B$16:$AH$25,$Q$13,FALSE),0)</f>
        <v>0</v>
      </c>
      <c r="GZ2" s="83">
        <f>IFERROR(VLOOKUP(GZ1,$B$16:$AH$25,$S$13,FALSE),0)</f>
        <v>0</v>
      </c>
      <c r="HA2" s="84">
        <f>IFERROR(VLOOKUP(GZ1,$B$16:$AH$25,$M$13,FALSE),0)</f>
        <v>0</v>
      </c>
      <c r="HB2" s="84">
        <f>IFERROR(VLOOKUP(GZ1,$B$16:$AH$25,$T$13,FALSE),0)</f>
        <v>0</v>
      </c>
      <c r="HC2" s="84">
        <f>IFERROR(VLOOKUP(GZ1,$B$16:$AH$25,$N$13,FALSE),0)</f>
        <v>0</v>
      </c>
      <c r="HD2" s="84">
        <f>IFERROR(VLOOKUP(GZ1,$B$16:$AH$25,$O$13,FALSE),0)</f>
        <v>0</v>
      </c>
      <c r="HE2" s="84">
        <f>IFERROR(VLOOKUP(GZ1,$B$16:$AH$25,$P$13,FALSE),0)</f>
        <v>0</v>
      </c>
      <c r="HF2" s="85">
        <f>IFERROR(VLOOKUP(GZ1,$B$16:$AH$25,$Q$13,FALSE),0)</f>
        <v>0</v>
      </c>
      <c r="HG2" s="83">
        <f>IFERROR(VLOOKUP(HG1,$B$16:$AH$25,$S$13,FALSE),0)</f>
        <v>0</v>
      </c>
      <c r="HH2" s="84">
        <f>IFERROR(VLOOKUP(HG1,$B$16:$AH$25,$M$13,FALSE),0)</f>
        <v>0</v>
      </c>
      <c r="HI2" s="84">
        <f>IFERROR(VLOOKUP(HG1,$B$16:$AH$25,$T$13,FALSE),0)</f>
        <v>0</v>
      </c>
      <c r="HJ2" s="84">
        <f>IFERROR(VLOOKUP(HG1,$B$16:$AH$25,$N$13,FALSE),0)</f>
        <v>0</v>
      </c>
      <c r="HK2" s="84">
        <f>IFERROR(VLOOKUP(HG1,$B$16:$AH$25,$O$13,FALSE),0)</f>
        <v>0</v>
      </c>
      <c r="HL2" s="84">
        <f>IFERROR(VLOOKUP(HG1,$B$16:$AH$25,$P$13,FALSE),0)</f>
        <v>0</v>
      </c>
      <c r="HM2" s="85">
        <f>IFERROR(VLOOKUP(HG1,$B$16:$AH$25,$Q$13,FALSE),0)</f>
        <v>0</v>
      </c>
      <c r="HN2" s="80"/>
      <c r="HO2" s="80"/>
    </row>
    <row r="3" spans="1:223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T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T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1"/>
      <c r="T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N7" s="112"/>
      <c r="O7" s="118"/>
      <c r="P7" s="115"/>
      <c r="Q7" s="115"/>
      <c r="R7" s="5"/>
      <c r="S7" s="1"/>
      <c r="T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I7" s="80">
        <v>211</v>
      </c>
      <c r="AM7" s="67">
        <f>MATCH("SUBTOTAL SALIDA DE ALMACEN",15:15,0)-1</f>
        <v>32</v>
      </c>
      <c r="AN7" s="1"/>
      <c r="AO7" s="1"/>
      <c r="AP7" s="1"/>
      <c r="AQ7" s="1"/>
      <c r="AR7" s="1">
        <f>IFERROR(VLOOKUP(AN1,$B$16:$AM$25,$AM$7,FALSE),0)</f>
        <v>48</v>
      </c>
      <c r="AS7" s="1"/>
      <c r="AT7" s="1"/>
      <c r="AU7" s="1"/>
      <c r="AV7" s="1"/>
      <c r="AW7" s="1"/>
      <c r="AX7" s="1"/>
      <c r="AY7" s="1">
        <f>IFERROR(VLOOKUP(AU1,$B$16:$AM$25,$AM$7,FALSE),0)</f>
        <v>7.5</v>
      </c>
      <c r="AZ7" s="1"/>
      <c r="BA7" s="1"/>
      <c r="BB7" s="1"/>
      <c r="BC7" s="1"/>
      <c r="BD7" s="1"/>
      <c r="BE7" s="1"/>
      <c r="BF7" s="1">
        <f>IFERROR(VLOOKUP(BB1,$B$16:$AM$25,$AM$7,FALSE),0)</f>
        <v>14</v>
      </c>
      <c r="BG7" s="1"/>
      <c r="BH7" s="1"/>
      <c r="BI7" s="1"/>
      <c r="BJ7" s="1"/>
      <c r="BK7" s="1"/>
      <c r="BL7" s="1"/>
      <c r="BM7" s="1">
        <f>IFERROR(VLOOKUP(BI1,$B$16:$AM$25,$AM$7,FALSE),0)</f>
        <v>28</v>
      </c>
      <c r="BN7" s="1"/>
      <c r="BO7" s="1"/>
      <c r="BP7" s="1"/>
      <c r="BQ7" s="1"/>
      <c r="BR7" s="1"/>
      <c r="BS7" s="1"/>
      <c r="BT7" s="1">
        <f>IFERROR(VLOOKUP(BP1,$B$16:$AM$25,$AM$7,FALSE),0)</f>
        <v>10</v>
      </c>
      <c r="BU7" s="1"/>
      <c r="BV7" s="1"/>
      <c r="BW7" s="1"/>
      <c r="BX7" s="1"/>
      <c r="BY7" s="1"/>
      <c r="BZ7" s="1"/>
      <c r="CA7" s="1">
        <f>IFERROR(VLOOKUP(BW1,$B$16:$AM$25,$AM$7,FALSE),0)</f>
        <v>0</v>
      </c>
      <c r="CB7" s="1"/>
      <c r="CC7" s="1"/>
      <c r="CD7" s="1"/>
      <c r="CE7" s="1"/>
      <c r="CF7" s="1"/>
      <c r="CG7" s="1"/>
      <c r="CH7" s="1">
        <f>IFERROR(VLOOKUP(CD1,$B$16:$AM$25,$AM$7,FALSE),0)</f>
        <v>0</v>
      </c>
      <c r="CI7" s="1"/>
      <c r="CJ7" s="1"/>
      <c r="CK7" s="1"/>
      <c r="CL7" s="1"/>
      <c r="CM7" s="1"/>
      <c r="CN7" s="1"/>
      <c r="CO7" s="1">
        <f>IFERROR(VLOOKUP(CK1,$B$16:$AM$25,$AM$7,FALSE),0)</f>
        <v>0</v>
      </c>
      <c r="CP7" s="1"/>
      <c r="CQ7" s="1"/>
      <c r="CR7" s="1"/>
      <c r="CS7" s="1"/>
      <c r="CT7" s="1"/>
      <c r="CU7" s="1"/>
      <c r="CV7" s="1">
        <f>IFERROR(VLOOKUP(CR1,$B$16:$AM$25,$AM$7,FALSE),0)</f>
        <v>0</v>
      </c>
      <c r="CW7" s="1"/>
      <c r="CX7" s="1"/>
      <c r="CY7" s="1"/>
      <c r="CZ7" s="1"/>
      <c r="DA7" s="1"/>
      <c r="DB7" s="1"/>
      <c r="DC7" s="1">
        <f>IFERROR(VLOOKUP(CY1,$B$16:$AM$25,$AM$7,FALSE),0)</f>
        <v>0</v>
      </c>
      <c r="DD7" s="1"/>
      <c r="DE7" s="1"/>
      <c r="DF7" s="1"/>
      <c r="DG7" s="1"/>
      <c r="DH7" s="1"/>
      <c r="DI7" s="1"/>
      <c r="DJ7" s="1">
        <f>IFERROR(VLOOKUP(DF1,$B$16:$AM$25,$AM$7,FALSE),0)</f>
        <v>0</v>
      </c>
      <c r="DK7" s="1"/>
      <c r="DL7" s="1"/>
      <c r="DM7" s="1"/>
      <c r="DN7" s="1"/>
      <c r="DO7" s="1"/>
      <c r="DP7" s="1"/>
      <c r="DQ7" s="1">
        <f>IFERROR(VLOOKUP(DM1,$B$16:$AM$25,$AM$7,FALSE),0)</f>
        <v>0</v>
      </c>
      <c r="DR7" s="1"/>
      <c r="DS7" s="1"/>
      <c r="DT7" s="1"/>
      <c r="DU7" s="1"/>
      <c r="DV7" s="1"/>
      <c r="DW7" s="1"/>
      <c r="DX7" s="1">
        <f>IFERROR(VLOOKUP(DT1,$B$16:$AM$25,$AM$7,FALSE),0)</f>
        <v>0</v>
      </c>
      <c r="DY7" s="1"/>
      <c r="DZ7" s="1"/>
      <c r="EA7" s="1"/>
      <c r="EB7" s="1"/>
      <c r="EC7" s="1"/>
      <c r="ED7" s="1"/>
      <c r="EE7" s="1">
        <f>IFERROR(VLOOKUP(EA1,$B$16:$AM$25,$AM$7,FALSE),0)</f>
        <v>0</v>
      </c>
      <c r="EF7" s="1"/>
      <c r="EG7" s="1"/>
      <c r="EH7" s="1"/>
      <c r="EI7" s="1"/>
      <c r="EJ7" s="1"/>
      <c r="EK7" s="1"/>
      <c r="EL7" s="1">
        <f>IFERROR(VLOOKUP(EH1,$B$16:$AM$25,$AM$7,FALSE),0)</f>
        <v>1</v>
      </c>
      <c r="EM7" s="1"/>
      <c r="EN7" s="1"/>
      <c r="EO7" s="1"/>
      <c r="EP7" s="1"/>
      <c r="EQ7" s="1"/>
      <c r="ER7" s="1"/>
      <c r="ES7" s="1">
        <f>IFERROR(VLOOKUP(EO1,$B$16:$AM$25,$AM$7,FALSE),0)</f>
        <v>0</v>
      </c>
      <c r="ET7" s="1"/>
      <c r="EU7" s="1"/>
      <c r="EV7" s="1"/>
      <c r="EW7" s="1"/>
      <c r="EX7" s="1"/>
      <c r="EY7" s="1"/>
      <c r="EZ7" s="1">
        <f>IFERROR(VLOOKUP(EV1,$B$16:$AM$25,$AM$7,FALSE),0)</f>
        <v>0</v>
      </c>
      <c r="FA7" s="1"/>
      <c r="FB7" s="1"/>
      <c r="FC7" s="1"/>
      <c r="FD7" s="1"/>
      <c r="FE7" s="1"/>
      <c r="FF7" s="1"/>
      <c r="FG7" s="1">
        <f>IFERROR(VLOOKUP(FC1,$B$16:$AM$25,$AM$7,FALSE),0)</f>
        <v>0</v>
      </c>
      <c r="FH7" s="1"/>
      <c r="FI7" s="1"/>
      <c r="FJ7" s="1"/>
      <c r="FK7" s="1"/>
      <c r="FL7" s="1"/>
      <c r="FM7" s="1"/>
      <c r="FN7" s="1">
        <f>IFERROR(VLOOKUP(FJ1,$B$16:$AM$25,$AM$7,FALSE),0)</f>
        <v>0</v>
      </c>
      <c r="FO7" s="1"/>
      <c r="FP7" s="1"/>
      <c r="FQ7" s="1"/>
      <c r="FR7" s="1"/>
      <c r="FS7" s="1"/>
      <c r="FT7" s="1"/>
      <c r="FU7" s="1">
        <f>IFERROR(VLOOKUP(FQ1,$B$16:$AM$25,$AM$7,FALSE),0)</f>
        <v>0</v>
      </c>
      <c r="FV7" s="1"/>
      <c r="FW7" s="1"/>
      <c r="FX7" s="1"/>
      <c r="FY7" s="1"/>
      <c r="FZ7" s="1"/>
      <c r="GA7" s="1"/>
      <c r="GB7" s="1">
        <f>IFERROR(VLOOKUP(FX1,$B$16:$AM$25,$AM$7,FALSE),0)</f>
        <v>0</v>
      </c>
      <c r="GC7" s="1"/>
      <c r="GD7" s="1"/>
      <c r="GE7" s="1"/>
      <c r="GF7" s="1"/>
      <c r="GG7" s="1"/>
      <c r="GH7" s="1"/>
      <c r="GI7" s="1">
        <f>IFERROR(VLOOKUP(GE1,$B$16:$AM$25,$AM$7,FALSE),0)</f>
        <v>0</v>
      </c>
      <c r="GJ7" s="1"/>
      <c r="GK7" s="1"/>
      <c r="GL7" s="1"/>
      <c r="GM7" s="1"/>
      <c r="GN7" s="1"/>
      <c r="GO7" s="1"/>
      <c r="GP7" s="1">
        <f>IFERROR(VLOOKUP(GL1,$B$16:$AM$25,$AM$7,FALSE),0)</f>
        <v>0</v>
      </c>
      <c r="GQ7" s="1"/>
      <c r="GR7" s="1"/>
      <c r="GS7" s="1"/>
      <c r="GT7" s="1"/>
      <c r="GU7" s="1"/>
      <c r="GV7" s="1"/>
      <c r="GW7" s="1">
        <f>IFERROR(VLOOKUP(GS1,$B$16:$AM$25,$AM$7,FALSE),0)</f>
        <v>0</v>
      </c>
      <c r="GX7" s="1"/>
      <c r="GY7" s="1"/>
      <c r="GZ7" s="1"/>
      <c r="HA7" s="1"/>
      <c r="HB7" s="1"/>
      <c r="HC7" s="1"/>
      <c r="HD7" s="1">
        <f>IFERROR(VLOOKUP(GZ1,$B$16:$AM$25,$AM$7,FALSE),0)</f>
        <v>0</v>
      </c>
      <c r="HE7" s="1"/>
      <c r="HF7" s="1"/>
      <c r="HG7" s="1"/>
      <c r="HH7" s="1"/>
      <c r="HI7" s="1"/>
      <c r="HJ7" s="1"/>
      <c r="HK7" s="1">
        <f>IFERROR(VLOOKUP(HG1,$B$16:$AM$25,$AM$7,FALSE),0)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112"/>
      <c r="O8" s="118"/>
      <c r="P8" s="115"/>
      <c r="Q8" s="115"/>
      <c r="R8" s="5"/>
      <c r="S8" s="1"/>
      <c r="T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N8" s="1"/>
      <c r="AO8" s="1"/>
      <c r="AP8" s="1"/>
      <c r="AQ8" s="1"/>
      <c r="AR8" s="1" t="s">
        <v>230</v>
      </c>
      <c r="AS8" s="1"/>
      <c r="AT8" s="1"/>
      <c r="AU8" s="1"/>
      <c r="AV8" s="1"/>
      <c r="AW8" s="1"/>
      <c r="AX8" s="1"/>
      <c r="AY8" s="1" t="s">
        <v>230</v>
      </c>
      <c r="AZ8" s="1"/>
      <c r="BA8" s="1"/>
      <c r="BB8" s="1"/>
      <c r="BC8" s="1"/>
      <c r="BD8" s="1"/>
      <c r="BE8" s="1"/>
      <c r="BF8" s="1" t="s">
        <v>230</v>
      </c>
      <c r="BG8" s="1"/>
      <c r="BH8" s="1"/>
      <c r="BI8" s="1"/>
      <c r="BJ8" s="1"/>
      <c r="BK8" s="1"/>
      <c r="BL8" s="1"/>
      <c r="BM8" s="1" t="s">
        <v>230</v>
      </c>
      <c r="BN8" s="1"/>
      <c r="BO8" s="1"/>
      <c r="BP8" s="1"/>
      <c r="BQ8" s="1"/>
      <c r="BR8" s="1"/>
      <c r="BS8" s="1"/>
      <c r="BT8" s="1" t="s">
        <v>230</v>
      </c>
      <c r="BU8" s="1"/>
      <c r="BV8" s="1"/>
      <c r="BW8" s="1"/>
      <c r="BX8" s="1"/>
      <c r="BY8" s="1"/>
      <c r="BZ8" s="1"/>
      <c r="CA8" s="1" t="s">
        <v>230</v>
      </c>
      <c r="CB8" s="1"/>
      <c r="CC8" s="1"/>
      <c r="CD8" s="1"/>
      <c r="CE8" s="1"/>
      <c r="CF8" s="1"/>
      <c r="CG8" s="1"/>
      <c r="CH8" s="1" t="s">
        <v>230</v>
      </c>
      <c r="CI8" s="1"/>
      <c r="CJ8" s="1"/>
      <c r="CK8" s="1"/>
      <c r="CL8" s="1"/>
      <c r="CM8" s="1"/>
      <c r="CN8" s="1"/>
      <c r="CO8" s="1" t="s">
        <v>230</v>
      </c>
      <c r="CP8" s="1"/>
      <c r="CQ8" s="1"/>
      <c r="CR8" s="1"/>
      <c r="CS8" s="1"/>
      <c r="CT8" s="1"/>
      <c r="CU8" s="1"/>
      <c r="CV8" s="1" t="s">
        <v>230</v>
      </c>
      <c r="CW8" s="1"/>
      <c r="CX8" s="1"/>
      <c r="CY8" s="1"/>
      <c r="CZ8" s="1"/>
      <c r="DA8" s="1"/>
      <c r="DB8" s="1"/>
      <c r="DC8" s="1" t="s">
        <v>230</v>
      </c>
      <c r="DD8" s="1"/>
      <c r="DE8" s="1"/>
      <c r="DF8" s="1"/>
      <c r="DG8" s="1"/>
      <c r="DH8" s="1"/>
      <c r="DI8" s="1"/>
      <c r="DJ8" s="1" t="s">
        <v>230</v>
      </c>
      <c r="DK8" s="1"/>
      <c r="DL8" s="1"/>
      <c r="DM8" s="1"/>
      <c r="DN8" s="1"/>
      <c r="DO8" s="1"/>
      <c r="DP8" s="1"/>
      <c r="DQ8" s="1" t="s">
        <v>230</v>
      </c>
      <c r="DR8" s="1"/>
      <c r="DS8" s="1"/>
      <c r="DT8" s="1"/>
      <c r="DU8" s="1"/>
      <c r="DV8" s="1"/>
      <c r="DW8" s="1"/>
      <c r="DX8" s="1" t="s">
        <v>230</v>
      </c>
      <c r="DY8" s="1"/>
      <c r="DZ8" s="1"/>
      <c r="EA8" s="1"/>
      <c r="EB8" s="1"/>
      <c r="EC8" s="1"/>
      <c r="ED8" s="1"/>
      <c r="EE8" s="1" t="s">
        <v>230</v>
      </c>
      <c r="EF8" s="1"/>
      <c r="EG8" s="1"/>
      <c r="EH8" s="1"/>
      <c r="EI8" s="1"/>
      <c r="EJ8" s="1"/>
      <c r="EK8" s="1"/>
      <c r="EL8" s="1" t="s">
        <v>230</v>
      </c>
      <c r="EM8" s="1"/>
      <c r="EN8" s="1"/>
      <c r="EO8" s="1"/>
      <c r="EP8" s="1"/>
      <c r="EQ8" s="1"/>
      <c r="ER8" s="1"/>
      <c r="ES8" s="1" t="s">
        <v>230</v>
      </c>
      <c r="ET8" s="1"/>
      <c r="EU8" s="1"/>
      <c r="EV8" s="1"/>
      <c r="EW8" s="1"/>
      <c r="EX8" s="1"/>
      <c r="EY8" s="1"/>
      <c r="EZ8" s="1" t="s">
        <v>230</v>
      </c>
      <c r="FA8" s="1"/>
      <c r="FB8" s="1"/>
      <c r="FC8" s="1"/>
      <c r="FD8" s="1"/>
      <c r="FE8" s="1"/>
      <c r="FF8" s="1"/>
      <c r="FG8" s="1" t="s">
        <v>230</v>
      </c>
      <c r="FH8" s="1"/>
      <c r="FI8" s="1"/>
      <c r="FJ8" s="1"/>
      <c r="FK8" s="1"/>
      <c r="FL8" s="1"/>
      <c r="FM8" s="1"/>
      <c r="FN8" s="1" t="s">
        <v>230</v>
      </c>
      <c r="FO8" s="1"/>
      <c r="FP8" s="1"/>
      <c r="FQ8" s="1"/>
      <c r="FR8" s="1"/>
      <c r="FS8" s="1"/>
      <c r="FT8" s="1"/>
      <c r="FU8" s="1" t="s">
        <v>230</v>
      </c>
      <c r="FV8" s="1"/>
      <c r="FW8" s="1"/>
      <c r="FX8" s="1"/>
      <c r="FY8" s="1"/>
      <c r="FZ8" s="1"/>
      <c r="GA8" s="1"/>
      <c r="GB8" s="1" t="s">
        <v>230</v>
      </c>
      <c r="GC8" s="1"/>
      <c r="GD8" s="1"/>
      <c r="GE8" s="1"/>
      <c r="GF8" s="1"/>
      <c r="GG8" s="1"/>
      <c r="GH8" s="1"/>
      <c r="GI8" s="1" t="s">
        <v>230</v>
      </c>
      <c r="GJ8" s="1"/>
      <c r="GK8" s="1"/>
      <c r="GL8" s="1"/>
      <c r="GM8" s="1"/>
      <c r="GN8" s="1"/>
      <c r="GO8" s="1"/>
      <c r="GP8" s="1" t="s">
        <v>230</v>
      </c>
      <c r="GQ8" s="1"/>
      <c r="GR8" s="1"/>
      <c r="GS8" s="1"/>
      <c r="GT8" s="1"/>
      <c r="GU8" s="1"/>
      <c r="GV8" s="1"/>
      <c r="GW8" s="1" t="s">
        <v>230</v>
      </c>
      <c r="GX8" s="1"/>
      <c r="GY8" s="1"/>
      <c r="GZ8" s="1"/>
      <c r="HA8" s="1"/>
      <c r="HB8" s="1"/>
      <c r="HC8" s="1"/>
      <c r="HD8" s="1" t="s">
        <v>230</v>
      </c>
      <c r="HE8" s="1"/>
      <c r="HF8" s="1"/>
      <c r="HG8" s="1"/>
      <c r="HH8" s="1"/>
      <c r="HI8" s="1"/>
      <c r="HJ8" s="1"/>
      <c r="HK8" s="1" t="s">
        <v>230</v>
      </c>
      <c r="HL8" s="1"/>
      <c r="HM8" s="1"/>
    </row>
    <row r="9" spans="1:223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10"/>
      <c r="N9" s="112"/>
      <c r="O9" s="118"/>
      <c r="P9" s="115"/>
      <c r="Q9" s="115"/>
      <c r="R9" s="2"/>
      <c r="T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223" ht="15" x14ac:dyDescent="0.2">
      <c r="A10" s="6" t="s">
        <v>207</v>
      </c>
      <c r="B10" s="6"/>
      <c r="D10" s="141"/>
      <c r="E10" s="63"/>
      <c r="M10" s="6"/>
      <c r="N10" s="112"/>
      <c r="O10" s="118"/>
      <c r="P10" s="115"/>
      <c r="Q10" s="115"/>
      <c r="R10" s="2"/>
      <c r="T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223" x14ac:dyDescent="0.25">
      <c r="A11" s="6" t="s">
        <v>2</v>
      </c>
      <c r="B11" s="6"/>
      <c r="D11" s="92"/>
      <c r="M11" s="10"/>
      <c r="R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223" x14ac:dyDescent="0.25">
      <c r="A12" s="6" t="s">
        <v>4</v>
      </c>
      <c r="B12" s="6"/>
      <c r="D12" s="92"/>
      <c r="M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Z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/>
      <c r="AD13" s="2"/>
      <c r="AE13" s="2">
        <f>+AB13+1</f>
        <v>28</v>
      </c>
      <c r="AF13" s="2">
        <f t="shared" si="3"/>
        <v>29</v>
      </c>
      <c r="AG13" s="2">
        <f t="shared" si="3"/>
        <v>30</v>
      </c>
      <c r="AH13" s="2">
        <f t="shared" si="3"/>
        <v>31</v>
      </c>
      <c r="AI13" s="2">
        <f t="shared" si="3"/>
        <v>32</v>
      </c>
      <c r="AJ13" s="2">
        <f t="shared" si="3"/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</row>
    <row r="14" spans="1:223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90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>
        <v>44823</v>
      </c>
      <c r="F15" s="132"/>
      <c r="G15" s="142"/>
      <c r="H15" s="133"/>
      <c r="I15" s="134"/>
      <c r="J15" s="135"/>
      <c r="K15" s="142"/>
      <c r="L15" s="263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/>
      <c r="V15" s="96">
        <v>44998</v>
      </c>
      <c r="W15" s="96">
        <v>44999</v>
      </c>
      <c r="X15" s="96">
        <v>45000</v>
      </c>
      <c r="Y15" s="96">
        <v>45001</v>
      </c>
      <c r="Z15" s="96">
        <v>45003</v>
      </c>
      <c r="AA15" s="96">
        <v>45006</v>
      </c>
      <c r="AB15" s="96">
        <v>45010</v>
      </c>
      <c r="AC15" s="96">
        <v>45013</v>
      </c>
      <c r="AD15" s="96"/>
      <c r="AE15" s="96"/>
      <c r="AF15" s="96"/>
      <c r="AG15" s="11" t="s">
        <v>16</v>
      </c>
      <c r="AH15" s="11" t="s">
        <v>17</v>
      </c>
      <c r="AI15" s="294" t="s">
        <v>222</v>
      </c>
      <c r="AN15" s="18"/>
      <c r="AO15" s="18"/>
      <c r="AP15" s="18"/>
      <c r="AQ15" s="18"/>
      <c r="AR15" s="18"/>
      <c r="AS15" s="18"/>
      <c r="AT15" s="18"/>
    </row>
    <row r="16" spans="1:223" s="16" customFormat="1" ht="20.25" customHeight="1" x14ac:dyDescent="0.25">
      <c r="A16" s="58">
        <v>1</v>
      </c>
      <c r="B16" s="93">
        <v>1000157</v>
      </c>
      <c r="C16" s="13" t="str">
        <f>IFERROR(VLOOKUP(B16,'CODIGOS DE MATERIAL'!$A$2:$C$31,3,FALSE),"")</f>
        <v>M</v>
      </c>
      <c r="D16" s="59" t="str">
        <f>IFERROR(VLOOKUP(B16,'CODIGOS DE MATERIAL'!$A$2:$C$31,2,FALSE),"")</f>
        <v>TUBERIA ALCANTARILLADO NOVAFORT 200mm (8")</v>
      </c>
      <c r="E16" s="144">
        <v>60</v>
      </c>
      <c r="F16" s="145"/>
      <c r="G16" s="145"/>
      <c r="H16" s="146"/>
      <c r="I16" s="147"/>
      <c r="J16" s="219"/>
      <c r="K16" s="149"/>
      <c r="L16" s="181"/>
      <c r="M16" s="33">
        <f t="shared" ref="M16:M25" si="4">SUM(E16:I16)</f>
        <v>60</v>
      </c>
      <c r="N16" s="95">
        <f>40.8+4.2</f>
        <v>45</v>
      </c>
      <c r="O16" s="29">
        <f t="shared" ref="O16:O25" si="5">+SUM(J16:L16)</f>
        <v>0</v>
      </c>
      <c r="P16" s="35">
        <f>IF(N16&gt;M16,N16-O16-M16,0)</f>
        <v>0</v>
      </c>
      <c r="Q16" s="36">
        <f>IF(N16="",0,IF(M16&gt;N16,M16-N16-O16,0))</f>
        <v>15</v>
      </c>
      <c r="S16" s="19"/>
      <c r="T16" s="19">
        <f>S16-M16</f>
        <v>-60</v>
      </c>
      <c r="U16" s="15"/>
      <c r="V16" s="97">
        <v>12</v>
      </c>
      <c r="W16" s="97">
        <v>12</v>
      </c>
      <c r="X16" s="97">
        <v>12</v>
      </c>
      <c r="Y16" s="97">
        <v>6</v>
      </c>
      <c r="Z16" s="97">
        <v>6</v>
      </c>
      <c r="AA16" s="97"/>
      <c r="AB16" s="97"/>
      <c r="AC16" s="97"/>
      <c r="AD16" s="97"/>
      <c r="AE16" s="97"/>
      <c r="AF16" s="97"/>
      <c r="AG16" s="17">
        <f t="shared" ref="AG16:AG25" si="6">SUM(V16:AF16)</f>
        <v>48</v>
      </c>
      <c r="AH16" s="17">
        <f t="shared" ref="AH16:AH25" si="7">+U16-AG16</f>
        <v>-48</v>
      </c>
      <c r="AI16" s="295">
        <f>AG16-N16</f>
        <v>3</v>
      </c>
      <c r="AN16" s="18"/>
      <c r="AO16" s="18"/>
      <c r="AP16" s="18"/>
      <c r="AQ16" s="18"/>
      <c r="AR16" s="18"/>
      <c r="AS16" s="18"/>
      <c r="AT16" s="18"/>
    </row>
    <row r="17" spans="1:35" s="18" customFormat="1" ht="24" customHeight="1" x14ac:dyDescent="0.25">
      <c r="A17" s="58">
        <v>2</v>
      </c>
      <c r="B17" s="93">
        <v>1000156</v>
      </c>
      <c r="C17" s="13" t="str">
        <f>IFERROR(VLOOKUP(B17,'CODIGOS DE MATERIAL'!$A$2:$C$31,3,FALSE),"")</f>
        <v>M</v>
      </c>
      <c r="D17" s="59" t="str">
        <f>IFERROR(VLOOKUP(B17,'CODIGOS DE MATERIAL'!$A$2:$C$31,2,FALSE),"")</f>
        <v>TUBERIA ALCANTARILLADO NOVAFORT 160mm (6")</v>
      </c>
      <c r="E17" s="144">
        <v>18</v>
      </c>
      <c r="F17" s="145"/>
      <c r="G17" s="145"/>
      <c r="H17" s="150"/>
      <c r="I17" s="147"/>
      <c r="J17" s="148"/>
      <c r="K17" s="149"/>
      <c r="L17" s="181"/>
      <c r="M17" s="33">
        <f t="shared" si="4"/>
        <v>18</v>
      </c>
      <c r="N17" s="95"/>
      <c r="O17" s="29">
        <f t="shared" si="5"/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-18</v>
      </c>
      <c r="U17" s="15"/>
      <c r="V17" s="97">
        <v>3</v>
      </c>
      <c r="W17" s="97"/>
      <c r="X17" s="97"/>
      <c r="Y17" s="97">
        <v>2</v>
      </c>
      <c r="Z17" s="97"/>
      <c r="AA17" s="97">
        <v>6</v>
      </c>
      <c r="AB17" s="97">
        <v>-3.5</v>
      </c>
      <c r="AC17" s="97"/>
      <c r="AD17" s="97"/>
      <c r="AE17" s="97"/>
      <c r="AF17" s="97"/>
      <c r="AG17" s="17">
        <f t="shared" si="6"/>
        <v>7.5</v>
      </c>
      <c r="AH17" s="19">
        <f t="shared" si="7"/>
        <v>-7.5</v>
      </c>
      <c r="AI17" s="295">
        <f t="shared" ref="AI17:AI25" si="11">AG17-N17</f>
        <v>7.5</v>
      </c>
    </row>
    <row r="18" spans="1:35" s="18" customFormat="1" ht="13.35" customHeight="1" x14ac:dyDescent="0.25">
      <c r="A18" s="58">
        <v>3</v>
      </c>
      <c r="B18" s="93">
        <v>1000181</v>
      </c>
      <c r="C18" s="13" t="str">
        <f>IFERROR(VLOOKUP(B18,'CODIGOS DE MATERIAL'!$A$2:$C$31,3,FALSE),"")</f>
        <v>UN</v>
      </c>
      <c r="D18" s="59" t="str">
        <f>IFERROR(VLOOKUP(B18,'CODIGOS DE MATERIAL'!$A$2:$C$31,2,FALSE),"")</f>
        <v>TEE NOVAFORT 200MMX160MM (8"X6")</v>
      </c>
      <c r="E18" s="144">
        <v>10</v>
      </c>
      <c r="F18" s="145"/>
      <c r="G18" s="145"/>
      <c r="H18" s="151"/>
      <c r="I18" s="147"/>
      <c r="J18" s="148"/>
      <c r="K18" s="149"/>
      <c r="L18" s="181"/>
      <c r="M18" s="33">
        <f t="shared" si="4"/>
        <v>10</v>
      </c>
      <c r="N18" s="95"/>
      <c r="O18" s="29">
        <f t="shared" si="5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-10</v>
      </c>
      <c r="U18" s="15"/>
      <c r="V18" s="95">
        <v>2</v>
      </c>
      <c r="W18" s="95">
        <v>4</v>
      </c>
      <c r="X18" s="95">
        <v>4</v>
      </c>
      <c r="Y18" s="95"/>
      <c r="Z18" s="95">
        <v>2</v>
      </c>
      <c r="AA18" s="95">
        <v>2</v>
      </c>
      <c r="AB18" s="95"/>
      <c r="AC18" s="95"/>
      <c r="AD18" s="95"/>
      <c r="AE18" s="95"/>
      <c r="AF18" s="95"/>
      <c r="AG18" s="17">
        <f t="shared" si="6"/>
        <v>14</v>
      </c>
      <c r="AH18" s="19">
        <f t="shared" si="7"/>
        <v>-14</v>
      </c>
      <c r="AI18" s="295">
        <f t="shared" si="11"/>
        <v>14</v>
      </c>
    </row>
    <row r="19" spans="1:35" s="18" customFormat="1" ht="13.35" customHeight="1" x14ac:dyDescent="0.25">
      <c r="A19" s="58">
        <v>4</v>
      </c>
      <c r="B19" s="93">
        <v>1000185</v>
      </c>
      <c r="C19" s="13" t="str">
        <f>IFERROR(VLOOKUP(B19,'CODIGOS DE MATERIAL'!$A$2:$C$31,3,FALSE),"")</f>
        <v>UN</v>
      </c>
      <c r="D19" s="59" t="str">
        <f>IFERROR(VLOOKUP(B19,'CODIGOS DE MATERIAL'!$A$2:$C$31,2,FALSE),"")</f>
        <v>HIDROSELLO NOVAFORT 200MM (8")</v>
      </c>
      <c r="E19" s="144">
        <v>20</v>
      </c>
      <c r="F19" s="145"/>
      <c r="G19" s="145"/>
      <c r="H19" s="150"/>
      <c r="I19" s="147"/>
      <c r="J19" s="148"/>
      <c r="K19" s="149"/>
      <c r="L19" s="181"/>
      <c r="M19" s="33">
        <f t="shared" si="4"/>
        <v>20</v>
      </c>
      <c r="N19" s="95"/>
      <c r="O19" s="29">
        <f t="shared" si="5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-20</v>
      </c>
      <c r="U19" s="15"/>
      <c r="V19" s="95">
        <v>4</v>
      </c>
      <c r="W19" s="95">
        <v>8</v>
      </c>
      <c r="X19" s="95">
        <v>8</v>
      </c>
      <c r="Y19" s="95"/>
      <c r="Z19" s="95">
        <v>4</v>
      </c>
      <c r="AA19" s="95">
        <v>4</v>
      </c>
      <c r="AB19" s="95"/>
      <c r="AC19" s="95"/>
      <c r="AD19" s="95"/>
      <c r="AE19" s="95"/>
      <c r="AF19" s="95"/>
      <c r="AG19" s="17">
        <f t="shared" si="6"/>
        <v>28</v>
      </c>
      <c r="AH19" s="19">
        <f t="shared" si="7"/>
        <v>-28</v>
      </c>
      <c r="AI19" s="295">
        <f t="shared" si="11"/>
        <v>28</v>
      </c>
    </row>
    <row r="20" spans="1:35" s="18" customFormat="1" ht="13.35" customHeight="1" x14ac:dyDescent="0.25">
      <c r="A20" s="58">
        <v>5</v>
      </c>
      <c r="B20" s="93">
        <v>1000184</v>
      </c>
      <c r="C20" s="13" t="str">
        <f>IFERROR(VLOOKUP(B20,'CODIGOS DE MATERIAL'!$A$2:$C$31,3,FALSE),"")</f>
        <v>UN</v>
      </c>
      <c r="D20" s="59" t="str">
        <f>IFERROR(VLOOKUP(B20,'CODIGOS DE MATERIAL'!$A$2:$C$31,2,FALSE),"")</f>
        <v>HIDROSELLO NOVAFORT 160MM (6")</v>
      </c>
      <c r="E20" s="144">
        <v>10</v>
      </c>
      <c r="F20" s="145"/>
      <c r="G20" s="145"/>
      <c r="H20" s="150"/>
      <c r="I20" s="147"/>
      <c r="J20" s="148"/>
      <c r="K20" s="149"/>
      <c r="L20" s="181"/>
      <c r="M20" s="33">
        <f t="shared" si="4"/>
        <v>10</v>
      </c>
      <c r="N20" s="95"/>
      <c r="O20" s="29">
        <f t="shared" si="5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-10</v>
      </c>
      <c r="U20" s="15"/>
      <c r="V20" s="95"/>
      <c r="W20" s="95">
        <v>4</v>
      </c>
      <c r="X20" s="95">
        <v>4</v>
      </c>
      <c r="Y20" s="95"/>
      <c r="Z20" s="95"/>
      <c r="AA20" s="95">
        <v>2</v>
      </c>
      <c r="AB20" s="95"/>
      <c r="AC20" s="95"/>
      <c r="AD20" s="95"/>
      <c r="AE20" s="95"/>
      <c r="AF20" s="95"/>
      <c r="AG20" s="17">
        <f t="shared" si="6"/>
        <v>10</v>
      </c>
      <c r="AH20" s="19">
        <f t="shared" si="7"/>
        <v>-10</v>
      </c>
      <c r="AI20" s="295">
        <f t="shared" si="11"/>
        <v>10</v>
      </c>
    </row>
    <row r="21" spans="1:35" s="18" customFormat="1" ht="16.5" customHeight="1" x14ac:dyDescent="0.25">
      <c r="A21" s="58">
        <v>6</v>
      </c>
      <c r="B21" s="93">
        <v>1000863</v>
      </c>
      <c r="C21" s="13" t="str">
        <f>IFERROR(VLOOKUP(B21,'CODIGOS DE MATERIAL'!$A$2:$C$31,3,FALSE),"")</f>
        <v>UND</v>
      </c>
      <c r="D21" s="59" t="str">
        <f>IFERROR(VLOOKUP(B21,'CODIGOS DE MATERIAL'!$A$2:$C$31,2,FALSE),"")</f>
        <v>TAPA C/ARO HD T/P 24" ALCANTARILLADO</v>
      </c>
      <c r="E21" s="148"/>
      <c r="F21" s="145"/>
      <c r="G21" s="150"/>
      <c r="H21" s="150"/>
      <c r="I21" s="147"/>
      <c r="J21" s="148"/>
      <c r="K21" s="149"/>
      <c r="L21" s="181"/>
      <c r="M21" s="33">
        <f t="shared" si="4"/>
        <v>0</v>
      </c>
      <c r="N21" s="95"/>
      <c r="O21" s="29">
        <f t="shared" si="5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/>
      <c r="V21" s="95"/>
      <c r="W21" s="95"/>
      <c r="X21" s="95"/>
      <c r="Y21" s="95"/>
      <c r="Z21" s="95"/>
      <c r="AA21" s="95"/>
      <c r="AB21" s="95"/>
      <c r="AC21" s="95">
        <v>1</v>
      </c>
      <c r="AD21" s="95"/>
      <c r="AE21" s="95"/>
      <c r="AF21" s="95"/>
      <c r="AG21" s="17">
        <f t="shared" si="6"/>
        <v>1</v>
      </c>
      <c r="AH21" s="19">
        <f t="shared" si="7"/>
        <v>-1</v>
      </c>
      <c r="AI21" s="295">
        <f t="shared" si="11"/>
        <v>1</v>
      </c>
    </row>
    <row r="22" spans="1:35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82"/>
      <c r="M22" s="33">
        <f t="shared" si="4"/>
        <v>0</v>
      </c>
      <c r="N22" s="95"/>
      <c r="O22" s="29">
        <f t="shared" si="5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17">
        <f t="shared" si="6"/>
        <v>0</v>
      </c>
      <c r="AH22" s="19">
        <f t="shared" si="7"/>
        <v>0</v>
      </c>
      <c r="AI22" s="295">
        <f t="shared" si="11"/>
        <v>0</v>
      </c>
    </row>
    <row r="23" spans="1:35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82"/>
      <c r="M23" s="33">
        <f t="shared" si="4"/>
        <v>0</v>
      </c>
      <c r="N23" s="95"/>
      <c r="O23" s="29">
        <f t="shared" si="5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17">
        <f t="shared" si="6"/>
        <v>0</v>
      </c>
      <c r="AH23" s="19">
        <f t="shared" si="7"/>
        <v>0</v>
      </c>
      <c r="AI23" s="295">
        <f t="shared" si="11"/>
        <v>0</v>
      </c>
    </row>
    <row r="24" spans="1:35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82"/>
      <c r="M24" s="33">
        <f t="shared" si="4"/>
        <v>0</v>
      </c>
      <c r="N24" s="95"/>
      <c r="O24" s="29">
        <f t="shared" si="5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17">
        <f t="shared" si="6"/>
        <v>0</v>
      </c>
      <c r="AH24" s="19">
        <f t="shared" si="7"/>
        <v>0</v>
      </c>
      <c r="AI24" s="295">
        <f t="shared" si="11"/>
        <v>0</v>
      </c>
    </row>
    <row r="25" spans="1:35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83"/>
      <c r="M25" s="33">
        <f t="shared" si="4"/>
        <v>0</v>
      </c>
      <c r="N25" s="39"/>
      <c r="O25" s="29">
        <f t="shared" si="5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7">
        <f t="shared" si="6"/>
        <v>0</v>
      </c>
      <c r="AH25" s="19">
        <f t="shared" si="7"/>
        <v>0</v>
      </c>
      <c r="AI25" s="295">
        <f t="shared" si="11"/>
        <v>0</v>
      </c>
    </row>
    <row r="26" spans="1:35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5" s="18" customFormat="1" ht="13.35" customHeight="1" x14ac:dyDescent="0.25">
      <c r="A27" s="177"/>
      <c r="B27" s="23"/>
      <c r="C27" s="45"/>
      <c r="D27" s="46"/>
      <c r="E27" s="28"/>
      <c r="F27" s="17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5" s="18" customFormat="1" ht="13.35" customHeight="1" x14ac:dyDescent="0.25">
      <c r="A28" s="177"/>
      <c r="B28" s="23"/>
      <c r="C28" s="45"/>
      <c r="D28" s="46"/>
      <c r="E28" s="28"/>
      <c r="F28" s="17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5" s="18" customFormat="1" ht="13.35" customHeight="1" thickBot="1" x14ac:dyDescent="0.3">
      <c r="A29" s="187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5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</row>
    <row r="31" spans="1:35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5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6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6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6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6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N36" s="1"/>
      <c r="AO36" s="1"/>
      <c r="AP36" s="1"/>
      <c r="AQ36" s="1"/>
      <c r="AR36" s="1"/>
      <c r="AS36" s="1"/>
      <c r="AT36" s="1"/>
    </row>
    <row r="37" spans="3:46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N37" s="1"/>
      <c r="AO37" s="1"/>
      <c r="AP37" s="1"/>
      <c r="AQ37" s="1"/>
      <c r="AR37" s="1"/>
      <c r="AS37" s="1"/>
      <c r="AT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S16:S25 E15:L25 V15:AF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3:O33"/>
    <mergeCell ref="P33:Q33"/>
    <mergeCell ref="N34:Q34"/>
    <mergeCell ref="E14:I14"/>
    <mergeCell ref="J14:L14"/>
    <mergeCell ref="M14:O14"/>
    <mergeCell ref="P14:Q14"/>
    <mergeCell ref="U14:AH14"/>
    <mergeCell ref="HM4:HM6"/>
    <mergeCell ref="E5:G5"/>
    <mergeCell ref="H5:N5"/>
    <mergeCell ref="O5:Q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GZ1:HF1"/>
    <mergeCell ref="HG1:HM1"/>
    <mergeCell ref="O2:Q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1:D5"/>
    <mergeCell ref="E1:N2"/>
    <mergeCell ref="O1:Q1"/>
    <mergeCell ref="AN1:AT1"/>
    <mergeCell ref="AU1:BA1"/>
    <mergeCell ref="BB1:BH1"/>
    <mergeCell ref="E3:N4"/>
    <mergeCell ref="O3:Q3"/>
    <mergeCell ref="O4:Q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</mergeCells>
  <conditionalFormatting sqref="D8">
    <cfRule type="duplicateValues" dxfId="732" priority="4"/>
  </conditionalFormatting>
  <conditionalFormatting sqref="O7">
    <cfRule type="duplicateValues" dxfId="731" priority="3"/>
  </conditionalFormatting>
  <conditionalFormatting sqref="O8">
    <cfRule type="duplicateValues" dxfId="730" priority="2"/>
  </conditionalFormatting>
  <conditionalFormatting sqref="O10">
    <cfRule type="duplicateValues" dxfId="729" priority="1"/>
  </conditionalFormatting>
  <conditionalFormatting sqref="T16:AH25">
    <cfRule type="cellIs" dxfId="728" priority="8" operator="equal">
      <formula>0</formula>
    </cfRule>
  </conditionalFormatting>
  <conditionalFormatting sqref="AH16:AH25">
    <cfRule type="cellIs" dxfId="727" priority="7" operator="lessThan">
      <formula>0</formula>
    </cfRule>
  </conditionalFormatting>
  <conditionalFormatting sqref="AI16:AI25">
    <cfRule type="cellIs" dxfId="726" priority="5" operator="lessThan">
      <formula>0</formula>
    </cfRule>
    <cfRule type="cellIs" dxfId="725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HP36"/>
  <sheetViews>
    <sheetView view="pageBreakPreview" topLeftCell="A11" zoomScaleNormal="100" zoomScaleSheetLayoutView="100" workbookViewId="0">
      <pane xSplit="4" topLeftCell="E1" activePane="topRight" state="frozen"/>
      <selection activeCell="AP8" sqref="AP8"/>
      <selection pane="topRight" activeCell="V15" sqref="V15:AF24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9" width="5.5703125" style="1" customWidth="1"/>
    <col min="30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212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212</v>
      </c>
      <c r="AN7" s="67">
        <f>MATCH("SUBTOTAL SALIDA DE ALMACEN",15:15,0)-1</f>
        <v>33</v>
      </c>
      <c r="AR7" s="1"/>
      <c r="AS7" s="1">
        <f>IFERROR(VLOOKUP(AO1,$B$16:$AK$25,$AN$7,FALSE),0)</f>
        <v>0</v>
      </c>
      <c r="AT7" s="1"/>
      <c r="AU7" s="1"/>
      <c r="AY7" s="1"/>
      <c r="AZ7" s="1">
        <f>IFERROR(VLOOKUP(AV1,$B$16:$AK$25,$AN$7,FALSE),0)</f>
        <v>0</v>
      </c>
      <c r="BA7" s="1"/>
      <c r="BB7" s="1"/>
      <c r="BF7" s="1"/>
      <c r="BG7" s="1">
        <f>IFERROR(VLOOKUP(BC1,$B$16:$AK$25,$AN$7,FALSE),0)</f>
        <v>0</v>
      </c>
      <c r="BH7" s="1"/>
      <c r="BI7" s="1"/>
      <c r="BM7" s="1"/>
      <c r="BN7" s="1">
        <f>IFERROR(VLOOKUP(BJ1,$B$16:$AK$25,$AN$7,FALSE),0)</f>
        <v>0</v>
      </c>
      <c r="BO7" s="1"/>
      <c r="BP7" s="1"/>
      <c r="BT7" s="1"/>
      <c r="BU7" s="1">
        <f>IFERROR(VLOOKUP(BQ1,$B$16:$AK$25,$AN$7,FALSE),0)</f>
        <v>0</v>
      </c>
      <c r="BV7" s="1"/>
      <c r="BW7" s="1"/>
      <c r="CA7" s="1"/>
      <c r="CB7" s="1">
        <f>IFERROR(VLOOKUP(BX1,$B$16:$AK$25,$AN$7,FALSE),0)</f>
        <v>0</v>
      </c>
      <c r="CC7" s="1"/>
      <c r="CD7" s="1"/>
      <c r="CH7" s="1"/>
      <c r="CI7" s="1">
        <f>IFERROR(VLOOKUP(CE1,$B$16:$AK$25,$AN$7,FALSE),0)</f>
        <v>0</v>
      </c>
      <c r="CJ7" s="1"/>
      <c r="CK7" s="1"/>
      <c r="CO7" s="1"/>
      <c r="CP7" s="1">
        <f>IFERROR(VLOOKUP(CL1,$B$16:$AK$25,$AN$7,FALSE),0)</f>
        <v>0</v>
      </c>
      <c r="CQ7" s="1"/>
      <c r="CR7" s="1"/>
      <c r="CV7" s="1"/>
      <c r="CW7" s="1">
        <f>IFERROR(VLOOKUP(CS1,$B$16:$AK$25,$AN$7,FALSE),0)</f>
        <v>0</v>
      </c>
      <c r="CX7" s="1"/>
      <c r="CY7" s="1"/>
      <c r="DC7" s="1"/>
      <c r="DD7" s="1">
        <f>IFERROR(VLOOKUP(CZ1,$B$16:$AK$25,$AN$7,FALSE),0)</f>
        <v>0</v>
      </c>
      <c r="DE7" s="1"/>
      <c r="DF7" s="1"/>
      <c r="DJ7" s="1"/>
      <c r="DK7" s="1">
        <f>IFERROR(VLOOKUP(DG1,$B$16:$AK$25,$AN$7,FALSE),0)</f>
        <v>0</v>
      </c>
      <c r="DL7" s="1"/>
      <c r="DM7" s="1"/>
      <c r="DQ7" s="1"/>
      <c r="DR7" s="1">
        <f>IFERROR(VLOOKUP(DN1,$B$16:$AK$25,$AN$7,FALSE),0)</f>
        <v>0</v>
      </c>
      <c r="DS7" s="1"/>
      <c r="DT7" s="1"/>
      <c r="DX7" s="1"/>
      <c r="DY7" s="1">
        <f>IFERROR(VLOOKUP(DU1,$B$16:$AK$25,$AN$7,FALSE),0)</f>
        <v>0</v>
      </c>
      <c r="DZ7" s="1"/>
      <c r="EA7" s="1"/>
      <c r="EE7" s="1"/>
      <c r="EF7" s="1">
        <f>IFERROR(VLOOKUP(EB1,$B$16:$AK$25,$AN$7,FALSE),0)</f>
        <v>0</v>
      </c>
      <c r="EG7" s="1"/>
      <c r="EH7" s="1"/>
      <c r="EL7" s="1"/>
      <c r="EM7" s="1">
        <f>IFERROR(VLOOKUP(EI1,$B$16:$AK$25,$AN$7,FALSE),0)</f>
        <v>0</v>
      </c>
      <c r="EN7" s="1"/>
      <c r="EO7" s="1"/>
      <c r="ES7" s="1"/>
      <c r="ET7" s="1">
        <f>IFERROR(VLOOKUP(EP1,$B$16:$AK$25,$AN$7,FALSE),0)</f>
        <v>0</v>
      </c>
      <c r="EU7" s="1"/>
      <c r="EV7" s="1"/>
      <c r="EZ7" s="1"/>
      <c r="FA7" s="1">
        <f>IFERROR(VLOOKUP(EW1,$B$16:$AK$25,$AN$7,FALSE),0)</f>
        <v>0</v>
      </c>
      <c r="FB7" s="1"/>
      <c r="FC7" s="1"/>
      <c r="FG7" s="1"/>
      <c r="FH7" s="1">
        <f>IFERROR(VLOOKUP(FD1,$B$16:$AK$25,$AN$7,FALSE),0)</f>
        <v>0</v>
      </c>
      <c r="FI7" s="1"/>
      <c r="FJ7" s="1"/>
      <c r="FN7" s="1"/>
      <c r="FO7" s="1">
        <f>IFERROR(VLOOKUP(FK1,$B$16:$AK$25,$AN$7,FALSE),0)</f>
        <v>0</v>
      </c>
      <c r="FP7" s="1"/>
      <c r="FQ7" s="1"/>
      <c r="FU7" s="1"/>
      <c r="FV7" s="1">
        <f>IFERROR(VLOOKUP(FR1,$B$16:$AK$25,$AN$7,FALSE),0)</f>
        <v>0</v>
      </c>
      <c r="FW7" s="1"/>
      <c r="FX7" s="1"/>
      <c r="GB7" s="1"/>
      <c r="GC7" s="1">
        <f>IFERROR(VLOOKUP(FY1,$B$16:$AK$25,$AN$7,FALSE),0)</f>
        <v>0</v>
      </c>
      <c r="GD7" s="1"/>
      <c r="GE7" s="1"/>
      <c r="GI7" s="1"/>
      <c r="GJ7" s="1">
        <f>IFERROR(VLOOKUP(GF1,$B$16:$AK$25,$AN$7,FALSE),0)</f>
        <v>0</v>
      </c>
      <c r="GK7" s="1"/>
      <c r="GL7" s="1"/>
      <c r="GP7" s="1"/>
      <c r="GQ7" s="1">
        <f>IFERROR(VLOOKUP(GM1,$B$16:$AK$25,$AN$7,FALSE),0)</f>
        <v>0</v>
      </c>
      <c r="GR7" s="1"/>
      <c r="GS7" s="1"/>
      <c r="GW7" s="1"/>
      <c r="GX7" s="1">
        <f>IFERROR(VLOOKUP(GT1,$B$16:$AK$25,$AN$7,FALSE),0)</f>
        <v>0</v>
      </c>
      <c r="GY7" s="1"/>
      <c r="GZ7" s="1"/>
      <c r="HD7" s="1"/>
      <c r="HE7" s="1">
        <f>IFERROR(VLOOKUP(HA1,$B$16:$AK$25,$AN$7,FALSE),0)</f>
        <v>0</v>
      </c>
      <c r="HF7" s="1"/>
      <c r="HG7" s="1"/>
      <c r="HK7" s="1"/>
      <c r="HL7" s="1">
        <f>IFERROR(VLOOKUP(HH1,$B$16:$AK$25,$AN$7,FALSE),0)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230</v>
      </c>
      <c r="AT8" s="1"/>
      <c r="AU8" s="1"/>
      <c r="AV8" s="1"/>
      <c r="AW8" s="1"/>
      <c r="AX8" s="1"/>
      <c r="AY8" s="1"/>
      <c r="AZ8" s="1" t="s">
        <v>230</v>
      </c>
      <c r="BA8" s="1"/>
      <c r="BB8" s="1"/>
      <c r="BC8" s="1"/>
      <c r="BD8" s="1"/>
      <c r="BE8" s="1"/>
      <c r="BF8" s="1"/>
      <c r="BG8" s="1" t="s">
        <v>230</v>
      </c>
      <c r="BH8" s="1"/>
      <c r="BI8" s="1"/>
      <c r="BJ8" s="1"/>
      <c r="BK8" s="1"/>
      <c r="BL8" s="1"/>
      <c r="BM8" s="1"/>
      <c r="BN8" s="1" t="s">
        <v>230</v>
      </c>
      <c r="BO8" s="1"/>
      <c r="BP8" s="1"/>
      <c r="BQ8" s="1"/>
      <c r="BR8" s="1"/>
      <c r="BS8" s="1"/>
      <c r="BT8" s="1"/>
      <c r="BU8" s="1" t="s">
        <v>230</v>
      </c>
      <c r="BV8" s="1"/>
      <c r="BW8" s="1"/>
      <c r="BX8" s="1"/>
      <c r="BY8" s="1"/>
      <c r="BZ8" s="1"/>
      <c r="CA8" s="1"/>
      <c r="CB8" s="1" t="s">
        <v>230</v>
      </c>
      <c r="CC8" s="1"/>
      <c r="CD8" s="1"/>
      <c r="CE8" s="1"/>
      <c r="CF8" s="1"/>
      <c r="CG8" s="1"/>
      <c r="CH8" s="1"/>
      <c r="CI8" s="1" t="s">
        <v>230</v>
      </c>
      <c r="CJ8" s="1"/>
      <c r="CK8" s="1"/>
      <c r="CL8" s="1"/>
      <c r="CM8" s="1"/>
      <c r="CN8" s="1"/>
      <c r="CO8" s="1"/>
      <c r="CP8" s="1" t="s">
        <v>230</v>
      </c>
      <c r="CQ8" s="1"/>
      <c r="CR8" s="1"/>
      <c r="CS8" s="1"/>
      <c r="CT8" s="1"/>
      <c r="CU8" s="1"/>
      <c r="CV8" s="1"/>
      <c r="CW8" s="1" t="s">
        <v>230</v>
      </c>
      <c r="CX8" s="1"/>
      <c r="CY8" s="1"/>
      <c r="CZ8" s="1"/>
      <c r="DA8" s="1"/>
      <c r="DB8" s="1"/>
      <c r="DC8" s="1"/>
      <c r="DD8" s="1" t="s">
        <v>230</v>
      </c>
      <c r="DE8" s="1"/>
      <c r="DF8" s="1"/>
      <c r="DG8" s="1"/>
      <c r="DH8" s="1"/>
      <c r="DI8" s="1"/>
      <c r="DJ8" s="1"/>
      <c r="DK8" s="1" t="s">
        <v>230</v>
      </c>
      <c r="DL8" s="1"/>
      <c r="DM8" s="1"/>
      <c r="DN8" s="1"/>
      <c r="DO8" s="1"/>
      <c r="DP8" s="1"/>
      <c r="DQ8" s="1"/>
      <c r="DR8" s="1" t="s">
        <v>230</v>
      </c>
      <c r="DS8" s="1"/>
      <c r="DT8" s="1"/>
      <c r="DU8" s="1"/>
      <c r="DV8" s="1"/>
      <c r="DW8" s="1"/>
      <c r="DX8" s="1"/>
      <c r="DY8" s="1" t="s">
        <v>230</v>
      </c>
      <c r="DZ8" s="1"/>
      <c r="EA8" s="1"/>
      <c r="EB8" s="1"/>
      <c r="EC8" s="1"/>
      <c r="ED8" s="1"/>
      <c r="EE8" s="1"/>
      <c r="EF8" s="1" t="s">
        <v>230</v>
      </c>
      <c r="EG8" s="1"/>
      <c r="EH8" s="1"/>
      <c r="EI8" s="1"/>
      <c r="EJ8" s="1"/>
      <c r="EK8" s="1"/>
      <c r="EL8" s="1"/>
      <c r="EM8" s="1" t="s">
        <v>230</v>
      </c>
      <c r="EN8" s="1"/>
      <c r="EO8" s="1"/>
      <c r="EP8" s="1"/>
      <c r="EQ8" s="1"/>
      <c r="ER8" s="1"/>
      <c r="ES8" s="1"/>
      <c r="ET8" s="1" t="s">
        <v>230</v>
      </c>
      <c r="EU8" s="1"/>
      <c r="EV8" s="1"/>
      <c r="EW8" s="1"/>
      <c r="EX8" s="1"/>
      <c r="EY8" s="1"/>
      <c r="EZ8" s="1"/>
      <c r="FA8" s="1" t="s">
        <v>230</v>
      </c>
      <c r="FB8" s="1"/>
      <c r="FC8" s="1"/>
      <c r="FD8" s="1"/>
      <c r="FE8" s="1"/>
      <c r="FF8" s="1"/>
      <c r="FG8" s="1"/>
      <c r="FH8" s="1" t="s">
        <v>230</v>
      </c>
      <c r="FI8" s="1"/>
      <c r="FJ8" s="1"/>
      <c r="FK8" s="1"/>
      <c r="FL8" s="1"/>
      <c r="FM8" s="1"/>
      <c r="FN8" s="1"/>
      <c r="FO8" s="1" t="s">
        <v>230</v>
      </c>
      <c r="FP8" s="1"/>
      <c r="FQ8" s="1"/>
      <c r="FR8" s="1"/>
      <c r="FS8" s="1"/>
      <c r="FT8" s="1"/>
      <c r="FU8" s="1"/>
      <c r="FV8" s="1" t="s">
        <v>230</v>
      </c>
      <c r="FW8" s="1"/>
      <c r="FX8" s="1"/>
      <c r="FY8" s="1"/>
      <c r="FZ8" s="1"/>
      <c r="GA8" s="1"/>
      <c r="GB8" s="1"/>
      <c r="GC8" s="1" t="s">
        <v>230</v>
      </c>
      <c r="GD8" s="1"/>
      <c r="GE8" s="1"/>
      <c r="GF8" s="1"/>
      <c r="GG8" s="1"/>
      <c r="GH8" s="1"/>
      <c r="GI8" s="1"/>
      <c r="GJ8" s="1" t="s">
        <v>230</v>
      </c>
      <c r="GK8" s="1"/>
      <c r="GL8" s="1"/>
      <c r="GM8" s="1"/>
      <c r="GN8" s="1"/>
      <c r="GO8" s="1"/>
      <c r="GP8" s="1"/>
      <c r="GQ8" s="1" t="s">
        <v>230</v>
      </c>
      <c r="GR8" s="1"/>
      <c r="GS8" s="1"/>
      <c r="GT8" s="1"/>
      <c r="GU8" s="1"/>
      <c r="GV8" s="1"/>
      <c r="GW8" s="1"/>
      <c r="GX8" s="1" t="s">
        <v>230</v>
      </c>
      <c r="GY8" s="1"/>
      <c r="GZ8" s="1"/>
      <c r="HA8" s="1"/>
      <c r="HB8" s="1"/>
      <c r="HC8" s="1"/>
      <c r="HD8" s="1"/>
      <c r="HE8" s="1" t="s">
        <v>230</v>
      </c>
      <c r="HF8" s="1"/>
      <c r="HG8" s="1"/>
      <c r="HH8" s="1"/>
      <c r="HI8" s="1"/>
      <c r="HJ8" s="1"/>
      <c r="HK8" s="1"/>
      <c r="HL8" s="1" t="s">
        <v>230</v>
      </c>
      <c r="HM8" s="1"/>
      <c r="HN8" s="1"/>
    </row>
    <row r="9" spans="1:224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4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2"/>
      <c r="I15" s="159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9"/>
      <c r="AB16" s="99"/>
      <c r="AC16" s="99"/>
      <c r="AD16" s="95"/>
      <c r="AE16" s="14"/>
      <c r="AF16" s="14"/>
      <c r="AG16" s="14"/>
      <c r="AH16" s="17">
        <f t="shared" ref="AH16:AH25" si="5">SUM(V16:AG16)</f>
        <v>0</v>
      </c>
      <c r="AI16" s="17">
        <f t="shared" ref="AI16:AI25" si="6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14"/>
      <c r="AF17" s="14"/>
      <c r="AG17" s="14"/>
      <c r="AH17" s="17">
        <f t="shared" si="5"/>
        <v>0</v>
      </c>
      <c r="AI17" s="19">
        <f t="shared" si="6"/>
        <v>0</v>
      </c>
      <c r="AJ17" s="295">
        <f t="shared" ref="AJ17:AJ25" si="12">AH17-N17</f>
        <v>0</v>
      </c>
    </row>
    <row r="18" spans="1:36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14"/>
      <c r="AF18" s="14"/>
      <c r="AG18" s="14"/>
      <c r="AH18" s="17">
        <f t="shared" si="5"/>
        <v>0</v>
      </c>
      <c r="AI18" s="19">
        <f t="shared" si="6"/>
        <v>0</v>
      </c>
      <c r="AJ18" s="295">
        <f t="shared" si="12"/>
        <v>0</v>
      </c>
    </row>
    <row r="19" spans="1:36" s="18" customFormat="1" ht="21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14"/>
      <c r="AF19" s="14"/>
      <c r="AG19" s="14"/>
      <c r="AH19" s="17">
        <f t="shared" si="5"/>
        <v>0</v>
      </c>
      <c r="AI19" s="19">
        <f t="shared" si="6"/>
        <v>0</v>
      </c>
      <c r="AJ19" s="295">
        <f t="shared" si="12"/>
        <v>0</v>
      </c>
    </row>
    <row r="20" spans="1:36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14"/>
      <c r="AF20" s="14"/>
      <c r="AG20" s="14"/>
      <c r="AH20" s="17">
        <f t="shared" si="5"/>
        <v>0</v>
      </c>
      <c r="AI20" s="19">
        <f t="shared" si="6"/>
        <v>0</v>
      </c>
      <c r="AJ20" s="295">
        <f t="shared" si="12"/>
        <v>0</v>
      </c>
    </row>
    <row r="21" spans="1:36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4"/>
      <c r="AB21" s="94"/>
      <c r="AC21" s="94"/>
      <c r="AD21" s="95"/>
      <c r="AE21" s="14"/>
      <c r="AF21" s="14"/>
      <c r="AG21" s="14"/>
      <c r="AH21" s="17">
        <f t="shared" si="5"/>
        <v>0</v>
      </c>
      <c r="AI21" s="19">
        <f t="shared" si="6"/>
        <v>0</v>
      </c>
      <c r="AJ21" s="295">
        <f t="shared" si="12"/>
        <v>0</v>
      </c>
    </row>
    <row r="22" spans="1:36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4"/>
      <c r="AF22" s="14"/>
      <c r="AG22" s="14"/>
      <c r="AH22" s="17">
        <f t="shared" si="5"/>
        <v>0</v>
      </c>
      <c r="AI22" s="19">
        <f t="shared" si="6"/>
        <v>0</v>
      </c>
      <c r="AJ22" s="295">
        <f t="shared" si="12"/>
        <v>0</v>
      </c>
    </row>
    <row r="23" spans="1:36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4"/>
      <c r="AF23" s="14"/>
      <c r="AG23" s="14"/>
      <c r="AH23" s="17">
        <f t="shared" si="5"/>
        <v>0</v>
      </c>
      <c r="AI23" s="19">
        <f t="shared" si="6"/>
        <v>0</v>
      </c>
      <c r="AJ23" s="295">
        <f t="shared" si="12"/>
        <v>0</v>
      </c>
    </row>
    <row r="24" spans="1:36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4"/>
      <c r="AF24" s="14"/>
      <c r="AG24" s="14"/>
      <c r="AH24" s="17">
        <f t="shared" si="5"/>
        <v>0</v>
      </c>
      <c r="AI24" s="19">
        <f t="shared" si="6"/>
        <v>0</v>
      </c>
      <c r="AJ24" s="295">
        <f t="shared" si="12"/>
        <v>0</v>
      </c>
    </row>
    <row r="25" spans="1:36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5"/>
        <v>0</v>
      </c>
      <c r="AI25" s="19">
        <f t="shared" si="6"/>
        <v>0</v>
      </c>
      <c r="AJ25" s="295">
        <f t="shared" si="12"/>
        <v>0</v>
      </c>
    </row>
    <row r="26" spans="1:36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ht="13.35" customHeight="1" x14ac:dyDescent="0.25">
      <c r="A27" s="177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6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spans="1:36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6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7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7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7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O35" s="1"/>
      <c r="AP35" s="1"/>
      <c r="AQ35" s="1"/>
      <c r="AR35" s="1"/>
      <c r="AS35" s="1"/>
      <c r="AT35" s="1"/>
      <c r="AU35" s="1"/>
    </row>
    <row r="36" spans="3:47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S16:S25 V15:AG25 E15:L25" name="Rango1_3"/>
    <protectedRange sqref="Q7:Q10" name="Rango1_3_1_1"/>
    <protectedRange sqref="O7:P10 D7:D12" name="Rango1_3_2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I14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</mergeCells>
  <conditionalFormatting sqref="D8">
    <cfRule type="duplicateValues" dxfId="724" priority="4"/>
  </conditionalFormatting>
  <conditionalFormatting sqref="O7">
    <cfRule type="duplicateValues" dxfId="723" priority="3"/>
  </conditionalFormatting>
  <conditionalFormatting sqref="O8">
    <cfRule type="duplicateValues" dxfId="722" priority="2"/>
  </conditionalFormatting>
  <conditionalFormatting sqref="O10">
    <cfRule type="duplicateValues" dxfId="721" priority="1"/>
  </conditionalFormatting>
  <conditionalFormatting sqref="T16:AI25">
    <cfRule type="cellIs" dxfId="720" priority="8" operator="equal">
      <formula>0</formula>
    </cfRule>
  </conditionalFormatting>
  <conditionalFormatting sqref="AI16:AI25">
    <cfRule type="cellIs" dxfId="719" priority="7" operator="lessThan">
      <formula>0</formula>
    </cfRule>
  </conditionalFormatting>
  <conditionalFormatting sqref="AJ16:AJ25">
    <cfRule type="cellIs" dxfId="718" priority="5" operator="lessThan">
      <formula>0</formula>
    </cfRule>
    <cfRule type="cellIs" dxfId="717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6:M21" formulaRange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HM36"/>
  <sheetViews>
    <sheetView view="pageBreakPreview" topLeftCell="A6" zoomScaleNormal="95" zoomScaleSheetLayoutView="100" workbookViewId="0">
      <pane xSplit="4" topLeftCell="E1" activePane="topRight" state="frozen"/>
      <selection activeCell="AP8" sqref="AP8"/>
      <selection pane="topRight" activeCell="V15" sqref="V15:V1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213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213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230</v>
      </c>
      <c r="AQ8" s="1"/>
      <c r="AR8" s="1"/>
      <c r="AS8" s="1"/>
      <c r="AT8" s="1"/>
      <c r="AU8" s="1"/>
      <c r="AV8" s="1"/>
      <c r="AW8" s="1" t="s">
        <v>230</v>
      </c>
      <c r="AX8" s="1"/>
      <c r="AY8" s="1"/>
      <c r="AZ8" s="1"/>
      <c r="BA8" s="1"/>
      <c r="BB8" s="1"/>
      <c r="BC8" s="1"/>
      <c r="BD8" s="1" t="s">
        <v>230</v>
      </c>
      <c r="BE8" s="1"/>
      <c r="BF8" s="1"/>
      <c r="BG8" s="1"/>
      <c r="BH8" s="1"/>
      <c r="BI8" s="1"/>
      <c r="BJ8" s="1"/>
      <c r="BK8" s="1" t="s">
        <v>230</v>
      </c>
      <c r="BL8" s="1"/>
      <c r="BM8" s="1"/>
      <c r="BN8" s="1"/>
      <c r="BO8" s="1"/>
      <c r="BP8" s="1"/>
      <c r="BQ8" s="1"/>
      <c r="BR8" s="1" t="s">
        <v>230</v>
      </c>
      <c r="BS8" s="1"/>
      <c r="BT8" s="1"/>
      <c r="BU8" s="1"/>
      <c r="BV8" s="1"/>
      <c r="BW8" s="1"/>
      <c r="BX8" s="1"/>
      <c r="BY8" s="1" t="s">
        <v>230</v>
      </c>
      <c r="BZ8" s="1"/>
      <c r="CA8" s="1"/>
      <c r="CB8" s="1"/>
      <c r="CC8" s="1"/>
      <c r="CD8" s="1"/>
      <c r="CE8" s="1"/>
      <c r="CF8" s="1" t="s">
        <v>230</v>
      </c>
      <c r="CG8" s="1"/>
      <c r="CH8" s="1"/>
      <c r="CI8" s="1"/>
      <c r="CJ8" s="1"/>
      <c r="CK8" s="1"/>
      <c r="CL8" s="1"/>
      <c r="CM8" s="1" t="s">
        <v>230</v>
      </c>
      <c r="CN8" s="1"/>
      <c r="CO8" s="1"/>
      <c r="CP8" s="1"/>
      <c r="CQ8" s="1"/>
      <c r="CR8" s="1"/>
      <c r="CS8" s="1"/>
      <c r="CT8" s="1" t="s">
        <v>230</v>
      </c>
      <c r="CU8" s="1"/>
      <c r="CV8" s="1"/>
      <c r="CW8" s="1"/>
      <c r="CX8" s="1"/>
      <c r="CY8" s="1"/>
      <c r="CZ8" s="1"/>
      <c r="DA8" s="1" t="s">
        <v>230</v>
      </c>
      <c r="DB8" s="1"/>
      <c r="DC8" s="1"/>
      <c r="DD8" s="1"/>
      <c r="DE8" s="1"/>
      <c r="DF8" s="1"/>
      <c r="DG8" s="1"/>
      <c r="DH8" s="1" t="s">
        <v>230</v>
      </c>
      <c r="DI8" s="1"/>
      <c r="DJ8" s="1"/>
      <c r="DK8" s="1"/>
      <c r="DL8" s="1"/>
      <c r="DM8" s="1"/>
      <c r="DN8" s="1"/>
      <c r="DO8" s="1" t="s">
        <v>230</v>
      </c>
      <c r="DP8" s="1"/>
      <c r="DQ8" s="1"/>
      <c r="DR8" s="1"/>
      <c r="DS8" s="1"/>
      <c r="DT8" s="1"/>
      <c r="DU8" s="1"/>
      <c r="DV8" s="1" t="s">
        <v>230</v>
      </c>
      <c r="DW8" s="1"/>
      <c r="DX8" s="1"/>
      <c r="DY8" s="1"/>
      <c r="DZ8" s="1"/>
      <c r="EA8" s="1"/>
      <c r="EB8" s="1"/>
      <c r="EC8" s="1" t="s">
        <v>230</v>
      </c>
      <c r="ED8" s="1"/>
      <c r="EE8" s="1"/>
      <c r="EF8" s="1"/>
      <c r="EG8" s="1"/>
      <c r="EH8" s="1"/>
      <c r="EI8" s="1"/>
      <c r="EJ8" s="1" t="s">
        <v>230</v>
      </c>
      <c r="EK8" s="1"/>
      <c r="EL8" s="1"/>
      <c r="EM8" s="1"/>
      <c r="EN8" s="1"/>
      <c r="EO8" s="1"/>
      <c r="EP8" s="1"/>
      <c r="EQ8" s="1" t="s">
        <v>230</v>
      </c>
      <c r="ER8" s="1"/>
      <c r="ES8" s="1"/>
      <c r="ET8" s="1"/>
      <c r="EU8" s="1"/>
      <c r="EV8" s="1"/>
      <c r="EW8" s="1"/>
      <c r="EX8" s="1" t="s">
        <v>230</v>
      </c>
      <c r="EY8" s="1"/>
      <c r="EZ8" s="1"/>
      <c r="FA8" s="1"/>
      <c r="FB8" s="1"/>
      <c r="FC8" s="1"/>
      <c r="FD8" s="1"/>
      <c r="FE8" s="1" t="s">
        <v>230</v>
      </c>
      <c r="FF8" s="1"/>
      <c r="FG8" s="1"/>
      <c r="FH8" s="1"/>
      <c r="FI8" s="1"/>
      <c r="FJ8" s="1"/>
      <c r="FK8" s="1"/>
      <c r="FL8" s="1" t="s">
        <v>230</v>
      </c>
      <c r="FM8" s="1"/>
      <c r="FN8" s="1"/>
      <c r="FO8" s="1"/>
      <c r="FP8" s="1"/>
      <c r="FQ8" s="1"/>
      <c r="FR8" s="1"/>
      <c r="FS8" s="1" t="s">
        <v>230</v>
      </c>
      <c r="FT8" s="1"/>
      <c r="FU8" s="1"/>
      <c r="FV8" s="1"/>
      <c r="FW8" s="1"/>
      <c r="FX8" s="1"/>
      <c r="FY8" s="1"/>
      <c r="FZ8" s="1" t="s">
        <v>230</v>
      </c>
      <c r="GA8" s="1"/>
      <c r="GB8" s="1"/>
      <c r="GC8" s="1"/>
      <c r="GD8" s="1"/>
      <c r="GE8" s="1"/>
      <c r="GF8" s="1"/>
      <c r="GG8" s="1" t="s">
        <v>230</v>
      </c>
      <c r="GH8" s="1"/>
      <c r="GI8" s="1"/>
      <c r="GJ8" s="1"/>
      <c r="GK8" s="1"/>
      <c r="GL8" s="1"/>
      <c r="GM8" s="1"/>
      <c r="GN8" s="1" t="s">
        <v>230</v>
      </c>
      <c r="GO8" s="1"/>
      <c r="GP8" s="1"/>
      <c r="GQ8" s="1"/>
      <c r="GR8" s="1"/>
      <c r="GS8" s="1"/>
      <c r="GT8" s="1"/>
      <c r="GU8" s="1" t="s">
        <v>230</v>
      </c>
      <c r="GV8" s="1"/>
      <c r="GW8" s="1"/>
      <c r="GX8" s="1"/>
      <c r="GY8" s="1"/>
      <c r="GZ8" s="1"/>
      <c r="HA8" s="1"/>
      <c r="HB8" s="1" t="s">
        <v>230</v>
      </c>
      <c r="HC8" s="1"/>
      <c r="HD8" s="1"/>
      <c r="HE8" s="1"/>
      <c r="HF8" s="1"/>
      <c r="HG8" s="1"/>
      <c r="HH8" s="1"/>
      <c r="HI8" s="1" t="s">
        <v>230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58"/>
      <c r="I15" s="159"/>
      <c r="J15" s="185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77"/>
      <c r="B27" s="23"/>
      <c r="C27" s="45"/>
      <c r="D27" s="46"/>
      <c r="E27" s="28"/>
      <c r="F27" s="186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187"/>
      <c r="B28" s="49"/>
      <c r="C28" s="50"/>
      <c r="D28" s="51"/>
      <c r="E28" s="52"/>
      <c r="F28" s="52"/>
      <c r="G28" s="52"/>
      <c r="H28" s="52"/>
      <c r="I28" s="52"/>
      <c r="J28" s="52"/>
      <c r="K28" s="179"/>
      <c r="L28" s="52"/>
      <c r="M28" s="188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E15:L25 S16:S25 V15:AD25" name="Rango1_3"/>
    <protectedRange sqref="Q7:Q10" name="Rango1_3_1_1"/>
    <protectedRange sqref="O7:P10 D7:D12" name="Rango1_3_2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716" priority="4"/>
  </conditionalFormatting>
  <conditionalFormatting sqref="O7">
    <cfRule type="duplicateValues" dxfId="715" priority="3"/>
  </conditionalFormatting>
  <conditionalFormatting sqref="O8">
    <cfRule type="duplicateValues" dxfId="714" priority="2"/>
  </conditionalFormatting>
  <conditionalFormatting sqref="O10">
    <cfRule type="duplicateValues" dxfId="713" priority="1"/>
  </conditionalFormatting>
  <conditionalFormatting sqref="T16:AF25">
    <cfRule type="cellIs" dxfId="712" priority="8" operator="equal">
      <formula>0</formula>
    </cfRule>
  </conditionalFormatting>
  <conditionalFormatting sqref="AF16:AF25">
    <cfRule type="cellIs" dxfId="711" priority="7" operator="lessThan">
      <formula>0</formula>
    </cfRule>
  </conditionalFormatting>
  <conditionalFormatting sqref="AG16:AG25">
    <cfRule type="cellIs" dxfId="710" priority="5" operator="lessThan">
      <formula>0</formula>
    </cfRule>
    <cfRule type="cellIs" dxfId="709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7 M18:M20" formulaRange="1"/>
  </ignoredError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HP38"/>
  <sheetViews>
    <sheetView view="pageBreakPreview" topLeftCell="A11" zoomScaleNormal="95" zoomScaleSheetLayoutView="100" workbookViewId="0">
      <pane xSplit="4" topLeftCell="E1" activePane="topRight" state="frozen"/>
      <selection activeCell="AP8" sqref="AP8"/>
      <selection pane="topRight" activeCell="V15" sqref="V15:AG24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5" style="1" customWidth="1"/>
    <col min="32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214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214</v>
      </c>
      <c r="AN7" s="67">
        <f>MATCH("SUBTOTAL SALIDA DE ALMACEN",15:15,0)-1</f>
        <v>33</v>
      </c>
      <c r="AR7" s="1"/>
      <c r="AS7" s="1">
        <f>IFERROR(VLOOKUP(AO1,$B$16:$AK$25,$AN$7,FALSE),0)</f>
        <v>0</v>
      </c>
      <c r="AT7" s="1"/>
      <c r="AU7" s="1"/>
      <c r="AY7" s="1"/>
      <c r="AZ7" s="1">
        <f>IFERROR(VLOOKUP(AV1,$B$16:$AK$25,$AN$7,FALSE),0)</f>
        <v>0</v>
      </c>
      <c r="BA7" s="1"/>
      <c r="BB7" s="1"/>
      <c r="BF7" s="1"/>
      <c r="BG7" s="1">
        <f>IFERROR(VLOOKUP(BC1,$B$16:$AK$25,$AN$7,FALSE),0)</f>
        <v>0</v>
      </c>
      <c r="BH7" s="1"/>
      <c r="BI7" s="1"/>
      <c r="BM7" s="1"/>
      <c r="BN7" s="1">
        <f>IFERROR(VLOOKUP(BJ1,$B$16:$AK$25,$AN$7,FALSE),0)</f>
        <v>0</v>
      </c>
      <c r="BO7" s="1"/>
      <c r="BP7" s="1"/>
      <c r="BT7" s="1"/>
      <c r="BU7" s="1">
        <f>IFERROR(VLOOKUP(BQ1,$B$16:$AK$25,$AN$7,FALSE),0)</f>
        <v>0</v>
      </c>
      <c r="BV7" s="1"/>
      <c r="BW7" s="1"/>
      <c r="CA7" s="1"/>
      <c r="CB7" s="1">
        <f>IFERROR(VLOOKUP(BX1,$B$16:$AK$25,$AN$7,FALSE),0)</f>
        <v>0</v>
      </c>
      <c r="CC7" s="1"/>
      <c r="CD7" s="1"/>
      <c r="CH7" s="1"/>
      <c r="CI7" s="1">
        <f>IFERROR(VLOOKUP(CE1,$B$16:$AK$25,$AN$7,FALSE),0)</f>
        <v>0</v>
      </c>
      <c r="CJ7" s="1"/>
      <c r="CK7" s="1"/>
      <c r="CO7" s="1"/>
      <c r="CP7" s="1">
        <f>IFERROR(VLOOKUP(CL1,$B$16:$AK$25,$AN$7,FALSE),0)</f>
        <v>0</v>
      </c>
      <c r="CQ7" s="1"/>
      <c r="CR7" s="1"/>
      <c r="CV7" s="1"/>
      <c r="CW7" s="1">
        <f>IFERROR(VLOOKUP(CS1,$B$16:$AK$25,$AN$7,FALSE),0)</f>
        <v>0</v>
      </c>
      <c r="CX7" s="1"/>
      <c r="CY7" s="1"/>
      <c r="DC7" s="1"/>
      <c r="DD7" s="1">
        <f>IFERROR(VLOOKUP(CZ1,$B$16:$AK$25,$AN$7,FALSE),0)</f>
        <v>0</v>
      </c>
      <c r="DE7" s="1"/>
      <c r="DF7" s="1"/>
      <c r="DJ7" s="1"/>
      <c r="DK7" s="1">
        <f>IFERROR(VLOOKUP(DG1,$B$16:$AK$25,$AN$7,FALSE),0)</f>
        <v>0</v>
      </c>
      <c r="DL7" s="1"/>
      <c r="DM7" s="1"/>
      <c r="DQ7" s="1"/>
      <c r="DR7" s="1">
        <f>IFERROR(VLOOKUP(DN1,$B$16:$AK$25,$AN$7,FALSE),0)</f>
        <v>0</v>
      </c>
      <c r="DS7" s="1"/>
      <c r="DT7" s="1"/>
      <c r="DX7" s="1"/>
      <c r="DY7" s="1">
        <f>IFERROR(VLOOKUP(DU1,$B$16:$AK$25,$AN$7,FALSE),0)</f>
        <v>0</v>
      </c>
      <c r="DZ7" s="1"/>
      <c r="EA7" s="1"/>
      <c r="EE7" s="1"/>
      <c r="EF7" s="1">
        <f>IFERROR(VLOOKUP(EB1,$B$16:$AK$25,$AN$7,FALSE),0)</f>
        <v>0</v>
      </c>
      <c r="EG7" s="1"/>
      <c r="EH7" s="1"/>
      <c r="EL7" s="1"/>
      <c r="EM7" s="1">
        <f>IFERROR(VLOOKUP(EI1,$B$16:$AK$25,$AN$7,FALSE),0)</f>
        <v>0</v>
      </c>
      <c r="EN7" s="1"/>
      <c r="EO7" s="1"/>
      <c r="ES7" s="1"/>
      <c r="ET7" s="1">
        <f>IFERROR(VLOOKUP(EP1,$B$16:$AK$25,$AN$7,FALSE),0)</f>
        <v>0</v>
      </c>
      <c r="EU7" s="1"/>
      <c r="EV7" s="1"/>
      <c r="EZ7" s="1"/>
      <c r="FA7" s="1">
        <f>IFERROR(VLOOKUP(EW1,$B$16:$AK$25,$AN$7,FALSE),0)</f>
        <v>0</v>
      </c>
      <c r="FB7" s="1"/>
      <c r="FC7" s="1"/>
      <c r="FG7" s="1"/>
      <c r="FH7" s="1">
        <f>IFERROR(VLOOKUP(FD1,$B$16:$AK$25,$AN$7,FALSE),0)</f>
        <v>0</v>
      </c>
      <c r="FI7" s="1"/>
      <c r="FJ7" s="1"/>
      <c r="FN7" s="1"/>
      <c r="FO7" s="1">
        <f>IFERROR(VLOOKUP(FK1,$B$16:$AK$25,$AN$7,FALSE),0)</f>
        <v>0</v>
      </c>
      <c r="FP7" s="1"/>
      <c r="FQ7" s="1"/>
      <c r="FU7" s="1"/>
      <c r="FV7" s="1">
        <f>IFERROR(VLOOKUP(FR1,$B$16:$AK$25,$AN$7,FALSE),0)</f>
        <v>0</v>
      </c>
      <c r="FW7" s="1"/>
      <c r="FX7" s="1"/>
      <c r="GB7" s="1"/>
      <c r="GC7" s="1">
        <f>IFERROR(VLOOKUP(FY1,$B$16:$AK$25,$AN$7,FALSE),0)</f>
        <v>0</v>
      </c>
      <c r="GD7" s="1"/>
      <c r="GE7" s="1"/>
      <c r="GI7" s="1"/>
      <c r="GJ7" s="1">
        <f>IFERROR(VLOOKUP(GF1,$B$16:$AK$25,$AN$7,FALSE),0)</f>
        <v>0</v>
      </c>
      <c r="GK7" s="1"/>
      <c r="GL7" s="1"/>
      <c r="GP7" s="1"/>
      <c r="GQ7" s="1">
        <f>IFERROR(VLOOKUP(GM1,$B$16:$AK$25,$AN$7,FALSE),0)</f>
        <v>0</v>
      </c>
      <c r="GR7" s="1"/>
      <c r="GS7" s="1"/>
      <c r="GW7" s="1"/>
      <c r="GX7" s="1">
        <f>IFERROR(VLOOKUP(GT1,$B$16:$AK$25,$AN$7,FALSE),0)</f>
        <v>0</v>
      </c>
      <c r="GY7" s="1"/>
      <c r="GZ7" s="1"/>
      <c r="HD7" s="1"/>
      <c r="HE7" s="1">
        <f>IFERROR(VLOOKUP(HA1,$B$16:$AK$25,$AN$7,FALSE),0)</f>
        <v>0</v>
      </c>
      <c r="HF7" s="1"/>
      <c r="HG7" s="1"/>
      <c r="HK7" s="1"/>
      <c r="HL7" s="1">
        <f>IFERROR(VLOOKUP(HH1,$B$16:$AK$25,$AN$7,FALSE),0)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230</v>
      </c>
      <c r="AT8" s="1"/>
      <c r="AU8" s="1"/>
      <c r="AV8" s="1"/>
      <c r="AW8" s="1"/>
      <c r="AX8" s="1"/>
      <c r="AY8" s="1"/>
      <c r="AZ8" s="1" t="s">
        <v>230</v>
      </c>
      <c r="BA8" s="1"/>
      <c r="BB8" s="1"/>
      <c r="BC8" s="1"/>
      <c r="BD8" s="1"/>
      <c r="BE8" s="1"/>
      <c r="BF8" s="1"/>
      <c r="BG8" s="1" t="s">
        <v>230</v>
      </c>
      <c r="BH8" s="1"/>
      <c r="BI8" s="1"/>
      <c r="BJ8" s="1"/>
      <c r="BK8" s="1"/>
      <c r="BL8" s="1"/>
      <c r="BM8" s="1"/>
      <c r="BN8" s="1" t="s">
        <v>230</v>
      </c>
      <c r="BO8" s="1"/>
      <c r="BP8" s="1"/>
      <c r="BQ8" s="1"/>
      <c r="BR8" s="1"/>
      <c r="BS8" s="1"/>
      <c r="BT8" s="1"/>
      <c r="BU8" s="1" t="s">
        <v>230</v>
      </c>
      <c r="BV8" s="1"/>
      <c r="BW8" s="1"/>
      <c r="BX8" s="1"/>
      <c r="BY8" s="1"/>
      <c r="BZ8" s="1"/>
      <c r="CA8" s="1"/>
      <c r="CB8" s="1" t="s">
        <v>230</v>
      </c>
      <c r="CC8" s="1"/>
      <c r="CD8" s="1"/>
      <c r="CE8" s="1"/>
      <c r="CF8" s="1"/>
      <c r="CG8" s="1"/>
      <c r="CH8" s="1"/>
      <c r="CI8" s="1" t="s">
        <v>230</v>
      </c>
      <c r="CJ8" s="1"/>
      <c r="CK8" s="1"/>
      <c r="CL8" s="1"/>
      <c r="CM8" s="1"/>
      <c r="CN8" s="1"/>
      <c r="CO8" s="1"/>
      <c r="CP8" s="1" t="s">
        <v>230</v>
      </c>
      <c r="CQ8" s="1"/>
      <c r="CR8" s="1"/>
      <c r="CS8" s="1"/>
      <c r="CT8" s="1"/>
      <c r="CU8" s="1"/>
      <c r="CV8" s="1"/>
      <c r="CW8" s="1" t="s">
        <v>230</v>
      </c>
      <c r="CX8" s="1"/>
      <c r="CY8" s="1"/>
      <c r="CZ8" s="1"/>
      <c r="DA8" s="1"/>
      <c r="DB8" s="1"/>
      <c r="DC8" s="1"/>
      <c r="DD8" s="1" t="s">
        <v>230</v>
      </c>
      <c r="DE8" s="1"/>
      <c r="DF8" s="1"/>
      <c r="DG8" s="1"/>
      <c r="DH8" s="1"/>
      <c r="DI8" s="1"/>
      <c r="DJ8" s="1"/>
      <c r="DK8" s="1" t="s">
        <v>230</v>
      </c>
      <c r="DL8" s="1"/>
      <c r="DM8" s="1"/>
      <c r="DN8" s="1"/>
      <c r="DO8" s="1"/>
      <c r="DP8" s="1"/>
      <c r="DQ8" s="1"/>
      <c r="DR8" s="1" t="s">
        <v>230</v>
      </c>
      <c r="DS8" s="1"/>
      <c r="DT8" s="1"/>
      <c r="DU8" s="1"/>
      <c r="DV8" s="1"/>
      <c r="DW8" s="1"/>
      <c r="DX8" s="1"/>
      <c r="DY8" s="1" t="s">
        <v>230</v>
      </c>
      <c r="DZ8" s="1"/>
      <c r="EA8" s="1"/>
      <c r="EB8" s="1"/>
      <c r="EC8" s="1"/>
      <c r="ED8" s="1"/>
      <c r="EE8" s="1"/>
      <c r="EF8" s="1" t="s">
        <v>230</v>
      </c>
      <c r="EG8" s="1"/>
      <c r="EH8" s="1"/>
      <c r="EI8" s="1"/>
      <c r="EJ8" s="1"/>
      <c r="EK8" s="1"/>
      <c r="EL8" s="1"/>
      <c r="EM8" s="1" t="s">
        <v>230</v>
      </c>
      <c r="EN8" s="1"/>
      <c r="EO8" s="1"/>
      <c r="EP8" s="1"/>
      <c r="EQ8" s="1"/>
      <c r="ER8" s="1"/>
      <c r="ES8" s="1"/>
      <c r="ET8" s="1" t="s">
        <v>230</v>
      </c>
      <c r="EU8" s="1"/>
      <c r="EV8" s="1"/>
      <c r="EW8" s="1"/>
      <c r="EX8" s="1"/>
      <c r="EY8" s="1"/>
      <c r="EZ8" s="1"/>
      <c r="FA8" s="1" t="s">
        <v>230</v>
      </c>
      <c r="FB8" s="1"/>
      <c r="FC8" s="1"/>
      <c r="FD8" s="1"/>
      <c r="FE8" s="1"/>
      <c r="FF8" s="1"/>
      <c r="FG8" s="1"/>
      <c r="FH8" s="1" t="s">
        <v>230</v>
      </c>
      <c r="FI8" s="1"/>
      <c r="FJ8" s="1"/>
      <c r="FK8" s="1"/>
      <c r="FL8" s="1"/>
      <c r="FM8" s="1"/>
      <c r="FN8" s="1"/>
      <c r="FO8" s="1" t="s">
        <v>230</v>
      </c>
      <c r="FP8" s="1"/>
      <c r="FQ8" s="1"/>
      <c r="FR8" s="1"/>
      <c r="FS8" s="1"/>
      <c r="FT8" s="1"/>
      <c r="FU8" s="1"/>
      <c r="FV8" s="1" t="s">
        <v>230</v>
      </c>
      <c r="FW8" s="1"/>
      <c r="FX8" s="1"/>
      <c r="FY8" s="1"/>
      <c r="FZ8" s="1"/>
      <c r="GA8" s="1"/>
      <c r="GB8" s="1"/>
      <c r="GC8" s="1" t="s">
        <v>230</v>
      </c>
      <c r="GD8" s="1"/>
      <c r="GE8" s="1"/>
      <c r="GF8" s="1"/>
      <c r="GG8" s="1"/>
      <c r="GH8" s="1"/>
      <c r="GI8" s="1"/>
      <c r="GJ8" s="1" t="s">
        <v>230</v>
      </c>
      <c r="GK8" s="1"/>
      <c r="GL8" s="1"/>
      <c r="GM8" s="1"/>
      <c r="GN8" s="1"/>
      <c r="GO8" s="1"/>
      <c r="GP8" s="1"/>
      <c r="GQ8" s="1" t="s">
        <v>230</v>
      </c>
      <c r="GR8" s="1"/>
      <c r="GS8" s="1"/>
      <c r="GT8" s="1"/>
      <c r="GU8" s="1"/>
      <c r="GV8" s="1"/>
      <c r="GW8" s="1"/>
      <c r="GX8" s="1" t="s">
        <v>230</v>
      </c>
      <c r="GY8" s="1"/>
      <c r="GZ8" s="1"/>
      <c r="HA8" s="1"/>
      <c r="HB8" s="1"/>
      <c r="HC8" s="1"/>
      <c r="HD8" s="1"/>
      <c r="HE8" s="1" t="s">
        <v>230</v>
      </c>
      <c r="HF8" s="1"/>
      <c r="HG8" s="1"/>
      <c r="HH8" s="1"/>
      <c r="HI8" s="1"/>
      <c r="HJ8" s="1"/>
      <c r="HK8" s="1"/>
      <c r="HL8" s="1" t="s">
        <v>230</v>
      </c>
      <c r="HM8" s="1"/>
      <c r="HN8" s="1"/>
    </row>
    <row r="9" spans="1:224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4" ht="19.5" customHeight="1" thickBot="1" x14ac:dyDescent="0.3">
      <c r="E14" s="343" t="s">
        <v>34</v>
      </c>
      <c r="F14" s="344"/>
      <c r="G14" s="344"/>
      <c r="H14" s="344"/>
      <c r="I14" s="389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53.4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89"/>
      <c r="F15" s="169"/>
      <c r="G15" s="157"/>
      <c r="H15" s="190"/>
      <c r="I15" s="210"/>
      <c r="J15" s="185"/>
      <c r="K15" s="173"/>
      <c r="L15" s="18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205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/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7">
        <f t="shared" ref="AH16:AH25" si="5">SUM(V16:AG16)</f>
        <v>0</v>
      </c>
      <c r="AI16" s="17">
        <f t="shared" ref="AI16:AI25" si="6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82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/>
      <c r="S17" s="88"/>
      <c r="T17" s="19">
        <f t="shared" ref="T17:T25" si="9">S17-M17</f>
        <v>0</v>
      </c>
      <c r="U17" s="15">
        <f t="shared" ref="U17:U25" si="10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7">
        <f t="shared" si="5"/>
        <v>0</v>
      </c>
      <c r="AI17" s="19">
        <f t="shared" si="6"/>
        <v>0</v>
      </c>
      <c r="AJ17" s="295">
        <f t="shared" ref="AJ17:AJ25" si="11">AH17-N17</f>
        <v>0</v>
      </c>
    </row>
    <row r="18" spans="1:36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206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/>
      <c r="S18" s="88"/>
      <c r="T18" s="19">
        <f t="shared" si="9"/>
        <v>0</v>
      </c>
      <c r="U18" s="15">
        <f t="shared" si="10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7">
        <f t="shared" si="5"/>
        <v>0</v>
      </c>
      <c r="AI18" s="19">
        <f t="shared" si="6"/>
        <v>0</v>
      </c>
      <c r="AJ18" s="295">
        <f t="shared" si="11"/>
        <v>0</v>
      </c>
    </row>
    <row r="19" spans="1:36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82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/>
      <c r="R19" s="20"/>
      <c r="S19" s="89"/>
      <c r="T19" s="19">
        <f t="shared" si="9"/>
        <v>0</v>
      </c>
      <c r="U19" s="15">
        <f t="shared" si="10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7">
        <f t="shared" si="5"/>
        <v>0</v>
      </c>
      <c r="AI19" s="19">
        <f t="shared" si="6"/>
        <v>0</v>
      </c>
      <c r="AJ19" s="295">
        <f t="shared" si="11"/>
        <v>0</v>
      </c>
    </row>
    <row r="20" spans="1:36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82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/>
      <c r="S20" s="88"/>
      <c r="T20" s="19">
        <f t="shared" si="9"/>
        <v>0</v>
      </c>
      <c r="U20" s="15">
        <f t="shared" si="10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7">
        <f t="shared" si="5"/>
        <v>0</v>
      </c>
      <c r="AI20" s="19">
        <f t="shared" si="6"/>
        <v>0</v>
      </c>
      <c r="AJ20" s="295">
        <f t="shared" si="11"/>
        <v>0</v>
      </c>
    </row>
    <row r="21" spans="1:36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82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/>
      <c r="S21" s="88"/>
      <c r="T21" s="19">
        <f t="shared" si="9"/>
        <v>0</v>
      </c>
      <c r="U21" s="15">
        <f t="shared" si="10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7">
        <f t="shared" si="5"/>
        <v>0</v>
      </c>
      <c r="AI21" s="19">
        <f t="shared" si="6"/>
        <v>0</v>
      </c>
      <c r="AJ21" s="295">
        <f t="shared" si="11"/>
        <v>0</v>
      </c>
    </row>
    <row r="22" spans="1:36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82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/>
      <c r="S22" s="88"/>
      <c r="T22" s="19">
        <f t="shared" si="9"/>
        <v>0</v>
      </c>
      <c r="U22" s="15">
        <f t="shared" si="10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7">
        <f t="shared" si="5"/>
        <v>0</v>
      </c>
      <c r="AI22" s="19">
        <f t="shared" si="6"/>
        <v>0</v>
      </c>
      <c r="AJ22" s="295">
        <f t="shared" si="11"/>
        <v>0</v>
      </c>
    </row>
    <row r="23" spans="1:36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82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/>
      <c r="S23" s="88"/>
      <c r="T23" s="19">
        <f t="shared" si="9"/>
        <v>0</v>
      </c>
      <c r="U23" s="15">
        <f t="shared" si="10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7">
        <f t="shared" si="5"/>
        <v>0</v>
      </c>
      <c r="AI23" s="19">
        <f t="shared" si="6"/>
        <v>0</v>
      </c>
      <c r="AJ23" s="295">
        <f t="shared" si="11"/>
        <v>0</v>
      </c>
    </row>
    <row r="24" spans="1:36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/>
      <c r="S24" s="88"/>
      <c r="T24" s="19">
        <f t="shared" si="9"/>
        <v>0</v>
      </c>
      <c r="U24" s="15">
        <f t="shared" si="10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7">
        <f t="shared" si="5"/>
        <v>0</v>
      </c>
      <c r="AI24" s="19">
        <f t="shared" si="6"/>
        <v>0</v>
      </c>
      <c r="AJ24" s="295">
        <f t="shared" si="11"/>
        <v>0</v>
      </c>
    </row>
    <row r="25" spans="1:36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/>
      <c r="S25" s="88"/>
      <c r="T25" s="19">
        <f t="shared" si="9"/>
        <v>0</v>
      </c>
      <c r="U25" s="15">
        <f t="shared" si="10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5"/>
        <v>0</v>
      </c>
      <c r="AI25" s="19">
        <f t="shared" si="6"/>
        <v>0</v>
      </c>
      <c r="AJ25" s="295">
        <f t="shared" si="11"/>
        <v>0</v>
      </c>
    </row>
    <row r="26" spans="1:36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ht="13.35" customHeight="1" x14ac:dyDescent="0.25">
      <c r="A27" s="105"/>
      <c r="B27" s="186"/>
      <c r="C27" s="191"/>
      <c r="D27" s="192"/>
      <c r="E27" s="193"/>
      <c r="F27" s="193"/>
      <c r="G27" s="178"/>
      <c r="H27" s="193"/>
      <c r="I27" s="193"/>
      <c r="J27" s="193"/>
      <c r="K27" s="193"/>
      <c r="L27" s="193"/>
      <c r="M27" s="193"/>
      <c r="N27" s="193"/>
      <c r="O27" s="193"/>
      <c r="P27" s="194"/>
      <c r="Q27" s="195"/>
    </row>
    <row r="28" spans="1:36" s="18" customFormat="1" ht="13.35" customHeight="1" x14ac:dyDescent="0.25">
      <c r="A28" s="105"/>
      <c r="B28" s="186"/>
      <c r="C28" s="191"/>
      <c r="D28" s="192"/>
      <c r="E28" s="193"/>
      <c r="F28" s="193"/>
      <c r="G28" s="186"/>
      <c r="H28" s="193"/>
      <c r="I28" s="193"/>
      <c r="J28" s="193"/>
      <c r="K28" s="193"/>
      <c r="L28" s="193"/>
      <c r="M28" s="193"/>
      <c r="N28" s="193"/>
      <c r="O28" s="193"/>
      <c r="P28" s="194"/>
      <c r="Q28" s="195"/>
    </row>
    <row r="29" spans="1:36" s="18" customFormat="1" ht="13.35" customHeight="1" x14ac:dyDescent="0.25">
      <c r="A29" s="186"/>
      <c r="B29" s="186"/>
      <c r="C29" s="191"/>
      <c r="D29" s="192"/>
      <c r="E29" s="193"/>
      <c r="F29" s="193"/>
      <c r="G29" s="186"/>
      <c r="H29" s="193"/>
      <c r="I29" s="193"/>
      <c r="J29" s="193"/>
      <c r="K29" s="193"/>
      <c r="L29" s="193"/>
      <c r="M29" s="193"/>
      <c r="N29" s="193"/>
      <c r="O29" s="193"/>
      <c r="P29" s="194"/>
      <c r="Q29" s="195"/>
    </row>
    <row r="30" spans="1:36" s="18" customFormat="1" ht="13.35" customHeight="1" thickBot="1" x14ac:dyDescent="0.3">
      <c r="A30" s="111"/>
      <c r="B30" s="49"/>
      <c r="C30" s="50"/>
      <c r="D30" s="51"/>
      <c r="E30" s="52"/>
      <c r="F30" s="52"/>
      <c r="G30" s="52"/>
      <c r="H30" s="179"/>
      <c r="I30" s="179"/>
      <c r="J30" s="52"/>
      <c r="K30" s="52"/>
      <c r="L30" s="52"/>
      <c r="M30" s="52"/>
      <c r="N30" s="52"/>
      <c r="O30" s="52"/>
      <c r="P30" s="53"/>
      <c r="Q30" s="54"/>
    </row>
    <row r="31" spans="1:36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</row>
    <row r="32" spans="1:36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47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47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47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47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47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O37" s="1"/>
      <c r="AP37" s="1"/>
      <c r="AQ37" s="1"/>
      <c r="AR37" s="1"/>
      <c r="AS37" s="1"/>
      <c r="AT37" s="1"/>
      <c r="AU37" s="1"/>
    </row>
    <row r="38" spans="3:47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O38" s="1"/>
      <c r="AP38" s="1"/>
      <c r="AQ38" s="1"/>
      <c r="AR38" s="1"/>
      <c r="AS38" s="1"/>
      <c r="AT38" s="1"/>
      <c r="AU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S16:S25 V15:AG25 E15:L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4:O34"/>
    <mergeCell ref="P34:Q34"/>
    <mergeCell ref="N35:Q35"/>
    <mergeCell ref="E14:I14"/>
    <mergeCell ref="J14:L14"/>
    <mergeCell ref="M14:O14"/>
    <mergeCell ref="P14:Q14"/>
    <mergeCell ref="U14:AI14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</mergeCells>
  <conditionalFormatting sqref="D8">
    <cfRule type="duplicateValues" dxfId="708" priority="4"/>
  </conditionalFormatting>
  <conditionalFormatting sqref="O7">
    <cfRule type="duplicateValues" dxfId="707" priority="3"/>
  </conditionalFormatting>
  <conditionalFormatting sqref="O8">
    <cfRule type="duplicateValues" dxfId="706" priority="2"/>
  </conditionalFormatting>
  <conditionalFormatting sqref="O10">
    <cfRule type="duplicateValues" dxfId="705" priority="1"/>
  </conditionalFormatting>
  <conditionalFormatting sqref="T16:AI25">
    <cfRule type="cellIs" dxfId="704" priority="8" operator="equal">
      <formula>0</formula>
    </cfRule>
  </conditionalFormatting>
  <conditionalFormatting sqref="AI16:AI25">
    <cfRule type="cellIs" dxfId="703" priority="7" operator="lessThan">
      <formula>0</formula>
    </cfRule>
  </conditionalFormatting>
  <conditionalFormatting sqref="AJ16:AJ25">
    <cfRule type="cellIs" dxfId="702" priority="5" operator="lessThan">
      <formula>0</formula>
    </cfRule>
    <cfRule type="cellIs" dxfId="701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21" formulaRange="1"/>
  </ignoredErrors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HV37"/>
  <sheetViews>
    <sheetView view="pageBreakPreview" topLeftCell="A11" zoomScaleNormal="95" zoomScaleSheetLayoutView="100" workbookViewId="0">
      <pane xSplit="4" topLeftCell="E1" activePane="topRight" state="frozen"/>
      <selection activeCell="AP8" sqref="AP8"/>
      <selection pane="topRight" activeCell="V15" sqref="V15:AK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8.1406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5.85546875" style="1" customWidth="1"/>
    <col min="23" max="23" width="4.5703125" style="1" customWidth="1"/>
    <col min="24" max="24" width="6.5703125" style="1" customWidth="1"/>
    <col min="25" max="25" width="6" style="1" customWidth="1"/>
    <col min="26" max="27" width="5.5703125" style="1" customWidth="1"/>
    <col min="28" max="38" width="4.5703125" style="1" customWidth="1"/>
    <col min="39" max="39" width="4.42578125" style="1" customWidth="1"/>
    <col min="40" max="40" width="11.42578125" style="1" customWidth="1"/>
    <col min="41" max="41" width="10.5703125" style="1" customWidth="1"/>
    <col min="42" max="43" width="11.42578125" style="1"/>
    <col min="44" max="44" width="15" style="1" bestFit="1" customWidth="1"/>
    <col min="45" max="45" width="12.42578125" style="1" bestFit="1" customWidth="1"/>
    <col min="46" max="46" width="20.5703125" style="1" bestFit="1" customWidth="1"/>
    <col min="47" max="49" width="11.42578125" style="1"/>
    <col min="50" max="51" width="12.42578125" style="1" customWidth="1"/>
    <col min="52" max="16384" width="11.42578125" style="1"/>
  </cols>
  <sheetData>
    <row r="1" spans="1:230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P1" s="80"/>
      <c r="AQ1" s="80" t="s">
        <v>0</v>
      </c>
      <c r="AR1" s="80" t="s">
        <v>200</v>
      </c>
      <c r="AS1" s="80" t="s">
        <v>1</v>
      </c>
      <c r="AT1" s="82" t="s">
        <v>25</v>
      </c>
      <c r="AU1" s="368">
        <f>'CODIGOS DE MATERIAL'!$A$3</f>
        <v>1000157</v>
      </c>
      <c r="AV1" s="369"/>
      <c r="AW1" s="369"/>
      <c r="AX1" s="369"/>
      <c r="AY1" s="369"/>
      <c r="AZ1" s="369"/>
      <c r="BA1" s="370"/>
      <c r="BB1" s="368">
        <f>'CODIGOS DE MATERIAL'!$A$4</f>
        <v>1000156</v>
      </c>
      <c r="BC1" s="369"/>
      <c r="BD1" s="369"/>
      <c r="BE1" s="369"/>
      <c r="BF1" s="369"/>
      <c r="BG1" s="369"/>
      <c r="BH1" s="370"/>
      <c r="BI1" s="368">
        <f>'CODIGOS DE MATERIAL'!$A$5</f>
        <v>1000181</v>
      </c>
      <c r="BJ1" s="369"/>
      <c r="BK1" s="369"/>
      <c r="BL1" s="369"/>
      <c r="BM1" s="369"/>
      <c r="BN1" s="369"/>
      <c r="BO1" s="370"/>
      <c r="BP1" s="368">
        <f>'CODIGOS DE MATERIAL'!$A$6</f>
        <v>1000185</v>
      </c>
      <c r="BQ1" s="369"/>
      <c r="BR1" s="369"/>
      <c r="BS1" s="369"/>
      <c r="BT1" s="369"/>
      <c r="BU1" s="369"/>
      <c r="BV1" s="370"/>
      <c r="BW1" s="368">
        <f>'CODIGOS DE MATERIAL'!$A$7</f>
        <v>1000184</v>
      </c>
      <c r="BX1" s="369"/>
      <c r="BY1" s="369"/>
      <c r="BZ1" s="369"/>
      <c r="CA1" s="369"/>
      <c r="CB1" s="369"/>
      <c r="CC1" s="370"/>
      <c r="CD1" s="368">
        <f>'CODIGOS DE MATERIAL'!$A$8</f>
        <v>1000870</v>
      </c>
      <c r="CE1" s="369"/>
      <c r="CF1" s="369"/>
      <c r="CG1" s="369"/>
      <c r="CH1" s="369"/>
      <c r="CI1" s="369"/>
      <c r="CJ1" s="370"/>
      <c r="CK1" s="368">
        <f>'CODIGOS DE MATERIAL'!$A$9</f>
        <v>1000747</v>
      </c>
      <c r="CL1" s="369"/>
      <c r="CM1" s="369"/>
      <c r="CN1" s="369"/>
      <c r="CO1" s="369"/>
      <c r="CP1" s="369"/>
      <c r="CQ1" s="370"/>
      <c r="CR1" s="368">
        <f>'CODIGOS DE MATERIAL'!$A$10</f>
        <v>1000179</v>
      </c>
      <c r="CS1" s="369"/>
      <c r="CT1" s="369"/>
      <c r="CU1" s="369"/>
      <c r="CV1" s="369"/>
      <c r="CW1" s="369"/>
      <c r="CX1" s="370"/>
      <c r="CY1" s="368">
        <f>'CODIGOS DE MATERIAL'!$A$11</f>
        <v>1000170</v>
      </c>
      <c r="CZ1" s="369"/>
      <c r="DA1" s="369"/>
      <c r="DB1" s="369"/>
      <c r="DC1" s="369"/>
      <c r="DD1" s="369"/>
      <c r="DE1" s="370"/>
      <c r="DF1" s="368">
        <f>'CODIGOS DE MATERIAL'!$A$12</f>
        <v>1000158</v>
      </c>
      <c r="DG1" s="369"/>
      <c r="DH1" s="369"/>
      <c r="DI1" s="369"/>
      <c r="DJ1" s="369"/>
      <c r="DK1" s="369"/>
      <c r="DL1" s="370"/>
      <c r="DM1" s="368">
        <f>'CODIGOS DE MATERIAL'!$A$13</f>
        <v>1000186</v>
      </c>
      <c r="DN1" s="369"/>
      <c r="DO1" s="369"/>
      <c r="DP1" s="369"/>
      <c r="DQ1" s="369"/>
      <c r="DR1" s="369"/>
      <c r="DS1" s="370"/>
      <c r="DT1" s="368">
        <f>'CODIGOS DE MATERIAL'!$A$14</f>
        <v>1000182</v>
      </c>
      <c r="DU1" s="369"/>
      <c r="DV1" s="369"/>
      <c r="DW1" s="369"/>
      <c r="DX1" s="369"/>
      <c r="DY1" s="369"/>
      <c r="DZ1" s="370"/>
      <c r="EA1" s="368">
        <f>'CODIGOS DE MATERIAL'!$A$15</f>
        <v>1000171</v>
      </c>
      <c r="EB1" s="369"/>
      <c r="EC1" s="369"/>
      <c r="ED1" s="369"/>
      <c r="EE1" s="369"/>
      <c r="EF1" s="369"/>
      <c r="EG1" s="370"/>
      <c r="EH1" s="368">
        <f>'CODIGOS DE MATERIAL'!$A$16</f>
        <v>1000872</v>
      </c>
      <c r="EI1" s="369"/>
      <c r="EJ1" s="369"/>
      <c r="EK1" s="369"/>
      <c r="EL1" s="369"/>
      <c r="EM1" s="369"/>
      <c r="EN1" s="370"/>
      <c r="EO1" s="368">
        <f>'CODIGOS DE MATERIAL'!$A$17</f>
        <v>1000863</v>
      </c>
      <c r="EP1" s="369"/>
      <c r="EQ1" s="369"/>
      <c r="ER1" s="369"/>
      <c r="ES1" s="369"/>
      <c r="ET1" s="369"/>
      <c r="EU1" s="370"/>
      <c r="EV1" s="368">
        <f>'CODIGOS DE MATERIAL'!$A$18</f>
        <v>1000159</v>
      </c>
      <c r="EW1" s="369"/>
      <c r="EX1" s="369"/>
      <c r="EY1" s="369"/>
      <c r="EZ1" s="369"/>
      <c r="FA1" s="369"/>
      <c r="FB1" s="370"/>
      <c r="FC1" s="368">
        <f>'CODIGOS DE MATERIAL'!$A$19</f>
        <v>1000163</v>
      </c>
      <c r="FD1" s="369"/>
      <c r="FE1" s="369"/>
      <c r="FF1" s="369"/>
      <c r="FG1" s="369"/>
      <c r="FH1" s="369"/>
      <c r="FI1" s="370"/>
      <c r="FJ1" s="368">
        <f>'CODIGOS DE MATERIAL'!$A$20</f>
        <v>1005924</v>
      </c>
      <c r="FK1" s="369"/>
      <c r="FL1" s="369"/>
      <c r="FM1" s="369"/>
      <c r="FN1" s="369"/>
      <c r="FO1" s="369"/>
      <c r="FP1" s="370"/>
      <c r="FQ1" s="368">
        <f>'CODIGOS DE MATERIAL'!$A$21</f>
        <v>1000164</v>
      </c>
      <c r="FR1" s="369"/>
      <c r="FS1" s="369"/>
      <c r="FT1" s="369"/>
      <c r="FU1" s="369"/>
      <c r="FV1" s="369"/>
      <c r="FW1" s="370"/>
      <c r="FX1" s="368">
        <f>'CODIGOS DE MATERIAL'!$A$22</f>
        <v>1000187</v>
      </c>
      <c r="FY1" s="369"/>
      <c r="FZ1" s="369"/>
      <c r="GA1" s="369"/>
      <c r="GB1" s="369"/>
      <c r="GC1" s="369"/>
      <c r="GD1" s="370"/>
      <c r="GE1" s="368">
        <f>'CODIGOS DE MATERIAL'!$A$23</f>
        <v>1000160</v>
      </c>
      <c r="GF1" s="369"/>
      <c r="GG1" s="369"/>
      <c r="GH1" s="369"/>
      <c r="GI1" s="369"/>
      <c r="GJ1" s="369"/>
      <c r="GK1" s="370"/>
      <c r="GL1" s="368">
        <f>'CODIGOS DE MATERIAL'!$A$24</f>
        <v>1011372</v>
      </c>
      <c r="GM1" s="369"/>
      <c r="GN1" s="369"/>
      <c r="GO1" s="369"/>
      <c r="GP1" s="369"/>
      <c r="GQ1" s="369"/>
      <c r="GR1" s="370"/>
      <c r="GS1" s="368">
        <f>'CODIGOS DE MATERIAL'!$A$25</f>
        <v>1000191</v>
      </c>
      <c r="GT1" s="369"/>
      <c r="GU1" s="369"/>
      <c r="GV1" s="369"/>
      <c r="GW1" s="369"/>
      <c r="GX1" s="369"/>
      <c r="GY1" s="370"/>
      <c r="GZ1" s="368">
        <f>'CODIGOS DE MATERIAL'!$A$29</f>
        <v>1000864</v>
      </c>
      <c r="HA1" s="369"/>
      <c r="HB1" s="369"/>
      <c r="HC1" s="369"/>
      <c r="HD1" s="369"/>
      <c r="HE1" s="369"/>
      <c r="HF1" s="370"/>
      <c r="HG1" s="368">
        <f>'CODIGOS DE MATERIAL'!$A$30</f>
        <v>1000161</v>
      </c>
      <c r="HH1" s="369"/>
      <c r="HI1" s="369"/>
      <c r="HJ1" s="369"/>
      <c r="HK1" s="369"/>
      <c r="HL1" s="369"/>
      <c r="HM1" s="370"/>
      <c r="HN1" s="368">
        <f>'CODIGOS DE MATERIAL'!$A$31</f>
        <v>1000865</v>
      </c>
      <c r="HO1" s="369"/>
      <c r="HP1" s="369"/>
      <c r="HQ1" s="369"/>
      <c r="HR1" s="369"/>
      <c r="HS1" s="369"/>
      <c r="HT1" s="370"/>
      <c r="HU1" s="80"/>
      <c r="HV1" s="80"/>
    </row>
    <row r="2" spans="1:230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P2" s="80">
        <v>215</v>
      </c>
      <c r="AQ2" s="80">
        <f>D8</f>
        <v>0</v>
      </c>
      <c r="AR2" s="80">
        <f>O10</f>
        <v>0</v>
      </c>
      <c r="AS2" s="80">
        <f>O9</f>
        <v>0</v>
      </c>
      <c r="AT2" s="82">
        <f>O7</f>
        <v>0</v>
      </c>
      <c r="AU2" s="83">
        <f>IFERROR(VLOOKUP(AU1,$B$16:$AO$25,$S$13,FALSE),0)</f>
        <v>0</v>
      </c>
      <c r="AV2" s="84">
        <f>IFERROR(VLOOKUP(AU1,$B$16:$AO$25,$M$13,FALSE),0)</f>
        <v>0</v>
      </c>
      <c r="AW2" s="84">
        <f>IFERROR(VLOOKUP(AU1,$B$16:$AO$25,$T$13,FALSE),0)</f>
        <v>0</v>
      </c>
      <c r="AX2" s="84">
        <f>IFERROR(VLOOKUP(AU1,$B$16:$AO$25,$N$13,FALSE),0)</f>
        <v>0</v>
      </c>
      <c r="AY2" s="84">
        <f>IFERROR(VLOOKUP(AU1,$B$16:$AO$25,$O$13,FALSE),0)</f>
        <v>0</v>
      </c>
      <c r="AZ2" s="84">
        <f>IFERROR(VLOOKUP(AU1,$B$16:$AO$25,$P$13,FALSE),0)</f>
        <v>0</v>
      </c>
      <c r="BA2" s="85">
        <f>IFERROR(VLOOKUP(AU1,$B$16:$AO$25,$Q$13,FALSE),0)</f>
        <v>0</v>
      </c>
      <c r="BB2" s="83">
        <f>IFERROR(VLOOKUP(BB1,$B$16:$AO$25,$S$13,FALSE),0)</f>
        <v>0</v>
      </c>
      <c r="BC2" s="84">
        <f>IFERROR(VLOOKUP(BB1,$B$16:$AO$25,$M$13,FALSE),0)</f>
        <v>0</v>
      </c>
      <c r="BD2" s="84">
        <f>IFERROR(VLOOKUP(BB1,$B$16:$AO$25,$T$13,FALSE),0)</f>
        <v>0</v>
      </c>
      <c r="BE2" s="84">
        <f>IFERROR(VLOOKUP(BB1,$B$16:$AO$25,$N$13,FALSE),0)</f>
        <v>0</v>
      </c>
      <c r="BF2" s="84">
        <f>IFERROR(VLOOKUP(BB1,$B$16:$AO$25,$O$13,FALSE),0)</f>
        <v>0</v>
      </c>
      <c r="BG2" s="84">
        <f>IFERROR(VLOOKUP(BB1,$B$16:$AO$25,$P$13,FALSE),0)</f>
        <v>0</v>
      </c>
      <c r="BH2" s="85">
        <f>IFERROR(VLOOKUP(BB1,$B$16:$AO$25,$Q$13,FALSE),0)</f>
        <v>0</v>
      </c>
      <c r="BI2" s="83">
        <f>IFERROR(VLOOKUP(BI1,$B$16:$AO$25,$S$13,FALSE),0)</f>
        <v>0</v>
      </c>
      <c r="BJ2" s="84">
        <f>IFERROR(VLOOKUP(BI1,$B$16:$AO$25,$M$13,FALSE),0)</f>
        <v>0</v>
      </c>
      <c r="BK2" s="84">
        <f>IFERROR(VLOOKUP(BI1,$B$16:$AO$25,$T$13,FALSE),0)</f>
        <v>0</v>
      </c>
      <c r="BL2" s="84">
        <f>IFERROR(VLOOKUP(BI1,$B$16:$AO$25,$N$13,FALSE),0)</f>
        <v>0</v>
      </c>
      <c r="BM2" s="84">
        <f>IFERROR(VLOOKUP(BI1,$B$16:$AO$25,$O$13,FALSE),0)</f>
        <v>0</v>
      </c>
      <c r="BN2" s="84">
        <f>IFERROR(VLOOKUP(BI1,$B$16:$AO$25,$P$13,FALSE),0)</f>
        <v>0</v>
      </c>
      <c r="BO2" s="85">
        <f>IFERROR(VLOOKUP(BI1,$B$16:$AO$25,$Q$13,FALSE),0)</f>
        <v>0</v>
      </c>
      <c r="BP2" s="83">
        <f>IFERROR(VLOOKUP(BP1,$B$16:$AO$25,$S$13,FALSE),0)</f>
        <v>0</v>
      </c>
      <c r="BQ2" s="84">
        <f>IFERROR(VLOOKUP(BP1,$B$16:$AO$25,$M$13,FALSE),0)</f>
        <v>0</v>
      </c>
      <c r="BR2" s="84">
        <f>IFERROR(VLOOKUP(BP1,$B$16:$AO$25,$T$13,FALSE),0)</f>
        <v>0</v>
      </c>
      <c r="BS2" s="84">
        <f>IFERROR(VLOOKUP(BP1,$B$16:$AO$25,$N$13,FALSE),0)</f>
        <v>0</v>
      </c>
      <c r="BT2" s="84">
        <f>IFERROR(VLOOKUP(BP1,$B$16:$AO$25,$O$13,FALSE),0)</f>
        <v>0</v>
      </c>
      <c r="BU2" s="84">
        <f>IFERROR(VLOOKUP(BP1,$B$16:$AO$25,$P$13,FALSE),0)</f>
        <v>0</v>
      </c>
      <c r="BV2" s="85">
        <f>IFERROR(VLOOKUP(BP1,$B$16:$AO$25,$Q$13,FALSE),0)</f>
        <v>0</v>
      </c>
      <c r="BW2" s="83">
        <f>IFERROR(VLOOKUP(BW1,$B$16:$AO$25,$S$13,FALSE),0)</f>
        <v>0</v>
      </c>
      <c r="BX2" s="84">
        <f>IFERROR(VLOOKUP(BW1,$B$16:$AO$25,$M$13,FALSE),0)</f>
        <v>0</v>
      </c>
      <c r="BY2" s="84">
        <f>IFERROR(VLOOKUP(BW1,$B$16:$AO$25,$T$13,FALSE),0)</f>
        <v>0</v>
      </c>
      <c r="BZ2" s="84">
        <f>IFERROR(VLOOKUP(BW1,$B$16:$AO$25,$N$13,FALSE),0)</f>
        <v>0</v>
      </c>
      <c r="CA2" s="84">
        <f>IFERROR(VLOOKUP(BW1,$B$16:$AO$25,$O$13,FALSE),0)</f>
        <v>0</v>
      </c>
      <c r="CB2" s="84">
        <f>IFERROR(VLOOKUP(BW1,$B$16:$AO$25,$P$13,FALSE),0)</f>
        <v>0</v>
      </c>
      <c r="CC2" s="85">
        <f>IFERROR(VLOOKUP(BW1,$B$16:$AO$25,$Q$13,FALSE),0)</f>
        <v>0</v>
      </c>
      <c r="CD2" s="83">
        <f>IFERROR(VLOOKUP(CD1,$B$16:$AO$25,$S$13,FALSE),0)</f>
        <v>0</v>
      </c>
      <c r="CE2" s="84">
        <f>IFERROR(VLOOKUP(CD1,$B$16:$AO$25,$M$13,FALSE),0)</f>
        <v>0</v>
      </c>
      <c r="CF2" s="84">
        <f>IFERROR(VLOOKUP(CD1,$B$16:$AO$25,$T$13,FALSE),0)</f>
        <v>0</v>
      </c>
      <c r="CG2" s="84">
        <f>IFERROR(VLOOKUP(CD1,$B$16:$AO$25,$N$13,FALSE),0)</f>
        <v>0</v>
      </c>
      <c r="CH2" s="84">
        <f>IFERROR(VLOOKUP(CD1,$B$16:$AO$25,$O$13,FALSE),0)</f>
        <v>0</v>
      </c>
      <c r="CI2" s="84">
        <f>IFERROR(VLOOKUP(CD1,$B$16:$AO$25,$P$13,FALSE),0)</f>
        <v>0</v>
      </c>
      <c r="CJ2" s="85">
        <f>IFERROR(VLOOKUP(CD1,$B$16:$AO$25,$Q$13,FALSE),0)</f>
        <v>0</v>
      </c>
      <c r="CK2" s="83">
        <f>IFERROR(VLOOKUP(CK1,$B$16:$AO$25,$S$13,FALSE),0)</f>
        <v>0</v>
      </c>
      <c r="CL2" s="84">
        <f>IFERROR(VLOOKUP(CK1,$B$16:$AO$25,$M$13,FALSE),0)</f>
        <v>0</v>
      </c>
      <c r="CM2" s="84">
        <f>IFERROR(VLOOKUP(CK1,$B$16:$AO$25,$T$13,FALSE),0)</f>
        <v>0</v>
      </c>
      <c r="CN2" s="84">
        <f>IFERROR(VLOOKUP(CK1,$B$16:$AO$25,$N$13,FALSE),0)</f>
        <v>0</v>
      </c>
      <c r="CO2" s="84">
        <f>IFERROR(VLOOKUP(CK1,$B$16:$AO$25,$O$13,FALSE),0)</f>
        <v>0</v>
      </c>
      <c r="CP2" s="84">
        <f>IFERROR(VLOOKUP(CK1,$B$16:$AO$25,$P$13,FALSE),0)</f>
        <v>0</v>
      </c>
      <c r="CQ2" s="85">
        <f>IFERROR(VLOOKUP(CK1,$B$16:$AO$25,$Q$13,FALSE),0)</f>
        <v>0</v>
      </c>
      <c r="CR2" s="83">
        <f>IFERROR(VLOOKUP(CR1,$B$16:$AO$25,$S$13,FALSE),0)</f>
        <v>0</v>
      </c>
      <c r="CS2" s="84">
        <f>IFERROR(VLOOKUP(CR1,$B$16:$AO$25,$M$13,FALSE),0)</f>
        <v>0</v>
      </c>
      <c r="CT2" s="84">
        <f>IFERROR(VLOOKUP(CR1,$B$16:$AO$25,$T$13,FALSE),0)</f>
        <v>0</v>
      </c>
      <c r="CU2" s="84">
        <f>IFERROR(VLOOKUP(CR1,$B$16:$AO$25,$N$13,FALSE),0)</f>
        <v>0</v>
      </c>
      <c r="CV2" s="84">
        <f>IFERROR(VLOOKUP(CR1,$B$16:$AO$25,$O$13,FALSE),0)</f>
        <v>0</v>
      </c>
      <c r="CW2" s="84">
        <f>IFERROR(VLOOKUP(CR1,$B$16:$AO$25,$P$13,FALSE),0)</f>
        <v>0</v>
      </c>
      <c r="CX2" s="85">
        <f>IFERROR(VLOOKUP(CR1,$B$16:$AO$25,$Q$13,FALSE),0)</f>
        <v>0</v>
      </c>
      <c r="CY2" s="83">
        <f>IFERROR(VLOOKUP(CY1,$B$16:$AO$25,$S$13,FALSE),0)</f>
        <v>0</v>
      </c>
      <c r="CZ2" s="84">
        <f>IFERROR(VLOOKUP(CY1,$B$16:$AO$25,$M$13,FALSE),0)</f>
        <v>0</v>
      </c>
      <c r="DA2" s="84">
        <f>IFERROR(VLOOKUP(CY1,$B$16:$AO$25,$T$13,FALSE),0)</f>
        <v>0</v>
      </c>
      <c r="DB2" s="84">
        <f>IFERROR(VLOOKUP(CY1,$B$16:$AO$25,$N$13,FALSE),0)</f>
        <v>0</v>
      </c>
      <c r="DC2" s="84">
        <f>IFERROR(VLOOKUP(CY1,$B$16:$AO$25,$O$13,FALSE),0)</f>
        <v>0</v>
      </c>
      <c r="DD2" s="84">
        <f>IFERROR(VLOOKUP(CY1,$B$16:$AO$25,$P$13,FALSE),0)</f>
        <v>0</v>
      </c>
      <c r="DE2" s="85">
        <f>IFERROR(VLOOKUP(CY1,$B$16:$AO$25,$Q$13,FALSE),0)</f>
        <v>0</v>
      </c>
      <c r="DF2" s="83">
        <f>IFERROR(VLOOKUP(DF1,$B$16:$AO$25,$S$13,FALSE),0)</f>
        <v>0</v>
      </c>
      <c r="DG2" s="84">
        <f>IFERROR(VLOOKUP(DF1,$B$16:$AO$25,$M$13,FALSE),0)</f>
        <v>0</v>
      </c>
      <c r="DH2" s="84">
        <f>IFERROR(VLOOKUP(DF1,$B$16:$AO$25,$T$13,FALSE),0)</f>
        <v>0</v>
      </c>
      <c r="DI2" s="84">
        <f>IFERROR(VLOOKUP(DF1,$B$16:$AO$25,$N$13,FALSE),0)</f>
        <v>0</v>
      </c>
      <c r="DJ2" s="84">
        <f>IFERROR(VLOOKUP(DF1,$B$16:$AO$25,$O$13,FALSE),0)</f>
        <v>0</v>
      </c>
      <c r="DK2" s="84">
        <f>IFERROR(VLOOKUP(DF1,$B$16:$AO$25,$P$13,FALSE),0)</f>
        <v>0</v>
      </c>
      <c r="DL2" s="85">
        <f>IFERROR(VLOOKUP(DF1,$B$16:$AO$25,$Q$13,FALSE),0)</f>
        <v>0</v>
      </c>
      <c r="DM2" s="83">
        <f>IFERROR(VLOOKUP(DM1,$B$16:$AO$25,$S$13,FALSE),0)</f>
        <v>0</v>
      </c>
      <c r="DN2" s="84">
        <f>IFERROR(VLOOKUP(DM1,$B$16:$AO$25,$M$13,FALSE),0)</f>
        <v>0</v>
      </c>
      <c r="DO2" s="84">
        <f>IFERROR(VLOOKUP(DM1,$B$16:$AO$25,$T$13,FALSE),0)</f>
        <v>0</v>
      </c>
      <c r="DP2" s="84">
        <f>IFERROR(VLOOKUP(DM1,$B$16:$AO$25,$N$13,FALSE),0)</f>
        <v>0</v>
      </c>
      <c r="DQ2" s="84">
        <f>IFERROR(VLOOKUP(DM1,$B$16:$AO$25,$O$13,FALSE),0)</f>
        <v>0</v>
      </c>
      <c r="DR2" s="84">
        <f>IFERROR(VLOOKUP(DM1,$B$16:$AO$25,$P$13,FALSE),0)</f>
        <v>0</v>
      </c>
      <c r="DS2" s="85">
        <f>IFERROR(VLOOKUP(DM1,$B$16:$AO$25,$Q$13,FALSE),0)</f>
        <v>0</v>
      </c>
      <c r="DT2" s="83">
        <f>IFERROR(VLOOKUP(DT1,$B$16:$AO$25,$S$13,FALSE),0)</f>
        <v>0</v>
      </c>
      <c r="DU2" s="84">
        <f>IFERROR(VLOOKUP(DT1,$B$16:$AO$25,$M$13,FALSE),0)</f>
        <v>0</v>
      </c>
      <c r="DV2" s="84">
        <f>IFERROR(VLOOKUP(DT1,$B$16:$AO$25,$T$13,FALSE),0)</f>
        <v>0</v>
      </c>
      <c r="DW2" s="84">
        <f>IFERROR(VLOOKUP(DT1,$B$16:$AO$25,$N$13,FALSE),0)</f>
        <v>0</v>
      </c>
      <c r="DX2" s="84">
        <f>IFERROR(VLOOKUP(DT1,$B$16:$AO$25,$O$13,FALSE),0)</f>
        <v>0</v>
      </c>
      <c r="DY2" s="84">
        <f>IFERROR(VLOOKUP(DT1,$B$16:$AO$25,$P$13,FALSE),0)</f>
        <v>0</v>
      </c>
      <c r="DZ2" s="85">
        <f>IFERROR(VLOOKUP(DT1,$B$16:$AO$25,$Q$13,FALSE),0)</f>
        <v>0</v>
      </c>
      <c r="EA2" s="83">
        <f>IFERROR(VLOOKUP(EA1,$B$16:$AO$25,$S$13,FALSE),0)</f>
        <v>0</v>
      </c>
      <c r="EB2" s="84">
        <f>IFERROR(VLOOKUP(EA1,$B$16:$AO$25,$M$13,FALSE),0)</f>
        <v>0</v>
      </c>
      <c r="EC2" s="84">
        <f>IFERROR(VLOOKUP(EA1,$B$16:$AO$25,$T$13,FALSE),0)</f>
        <v>0</v>
      </c>
      <c r="ED2" s="84">
        <f>IFERROR(VLOOKUP(EA1,$B$16:$AO$25,$N$13,FALSE),0)</f>
        <v>0</v>
      </c>
      <c r="EE2" s="84">
        <f>IFERROR(VLOOKUP(EA1,$B$16:$AO$25,$O$13,FALSE),0)</f>
        <v>0</v>
      </c>
      <c r="EF2" s="84">
        <f>IFERROR(VLOOKUP(EA1,$B$16:$AO$25,$P$13,FALSE),0)</f>
        <v>0</v>
      </c>
      <c r="EG2" s="85">
        <f>IFERROR(VLOOKUP(EA1,$B$16:$AO$25,$Q$13,FALSE),0)</f>
        <v>0</v>
      </c>
      <c r="EH2" s="83">
        <f>IFERROR(VLOOKUP(EH1,$B$16:$AO$25,$S$13,FALSE),0)</f>
        <v>0</v>
      </c>
      <c r="EI2" s="84">
        <f>IFERROR(VLOOKUP(EH1,$B$16:$AO$25,$M$13,FALSE),0)</f>
        <v>0</v>
      </c>
      <c r="EJ2" s="84">
        <f>IFERROR(VLOOKUP(EH1,$B$16:$AO$25,$T$13,FALSE),0)</f>
        <v>0</v>
      </c>
      <c r="EK2" s="84">
        <f>IFERROR(VLOOKUP(EH1,$B$16:$AO$25,$N$13,FALSE),0)</f>
        <v>0</v>
      </c>
      <c r="EL2" s="84">
        <f>IFERROR(VLOOKUP(EH1,$B$16:$AO$25,$O$13,FALSE),0)</f>
        <v>0</v>
      </c>
      <c r="EM2" s="84">
        <f>IFERROR(VLOOKUP(EH1,$B$16:$AO$25,$P$13,FALSE),0)</f>
        <v>0</v>
      </c>
      <c r="EN2" s="85">
        <f>IFERROR(VLOOKUP(EH1,$B$16:$AO$25,$Q$13,FALSE),0)</f>
        <v>0</v>
      </c>
      <c r="EO2" s="83">
        <f>IFERROR(VLOOKUP(EO1,$B$16:$AO$25,$S$13,FALSE),0)</f>
        <v>0</v>
      </c>
      <c r="EP2" s="84">
        <f>IFERROR(VLOOKUP(EO1,$B$16:$AO$25,$M$13,FALSE),0)</f>
        <v>0</v>
      </c>
      <c r="EQ2" s="84">
        <f>IFERROR(VLOOKUP(EO1,$B$16:$AO$25,$T$13,FALSE),0)</f>
        <v>0</v>
      </c>
      <c r="ER2" s="84">
        <f>IFERROR(VLOOKUP(EO1,$B$16:$AO$25,$N$13,FALSE),0)</f>
        <v>0</v>
      </c>
      <c r="ES2" s="84">
        <f>IFERROR(VLOOKUP(EO1,$B$16:$AO$25,$O$13,FALSE),0)</f>
        <v>0</v>
      </c>
      <c r="ET2" s="84">
        <f>IFERROR(VLOOKUP(EO1,$B$16:$AO$25,$P$13,FALSE),0)</f>
        <v>0</v>
      </c>
      <c r="EU2" s="85">
        <f>IFERROR(VLOOKUP(EO1,$B$16:$AO$25,$Q$13,FALSE),0)</f>
        <v>0</v>
      </c>
      <c r="EV2" s="83">
        <f>IFERROR(VLOOKUP(EV1,$B$16:$AO$25,$S$13,FALSE),0)</f>
        <v>0</v>
      </c>
      <c r="EW2" s="84">
        <f>IFERROR(VLOOKUP(EV1,$B$16:$AO$25,$M$13,FALSE),0)</f>
        <v>0</v>
      </c>
      <c r="EX2" s="84">
        <f>IFERROR(VLOOKUP(EV1,$B$16:$AO$25,$T$13,FALSE),0)</f>
        <v>0</v>
      </c>
      <c r="EY2" s="84">
        <f>IFERROR(VLOOKUP(EV1,$B$16:$AO$25,$N$13,FALSE),0)</f>
        <v>0</v>
      </c>
      <c r="EZ2" s="84">
        <f>IFERROR(VLOOKUP(EV1,$B$16:$AO$25,$O$13,FALSE),0)</f>
        <v>0</v>
      </c>
      <c r="FA2" s="84">
        <f>IFERROR(VLOOKUP(EV1,$B$16:$AO$25,$P$13,FALSE),0)</f>
        <v>0</v>
      </c>
      <c r="FB2" s="85">
        <f>IFERROR(VLOOKUP(EV1,$B$16:$AO$25,$Q$13,FALSE),0)</f>
        <v>0</v>
      </c>
      <c r="FC2" s="83">
        <f>IFERROR(VLOOKUP(FC1,$B$16:$AO$25,$S$13,FALSE),0)</f>
        <v>0</v>
      </c>
      <c r="FD2" s="84">
        <f>IFERROR(VLOOKUP(FC1,$B$16:$AO$25,$M$13,FALSE),0)</f>
        <v>0</v>
      </c>
      <c r="FE2" s="84">
        <f>IFERROR(VLOOKUP(FC1,$B$16:$AO$25,$T$13,FALSE),0)</f>
        <v>0</v>
      </c>
      <c r="FF2" s="84">
        <f>IFERROR(VLOOKUP(FC1,$B$16:$AO$25,$N$13,FALSE),0)</f>
        <v>0</v>
      </c>
      <c r="FG2" s="84">
        <f>IFERROR(VLOOKUP(FC1,$B$16:$AO$25,$O$13,FALSE),0)</f>
        <v>0</v>
      </c>
      <c r="FH2" s="84">
        <f>IFERROR(VLOOKUP(FC1,$B$16:$AO$25,$P$13,FALSE),0)</f>
        <v>0</v>
      </c>
      <c r="FI2" s="85">
        <f>IFERROR(VLOOKUP(FC1,$B$16:$AO$25,$Q$13,FALSE),0)</f>
        <v>0</v>
      </c>
      <c r="FJ2" s="83">
        <f>IFERROR(VLOOKUP(FJ1,$B$16:$AO$25,$S$13,FALSE),0)</f>
        <v>0</v>
      </c>
      <c r="FK2" s="84">
        <f>IFERROR(VLOOKUP(FJ1,$B$16:$AO$25,$M$13,FALSE),0)</f>
        <v>0</v>
      </c>
      <c r="FL2" s="84">
        <f>IFERROR(VLOOKUP(FJ1,$B$16:$AO$25,$T$13,FALSE),0)</f>
        <v>0</v>
      </c>
      <c r="FM2" s="84">
        <f>IFERROR(VLOOKUP(FJ1,$B$16:$AO$25,$N$13,FALSE),0)</f>
        <v>0</v>
      </c>
      <c r="FN2" s="84">
        <f>IFERROR(VLOOKUP(FJ1,$B$16:$AO$25,$O$13,FALSE),0)</f>
        <v>0</v>
      </c>
      <c r="FO2" s="84">
        <f>IFERROR(VLOOKUP(FJ1,$B$16:$AO$25,$P$13,FALSE),0)</f>
        <v>0</v>
      </c>
      <c r="FP2" s="85">
        <f>IFERROR(VLOOKUP(FJ1,$B$16:$AO$25,$Q$13,FALSE),0)</f>
        <v>0</v>
      </c>
      <c r="FQ2" s="83">
        <f>IFERROR(VLOOKUP(FQ1,$B$16:$AO$25,$S$13,FALSE),0)</f>
        <v>0</v>
      </c>
      <c r="FR2" s="84">
        <f>IFERROR(VLOOKUP(FQ1,$B$16:$AO$25,$M$13,FALSE),0)</f>
        <v>0</v>
      </c>
      <c r="FS2" s="84">
        <f>IFERROR(VLOOKUP(FQ1,$B$16:$AO$25,$T$13,FALSE),0)</f>
        <v>0</v>
      </c>
      <c r="FT2" s="84">
        <f>IFERROR(VLOOKUP(FQ1,$B$16:$AO$25,$N$13,FALSE),0)</f>
        <v>0</v>
      </c>
      <c r="FU2" s="84">
        <f>IFERROR(VLOOKUP(FQ1,$B$16:$AO$25,$O$13,FALSE),0)</f>
        <v>0</v>
      </c>
      <c r="FV2" s="84">
        <f>IFERROR(VLOOKUP(FQ1,$B$16:$AO$25,$P$13,FALSE),0)</f>
        <v>0</v>
      </c>
      <c r="FW2" s="85">
        <f>IFERROR(VLOOKUP(FQ1,$B$16:$AO$25,$Q$13,FALSE),0)</f>
        <v>0</v>
      </c>
      <c r="FX2" s="83">
        <f>IFERROR(VLOOKUP(FX1,$B$16:$AO$25,$S$13,FALSE),0)</f>
        <v>0</v>
      </c>
      <c r="FY2" s="84">
        <f>IFERROR(VLOOKUP(FX1,$B$16:$AO$25,$M$13,FALSE),0)</f>
        <v>0</v>
      </c>
      <c r="FZ2" s="84">
        <f>IFERROR(VLOOKUP(FX1,$B$16:$AO$25,$T$13,FALSE),0)</f>
        <v>0</v>
      </c>
      <c r="GA2" s="84">
        <f>IFERROR(VLOOKUP(FX1,$B$16:$AO$25,$N$13,FALSE),0)</f>
        <v>0</v>
      </c>
      <c r="GB2" s="84">
        <f>IFERROR(VLOOKUP(FX1,$B$16:$AO$25,$O$13,FALSE),0)</f>
        <v>0</v>
      </c>
      <c r="GC2" s="84">
        <f>IFERROR(VLOOKUP(FX1,$B$16:$AO$25,$P$13,FALSE),0)</f>
        <v>0</v>
      </c>
      <c r="GD2" s="85">
        <f>IFERROR(VLOOKUP(FX1,$B$16:$AO$25,$Q$13,FALSE),0)</f>
        <v>0</v>
      </c>
      <c r="GE2" s="83">
        <f>IFERROR(VLOOKUP(GE1,$B$16:$AO$25,$S$13,FALSE),0)</f>
        <v>0</v>
      </c>
      <c r="GF2" s="84">
        <f>IFERROR(VLOOKUP(GE1,$B$16:$AO$25,$M$13,FALSE),0)</f>
        <v>0</v>
      </c>
      <c r="GG2" s="84">
        <f>IFERROR(VLOOKUP(GE1,$B$16:$AO$25,$T$13,FALSE),0)</f>
        <v>0</v>
      </c>
      <c r="GH2" s="84">
        <f>IFERROR(VLOOKUP(GE1,$B$16:$AO$25,$N$13,FALSE),0)</f>
        <v>0</v>
      </c>
      <c r="GI2" s="84">
        <f>IFERROR(VLOOKUP(GE1,$B$16:$AO$25,$O$13,FALSE),0)</f>
        <v>0</v>
      </c>
      <c r="GJ2" s="84">
        <f>IFERROR(VLOOKUP(GE1,$B$16:$AO$25,$P$13,FALSE),0)</f>
        <v>0</v>
      </c>
      <c r="GK2" s="85">
        <f>IFERROR(VLOOKUP(GE1,$B$16:$AO$25,$Q$13,FALSE),0)</f>
        <v>0</v>
      </c>
      <c r="GL2" s="83">
        <f>IFERROR(VLOOKUP(GL1,$B$16:$AO$25,$S$13,FALSE),0)</f>
        <v>0</v>
      </c>
      <c r="GM2" s="84">
        <f>IFERROR(VLOOKUP(GL1,$B$16:$AO$25,$M$13,FALSE),0)</f>
        <v>0</v>
      </c>
      <c r="GN2" s="84">
        <f>IFERROR(VLOOKUP(GL1,$B$16:$AO$25,$T$13,FALSE),0)</f>
        <v>0</v>
      </c>
      <c r="GO2" s="84">
        <f>IFERROR(VLOOKUP(GL1,$B$16:$AO$25,$N$13,FALSE),0)</f>
        <v>0</v>
      </c>
      <c r="GP2" s="84">
        <f>IFERROR(VLOOKUP(GL1,$B$16:$AO$25,$O$13,FALSE),0)</f>
        <v>0</v>
      </c>
      <c r="GQ2" s="84">
        <f>IFERROR(VLOOKUP(GL1,$B$16:$AO$25,$P$13,FALSE),0)</f>
        <v>0</v>
      </c>
      <c r="GR2" s="85">
        <f>IFERROR(VLOOKUP(GL1,$B$16:$AO$25,$Q$13,FALSE),0)</f>
        <v>0</v>
      </c>
      <c r="GS2" s="83">
        <f>IFERROR(VLOOKUP(GS1,$B$16:$AO$25,$S$13,FALSE),0)</f>
        <v>0</v>
      </c>
      <c r="GT2" s="84">
        <f>IFERROR(VLOOKUP(GS1,$B$16:$AO$25,$M$13,FALSE),0)</f>
        <v>0</v>
      </c>
      <c r="GU2" s="84">
        <f>IFERROR(VLOOKUP(GS1,$B$16:$AO$25,$T$13,FALSE),0)</f>
        <v>0</v>
      </c>
      <c r="GV2" s="84">
        <f>IFERROR(VLOOKUP(GS1,$B$16:$AO$25,$N$13,FALSE),0)</f>
        <v>0</v>
      </c>
      <c r="GW2" s="84">
        <f>IFERROR(VLOOKUP(GS1,$B$16:$AO$25,$O$13,FALSE),0)</f>
        <v>0</v>
      </c>
      <c r="GX2" s="84">
        <f>IFERROR(VLOOKUP(GS1,$B$16:$AO$25,$P$13,FALSE),0)</f>
        <v>0</v>
      </c>
      <c r="GY2" s="85">
        <f>IFERROR(VLOOKUP(GS1,$B$16:$AO$25,$Q$13,FALSE),0)</f>
        <v>0</v>
      </c>
      <c r="GZ2" s="83">
        <f>IFERROR(VLOOKUP(GZ1,$B$16:$AO$25,$S$13,FALSE),0)</f>
        <v>0</v>
      </c>
      <c r="HA2" s="84">
        <f>IFERROR(VLOOKUP(GZ1,$B$16:$AO$25,$M$13,FALSE),0)</f>
        <v>0</v>
      </c>
      <c r="HB2" s="84">
        <f>IFERROR(VLOOKUP(GZ1,$B$16:$AO$25,$T$13,FALSE),0)</f>
        <v>0</v>
      </c>
      <c r="HC2" s="84">
        <f>IFERROR(VLOOKUP(GZ1,$B$16:$AO$25,$N$13,FALSE),0)</f>
        <v>0</v>
      </c>
      <c r="HD2" s="84">
        <f>IFERROR(VLOOKUP(GZ1,$B$16:$AO$25,$O$13,FALSE),0)</f>
        <v>0</v>
      </c>
      <c r="HE2" s="84">
        <f>IFERROR(VLOOKUP(GZ1,$B$16:$AO$25,$P$13,FALSE),0)</f>
        <v>0</v>
      </c>
      <c r="HF2" s="85">
        <f>IFERROR(VLOOKUP(GZ1,$B$16:$AO$25,$Q$13,FALSE),0)</f>
        <v>0</v>
      </c>
      <c r="HG2" s="83">
        <f>IFERROR(VLOOKUP(HG1,$B$16:$AO$25,$S$13,FALSE),0)</f>
        <v>0</v>
      </c>
      <c r="HH2" s="84">
        <f>IFERROR(VLOOKUP(HG1,$B$16:$AO$25,$M$13,FALSE),0)</f>
        <v>0</v>
      </c>
      <c r="HI2" s="84">
        <f>IFERROR(VLOOKUP(HG1,$B$16:$AO$25,$T$13,FALSE),0)</f>
        <v>0</v>
      </c>
      <c r="HJ2" s="84">
        <f>IFERROR(VLOOKUP(HG1,$B$16:$AO$25,$N$13,FALSE),0)</f>
        <v>0</v>
      </c>
      <c r="HK2" s="84">
        <f>IFERROR(VLOOKUP(HG1,$B$16:$AO$25,$O$13,FALSE),0)</f>
        <v>0</v>
      </c>
      <c r="HL2" s="84">
        <f>IFERROR(VLOOKUP(HG1,$B$16:$AO$25,$P$13,FALSE),0)</f>
        <v>0</v>
      </c>
      <c r="HM2" s="85">
        <f>IFERROR(VLOOKUP(HG1,$B$16:$AO$25,$Q$13,FALSE),0)</f>
        <v>0</v>
      </c>
      <c r="HN2" s="83">
        <f>IFERROR(VLOOKUP(HN1,$B$16:$AO$25,$S$13,FALSE),0)</f>
        <v>0</v>
      </c>
      <c r="HO2" s="84">
        <f>IFERROR(VLOOKUP(HN1,$B$16:$AO$25,$M$13,FALSE),0)</f>
        <v>0</v>
      </c>
      <c r="HP2" s="84">
        <f>IFERROR(VLOOKUP(HN1,$B$16:$AO$25,$T$13,FALSE),0)</f>
        <v>0</v>
      </c>
      <c r="HQ2" s="84">
        <f>IFERROR(VLOOKUP(HN1,$B$16:$AO$25,$N$13,FALSE),0)</f>
        <v>0</v>
      </c>
      <c r="HR2" s="84">
        <f>IFERROR(VLOOKUP(HN1,$B$16:$AO$25,$O$13,FALSE),0)</f>
        <v>0</v>
      </c>
      <c r="HS2" s="84">
        <f>IFERROR(VLOOKUP(HN1,$B$16:$AO$25,$P$13,FALSE),0)</f>
        <v>0</v>
      </c>
      <c r="HT2" s="85">
        <f>IFERROR(VLOOKUP(HN1,$B$16:$AO$25,$Q$13,FALSE),0)</f>
        <v>0</v>
      </c>
      <c r="HU2" s="80"/>
      <c r="HV2" s="80"/>
    </row>
    <row r="3" spans="1:230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P3" s="1">
        <v>1</v>
      </c>
      <c r="AQ3" s="1">
        <f>AP3+1</f>
        <v>2</v>
      </c>
      <c r="AR3" s="1">
        <f t="shared" ref="AR3:DC3" si="0">AQ3+1</f>
        <v>3</v>
      </c>
      <c r="AS3" s="1">
        <f t="shared" si="0"/>
        <v>4</v>
      </c>
      <c r="AT3" s="1">
        <f t="shared" si="0"/>
        <v>5</v>
      </c>
      <c r="AU3" s="86">
        <f t="shared" si="0"/>
        <v>6</v>
      </c>
      <c r="AV3" s="1">
        <f t="shared" si="0"/>
        <v>7</v>
      </c>
      <c r="AW3" s="1">
        <f t="shared" si="0"/>
        <v>8</v>
      </c>
      <c r="AX3" s="1">
        <f t="shared" si="0"/>
        <v>9</v>
      </c>
      <c r="AY3" s="1">
        <f t="shared" si="0"/>
        <v>10</v>
      </c>
      <c r="AZ3" s="1">
        <f t="shared" si="0"/>
        <v>11</v>
      </c>
      <c r="BA3" s="87">
        <f t="shared" si="0"/>
        <v>12</v>
      </c>
      <c r="BB3" s="86">
        <f t="shared" si="0"/>
        <v>13</v>
      </c>
      <c r="BC3" s="1">
        <f t="shared" si="0"/>
        <v>14</v>
      </c>
      <c r="BD3" s="1">
        <f t="shared" si="0"/>
        <v>15</v>
      </c>
      <c r="BE3" s="1">
        <f t="shared" si="0"/>
        <v>16</v>
      </c>
      <c r="BF3" s="1">
        <f t="shared" si="0"/>
        <v>17</v>
      </c>
      <c r="BG3" s="1">
        <f t="shared" si="0"/>
        <v>18</v>
      </c>
      <c r="BH3" s="87">
        <f t="shared" si="0"/>
        <v>19</v>
      </c>
      <c r="BI3" s="86">
        <f t="shared" si="0"/>
        <v>20</v>
      </c>
      <c r="BJ3" s="1">
        <f t="shared" si="0"/>
        <v>21</v>
      </c>
      <c r="BK3" s="1">
        <f t="shared" si="0"/>
        <v>22</v>
      </c>
      <c r="BL3" s="1">
        <f t="shared" si="0"/>
        <v>23</v>
      </c>
      <c r="BM3" s="1">
        <f t="shared" si="0"/>
        <v>24</v>
      </c>
      <c r="BN3" s="1">
        <f t="shared" si="0"/>
        <v>25</v>
      </c>
      <c r="BO3" s="87">
        <f t="shared" si="0"/>
        <v>26</v>
      </c>
      <c r="BP3" s="86">
        <f t="shared" si="0"/>
        <v>27</v>
      </c>
      <c r="BQ3" s="1">
        <f t="shared" si="0"/>
        <v>28</v>
      </c>
      <c r="BR3" s="1">
        <f t="shared" si="0"/>
        <v>29</v>
      </c>
      <c r="BS3" s="1">
        <f t="shared" si="0"/>
        <v>30</v>
      </c>
      <c r="BT3" s="1">
        <f t="shared" si="0"/>
        <v>31</v>
      </c>
      <c r="BU3" s="1">
        <f t="shared" si="0"/>
        <v>32</v>
      </c>
      <c r="BV3" s="87">
        <f t="shared" si="0"/>
        <v>33</v>
      </c>
      <c r="BW3" s="86">
        <f t="shared" si="0"/>
        <v>34</v>
      </c>
      <c r="BX3" s="1">
        <f t="shared" si="0"/>
        <v>35</v>
      </c>
      <c r="BY3" s="1">
        <f t="shared" si="0"/>
        <v>36</v>
      </c>
      <c r="BZ3" s="1">
        <f t="shared" si="0"/>
        <v>37</v>
      </c>
      <c r="CA3" s="1">
        <f t="shared" si="0"/>
        <v>38</v>
      </c>
      <c r="CB3" s="1">
        <f t="shared" si="0"/>
        <v>39</v>
      </c>
      <c r="CC3" s="87">
        <f t="shared" si="0"/>
        <v>40</v>
      </c>
      <c r="CD3" s="86">
        <f t="shared" si="0"/>
        <v>41</v>
      </c>
      <c r="CE3" s="1">
        <f t="shared" si="0"/>
        <v>42</v>
      </c>
      <c r="CF3" s="1">
        <f t="shared" si="0"/>
        <v>43</v>
      </c>
      <c r="CG3" s="1">
        <f t="shared" si="0"/>
        <v>44</v>
      </c>
      <c r="CH3" s="1">
        <f t="shared" si="0"/>
        <v>45</v>
      </c>
      <c r="CI3" s="1">
        <f t="shared" si="0"/>
        <v>46</v>
      </c>
      <c r="CJ3" s="87">
        <f t="shared" si="0"/>
        <v>47</v>
      </c>
      <c r="CK3" s="86">
        <f t="shared" si="0"/>
        <v>48</v>
      </c>
      <c r="CL3" s="1">
        <f t="shared" si="0"/>
        <v>49</v>
      </c>
      <c r="CM3" s="1">
        <f t="shared" si="0"/>
        <v>50</v>
      </c>
      <c r="CN3" s="1">
        <f t="shared" si="0"/>
        <v>51</v>
      </c>
      <c r="CO3" s="1">
        <f t="shared" si="0"/>
        <v>52</v>
      </c>
      <c r="CP3" s="1">
        <f t="shared" si="0"/>
        <v>53</v>
      </c>
      <c r="CQ3" s="87">
        <f t="shared" si="0"/>
        <v>54</v>
      </c>
      <c r="CR3" s="86">
        <f t="shared" si="0"/>
        <v>55</v>
      </c>
      <c r="CS3" s="1">
        <f t="shared" si="0"/>
        <v>56</v>
      </c>
      <c r="CT3" s="1">
        <f t="shared" si="0"/>
        <v>57</v>
      </c>
      <c r="CU3" s="1">
        <f t="shared" si="0"/>
        <v>58</v>
      </c>
      <c r="CV3" s="1">
        <f t="shared" si="0"/>
        <v>59</v>
      </c>
      <c r="CW3" s="1">
        <f t="shared" si="0"/>
        <v>60</v>
      </c>
      <c r="CX3" s="87">
        <f t="shared" si="0"/>
        <v>61</v>
      </c>
      <c r="CY3" s="86">
        <f t="shared" si="0"/>
        <v>62</v>
      </c>
      <c r="CZ3" s="1">
        <f t="shared" si="0"/>
        <v>63</v>
      </c>
      <c r="DA3" s="1">
        <f t="shared" si="0"/>
        <v>64</v>
      </c>
      <c r="DB3" s="1">
        <f t="shared" si="0"/>
        <v>65</v>
      </c>
      <c r="DC3" s="1">
        <f t="shared" si="0"/>
        <v>66</v>
      </c>
      <c r="DD3" s="1">
        <f t="shared" ref="DD3:FO3" si="1">DC3+1</f>
        <v>67</v>
      </c>
      <c r="DE3" s="87">
        <f t="shared" si="1"/>
        <v>68</v>
      </c>
      <c r="DF3" s="86">
        <f t="shared" si="1"/>
        <v>69</v>
      </c>
      <c r="DG3" s="1">
        <f t="shared" si="1"/>
        <v>70</v>
      </c>
      <c r="DH3" s="1">
        <f t="shared" si="1"/>
        <v>71</v>
      </c>
      <c r="DI3" s="1">
        <f t="shared" si="1"/>
        <v>72</v>
      </c>
      <c r="DJ3" s="1">
        <f t="shared" si="1"/>
        <v>73</v>
      </c>
      <c r="DK3" s="1">
        <f t="shared" si="1"/>
        <v>74</v>
      </c>
      <c r="DL3" s="87">
        <f t="shared" si="1"/>
        <v>75</v>
      </c>
      <c r="DM3" s="86">
        <f t="shared" si="1"/>
        <v>76</v>
      </c>
      <c r="DN3" s="1">
        <f t="shared" si="1"/>
        <v>77</v>
      </c>
      <c r="DO3" s="1">
        <f t="shared" si="1"/>
        <v>78</v>
      </c>
      <c r="DP3" s="1">
        <f t="shared" si="1"/>
        <v>79</v>
      </c>
      <c r="DQ3" s="1">
        <f t="shared" si="1"/>
        <v>80</v>
      </c>
      <c r="DR3" s="1">
        <f t="shared" si="1"/>
        <v>81</v>
      </c>
      <c r="DS3" s="87">
        <f t="shared" si="1"/>
        <v>82</v>
      </c>
      <c r="DT3" s="86">
        <f t="shared" si="1"/>
        <v>83</v>
      </c>
      <c r="DU3" s="1">
        <f t="shared" si="1"/>
        <v>84</v>
      </c>
      <c r="DV3" s="1">
        <f t="shared" si="1"/>
        <v>85</v>
      </c>
      <c r="DW3" s="1">
        <f t="shared" si="1"/>
        <v>86</v>
      </c>
      <c r="DX3" s="1">
        <f t="shared" si="1"/>
        <v>87</v>
      </c>
      <c r="DY3" s="1">
        <f t="shared" si="1"/>
        <v>88</v>
      </c>
      <c r="DZ3" s="87">
        <f t="shared" si="1"/>
        <v>89</v>
      </c>
      <c r="EA3" s="86">
        <f t="shared" si="1"/>
        <v>90</v>
      </c>
      <c r="EB3" s="1">
        <f t="shared" si="1"/>
        <v>91</v>
      </c>
      <c r="EC3" s="1">
        <f t="shared" si="1"/>
        <v>92</v>
      </c>
      <c r="ED3" s="1">
        <f t="shared" si="1"/>
        <v>93</v>
      </c>
      <c r="EE3" s="1">
        <f t="shared" si="1"/>
        <v>94</v>
      </c>
      <c r="EF3" s="1">
        <f t="shared" si="1"/>
        <v>95</v>
      </c>
      <c r="EG3" s="87">
        <f t="shared" si="1"/>
        <v>96</v>
      </c>
      <c r="EH3" s="86">
        <f t="shared" si="1"/>
        <v>97</v>
      </c>
      <c r="EI3" s="1">
        <f t="shared" si="1"/>
        <v>98</v>
      </c>
      <c r="EJ3" s="1">
        <f t="shared" si="1"/>
        <v>99</v>
      </c>
      <c r="EK3" s="1">
        <f t="shared" si="1"/>
        <v>100</v>
      </c>
      <c r="EL3" s="1">
        <f t="shared" si="1"/>
        <v>101</v>
      </c>
      <c r="EM3" s="1">
        <f t="shared" si="1"/>
        <v>102</v>
      </c>
      <c r="EN3" s="87">
        <f t="shared" si="1"/>
        <v>103</v>
      </c>
      <c r="EO3" s="86">
        <f t="shared" si="1"/>
        <v>104</v>
      </c>
      <c r="EP3" s="1">
        <f t="shared" si="1"/>
        <v>105</v>
      </c>
      <c r="EQ3" s="1">
        <f t="shared" si="1"/>
        <v>106</v>
      </c>
      <c r="ER3" s="1">
        <f t="shared" si="1"/>
        <v>107</v>
      </c>
      <c r="ES3" s="1">
        <f t="shared" si="1"/>
        <v>108</v>
      </c>
      <c r="ET3" s="1">
        <f t="shared" si="1"/>
        <v>109</v>
      </c>
      <c r="EU3" s="87">
        <f t="shared" si="1"/>
        <v>110</v>
      </c>
      <c r="EV3" s="86">
        <f t="shared" si="1"/>
        <v>111</v>
      </c>
      <c r="EW3" s="1">
        <f t="shared" si="1"/>
        <v>112</v>
      </c>
      <c r="EX3" s="1">
        <f t="shared" si="1"/>
        <v>113</v>
      </c>
      <c r="EY3" s="1">
        <f t="shared" si="1"/>
        <v>114</v>
      </c>
      <c r="EZ3" s="1">
        <f t="shared" si="1"/>
        <v>115</v>
      </c>
      <c r="FA3" s="1">
        <f t="shared" si="1"/>
        <v>116</v>
      </c>
      <c r="FB3" s="87">
        <f t="shared" si="1"/>
        <v>117</v>
      </c>
      <c r="FC3" s="86">
        <f t="shared" si="1"/>
        <v>118</v>
      </c>
      <c r="FD3" s="1">
        <f t="shared" si="1"/>
        <v>119</v>
      </c>
      <c r="FE3" s="1">
        <f t="shared" si="1"/>
        <v>120</v>
      </c>
      <c r="FF3" s="1">
        <f t="shared" si="1"/>
        <v>121</v>
      </c>
      <c r="FG3" s="1">
        <f t="shared" si="1"/>
        <v>122</v>
      </c>
      <c r="FH3" s="1">
        <f t="shared" si="1"/>
        <v>123</v>
      </c>
      <c r="FI3" s="87">
        <f t="shared" si="1"/>
        <v>124</v>
      </c>
      <c r="FJ3" s="86">
        <f t="shared" si="1"/>
        <v>125</v>
      </c>
      <c r="FK3" s="1">
        <f t="shared" si="1"/>
        <v>126</v>
      </c>
      <c r="FL3" s="1">
        <f t="shared" si="1"/>
        <v>127</v>
      </c>
      <c r="FM3" s="1">
        <f t="shared" si="1"/>
        <v>128</v>
      </c>
      <c r="FN3" s="1">
        <f t="shared" si="1"/>
        <v>129</v>
      </c>
      <c r="FO3" s="1">
        <f t="shared" si="1"/>
        <v>130</v>
      </c>
      <c r="FP3" s="87">
        <f t="shared" ref="FP3:HT3" si="2">FO3+1</f>
        <v>131</v>
      </c>
      <c r="FQ3" s="86">
        <f t="shared" si="2"/>
        <v>132</v>
      </c>
      <c r="FR3" s="1">
        <f t="shared" si="2"/>
        <v>133</v>
      </c>
      <c r="FS3" s="1">
        <f t="shared" si="2"/>
        <v>134</v>
      </c>
      <c r="FT3" s="1">
        <f t="shared" si="2"/>
        <v>135</v>
      </c>
      <c r="FU3" s="1">
        <f t="shared" si="2"/>
        <v>136</v>
      </c>
      <c r="FV3" s="1">
        <f t="shared" si="2"/>
        <v>137</v>
      </c>
      <c r="FW3" s="87">
        <f t="shared" si="2"/>
        <v>138</v>
      </c>
      <c r="FX3" s="86">
        <f t="shared" si="2"/>
        <v>139</v>
      </c>
      <c r="FY3" s="1">
        <f t="shared" si="2"/>
        <v>140</v>
      </c>
      <c r="FZ3" s="1">
        <f t="shared" si="2"/>
        <v>141</v>
      </c>
      <c r="GA3" s="1">
        <f t="shared" si="2"/>
        <v>142</v>
      </c>
      <c r="GB3" s="1">
        <f t="shared" si="2"/>
        <v>143</v>
      </c>
      <c r="GC3" s="1">
        <f t="shared" si="2"/>
        <v>144</v>
      </c>
      <c r="GD3" s="87">
        <f t="shared" si="2"/>
        <v>145</v>
      </c>
      <c r="GE3" s="86">
        <f t="shared" si="2"/>
        <v>146</v>
      </c>
      <c r="GF3" s="1">
        <f t="shared" si="2"/>
        <v>147</v>
      </c>
      <c r="GG3" s="1">
        <f t="shared" si="2"/>
        <v>148</v>
      </c>
      <c r="GH3" s="1">
        <f t="shared" si="2"/>
        <v>149</v>
      </c>
      <c r="GI3" s="1">
        <f t="shared" si="2"/>
        <v>150</v>
      </c>
      <c r="GJ3" s="1">
        <f t="shared" si="2"/>
        <v>151</v>
      </c>
      <c r="GK3" s="87">
        <f t="shared" si="2"/>
        <v>152</v>
      </c>
      <c r="GL3" s="86">
        <f t="shared" si="2"/>
        <v>153</v>
      </c>
      <c r="GM3" s="1">
        <f t="shared" si="2"/>
        <v>154</v>
      </c>
      <c r="GN3" s="1">
        <f t="shared" si="2"/>
        <v>155</v>
      </c>
      <c r="GO3" s="1">
        <f t="shared" si="2"/>
        <v>156</v>
      </c>
      <c r="GP3" s="1">
        <f t="shared" si="2"/>
        <v>157</v>
      </c>
      <c r="GQ3" s="1">
        <f t="shared" si="2"/>
        <v>158</v>
      </c>
      <c r="GR3" s="87">
        <f t="shared" si="2"/>
        <v>159</v>
      </c>
      <c r="GS3" s="86">
        <f t="shared" si="2"/>
        <v>160</v>
      </c>
      <c r="GT3" s="1">
        <f t="shared" si="2"/>
        <v>161</v>
      </c>
      <c r="GU3" s="1">
        <f t="shared" si="2"/>
        <v>162</v>
      </c>
      <c r="GV3" s="1">
        <f t="shared" si="2"/>
        <v>163</v>
      </c>
      <c r="GW3" s="1">
        <f t="shared" si="2"/>
        <v>164</v>
      </c>
      <c r="GX3" s="1">
        <f t="shared" si="2"/>
        <v>165</v>
      </c>
      <c r="GY3" s="87">
        <f t="shared" si="2"/>
        <v>166</v>
      </c>
      <c r="GZ3" s="86">
        <f t="shared" si="2"/>
        <v>167</v>
      </c>
      <c r="HA3" s="1">
        <f t="shared" si="2"/>
        <v>168</v>
      </c>
      <c r="HB3" s="1">
        <f t="shared" si="2"/>
        <v>169</v>
      </c>
      <c r="HC3" s="1">
        <f t="shared" si="2"/>
        <v>170</v>
      </c>
      <c r="HD3" s="1">
        <f t="shared" si="2"/>
        <v>171</v>
      </c>
      <c r="HE3" s="1">
        <f t="shared" si="2"/>
        <v>172</v>
      </c>
      <c r="HF3" s="87">
        <f t="shared" si="2"/>
        <v>173</v>
      </c>
      <c r="HG3" s="86">
        <f t="shared" si="2"/>
        <v>174</v>
      </c>
      <c r="HH3" s="1">
        <f t="shared" si="2"/>
        <v>175</v>
      </c>
      <c r="HI3" s="1">
        <f t="shared" si="2"/>
        <v>176</v>
      </c>
      <c r="HJ3" s="1">
        <f t="shared" si="2"/>
        <v>177</v>
      </c>
      <c r="HK3" s="1">
        <f t="shared" si="2"/>
        <v>178</v>
      </c>
      <c r="HL3" s="1">
        <f t="shared" si="2"/>
        <v>179</v>
      </c>
      <c r="HM3" s="87">
        <f t="shared" si="2"/>
        <v>180</v>
      </c>
      <c r="HN3" s="86">
        <f t="shared" si="2"/>
        <v>181</v>
      </c>
      <c r="HO3" s="1">
        <f t="shared" si="2"/>
        <v>182</v>
      </c>
      <c r="HP3" s="1">
        <f t="shared" si="2"/>
        <v>183</v>
      </c>
      <c r="HQ3" s="1">
        <f t="shared" si="2"/>
        <v>184</v>
      </c>
      <c r="HR3" s="1">
        <f t="shared" si="2"/>
        <v>185</v>
      </c>
      <c r="HS3" s="1">
        <f t="shared" si="2"/>
        <v>186</v>
      </c>
      <c r="HT3" s="87">
        <f t="shared" si="2"/>
        <v>187</v>
      </c>
    </row>
    <row r="4" spans="1:230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P4" s="80"/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  <c r="HN4" s="371" t="s">
        <v>189</v>
      </c>
      <c r="HO4" s="373" t="s">
        <v>191</v>
      </c>
      <c r="HP4" s="373" t="s">
        <v>192</v>
      </c>
      <c r="HQ4" s="373" t="s">
        <v>193</v>
      </c>
      <c r="HR4" s="373" t="s">
        <v>194</v>
      </c>
      <c r="HS4" s="373" t="s">
        <v>13</v>
      </c>
      <c r="HT4" s="387" t="s">
        <v>14</v>
      </c>
    </row>
    <row r="5" spans="1:230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  <c r="HN5" s="371"/>
      <c r="HO5" s="373"/>
      <c r="HP5" s="373"/>
      <c r="HQ5" s="373"/>
      <c r="HR5" s="373"/>
      <c r="HS5" s="373"/>
      <c r="HT5" s="387"/>
    </row>
    <row r="6" spans="1:230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  <c r="HN6" s="372"/>
      <c r="HO6" s="374"/>
      <c r="HP6" s="374"/>
      <c r="HQ6" s="374"/>
      <c r="HR6" s="374"/>
      <c r="HS6" s="374"/>
      <c r="HT6" s="388"/>
    </row>
    <row r="7" spans="1:230" s="67" customFormat="1" ht="15" x14ac:dyDescent="0.2">
      <c r="A7" s="6" t="s">
        <v>208</v>
      </c>
      <c r="B7" s="6"/>
      <c r="C7" s="7"/>
      <c r="D7" s="129"/>
      <c r="E7" s="7"/>
      <c r="F7" s="7"/>
      <c r="G7" s="7"/>
      <c r="H7" s="7"/>
      <c r="I7" s="7"/>
      <c r="J7" s="7"/>
      <c r="K7" s="7"/>
      <c r="L7" s="6"/>
      <c r="N7" s="112" t="s">
        <v>204</v>
      </c>
      <c r="O7" s="121"/>
      <c r="P7" s="115"/>
      <c r="Q7" s="115"/>
      <c r="R7" s="5"/>
      <c r="S7" s="2"/>
      <c r="T7" s="5"/>
      <c r="V7" s="5"/>
      <c r="AP7" s="67">
        <v>215</v>
      </c>
      <c r="AT7" s="67">
        <f>MATCH("SUBTOTAL SALIDA DE ALMACEN",15:15,0)-1</f>
        <v>39</v>
      </c>
      <c r="AY7" s="80">
        <f>IFERROR(VLOOKUP(AU1,$B$16:$AP$25,$AT$7,FALSE),0)</f>
        <v>0</v>
      </c>
      <c r="AZ7" s="1"/>
      <c r="BA7" s="1"/>
      <c r="BF7" s="80">
        <f>IFERROR(VLOOKUP(BB1,$B$16:$AP$25,$AT$7,FALSE),0)</f>
        <v>0</v>
      </c>
      <c r="BG7" s="1"/>
      <c r="BH7" s="1"/>
      <c r="BM7" s="80">
        <f>IFERROR(VLOOKUP(BI1,$B$16:$AP$25,$AT$7,FALSE),0)</f>
        <v>0</v>
      </c>
      <c r="BN7" s="1"/>
      <c r="BO7" s="1"/>
      <c r="BT7" s="80">
        <f>IFERROR(VLOOKUP(BP1,$B$16:$AP$25,$AT$7,FALSE),0)</f>
        <v>0</v>
      </c>
      <c r="BU7" s="1"/>
      <c r="BV7" s="1"/>
      <c r="CA7" s="80">
        <f>IFERROR(VLOOKUP(BW1,$B$16:$AP$25,$AT$7,FALSE),0)</f>
        <v>0</v>
      </c>
      <c r="CB7" s="1"/>
      <c r="CC7" s="1"/>
      <c r="CH7" s="80">
        <f>IFERROR(VLOOKUP(CD1,$B$16:$AP$25,$AT$7,FALSE),0)</f>
        <v>0</v>
      </c>
      <c r="CI7" s="1"/>
      <c r="CJ7" s="1"/>
      <c r="CO7" s="80">
        <f>IFERROR(VLOOKUP(CK1,$B$16:$AP$25,$AT$7,FALSE),0)</f>
        <v>0</v>
      </c>
      <c r="CP7" s="1"/>
      <c r="CQ7" s="1"/>
      <c r="CV7" s="80">
        <f>IFERROR(VLOOKUP(CR1,$B$16:$AP$25,$AT$7,FALSE),0)</f>
        <v>0</v>
      </c>
      <c r="CW7" s="1"/>
      <c r="CX7" s="1"/>
      <c r="DC7" s="80">
        <f>IFERROR(VLOOKUP(CY1,$B$16:$AP$25,$AT$7,FALSE),0)</f>
        <v>0</v>
      </c>
      <c r="DD7" s="1"/>
      <c r="DE7" s="1"/>
      <c r="DJ7" s="80">
        <f>IFERROR(VLOOKUP(DF1,$B$16:$AP$25,$AT$7,FALSE),0)</f>
        <v>0</v>
      </c>
      <c r="DK7" s="1"/>
      <c r="DL7" s="1"/>
      <c r="DQ7" s="80">
        <f>IFERROR(VLOOKUP(DM1,$B$16:$AP$25,$AT$7,FALSE),0)</f>
        <v>0</v>
      </c>
      <c r="DR7" s="1"/>
      <c r="DS7" s="1"/>
      <c r="DX7" s="80">
        <f>IFERROR(VLOOKUP(DT1,$B$16:$AP$25,$AT$7,FALSE),0)</f>
        <v>0</v>
      </c>
      <c r="DY7" s="1"/>
      <c r="DZ7" s="1"/>
      <c r="EE7" s="80">
        <f>IFERROR(VLOOKUP(EA1,$B$16:$AP$25,$AT$7,FALSE),0)</f>
        <v>0</v>
      </c>
      <c r="EF7" s="1"/>
      <c r="EG7" s="1"/>
      <c r="EL7" s="80">
        <f>IFERROR(VLOOKUP(EH1,$B$16:$AP$25,$AT$7,FALSE),0)</f>
        <v>0</v>
      </c>
      <c r="EM7" s="1"/>
      <c r="EN7" s="1"/>
      <c r="ES7" s="80">
        <f>IFERROR(VLOOKUP(EO1,$B$16:$AP$25,$AT$7,FALSE),0)</f>
        <v>0</v>
      </c>
      <c r="ET7" s="1"/>
      <c r="EU7" s="1"/>
      <c r="EZ7" s="80">
        <f>IFERROR(VLOOKUP(EV1,$B$16:$AP$25,$AT$7,FALSE),0)</f>
        <v>0</v>
      </c>
      <c r="FA7" s="1"/>
      <c r="FB7" s="1"/>
      <c r="FG7" s="80">
        <f>IFERROR(VLOOKUP(FC1,$B$16:$AP$25,$AT$7,FALSE),0)</f>
        <v>0</v>
      </c>
      <c r="FH7" s="1"/>
      <c r="FI7" s="1"/>
      <c r="FN7" s="80">
        <f>IFERROR(VLOOKUP(FJ1,$B$16:$AP$25,$AT$7,FALSE),0)</f>
        <v>0</v>
      </c>
      <c r="FO7" s="1"/>
      <c r="FP7" s="1"/>
      <c r="FU7" s="80">
        <f>IFERROR(VLOOKUP(FQ1,$B$16:$AP$25,$AT$7,FALSE),0)</f>
        <v>0</v>
      </c>
      <c r="FV7" s="1"/>
      <c r="FW7" s="1"/>
      <c r="GB7" s="80">
        <f>IFERROR(VLOOKUP(FX1,$B$16:$AP$25,$AT$7,FALSE),0)</f>
        <v>0</v>
      </c>
      <c r="GC7" s="1"/>
      <c r="GD7" s="1"/>
      <c r="GI7" s="80">
        <f>IFERROR(VLOOKUP(GE1,$B$16:$AP$25,$AT$7,FALSE),0)</f>
        <v>0</v>
      </c>
      <c r="GJ7" s="1"/>
      <c r="GK7" s="1"/>
      <c r="GP7" s="80">
        <f>IFERROR(VLOOKUP(GL1,$B$16:$AP$25,$AT$7,FALSE),0)</f>
        <v>0</v>
      </c>
      <c r="GQ7" s="1"/>
      <c r="GR7" s="1"/>
      <c r="GW7" s="80">
        <f>IFERROR(VLOOKUP(GS1,$B$16:$AP$25,$AT$7,FALSE),0)</f>
        <v>0</v>
      </c>
      <c r="GX7" s="1"/>
      <c r="GY7" s="1"/>
      <c r="HD7" s="80">
        <f>IFERROR(VLOOKUP(GZ1,$B$16:$AP$25,$AT$7,FALSE),0)</f>
        <v>0</v>
      </c>
      <c r="HE7" s="1"/>
      <c r="HF7" s="1"/>
      <c r="HK7" s="80">
        <f>IFERROR(VLOOKUP(HG1,$B$16:$AP$25,$AT$7,FALSE),0)</f>
        <v>0</v>
      </c>
      <c r="HL7" s="1"/>
      <c r="HM7" s="1"/>
      <c r="HR7" s="80">
        <f>IFERROR(VLOOKUP(HN1,$B$16:$AP$25,$AT$7,FALSE),0)</f>
        <v>0</v>
      </c>
      <c r="HS7" s="1"/>
      <c r="HT7" s="1"/>
    </row>
    <row r="8" spans="1:230" s="67" customFormat="1" ht="15" x14ac:dyDescent="0.2">
      <c r="A8" s="6" t="s">
        <v>209</v>
      </c>
      <c r="B8" s="6"/>
      <c r="C8" s="8"/>
      <c r="D8" s="120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21"/>
      <c r="P8" s="115"/>
      <c r="Q8" s="115"/>
      <c r="R8" s="5"/>
      <c r="S8" s="2"/>
      <c r="T8" s="5"/>
      <c r="V8" s="5"/>
      <c r="AU8" s="1"/>
      <c r="AV8" s="1"/>
      <c r="AW8" s="1"/>
      <c r="AX8" s="1"/>
      <c r="AY8" s="1" t="s">
        <v>230</v>
      </c>
      <c r="AZ8" s="1"/>
      <c r="BA8" s="1"/>
      <c r="BB8" s="1"/>
      <c r="BC8" s="1"/>
      <c r="BD8" s="1"/>
      <c r="BE8" s="1"/>
      <c r="BF8" s="1" t="s">
        <v>230</v>
      </c>
      <c r="BG8" s="1"/>
      <c r="BH8" s="1"/>
      <c r="BI8" s="1"/>
      <c r="BJ8" s="1"/>
      <c r="BK8" s="1"/>
      <c r="BL8" s="1"/>
      <c r="BM8" s="1" t="s">
        <v>230</v>
      </c>
      <c r="BN8" s="1"/>
      <c r="BO8" s="1"/>
      <c r="BP8" s="1"/>
      <c r="BQ8" s="1"/>
      <c r="BR8" s="1"/>
      <c r="BS8" s="1"/>
      <c r="BT8" s="1" t="s">
        <v>230</v>
      </c>
      <c r="BU8" s="1"/>
      <c r="BV8" s="1"/>
      <c r="BW8" s="1"/>
      <c r="BX8" s="1"/>
      <c r="BY8" s="1"/>
      <c r="BZ8" s="1"/>
      <c r="CA8" s="1" t="s">
        <v>230</v>
      </c>
      <c r="CB8" s="1"/>
      <c r="CC8" s="1"/>
      <c r="CD8" s="1"/>
      <c r="CE8" s="1"/>
      <c r="CF8" s="1"/>
      <c r="CG8" s="1"/>
      <c r="CH8" s="1" t="s">
        <v>230</v>
      </c>
      <c r="CI8" s="1"/>
      <c r="CJ8" s="1"/>
      <c r="CK8" s="1"/>
      <c r="CL8" s="1"/>
      <c r="CM8" s="1"/>
      <c r="CN8" s="1"/>
      <c r="CO8" s="1" t="s">
        <v>230</v>
      </c>
      <c r="CP8" s="1"/>
      <c r="CQ8" s="1"/>
      <c r="CR8" s="1"/>
      <c r="CS8" s="1"/>
      <c r="CT8" s="1"/>
      <c r="CU8" s="1"/>
      <c r="CV8" s="1" t="s">
        <v>230</v>
      </c>
      <c r="CW8" s="1"/>
      <c r="CX8" s="1"/>
      <c r="CY8" s="1"/>
      <c r="CZ8" s="1"/>
      <c r="DA8" s="1"/>
      <c r="DB8" s="1"/>
      <c r="DC8" s="1" t="s">
        <v>230</v>
      </c>
      <c r="DD8" s="1"/>
      <c r="DE8" s="1"/>
      <c r="DF8" s="1"/>
      <c r="DG8" s="1"/>
      <c r="DH8" s="1"/>
      <c r="DI8" s="1"/>
      <c r="DJ8" s="1" t="s">
        <v>230</v>
      </c>
      <c r="DK8" s="1"/>
      <c r="DL8" s="1"/>
      <c r="DM8" s="1"/>
      <c r="DN8" s="1"/>
      <c r="DO8" s="1"/>
      <c r="DP8" s="1"/>
      <c r="DQ8" s="1" t="s">
        <v>230</v>
      </c>
      <c r="DR8" s="1"/>
      <c r="DS8" s="1"/>
      <c r="DT8" s="1"/>
      <c r="DU8" s="1"/>
      <c r="DV8" s="1"/>
      <c r="DW8" s="1"/>
      <c r="DX8" s="1" t="s">
        <v>230</v>
      </c>
      <c r="DY8" s="1"/>
      <c r="DZ8" s="1"/>
      <c r="EA8" s="1"/>
      <c r="EB8" s="1"/>
      <c r="EC8" s="1"/>
      <c r="ED8" s="1"/>
      <c r="EE8" s="1" t="s">
        <v>230</v>
      </c>
      <c r="EF8" s="1"/>
      <c r="EG8" s="1"/>
      <c r="EH8" s="1"/>
      <c r="EI8" s="1"/>
      <c r="EJ8" s="1"/>
      <c r="EK8" s="1"/>
      <c r="EL8" s="1" t="s">
        <v>230</v>
      </c>
      <c r="EM8" s="1"/>
      <c r="EN8" s="1"/>
      <c r="EO8" s="1"/>
      <c r="EP8" s="1"/>
      <c r="EQ8" s="1"/>
      <c r="ER8" s="1"/>
      <c r="ES8" s="1" t="s">
        <v>230</v>
      </c>
      <c r="ET8" s="1"/>
      <c r="EU8" s="1"/>
      <c r="EV8" s="1"/>
      <c r="EW8" s="1"/>
      <c r="EX8" s="1"/>
      <c r="EY8" s="1"/>
      <c r="EZ8" s="1" t="s">
        <v>230</v>
      </c>
      <c r="FA8" s="1"/>
      <c r="FB8" s="1"/>
      <c r="FC8" s="1"/>
      <c r="FD8" s="1"/>
      <c r="FE8" s="1"/>
      <c r="FF8" s="1"/>
      <c r="FG8" s="1" t="s">
        <v>230</v>
      </c>
      <c r="FH8" s="1"/>
      <c r="FI8" s="1"/>
      <c r="FJ8" s="1"/>
      <c r="FK8" s="1"/>
      <c r="FL8" s="1"/>
      <c r="FM8" s="1"/>
      <c r="FN8" s="1" t="s">
        <v>230</v>
      </c>
      <c r="FO8" s="1"/>
      <c r="FP8" s="1"/>
      <c r="FQ8" s="1"/>
      <c r="FR8" s="1"/>
      <c r="FS8" s="1"/>
      <c r="FT8" s="1"/>
      <c r="FU8" s="1" t="s">
        <v>230</v>
      </c>
      <c r="FV8" s="1"/>
      <c r="FW8" s="1"/>
      <c r="FX8" s="1"/>
      <c r="FY8" s="1"/>
      <c r="FZ8" s="1"/>
      <c r="GA8" s="1"/>
      <c r="GB8" s="1" t="s">
        <v>230</v>
      </c>
      <c r="GC8" s="1"/>
      <c r="GD8" s="1"/>
      <c r="GE8" s="1"/>
      <c r="GF8" s="1"/>
      <c r="GG8" s="1"/>
      <c r="GH8" s="1"/>
      <c r="GI8" s="1" t="s">
        <v>230</v>
      </c>
      <c r="GJ8" s="1"/>
      <c r="GK8" s="1"/>
      <c r="GL8" s="1"/>
      <c r="GM8" s="1"/>
      <c r="GN8" s="1"/>
      <c r="GO8" s="1"/>
      <c r="GP8" s="1" t="s">
        <v>230</v>
      </c>
      <c r="GQ8" s="1"/>
      <c r="GR8" s="1"/>
      <c r="GS8" s="1"/>
      <c r="GT8" s="1"/>
      <c r="GU8" s="1"/>
      <c r="GV8" s="1"/>
      <c r="GW8" s="1" t="s">
        <v>230</v>
      </c>
      <c r="GX8" s="1"/>
      <c r="GY8" s="1"/>
      <c r="GZ8" s="1"/>
      <c r="HA8" s="1"/>
      <c r="HB8" s="1"/>
      <c r="HC8" s="1"/>
      <c r="HD8" s="1" t="s">
        <v>230</v>
      </c>
      <c r="HE8" s="1"/>
      <c r="HF8" s="1"/>
      <c r="HG8" s="1"/>
      <c r="HH8" s="1"/>
      <c r="HI8" s="1"/>
      <c r="HJ8" s="1"/>
      <c r="HK8" s="1" t="s">
        <v>230</v>
      </c>
      <c r="HL8" s="1"/>
      <c r="HM8" s="1"/>
      <c r="HN8" s="1"/>
      <c r="HO8" s="1"/>
      <c r="HP8" s="1"/>
      <c r="HQ8" s="1"/>
      <c r="HR8" s="1" t="s">
        <v>230</v>
      </c>
      <c r="HS8" s="1"/>
      <c r="HT8" s="1"/>
    </row>
    <row r="9" spans="1:230" ht="12.75" customHeight="1" x14ac:dyDescent="0.2">
      <c r="A9" s="6" t="s">
        <v>21</v>
      </c>
      <c r="B9" s="6"/>
      <c r="D9" s="176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0" ht="15" x14ac:dyDescent="0.2">
      <c r="A10" s="6" t="s">
        <v>207</v>
      </c>
      <c r="B10" s="6"/>
      <c r="D10" s="176"/>
      <c r="E10" s="63"/>
      <c r="L10" s="6"/>
      <c r="M10" s="6"/>
      <c r="N10" s="112" t="s">
        <v>206</v>
      </c>
      <c r="O10" s="121"/>
      <c r="P10" s="115"/>
      <c r="Q10" s="115"/>
      <c r="R10" s="2"/>
      <c r="S10" s="2"/>
      <c r="T10" s="2"/>
      <c r="V10" s="2"/>
    </row>
    <row r="11" spans="1:230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0" x14ac:dyDescent="0.25">
      <c r="A12" s="6" t="s">
        <v>4</v>
      </c>
      <c r="B12" s="6"/>
      <c r="D12" s="92"/>
      <c r="L12" s="10"/>
      <c r="M12" s="10"/>
    </row>
    <row r="13" spans="1:230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30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U14" s="16"/>
      <c r="AV14" s="16"/>
      <c r="AW14" s="16"/>
      <c r="AX14" s="16"/>
      <c r="AY14" s="16"/>
      <c r="AZ14" s="16"/>
      <c r="BA14" s="16"/>
    </row>
    <row r="15" spans="1:230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89"/>
      <c r="F15" s="169"/>
      <c r="G15" s="157"/>
      <c r="H15" s="190"/>
      <c r="I15" s="318"/>
      <c r="J15" s="185"/>
      <c r="K15" s="173"/>
      <c r="L15" s="18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0"/>
      <c r="AI15" s="90"/>
      <c r="AJ15" s="90"/>
      <c r="AK15" s="90"/>
      <c r="AL15" s="90"/>
      <c r="AM15" s="90"/>
      <c r="AN15" s="11" t="s">
        <v>16</v>
      </c>
      <c r="AO15" s="11" t="s">
        <v>17</v>
      </c>
      <c r="AP15" s="294" t="s">
        <v>222</v>
      </c>
      <c r="AU15" s="18"/>
      <c r="AV15" s="18"/>
      <c r="AW15" s="18"/>
      <c r="AX15" s="18"/>
      <c r="AY15" s="18"/>
      <c r="AZ15" s="18"/>
      <c r="BA15" s="18"/>
    </row>
    <row r="16" spans="1:230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9"/>
      <c r="AB16" s="95"/>
      <c r="AC16" s="95"/>
      <c r="AD16" s="95"/>
      <c r="AE16" s="95"/>
      <c r="AF16" s="95"/>
      <c r="AG16" s="95"/>
      <c r="AH16" s="14"/>
      <c r="AI16" s="14"/>
      <c r="AJ16" s="14"/>
      <c r="AK16" s="14"/>
      <c r="AL16" s="14"/>
      <c r="AM16" s="14"/>
      <c r="AN16" s="17">
        <f t="shared" ref="AN16:AN25" si="5">SUM(V16:AM16)</f>
        <v>0</v>
      </c>
      <c r="AO16" s="17">
        <f t="shared" ref="AO16:AO25" si="6">+U16-AN16</f>
        <v>0</v>
      </c>
      <c r="AP16" s="295">
        <f t="shared" ref="AP16:AP25" si="7">AN16-N16</f>
        <v>0</v>
      </c>
      <c r="AU16" s="18"/>
      <c r="AV16" s="18"/>
      <c r="AW16" s="18"/>
      <c r="AX16" s="18"/>
      <c r="AY16" s="18"/>
      <c r="AZ16" s="18"/>
      <c r="BA16" s="18"/>
    </row>
    <row r="17" spans="1:42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95"/>
      <c r="AF17" s="95"/>
      <c r="AG17" s="95"/>
      <c r="AH17" s="14"/>
      <c r="AI17" s="14"/>
      <c r="AJ17" s="14"/>
      <c r="AK17" s="14"/>
      <c r="AL17" s="14"/>
      <c r="AM17" s="14"/>
      <c r="AN17" s="17">
        <f t="shared" si="5"/>
        <v>0</v>
      </c>
      <c r="AO17" s="19">
        <f t="shared" si="6"/>
        <v>0</v>
      </c>
      <c r="AP17" s="295">
        <f t="shared" si="7"/>
        <v>0</v>
      </c>
    </row>
    <row r="18" spans="1:42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95"/>
      <c r="AF18" s="95"/>
      <c r="AG18" s="95"/>
      <c r="AH18" s="14"/>
      <c r="AI18" s="14"/>
      <c r="AJ18" s="14"/>
      <c r="AK18" s="14"/>
      <c r="AL18" s="14"/>
      <c r="AM18" s="14"/>
      <c r="AN18" s="17">
        <f t="shared" si="5"/>
        <v>0</v>
      </c>
      <c r="AO18" s="19">
        <f t="shared" si="6"/>
        <v>0</v>
      </c>
      <c r="AP18" s="295">
        <f t="shared" si="7"/>
        <v>0</v>
      </c>
    </row>
    <row r="19" spans="1:42" s="18" customFormat="1" ht="20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95"/>
      <c r="AF19" s="95"/>
      <c r="AG19" s="95"/>
      <c r="AH19" s="14"/>
      <c r="AI19" s="14"/>
      <c r="AJ19" s="14"/>
      <c r="AK19" s="14"/>
      <c r="AL19" s="14"/>
      <c r="AM19" s="14"/>
      <c r="AN19" s="17">
        <f t="shared" si="5"/>
        <v>0</v>
      </c>
      <c r="AO19" s="19">
        <f t="shared" si="6"/>
        <v>0</v>
      </c>
      <c r="AP19" s="295">
        <f t="shared" si="7"/>
        <v>0</v>
      </c>
    </row>
    <row r="20" spans="1:42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95"/>
      <c r="AF20" s="95"/>
      <c r="AG20" s="95"/>
      <c r="AH20" s="14"/>
      <c r="AI20" s="14"/>
      <c r="AJ20" s="14"/>
      <c r="AK20" s="14"/>
      <c r="AL20" s="14"/>
      <c r="AM20" s="14"/>
      <c r="AN20" s="17">
        <f t="shared" si="5"/>
        <v>0</v>
      </c>
      <c r="AO20" s="19">
        <f t="shared" si="6"/>
        <v>0</v>
      </c>
      <c r="AP20" s="295">
        <f t="shared" si="7"/>
        <v>0</v>
      </c>
    </row>
    <row r="21" spans="1:42" s="18" customFormat="1" ht="21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4"/>
      <c r="AA21" s="94"/>
      <c r="AB21" s="95"/>
      <c r="AC21" s="95"/>
      <c r="AD21" s="95"/>
      <c r="AE21" s="95"/>
      <c r="AF21" s="95"/>
      <c r="AG21" s="95"/>
      <c r="AH21" s="14"/>
      <c r="AI21" s="14"/>
      <c r="AJ21" s="14"/>
      <c r="AK21" s="14"/>
      <c r="AL21" s="14"/>
      <c r="AM21" s="14"/>
      <c r="AN21" s="17">
        <f t="shared" si="5"/>
        <v>0</v>
      </c>
      <c r="AO21" s="19">
        <f t="shared" si="6"/>
        <v>0</v>
      </c>
      <c r="AP21" s="295">
        <f t="shared" si="7"/>
        <v>0</v>
      </c>
    </row>
    <row r="22" spans="1:42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14"/>
      <c r="AI22" s="14"/>
      <c r="AJ22" s="14"/>
      <c r="AK22" s="14"/>
      <c r="AL22" s="14"/>
      <c r="AM22" s="14"/>
      <c r="AN22" s="17">
        <f t="shared" si="5"/>
        <v>0</v>
      </c>
      <c r="AO22" s="19">
        <f t="shared" si="6"/>
        <v>0</v>
      </c>
      <c r="AP22" s="295">
        <f t="shared" si="7"/>
        <v>0</v>
      </c>
    </row>
    <row r="23" spans="1:42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14"/>
      <c r="AI23" s="14"/>
      <c r="AJ23" s="14"/>
      <c r="AK23" s="14"/>
      <c r="AL23" s="14"/>
      <c r="AM23" s="14"/>
      <c r="AN23" s="17">
        <f t="shared" si="5"/>
        <v>0</v>
      </c>
      <c r="AO23" s="19">
        <f t="shared" si="6"/>
        <v>0</v>
      </c>
      <c r="AP23" s="295">
        <f t="shared" si="7"/>
        <v>0</v>
      </c>
    </row>
    <row r="24" spans="1:42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14"/>
      <c r="AI24" s="14"/>
      <c r="AJ24" s="14"/>
      <c r="AK24" s="14"/>
      <c r="AL24" s="14"/>
      <c r="AM24" s="14"/>
      <c r="AN24" s="17">
        <f t="shared" si="5"/>
        <v>0</v>
      </c>
      <c r="AO24" s="19">
        <f t="shared" si="6"/>
        <v>0</v>
      </c>
      <c r="AP24" s="295">
        <f t="shared" si="7"/>
        <v>0</v>
      </c>
    </row>
    <row r="25" spans="1:42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7">
        <f t="shared" si="5"/>
        <v>0</v>
      </c>
      <c r="AO25" s="19">
        <f t="shared" si="6"/>
        <v>0</v>
      </c>
      <c r="AP25" s="295">
        <f t="shared" si="7"/>
        <v>0</v>
      </c>
    </row>
    <row r="26" spans="1:42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2" s="18" customFormat="1" ht="13.35" customHeight="1" x14ac:dyDescent="0.25">
      <c r="A27" s="177"/>
      <c r="B27" s="23"/>
      <c r="C27" s="45"/>
      <c r="D27" s="46"/>
      <c r="E27" s="28"/>
      <c r="F27" s="186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2" s="18" customFormat="1" ht="13.35" customHeight="1" x14ac:dyDescent="0.25">
      <c r="A28" s="177"/>
      <c r="B28" s="23"/>
      <c r="C28" s="45"/>
      <c r="D28" s="46"/>
      <c r="E28" s="28"/>
      <c r="F28" s="186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2" s="18" customFormat="1" ht="13.35" customHeight="1" thickBot="1" x14ac:dyDescent="0.3">
      <c r="A29" s="111"/>
      <c r="B29" s="49"/>
      <c r="C29" s="50"/>
      <c r="D29" s="51"/>
      <c r="E29" s="52"/>
      <c r="F29" s="52"/>
      <c r="G29" s="179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42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</row>
    <row r="31" spans="1:42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42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53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53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53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53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U36" s="1"/>
      <c r="AV36" s="1"/>
      <c r="AW36" s="1"/>
      <c r="AX36" s="1"/>
      <c r="AY36" s="1"/>
      <c r="AZ36" s="1"/>
      <c r="BA36" s="1"/>
    </row>
    <row r="37" spans="3:53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U37" s="1"/>
      <c r="AV37" s="1"/>
      <c r="AW37" s="1"/>
      <c r="AX37" s="1"/>
      <c r="AY37" s="1"/>
      <c r="AZ37" s="1"/>
      <c r="BA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B16:B25 E15:L25 S16:S25 V15:AM25" name="Rango1_3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3:O33"/>
    <mergeCell ref="P33:Q33"/>
    <mergeCell ref="N34:Q34"/>
    <mergeCell ref="E14:I14"/>
    <mergeCell ref="J14:L14"/>
    <mergeCell ref="M14:O14"/>
    <mergeCell ref="P14:Q14"/>
    <mergeCell ref="U14:AO14"/>
    <mergeCell ref="HT4:HT6"/>
    <mergeCell ref="E5:G5"/>
    <mergeCell ref="H5:N5"/>
    <mergeCell ref="O5:Q5"/>
    <mergeCell ref="HN4:HN6"/>
    <mergeCell ref="HO4:HO6"/>
    <mergeCell ref="HP4:HP6"/>
    <mergeCell ref="HQ4:HQ6"/>
    <mergeCell ref="HR4:HR6"/>
    <mergeCell ref="HS4:HS6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H4:CH6"/>
    <mergeCell ref="CI4:CI6"/>
    <mergeCell ref="CJ4:CJ6"/>
    <mergeCell ref="CK4:CK6"/>
    <mergeCell ref="BZ4:BZ6"/>
    <mergeCell ref="CA4:CA6"/>
    <mergeCell ref="CB4:CB6"/>
    <mergeCell ref="CC4:CC6"/>
    <mergeCell ref="CD4:CD6"/>
    <mergeCell ref="CE4:CE6"/>
    <mergeCell ref="BY4:BY6"/>
    <mergeCell ref="BN4:BN6"/>
    <mergeCell ref="BO4:BO6"/>
    <mergeCell ref="BP4:BP6"/>
    <mergeCell ref="BQ4:BQ6"/>
    <mergeCell ref="BR4:BR6"/>
    <mergeCell ref="BS4:BS6"/>
    <mergeCell ref="CF4:CF6"/>
    <mergeCell ref="CG4:CG6"/>
    <mergeCell ref="BD4:BD6"/>
    <mergeCell ref="BE4:BE6"/>
    <mergeCell ref="BF4:BF6"/>
    <mergeCell ref="BG4:BG6"/>
    <mergeCell ref="BT4:BT6"/>
    <mergeCell ref="BU4:BU6"/>
    <mergeCell ref="BV4:BV6"/>
    <mergeCell ref="BW4:BW6"/>
    <mergeCell ref="BX4:BX6"/>
    <mergeCell ref="HG1:HM1"/>
    <mergeCell ref="HN1:HT1"/>
    <mergeCell ref="O2:Q2"/>
    <mergeCell ref="EV1:FB1"/>
    <mergeCell ref="FC1:FI1"/>
    <mergeCell ref="FJ1:FP1"/>
    <mergeCell ref="FQ1:FW1"/>
    <mergeCell ref="FX1:GD1"/>
    <mergeCell ref="GE1:GK1"/>
    <mergeCell ref="DF1:DL1"/>
    <mergeCell ref="DM1:DS1"/>
    <mergeCell ref="DT1:DZ1"/>
    <mergeCell ref="EA1:EG1"/>
    <mergeCell ref="EH1:EN1"/>
    <mergeCell ref="EO1:EU1"/>
    <mergeCell ref="BP1:BV1"/>
    <mergeCell ref="BW1:CC1"/>
    <mergeCell ref="CD1:CJ1"/>
    <mergeCell ref="CK1:CQ1"/>
    <mergeCell ref="CR1:CX1"/>
    <mergeCell ref="CY1:DE1"/>
    <mergeCell ref="GL1:GR1"/>
    <mergeCell ref="GS1:GY1"/>
    <mergeCell ref="GZ1:HF1"/>
    <mergeCell ref="A1:D5"/>
    <mergeCell ref="E1:N2"/>
    <mergeCell ref="O1:Q1"/>
    <mergeCell ref="AU1:BA1"/>
    <mergeCell ref="BB1:BH1"/>
    <mergeCell ref="BI1:BO1"/>
    <mergeCell ref="E3:N4"/>
    <mergeCell ref="O3:Q3"/>
    <mergeCell ref="O4:Q4"/>
    <mergeCell ref="AU4:AU6"/>
    <mergeCell ref="AV4:AV6"/>
    <mergeCell ref="AW4:AW6"/>
    <mergeCell ref="AX4:AX6"/>
    <mergeCell ref="AY4:AY6"/>
    <mergeCell ref="AZ4:AZ6"/>
    <mergeCell ref="BA4:BA6"/>
    <mergeCell ref="BH4:BH6"/>
    <mergeCell ref="BI4:BI6"/>
    <mergeCell ref="BJ4:BJ6"/>
    <mergeCell ref="BK4:BK6"/>
    <mergeCell ref="BL4:BL6"/>
    <mergeCell ref="BM4:BM6"/>
    <mergeCell ref="BB4:BB6"/>
    <mergeCell ref="BC4:BC6"/>
  </mergeCells>
  <conditionalFormatting sqref="D8">
    <cfRule type="duplicateValues" dxfId="700" priority="9"/>
  </conditionalFormatting>
  <conditionalFormatting sqref="O7">
    <cfRule type="duplicateValues" dxfId="699" priority="8"/>
  </conditionalFormatting>
  <conditionalFormatting sqref="O8">
    <cfRule type="duplicateValues" dxfId="698" priority="7"/>
  </conditionalFormatting>
  <conditionalFormatting sqref="O10">
    <cfRule type="duplicateValues" dxfId="697" priority="10"/>
  </conditionalFormatting>
  <conditionalFormatting sqref="T16:AO25">
    <cfRule type="cellIs" dxfId="696" priority="4" operator="equal">
      <formula>0</formula>
    </cfRule>
  </conditionalFormatting>
  <conditionalFormatting sqref="AO16:AO25">
    <cfRule type="cellIs" dxfId="695" priority="3" operator="lessThan">
      <formula>0</formula>
    </cfRule>
  </conditionalFormatting>
  <conditionalFormatting sqref="AP16:AP25">
    <cfRule type="cellIs" dxfId="694" priority="1" operator="lessThan">
      <formula>0</formula>
    </cfRule>
    <cfRule type="cellIs" dxfId="693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7" formulaRange="1"/>
  </ignoredError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IU36"/>
  <sheetViews>
    <sheetView view="pageBreakPreview" topLeftCell="A12" zoomScaleNormal="95" zoomScaleSheetLayoutView="100" workbookViewId="0">
      <pane xSplit="4" topLeftCell="E1" activePane="topRight" state="frozen"/>
      <selection activeCell="AP8" sqref="AP8"/>
      <selection pane="topRight" activeCell="X15" sqref="X15:BH25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10" width="5.28515625" style="1" customWidth="1"/>
    <col min="11" max="11" width="6.42578125" style="1" customWidth="1"/>
    <col min="12" max="12" width="4.42578125" style="1" customWidth="1"/>
    <col min="13" max="13" width="4.5703125" style="1" customWidth="1"/>
    <col min="14" max="14" width="4.42578125" style="1" customWidth="1"/>
    <col min="15" max="16" width="7" style="1" customWidth="1"/>
    <col min="17" max="17" width="8.5703125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24" width="4.5703125" style="1" customWidth="1"/>
    <col min="25" max="25" width="5.5703125" style="1" customWidth="1"/>
    <col min="26" max="26" width="6.5703125" style="1" customWidth="1"/>
    <col min="27" max="27" width="6" style="1" customWidth="1"/>
    <col min="28" max="28" width="5.5703125" style="1" customWidth="1"/>
    <col min="29" max="44" width="4.5703125" style="1" customWidth="1"/>
    <col min="45" max="62" width="5.28515625" style="1" customWidth="1"/>
    <col min="63" max="63" width="4.5703125" style="1" customWidth="1"/>
    <col min="64" max="64" width="4.42578125" style="1" customWidth="1"/>
    <col min="65" max="65" width="11.42578125" style="1" customWidth="1"/>
    <col min="66" max="66" width="10.5703125" style="1" customWidth="1"/>
    <col min="67" max="68" width="11.42578125" style="1"/>
    <col min="69" max="69" width="15" style="1" bestFit="1" customWidth="1"/>
    <col min="70" max="70" width="12.42578125" style="1" bestFit="1" customWidth="1"/>
    <col min="71" max="71" width="20.5703125" style="1" bestFit="1" customWidth="1"/>
    <col min="72" max="74" width="11.42578125" style="1"/>
    <col min="75" max="76" width="12.42578125" style="1" customWidth="1"/>
    <col min="77" max="16384" width="11.42578125" style="1"/>
  </cols>
  <sheetData>
    <row r="1" spans="1:255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BO1" s="80"/>
      <c r="BP1" s="80" t="s">
        <v>0</v>
      </c>
      <c r="BQ1" s="80" t="s">
        <v>200</v>
      </c>
      <c r="BR1" s="80" t="s">
        <v>1</v>
      </c>
      <c r="BS1" s="82" t="s">
        <v>25</v>
      </c>
      <c r="BT1" s="368">
        <f>'CODIGOS DE MATERIAL'!$A$3</f>
        <v>1000157</v>
      </c>
      <c r="BU1" s="369"/>
      <c r="BV1" s="369"/>
      <c r="BW1" s="369"/>
      <c r="BX1" s="369"/>
      <c r="BY1" s="369"/>
      <c r="BZ1" s="370"/>
      <c r="CA1" s="368">
        <f>'CODIGOS DE MATERIAL'!$A$4</f>
        <v>1000156</v>
      </c>
      <c r="CB1" s="369"/>
      <c r="CC1" s="369"/>
      <c r="CD1" s="369"/>
      <c r="CE1" s="369"/>
      <c r="CF1" s="369"/>
      <c r="CG1" s="370"/>
      <c r="CH1" s="368">
        <f>'CODIGOS DE MATERIAL'!$A$5</f>
        <v>1000181</v>
      </c>
      <c r="CI1" s="369"/>
      <c r="CJ1" s="369"/>
      <c r="CK1" s="369"/>
      <c r="CL1" s="369"/>
      <c r="CM1" s="369"/>
      <c r="CN1" s="370"/>
      <c r="CO1" s="368">
        <f>'CODIGOS DE MATERIAL'!$A$6</f>
        <v>1000185</v>
      </c>
      <c r="CP1" s="369"/>
      <c r="CQ1" s="369"/>
      <c r="CR1" s="369"/>
      <c r="CS1" s="369"/>
      <c r="CT1" s="369"/>
      <c r="CU1" s="370"/>
      <c r="CV1" s="368">
        <f>'CODIGOS DE MATERIAL'!$A$7</f>
        <v>1000184</v>
      </c>
      <c r="CW1" s="369"/>
      <c r="CX1" s="369"/>
      <c r="CY1" s="369"/>
      <c r="CZ1" s="369"/>
      <c r="DA1" s="369"/>
      <c r="DB1" s="370"/>
      <c r="DC1" s="368">
        <f>'CODIGOS DE MATERIAL'!$A$8</f>
        <v>1000870</v>
      </c>
      <c r="DD1" s="369"/>
      <c r="DE1" s="369"/>
      <c r="DF1" s="369"/>
      <c r="DG1" s="369"/>
      <c r="DH1" s="369"/>
      <c r="DI1" s="370"/>
      <c r="DJ1" s="368">
        <f>'CODIGOS DE MATERIAL'!$A$9</f>
        <v>1000747</v>
      </c>
      <c r="DK1" s="369"/>
      <c r="DL1" s="369"/>
      <c r="DM1" s="369"/>
      <c r="DN1" s="369"/>
      <c r="DO1" s="369"/>
      <c r="DP1" s="370"/>
      <c r="DQ1" s="368">
        <f>'CODIGOS DE MATERIAL'!$A$10</f>
        <v>1000179</v>
      </c>
      <c r="DR1" s="369"/>
      <c r="DS1" s="369"/>
      <c r="DT1" s="369"/>
      <c r="DU1" s="369"/>
      <c r="DV1" s="369"/>
      <c r="DW1" s="370"/>
      <c r="DX1" s="368">
        <f>'CODIGOS DE MATERIAL'!$A$11</f>
        <v>1000170</v>
      </c>
      <c r="DY1" s="369"/>
      <c r="DZ1" s="369"/>
      <c r="EA1" s="369"/>
      <c r="EB1" s="369"/>
      <c r="EC1" s="369"/>
      <c r="ED1" s="370"/>
      <c r="EE1" s="368">
        <f>'CODIGOS DE MATERIAL'!$A$12</f>
        <v>1000158</v>
      </c>
      <c r="EF1" s="369"/>
      <c r="EG1" s="369"/>
      <c r="EH1" s="369"/>
      <c r="EI1" s="369"/>
      <c r="EJ1" s="369"/>
      <c r="EK1" s="370"/>
      <c r="EL1" s="368">
        <f>'CODIGOS DE MATERIAL'!$A$13</f>
        <v>1000186</v>
      </c>
      <c r="EM1" s="369"/>
      <c r="EN1" s="369"/>
      <c r="EO1" s="369"/>
      <c r="EP1" s="369"/>
      <c r="EQ1" s="369"/>
      <c r="ER1" s="370"/>
      <c r="ES1" s="368">
        <f>'CODIGOS DE MATERIAL'!$A$14</f>
        <v>1000182</v>
      </c>
      <c r="ET1" s="369"/>
      <c r="EU1" s="369"/>
      <c r="EV1" s="369"/>
      <c r="EW1" s="369"/>
      <c r="EX1" s="369"/>
      <c r="EY1" s="370"/>
      <c r="EZ1" s="368">
        <f>'CODIGOS DE MATERIAL'!$A$15</f>
        <v>1000171</v>
      </c>
      <c r="FA1" s="369"/>
      <c r="FB1" s="369"/>
      <c r="FC1" s="369"/>
      <c r="FD1" s="369"/>
      <c r="FE1" s="369"/>
      <c r="FF1" s="370"/>
      <c r="FG1" s="368">
        <f>'CODIGOS DE MATERIAL'!$A$16</f>
        <v>1000872</v>
      </c>
      <c r="FH1" s="369"/>
      <c r="FI1" s="369"/>
      <c r="FJ1" s="369"/>
      <c r="FK1" s="369"/>
      <c r="FL1" s="369"/>
      <c r="FM1" s="370"/>
      <c r="FN1" s="368">
        <f>'CODIGOS DE MATERIAL'!$A$17</f>
        <v>1000863</v>
      </c>
      <c r="FO1" s="369"/>
      <c r="FP1" s="369"/>
      <c r="FQ1" s="369"/>
      <c r="FR1" s="369"/>
      <c r="FS1" s="369"/>
      <c r="FT1" s="370"/>
      <c r="FU1" s="368">
        <f>'CODIGOS DE MATERIAL'!$A$18</f>
        <v>1000159</v>
      </c>
      <c r="FV1" s="369"/>
      <c r="FW1" s="369"/>
      <c r="FX1" s="369"/>
      <c r="FY1" s="369"/>
      <c r="FZ1" s="369"/>
      <c r="GA1" s="370"/>
      <c r="GB1" s="368">
        <f>'CODIGOS DE MATERIAL'!$A$19</f>
        <v>1000163</v>
      </c>
      <c r="GC1" s="369"/>
      <c r="GD1" s="369"/>
      <c r="GE1" s="369"/>
      <c r="GF1" s="369"/>
      <c r="GG1" s="369"/>
      <c r="GH1" s="370"/>
      <c r="GI1" s="368">
        <f>'CODIGOS DE MATERIAL'!$A$20</f>
        <v>1005924</v>
      </c>
      <c r="GJ1" s="369"/>
      <c r="GK1" s="369"/>
      <c r="GL1" s="369"/>
      <c r="GM1" s="369"/>
      <c r="GN1" s="369"/>
      <c r="GO1" s="370"/>
      <c r="GP1" s="368">
        <f>'CODIGOS DE MATERIAL'!$A$21</f>
        <v>1000164</v>
      </c>
      <c r="GQ1" s="369"/>
      <c r="GR1" s="369"/>
      <c r="GS1" s="369"/>
      <c r="GT1" s="369"/>
      <c r="GU1" s="369"/>
      <c r="GV1" s="370"/>
      <c r="GW1" s="368">
        <f>'CODIGOS DE MATERIAL'!$A$22</f>
        <v>1000187</v>
      </c>
      <c r="GX1" s="369"/>
      <c r="GY1" s="369"/>
      <c r="GZ1" s="369"/>
      <c r="HA1" s="369"/>
      <c r="HB1" s="369"/>
      <c r="HC1" s="370"/>
      <c r="HD1" s="368">
        <f>'CODIGOS DE MATERIAL'!$A$23</f>
        <v>1000160</v>
      </c>
      <c r="HE1" s="369"/>
      <c r="HF1" s="369"/>
      <c r="HG1" s="369"/>
      <c r="HH1" s="369"/>
      <c r="HI1" s="369"/>
      <c r="HJ1" s="370"/>
      <c r="HK1" s="368">
        <f>'CODIGOS DE MATERIAL'!$A$24</f>
        <v>1011372</v>
      </c>
      <c r="HL1" s="369"/>
      <c r="HM1" s="369"/>
      <c r="HN1" s="369"/>
      <c r="HO1" s="369"/>
      <c r="HP1" s="369"/>
      <c r="HQ1" s="370"/>
      <c r="HR1" s="368">
        <f>'CODIGOS DE MATERIAL'!$A$25</f>
        <v>1000191</v>
      </c>
      <c r="HS1" s="369"/>
      <c r="HT1" s="369"/>
      <c r="HU1" s="369"/>
      <c r="HV1" s="369"/>
      <c r="HW1" s="369"/>
      <c r="HX1" s="370"/>
      <c r="HY1" s="368">
        <f>'CODIGOS DE MATERIAL'!$A$29</f>
        <v>1000864</v>
      </c>
      <c r="HZ1" s="369"/>
      <c r="IA1" s="369"/>
      <c r="IB1" s="369"/>
      <c r="IC1" s="369"/>
      <c r="ID1" s="369"/>
      <c r="IE1" s="370"/>
      <c r="IF1" s="368">
        <f>'CODIGOS DE MATERIAL'!$A$30</f>
        <v>1000161</v>
      </c>
      <c r="IG1" s="369"/>
      <c r="IH1" s="369"/>
      <c r="II1" s="369"/>
      <c r="IJ1" s="369"/>
      <c r="IK1" s="369"/>
      <c r="IL1" s="370"/>
      <c r="IM1" s="368">
        <f>'CODIGOS DE MATERIAL'!$A$31</f>
        <v>1000865</v>
      </c>
      <c r="IN1" s="369"/>
      <c r="IO1" s="369"/>
      <c r="IP1" s="369"/>
      <c r="IQ1" s="369"/>
      <c r="IR1" s="369"/>
      <c r="IS1" s="370"/>
      <c r="IT1" s="80"/>
      <c r="IU1" s="80"/>
    </row>
    <row r="2" spans="1:255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BO2" s="80">
        <v>216</v>
      </c>
      <c r="BP2" s="80">
        <f>D8</f>
        <v>0</v>
      </c>
      <c r="BQ2" s="80">
        <f>Q10</f>
        <v>0</v>
      </c>
      <c r="BR2" s="80">
        <f>Q9</f>
        <v>0</v>
      </c>
      <c r="BS2" s="82">
        <f>Q7</f>
        <v>0</v>
      </c>
      <c r="BT2" s="83">
        <f>IFERROR(VLOOKUP(BT1,$B$16:$BN$25,$U$13,FALSE),0)</f>
        <v>0</v>
      </c>
      <c r="BU2" s="84">
        <f>IFERROR(VLOOKUP(BT1,$B$16:$BN$25,$O$13,FALSE),0)</f>
        <v>0</v>
      </c>
      <c r="BV2" s="84">
        <f>IFERROR(VLOOKUP(BT1,$B$16:$BN$25,$V$13,FALSE),0)</f>
        <v>0</v>
      </c>
      <c r="BW2" s="84">
        <f>IFERROR(VLOOKUP(BT1,$B$16:$BN$25,$P$13,FALSE),0)</f>
        <v>0</v>
      </c>
      <c r="BX2" s="84">
        <f>IFERROR(VLOOKUP(BT1,$B$16:$BN$25,$Q$13,FALSE),0)</f>
        <v>0</v>
      </c>
      <c r="BY2" s="84">
        <f>IFERROR(VLOOKUP(BT1,$B$16:$BN$25,$R$13,FALSE),0)</f>
        <v>0</v>
      </c>
      <c r="BZ2" s="85">
        <f>IFERROR(VLOOKUP(BT1,$B$16:$BN$25,$S$13,FALSE),0)</f>
        <v>0</v>
      </c>
      <c r="CA2" s="83">
        <f>IFERROR(VLOOKUP(CA1,$B$16:$BN$25,$U$13,FALSE),0)</f>
        <v>0</v>
      </c>
      <c r="CB2" s="84">
        <f>IFERROR(VLOOKUP(CA1,$B$16:$BN$25,$O$13,FALSE),0)</f>
        <v>0</v>
      </c>
      <c r="CC2" s="84">
        <f>IFERROR(VLOOKUP(CA1,$B$16:$BN$25,$V$13,FALSE),0)</f>
        <v>0</v>
      </c>
      <c r="CD2" s="84">
        <f>IFERROR(VLOOKUP(CA1,$B$16:$BN$25,$P$13,FALSE),0)</f>
        <v>0</v>
      </c>
      <c r="CE2" s="84">
        <f>IFERROR(VLOOKUP(CA1,$B$16:$BN$25,$Q$13,FALSE),0)</f>
        <v>0</v>
      </c>
      <c r="CF2" s="84">
        <f>IFERROR(VLOOKUP(CA1,$B$16:$BN$25,$R$13,FALSE),0)</f>
        <v>0</v>
      </c>
      <c r="CG2" s="85">
        <f>IFERROR(VLOOKUP(CA1,$B$16:$BN$25,$S$13,FALSE),0)</f>
        <v>0</v>
      </c>
      <c r="CH2" s="83">
        <f>IFERROR(VLOOKUP(CH1,$B$16:$BN$25,$U$13,FALSE),0)</f>
        <v>0</v>
      </c>
      <c r="CI2" s="84">
        <f>IFERROR(VLOOKUP(CH1,$B$16:$BN$25,$O$13,FALSE),0)</f>
        <v>0</v>
      </c>
      <c r="CJ2" s="84">
        <f>IFERROR(VLOOKUP(CH1,$B$16:$BN$25,$V$13,FALSE),0)</f>
        <v>0</v>
      </c>
      <c r="CK2" s="84">
        <f>IFERROR(VLOOKUP(CH1,$B$16:$BN$25,$P$13,FALSE),0)</f>
        <v>0</v>
      </c>
      <c r="CL2" s="84">
        <f>IFERROR(VLOOKUP(CH1,$B$16:$BN$25,$Q$13,FALSE),0)</f>
        <v>0</v>
      </c>
      <c r="CM2" s="84">
        <f>IFERROR(VLOOKUP(CH1,$B$16:$BN$25,$R$13,FALSE),0)</f>
        <v>0</v>
      </c>
      <c r="CN2" s="85">
        <f>IFERROR(VLOOKUP(CH1,$B$16:$BN$25,$S$13,FALSE),0)</f>
        <v>0</v>
      </c>
      <c r="CO2" s="83">
        <f>IFERROR(VLOOKUP(CO1,$B$16:$BN$25,$U$13,FALSE),0)</f>
        <v>0</v>
      </c>
      <c r="CP2" s="84">
        <f>IFERROR(VLOOKUP(CO1,$B$16:$BN$25,$O$13,FALSE),0)</f>
        <v>0</v>
      </c>
      <c r="CQ2" s="84">
        <f>IFERROR(VLOOKUP(CO1,$B$16:$BN$25,$V$13,FALSE),0)</f>
        <v>0</v>
      </c>
      <c r="CR2" s="84">
        <f>IFERROR(VLOOKUP(CO1,$B$16:$BN$25,$P$13,FALSE),0)</f>
        <v>0</v>
      </c>
      <c r="CS2" s="84">
        <f>IFERROR(VLOOKUP(CO1,$B$16:$BN$25,$Q$13,FALSE),0)</f>
        <v>0</v>
      </c>
      <c r="CT2" s="84">
        <f>IFERROR(VLOOKUP(CO1,$B$16:$BN$25,$R$13,FALSE),0)</f>
        <v>0</v>
      </c>
      <c r="CU2" s="85">
        <f>IFERROR(VLOOKUP(CO1,$B$16:$BN$25,$S$13,FALSE),0)</f>
        <v>0</v>
      </c>
      <c r="CV2" s="83">
        <f>IFERROR(VLOOKUP(CV1,$B$16:$BN$25,$U$13,FALSE),0)</f>
        <v>0</v>
      </c>
      <c r="CW2" s="84">
        <f>IFERROR(VLOOKUP(CV1,$B$16:$BN$25,$O$13,FALSE),0)</f>
        <v>0</v>
      </c>
      <c r="CX2" s="84">
        <f>IFERROR(VLOOKUP(CV1,$B$16:$BN$25,$V$13,FALSE),0)</f>
        <v>0</v>
      </c>
      <c r="CY2" s="84">
        <f>IFERROR(VLOOKUP(CV1,$B$16:$BN$25,$P$13,FALSE),0)</f>
        <v>0</v>
      </c>
      <c r="CZ2" s="84">
        <f>IFERROR(VLOOKUP(CV1,$B$16:$BN$25,$Q$13,FALSE),0)</f>
        <v>0</v>
      </c>
      <c r="DA2" s="84">
        <f>IFERROR(VLOOKUP(CV1,$B$16:$BN$25,$R$13,FALSE),0)</f>
        <v>0</v>
      </c>
      <c r="DB2" s="85">
        <f>IFERROR(VLOOKUP(CV1,$B$16:$BN$25,$S$13,FALSE),0)</f>
        <v>0</v>
      </c>
      <c r="DC2" s="83">
        <f>IFERROR(VLOOKUP(DC1,$B$16:$BN$25,$U$13,FALSE),0)</f>
        <v>0</v>
      </c>
      <c r="DD2" s="84">
        <f>IFERROR(VLOOKUP(DC1,$B$16:$BN$25,$O$13,FALSE),0)</f>
        <v>0</v>
      </c>
      <c r="DE2" s="84">
        <f>IFERROR(VLOOKUP(DC1,$B$16:$BN$25,$V$13,FALSE),0)</f>
        <v>0</v>
      </c>
      <c r="DF2" s="84">
        <f>IFERROR(VLOOKUP(DC1,$B$16:$BN$25,$P$13,FALSE),0)</f>
        <v>0</v>
      </c>
      <c r="DG2" s="84">
        <f>IFERROR(VLOOKUP(DC1,$B$16:$BN$25,$Q$13,FALSE),0)</f>
        <v>0</v>
      </c>
      <c r="DH2" s="84">
        <f>IFERROR(VLOOKUP(DC1,$B$16:$BN$25,$R$13,FALSE),0)</f>
        <v>0</v>
      </c>
      <c r="DI2" s="85">
        <f>IFERROR(VLOOKUP(DC1,$B$16:$BN$25,$S$13,FALSE),0)</f>
        <v>0</v>
      </c>
      <c r="DJ2" s="83">
        <f>IFERROR(VLOOKUP(DJ1,$B$16:$BN$25,$U$13,FALSE),0)</f>
        <v>0</v>
      </c>
      <c r="DK2" s="84">
        <f>IFERROR(VLOOKUP(DJ1,$B$16:$BN$25,$O$13,FALSE),0)</f>
        <v>0</v>
      </c>
      <c r="DL2" s="84">
        <f>IFERROR(VLOOKUP(DJ1,$B$16:$BN$25,$V$13,FALSE),0)</f>
        <v>0</v>
      </c>
      <c r="DM2" s="84">
        <f>IFERROR(VLOOKUP(DJ1,$B$16:$BN$25,$P$13,FALSE),0)</f>
        <v>0</v>
      </c>
      <c r="DN2" s="84">
        <f>IFERROR(VLOOKUP(DJ1,$B$16:$BN$25,$Q$13,FALSE),0)</f>
        <v>0</v>
      </c>
      <c r="DO2" s="84">
        <f>IFERROR(VLOOKUP(DJ1,$B$16:$BN$25,$R$13,FALSE),0)</f>
        <v>0</v>
      </c>
      <c r="DP2" s="85">
        <f>IFERROR(VLOOKUP(DJ1,$B$16:$BN$25,$S$13,FALSE),0)</f>
        <v>0</v>
      </c>
      <c r="DQ2" s="83">
        <f>IFERROR(VLOOKUP(DQ1,$B$16:$BN$25,$U$13,FALSE),0)</f>
        <v>0</v>
      </c>
      <c r="DR2" s="84">
        <f>IFERROR(VLOOKUP(DQ1,$B$16:$BN$25,$O$13,FALSE),0)</f>
        <v>0</v>
      </c>
      <c r="DS2" s="84">
        <f>IFERROR(VLOOKUP(DQ1,$B$16:$BN$25,$V$13,FALSE),0)</f>
        <v>0</v>
      </c>
      <c r="DT2" s="84">
        <f>IFERROR(VLOOKUP(DQ1,$B$16:$BN$25,$P$13,FALSE),0)</f>
        <v>0</v>
      </c>
      <c r="DU2" s="84">
        <f>IFERROR(VLOOKUP(DQ1,$B$16:$BN$25,$Q$13,FALSE),0)</f>
        <v>0</v>
      </c>
      <c r="DV2" s="84">
        <f>IFERROR(VLOOKUP(DQ1,$B$16:$BN$25,$R$13,FALSE),0)</f>
        <v>0</v>
      </c>
      <c r="DW2" s="85">
        <f>IFERROR(VLOOKUP(DQ1,$B$16:$BN$25,$S$13,FALSE),0)</f>
        <v>0</v>
      </c>
      <c r="DX2" s="83">
        <f>IFERROR(VLOOKUP(DX1,$B$16:$BN$25,$U$13,FALSE),0)</f>
        <v>0</v>
      </c>
      <c r="DY2" s="84">
        <f>IFERROR(VLOOKUP(DX1,$B$16:$BN$25,$O$13,FALSE),0)</f>
        <v>0</v>
      </c>
      <c r="DZ2" s="84">
        <f>IFERROR(VLOOKUP(DX1,$B$16:$BN$25,$V$13,FALSE),0)</f>
        <v>0</v>
      </c>
      <c r="EA2" s="84">
        <f>IFERROR(VLOOKUP(DX1,$B$16:$BN$25,$P$13,FALSE),0)</f>
        <v>0</v>
      </c>
      <c r="EB2" s="84">
        <f>IFERROR(VLOOKUP(DX1,$B$16:$BN$25,$Q$13,FALSE),0)</f>
        <v>0</v>
      </c>
      <c r="EC2" s="84">
        <f>IFERROR(VLOOKUP(DX1,$B$16:$BN$25,$R$13,FALSE),0)</f>
        <v>0</v>
      </c>
      <c r="ED2" s="85">
        <f>IFERROR(VLOOKUP(DX1,$B$16:$BN$25,$S$13,FALSE),0)</f>
        <v>0</v>
      </c>
      <c r="EE2" s="83">
        <f>IFERROR(VLOOKUP(EE1,$B$16:$BN$25,$U$13,FALSE),0)</f>
        <v>0</v>
      </c>
      <c r="EF2" s="84">
        <f>IFERROR(VLOOKUP(EE1,$B$16:$BN$25,$O$13,FALSE),0)</f>
        <v>0</v>
      </c>
      <c r="EG2" s="84">
        <f>IFERROR(VLOOKUP(EE1,$B$16:$BN$25,$V$13,FALSE),0)</f>
        <v>0</v>
      </c>
      <c r="EH2" s="84">
        <f>IFERROR(VLOOKUP(EE1,$B$16:$BN$25,$P$13,FALSE),0)</f>
        <v>0</v>
      </c>
      <c r="EI2" s="84">
        <f>IFERROR(VLOOKUP(EE1,$B$16:$BN$25,$Q$13,FALSE),0)</f>
        <v>0</v>
      </c>
      <c r="EJ2" s="84">
        <f>IFERROR(VLOOKUP(EE1,$B$16:$BN$25,$R$13,FALSE),0)</f>
        <v>0</v>
      </c>
      <c r="EK2" s="85">
        <f>IFERROR(VLOOKUP(EE1,$B$16:$BN$25,$S$13,FALSE),0)</f>
        <v>0</v>
      </c>
      <c r="EL2" s="83">
        <f>IFERROR(VLOOKUP(EL1,$B$16:$BN$25,$U$13,FALSE),0)</f>
        <v>0</v>
      </c>
      <c r="EM2" s="84">
        <f>IFERROR(VLOOKUP(EL1,$B$16:$BN$25,$O$13,FALSE),0)</f>
        <v>0</v>
      </c>
      <c r="EN2" s="84">
        <f>IFERROR(VLOOKUP(EL1,$B$16:$BN$25,$V$13,FALSE),0)</f>
        <v>0</v>
      </c>
      <c r="EO2" s="84">
        <f>IFERROR(VLOOKUP(EL1,$B$16:$BN$25,$P$13,FALSE),0)</f>
        <v>0</v>
      </c>
      <c r="EP2" s="84">
        <f>IFERROR(VLOOKUP(EL1,$B$16:$BN$25,$Q$13,FALSE),0)</f>
        <v>0</v>
      </c>
      <c r="EQ2" s="84">
        <f>IFERROR(VLOOKUP(EL1,$B$16:$BN$25,$R$13,FALSE),0)</f>
        <v>0</v>
      </c>
      <c r="ER2" s="85">
        <f>IFERROR(VLOOKUP(EL1,$B$16:$BN$25,$S$13,FALSE),0)</f>
        <v>0</v>
      </c>
      <c r="ES2" s="83">
        <f>IFERROR(VLOOKUP(ES1,$B$16:$BN$25,$U$13,FALSE),0)</f>
        <v>0</v>
      </c>
      <c r="ET2" s="84">
        <f>IFERROR(VLOOKUP(ES1,$B$16:$BN$25,$O$13,FALSE),0)</f>
        <v>0</v>
      </c>
      <c r="EU2" s="84">
        <f>IFERROR(VLOOKUP(ES1,$B$16:$BN$25,$V$13,FALSE),0)</f>
        <v>0</v>
      </c>
      <c r="EV2" s="84">
        <f>IFERROR(VLOOKUP(ES1,$B$16:$BN$25,$P$13,FALSE),0)</f>
        <v>0</v>
      </c>
      <c r="EW2" s="84">
        <f>IFERROR(VLOOKUP(ES1,$B$16:$BN$25,$Q$13,FALSE),0)</f>
        <v>0</v>
      </c>
      <c r="EX2" s="84">
        <f>IFERROR(VLOOKUP(ES1,$B$16:$BN$25,$R$13,FALSE),0)</f>
        <v>0</v>
      </c>
      <c r="EY2" s="85">
        <f>IFERROR(VLOOKUP(ES1,$B$16:$BN$25,$S$13,FALSE),0)</f>
        <v>0</v>
      </c>
      <c r="EZ2" s="83">
        <f>IFERROR(VLOOKUP(EZ1,$B$16:$BN$25,$U$13,FALSE),0)</f>
        <v>0</v>
      </c>
      <c r="FA2" s="84">
        <f>IFERROR(VLOOKUP(EZ1,$B$16:$BN$25,$O$13,FALSE),0)</f>
        <v>0</v>
      </c>
      <c r="FB2" s="84">
        <f>IFERROR(VLOOKUP(EZ1,$B$16:$BN$25,$V$13,FALSE),0)</f>
        <v>0</v>
      </c>
      <c r="FC2" s="84">
        <f>IFERROR(VLOOKUP(EZ1,$B$16:$BN$25,$P$13,FALSE),0)</f>
        <v>0</v>
      </c>
      <c r="FD2" s="84">
        <f>IFERROR(VLOOKUP(EZ1,$B$16:$BN$25,$Q$13,FALSE),0)</f>
        <v>0</v>
      </c>
      <c r="FE2" s="84">
        <f>IFERROR(VLOOKUP(EZ1,$B$16:$BN$25,$R$13,FALSE),0)</f>
        <v>0</v>
      </c>
      <c r="FF2" s="85">
        <f>IFERROR(VLOOKUP(EZ1,$B$16:$BN$25,$S$13,FALSE),0)</f>
        <v>0</v>
      </c>
      <c r="FG2" s="83">
        <f>IFERROR(VLOOKUP(FG1,$B$16:$BN$25,$U$13,FALSE),0)</f>
        <v>0</v>
      </c>
      <c r="FH2" s="84">
        <f>IFERROR(VLOOKUP(FG1,$B$16:$BN$25,$O$13,FALSE),0)</f>
        <v>0</v>
      </c>
      <c r="FI2" s="84">
        <f>IFERROR(VLOOKUP(FG1,$B$16:$BN$25,$V$13,FALSE),0)</f>
        <v>0</v>
      </c>
      <c r="FJ2" s="84">
        <f>IFERROR(VLOOKUP(FG1,$B$16:$BN$25,$P$13,FALSE),0)</f>
        <v>0</v>
      </c>
      <c r="FK2" s="84">
        <f>IFERROR(VLOOKUP(FG1,$B$16:$BN$25,$Q$13,FALSE),0)</f>
        <v>0</v>
      </c>
      <c r="FL2" s="84">
        <f>IFERROR(VLOOKUP(FG1,$B$16:$BN$25,$R$13,FALSE),0)</f>
        <v>0</v>
      </c>
      <c r="FM2" s="85">
        <f>IFERROR(VLOOKUP(FG1,$B$16:$BN$25,$S$13,FALSE),0)</f>
        <v>0</v>
      </c>
      <c r="FN2" s="83">
        <f>IFERROR(VLOOKUP(FN1,$B$16:$BN$25,$U$13,FALSE),0)</f>
        <v>0</v>
      </c>
      <c r="FO2" s="84">
        <f>IFERROR(VLOOKUP(FN1,$B$16:$BN$25,$O$13,FALSE),0)</f>
        <v>0</v>
      </c>
      <c r="FP2" s="84">
        <f>IFERROR(VLOOKUP(FN1,$B$16:$BN$25,$V$13,FALSE),0)</f>
        <v>0</v>
      </c>
      <c r="FQ2" s="84">
        <f>IFERROR(VLOOKUP(FN1,$B$16:$BN$25,$P$13,FALSE),0)</f>
        <v>0</v>
      </c>
      <c r="FR2" s="84">
        <f>IFERROR(VLOOKUP(FN1,$B$16:$BN$25,$Q$13,FALSE),0)</f>
        <v>0</v>
      </c>
      <c r="FS2" s="84">
        <f>IFERROR(VLOOKUP(FN1,$B$16:$BN$25,$R$13,FALSE),0)</f>
        <v>0</v>
      </c>
      <c r="FT2" s="85">
        <f>IFERROR(VLOOKUP(FN1,$B$16:$BN$25,$S$13,FALSE),0)</f>
        <v>0</v>
      </c>
      <c r="FU2" s="83">
        <f>IFERROR(VLOOKUP(FU1,$B$16:$BN$25,$U$13,FALSE),0)</f>
        <v>0</v>
      </c>
      <c r="FV2" s="84">
        <f>IFERROR(VLOOKUP(FU1,$B$16:$BN$25,$O$13,FALSE),0)</f>
        <v>0</v>
      </c>
      <c r="FW2" s="84">
        <f>IFERROR(VLOOKUP(FU1,$B$16:$BN$25,$V$13,FALSE),0)</f>
        <v>0</v>
      </c>
      <c r="FX2" s="84">
        <f>IFERROR(VLOOKUP(FU1,$B$16:$BN$25,$P$13,FALSE),0)</f>
        <v>0</v>
      </c>
      <c r="FY2" s="84">
        <f>IFERROR(VLOOKUP(FU1,$B$16:$BN$25,$Q$13,FALSE),0)</f>
        <v>0</v>
      </c>
      <c r="FZ2" s="84">
        <f>IFERROR(VLOOKUP(FU1,$B$16:$BN$25,$R$13,FALSE),0)</f>
        <v>0</v>
      </c>
      <c r="GA2" s="85">
        <f>IFERROR(VLOOKUP(FU1,$B$16:$BN$25,$S$13,FALSE),0)</f>
        <v>0</v>
      </c>
      <c r="GB2" s="83">
        <f>IFERROR(VLOOKUP(GB1,$B$16:$BN$25,$U$13,FALSE),0)</f>
        <v>0</v>
      </c>
      <c r="GC2" s="84">
        <f>IFERROR(VLOOKUP(GB1,$B$16:$BN$25,$O$13,FALSE),0)</f>
        <v>0</v>
      </c>
      <c r="GD2" s="84">
        <f>IFERROR(VLOOKUP(GB1,$B$16:$BN$25,$V$13,FALSE),0)</f>
        <v>0</v>
      </c>
      <c r="GE2" s="84">
        <f>IFERROR(VLOOKUP(GB1,$B$16:$BN$25,$P$13,FALSE),0)</f>
        <v>0</v>
      </c>
      <c r="GF2" s="84">
        <f>IFERROR(VLOOKUP(GB1,$B$16:$BN$25,$Q$13,FALSE),0)</f>
        <v>0</v>
      </c>
      <c r="GG2" s="84">
        <f>IFERROR(VLOOKUP(GB1,$B$16:$BN$25,$R$13,FALSE),0)</f>
        <v>0</v>
      </c>
      <c r="GH2" s="85">
        <f>IFERROR(VLOOKUP(GB1,$B$16:$BN$25,$S$13,FALSE),0)</f>
        <v>0</v>
      </c>
      <c r="GI2" s="83">
        <f>IFERROR(VLOOKUP(GI1,$B$16:$BN$25,$U$13,FALSE),0)</f>
        <v>0</v>
      </c>
      <c r="GJ2" s="84">
        <f>IFERROR(VLOOKUP(GI1,$B$16:$BN$25,$O$13,FALSE),0)</f>
        <v>0</v>
      </c>
      <c r="GK2" s="84">
        <f>IFERROR(VLOOKUP(GI1,$B$16:$BN$25,$V$13,FALSE),0)</f>
        <v>0</v>
      </c>
      <c r="GL2" s="84">
        <f>IFERROR(VLOOKUP(GI1,$B$16:$BN$25,$P$13,FALSE),0)</f>
        <v>0</v>
      </c>
      <c r="GM2" s="84">
        <f>IFERROR(VLOOKUP(GI1,$B$16:$BN$25,$Q$13,FALSE),0)</f>
        <v>0</v>
      </c>
      <c r="GN2" s="84">
        <f>IFERROR(VLOOKUP(GI1,$B$16:$BN$25,$R$13,FALSE),0)</f>
        <v>0</v>
      </c>
      <c r="GO2" s="85">
        <f>IFERROR(VLOOKUP(GI1,$B$16:$BN$25,$S$13,FALSE),0)</f>
        <v>0</v>
      </c>
      <c r="GP2" s="83">
        <f>IFERROR(VLOOKUP(GP1,$B$16:$BN$25,$U$13,FALSE),0)</f>
        <v>0</v>
      </c>
      <c r="GQ2" s="84">
        <f>IFERROR(VLOOKUP(GP1,$B$16:$BN$25,$O$13,FALSE),0)</f>
        <v>0</v>
      </c>
      <c r="GR2" s="84">
        <f>IFERROR(VLOOKUP(GP1,$B$16:$BN$25,$V$13,FALSE),0)</f>
        <v>0</v>
      </c>
      <c r="GS2" s="84">
        <f>IFERROR(VLOOKUP(GP1,$B$16:$BN$25,$P$13,FALSE),0)</f>
        <v>0</v>
      </c>
      <c r="GT2" s="84">
        <f>IFERROR(VLOOKUP(GP1,$B$16:$BN$25,$Q$13,FALSE),0)</f>
        <v>0</v>
      </c>
      <c r="GU2" s="84">
        <f>IFERROR(VLOOKUP(GP1,$B$16:$BN$25,$R$13,FALSE),0)</f>
        <v>0</v>
      </c>
      <c r="GV2" s="85">
        <f>IFERROR(VLOOKUP(GP1,$B$16:$BN$25,$S$13,FALSE),0)</f>
        <v>0</v>
      </c>
      <c r="GW2" s="83">
        <f>IFERROR(VLOOKUP(GW1,$B$16:$BN$25,$U$13,FALSE),0)</f>
        <v>0</v>
      </c>
      <c r="GX2" s="84">
        <f>IFERROR(VLOOKUP(GW1,$B$16:$BN$25,$O$13,FALSE),0)</f>
        <v>0</v>
      </c>
      <c r="GY2" s="84">
        <f>IFERROR(VLOOKUP(GW1,$B$16:$BN$25,$V$13,FALSE),0)</f>
        <v>0</v>
      </c>
      <c r="GZ2" s="84">
        <f>IFERROR(VLOOKUP(GW1,$B$16:$BN$25,$P$13,FALSE),0)</f>
        <v>0</v>
      </c>
      <c r="HA2" s="84">
        <f>IFERROR(VLOOKUP(GW1,$B$16:$BN$25,$Q$13,FALSE),0)</f>
        <v>0</v>
      </c>
      <c r="HB2" s="84">
        <f>IFERROR(VLOOKUP(GW1,$B$16:$BN$25,$R$13,FALSE),0)</f>
        <v>0</v>
      </c>
      <c r="HC2" s="85">
        <f>IFERROR(VLOOKUP(GW1,$B$16:$BN$25,$S$13,FALSE),0)</f>
        <v>0</v>
      </c>
      <c r="HD2" s="83">
        <f>IFERROR(VLOOKUP(HD1,$B$16:$BN$25,$U$13,FALSE),0)</f>
        <v>0</v>
      </c>
      <c r="HE2" s="84">
        <f>IFERROR(VLOOKUP(HD1,$B$16:$BN$25,$O$13,FALSE),0)</f>
        <v>0</v>
      </c>
      <c r="HF2" s="84">
        <f>IFERROR(VLOOKUP(HD1,$B$16:$BN$25,$V$13,FALSE),0)</f>
        <v>0</v>
      </c>
      <c r="HG2" s="84">
        <f>IFERROR(VLOOKUP(HD1,$B$16:$BN$25,$P$13,FALSE),0)</f>
        <v>0</v>
      </c>
      <c r="HH2" s="84">
        <f>IFERROR(VLOOKUP(HD1,$B$16:$BN$25,$Q$13,FALSE),0)</f>
        <v>0</v>
      </c>
      <c r="HI2" s="84">
        <f>IFERROR(VLOOKUP(HD1,$B$16:$BN$25,$R$13,FALSE),0)</f>
        <v>0</v>
      </c>
      <c r="HJ2" s="85">
        <f>IFERROR(VLOOKUP(HD1,$B$16:$BN$25,$S$13,FALSE),0)</f>
        <v>0</v>
      </c>
      <c r="HK2" s="83">
        <f>IFERROR(VLOOKUP(HK1,$B$16:$BN$25,$U$13,FALSE),0)</f>
        <v>0</v>
      </c>
      <c r="HL2" s="84">
        <f>IFERROR(VLOOKUP(HK1,$B$16:$BN$25,$O$13,FALSE),0)</f>
        <v>0</v>
      </c>
      <c r="HM2" s="84">
        <f>IFERROR(VLOOKUP(HK1,$B$16:$BN$25,$V$13,FALSE),0)</f>
        <v>0</v>
      </c>
      <c r="HN2" s="84">
        <f>IFERROR(VLOOKUP(HK1,$B$16:$BN$25,$P$13,FALSE),0)</f>
        <v>0</v>
      </c>
      <c r="HO2" s="84">
        <f>IFERROR(VLOOKUP(HK1,$B$16:$BN$25,$Q$13,FALSE),0)</f>
        <v>0</v>
      </c>
      <c r="HP2" s="84">
        <f>IFERROR(VLOOKUP(HK1,$B$16:$BN$25,$R$13,FALSE),0)</f>
        <v>0</v>
      </c>
      <c r="HQ2" s="85">
        <f>IFERROR(VLOOKUP(HK1,$B$16:$BN$25,$S$13,FALSE),0)</f>
        <v>0</v>
      </c>
      <c r="HR2" s="83">
        <f>IFERROR(VLOOKUP(HR1,$B$16:$BN$25,$U$13,FALSE),0)</f>
        <v>0</v>
      </c>
      <c r="HS2" s="84">
        <f>IFERROR(VLOOKUP(HR1,$B$16:$BN$25,$O$13,FALSE),0)</f>
        <v>0</v>
      </c>
      <c r="HT2" s="84">
        <f>IFERROR(VLOOKUP(HR1,$B$16:$BN$25,$V$13,FALSE),0)</f>
        <v>0</v>
      </c>
      <c r="HU2" s="84">
        <f>IFERROR(VLOOKUP(HR1,$B$16:$BN$25,$P$13,FALSE),0)</f>
        <v>0</v>
      </c>
      <c r="HV2" s="84">
        <f>IFERROR(VLOOKUP(HR1,$B$16:$BN$25,$Q$13,FALSE),0)</f>
        <v>0</v>
      </c>
      <c r="HW2" s="84">
        <f>IFERROR(VLOOKUP(HR1,$B$16:$BN$25,$R$13,FALSE),0)</f>
        <v>0</v>
      </c>
      <c r="HX2" s="85">
        <f>IFERROR(VLOOKUP(HR1,$B$16:$BN$25,$S$13,FALSE),0)</f>
        <v>0</v>
      </c>
      <c r="HY2" s="83">
        <f>IFERROR(VLOOKUP(HY1,$B$16:$BN$25,$U$13,FALSE),0)</f>
        <v>0</v>
      </c>
      <c r="HZ2" s="84">
        <f>IFERROR(VLOOKUP(HY1,$B$16:$BN$25,$O$13,FALSE),0)</f>
        <v>0</v>
      </c>
      <c r="IA2" s="84">
        <f>IFERROR(VLOOKUP(HY1,$B$16:$BN$25,$V$13,FALSE),0)</f>
        <v>0</v>
      </c>
      <c r="IB2" s="84">
        <f>IFERROR(VLOOKUP(HY1,$B$16:$BN$25,$P$13,FALSE),0)</f>
        <v>0</v>
      </c>
      <c r="IC2" s="84">
        <f>IFERROR(VLOOKUP(HY1,$B$16:$BN$25,$Q$13,FALSE),0)</f>
        <v>0</v>
      </c>
      <c r="ID2" s="84">
        <f>IFERROR(VLOOKUP(HY1,$B$16:$BN$25,$R$13,FALSE),0)</f>
        <v>0</v>
      </c>
      <c r="IE2" s="85">
        <f>IFERROR(VLOOKUP(HY1,$B$16:$BN$25,$S$13,FALSE),0)</f>
        <v>0</v>
      </c>
      <c r="IF2" s="83">
        <f>IFERROR(VLOOKUP(IF1,$B$16:$BN$25,$U$13,FALSE),0)</f>
        <v>0</v>
      </c>
      <c r="IG2" s="84">
        <f>IFERROR(VLOOKUP(IF1,$B$16:$BN$25,$O$13,FALSE),0)</f>
        <v>0</v>
      </c>
      <c r="IH2" s="84">
        <f>IFERROR(VLOOKUP(IF1,$B$16:$BN$25,$V$13,FALSE),0)</f>
        <v>0</v>
      </c>
      <c r="II2" s="84">
        <f>IFERROR(VLOOKUP(IF1,$B$16:$BN$25,$P$13,FALSE),0)</f>
        <v>0</v>
      </c>
      <c r="IJ2" s="84">
        <f>IFERROR(VLOOKUP(IF1,$B$16:$BN$25,$Q$13,FALSE),0)</f>
        <v>0</v>
      </c>
      <c r="IK2" s="84">
        <f>IFERROR(VLOOKUP(IF1,$B$16:$BN$25,$R$13,FALSE),0)</f>
        <v>0</v>
      </c>
      <c r="IL2" s="85">
        <f>IFERROR(VLOOKUP(IF1,$B$16:$BN$25,$S$13,FALSE),0)</f>
        <v>0</v>
      </c>
      <c r="IM2" s="83">
        <f>IFERROR(VLOOKUP(IM1,$B$16:$BN$25,$U$13,FALSE),0)</f>
        <v>0</v>
      </c>
      <c r="IN2" s="84">
        <f>IFERROR(VLOOKUP(IM1,$B$16:$BN$25,$O$13,FALSE),0)</f>
        <v>0</v>
      </c>
      <c r="IO2" s="84">
        <f>IFERROR(VLOOKUP(IM1,$B$16:$BN$25,$V$13,FALSE),0)</f>
        <v>0</v>
      </c>
      <c r="IP2" s="84">
        <f>IFERROR(VLOOKUP(IM1,$B$16:$BN$25,$P$13,FALSE),0)</f>
        <v>0</v>
      </c>
      <c r="IQ2" s="84">
        <f>IFERROR(VLOOKUP(IM1,$B$16:$BN$25,$Q$13,FALSE),0)</f>
        <v>0</v>
      </c>
      <c r="IR2" s="84">
        <f>IFERROR(VLOOKUP(IM1,$B$16:$BN$25,$R$13,FALSE),0)</f>
        <v>0</v>
      </c>
      <c r="IS2" s="85">
        <f>IFERROR(VLOOKUP(IM1,$B$16:$BN$25,$S$13,FALSE),0)</f>
        <v>0</v>
      </c>
      <c r="IT2" s="80"/>
      <c r="IU2" s="80"/>
    </row>
    <row r="3" spans="1:255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BO3" s="1">
        <v>1</v>
      </c>
      <c r="BP3" s="1">
        <f>BO3+1</f>
        <v>2</v>
      </c>
      <c r="BQ3" s="1">
        <f t="shared" ref="BQ3:EB3" si="0">BP3+1</f>
        <v>3</v>
      </c>
      <c r="BR3" s="1">
        <f t="shared" si="0"/>
        <v>4</v>
      </c>
      <c r="BS3" s="1">
        <f t="shared" si="0"/>
        <v>5</v>
      </c>
      <c r="BT3" s="86">
        <f t="shared" si="0"/>
        <v>6</v>
      </c>
      <c r="BU3" s="1">
        <f t="shared" si="0"/>
        <v>7</v>
      </c>
      <c r="BV3" s="1">
        <f t="shared" si="0"/>
        <v>8</v>
      </c>
      <c r="BW3" s="1">
        <f t="shared" si="0"/>
        <v>9</v>
      </c>
      <c r="BX3" s="1">
        <f t="shared" si="0"/>
        <v>10</v>
      </c>
      <c r="BY3" s="1">
        <f t="shared" si="0"/>
        <v>11</v>
      </c>
      <c r="BZ3" s="87">
        <f t="shared" si="0"/>
        <v>12</v>
      </c>
      <c r="CA3" s="86">
        <f t="shared" si="0"/>
        <v>13</v>
      </c>
      <c r="CB3" s="1">
        <f t="shared" si="0"/>
        <v>14</v>
      </c>
      <c r="CC3" s="1">
        <f t="shared" si="0"/>
        <v>15</v>
      </c>
      <c r="CD3" s="1">
        <f t="shared" si="0"/>
        <v>16</v>
      </c>
      <c r="CE3" s="1">
        <f t="shared" si="0"/>
        <v>17</v>
      </c>
      <c r="CF3" s="1">
        <f t="shared" si="0"/>
        <v>18</v>
      </c>
      <c r="CG3" s="87">
        <f t="shared" si="0"/>
        <v>19</v>
      </c>
      <c r="CH3" s="86">
        <f t="shared" si="0"/>
        <v>20</v>
      </c>
      <c r="CI3" s="1">
        <f t="shared" si="0"/>
        <v>21</v>
      </c>
      <c r="CJ3" s="1">
        <f t="shared" si="0"/>
        <v>22</v>
      </c>
      <c r="CK3" s="1">
        <f t="shared" si="0"/>
        <v>23</v>
      </c>
      <c r="CL3" s="1">
        <f t="shared" si="0"/>
        <v>24</v>
      </c>
      <c r="CM3" s="1">
        <f t="shared" si="0"/>
        <v>25</v>
      </c>
      <c r="CN3" s="87">
        <f t="shared" si="0"/>
        <v>26</v>
      </c>
      <c r="CO3" s="86">
        <f t="shared" si="0"/>
        <v>27</v>
      </c>
      <c r="CP3" s="1">
        <f t="shared" si="0"/>
        <v>28</v>
      </c>
      <c r="CQ3" s="1">
        <f t="shared" si="0"/>
        <v>29</v>
      </c>
      <c r="CR3" s="1">
        <f t="shared" si="0"/>
        <v>30</v>
      </c>
      <c r="CS3" s="1">
        <f t="shared" si="0"/>
        <v>31</v>
      </c>
      <c r="CT3" s="1">
        <f t="shared" si="0"/>
        <v>32</v>
      </c>
      <c r="CU3" s="87">
        <f t="shared" si="0"/>
        <v>33</v>
      </c>
      <c r="CV3" s="86">
        <f t="shared" si="0"/>
        <v>34</v>
      </c>
      <c r="CW3" s="1">
        <f t="shared" si="0"/>
        <v>35</v>
      </c>
      <c r="CX3" s="1">
        <f t="shared" si="0"/>
        <v>36</v>
      </c>
      <c r="CY3" s="1">
        <f t="shared" si="0"/>
        <v>37</v>
      </c>
      <c r="CZ3" s="1">
        <f t="shared" si="0"/>
        <v>38</v>
      </c>
      <c r="DA3" s="1">
        <f t="shared" si="0"/>
        <v>39</v>
      </c>
      <c r="DB3" s="87">
        <f t="shared" si="0"/>
        <v>40</v>
      </c>
      <c r="DC3" s="86">
        <f t="shared" si="0"/>
        <v>41</v>
      </c>
      <c r="DD3" s="1">
        <f t="shared" si="0"/>
        <v>42</v>
      </c>
      <c r="DE3" s="1">
        <f t="shared" si="0"/>
        <v>43</v>
      </c>
      <c r="DF3" s="1">
        <f t="shared" si="0"/>
        <v>44</v>
      </c>
      <c r="DG3" s="1">
        <f t="shared" si="0"/>
        <v>45</v>
      </c>
      <c r="DH3" s="1">
        <f t="shared" si="0"/>
        <v>46</v>
      </c>
      <c r="DI3" s="87">
        <f t="shared" si="0"/>
        <v>47</v>
      </c>
      <c r="DJ3" s="86">
        <f t="shared" si="0"/>
        <v>48</v>
      </c>
      <c r="DK3" s="1">
        <f t="shared" si="0"/>
        <v>49</v>
      </c>
      <c r="DL3" s="1">
        <f t="shared" si="0"/>
        <v>50</v>
      </c>
      <c r="DM3" s="1">
        <f t="shared" si="0"/>
        <v>51</v>
      </c>
      <c r="DN3" s="1">
        <f t="shared" si="0"/>
        <v>52</v>
      </c>
      <c r="DO3" s="1">
        <f t="shared" si="0"/>
        <v>53</v>
      </c>
      <c r="DP3" s="87">
        <f t="shared" si="0"/>
        <v>54</v>
      </c>
      <c r="DQ3" s="86">
        <f t="shared" si="0"/>
        <v>55</v>
      </c>
      <c r="DR3" s="1">
        <f t="shared" si="0"/>
        <v>56</v>
      </c>
      <c r="DS3" s="1">
        <f t="shared" si="0"/>
        <v>57</v>
      </c>
      <c r="DT3" s="1">
        <f t="shared" si="0"/>
        <v>58</v>
      </c>
      <c r="DU3" s="1">
        <f t="shared" si="0"/>
        <v>59</v>
      </c>
      <c r="DV3" s="1">
        <f t="shared" si="0"/>
        <v>60</v>
      </c>
      <c r="DW3" s="87">
        <f t="shared" si="0"/>
        <v>61</v>
      </c>
      <c r="DX3" s="86">
        <f t="shared" si="0"/>
        <v>62</v>
      </c>
      <c r="DY3" s="1">
        <f t="shared" si="0"/>
        <v>63</v>
      </c>
      <c r="DZ3" s="1">
        <f t="shared" si="0"/>
        <v>64</v>
      </c>
      <c r="EA3" s="1">
        <f t="shared" si="0"/>
        <v>65</v>
      </c>
      <c r="EB3" s="1">
        <f t="shared" si="0"/>
        <v>66</v>
      </c>
      <c r="EC3" s="1">
        <f t="shared" ref="EC3:GN3" si="1">EB3+1</f>
        <v>67</v>
      </c>
      <c r="ED3" s="87">
        <f t="shared" si="1"/>
        <v>68</v>
      </c>
      <c r="EE3" s="86">
        <f t="shared" si="1"/>
        <v>69</v>
      </c>
      <c r="EF3" s="1">
        <f t="shared" si="1"/>
        <v>70</v>
      </c>
      <c r="EG3" s="1">
        <f t="shared" si="1"/>
        <v>71</v>
      </c>
      <c r="EH3" s="1">
        <f t="shared" si="1"/>
        <v>72</v>
      </c>
      <c r="EI3" s="1">
        <f t="shared" si="1"/>
        <v>73</v>
      </c>
      <c r="EJ3" s="1">
        <f t="shared" si="1"/>
        <v>74</v>
      </c>
      <c r="EK3" s="87">
        <f t="shared" si="1"/>
        <v>75</v>
      </c>
      <c r="EL3" s="86">
        <f t="shared" si="1"/>
        <v>76</v>
      </c>
      <c r="EM3" s="1">
        <f t="shared" si="1"/>
        <v>77</v>
      </c>
      <c r="EN3" s="1">
        <f t="shared" si="1"/>
        <v>78</v>
      </c>
      <c r="EO3" s="1">
        <f t="shared" si="1"/>
        <v>79</v>
      </c>
      <c r="EP3" s="1">
        <f t="shared" si="1"/>
        <v>80</v>
      </c>
      <c r="EQ3" s="1">
        <f t="shared" si="1"/>
        <v>81</v>
      </c>
      <c r="ER3" s="87">
        <f t="shared" si="1"/>
        <v>82</v>
      </c>
      <c r="ES3" s="86">
        <f t="shared" si="1"/>
        <v>83</v>
      </c>
      <c r="ET3" s="1">
        <f t="shared" si="1"/>
        <v>84</v>
      </c>
      <c r="EU3" s="1">
        <f t="shared" si="1"/>
        <v>85</v>
      </c>
      <c r="EV3" s="1">
        <f t="shared" si="1"/>
        <v>86</v>
      </c>
      <c r="EW3" s="1">
        <f t="shared" si="1"/>
        <v>87</v>
      </c>
      <c r="EX3" s="1">
        <f t="shared" si="1"/>
        <v>88</v>
      </c>
      <c r="EY3" s="87">
        <f t="shared" si="1"/>
        <v>89</v>
      </c>
      <c r="EZ3" s="86">
        <f t="shared" si="1"/>
        <v>90</v>
      </c>
      <c r="FA3" s="1">
        <f t="shared" si="1"/>
        <v>91</v>
      </c>
      <c r="FB3" s="1">
        <f t="shared" si="1"/>
        <v>92</v>
      </c>
      <c r="FC3" s="1">
        <f t="shared" si="1"/>
        <v>93</v>
      </c>
      <c r="FD3" s="1">
        <f t="shared" si="1"/>
        <v>94</v>
      </c>
      <c r="FE3" s="1">
        <f t="shared" si="1"/>
        <v>95</v>
      </c>
      <c r="FF3" s="87">
        <f t="shared" si="1"/>
        <v>96</v>
      </c>
      <c r="FG3" s="86">
        <f t="shared" si="1"/>
        <v>97</v>
      </c>
      <c r="FH3" s="1">
        <f t="shared" si="1"/>
        <v>98</v>
      </c>
      <c r="FI3" s="1">
        <f t="shared" si="1"/>
        <v>99</v>
      </c>
      <c r="FJ3" s="1">
        <f t="shared" si="1"/>
        <v>100</v>
      </c>
      <c r="FK3" s="1">
        <f t="shared" si="1"/>
        <v>101</v>
      </c>
      <c r="FL3" s="1">
        <f t="shared" si="1"/>
        <v>102</v>
      </c>
      <c r="FM3" s="87">
        <f t="shared" si="1"/>
        <v>103</v>
      </c>
      <c r="FN3" s="86">
        <f t="shared" si="1"/>
        <v>104</v>
      </c>
      <c r="FO3" s="1">
        <f t="shared" si="1"/>
        <v>105</v>
      </c>
      <c r="FP3" s="1">
        <f t="shared" si="1"/>
        <v>106</v>
      </c>
      <c r="FQ3" s="1">
        <f t="shared" si="1"/>
        <v>107</v>
      </c>
      <c r="FR3" s="1">
        <f t="shared" si="1"/>
        <v>108</v>
      </c>
      <c r="FS3" s="1">
        <f t="shared" si="1"/>
        <v>109</v>
      </c>
      <c r="FT3" s="87">
        <f t="shared" si="1"/>
        <v>110</v>
      </c>
      <c r="FU3" s="86">
        <f t="shared" si="1"/>
        <v>111</v>
      </c>
      <c r="FV3" s="1">
        <f t="shared" si="1"/>
        <v>112</v>
      </c>
      <c r="FW3" s="1">
        <f t="shared" si="1"/>
        <v>113</v>
      </c>
      <c r="FX3" s="1">
        <f t="shared" si="1"/>
        <v>114</v>
      </c>
      <c r="FY3" s="1">
        <f t="shared" si="1"/>
        <v>115</v>
      </c>
      <c r="FZ3" s="1">
        <f t="shared" si="1"/>
        <v>116</v>
      </c>
      <c r="GA3" s="87">
        <f t="shared" si="1"/>
        <v>117</v>
      </c>
      <c r="GB3" s="86">
        <f t="shared" si="1"/>
        <v>118</v>
      </c>
      <c r="GC3" s="1">
        <f t="shared" si="1"/>
        <v>119</v>
      </c>
      <c r="GD3" s="1">
        <f t="shared" si="1"/>
        <v>120</v>
      </c>
      <c r="GE3" s="1">
        <f t="shared" si="1"/>
        <v>121</v>
      </c>
      <c r="GF3" s="1">
        <f t="shared" si="1"/>
        <v>122</v>
      </c>
      <c r="GG3" s="1">
        <f t="shared" si="1"/>
        <v>123</v>
      </c>
      <c r="GH3" s="87">
        <f t="shared" si="1"/>
        <v>124</v>
      </c>
      <c r="GI3" s="86">
        <f t="shared" si="1"/>
        <v>125</v>
      </c>
      <c r="GJ3" s="1">
        <f t="shared" si="1"/>
        <v>126</v>
      </c>
      <c r="GK3" s="1">
        <f t="shared" si="1"/>
        <v>127</v>
      </c>
      <c r="GL3" s="1">
        <f t="shared" si="1"/>
        <v>128</v>
      </c>
      <c r="GM3" s="1">
        <f t="shared" si="1"/>
        <v>129</v>
      </c>
      <c r="GN3" s="1">
        <f t="shared" si="1"/>
        <v>130</v>
      </c>
      <c r="GO3" s="87">
        <f t="shared" ref="GO3:IS3" si="2">GN3+1</f>
        <v>131</v>
      </c>
      <c r="GP3" s="86">
        <f t="shared" si="2"/>
        <v>132</v>
      </c>
      <c r="GQ3" s="1">
        <f t="shared" si="2"/>
        <v>133</v>
      </c>
      <c r="GR3" s="1">
        <f t="shared" si="2"/>
        <v>134</v>
      </c>
      <c r="GS3" s="1">
        <f t="shared" si="2"/>
        <v>135</v>
      </c>
      <c r="GT3" s="1">
        <f t="shared" si="2"/>
        <v>136</v>
      </c>
      <c r="GU3" s="1">
        <f t="shared" si="2"/>
        <v>137</v>
      </c>
      <c r="GV3" s="87">
        <f t="shared" si="2"/>
        <v>138</v>
      </c>
      <c r="GW3" s="86">
        <f t="shared" si="2"/>
        <v>139</v>
      </c>
      <c r="GX3" s="1">
        <f t="shared" si="2"/>
        <v>140</v>
      </c>
      <c r="GY3" s="1">
        <f t="shared" si="2"/>
        <v>141</v>
      </c>
      <c r="GZ3" s="1">
        <f t="shared" si="2"/>
        <v>142</v>
      </c>
      <c r="HA3" s="1">
        <f t="shared" si="2"/>
        <v>143</v>
      </c>
      <c r="HB3" s="1">
        <f t="shared" si="2"/>
        <v>144</v>
      </c>
      <c r="HC3" s="87">
        <f t="shared" si="2"/>
        <v>145</v>
      </c>
      <c r="HD3" s="86">
        <f t="shared" si="2"/>
        <v>146</v>
      </c>
      <c r="HE3" s="1">
        <f t="shared" si="2"/>
        <v>147</v>
      </c>
      <c r="HF3" s="1">
        <f t="shared" si="2"/>
        <v>148</v>
      </c>
      <c r="HG3" s="1">
        <f t="shared" si="2"/>
        <v>149</v>
      </c>
      <c r="HH3" s="1">
        <f t="shared" si="2"/>
        <v>150</v>
      </c>
      <c r="HI3" s="1">
        <f t="shared" si="2"/>
        <v>151</v>
      </c>
      <c r="HJ3" s="87">
        <f t="shared" si="2"/>
        <v>152</v>
      </c>
      <c r="HK3" s="86">
        <f t="shared" si="2"/>
        <v>153</v>
      </c>
      <c r="HL3" s="1">
        <f t="shared" si="2"/>
        <v>154</v>
      </c>
      <c r="HM3" s="1">
        <f t="shared" si="2"/>
        <v>155</v>
      </c>
      <c r="HN3" s="1">
        <f t="shared" si="2"/>
        <v>156</v>
      </c>
      <c r="HO3" s="1">
        <f t="shared" si="2"/>
        <v>157</v>
      </c>
      <c r="HP3" s="1">
        <f t="shared" si="2"/>
        <v>158</v>
      </c>
      <c r="HQ3" s="87">
        <f t="shared" si="2"/>
        <v>159</v>
      </c>
      <c r="HR3" s="86">
        <f t="shared" si="2"/>
        <v>160</v>
      </c>
      <c r="HS3" s="1">
        <f t="shared" si="2"/>
        <v>161</v>
      </c>
      <c r="HT3" s="1">
        <f t="shared" si="2"/>
        <v>162</v>
      </c>
      <c r="HU3" s="1">
        <f t="shared" si="2"/>
        <v>163</v>
      </c>
      <c r="HV3" s="1">
        <f t="shared" si="2"/>
        <v>164</v>
      </c>
      <c r="HW3" s="1">
        <f t="shared" si="2"/>
        <v>165</v>
      </c>
      <c r="HX3" s="87">
        <f t="shared" si="2"/>
        <v>166</v>
      </c>
      <c r="HY3" s="86">
        <f t="shared" si="2"/>
        <v>167</v>
      </c>
      <c r="HZ3" s="1">
        <f t="shared" si="2"/>
        <v>168</v>
      </c>
      <c r="IA3" s="1">
        <f t="shared" si="2"/>
        <v>169</v>
      </c>
      <c r="IB3" s="1">
        <f t="shared" si="2"/>
        <v>170</v>
      </c>
      <c r="IC3" s="1">
        <f t="shared" si="2"/>
        <v>171</v>
      </c>
      <c r="ID3" s="1">
        <f t="shared" si="2"/>
        <v>172</v>
      </c>
      <c r="IE3" s="87">
        <f t="shared" si="2"/>
        <v>173</v>
      </c>
      <c r="IF3" s="86">
        <f t="shared" si="2"/>
        <v>174</v>
      </c>
      <c r="IG3" s="1">
        <f t="shared" si="2"/>
        <v>175</v>
      </c>
      <c r="IH3" s="1">
        <f t="shared" si="2"/>
        <v>176</v>
      </c>
      <c r="II3" s="1">
        <f t="shared" si="2"/>
        <v>177</v>
      </c>
      <c r="IJ3" s="1">
        <f t="shared" si="2"/>
        <v>178</v>
      </c>
      <c r="IK3" s="1">
        <f t="shared" si="2"/>
        <v>179</v>
      </c>
      <c r="IL3" s="87">
        <f t="shared" si="2"/>
        <v>180</v>
      </c>
      <c r="IM3" s="86">
        <f t="shared" si="2"/>
        <v>181</v>
      </c>
      <c r="IN3" s="1">
        <f t="shared" si="2"/>
        <v>182</v>
      </c>
      <c r="IO3" s="1">
        <f t="shared" si="2"/>
        <v>183</v>
      </c>
      <c r="IP3" s="1">
        <f t="shared" si="2"/>
        <v>184</v>
      </c>
      <c r="IQ3" s="1">
        <f t="shared" si="2"/>
        <v>185</v>
      </c>
      <c r="IR3" s="1">
        <f t="shared" si="2"/>
        <v>186</v>
      </c>
      <c r="IS3" s="87">
        <f t="shared" si="2"/>
        <v>187</v>
      </c>
    </row>
    <row r="4" spans="1:255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BO4" s="80"/>
      <c r="BT4" s="371" t="s">
        <v>189</v>
      </c>
      <c r="BU4" s="373" t="s">
        <v>191</v>
      </c>
      <c r="BV4" s="373" t="s">
        <v>192</v>
      </c>
      <c r="BW4" s="373" t="s">
        <v>193</v>
      </c>
      <c r="BX4" s="373" t="s">
        <v>194</v>
      </c>
      <c r="BY4" s="373" t="s">
        <v>13</v>
      </c>
      <c r="BZ4" s="387" t="s">
        <v>14</v>
      </c>
      <c r="CA4" s="371" t="s">
        <v>189</v>
      </c>
      <c r="CB4" s="373" t="s">
        <v>191</v>
      </c>
      <c r="CC4" s="373" t="s">
        <v>192</v>
      </c>
      <c r="CD4" s="373" t="s">
        <v>193</v>
      </c>
      <c r="CE4" s="373" t="s">
        <v>194</v>
      </c>
      <c r="CF4" s="373" t="s">
        <v>13</v>
      </c>
      <c r="CG4" s="387" t="s">
        <v>14</v>
      </c>
      <c r="CH4" s="371" t="s">
        <v>189</v>
      </c>
      <c r="CI4" s="373" t="s">
        <v>191</v>
      </c>
      <c r="CJ4" s="373" t="s">
        <v>192</v>
      </c>
      <c r="CK4" s="373" t="s">
        <v>193</v>
      </c>
      <c r="CL4" s="373" t="s">
        <v>194</v>
      </c>
      <c r="CM4" s="373" t="s">
        <v>13</v>
      </c>
      <c r="CN4" s="387" t="s">
        <v>14</v>
      </c>
      <c r="CO4" s="371" t="s">
        <v>189</v>
      </c>
      <c r="CP4" s="373" t="s">
        <v>191</v>
      </c>
      <c r="CQ4" s="373" t="s">
        <v>192</v>
      </c>
      <c r="CR4" s="373" t="s">
        <v>193</v>
      </c>
      <c r="CS4" s="373" t="s">
        <v>194</v>
      </c>
      <c r="CT4" s="373" t="s">
        <v>13</v>
      </c>
      <c r="CU4" s="387" t="s">
        <v>14</v>
      </c>
      <c r="CV4" s="371" t="s">
        <v>189</v>
      </c>
      <c r="CW4" s="373" t="s">
        <v>191</v>
      </c>
      <c r="CX4" s="373" t="s">
        <v>192</v>
      </c>
      <c r="CY4" s="373" t="s">
        <v>193</v>
      </c>
      <c r="CZ4" s="373" t="s">
        <v>194</v>
      </c>
      <c r="DA4" s="373" t="s">
        <v>13</v>
      </c>
      <c r="DB4" s="387" t="s">
        <v>14</v>
      </c>
      <c r="DC4" s="371" t="s">
        <v>189</v>
      </c>
      <c r="DD4" s="373" t="s">
        <v>191</v>
      </c>
      <c r="DE4" s="373" t="s">
        <v>192</v>
      </c>
      <c r="DF4" s="373" t="s">
        <v>193</v>
      </c>
      <c r="DG4" s="373" t="s">
        <v>194</v>
      </c>
      <c r="DH4" s="373" t="s">
        <v>13</v>
      </c>
      <c r="DI4" s="387" t="s">
        <v>14</v>
      </c>
      <c r="DJ4" s="371" t="s">
        <v>189</v>
      </c>
      <c r="DK4" s="373" t="s">
        <v>191</v>
      </c>
      <c r="DL4" s="373" t="s">
        <v>192</v>
      </c>
      <c r="DM4" s="373" t="s">
        <v>193</v>
      </c>
      <c r="DN4" s="373" t="s">
        <v>194</v>
      </c>
      <c r="DO4" s="373" t="s">
        <v>13</v>
      </c>
      <c r="DP4" s="387" t="s">
        <v>14</v>
      </c>
      <c r="DQ4" s="371" t="s">
        <v>189</v>
      </c>
      <c r="DR4" s="373" t="s">
        <v>191</v>
      </c>
      <c r="DS4" s="373" t="s">
        <v>192</v>
      </c>
      <c r="DT4" s="373" t="s">
        <v>193</v>
      </c>
      <c r="DU4" s="373" t="s">
        <v>194</v>
      </c>
      <c r="DV4" s="373" t="s">
        <v>13</v>
      </c>
      <c r="DW4" s="387" t="s">
        <v>14</v>
      </c>
      <c r="DX4" s="371" t="s">
        <v>189</v>
      </c>
      <c r="DY4" s="373" t="s">
        <v>191</v>
      </c>
      <c r="DZ4" s="373" t="s">
        <v>192</v>
      </c>
      <c r="EA4" s="373" t="s">
        <v>193</v>
      </c>
      <c r="EB4" s="373" t="s">
        <v>194</v>
      </c>
      <c r="EC4" s="373" t="s">
        <v>13</v>
      </c>
      <c r="ED4" s="387" t="s">
        <v>14</v>
      </c>
      <c r="EE4" s="371" t="s">
        <v>189</v>
      </c>
      <c r="EF4" s="373" t="s">
        <v>191</v>
      </c>
      <c r="EG4" s="373" t="s">
        <v>192</v>
      </c>
      <c r="EH4" s="373" t="s">
        <v>193</v>
      </c>
      <c r="EI4" s="373" t="s">
        <v>194</v>
      </c>
      <c r="EJ4" s="373" t="s">
        <v>13</v>
      </c>
      <c r="EK4" s="387" t="s">
        <v>14</v>
      </c>
      <c r="EL4" s="371" t="s">
        <v>189</v>
      </c>
      <c r="EM4" s="373" t="s">
        <v>191</v>
      </c>
      <c r="EN4" s="373" t="s">
        <v>192</v>
      </c>
      <c r="EO4" s="373" t="s">
        <v>193</v>
      </c>
      <c r="EP4" s="373" t="s">
        <v>194</v>
      </c>
      <c r="EQ4" s="373" t="s">
        <v>13</v>
      </c>
      <c r="ER4" s="387" t="s">
        <v>14</v>
      </c>
      <c r="ES4" s="371" t="s">
        <v>189</v>
      </c>
      <c r="ET4" s="373" t="s">
        <v>191</v>
      </c>
      <c r="EU4" s="373" t="s">
        <v>192</v>
      </c>
      <c r="EV4" s="373" t="s">
        <v>193</v>
      </c>
      <c r="EW4" s="373" t="s">
        <v>194</v>
      </c>
      <c r="EX4" s="373" t="s">
        <v>13</v>
      </c>
      <c r="EY4" s="387" t="s">
        <v>14</v>
      </c>
      <c r="EZ4" s="371" t="s">
        <v>189</v>
      </c>
      <c r="FA4" s="373" t="s">
        <v>191</v>
      </c>
      <c r="FB4" s="373" t="s">
        <v>192</v>
      </c>
      <c r="FC4" s="373" t="s">
        <v>193</v>
      </c>
      <c r="FD4" s="373" t="s">
        <v>194</v>
      </c>
      <c r="FE4" s="373" t="s">
        <v>13</v>
      </c>
      <c r="FF4" s="387" t="s">
        <v>14</v>
      </c>
      <c r="FG4" s="371" t="s">
        <v>189</v>
      </c>
      <c r="FH4" s="373" t="s">
        <v>191</v>
      </c>
      <c r="FI4" s="373" t="s">
        <v>192</v>
      </c>
      <c r="FJ4" s="373" t="s">
        <v>193</v>
      </c>
      <c r="FK4" s="373" t="s">
        <v>194</v>
      </c>
      <c r="FL4" s="373" t="s">
        <v>13</v>
      </c>
      <c r="FM4" s="387" t="s">
        <v>14</v>
      </c>
      <c r="FN4" s="371" t="s">
        <v>189</v>
      </c>
      <c r="FO4" s="373" t="s">
        <v>191</v>
      </c>
      <c r="FP4" s="373" t="s">
        <v>192</v>
      </c>
      <c r="FQ4" s="373" t="s">
        <v>193</v>
      </c>
      <c r="FR4" s="373" t="s">
        <v>194</v>
      </c>
      <c r="FS4" s="373" t="s">
        <v>13</v>
      </c>
      <c r="FT4" s="387" t="s">
        <v>14</v>
      </c>
      <c r="FU4" s="371" t="s">
        <v>189</v>
      </c>
      <c r="FV4" s="373" t="s">
        <v>191</v>
      </c>
      <c r="FW4" s="373" t="s">
        <v>192</v>
      </c>
      <c r="FX4" s="373" t="s">
        <v>193</v>
      </c>
      <c r="FY4" s="373" t="s">
        <v>194</v>
      </c>
      <c r="FZ4" s="373" t="s">
        <v>13</v>
      </c>
      <c r="GA4" s="387" t="s">
        <v>14</v>
      </c>
      <c r="GB4" s="371" t="s">
        <v>189</v>
      </c>
      <c r="GC4" s="373" t="s">
        <v>191</v>
      </c>
      <c r="GD4" s="373" t="s">
        <v>192</v>
      </c>
      <c r="GE4" s="373" t="s">
        <v>193</v>
      </c>
      <c r="GF4" s="373" t="s">
        <v>194</v>
      </c>
      <c r="GG4" s="373" t="s">
        <v>13</v>
      </c>
      <c r="GH4" s="387" t="s">
        <v>14</v>
      </c>
      <c r="GI4" s="371" t="s">
        <v>189</v>
      </c>
      <c r="GJ4" s="373" t="s">
        <v>191</v>
      </c>
      <c r="GK4" s="373" t="s">
        <v>192</v>
      </c>
      <c r="GL4" s="373" t="s">
        <v>193</v>
      </c>
      <c r="GM4" s="373" t="s">
        <v>194</v>
      </c>
      <c r="GN4" s="373" t="s">
        <v>13</v>
      </c>
      <c r="GO4" s="387" t="s">
        <v>14</v>
      </c>
      <c r="GP4" s="371" t="s">
        <v>189</v>
      </c>
      <c r="GQ4" s="373" t="s">
        <v>191</v>
      </c>
      <c r="GR4" s="373" t="s">
        <v>192</v>
      </c>
      <c r="GS4" s="373" t="s">
        <v>193</v>
      </c>
      <c r="GT4" s="373" t="s">
        <v>194</v>
      </c>
      <c r="GU4" s="373" t="s">
        <v>13</v>
      </c>
      <c r="GV4" s="387" t="s">
        <v>14</v>
      </c>
      <c r="GW4" s="371" t="s">
        <v>189</v>
      </c>
      <c r="GX4" s="373" t="s">
        <v>191</v>
      </c>
      <c r="GY4" s="373" t="s">
        <v>192</v>
      </c>
      <c r="GZ4" s="373" t="s">
        <v>193</v>
      </c>
      <c r="HA4" s="373" t="s">
        <v>194</v>
      </c>
      <c r="HB4" s="373" t="s">
        <v>13</v>
      </c>
      <c r="HC4" s="387" t="s">
        <v>14</v>
      </c>
      <c r="HD4" s="371" t="s">
        <v>189</v>
      </c>
      <c r="HE4" s="373" t="s">
        <v>191</v>
      </c>
      <c r="HF4" s="373" t="s">
        <v>192</v>
      </c>
      <c r="HG4" s="373" t="s">
        <v>193</v>
      </c>
      <c r="HH4" s="373" t="s">
        <v>194</v>
      </c>
      <c r="HI4" s="373" t="s">
        <v>13</v>
      </c>
      <c r="HJ4" s="387" t="s">
        <v>14</v>
      </c>
      <c r="HK4" s="371" t="s">
        <v>189</v>
      </c>
      <c r="HL4" s="373" t="s">
        <v>191</v>
      </c>
      <c r="HM4" s="373" t="s">
        <v>192</v>
      </c>
      <c r="HN4" s="373" t="s">
        <v>193</v>
      </c>
      <c r="HO4" s="373" t="s">
        <v>194</v>
      </c>
      <c r="HP4" s="373" t="s">
        <v>13</v>
      </c>
      <c r="HQ4" s="387" t="s">
        <v>14</v>
      </c>
      <c r="HR4" s="371" t="s">
        <v>189</v>
      </c>
      <c r="HS4" s="373" t="s">
        <v>191</v>
      </c>
      <c r="HT4" s="373" t="s">
        <v>192</v>
      </c>
      <c r="HU4" s="373" t="s">
        <v>193</v>
      </c>
      <c r="HV4" s="373" t="s">
        <v>194</v>
      </c>
      <c r="HW4" s="373" t="s">
        <v>13</v>
      </c>
      <c r="HX4" s="387" t="s">
        <v>14</v>
      </c>
      <c r="HY4" s="371" t="s">
        <v>189</v>
      </c>
      <c r="HZ4" s="373" t="s">
        <v>191</v>
      </c>
      <c r="IA4" s="373" t="s">
        <v>192</v>
      </c>
      <c r="IB4" s="373" t="s">
        <v>193</v>
      </c>
      <c r="IC4" s="373" t="s">
        <v>194</v>
      </c>
      <c r="ID4" s="373" t="s">
        <v>13</v>
      </c>
      <c r="IE4" s="387" t="s">
        <v>14</v>
      </c>
      <c r="IF4" s="371" t="s">
        <v>189</v>
      </c>
      <c r="IG4" s="373" t="s">
        <v>191</v>
      </c>
      <c r="IH4" s="373" t="s">
        <v>192</v>
      </c>
      <c r="II4" s="373" t="s">
        <v>193</v>
      </c>
      <c r="IJ4" s="373" t="s">
        <v>194</v>
      </c>
      <c r="IK4" s="373" t="s">
        <v>13</v>
      </c>
      <c r="IL4" s="387" t="s">
        <v>14</v>
      </c>
      <c r="IM4" s="371" t="s">
        <v>189</v>
      </c>
      <c r="IN4" s="373" t="s">
        <v>191</v>
      </c>
      <c r="IO4" s="373" t="s">
        <v>192</v>
      </c>
      <c r="IP4" s="373" t="s">
        <v>193</v>
      </c>
      <c r="IQ4" s="373" t="s">
        <v>194</v>
      </c>
      <c r="IR4" s="373" t="s">
        <v>13</v>
      </c>
      <c r="IS4" s="387" t="s">
        <v>14</v>
      </c>
    </row>
    <row r="5" spans="1:255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BT5" s="371"/>
      <c r="BU5" s="373"/>
      <c r="BV5" s="373"/>
      <c r="BW5" s="373"/>
      <c r="BX5" s="373"/>
      <c r="BY5" s="373"/>
      <c r="BZ5" s="387"/>
      <c r="CA5" s="371"/>
      <c r="CB5" s="373"/>
      <c r="CC5" s="373"/>
      <c r="CD5" s="373"/>
      <c r="CE5" s="373"/>
      <c r="CF5" s="373"/>
      <c r="CG5" s="387"/>
      <c r="CH5" s="371"/>
      <c r="CI5" s="373"/>
      <c r="CJ5" s="373"/>
      <c r="CK5" s="373"/>
      <c r="CL5" s="373"/>
      <c r="CM5" s="373"/>
      <c r="CN5" s="387"/>
      <c r="CO5" s="371"/>
      <c r="CP5" s="373"/>
      <c r="CQ5" s="373"/>
      <c r="CR5" s="373"/>
      <c r="CS5" s="373"/>
      <c r="CT5" s="373"/>
      <c r="CU5" s="387"/>
      <c r="CV5" s="371"/>
      <c r="CW5" s="373"/>
      <c r="CX5" s="373"/>
      <c r="CY5" s="373"/>
      <c r="CZ5" s="373"/>
      <c r="DA5" s="373"/>
      <c r="DB5" s="387"/>
      <c r="DC5" s="371"/>
      <c r="DD5" s="373"/>
      <c r="DE5" s="373"/>
      <c r="DF5" s="373"/>
      <c r="DG5" s="373"/>
      <c r="DH5" s="373"/>
      <c r="DI5" s="387"/>
      <c r="DJ5" s="371"/>
      <c r="DK5" s="373"/>
      <c r="DL5" s="373"/>
      <c r="DM5" s="373"/>
      <c r="DN5" s="373"/>
      <c r="DO5" s="373"/>
      <c r="DP5" s="387"/>
      <c r="DQ5" s="371"/>
      <c r="DR5" s="373"/>
      <c r="DS5" s="373"/>
      <c r="DT5" s="373"/>
      <c r="DU5" s="373"/>
      <c r="DV5" s="373"/>
      <c r="DW5" s="387"/>
      <c r="DX5" s="371"/>
      <c r="DY5" s="373"/>
      <c r="DZ5" s="373"/>
      <c r="EA5" s="373"/>
      <c r="EB5" s="373"/>
      <c r="EC5" s="373"/>
      <c r="ED5" s="387"/>
      <c r="EE5" s="371"/>
      <c r="EF5" s="373"/>
      <c r="EG5" s="373"/>
      <c r="EH5" s="373"/>
      <c r="EI5" s="373"/>
      <c r="EJ5" s="373"/>
      <c r="EK5" s="387"/>
      <c r="EL5" s="371"/>
      <c r="EM5" s="373"/>
      <c r="EN5" s="373"/>
      <c r="EO5" s="373"/>
      <c r="EP5" s="373"/>
      <c r="EQ5" s="373"/>
      <c r="ER5" s="387"/>
      <c r="ES5" s="371"/>
      <c r="ET5" s="373"/>
      <c r="EU5" s="373"/>
      <c r="EV5" s="373"/>
      <c r="EW5" s="373"/>
      <c r="EX5" s="373"/>
      <c r="EY5" s="387"/>
      <c r="EZ5" s="371"/>
      <c r="FA5" s="373"/>
      <c r="FB5" s="373"/>
      <c r="FC5" s="373"/>
      <c r="FD5" s="373"/>
      <c r="FE5" s="373"/>
      <c r="FF5" s="387"/>
      <c r="FG5" s="371"/>
      <c r="FH5" s="373"/>
      <c r="FI5" s="373"/>
      <c r="FJ5" s="373"/>
      <c r="FK5" s="373"/>
      <c r="FL5" s="373"/>
      <c r="FM5" s="387"/>
      <c r="FN5" s="371"/>
      <c r="FO5" s="373"/>
      <c r="FP5" s="373"/>
      <c r="FQ5" s="373"/>
      <c r="FR5" s="373"/>
      <c r="FS5" s="373"/>
      <c r="FT5" s="387"/>
      <c r="FU5" s="371"/>
      <c r="FV5" s="373"/>
      <c r="FW5" s="373"/>
      <c r="FX5" s="373"/>
      <c r="FY5" s="373"/>
      <c r="FZ5" s="373"/>
      <c r="GA5" s="387"/>
      <c r="GB5" s="371"/>
      <c r="GC5" s="373"/>
      <c r="GD5" s="373"/>
      <c r="GE5" s="373"/>
      <c r="GF5" s="373"/>
      <c r="GG5" s="373"/>
      <c r="GH5" s="387"/>
      <c r="GI5" s="371"/>
      <c r="GJ5" s="373"/>
      <c r="GK5" s="373"/>
      <c r="GL5" s="373"/>
      <c r="GM5" s="373"/>
      <c r="GN5" s="373"/>
      <c r="GO5" s="387"/>
      <c r="GP5" s="371"/>
      <c r="GQ5" s="373"/>
      <c r="GR5" s="373"/>
      <c r="GS5" s="373"/>
      <c r="GT5" s="373"/>
      <c r="GU5" s="373"/>
      <c r="GV5" s="387"/>
      <c r="GW5" s="371"/>
      <c r="GX5" s="373"/>
      <c r="GY5" s="373"/>
      <c r="GZ5" s="373"/>
      <c r="HA5" s="373"/>
      <c r="HB5" s="373"/>
      <c r="HC5" s="387"/>
      <c r="HD5" s="371"/>
      <c r="HE5" s="373"/>
      <c r="HF5" s="373"/>
      <c r="HG5" s="373"/>
      <c r="HH5" s="373"/>
      <c r="HI5" s="373"/>
      <c r="HJ5" s="387"/>
      <c r="HK5" s="371"/>
      <c r="HL5" s="373"/>
      <c r="HM5" s="373"/>
      <c r="HN5" s="373"/>
      <c r="HO5" s="373"/>
      <c r="HP5" s="373"/>
      <c r="HQ5" s="387"/>
      <c r="HR5" s="371"/>
      <c r="HS5" s="373"/>
      <c r="HT5" s="373"/>
      <c r="HU5" s="373"/>
      <c r="HV5" s="373"/>
      <c r="HW5" s="373"/>
      <c r="HX5" s="387"/>
      <c r="HY5" s="371"/>
      <c r="HZ5" s="373"/>
      <c r="IA5" s="373"/>
      <c r="IB5" s="373"/>
      <c r="IC5" s="373"/>
      <c r="ID5" s="373"/>
      <c r="IE5" s="387"/>
      <c r="IF5" s="371"/>
      <c r="IG5" s="373"/>
      <c r="IH5" s="373"/>
      <c r="II5" s="373"/>
      <c r="IJ5" s="373"/>
      <c r="IK5" s="373"/>
      <c r="IL5" s="387"/>
      <c r="IM5" s="371"/>
      <c r="IN5" s="373"/>
      <c r="IO5" s="373"/>
      <c r="IP5" s="373"/>
      <c r="IQ5" s="373"/>
      <c r="IR5" s="373"/>
      <c r="IS5" s="387"/>
    </row>
    <row r="6" spans="1:255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BT6" s="372"/>
      <c r="BU6" s="374"/>
      <c r="BV6" s="374"/>
      <c r="BW6" s="374"/>
      <c r="BX6" s="374"/>
      <c r="BY6" s="374"/>
      <c r="BZ6" s="388"/>
      <c r="CA6" s="372"/>
      <c r="CB6" s="374"/>
      <c r="CC6" s="374"/>
      <c r="CD6" s="374"/>
      <c r="CE6" s="374"/>
      <c r="CF6" s="374"/>
      <c r="CG6" s="388"/>
      <c r="CH6" s="372"/>
      <c r="CI6" s="374"/>
      <c r="CJ6" s="374"/>
      <c r="CK6" s="374"/>
      <c r="CL6" s="374"/>
      <c r="CM6" s="374"/>
      <c r="CN6" s="388"/>
      <c r="CO6" s="372"/>
      <c r="CP6" s="374"/>
      <c r="CQ6" s="374"/>
      <c r="CR6" s="374"/>
      <c r="CS6" s="374"/>
      <c r="CT6" s="374"/>
      <c r="CU6" s="388"/>
      <c r="CV6" s="372"/>
      <c r="CW6" s="374"/>
      <c r="CX6" s="374"/>
      <c r="CY6" s="374"/>
      <c r="CZ6" s="374"/>
      <c r="DA6" s="374"/>
      <c r="DB6" s="388"/>
      <c r="DC6" s="372"/>
      <c r="DD6" s="374"/>
      <c r="DE6" s="374"/>
      <c r="DF6" s="374"/>
      <c r="DG6" s="374"/>
      <c r="DH6" s="374"/>
      <c r="DI6" s="388"/>
      <c r="DJ6" s="372"/>
      <c r="DK6" s="374"/>
      <c r="DL6" s="374"/>
      <c r="DM6" s="374"/>
      <c r="DN6" s="374"/>
      <c r="DO6" s="374"/>
      <c r="DP6" s="388"/>
      <c r="DQ6" s="372"/>
      <c r="DR6" s="374"/>
      <c r="DS6" s="374"/>
      <c r="DT6" s="374"/>
      <c r="DU6" s="374"/>
      <c r="DV6" s="374"/>
      <c r="DW6" s="388"/>
      <c r="DX6" s="372"/>
      <c r="DY6" s="374"/>
      <c r="DZ6" s="374"/>
      <c r="EA6" s="374"/>
      <c r="EB6" s="374"/>
      <c r="EC6" s="374"/>
      <c r="ED6" s="388"/>
      <c r="EE6" s="372"/>
      <c r="EF6" s="374"/>
      <c r="EG6" s="374"/>
      <c r="EH6" s="374"/>
      <c r="EI6" s="374"/>
      <c r="EJ6" s="374"/>
      <c r="EK6" s="388"/>
      <c r="EL6" s="372"/>
      <c r="EM6" s="374"/>
      <c r="EN6" s="374"/>
      <c r="EO6" s="374"/>
      <c r="EP6" s="374"/>
      <c r="EQ6" s="374"/>
      <c r="ER6" s="388"/>
      <c r="ES6" s="372"/>
      <c r="ET6" s="374"/>
      <c r="EU6" s="374"/>
      <c r="EV6" s="374"/>
      <c r="EW6" s="374"/>
      <c r="EX6" s="374"/>
      <c r="EY6" s="388"/>
      <c r="EZ6" s="372"/>
      <c r="FA6" s="374"/>
      <c r="FB6" s="374"/>
      <c r="FC6" s="374"/>
      <c r="FD6" s="374"/>
      <c r="FE6" s="374"/>
      <c r="FF6" s="388"/>
      <c r="FG6" s="372"/>
      <c r="FH6" s="374"/>
      <c r="FI6" s="374"/>
      <c r="FJ6" s="374"/>
      <c r="FK6" s="374"/>
      <c r="FL6" s="374"/>
      <c r="FM6" s="388"/>
      <c r="FN6" s="372"/>
      <c r="FO6" s="374"/>
      <c r="FP6" s="374"/>
      <c r="FQ6" s="374"/>
      <c r="FR6" s="374"/>
      <c r="FS6" s="374"/>
      <c r="FT6" s="388"/>
      <c r="FU6" s="372"/>
      <c r="FV6" s="374"/>
      <c r="FW6" s="374"/>
      <c r="FX6" s="374"/>
      <c r="FY6" s="374"/>
      <c r="FZ6" s="374"/>
      <c r="GA6" s="388"/>
      <c r="GB6" s="372"/>
      <c r="GC6" s="374"/>
      <c r="GD6" s="374"/>
      <c r="GE6" s="374"/>
      <c r="GF6" s="374"/>
      <c r="GG6" s="374"/>
      <c r="GH6" s="388"/>
      <c r="GI6" s="372"/>
      <c r="GJ6" s="374"/>
      <c r="GK6" s="374"/>
      <c r="GL6" s="374"/>
      <c r="GM6" s="374"/>
      <c r="GN6" s="374"/>
      <c r="GO6" s="388"/>
      <c r="GP6" s="372"/>
      <c r="GQ6" s="374"/>
      <c r="GR6" s="374"/>
      <c r="GS6" s="374"/>
      <c r="GT6" s="374"/>
      <c r="GU6" s="374"/>
      <c r="GV6" s="388"/>
      <c r="GW6" s="372"/>
      <c r="GX6" s="374"/>
      <c r="GY6" s="374"/>
      <c r="GZ6" s="374"/>
      <c r="HA6" s="374"/>
      <c r="HB6" s="374"/>
      <c r="HC6" s="388"/>
      <c r="HD6" s="372"/>
      <c r="HE6" s="374"/>
      <c r="HF6" s="374"/>
      <c r="HG6" s="374"/>
      <c r="HH6" s="374"/>
      <c r="HI6" s="374"/>
      <c r="HJ6" s="388"/>
      <c r="HK6" s="372"/>
      <c r="HL6" s="374"/>
      <c r="HM6" s="374"/>
      <c r="HN6" s="374"/>
      <c r="HO6" s="374"/>
      <c r="HP6" s="374"/>
      <c r="HQ6" s="388"/>
      <c r="HR6" s="372"/>
      <c r="HS6" s="374"/>
      <c r="HT6" s="374"/>
      <c r="HU6" s="374"/>
      <c r="HV6" s="374"/>
      <c r="HW6" s="374"/>
      <c r="HX6" s="388"/>
      <c r="HY6" s="372"/>
      <c r="HZ6" s="374"/>
      <c r="IA6" s="374"/>
      <c r="IB6" s="374"/>
      <c r="IC6" s="374"/>
      <c r="ID6" s="374"/>
      <c r="IE6" s="388"/>
      <c r="IF6" s="372"/>
      <c r="IG6" s="374"/>
      <c r="IH6" s="374"/>
      <c r="II6" s="374"/>
      <c r="IJ6" s="374"/>
      <c r="IK6" s="374"/>
      <c r="IL6" s="388"/>
      <c r="IM6" s="372"/>
      <c r="IN6" s="374"/>
      <c r="IO6" s="374"/>
      <c r="IP6" s="374"/>
      <c r="IQ6" s="374"/>
      <c r="IR6" s="374"/>
      <c r="IS6" s="388"/>
    </row>
    <row r="7" spans="1:255" s="67" customFormat="1" ht="15" x14ac:dyDescent="0.2">
      <c r="A7" s="6" t="s">
        <v>208</v>
      </c>
      <c r="B7" s="6"/>
      <c r="C7" s="7"/>
      <c r="D7" s="129"/>
      <c r="E7" s="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BO7" s="80">
        <v>216</v>
      </c>
      <c r="BS7" s="67">
        <f>MATCH("SUBTOTAL SALIDA DE ALMACEN",15:15,0)-1</f>
        <v>64</v>
      </c>
      <c r="BT7" s="1"/>
      <c r="BU7" s="1"/>
      <c r="BV7" s="1"/>
      <c r="BW7" s="1"/>
      <c r="BX7" s="67">
        <f>IFERROR(VLOOKUP(BT1,$B$16:$BO$25,$BS$7,FALSE),0)</f>
        <v>0</v>
      </c>
      <c r="BY7" s="1"/>
      <c r="BZ7" s="1"/>
      <c r="CA7" s="1"/>
      <c r="CB7" s="1"/>
      <c r="CC7" s="1"/>
      <c r="CD7" s="1"/>
      <c r="CE7" s="67">
        <f>IFERROR(VLOOKUP(CA1,$B$16:$BO$25,$BS$7,FALSE),0)</f>
        <v>0</v>
      </c>
      <c r="CF7" s="1"/>
      <c r="CG7" s="1"/>
      <c r="CH7" s="1"/>
      <c r="CI7" s="1"/>
      <c r="CJ7" s="1"/>
      <c r="CK7" s="1"/>
      <c r="CL7" s="67">
        <f>IFERROR(VLOOKUP(CH1,$B$16:$BO$25,$BS$7,FALSE),0)</f>
        <v>0</v>
      </c>
      <c r="CM7" s="1"/>
      <c r="CN7" s="1"/>
      <c r="CO7" s="1"/>
      <c r="CP7" s="1"/>
      <c r="CQ7" s="1"/>
      <c r="CR7" s="1"/>
      <c r="CS7" s="67">
        <f>IFERROR(VLOOKUP(CO1,$B$16:$BO$25,$BS$7,FALSE),0)</f>
        <v>0</v>
      </c>
      <c r="CT7" s="1"/>
      <c r="CU7" s="1"/>
      <c r="CV7" s="1"/>
      <c r="CW7" s="1"/>
      <c r="CX7" s="1"/>
      <c r="CY7" s="1"/>
      <c r="CZ7" s="67">
        <f>IFERROR(VLOOKUP(CV1,$B$16:$BO$25,$BS$7,FALSE),0)</f>
        <v>0</v>
      </c>
      <c r="DA7" s="1"/>
      <c r="DB7" s="1"/>
      <c r="DC7" s="1"/>
      <c r="DD7" s="1"/>
      <c r="DE7" s="1"/>
      <c r="DF7" s="1"/>
      <c r="DG7" s="67">
        <f>IFERROR(VLOOKUP(DC1,$B$16:$BO$25,$BS$7,FALSE),0)</f>
        <v>0</v>
      </c>
      <c r="DH7" s="1"/>
      <c r="DI7" s="1"/>
      <c r="DJ7" s="1"/>
      <c r="DK7" s="1"/>
      <c r="DL7" s="1"/>
      <c r="DM7" s="1"/>
      <c r="DN7" s="67">
        <f>IFERROR(VLOOKUP(DJ1,$B$16:$BO$25,$BS$7,FALSE),0)</f>
        <v>0</v>
      </c>
      <c r="DO7" s="1"/>
      <c r="DP7" s="1"/>
      <c r="DQ7" s="1"/>
      <c r="DR7" s="1"/>
      <c r="DS7" s="1"/>
      <c r="DT7" s="1"/>
      <c r="DU7" s="67">
        <f>IFERROR(VLOOKUP(DQ1,$B$16:$BO$25,$BS$7,FALSE),0)</f>
        <v>0</v>
      </c>
      <c r="DV7" s="1"/>
      <c r="DW7" s="1"/>
      <c r="DX7" s="1"/>
      <c r="DY7" s="1"/>
      <c r="DZ7" s="1"/>
      <c r="EA7" s="1"/>
      <c r="EB7" s="67">
        <f>IFERROR(VLOOKUP(DX1,$B$16:$BO$25,$BS$7,FALSE),0)</f>
        <v>0</v>
      </c>
      <c r="EC7" s="1"/>
      <c r="ED7" s="1"/>
      <c r="EE7" s="1"/>
      <c r="EF7" s="1"/>
      <c r="EG7" s="1"/>
      <c r="EH7" s="1"/>
      <c r="EI7" s="67">
        <f>IFERROR(VLOOKUP(EE1,$B$16:$BO$25,$BS$7,FALSE),0)</f>
        <v>0</v>
      </c>
      <c r="EJ7" s="1"/>
      <c r="EK7" s="1"/>
      <c r="EL7" s="1"/>
      <c r="EM7" s="1"/>
      <c r="EN7" s="1"/>
      <c r="EO7" s="1"/>
      <c r="EP7" s="67">
        <f>IFERROR(VLOOKUP(EL1,$B$16:$BO$25,$BS$7,FALSE),0)</f>
        <v>0</v>
      </c>
      <c r="EQ7" s="1"/>
      <c r="ER7" s="1"/>
      <c r="ES7" s="1"/>
      <c r="ET7" s="1"/>
      <c r="EU7" s="1"/>
      <c r="EV7" s="1"/>
      <c r="EW7" s="67">
        <f>IFERROR(VLOOKUP(ES1,$B$16:$BO$25,$BS$7,FALSE),0)</f>
        <v>0</v>
      </c>
      <c r="EX7" s="1"/>
      <c r="EY7" s="1"/>
      <c r="EZ7" s="1"/>
      <c r="FA7" s="1"/>
      <c r="FB7" s="1"/>
      <c r="FC7" s="1"/>
      <c r="FD7" s="67">
        <f>IFERROR(VLOOKUP(EZ1,$B$16:$BO$25,$BS$7,FALSE),0)</f>
        <v>0</v>
      </c>
      <c r="FE7" s="1"/>
      <c r="FF7" s="1"/>
      <c r="FG7" s="1"/>
      <c r="FH7" s="1"/>
      <c r="FI7" s="1"/>
      <c r="FJ7" s="1"/>
      <c r="FK7" s="67">
        <f>IFERROR(VLOOKUP(FG1,$B$16:$BO$25,$BS$7,FALSE),0)</f>
        <v>0</v>
      </c>
      <c r="FL7" s="1"/>
      <c r="FM7" s="1"/>
      <c r="FN7" s="1"/>
      <c r="FO7" s="1"/>
      <c r="FP7" s="1"/>
      <c r="FQ7" s="1"/>
      <c r="FR7" s="67">
        <f>IFERROR(VLOOKUP(FN1,$B$16:$BO$25,$BS$7,FALSE),0)</f>
        <v>0</v>
      </c>
      <c r="FS7" s="1"/>
      <c r="FT7" s="1"/>
      <c r="FU7" s="1"/>
      <c r="FV7" s="1"/>
      <c r="FW7" s="1"/>
      <c r="FX7" s="1"/>
      <c r="FY7" s="67">
        <f>IFERROR(VLOOKUP(FU1,$B$16:$BO$25,$BS$7,FALSE),0)</f>
        <v>0</v>
      </c>
      <c r="FZ7" s="1"/>
      <c r="GA7" s="1"/>
      <c r="GB7" s="1"/>
      <c r="GC7" s="1"/>
      <c r="GD7" s="1"/>
      <c r="GE7" s="1"/>
      <c r="GF7" s="67">
        <f>IFERROR(VLOOKUP(GB1,$B$16:$BO$25,$BS$7,FALSE),0)</f>
        <v>0</v>
      </c>
      <c r="GG7" s="1"/>
      <c r="GH7" s="1"/>
      <c r="GI7" s="1"/>
      <c r="GJ7" s="1"/>
      <c r="GK7" s="1"/>
      <c r="GL7" s="1"/>
      <c r="GM7" s="67">
        <f>IFERROR(VLOOKUP(GI1,$B$16:$BO$25,$BS$7,FALSE),0)</f>
        <v>0</v>
      </c>
      <c r="GN7" s="1"/>
      <c r="GO7" s="1"/>
      <c r="GP7" s="1"/>
      <c r="GQ7" s="1"/>
      <c r="GR7" s="1"/>
      <c r="GS7" s="1"/>
      <c r="GT7" s="67">
        <f>IFERROR(VLOOKUP(GP1,$B$16:$BO$25,$BS$7,FALSE),0)</f>
        <v>0</v>
      </c>
      <c r="GU7" s="1"/>
      <c r="GV7" s="1"/>
      <c r="GW7" s="1"/>
      <c r="GX7" s="1"/>
      <c r="GY7" s="1"/>
      <c r="GZ7" s="1"/>
      <c r="HA7" s="67">
        <f>IFERROR(VLOOKUP(GW1,$B$16:$BO$25,$BS$7,FALSE),0)</f>
        <v>0</v>
      </c>
      <c r="HB7" s="1"/>
      <c r="HC7" s="1"/>
      <c r="HD7" s="1"/>
      <c r="HE7" s="1"/>
      <c r="HF7" s="1"/>
      <c r="HG7" s="1"/>
      <c r="HH7" s="67">
        <f>IFERROR(VLOOKUP(HD1,$B$16:$BO$25,$BS$7,FALSE),0)</f>
        <v>0</v>
      </c>
      <c r="HI7" s="1"/>
      <c r="HJ7" s="1"/>
      <c r="HK7" s="1"/>
      <c r="HL7" s="1"/>
      <c r="HM7" s="1"/>
      <c r="HN7" s="1"/>
      <c r="HO7" s="67">
        <f>IFERROR(VLOOKUP(HK1,$B$16:$BO$25,$BS$7,FALSE),0)</f>
        <v>0</v>
      </c>
      <c r="HP7" s="1"/>
      <c r="HQ7" s="1"/>
      <c r="HR7" s="1"/>
      <c r="HS7" s="1"/>
      <c r="HT7" s="1"/>
      <c r="HU7" s="1"/>
      <c r="HV7" s="67">
        <f>IFERROR(VLOOKUP(HR1,$B$16:$BO$25,$BS$7,FALSE),0)</f>
        <v>0</v>
      </c>
      <c r="HW7" s="1"/>
      <c r="HX7" s="1"/>
      <c r="HY7" s="1"/>
      <c r="HZ7" s="1"/>
      <c r="IA7" s="1"/>
      <c r="IB7" s="1"/>
      <c r="IC7" s="67">
        <f>IFERROR(VLOOKUP(HY1,$B$16:$BO$25,$BS$7,FALSE),0)</f>
        <v>0</v>
      </c>
      <c r="ID7" s="1"/>
      <c r="IE7" s="1"/>
      <c r="IF7" s="1"/>
      <c r="IG7" s="1"/>
      <c r="IH7" s="1"/>
      <c r="II7" s="1"/>
      <c r="IJ7" s="67">
        <f>IFERROR(VLOOKUP(IF1,$B$16:$BO$25,$BS$7,FALSE),0)</f>
        <v>0</v>
      </c>
      <c r="IK7" s="1"/>
      <c r="IL7" s="1"/>
      <c r="IM7" s="1"/>
      <c r="IN7" s="1"/>
      <c r="IO7" s="1"/>
      <c r="IP7" s="1"/>
      <c r="IQ7" s="67">
        <f>IFERROR(VLOOKUP(IM1,$B$16:$BO$25,$BS$7,FALSE),0)</f>
        <v>0</v>
      </c>
      <c r="IR7" s="1"/>
      <c r="IS7" s="1"/>
    </row>
    <row r="8" spans="1:255" s="67" customFormat="1" ht="15" x14ac:dyDescent="0.2">
      <c r="A8" s="6" t="s">
        <v>209</v>
      </c>
      <c r="B8" s="6"/>
      <c r="C8" s="8"/>
      <c r="D8" s="120"/>
      <c r="E8" s="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BT8" s="1"/>
      <c r="BU8" s="1"/>
      <c r="BV8" s="1"/>
      <c r="BW8" s="1"/>
      <c r="BX8" s="1" t="s">
        <v>224</v>
      </c>
      <c r="BY8" s="1"/>
      <c r="BZ8" s="1"/>
      <c r="CA8" s="1"/>
      <c r="CB8" s="1"/>
      <c r="CC8" s="1"/>
      <c r="CD8" s="1"/>
      <c r="CE8" s="1" t="s">
        <v>224</v>
      </c>
      <c r="CF8" s="1"/>
      <c r="CG8" s="1"/>
      <c r="CH8" s="1"/>
      <c r="CI8" s="1"/>
      <c r="CJ8" s="1"/>
      <c r="CK8" s="1"/>
      <c r="CL8" s="1" t="s">
        <v>224</v>
      </c>
      <c r="CM8" s="1"/>
      <c r="CN8" s="1"/>
      <c r="CO8" s="1"/>
      <c r="CP8" s="1"/>
      <c r="CQ8" s="1"/>
      <c r="CR8" s="1"/>
      <c r="CS8" s="1" t="s">
        <v>224</v>
      </c>
      <c r="CT8" s="1"/>
      <c r="CU8" s="1"/>
      <c r="CV8" s="1"/>
      <c r="CW8" s="1"/>
      <c r="CX8" s="1"/>
      <c r="CY8" s="1"/>
      <c r="CZ8" s="1" t="s">
        <v>224</v>
      </c>
      <c r="DA8" s="1"/>
      <c r="DB8" s="1"/>
      <c r="DC8" s="1"/>
      <c r="DD8" s="1"/>
      <c r="DE8" s="1"/>
      <c r="DF8" s="1"/>
      <c r="DG8" s="1" t="s">
        <v>224</v>
      </c>
      <c r="DH8" s="1"/>
      <c r="DI8" s="1"/>
      <c r="DJ8" s="1"/>
      <c r="DK8" s="1"/>
      <c r="DL8" s="1"/>
      <c r="DM8" s="1"/>
      <c r="DN8" s="1" t="s">
        <v>224</v>
      </c>
      <c r="DO8" s="1"/>
      <c r="DP8" s="1"/>
      <c r="DQ8" s="1"/>
      <c r="DR8" s="1"/>
      <c r="DS8" s="1"/>
      <c r="DT8" s="1"/>
      <c r="DU8" s="1" t="s">
        <v>224</v>
      </c>
      <c r="DV8" s="1"/>
      <c r="DW8" s="1"/>
      <c r="DX8" s="1"/>
      <c r="DY8" s="1"/>
      <c r="DZ8" s="1"/>
      <c r="EA8" s="1"/>
      <c r="EB8" s="1" t="s">
        <v>224</v>
      </c>
      <c r="EC8" s="1"/>
      <c r="ED8" s="1"/>
      <c r="EE8" s="1"/>
      <c r="EF8" s="1"/>
      <c r="EG8" s="1"/>
      <c r="EH8" s="1"/>
      <c r="EI8" s="1" t="s">
        <v>224</v>
      </c>
      <c r="EJ8" s="1"/>
      <c r="EK8" s="1"/>
      <c r="EL8" s="1"/>
      <c r="EM8" s="1"/>
      <c r="EN8" s="1"/>
      <c r="EO8" s="1"/>
      <c r="EP8" s="1" t="s">
        <v>224</v>
      </c>
      <c r="EQ8" s="1"/>
      <c r="ER8" s="1"/>
      <c r="ES8" s="1"/>
      <c r="ET8" s="1"/>
      <c r="EU8" s="1"/>
      <c r="EV8" s="1"/>
      <c r="EW8" s="1" t="s">
        <v>224</v>
      </c>
      <c r="EX8" s="1"/>
      <c r="EY8" s="1"/>
      <c r="EZ8" s="1"/>
      <c r="FA8" s="1"/>
      <c r="FB8" s="1"/>
      <c r="FC8" s="1"/>
      <c r="FD8" s="1" t="s">
        <v>224</v>
      </c>
      <c r="FE8" s="1"/>
      <c r="FF8" s="1"/>
      <c r="FG8" s="1"/>
      <c r="FH8" s="1"/>
      <c r="FI8" s="1"/>
      <c r="FJ8" s="1"/>
      <c r="FK8" s="1" t="s">
        <v>224</v>
      </c>
      <c r="FL8" s="1"/>
      <c r="FM8" s="1"/>
      <c r="FN8" s="1"/>
      <c r="FO8" s="1"/>
      <c r="FP8" s="1"/>
      <c r="FQ8" s="1"/>
      <c r="FR8" s="1" t="s">
        <v>224</v>
      </c>
      <c r="FS8" s="1"/>
      <c r="FT8" s="1"/>
      <c r="FU8" s="1"/>
      <c r="FV8" s="1"/>
      <c r="FW8" s="1"/>
      <c r="FX8" s="1"/>
      <c r="FY8" s="1" t="s">
        <v>224</v>
      </c>
      <c r="FZ8" s="1"/>
      <c r="GA8" s="1"/>
      <c r="GB8" s="1"/>
      <c r="GC8" s="1"/>
      <c r="GD8" s="1"/>
      <c r="GE8" s="1"/>
      <c r="GF8" s="1" t="s">
        <v>224</v>
      </c>
      <c r="GG8" s="1"/>
      <c r="GH8" s="1"/>
      <c r="GI8" s="1"/>
      <c r="GJ8" s="1"/>
      <c r="GK8" s="1"/>
      <c r="GL8" s="1"/>
      <c r="GM8" s="1" t="s">
        <v>224</v>
      </c>
      <c r="GN8" s="1"/>
      <c r="GO8" s="1"/>
      <c r="GP8" s="1"/>
      <c r="GQ8" s="1"/>
      <c r="GR8" s="1"/>
      <c r="GS8" s="1"/>
      <c r="GT8" s="1" t="s">
        <v>224</v>
      </c>
      <c r="GU8" s="1"/>
      <c r="GV8" s="1"/>
      <c r="GW8" s="1"/>
      <c r="GX8" s="1"/>
      <c r="GY8" s="1"/>
      <c r="GZ8" s="1"/>
      <c r="HA8" s="1" t="s">
        <v>224</v>
      </c>
      <c r="HB8" s="1"/>
      <c r="HC8" s="1"/>
      <c r="HD8" s="1"/>
      <c r="HE8" s="1"/>
      <c r="HF8" s="1"/>
      <c r="HG8" s="1"/>
      <c r="HH8" s="1" t="s">
        <v>224</v>
      </c>
      <c r="HI8" s="1"/>
      <c r="HJ8" s="1"/>
      <c r="HK8" s="1"/>
      <c r="HL8" s="1"/>
      <c r="HM8" s="1"/>
      <c r="HN8" s="1"/>
      <c r="HO8" s="1" t="s">
        <v>224</v>
      </c>
      <c r="HP8" s="1"/>
      <c r="HQ8" s="1"/>
      <c r="HR8" s="1"/>
      <c r="HS8" s="1"/>
      <c r="HT8" s="1"/>
      <c r="HU8" s="1"/>
      <c r="HV8" s="1" t="s">
        <v>224</v>
      </c>
      <c r="HW8" s="1"/>
      <c r="HX8" s="1"/>
      <c r="HY8" s="1"/>
      <c r="HZ8" s="1"/>
      <c r="IA8" s="1"/>
      <c r="IB8" s="1"/>
      <c r="IC8" s="1" t="s">
        <v>224</v>
      </c>
      <c r="ID8" s="1"/>
      <c r="IE8" s="1"/>
      <c r="IF8" s="1"/>
      <c r="IG8" s="1"/>
      <c r="IH8" s="1"/>
      <c r="II8" s="1"/>
      <c r="IJ8" s="1" t="s">
        <v>224</v>
      </c>
      <c r="IK8" s="1"/>
      <c r="IL8" s="1"/>
      <c r="IM8" s="1"/>
      <c r="IN8" s="1"/>
      <c r="IO8" s="1"/>
      <c r="IP8" s="1"/>
      <c r="IQ8" s="1" t="s">
        <v>224</v>
      </c>
      <c r="IR8" s="1"/>
      <c r="IS8" s="1"/>
    </row>
    <row r="9" spans="1:255" ht="12.75" customHeight="1" x14ac:dyDescent="0.2">
      <c r="A9" s="6" t="s">
        <v>21</v>
      </c>
      <c r="B9" s="6"/>
      <c r="D9" s="176"/>
      <c r="E9" s="9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</row>
    <row r="10" spans="1:255" ht="15" x14ac:dyDescent="0.2">
      <c r="A10" s="6" t="s">
        <v>207</v>
      </c>
      <c r="B10" s="6"/>
      <c r="D10" s="176"/>
      <c r="E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55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</row>
    <row r="12" spans="1:255" x14ac:dyDescent="0.25">
      <c r="A12" s="6" t="s">
        <v>4</v>
      </c>
      <c r="B12" s="6"/>
      <c r="D12" s="92"/>
      <c r="N12" s="10"/>
      <c r="O12" s="10"/>
    </row>
    <row r="13" spans="1:255" ht="13.5" thickBot="1" x14ac:dyDescent="0.3">
      <c r="B13" s="1">
        <v>1</v>
      </c>
      <c r="C13" s="2">
        <f>+B13+1</f>
        <v>2</v>
      </c>
      <c r="D13" s="2">
        <f t="shared" ref="D13:BY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>+AE13+1</f>
        <v>31</v>
      </c>
      <c r="AG13" s="2">
        <f t="shared" si="3"/>
        <v>32</v>
      </c>
      <c r="AH13" s="2">
        <f t="shared" si="3"/>
        <v>33</v>
      </c>
      <c r="AI13" s="2"/>
      <c r="AJ13" s="2">
        <f>+AH13+1</f>
        <v>34</v>
      </c>
      <c r="AK13" s="2">
        <f t="shared" ref="AK13:AS13" si="4">+AJ13+1</f>
        <v>35</v>
      </c>
      <c r="AL13" s="2">
        <f t="shared" si="4"/>
        <v>36</v>
      </c>
      <c r="AM13" s="2">
        <f t="shared" si="4"/>
        <v>37</v>
      </c>
      <c r="AN13" s="2">
        <f t="shared" si="4"/>
        <v>38</v>
      </c>
      <c r="AO13" s="2">
        <f t="shared" si="4"/>
        <v>39</v>
      </c>
      <c r="AP13" s="2">
        <f t="shared" si="4"/>
        <v>40</v>
      </c>
      <c r="AQ13" s="2">
        <f t="shared" si="4"/>
        <v>41</v>
      </c>
      <c r="AR13" s="2">
        <f t="shared" si="4"/>
        <v>42</v>
      </c>
      <c r="AS13" s="2">
        <f t="shared" si="4"/>
        <v>43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>
        <f>+AS13+1</f>
        <v>44</v>
      </c>
      <c r="BL13" s="2">
        <f t="shared" si="3"/>
        <v>45</v>
      </c>
      <c r="BM13" s="2">
        <f t="shared" si="3"/>
        <v>46</v>
      </c>
      <c r="BN13" s="2">
        <f t="shared" si="3"/>
        <v>47</v>
      </c>
      <c r="BO13" s="2">
        <f t="shared" si="3"/>
        <v>48</v>
      </c>
      <c r="BP13" s="2">
        <f t="shared" si="3"/>
        <v>49</v>
      </c>
      <c r="BQ13" s="2">
        <f t="shared" si="3"/>
        <v>50</v>
      </c>
      <c r="BR13" s="2">
        <f t="shared" si="3"/>
        <v>51</v>
      </c>
      <c r="BS13" s="2">
        <f t="shared" si="3"/>
        <v>52</v>
      </c>
      <c r="BT13" s="2">
        <f t="shared" si="3"/>
        <v>53</v>
      </c>
      <c r="BU13" s="2">
        <f t="shared" si="3"/>
        <v>54</v>
      </c>
      <c r="BV13" s="2">
        <f t="shared" si="3"/>
        <v>55</v>
      </c>
      <c r="BW13" s="2">
        <f t="shared" si="3"/>
        <v>56</v>
      </c>
      <c r="BX13" s="2">
        <f t="shared" si="3"/>
        <v>57</v>
      </c>
      <c r="BY13" s="2">
        <f t="shared" si="3"/>
        <v>58</v>
      </c>
    </row>
    <row r="14" spans="1:255" ht="19.5" customHeight="1" thickBot="1" x14ac:dyDescent="0.3">
      <c r="E14" s="343" t="s">
        <v>34</v>
      </c>
      <c r="F14" s="344"/>
      <c r="G14" s="344"/>
      <c r="H14" s="344"/>
      <c r="I14" s="389"/>
      <c r="J14" s="389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N14" s="354"/>
      <c r="BT14" s="16"/>
      <c r="BU14" s="16"/>
      <c r="BV14" s="16"/>
      <c r="BW14" s="16"/>
      <c r="BX14" s="16"/>
      <c r="BY14" s="16"/>
      <c r="BZ14" s="16"/>
    </row>
    <row r="15" spans="1:255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59"/>
      <c r="K15" s="159"/>
      <c r="L15" s="160"/>
      <c r="M15" s="161"/>
      <c r="N15" s="159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6"/>
      <c r="Y15" s="96"/>
      <c r="Z15" s="96"/>
      <c r="AA15" s="96"/>
      <c r="AB15" s="96"/>
      <c r="AC15" s="96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11" t="s">
        <v>16</v>
      </c>
      <c r="BN15" s="11" t="s">
        <v>17</v>
      </c>
      <c r="BO15" s="294" t="s">
        <v>222</v>
      </c>
      <c r="BT15" s="18"/>
      <c r="BU15" s="18"/>
      <c r="BV15" s="18"/>
      <c r="BW15" s="18"/>
      <c r="BX15" s="18"/>
      <c r="BY15" s="18"/>
      <c r="BZ15" s="18"/>
    </row>
    <row r="16" spans="1:255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205"/>
      <c r="J16" s="205"/>
      <c r="K16" s="147"/>
      <c r="L16" s="148"/>
      <c r="M16" s="149"/>
      <c r="N16" s="147"/>
      <c r="O16" s="33">
        <f t="shared" ref="O16:O25" si="5"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5">
        <f>+O16-Q16</f>
        <v>0</v>
      </c>
      <c r="X16" s="97"/>
      <c r="Y16" s="97"/>
      <c r="Z16" s="97"/>
      <c r="AA16" s="95"/>
      <c r="AB16" s="99"/>
      <c r="AC16" s="95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7">
        <f t="shared" ref="BM16:BM25" si="6">SUM(X16:BL16)</f>
        <v>0</v>
      </c>
      <c r="BN16" s="17">
        <f t="shared" ref="BN16:BN25" si="7">+W16-BM16</f>
        <v>0</v>
      </c>
      <c r="BO16" s="295">
        <f t="shared" ref="BO16:BO25" si="8">BM16-P16</f>
        <v>0</v>
      </c>
      <c r="BT16" s="18"/>
      <c r="BU16" s="18"/>
      <c r="BV16" s="18"/>
      <c r="BW16" s="18"/>
      <c r="BX16" s="18"/>
      <c r="BY16" s="18"/>
      <c r="BZ16" s="18"/>
    </row>
    <row r="17" spans="1:67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82"/>
      <c r="J17" s="182"/>
      <c r="K17" s="147"/>
      <c r="L17" s="148"/>
      <c r="M17" s="149"/>
      <c r="N17" s="147"/>
      <c r="O17" s="33">
        <f t="shared" si="5"/>
        <v>0</v>
      </c>
      <c r="P17" s="95"/>
      <c r="Q17" s="29">
        <f t="shared" ref="Q17:Q25" si="9">+SUM(L17:N17)</f>
        <v>0</v>
      </c>
      <c r="R17" s="35">
        <f t="shared" ref="R17:R25" si="10">IF(P17&gt;O17,P17-Q17-O17,0)</f>
        <v>0</v>
      </c>
      <c r="S17" s="36">
        <f t="shared" ref="S17:S25" si="11">IF(P17="",0,IF(O17&gt;P17,O17-P17-Q17,0))</f>
        <v>0</v>
      </c>
      <c r="U17" s="88"/>
      <c r="V17" s="19">
        <f t="shared" ref="V17:V25" si="12">U17-O17</f>
        <v>0</v>
      </c>
      <c r="W17" s="15">
        <f t="shared" ref="W17:W25" si="13">+O17-Q17</f>
        <v>0</v>
      </c>
      <c r="X17" s="97"/>
      <c r="Y17" s="97"/>
      <c r="Z17" s="97"/>
      <c r="AA17" s="95"/>
      <c r="AB17" s="95"/>
      <c r="AC17" s="95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7">
        <f t="shared" si="6"/>
        <v>0</v>
      </c>
      <c r="BN17" s="19">
        <f t="shared" si="7"/>
        <v>0</v>
      </c>
      <c r="BO17" s="295">
        <f t="shared" si="8"/>
        <v>0</v>
      </c>
    </row>
    <row r="18" spans="1:67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206"/>
      <c r="J18" s="206"/>
      <c r="K18" s="147"/>
      <c r="L18" s="148"/>
      <c r="M18" s="149"/>
      <c r="N18" s="147"/>
      <c r="O18" s="33">
        <f t="shared" si="5"/>
        <v>0</v>
      </c>
      <c r="P18" s="95"/>
      <c r="Q18" s="29">
        <f t="shared" si="9"/>
        <v>0</v>
      </c>
      <c r="R18" s="35">
        <f t="shared" si="10"/>
        <v>0</v>
      </c>
      <c r="S18" s="36">
        <f t="shared" si="11"/>
        <v>0</v>
      </c>
      <c r="U18" s="88"/>
      <c r="V18" s="19">
        <f t="shared" si="12"/>
        <v>0</v>
      </c>
      <c r="W18" s="15">
        <f t="shared" si="13"/>
        <v>0</v>
      </c>
      <c r="X18" s="95"/>
      <c r="Y18" s="97"/>
      <c r="Z18" s="97"/>
      <c r="AA18" s="95"/>
      <c r="AB18" s="95"/>
      <c r="AC18" s="95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7">
        <f t="shared" si="6"/>
        <v>0</v>
      </c>
      <c r="BN18" s="19">
        <f t="shared" si="7"/>
        <v>0</v>
      </c>
      <c r="BO18" s="295">
        <f t="shared" si="8"/>
        <v>0</v>
      </c>
    </row>
    <row r="19" spans="1:67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82"/>
      <c r="J19" s="182"/>
      <c r="K19" s="147"/>
      <c r="L19" s="148"/>
      <c r="M19" s="149"/>
      <c r="N19" s="147"/>
      <c r="O19" s="33">
        <f t="shared" si="5"/>
        <v>0</v>
      </c>
      <c r="P19" s="95"/>
      <c r="Q19" s="29">
        <f t="shared" si="9"/>
        <v>0</v>
      </c>
      <c r="R19" s="35">
        <f t="shared" si="10"/>
        <v>0</v>
      </c>
      <c r="S19" s="36">
        <f t="shared" si="11"/>
        <v>0</v>
      </c>
      <c r="T19" s="20"/>
      <c r="U19" s="89"/>
      <c r="V19" s="19">
        <f t="shared" si="12"/>
        <v>0</v>
      </c>
      <c r="W19" s="15">
        <f t="shared" si="13"/>
        <v>0</v>
      </c>
      <c r="X19" s="95"/>
      <c r="Y19" s="97"/>
      <c r="Z19" s="97"/>
      <c r="AA19" s="95"/>
      <c r="AB19" s="95"/>
      <c r="AC19" s="95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7">
        <f t="shared" si="6"/>
        <v>0</v>
      </c>
      <c r="BN19" s="19">
        <f t="shared" si="7"/>
        <v>0</v>
      </c>
      <c r="BO19" s="295">
        <f t="shared" si="8"/>
        <v>0</v>
      </c>
    </row>
    <row r="20" spans="1:67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82"/>
      <c r="J20" s="182"/>
      <c r="K20" s="147"/>
      <c r="L20" s="148"/>
      <c r="M20" s="149"/>
      <c r="N20" s="147"/>
      <c r="O20" s="33">
        <f t="shared" si="5"/>
        <v>0</v>
      </c>
      <c r="P20" s="95"/>
      <c r="Q20" s="29">
        <f t="shared" si="9"/>
        <v>0</v>
      </c>
      <c r="R20" s="35">
        <f t="shared" si="10"/>
        <v>0</v>
      </c>
      <c r="S20" s="36">
        <f t="shared" si="11"/>
        <v>0</v>
      </c>
      <c r="U20" s="88"/>
      <c r="V20" s="19">
        <f t="shared" si="12"/>
        <v>0</v>
      </c>
      <c r="W20" s="15">
        <f t="shared" si="13"/>
        <v>0</v>
      </c>
      <c r="X20" s="95"/>
      <c r="Y20" s="98"/>
      <c r="Z20" s="98"/>
      <c r="AA20" s="95"/>
      <c r="AB20" s="95"/>
      <c r="AC20" s="95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7">
        <f t="shared" si="6"/>
        <v>0</v>
      </c>
      <c r="BN20" s="19">
        <f t="shared" si="7"/>
        <v>0</v>
      </c>
      <c r="BO20" s="295">
        <f t="shared" si="8"/>
        <v>0</v>
      </c>
    </row>
    <row r="21" spans="1:67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7"/>
      <c r="K21" s="147"/>
      <c r="L21" s="148"/>
      <c r="M21" s="149"/>
      <c r="N21" s="147"/>
      <c r="O21" s="33">
        <f t="shared" si="5"/>
        <v>0</v>
      </c>
      <c r="P21" s="95"/>
      <c r="Q21" s="29">
        <f t="shared" si="9"/>
        <v>0</v>
      </c>
      <c r="R21" s="35">
        <f t="shared" si="10"/>
        <v>0</v>
      </c>
      <c r="S21" s="36">
        <f t="shared" si="11"/>
        <v>0</v>
      </c>
      <c r="U21" s="88"/>
      <c r="V21" s="19">
        <f t="shared" si="12"/>
        <v>0</v>
      </c>
      <c r="W21" s="15">
        <f t="shared" si="13"/>
        <v>0</v>
      </c>
      <c r="X21" s="95"/>
      <c r="Y21" s="95"/>
      <c r="Z21" s="95"/>
      <c r="AA21" s="95"/>
      <c r="AB21" s="94"/>
      <c r="AC21" s="95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7">
        <f t="shared" si="6"/>
        <v>0</v>
      </c>
      <c r="BN21" s="19">
        <f t="shared" si="7"/>
        <v>0</v>
      </c>
      <c r="BO21" s="295">
        <f t="shared" si="8"/>
        <v>0</v>
      </c>
    </row>
    <row r="22" spans="1:67" s="18" customFormat="1" ht="19.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82"/>
      <c r="J22" s="182"/>
      <c r="K22" s="147"/>
      <c r="L22" s="152"/>
      <c r="M22" s="150"/>
      <c r="N22" s="147"/>
      <c r="O22" s="33">
        <f t="shared" si="5"/>
        <v>0</v>
      </c>
      <c r="P22" s="95"/>
      <c r="Q22" s="29">
        <f t="shared" si="9"/>
        <v>0</v>
      </c>
      <c r="R22" s="35">
        <f t="shared" si="10"/>
        <v>0</v>
      </c>
      <c r="S22" s="36">
        <f t="shared" si="11"/>
        <v>0</v>
      </c>
      <c r="U22" s="88"/>
      <c r="V22" s="19">
        <f t="shared" si="12"/>
        <v>0</v>
      </c>
      <c r="W22" s="15">
        <f t="shared" si="13"/>
        <v>0</v>
      </c>
      <c r="X22" s="95"/>
      <c r="Y22" s="95"/>
      <c r="Z22" s="95"/>
      <c r="AA22" s="95"/>
      <c r="AB22" s="95"/>
      <c r="AC22" s="95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7">
        <f t="shared" si="6"/>
        <v>0</v>
      </c>
      <c r="BN22" s="19">
        <f t="shared" si="7"/>
        <v>0</v>
      </c>
      <c r="BO22" s="295">
        <f t="shared" si="8"/>
        <v>0</v>
      </c>
    </row>
    <row r="23" spans="1:67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82"/>
      <c r="J23" s="182"/>
      <c r="K23" s="147"/>
      <c r="L23" s="152"/>
      <c r="M23" s="150"/>
      <c r="N23" s="147"/>
      <c r="O23" s="33">
        <f t="shared" si="5"/>
        <v>0</v>
      </c>
      <c r="P23" s="95"/>
      <c r="Q23" s="29">
        <f t="shared" si="9"/>
        <v>0</v>
      </c>
      <c r="R23" s="35">
        <f t="shared" si="10"/>
        <v>0</v>
      </c>
      <c r="S23" s="36">
        <f t="shared" si="11"/>
        <v>0</v>
      </c>
      <c r="U23" s="88"/>
      <c r="V23" s="19">
        <f t="shared" si="12"/>
        <v>0</v>
      </c>
      <c r="W23" s="15">
        <f t="shared" si="13"/>
        <v>0</v>
      </c>
      <c r="X23" s="95"/>
      <c r="Y23" s="95"/>
      <c r="Z23" s="95"/>
      <c r="AA23" s="95"/>
      <c r="AB23" s="95"/>
      <c r="AC23" s="95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7">
        <f t="shared" si="6"/>
        <v>0</v>
      </c>
      <c r="BN23" s="19">
        <f t="shared" si="7"/>
        <v>0</v>
      </c>
      <c r="BO23" s="295">
        <f t="shared" si="8"/>
        <v>0</v>
      </c>
    </row>
    <row r="24" spans="1:67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82"/>
      <c r="K24" s="147"/>
      <c r="L24" s="152"/>
      <c r="M24" s="150"/>
      <c r="N24" s="147"/>
      <c r="O24" s="33">
        <f t="shared" si="5"/>
        <v>0</v>
      </c>
      <c r="P24" s="95"/>
      <c r="Q24" s="29">
        <f t="shared" si="9"/>
        <v>0</v>
      </c>
      <c r="R24" s="35">
        <f t="shared" si="10"/>
        <v>0</v>
      </c>
      <c r="S24" s="36">
        <f t="shared" si="11"/>
        <v>0</v>
      </c>
      <c r="U24" s="88"/>
      <c r="V24" s="19">
        <f t="shared" si="12"/>
        <v>0</v>
      </c>
      <c r="W24" s="15">
        <f t="shared" si="13"/>
        <v>0</v>
      </c>
      <c r="X24" s="95"/>
      <c r="Y24" s="95"/>
      <c r="Z24" s="95"/>
      <c r="AA24" s="95"/>
      <c r="AB24" s="95"/>
      <c r="AC24" s="95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7">
        <f t="shared" si="6"/>
        <v>0</v>
      </c>
      <c r="BN24" s="19">
        <f t="shared" si="7"/>
        <v>0</v>
      </c>
      <c r="BO24" s="295">
        <f t="shared" si="8"/>
        <v>0</v>
      </c>
    </row>
    <row r="25" spans="1:67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83"/>
      <c r="K25" s="156"/>
      <c r="L25" s="153"/>
      <c r="M25" s="155"/>
      <c r="N25" s="156"/>
      <c r="O25" s="33">
        <f t="shared" si="5"/>
        <v>0</v>
      </c>
      <c r="P25" s="39"/>
      <c r="Q25" s="29">
        <f t="shared" si="9"/>
        <v>0</v>
      </c>
      <c r="R25" s="35">
        <f t="shared" si="10"/>
        <v>0</v>
      </c>
      <c r="S25" s="36">
        <f t="shared" si="11"/>
        <v>0</v>
      </c>
      <c r="U25" s="88"/>
      <c r="V25" s="19">
        <f t="shared" si="12"/>
        <v>0</v>
      </c>
      <c r="W25" s="15">
        <f t="shared" si="13"/>
        <v>0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7">
        <f t="shared" si="6"/>
        <v>0</v>
      </c>
      <c r="BN25" s="19">
        <f t="shared" si="7"/>
        <v>0</v>
      </c>
      <c r="BO25" s="295">
        <f t="shared" si="8"/>
        <v>0</v>
      </c>
    </row>
    <row r="26" spans="1:67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67" s="18" customFormat="1" ht="13.35" customHeight="1" x14ac:dyDescent="0.25">
      <c r="A27" s="177"/>
      <c r="B27" s="23"/>
      <c r="C27" s="45"/>
      <c r="D27" s="46"/>
      <c r="E27" s="28"/>
      <c r="F27" s="17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67" s="18" customFormat="1" ht="13.35" customHeight="1" thickBot="1" x14ac:dyDescent="0.3">
      <c r="A28" s="111"/>
      <c r="B28" s="196"/>
      <c r="C28" s="197"/>
      <c r="D28" s="198"/>
      <c r="E28" s="188"/>
      <c r="F28" s="188"/>
      <c r="G28" s="179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99"/>
      <c r="S28" s="200"/>
    </row>
    <row r="29" spans="1:67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  <c r="AO29" s="81"/>
      <c r="AP29" s="81"/>
      <c r="AQ29" s="81"/>
      <c r="AR29" s="81"/>
      <c r="AS29" s="81"/>
      <c r="AT29" s="81"/>
      <c r="AU29" s="81"/>
      <c r="AV29" s="81"/>
      <c r="AW29" s="81"/>
      <c r="AX29" s="81"/>
      <c r="AY29" s="81"/>
      <c r="AZ29" s="81"/>
      <c r="BA29" s="81"/>
      <c r="BB29" s="81"/>
      <c r="BC29" s="81"/>
      <c r="BD29" s="81"/>
      <c r="BE29" s="81"/>
      <c r="BF29" s="81"/>
      <c r="BG29" s="81"/>
      <c r="BH29" s="81"/>
      <c r="BI29" s="81"/>
      <c r="BJ29" s="81"/>
      <c r="BK29" s="81"/>
      <c r="BL29" s="81"/>
      <c r="BM29" s="81"/>
      <c r="BN29" s="81"/>
    </row>
    <row r="30" spans="1:67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67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67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341"/>
      <c r="Q32" s="341"/>
      <c r="R32" s="341"/>
      <c r="S32" s="341"/>
    </row>
    <row r="33" spans="3:78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42" t="s">
        <v>20</v>
      </c>
      <c r="Q33" s="342"/>
      <c r="R33" s="342"/>
      <c r="S33" s="342"/>
    </row>
    <row r="34" spans="3:78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3:78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BT35" s="1"/>
      <c r="BU35" s="1"/>
      <c r="BV35" s="1"/>
      <c r="BW35" s="1"/>
      <c r="BX35" s="1"/>
      <c r="BY35" s="1"/>
      <c r="BZ35" s="1"/>
    </row>
    <row r="36" spans="3:78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BT36" s="1"/>
      <c r="BU36" s="1"/>
      <c r="BV36" s="1"/>
      <c r="BW36" s="1"/>
      <c r="BX36" s="1"/>
      <c r="BY36" s="1"/>
      <c r="BZ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_1"/>
    <protectedRange sqref="B16:B25 U16:U25 E15:N25 X15:BL25" name="Rango1_3"/>
    <protectedRange sqref="S7:S10" name="Rango1_3_1_1"/>
    <protectedRange sqref="Q7:R10 D7:D10 D12" name="Rango1_3_2"/>
    <protectedRange sqref="D11" name="Rango1_3_1"/>
  </protectedRanges>
  <mergeCells count="227">
    <mergeCell ref="A26:D26"/>
    <mergeCell ref="P32:Q32"/>
    <mergeCell ref="R32:S32"/>
    <mergeCell ref="P33:S33"/>
    <mergeCell ref="E14:K14"/>
    <mergeCell ref="L14:N14"/>
    <mergeCell ref="O14:Q14"/>
    <mergeCell ref="R14:S14"/>
    <mergeCell ref="W14:BN14"/>
    <mergeCell ref="IS4:IS6"/>
    <mergeCell ref="E5:G5"/>
    <mergeCell ref="H5:P5"/>
    <mergeCell ref="Q5:S5"/>
    <mergeCell ref="IM4:IM6"/>
    <mergeCell ref="IN4:IN6"/>
    <mergeCell ref="IO4:IO6"/>
    <mergeCell ref="IP4:IP6"/>
    <mergeCell ref="IQ4:IQ6"/>
    <mergeCell ref="IR4:IR6"/>
    <mergeCell ref="IG4:IG6"/>
    <mergeCell ref="IH4:IH6"/>
    <mergeCell ref="II4:II6"/>
    <mergeCell ref="IJ4:IJ6"/>
    <mergeCell ref="IK4:IK6"/>
    <mergeCell ref="IL4:IL6"/>
    <mergeCell ref="IA4:IA6"/>
    <mergeCell ref="IB4:IB6"/>
    <mergeCell ref="IC4:IC6"/>
    <mergeCell ref="ID4:ID6"/>
    <mergeCell ref="IE4:IE6"/>
    <mergeCell ref="IF4:IF6"/>
    <mergeCell ref="HU4:HU6"/>
    <mergeCell ref="HV4:HV6"/>
    <mergeCell ref="HW4:HW6"/>
    <mergeCell ref="HX4:HX6"/>
    <mergeCell ref="HY4:HY6"/>
    <mergeCell ref="HZ4:HZ6"/>
    <mergeCell ref="HO4:HO6"/>
    <mergeCell ref="HP4:HP6"/>
    <mergeCell ref="HQ4:HQ6"/>
    <mergeCell ref="HR4:HR6"/>
    <mergeCell ref="HS4:HS6"/>
    <mergeCell ref="HT4:HT6"/>
    <mergeCell ref="HI4:HI6"/>
    <mergeCell ref="HJ4:HJ6"/>
    <mergeCell ref="HK4:HK6"/>
    <mergeCell ref="HL4:HL6"/>
    <mergeCell ref="HM4:HM6"/>
    <mergeCell ref="HN4:HN6"/>
    <mergeCell ref="HC4:HC6"/>
    <mergeCell ref="HD4:HD6"/>
    <mergeCell ref="HE4:HE6"/>
    <mergeCell ref="HF4:HF6"/>
    <mergeCell ref="HG4:HG6"/>
    <mergeCell ref="HH4:HH6"/>
    <mergeCell ref="GW4:GW6"/>
    <mergeCell ref="GX4:GX6"/>
    <mergeCell ref="GY4:GY6"/>
    <mergeCell ref="GZ4:GZ6"/>
    <mergeCell ref="HA4:HA6"/>
    <mergeCell ref="HB4:HB6"/>
    <mergeCell ref="GQ4:GQ6"/>
    <mergeCell ref="GR4:GR6"/>
    <mergeCell ref="GS4:GS6"/>
    <mergeCell ref="GT4:GT6"/>
    <mergeCell ref="GU4:GU6"/>
    <mergeCell ref="GV4:GV6"/>
    <mergeCell ref="GK4:GK6"/>
    <mergeCell ref="GL4:GL6"/>
    <mergeCell ref="GM4:GM6"/>
    <mergeCell ref="GN4:GN6"/>
    <mergeCell ref="GO4:GO6"/>
    <mergeCell ref="GP4:GP6"/>
    <mergeCell ref="GE4:GE6"/>
    <mergeCell ref="GF4:GF6"/>
    <mergeCell ref="GG4:GG6"/>
    <mergeCell ref="GH4:GH6"/>
    <mergeCell ref="GI4:GI6"/>
    <mergeCell ref="GJ4:GJ6"/>
    <mergeCell ref="FY4:FY6"/>
    <mergeCell ref="FZ4:FZ6"/>
    <mergeCell ref="GA4:GA6"/>
    <mergeCell ref="GB4:GB6"/>
    <mergeCell ref="GC4:GC6"/>
    <mergeCell ref="GD4:GD6"/>
    <mergeCell ref="FS4:FS6"/>
    <mergeCell ref="FT4:FT6"/>
    <mergeCell ref="FU4:FU6"/>
    <mergeCell ref="FV4:FV6"/>
    <mergeCell ref="FW4:FW6"/>
    <mergeCell ref="FX4:FX6"/>
    <mergeCell ref="FM4:FM6"/>
    <mergeCell ref="FN4:FN6"/>
    <mergeCell ref="FO4:FO6"/>
    <mergeCell ref="FP4:FP6"/>
    <mergeCell ref="FQ4:FQ6"/>
    <mergeCell ref="FR4:FR6"/>
    <mergeCell ref="FG4:FG6"/>
    <mergeCell ref="FH4:FH6"/>
    <mergeCell ref="FI4:FI6"/>
    <mergeCell ref="FJ4:FJ6"/>
    <mergeCell ref="FK4:FK6"/>
    <mergeCell ref="FL4:FL6"/>
    <mergeCell ref="FA4:FA6"/>
    <mergeCell ref="FB4:FB6"/>
    <mergeCell ref="FC4:FC6"/>
    <mergeCell ref="FD4:FD6"/>
    <mergeCell ref="FE4:FE6"/>
    <mergeCell ref="FF4:FF6"/>
    <mergeCell ref="EU4:EU6"/>
    <mergeCell ref="EV4:EV6"/>
    <mergeCell ref="EW4:EW6"/>
    <mergeCell ref="EX4:EX6"/>
    <mergeCell ref="EY4:EY6"/>
    <mergeCell ref="EZ4:EZ6"/>
    <mergeCell ref="EO4:EO6"/>
    <mergeCell ref="EP4:EP6"/>
    <mergeCell ref="EQ4:EQ6"/>
    <mergeCell ref="ER4:ER6"/>
    <mergeCell ref="ES4:ES6"/>
    <mergeCell ref="ET4:ET6"/>
    <mergeCell ref="EI4:EI6"/>
    <mergeCell ref="EJ4:EJ6"/>
    <mergeCell ref="EK4:EK6"/>
    <mergeCell ref="EL4:EL6"/>
    <mergeCell ref="EM4:EM6"/>
    <mergeCell ref="EN4:EN6"/>
    <mergeCell ref="EC4:EC6"/>
    <mergeCell ref="ED4:ED6"/>
    <mergeCell ref="EE4:EE6"/>
    <mergeCell ref="EF4:EF6"/>
    <mergeCell ref="EG4:EG6"/>
    <mergeCell ref="EH4:EH6"/>
    <mergeCell ref="DW4:DW6"/>
    <mergeCell ref="DX4:DX6"/>
    <mergeCell ref="DY4:DY6"/>
    <mergeCell ref="DZ4:DZ6"/>
    <mergeCell ref="EA4:EA6"/>
    <mergeCell ref="EB4:EB6"/>
    <mergeCell ref="DQ4:DQ6"/>
    <mergeCell ref="DR4:DR6"/>
    <mergeCell ref="DS4:DS6"/>
    <mergeCell ref="DT4:DT6"/>
    <mergeCell ref="DU4:DU6"/>
    <mergeCell ref="DV4:DV6"/>
    <mergeCell ref="DK4:DK6"/>
    <mergeCell ref="DL4:DL6"/>
    <mergeCell ref="DM4:DM6"/>
    <mergeCell ref="DN4:DN6"/>
    <mergeCell ref="DO4:DO6"/>
    <mergeCell ref="DP4:DP6"/>
    <mergeCell ref="DG4:DG6"/>
    <mergeCell ref="DH4:DH6"/>
    <mergeCell ref="DI4:DI6"/>
    <mergeCell ref="DJ4:DJ6"/>
    <mergeCell ref="CY4:CY6"/>
    <mergeCell ref="CZ4:CZ6"/>
    <mergeCell ref="DA4:DA6"/>
    <mergeCell ref="DB4:DB6"/>
    <mergeCell ref="DC4:DC6"/>
    <mergeCell ref="DD4:DD6"/>
    <mergeCell ref="CX4:CX6"/>
    <mergeCell ref="CM4:CM6"/>
    <mergeCell ref="CN4:CN6"/>
    <mergeCell ref="CO4:CO6"/>
    <mergeCell ref="CP4:CP6"/>
    <mergeCell ref="CQ4:CQ6"/>
    <mergeCell ref="CR4:CR6"/>
    <mergeCell ref="DE4:DE6"/>
    <mergeCell ref="DF4:DF6"/>
    <mergeCell ref="CC4:CC6"/>
    <mergeCell ref="CD4:CD6"/>
    <mergeCell ref="CE4:CE6"/>
    <mergeCell ref="CF4:CF6"/>
    <mergeCell ref="CS4:CS6"/>
    <mergeCell ref="CT4:CT6"/>
    <mergeCell ref="CU4:CU6"/>
    <mergeCell ref="CV4:CV6"/>
    <mergeCell ref="CW4:CW6"/>
    <mergeCell ref="IF1:IL1"/>
    <mergeCell ref="IM1:IS1"/>
    <mergeCell ref="Q2:S2"/>
    <mergeCell ref="FU1:GA1"/>
    <mergeCell ref="GB1:GH1"/>
    <mergeCell ref="GI1:GO1"/>
    <mergeCell ref="GP1:GV1"/>
    <mergeCell ref="GW1:HC1"/>
    <mergeCell ref="HD1:HJ1"/>
    <mergeCell ref="EE1:EK1"/>
    <mergeCell ref="EL1:ER1"/>
    <mergeCell ref="ES1:EY1"/>
    <mergeCell ref="EZ1:FF1"/>
    <mergeCell ref="FG1:FM1"/>
    <mergeCell ref="FN1:FT1"/>
    <mergeCell ref="CO1:CU1"/>
    <mergeCell ref="CV1:DB1"/>
    <mergeCell ref="DC1:DI1"/>
    <mergeCell ref="DJ1:DP1"/>
    <mergeCell ref="DQ1:DW1"/>
    <mergeCell ref="DX1:ED1"/>
    <mergeCell ref="HK1:HQ1"/>
    <mergeCell ref="HR1:HX1"/>
    <mergeCell ref="HY1:IE1"/>
    <mergeCell ref="A1:D5"/>
    <mergeCell ref="E1:P2"/>
    <mergeCell ref="Q1:S1"/>
    <mergeCell ref="BT1:BZ1"/>
    <mergeCell ref="CA1:CG1"/>
    <mergeCell ref="CH1:CN1"/>
    <mergeCell ref="E3:P4"/>
    <mergeCell ref="Q3:S3"/>
    <mergeCell ref="Q4:S4"/>
    <mergeCell ref="BT4:BT6"/>
    <mergeCell ref="BU4:BU6"/>
    <mergeCell ref="BV4:BV6"/>
    <mergeCell ref="BW4:BW6"/>
    <mergeCell ref="BX4:BX6"/>
    <mergeCell ref="BY4:BY6"/>
    <mergeCell ref="BZ4:BZ6"/>
    <mergeCell ref="CG4:CG6"/>
    <mergeCell ref="CH4:CH6"/>
    <mergeCell ref="CI4:CI6"/>
    <mergeCell ref="CJ4:CJ6"/>
    <mergeCell ref="CK4:CK6"/>
    <mergeCell ref="CL4:CL6"/>
    <mergeCell ref="CA4:CA6"/>
    <mergeCell ref="CB4:CB6"/>
  </mergeCells>
  <conditionalFormatting sqref="D8">
    <cfRule type="duplicateValues" dxfId="692" priority="10"/>
  </conditionalFormatting>
  <conditionalFormatting sqref="Q7">
    <cfRule type="duplicateValues" dxfId="691" priority="9"/>
  </conditionalFormatting>
  <conditionalFormatting sqref="Q8">
    <cfRule type="duplicateValues" dxfId="690" priority="8"/>
  </conditionalFormatting>
  <conditionalFormatting sqref="Q10">
    <cfRule type="duplicateValues" dxfId="689" priority="7"/>
  </conditionalFormatting>
  <conditionalFormatting sqref="V16:BN25">
    <cfRule type="cellIs" dxfId="688" priority="4" operator="equal">
      <formula>0</formula>
    </cfRule>
  </conditionalFormatting>
  <conditionalFormatting sqref="BN16:BN25">
    <cfRule type="cellIs" dxfId="687" priority="3" operator="lessThan">
      <formula>0</formula>
    </cfRule>
  </conditionalFormatting>
  <conditionalFormatting sqref="BO16:BO25">
    <cfRule type="cellIs" dxfId="686" priority="1" operator="lessThan">
      <formula>0</formula>
    </cfRule>
    <cfRule type="cellIs" dxfId="685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7030A0"/>
  </sheetPr>
  <dimension ref="A1:HO36"/>
  <sheetViews>
    <sheetView view="pageBreakPreview" topLeftCell="A12" zoomScaleNormal="95" zoomScaleSheetLayoutView="100" workbookViewId="0">
      <pane xSplit="4" topLeftCell="E1" activePane="topRight" state="frozen"/>
      <selection activeCell="AP8" sqref="AP8"/>
      <selection pane="topRight" activeCell="V15" sqref="V15:AA25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6" width="6.5703125" style="1" customWidth="1"/>
    <col min="27" max="27" width="6" style="1" customWidth="1"/>
    <col min="28" max="28" width="5.5703125" style="1" customWidth="1"/>
    <col min="29" max="31" width="4.5703125" style="1" customWidth="1"/>
    <col min="32" max="32" width="4.42578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I2" s="80">
        <v>217</v>
      </c>
      <c r="AJ2" s="80">
        <f>D8</f>
        <v>0</v>
      </c>
      <c r="AK2" s="80">
        <f>O10</f>
        <v>0</v>
      </c>
      <c r="AL2" s="80">
        <f>O9</f>
        <v>0</v>
      </c>
      <c r="AM2" s="82">
        <f>O7</f>
        <v>0</v>
      </c>
      <c r="AN2" s="83">
        <f>IFERROR(VLOOKUP(AN1,$B$16:$AH$25,$S$13,FALSE),0)</f>
        <v>0</v>
      </c>
      <c r="AO2" s="84">
        <f>IFERROR(VLOOKUP(AN1,$B$16:$AH$25,$M$13,FALSE),0)</f>
        <v>0</v>
      </c>
      <c r="AP2" s="84">
        <f>IFERROR(VLOOKUP(AN1,$B$16:$AH$25,$T$13,FALSE),0)</f>
        <v>0</v>
      </c>
      <c r="AQ2" s="84">
        <f>IFERROR(VLOOKUP(AN1,$B$16:$AH$25,$N$13,FALSE),0)</f>
        <v>0</v>
      </c>
      <c r="AR2" s="84">
        <f>IFERROR(VLOOKUP(AN1,$B$16:$AH$25,$O$13,FALSE),0)</f>
        <v>0</v>
      </c>
      <c r="AS2" s="84">
        <f>IFERROR(VLOOKUP(AN1,$B$16:$AH$25,$P$13,FALSE),0)</f>
        <v>0</v>
      </c>
      <c r="AT2" s="85">
        <f>IFERROR(VLOOKUP(AN1,$B$16:$AH$25,$Q$13,FALSE),0)</f>
        <v>0</v>
      </c>
      <c r="AU2" s="83">
        <f>IFERROR(VLOOKUP(AU1,$B$16:$AH$25,$S$13,FALSE),0)</f>
        <v>0</v>
      </c>
      <c r="AV2" s="84">
        <f>IFERROR(VLOOKUP(AU1,$B$16:$AH$25,$M$13,FALSE),0)</f>
        <v>0</v>
      </c>
      <c r="AW2" s="84">
        <f>IFERROR(VLOOKUP(AU1,$B$16:$AH$25,$T$13,FALSE),0)</f>
        <v>0</v>
      </c>
      <c r="AX2" s="84">
        <f>IFERROR(VLOOKUP(AU1,$B$16:$AH$25,$N$13,FALSE),0)</f>
        <v>0</v>
      </c>
      <c r="AY2" s="84">
        <f>IFERROR(VLOOKUP(AU1,$B$16:$AH$25,$O$13,FALSE),0)</f>
        <v>0</v>
      </c>
      <c r="AZ2" s="84">
        <f>IFERROR(VLOOKUP(AU1,$B$16:$AH$25,$P$13,FALSE),0)</f>
        <v>0</v>
      </c>
      <c r="BA2" s="85">
        <f>IFERROR(VLOOKUP(AU1,$B$16:$AH$25,$Q$13,FALSE),0)</f>
        <v>0</v>
      </c>
      <c r="BB2" s="83">
        <f>IFERROR(VLOOKUP(BB1,$B$16:$AH$25,$S$13,FALSE),0)</f>
        <v>0</v>
      </c>
      <c r="BC2" s="84">
        <f>IFERROR(VLOOKUP(BB1,$B$16:$AH$25,$M$13,FALSE),0)</f>
        <v>0</v>
      </c>
      <c r="BD2" s="84">
        <f>IFERROR(VLOOKUP(BB1,$B$16:$AH$25,$T$13,FALSE),0)</f>
        <v>0</v>
      </c>
      <c r="BE2" s="84">
        <f>IFERROR(VLOOKUP(BB1,$B$16:$AH$25,$N$13,FALSE),0)</f>
        <v>0</v>
      </c>
      <c r="BF2" s="84">
        <f>IFERROR(VLOOKUP(BB1,$B$16:$AH$25,$O$13,FALSE),0)</f>
        <v>0</v>
      </c>
      <c r="BG2" s="84">
        <f>IFERROR(VLOOKUP(BB1,$B$16:$AH$25,$P$13,FALSE),0)</f>
        <v>0</v>
      </c>
      <c r="BH2" s="85">
        <f>IFERROR(VLOOKUP(BB1,$B$16:$AH$25,$Q$13,FALSE),0)</f>
        <v>0</v>
      </c>
      <c r="BI2" s="83">
        <f>IFERROR(VLOOKUP(BI1,$B$16:$AH$25,$S$13,FALSE),0)</f>
        <v>0</v>
      </c>
      <c r="BJ2" s="84">
        <f>IFERROR(VLOOKUP(BI1,$B$16:$AH$25,$M$13,FALSE),0)</f>
        <v>0</v>
      </c>
      <c r="BK2" s="84">
        <f>IFERROR(VLOOKUP(BI1,$B$16:$AH$25,$T$13,FALSE),0)</f>
        <v>0</v>
      </c>
      <c r="BL2" s="84">
        <f>IFERROR(VLOOKUP(BI1,$B$16:$AH$25,$N$13,FALSE),0)</f>
        <v>0</v>
      </c>
      <c r="BM2" s="84">
        <f>IFERROR(VLOOKUP(BI1,$B$16:$AH$25,$O$13,FALSE),0)</f>
        <v>0</v>
      </c>
      <c r="BN2" s="84">
        <f>IFERROR(VLOOKUP(BI1,$B$16:$AH$25,$P$13,FALSE),0)</f>
        <v>0</v>
      </c>
      <c r="BO2" s="85">
        <f>IFERROR(VLOOKUP(BI1,$B$16:$AH$25,$Q$13,FALSE),0)</f>
        <v>0</v>
      </c>
      <c r="BP2" s="83">
        <f>IFERROR(VLOOKUP(BP1,$B$16:$AH$25,$S$13,FALSE),0)</f>
        <v>0</v>
      </c>
      <c r="BQ2" s="84">
        <f>IFERROR(VLOOKUP(BP1,$B$16:$AH$25,$M$13,FALSE),0)</f>
        <v>0</v>
      </c>
      <c r="BR2" s="84">
        <f>IFERROR(VLOOKUP(BP1,$B$16:$AH$25,$T$13,FALSE),0)</f>
        <v>0</v>
      </c>
      <c r="BS2" s="84">
        <f>IFERROR(VLOOKUP(BP1,$B$16:$AH$25,$N$13,FALSE),0)</f>
        <v>0</v>
      </c>
      <c r="BT2" s="84">
        <f>IFERROR(VLOOKUP(BP1,$B$16:$AH$25,$O$13,FALSE),0)</f>
        <v>0</v>
      </c>
      <c r="BU2" s="84">
        <f>IFERROR(VLOOKUP(BP1,$B$16:$AH$25,$P$13,FALSE),0)</f>
        <v>0</v>
      </c>
      <c r="BV2" s="85">
        <f>IFERROR(VLOOKUP(BP1,$B$16:$AH$25,$Q$13,FALSE),0)</f>
        <v>0</v>
      </c>
      <c r="BW2" s="83">
        <f>IFERROR(VLOOKUP(BW1,$B$16:$AH$25,$S$13,FALSE),0)</f>
        <v>0</v>
      </c>
      <c r="BX2" s="84">
        <f>IFERROR(VLOOKUP(BW1,$B$16:$AH$25,$M$13,FALSE),0)</f>
        <v>0</v>
      </c>
      <c r="BY2" s="84">
        <f>IFERROR(VLOOKUP(BW1,$B$16:$AH$25,$T$13,FALSE),0)</f>
        <v>0</v>
      </c>
      <c r="BZ2" s="84">
        <f>IFERROR(VLOOKUP(BW1,$B$16:$AH$25,$N$13,FALSE),0)</f>
        <v>0</v>
      </c>
      <c r="CA2" s="84">
        <f>IFERROR(VLOOKUP(BW1,$B$16:$AH$25,$O$13,FALSE),0)</f>
        <v>0</v>
      </c>
      <c r="CB2" s="84">
        <f>IFERROR(VLOOKUP(BW1,$B$16:$AH$25,$P$13,FALSE),0)</f>
        <v>0</v>
      </c>
      <c r="CC2" s="85">
        <f>IFERROR(VLOOKUP(BW1,$B$16:$AH$25,$Q$13,FALSE),0)</f>
        <v>0</v>
      </c>
      <c r="CD2" s="83">
        <f>IFERROR(VLOOKUP(CD1,$B$16:$AH$25,$S$13,FALSE),0)</f>
        <v>0</v>
      </c>
      <c r="CE2" s="84">
        <f>IFERROR(VLOOKUP(CD1,$B$16:$AH$25,$M$13,FALSE),0)</f>
        <v>0</v>
      </c>
      <c r="CF2" s="84">
        <f>IFERROR(VLOOKUP(CD1,$B$16:$AH$25,$T$13,FALSE),0)</f>
        <v>0</v>
      </c>
      <c r="CG2" s="84">
        <f>IFERROR(VLOOKUP(CD1,$B$16:$AH$25,$N$13,FALSE),0)</f>
        <v>0</v>
      </c>
      <c r="CH2" s="84">
        <f>IFERROR(VLOOKUP(CD1,$B$16:$AH$25,$O$13,FALSE),0)</f>
        <v>0</v>
      </c>
      <c r="CI2" s="84">
        <f>IFERROR(VLOOKUP(CD1,$B$16:$AH$25,$P$13,FALSE),0)</f>
        <v>0</v>
      </c>
      <c r="CJ2" s="85">
        <f>IFERROR(VLOOKUP(CD1,$B$16:$AH$25,$Q$13,FALSE),0)</f>
        <v>0</v>
      </c>
      <c r="CK2" s="83">
        <f>IFERROR(VLOOKUP(CK1,$B$16:$AH$25,$S$13,FALSE),0)</f>
        <v>0</v>
      </c>
      <c r="CL2" s="84">
        <f>IFERROR(VLOOKUP(CK1,$B$16:$AH$25,$M$13,FALSE),0)</f>
        <v>0</v>
      </c>
      <c r="CM2" s="84">
        <f>IFERROR(VLOOKUP(CK1,$B$16:$AH$25,$T$13,FALSE),0)</f>
        <v>0</v>
      </c>
      <c r="CN2" s="84">
        <f>IFERROR(VLOOKUP(CK1,$B$16:$AH$25,$N$13,FALSE),0)</f>
        <v>0</v>
      </c>
      <c r="CO2" s="84">
        <f>IFERROR(VLOOKUP(CK1,$B$16:$AH$25,$O$13,FALSE),0)</f>
        <v>0</v>
      </c>
      <c r="CP2" s="84">
        <f>IFERROR(VLOOKUP(CK1,$B$16:$AH$25,$P$13,FALSE),0)</f>
        <v>0</v>
      </c>
      <c r="CQ2" s="85">
        <f>IFERROR(VLOOKUP(CK1,$B$16:$AH$25,$Q$13,FALSE),0)</f>
        <v>0</v>
      </c>
      <c r="CR2" s="83">
        <f>IFERROR(VLOOKUP(CR1,$B$16:$AH$25,$S$13,FALSE),0)</f>
        <v>0</v>
      </c>
      <c r="CS2" s="84">
        <f>IFERROR(VLOOKUP(CR1,$B$16:$AH$25,$M$13,FALSE),0)</f>
        <v>0</v>
      </c>
      <c r="CT2" s="84">
        <f>IFERROR(VLOOKUP(CR1,$B$16:$AH$25,$T$13,FALSE),0)</f>
        <v>0</v>
      </c>
      <c r="CU2" s="84">
        <f>IFERROR(VLOOKUP(CR1,$B$16:$AH$25,$N$13,FALSE),0)</f>
        <v>0</v>
      </c>
      <c r="CV2" s="84">
        <f>IFERROR(VLOOKUP(CR1,$B$16:$AH$25,$O$13,FALSE),0)</f>
        <v>0</v>
      </c>
      <c r="CW2" s="84">
        <f>IFERROR(VLOOKUP(CR1,$B$16:$AH$25,$P$13,FALSE),0)</f>
        <v>0</v>
      </c>
      <c r="CX2" s="85">
        <f>IFERROR(VLOOKUP(CR1,$B$16:$AH$25,$Q$13,FALSE),0)</f>
        <v>0</v>
      </c>
      <c r="CY2" s="83">
        <f>IFERROR(VLOOKUP(CY1,$B$16:$AH$25,$S$13,FALSE),0)</f>
        <v>0</v>
      </c>
      <c r="CZ2" s="84">
        <f>IFERROR(VLOOKUP(CY1,$B$16:$AH$25,$M$13,FALSE),0)</f>
        <v>0</v>
      </c>
      <c r="DA2" s="84">
        <f>IFERROR(VLOOKUP(CY1,$B$16:$AH$25,$T$13,FALSE),0)</f>
        <v>0</v>
      </c>
      <c r="DB2" s="84">
        <f>IFERROR(VLOOKUP(CY1,$B$16:$AH$25,$N$13,FALSE),0)</f>
        <v>0</v>
      </c>
      <c r="DC2" s="84">
        <f>IFERROR(VLOOKUP(CY1,$B$16:$AH$25,$O$13,FALSE),0)</f>
        <v>0</v>
      </c>
      <c r="DD2" s="84">
        <f>IFERROR(VLOOKUP(CY1,$B$16:$AH$25,$P$13,FALSE),0)</f>
        <v>0</v>
      </c>
      <c r="DE2" s="85">
        <f>IFERROR(VLOOKUP(CY1,$B$16:$AH$25,$Q$13,FALSE),0)</f>
        <v>0</v>
      </c>
      <c r="DF2" s="83">
        <f>IFERROR(VLOOKUP(DF1,$B$16:$AH$25,$S$13,FALSE),0)</f>
        <v>0</v>
      </c>
      <c r="DG2" s="84">
        <f>IFERROR(VLOOKUP(DF1,$B$16:$AH$25,$M$13,FALSE),0)</f>
        <v>0</v>
      </c>
      <c r="DH2" s="84">
        <f>IFERROR(VLOOKUP(DF1,$B$16:$AH$25,$T$13,FALSE),0)</f>
        <v>0</v>
      </c>
      <c r="DI2" s="84">
        <f>IFERROR(VLOOKUP(DF1,$B$16:$AH$25,$N$13,FALSE),0)</f>
        <v>0</v>
      </c>
      <c r="DJ2" s="84">
        <f>IFERROR(VLOOKUP(DF1,$B$16:$AH$25,$O$13,FALSE),0)</f>
        <v>0</v>
      </c>
      <c r="DK2" s="84">
        <f>IFERROR(VLOOKUP(DF1,$B$16:$AH$25,$P$13,FALSE),0)</f>
        <v>0</v>
      </c>
      <c r="DL2" s="85">
        <f>IFERROR(VLOOKUP(DF1,$B$16:$AH$25,$Q$13,FALSE),0)</f>
        <v>0</v>
      </c>
      <c r="DM2" s="83">
        <f>IFERROR(VLOOKUP(DM1,$B$16:$AH$25,$S$13,FALSE),0)</f>
        <v>0</v>
      </c>
      <c r="DN2" s="84">
        <f>IFERROR(VLOOKUP(DM1,$B$16:$AH$25,$M$13,FALSE),0)</f>
        <v>0</v>
      </c>
      <c r="DO2" s="84">
        <f>IFERROR(VLOOKUP(DM1,$B$16:$AH$25,$T$13,FALSE),0)</f>
        <v>0</v>
      </c>
      <c r="DP2" s="84">
        <f>IFERROR(VLOOKUP(DM1,$B$16:$AH$25,$N$13,FALSE),0)</f>
        <v>0</v>
      </c>
      <c r="DQ2" s="84">
        <f>IFERROR(VLOOKUP(DM1,$B$16:$AH$25,$O$13,FALSE),0)</f>
        <v>0</v>
      </c>
      <c r="DR2" s="84">
        <f>IFERROR(VLOOKUP(DM1,$B$16:$AH$25,$P$13,FALSE),0)</f>
        <v>0</v>
      </c>
      <c r="DS2" s="85">
        <f>IFERROR(VLOOKUP(DM1,$B$16:$AH$25,$Q$13,FALSE),0)</f>
        <v>0</v>
      </c>
      <c r="DT2" s="83">
        <f>IFERROR(VLOOKUP(DT1,$B$16:$AH$25,$S$13,FALSE),0)</f>
        <v>0</v>
      </c>
      <c r="DU2" s="84">
        <f>IFERROR(VLOOKUP(DT1,$B$16:$AH$25,$M$13,FALSE),0)</f>
        <v>0</v>
      </c>
      <c r="DV2" s="84">
        <f>IFERROR(VLOOKUP(DT1,$B$16:$AH$25,$T$13,FALSE),0)</f>
        <v>0</v>
      </c>
      <c r="DW2" s="84">
        <f>IFERROR(VLOOKUP(DT1,$B$16:$AH$25,$N$13,FALSE),0)</f>
        <v>0</v>
      </c>
      <c r="DX2" s="84">
        <f>IFERROR(VLOOKUP(DT1,$B$16:$AH$25,$O$13,FALSE),0)</f>
        <v>0</v>
      </c>
      <c r="DY2" s="84">
        <f>IFERROR(VLOOKUP(DT1,$B$16:$AH$25,$P$13,FALSE),0)</f>
        <v>0</v>
      </c>
      <c r="DZ2" s="85">
        <f>IFERROR(VLOOKUP(DT1,$B$16:$AH$25,$Q$13,FALSE),0)</f>
        <v>0</v>
      </c>
      <c r="EA2" s="83">
        <f>IFERROR(VLOOKUP(EA1,$B$16:$AH$25,$S$13,FALSE),0)</f>
        <v>0</v>
      </c>
      <c r="EB2" s="84">
        <f>IFERROR(VLOOKUP(EA1,$B$16:$AH$25,$M$13,FALSE),0)</f>
        <v>0</v>
      </c>
      <c r="EC2" s="84">
        <f>IFERROR(VLOOKUP(EA1,$B$16:$AH$25,$T$13,FALSE),0)</f>
        <v>0</v>
      </c>
      <c r="ED2" s="84">
        <f>IFERROR(VLOOKUP(EA1,$B$16:$AH$25,$N$13,FALSE),0)</f>
        <v>0</v>
      </c>
      <c r="EE2" s="84">
        <f>IFERROR(VLOOKUP(EA1,$B$16:$AH$25,$O$13,FALSE),0)</f>
        <v>0</v>
      </c>
      <c r="EF2" s="84">
        <f>IFERROR(VLOOKUP(EA1,$B$16:$AH$25,$P$13,FALSE),0)</f>
        <v>0</v>
      </c>
      <c r="EG2" s="85">
        <f>IFERROR(VLOOKUP(EA1,$B$16:$AH$25,$Q$13,FALSE),0)</f>
        <v>0</v>
      </c>
      <c r="EH2" s="83">
        <f>IFERROR(VLOOKUP(EH1,$B$16:$AH$25,$S$13,FALSE),0)</f>
        <v>0</v>
      </c>
      <c r="EI2" s="84">
        <f>IFERROR(VLOOKUP(EH1,$B$16:$AH$25,$M$13,FALSE),0)</f>
        <v>0</v>
      </c>
      <c r="EJ2" s="84">
        <f>IFERROR(VLOOKUP(EH1,$B$16:$AH$25,$T$13,FALSE),0)</f>
        <v>0</v>
      </c>
      <c r="EK2" s="84">
        <f>IFERROR(VLOOKUP(EH1,$B$16:$AH$25,$N$13,FALSE),0)</f>
        <v>0</v>
      </c>
      <c r="EL2" s="84">
        <f>IFERROR(VLOOKUP(EH1,$B$16:$AH$25,$O$13,FALSE),0)</f>
        <v>0</v>
      </c>
      <c r="EM2" s="84">
        <f>IFERROR(VLOOKUP(EH1,$B$16:$AH$25,$P$13,FALSE),0)</f>
        <v>0</v>
      </c>
      <c r="EN2" s="85">
        <f>IFERROR(VLOOKUP(EH1,$B$16:$AH$25,$Q$13,FALSE),0)</f>
        <v>0</v>
      </c>
      <c r="EO2" s="83">
        <f>IFERROR(VLOOKUP(EO1,$B$16:$AH$25,$S$13,FALSE),0)</f>
        <v>0</v>
      </c>
      <c r="EP2" s="84">
        <f>IFERROR(VLOOKUP(EO1,$B$16:$AH$25,$M$13,FALSE),0)</f>
        <v>0</v>
      </c>
      <c r="EQ2" s="84">
        <f>IFERROR(VLOOKUP(EO1,$B$16:$AH$25,$T$13,FALSE),0)</f>
        <v>0</v>
      </c>
      <c r="ER2" s="84">
        <f>IFERROR(VLOOKUP(EO1,$B$16:$AH$25,$N$13,FALSE),0)</f>
        <v>0</v>
      </c>
      <c r="ES2" s="84">
        <f>IFERROR(VLOOKUP(EO1,$B$16:$AH$25,$O$13,FALSE),0)</f>
        <v>0</v>
      </c>
      <c r="ET2" s="84">
        <f>IFERROR(VLOOKUP(EO1,$B$16:$AH$25,$P$13,FALSE),0)</f>
        <v>0</v>
      </c>
      <c r="EU2" s="85">
        <f>IFERROR(VLOOKUP(EO1,$B$16:$AH$25,$Q$13,FALSE),0)</f>
        <v>0</v>
      </c>
      <c r="EV2" s="83">
        <f>IFERROR(VLOOKUP(EV1,$B$16:$AH$25,$S$13,FALSE),0)</f>
        <v>0</v>
      </c>
      <c r="EW2" s="84">
        <f>IFERROR(VLOOKUP(EV1,$B$16:$AH$25,$M$13,FALSE),0)</f>
        <v>0</v>
      </c>
      <c r="EX2" s="84">
        <f>IFERROR(VLOOKUP(EV1,$B$16:$AH$25,$T$13,FALSE),0)</f>
        <v>0</v>
      </c>
      <c r="EY2" s="84">
        <f>IFERROR(VLOOKUP(EV1,$B$16:$AH$25,$N$13,FALSE),0)</f>
        <v>0</v>
      </c>
      <c r="EZ2" s="84">
        <f>IFERROR(VLOOKUP(EV1,$B$16:$AH$25,$O$13,FALSE),0)</f>
        <v>0</v>
      </c>
      <c r="FA2" s="84">
        <f>IFERROR(VLOOKUP(EV1,$B$16:$AH$25,$P$13,FALSE),0)</f>
        <v>0</v>
      </c>
      <c r="FB2" s="85">
        <f>IFERROR(VLOOKUP(EV1,$B$16:$AH$25,$Q$13,FALSE),0)</f>
        <v>0</v>
      </c>
      <c r="FC2" s="83">
        <f>IFERROR(VLOOKUP(FC1,$B$16:$AH$25,$S$13,FALSE),0)</f>
        <v>0</v>
      </c>
      <c r="FD2" s="84">
        <f>IFERROR(VLOOKUP(FC1,$B$16:$AH$25,$M$13,FALSE),0)</f>
        <v>0</v>
      </c>
      <c r="FE2" s="84">
        <f>IFERROR(VLOOKUP(FC1,$B$16:$AH$25,$T$13,FALSE),0)</f>
        <v>0</v>
      </c>
      <c r="FF2" s="84">
        <f>IFERROR(VLOOKUP(FC1,$B$16:$AH$25,$N$13,FALSE),0)</f>
        <v>0</v>
      </c>
      <c r="FG2" s="84">
        <f>IFERROR(VLOOKUP(FC1,$B$16:$AH$25,$O$13,FALSE),0)</f>
        <v>0</v>
      </c>
      <c r="FH2" s="84">
        <f>IFERROR(VLOOKUP(FC1,$B$16:$AH$25,$P$13,FALSE),0)</f>
        <v>0</v>
      </c>
      <c r="FI2" s="85">
        <f>IFERROR(VLOOKUP(FC1,$B$16:$AH$25,$Q$13,FALSE),0)</f>
        <v>0</v>
      </c>
      <c r="FJ2" s="83">
        <f>IFERROR(VLOOKUP(FJ1,$B$16:$AH$25,$S$13,FALSE),0)</f>
        <v>0</v>
      </c>
      <c r="FK2" s="84">
        <f>IFERROR(VLOOKUP(FJ1,$B$16:$AH$25,$M$13,FALSE),0)</f>
        <v>0</v>
      </c>
      <c r="FL2" s="84">
        <f>IFERROR(VLOOKUP(FJ1,$B$16:$AH$25,$T$13,FALSE),0)</f>
        <v>0</v>
      </c>
      <c r="FM2" s="84">
        <f>IFERROR(VLOOKUP(FJ1,$B$16:$AH$25,$N$13,FALSE),0)</f>
        <v>0</v>
      </c>
      <c r="FN2" s="84">
        <f>IFERROR(VLOOKUP(FJ1,$B$16:$AH$25,$O$13,FALSE),0)</f>
        <v>0</v>
      </c>
      <c r="FO2" s="84">
        <f>IFERROR(VLOOKUP(FJ1,$B$16:$AH$25,$P$13,FALSE),0)</f>
        <v>0</v>
      </c>
      <c r="FP2" s="85">
        <f>IFERROR(VLOOKUP(FJ1,$B$16:$AH$25,$Q$13,FALSE),0)</f>
        <v>0</v>
      </c>
      <c r="FQ2" s="83">
        <f>IFERROR(VLOOKUP(FQ1,$B$16:$AH$25,$S$13,FALSE),0)</f>
        <v>0</v>
      </c>
      <c r="FR2" s="84">
        <f>IFERROR(VLOOKUP(FQ1,$B$16:$AH$25,$M$13,FALSE),0)</f>
        <v>0</v>
      </c>
      <c r="FS2" s="84">
        <f>IFERROR(VLOOKUP(FQ1,$B$16:$AH$25,$T$13,FALSE),0)</f>
        <v>0</v>
      </c>
      <c r="FT2" s="84">
        <f>IFERROR(VLOOKUP(FQ1,$B$16:$AH$25,$N$13,FALSE),0)</f>
        <v>0</v>
      </c>
      <c r="FU2" s="84">
        <f>IFERROR(VLOOKUP(FQ1,$B$16:$AH$25,$O$13,FALSE),0)</f>
        <v>0</v>
      </c>
      <c r="FV2" s="84">
        <f>IFERROR(VLOOKUP(FQ1,$B$16:$AH$25,$P$13,FALSE),0)</f>
        <v>0</v>
      </c>
      <c r="FW2" s="85">
        <f>IFERROR(VLOOKUP(FQ1,$B$16:$AH$25,$Q$13,FALSE),0)</f>
        <v>0</v>
      </c>
      <c r="FX2" s="83">
        <f>IFERROR(VLOOKUP(FX1,$B$16:$AH$25,$S$13,FALSE),0)</f>
        <v>0</v>
      </c>
      <c r="FY2" s="84">
        <f>IFERROR(VLOOKUP(FX1,$B$16:$AH$25,$M$13,FALSE),0)</f>
        <v>0</v>
      </c>
      <c r="FZ2" s="84">
        <f>IFERROR(VLOOKUP(FX1,$B$16:$AH$25,$T$13,FALSE),0)</f>
        <v>0</v>
      </c>
      <c r="GA2" s="84">
        <f>IFERROR(VLOOKUP(FX1,$B$16:$AH$25,$N$13,FALSE),0)</f>
        <v>0</v>
      </c>
      <c r="GB2" s="84">
        <f>IFERROR(VLOOKUP(FX1,$B$16:$AH$25,$O$13,FALSE),0)</f>
        <v>0</v>
      </c>
      <c r="GC2" s="84">
        <f>IFERROR(VLOOKUP(FX1,$B$16:$AH$25,$P$13,FALSE),0)</f>
        <v>0</v>
      </c>
      <c r="GD2" s="85">
        <f>IFERROR(VLOOKUP(FX1,$B$16:$AH$25,$Q$13,FALSE),0)</f>
        <v>0</v>
      </c>
      <c r="GE2" s="83">
        <f>IFERROR(VLOOKUP(GE1,$B$16:$AH$25,$S$13,FALSE),0)</f>
        <v>0</v>
      </c>
      <c r="GF2" s="84">
        <f>IFERROR(VLOOKUP(GE1,$B$16:$AH$25,$M$13,FALSE),0)</f>
        <v>0</v>
      </c>
      <c r="GG2" s="84">
        <f>IFERROR(VLOOKUP(GE1,$B$16:$AH$25,$T$13,FALSE),0)</f>
        <v>0</v>
      </c>
      <c r="GH2" s="84">
        <f>IFERROR(VLOOKUP(GE1,$B$16:$AH$25,$N$13,FALSE),0)</f>
        <v>0</v>
      </c>
      <c r="GI2" s="84">
        <f>IFERROR(VLOOKUP(GE1,$B$16:$AH$25,$O$13,FALSE),0)</f>
        <v>0</v>
      </c>
      <c r="GJ2" s="84">
        <f>IFERROR(VLOOKUP(GE1,$B$16:$AH$25,$P$13,FALSE),0)</f>
        <v>0</v>
      </c>
      <c r="GK2" s="85">
        <f>IFERROR(VLOOKUP(GE1,$B$16:$AH$25,$Q$13,FALSE),0)</f>
        <v>0</v>
      </c>
      <c r="GL2" s="83">
        <f>IFERROR(VLOOKUP(GL1,$B$16:$AH$25,$S$13,FALSE),0)</f>
        <v>0</v>
      </c>
      <c r="GM2" s="84">
        <f>IFERROR(VLOOKUP(GL1,$B$16:$AH$25,$M$13,FALSE),0)</f>
        <v>0</v>
      </c>
      <c r="GN2" s="84">
        <f>IFERROR(VLOOKUP(GL1,$B$16:$AH$25,$T$13,FALSE),0)</f>
        <v>0</v>
      </c>
      <c r="GO2" s="84">
        <f>IFERROR(VLOOKUP(GL1,$B$16:$AH$25,$N$13,FALSE),0)</f>
        <v>0</v>
      </c>
      <c r="GP2" s="84">
        <f>IFERROR(VLOOKUP(GL1,$B$16:$AH$25,$O$13,FALSE),0)</f>
        <v>0</v>
      </c>
      <c r="GQ2" s="84">
        <f>IFERROR(VLOOKUP(GL1,$B$16:$AH$25,$P$13,FALSE),0)</f>
        <v>0</v>
      </c>
      <c r="GR2" s="85">
        <f>IFERROR(VLOOKUP(GL1,$B$16:$AH$25,$Q$13,FALSE),0)</f>
        <v>0</v>
      </c>
      <c r="GS2" s="83">
        <f>IFERROR(VLOOKUP(GS1,$B$16:$AH$25,$S$13,FALSE),0)</f>
        <v>0</v>
      </c>
      <c r="GT2" s="84">
        <f>IFERROR(VLOOKUP(GS1,$B$16:$AH$25,$M$13,FALSE),0)</f>
        <v>0</v>
      </c>
      <c r="GU2" s="84">
        <f>IFERROR(VLOOKUP(GS1,$B$16:$AH$25,$T$13,FALSE),0)</f>
        <v>0</v>
      </c>
      <c r="GV2" s="84">
        <f>IFERROR(VLOOKUP(GS1,$B$16:$AH$25,$N$13,FALSE),0)</f>
        <v>0</v>
      </c>
      <c r="GW2" s="84">
        <f>IFERROR(VLOOKUP(GS1,$B$16:$AH$25,$O$13,FALSE),0)</f>
        <v>0</v>
      </c>
      <c r="GX2" s="84">
        <f>IFERROR(VLOOKUP(GS1,$B$16:$AH$25,$P$13,FALSE),0)</f>
        <v>0</v>
      </c>
      <c r="GY2" s="85">
        <f>IFERROR(VLOOKUP(GS1,$B$16:$AH$25,$Q$13,FALSE),0)</f>
        <v>0</v>
      </c>
      <c r="GZ2" s="83">
        <f>IFERROR(VLOOKUP(GZ1,$B$16:$AH$25,$S$13,FALSE),0)</f>
        <v>0</v>
      </c>
      <c r="HA2" s="84">
        <f>IFERROR(VLOOKUP(GZ1,$B$16:$AH$25,$M$13,FALSE),0)</f>
        <v>0</v>
      </c>
      <c r="HB2" s="84">
        <f>IFERROR(VLOOKUP(GZ1,$B$16:$AH$25,$T$13,FALSE),0)</f>
        <v>0</v>
      </c>
      <c r="HC2" s="84">
        <f>IFERROR(VLOOKUP(GZ1,$B$16:$AH$25,$N$13,FALSE),0)</f>
        <v>0</v>
      </c>
      <c r="HD2" s="84">
        <f>IFERROR(VLOOKUP(GZ1,$B$16:$AH$25,$O$13,FALSE),0)</f>
        <v>0</v>
      </c>
      <c r="HE2" s="84">
        <f>IFERROR(VLOOKUP(GZ1,$B$16:$AH$25,$P$13,FALSE),0)</f>
        <v>0</v>
      </c>
      <c r="HF2" s="85">
        <f>IFERROR(VLOOKUP(GZ1,$B$16:$AH$25,$Q$13,FALSE),0)</f>
        <v>0</v>
      </c>
      <c r="HG2" s="83">
        <f>IFERROR(VLOOKUP(HG1,$B$16:$AH$25,$S$13,FALSE),0)</f>
        <v>0</v>
      </c>
      <c r="HH2" s="84">
        <f>IFERROR(VLOOKUP(HG1,$B$16:$AH$25,$M$13,FALSE),0)</f>
        <v>0</v>
      </c>
      <c r="HI2" s="84">
        <f>IFERROR(VLOOKUP(HG1,$B$16:$AH$25,$T$13,FALSE),0)</f>
        <v>0</v>
      </c>
      <c r="HJ2" s="84">
        <f>IFERROR(VLOOKUP(HG1,$B$16:$AH$25,$N$13,FALSE),0)</f>
        <v>0</v>
      </c>
      <c r="HK2" s="84">
        <f>IFERROR(VLOOKUP(HG1,$B$16:$AH$25,$O$13,FALSE),0)</f>
        <v>0</v>
      </c>
      <c r="HL2" s="84">
        <f>IFERROR(VLOOKUP(HG1,$B$16:$AH$25,$P$13,FALSE),0)</f>
        <v>0</v>
      </c>
      <c r="HM2" s="85">
        <f>IFERROR(VLOOKUP(HG1,$B$16:$AH$25,$Q$13,FALSE),0)</f>
        <v>0</v>
      </c>
      <c r="HN2" s="80"/>
      <c r="HO2" s="80"/>
    </row>
    <row r="3" spans="1:223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I7" s="80">
        <v>217</v>
      </c>
      <c r="AM7" s="67">
        <f>MATCH("SUBTOTAL SALIDA DE ALMACEN",15:15,0)-1</f>
        <v>32</v>
      </c>
      <c r="AP7" s="1"/>
      <c r="AQ7" s="1"/>
      <c r="AR7" s="1">
        <f>IFERROR(VLOOKUP(AN1,$B$16:$AK$25,$AM$7,FALSE),0)</f>
        <v>0</v>
      </c>
      <c r="AS7" s="1"/>
      <c r="AT7" s="1"/>
      <c r="AW7" s="1"/>
      <c r="AX7" s="1"/>
      <c r="AY7" s="1">
        <f>IFERROR(VLOOKUP(AU1,$B$16:$AK$25,$AM$7,FALSE),0)</f>
        <v>0</v>
      </c>
      <c r="AZ7" s="1"/>
      <c r="BA7" s="1"/>
      <c r="BD7" s="1"/>
      <c r="BE7" s="1"/>
      <c r="BF7" s="1">
        <f>IFERROR(VLOOKUP(BB1,$B$16:$AK$25,$AM$7,FALSE),0)</f>
        <v>0</v>
      </c>
      <c r="BG7" s="1"/>
      <c r="BH7" s="1"/>
      <c r="BK7" s="1"/>
      <c r="BL7" s="1"/>
      <c r="BM7" s="1">
        <f>IFERROR(VLOOKUP(BI1,$B$16:$AK$25,$AM$7,FALSE),0)</f>
        <v>0</v>
      </c>
      <c r="BN7" s="1"/>
      <c r="BO7" s="1"/>
      <c r="BR7" s="1"/>
      <c r="BS7" s="1"/>
      <c r="BT7" s="1">
        <f>IFERROR(VLOOKUP(BP1,$B$16:$AK$25,$AM$7,FALSE),0)</f>
        <v>0</v>
      </c>
      <c r="BU7" s="1"/>
      <c r="BV7" s="1"/>
      <c r="BY7" s="1"/>
      <c r="BZ7" s="1"/>
      <c r="CA7" s="1">
        <f>IFERROR(VLOOKUP(BW1,$B$16:$AK$25,$AM$7,FALSE),0)</f>
        <v>0</v>
      </c>
      <c r="CB7" s="1"/>
      <c r="CC7" s="1"/>
      <c r="CF7" s="1"/>
      <c r="CG7" s="1"/>
      <c r="CH7" s="1">
        <f>IFERROR(VLOOKUP(CD1,$B$16:$AK$25,$AM$7,FALSE),0)</f>
        <v>0</v>
      </c>
      <c r="CI7" s="1"/>
      <c r="CJ7" s="1"/>
      <c r="CM7" s="1"/>
      <c r="CN7" s="1"/>
      <c r="CO7" s="1">
        <f>IFERROR(VLOOKUP(CK1,$B$16:$AK$25,$AM$7,FALSE),0)</f>
        <v>0</v>
      </c>
      <c r="CP7" s="1"/>
      <c r="CQ7" s="1"/>
      <c r="CT7" s="1"/>
      <c r="CU7" s="1"/>
      <c r="CV7" s="1">
        <f>IFERROR(VLOOKUP(CR1,$B$16:$AK$25,$AM$7,FALSE),0)</f>
        <v>0</v>
      </c>
      <c r="CW7" s="1"/>
      <c r="CX7" s="1"/>
      <c r="DA7" s="1"/>
      <c r="DB7" s="1"/>
      <c r="DC7" s="1">
        <f>IFERROR(VLOOKUP(CY1,$B$16:$AK$25,$AM$7,FALSE),0)</f>
        <v>0</v>
      </c>
      <c r="DD7" s="1"/>
      <c r="DE7" s="1"/>
      <c r="DH7" s="1"/>
      <c r="DI7" s="1"/>
      <c r="DJ7" s="1">
        <f>IFERROR(VLOOKUP(DF1,$B$16:$AK$25,$AM$7,FALSE),0)</f>
        <v>0</v>
      </c>
      <c r="DK7" s="1"/>
      <c r="DL7" s="1"/>
      <c r="DO7" s="1"/>
      <c r="DP7" s="1"/>
      <c r="DQ7" s="1">
        <f>IFERROR(VLOOKUP(DM1,$B$16:$AK$25,$AM$7,FALSE),0)</f>
        <v>0</v>
      </c>
      <c r="DR7" s="1"/>
      <c r="DS7" s="1"/>
      <c r="DV7" s="1"/>
      <c r="DW7" s="1"/>
      <c r="DX7" s="1">
        <f>IFERROR(VLOOKUP(DT1,$B$16:$AK$25,$AM$7,FALSE),0)</f>
        <v>0</v>
      </c>
      <c r="DY7" s="1"/>
      <c r="DZ7" s="1"/>
      <c r="EC7" s="1"/>
      <c r="ED7" s="1"/>
      <c r="EE7" s="1">
        <f>IFERROR(VLOOKUP(EA1,$B$16:$AK$25,$AM$7,FALSE),0)</f>
        <v>0</v>
      </c>
      <c r="EF7" s="1"/>
      <c r="EG7" s="1"/>
      <c r="EJ7" s="1"/>
      <c r="EK7" s="1"/>
      <c r="EL7" s="1">
        <f>IFERROR(VLOOKUP(EH1,$B$16:$AK$25,$AM$7,FALSE),0)</f>
        <v>0</v>
      </c>
      <c r="EM7" s="1"/>
      <c r="EN7" s="1"/>
      <c r="EQ7" s="1"/>
      <c r="ER7" s="1"/>
      <c r="ES7" s="1">
        <f>IFERROR(VLOOKUP(EO1,$B$16:$AK$25,$AM$7,FALSE),0)</f>
        <v>0</v>
      </c>
      <c r="ET7" s="1"/>
      <c r="EU7" s="1"/>
      <c r="EX7" s="1"/>
      <c r="EY7" s="1"/>
      <c r="EZ7" s="1">
        <f>IFERROR(VLOOKUP(EV1,$B$16:$AK$25,$AM$7,FALSE),0)</f>
        <v>0</v>
      </c>
      <c r="FA7" s="1"/>
      <c r="FB7" s="1"/>
      <c r="FE7" s="1"/>
      <c r="FF7" s="1"/>
      <c r="FG7" s="1">
        <f>IFERROR(VLOOKUP(FC1,$B$16:$AK$25,$AM$7,FALSE),0)</f>
        <v>0</v>
      </c>
      <c r="FH7" s="1"/>
      <c r="FI7" s="1"/>
      <c r="FL7" s="1"/>
      <c r="FM7" s="1"/>
      <c r="FN7" s="1">
        <f>IFERROR(VLOOKUP(FJ1,$B$16:$AK$25,$AM$7,FALSE),0)</f>
        <v>0</v>
      </c>
      <c r="FO7" s="1"/>
      <c r="FP7" s="1"/>
      <c r="FS7" s="1"/>
      <c r="FT7" s="1"/>
      <c r="FU7" s="1">
        <f>IFERROR(VLOOKUP(FQ1,$B$16:$AK$25,$AM$7,FALSE),0)</f>
        <v>0</v>
      </c>
      <c r="FV7" s="1"/>
      <c r="FW7" s="1"/>
      <c r="FZ7" s="1"/>
      <c r="GA7" s="1"/>
      <c r="GB7" s="1">
        <f>IFERROR(VLOOKUP(FX1,$B$16:$AK$25,$AM$7,FALSE),0)</f>
        <v>0</v>
      </c>
      <c r="GC7" s="1"/>
      <c r="GD7" s="1"/>
      <c r="GG7" s="1"/>
      <c r="GH7" s="1"/>
      <c r="GI7" s="1">
        <f>IFERROR(VLOOKUP(GE1,$B$16:$AK$25,$AM$7,FALSE),0)</f>
        <v>0</v>
      </c>
      <c r="GJ7" s="1"/>
      <c r="GK7" s="1"/>
      <c r="GN7" s="1"/>
      <c r="GO7" s="1"/>
      <c r="GP7" s="1">
        <f>IFERROR(VLOOKUP(GL1,$B$16:$AK$25,$AM$7,FALSE),0)</f>
        <v>0</v>
      </c>
      <c r="GQ7" s="1"/>
      <c r="GR7" s="1"/>
      <c r="GU7" s="1"/>
      <c r="GV7" s="1"/>
      <c r="GW7" s="1">
        <f>IFERROR(VLOOKUP(GS1,$B$16:$AK$25,$AM$7,FALSE),0)</f>
        <v>0</v>
      </c>
      <c r="GX7" s="1"/>
      <c r="GY7" s="1"/>
      <c r="HB7" s="1"/>
      <c r="HC7" s="1"/>
      <c r="HD7" s="1">
        <f>IFERROR(VLOOKUP(GZ1,$B$16:$AK$25,$AM$7,FALSE),0)</f>
        <v>0</v>
      </c>
      <c r="HE7" s="1"/>
      <c r="HF7" s="1"/>
      <c r="HI7" s="1"/>
      <c r="HJ7" s="1"/>
      <c r="HK7" s="1">
        <f>IFERROR(VLOOKUP(HG1,$B$16:$AK$25,$AM$7,FALSE),0)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N8" s="1"/>
      <c r="AO8" s="1"/>
      <c r="AP8" s="1"/>
      <c r="AQ8" s="1"/>
      <c r="AR8" s="1" t="s">
        <v>224</v>
      </c>
      <c r="AS8" s="1"/>
      <c r="AT8" s="1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</row>
    <row r="9" spans="1:223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3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3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3" x14ac:dyDescent="0.25">
      <c r="A12" s="6" t="s">
        <v>4</v>
      </c>
      <c r="B12" s="6"/>
      <c r="D12" s="92"/>
      <c r="L12" s="10"/>
      <c r="M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3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64"/>
      <c r="F15" s="132"/>
      <c r="G15" s="169"/>
      <c r="H15" s="158"/>
      <c r="I15" s="159"/>
      <c r="J15" s="173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0"/>
      <c r="AF15" s="90"/>
      <c r="AG15" s="11" t="s">
        <v>16</v>
      </c>
      <c r="AH15" s="11" t="s">
        <v>17</v>
      </c>
      <c r="AI15" s="294" t="s">
        <v>222</v>
      </c>
      <c r="AN15" s="18"/>
      <c r="AO15" s="18"/>
      <c r="AP15" s="18"/>
      <c r="AQ15" s="18"/>
      <c r="AR15" s="18"/>
      <c r="AS15" s="18"/>
      <c r="AT15" s="18"/>
    </row>
    <row r="16" spans="1:223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65"/>
      <c r="F16" s="145"/>
      <c r="G16" s="145"/>
      <c r="H16" s="146"/>
      <c r="I16" s="147"/>
      <c r="J16" s="149"/>
      <c r="K16" s="149"/>
      <c r="L16" s="147"/>
      <c r="M16" s="33">
        <f t="shared" ref="M16:M25" si="4">SUM(E16:I16)</f>
        <v>0</v>
      </c>
      <c r="N16" s="94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100"/>
      <c r="W16" s="100"/>
      <c r="X16" s="97"/>
      <c r="Y16" s="97"/>
      <c r="Z16" s="97"/>
      <c r="AA16" s="97"/>
      <c r="AB16" s="94"/>
      <c r="AC16" s="99"/>
      <c r="AD16" s="95"/>
      <c r="AE16" s="14"/>
      <c r="AF16" s="14"/>
      <c r="AG16" s="17">
        <f t="shared" ref="AG16:AG25" si="5">SUM(V16:AF16)</f>
        <v>0</v>
      </c>
      <c r="AH16" s="17">
        <f t="shared" ref="AH16:AH25" si="6">+U16-AG16</f>
        <v>0</v>
      </c>
      <c r="AI16" s="295">
        <f>AG16-N16</f>
        <v>0</v>
      </c>
      <c r="AN16" s="18"/>
      <c r="AO16" s="18"/>
      <c r="AP16" s="18"/>
      <c r="AQ16" s="18"/>
      <c r="AR16" s="18"/>
      <c r="AS16" s="18"/>
      <c r="AT16" s="18"/>
    </row>
    <row r="17" spans="1:35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65"/>
      <c r="F17" s="145"/>
      <c r="G17" s="145"/>
      <c r="H17" s="150"/>
      <c r="I17" s="147"/>
      <c r="J17" s="149"/>
      <c r="K17" s="149"/>
      <c r="L17" s="147"/>
      <c r="M17" s="33">
        <f t="shared" si="4"/>
        <v>0</v>
      </c>
      <c r="N17" s="94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100"/>
      <c r="W17" s="100"/>
      <c r="X17" s="97"/>
      <c r="Y17" s="97"/>
      <c r="Z17" s="97"/>
      <c r="AA17" s="97"/>
      <c r="AB17" s="94"/>
      <c r="AC17" s="95"/>
      <c r="AD17" s="95"/>
      <c r="AE17" s="14"/>
      <c r="AF17" s="14"/>
      <c r="AG17" s="17">
        <f t="shared" si="5"/>
        <v>0</v>
      </c>
      <c r="AH17" s="19">
        <f t="shared" si="6"/>
        <v>0</v>
      </c>
      <c r="AI17" s="295">
        <f t="shared" ref="AI17:AI25" si="12">AG17-N17</f>
        <v>0</v>
      </c>
    </row>
    <row r="18" spans="1:35" s="18" customFormat="1" ht="26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65"/>
      <c r="F18" s="145"/>
      <c r="G18" s="145"/>
      <c r="H18" s="151"/>
      <c r="I18" s="147"/>
      <c r="J18" s="149"/>
      <c r="K18" s="149"/>
      <c r="L18" s="147"/>
      <c r="M18" s="33">
        <f t="shared" si="4"/>
        <v>0</v>
      </c>
      <c r="N18" s="94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100"/>
      <c r="W18" s="100"/>
      <c r="X18" s="95"/>
      <c r="Y18" s="95"/>
      <c r="Z18" s="95"/>
      <c r="AA18" s="97"/>
      <c r="AB18" s="95"/>
      <c r="AC18" s="95"/>
      <c r="AD18" s="95"/>
      <c r="AE18" s="14"/>
      <c r="AF18" s="14"/>
      <c r="AG18" s="17">
        <f t="shared" si="5"/>
        <v>0</v>
      </c>
      <c r="AH18" s="19">
        <f t="shared" si="6"/>
        <v>0</v>
      </c>
      <c r="AI18" s="295">
        <f t="shared" si="12"/>
        <v>0</v>
      </c>
    </row>
    <row r="19" spans="1:35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65"/>
      <c r="F19" s="145"/>
      <c r="G19" s="145"/>
      <c r="H19" s="150"/>
      <c r="I19" s="147"/>
      <c r="J19" s="149"/>
      <c r="K19" s="149"/>
      <c r="L19" s="147"/>
      <c r="M19" s="33">
        <f t="shared" si="4"/>
        <v>0</v>
      </c>
      <c r="N19" s="94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100"/>
      <c r="W19" s="100"/>
      <c r="X19" s="95"/>
      <c r="Y19" s="95"/>
      <c r="Z19" s="95"/>
      <c r="AA19" s="97"/>
      <c r="AB19" s="95"/>
      <c r="AC19" s="95"/>
      <c r="AD19" s="95"/>
      <c r="AE19" s="14"/>
      <c r="AF19" s="14"/>
      <c r="AG19" s="17">
        <f t="shared" si="5"/>
        <v>0</v>
      </c>
      <c r="AH19" s="19">
        <f t="shared" si="6"/>
        <v>0</v>
      </c>
      <c r="AI19" s="295">
        <f t="shared" si="12"/>
        <v>0</v>
      </c>
    </row>
    <row r="20" spans="1:35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65"/>
      <c r="F20" s="165"/>
      <c r="G20" s="145"/>
      <c r="H20" s="150"/>
      <c r="I20" s="147"/>
      <c r="J20" s="149"/>
      <c r="K20" s="149"/>
      <c r="L20" s="147"/>
      <c r="M20" s="33">
        <f t="shared" si="4"/>
        <v>0</v>
      </c>
      <c r="N20" s="94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>S20-M20</f>
        <v>0</v>
      </c>
      <c r="U20" s="15">
        <f t="shared" si="11"/>
        <v>0</v>
      </c>
      <c r="V20" s="100"/>
      <c r="W20" s="100"/>
      <c r="X20" s="95"/>
      <c r="Y20" s="95"/>
      <c r="Z20" s="95"/>
      <c r="AA20" s="98"/>
      <c r="AB20" s="95"/>
      <c r="AC20" s="95"/>
      <c r="AD20" s="95"/>
      <c r="AE20" s="14"/>
      <c r="AF20" s="14"/>
      <c r="AG20" s="17">
        <f t="shared" si="5"/>
        <v>0</v>
      </c>
      <c r="AH20" s="19">
        <f t="shared" si="6"/>
        <v>0</v>
      </c>
      <c r="AI20" s="295">
        <f t="shared" si="12"/>
        <v>0</v>
      </c>
    </row>
    <row r="21" spans="1:35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66"/>
      <c r="F21" s="166"/>
      <c r="G21" s="149"/>
      <c r="H21" s="150"/>
      <c r="I21" s="147"/>
      <c r="J21" s="149"/>
      <c r="K21" s="149"/>
      <c r="L21" s="147"/>
      <c r="M21" s="33">
        <f t="shared" si="4"/>
        <v>0</v>
      </c>
      <c r="N21" s="94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100"/>
      <c r="W21" s="100"/>
      <c r="X21" s="95"/>
      <c r="Y21" s="95"/>
      <c r="Z21" s="95"/>
      <c r="AA21" s="95"/>
      <c r="AB21" s="95"/>
      <c r="AC21" s="95"/>
      <c r="AD21" s="95"/>
      <c r="AE21" s="14"/>
      <c r="AF21" s="14"/>
      <c r="AG21" s="17">
        <f t="shared" si="5"/>
        <v>0</v>
      </c>
      <c r="AH21" s="19">
        <f t="shared" si="6"/>
        <v>0</v>
      </c>
      <c r="AI21" s="295">
        <f t="shared" si="12"/>
        <v>0</v>
      </c>
    </row>
    <row r="22" spans="1:35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66"/>
      <c r="F22" s="145"/>
      <c r="G22" s="149"/>
      <c r="H22" s="150"/>
      <c r="I22" s="147"/>
      <c r="J22" s="149"/>
      <c r="K22" s="149"/>
      <c r="L22" s="147"/>
      <c r="M22" s="33">
        <f t="shared" si="4"/>
        <v>0</v>
      </c>
      <c r="N22" s="94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100"/>
      <c r="W22" s="100"/>
      <c r="X22" s="95"/>
      <c r="Y22" s="95"/>
      <c r="Z22" s="95"/>
      <c r="AA22" s="95"/>
      <c r="AB22" s="95"/>
      <c r="AC22" s="95"/>
      <c r="AD22" s="95"/>
      <c r="AE22" s="14"/>
      <c r="AF22" s="14"/>
      <c r="AG22" s="17">
        <f t="shared" si="5"/>
        <v>0</v>
      </c>
      <c r="AH22" s="19">
        <f t="shared" si="6"/>
        <v>0</v>
      </c>
      <c r="AI22" s="295">
        <f t="shared" si="12"/>
        <v>0</v>
      </c>
    </row>
    <row r="23" spans="1:35" s="18" customFormat="1" ht="13.35" customHeight="1" x14ac:dyDescent="0.25">
      <c r="A23" s="58">
        <v>8</v>
      </c>
      <c r="B23" s="12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52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14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100"/>
      <c r="W23" s="100"/>
      <c r="X23" s="95"/>
      <c r="Y23" s="95"/>
      <c r="Z23" s="95"/>
      <c r="AA23" s="95"/>
      <c r="AB23" s="95"/>
      <c r="AC23" s="95"/>
      <c r="AD23" s="95"/>
      <c r="AE23" s="14"/>
      <c r="AF23" s="14"/>
      <c r="AG23" s="17">
        <f t="shared" si="5"/>
        <v>0</v>
      </c>
      <c r="AH23" s="19">
        <f t="shared" si="6"/>
        <v>0</v>
      </c>
      <c r="AI23" s="295">
        <f t="shared" si="12"/>
        <v>0</v>
      </c>
    </row>
    <row r="24" spans="1:35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14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7">
        <f t="shared" si="5"/>
        <v>0</v>
      </c>
      <c r="AH24" s="19">
        <f t="shared" si="6"/>
        <v>0</v>
      </c>
      <c r="AI24" s="295">
        <f t="shared" si="12"/>
        <v>0</v>
      </c>
    </row>
    <row r="25" spans="1:35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7">
        <f t="shared" si="5"/>
        <v>0</v>
      </c>
      <c r="AH25" s="19">
        <f t="shared" si="6"/>
        <v>0</v>
      </c>
      <c r="AI25" s="295">
        <f t="shared" si="12"/>
        <v>0</v>
      </c>
    </row>
    <row r="26" spans="1:35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5" s="18" customFormat="1" ht="13.35" customHeight="1" x14ac:dyDescent="0.25">
      <c r="A27" s="177"/>
      <c r="B27" s="23"/>
      <c r="C27" s="45"/>
      <c r="D27" s="46"/>
      <c r="E27" s="28"/>
      <c r="F27" s="201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5" s="18" customFormat="1" ht="13.35" customHeight="1" thickBot="1" x14ac:dyDescent="0.3">
      <c r="A28" s="187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5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</row>
    <row r="30" spans="1:35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5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5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6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6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6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N35" s="1"/>
      <c r="AO35" s="1"/>
      <c r="AP35" s="1"/>
      <c r="AQ35" s="1"/>
      <c r="AR35" s="1"/>
      <c r="AS35" s="1"/>
      <c r="AT35" s="1"/>
    </row>
    <row r="36" spans="3:46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N36" s="1"/>
      <c r="AO36" s="1"/>
      <c r="AP36" s="1"/>
      <c r="AQ36" s="1"/>
      <c r="AR36" s="1"/>
      <c r="AS36" s="1"/>
      <c r="AT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F25 E15:L25" name="Rango1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H14"/>
    <mergeCell ref="HM4:HM6"/>
    <mergeCell ref="E5:G5"/>
    <mergeCell ref="H5:N5"/>
    <mergeCell ref="O5:Q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GZ1:HF1"/>
    <mergeCell ref="HG1:HM1"/>
    <mergeCell ref="O2:Q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1:D5"/>
    <mergeCell ref="E1:N2"/>
    <mergeCell ref="O1:Q1"/>
    <mergeCell ref="AN1:AT1"/>
    <mergeCell ref="AU1:BA1"/>
    <mergeCell ref="BB1:BH1"/>
    <mergeCell ref="E3:N4"/>
    <mergeCell ref="O3:Q3"/>
    <mergeCell ref="O4:Q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</mergeCells>
  <conditionalFormatting sqref="D8">
    <cfRule type="duplicateValues" dxfId="684" priority="9"/>
  </conditionalFormatting>
  <conditionalFormatting sqref="O7">
    <cfRule type="duplicateValues" dxfId="683" priority="8"/>
  </conditionalFormatting>
  <conditionalFormatting sqref="O8">
    <cfRule type="duplicateValues" dxfId="682" priority="7"/>
  </conditionalFormatting>
  <conditionalFormatting sqref="T16:AH25">
    <cfRule type="cellIs" dxfId="681" priority="4" operator="equal">
      <formula>0</formula>
    </cfRule>
  </conditionalFormatting>
  <conditionalFormatting sqref="AH16:AH25">
    <cfRule type="cellIs" dxfId="680" priority="3" operator="lessThan">
      <formula>0</formula>
    </cfRule>
  </conditionalFormatting>
  <conditionalFormatting sqref="AI16:AI25">
    <cfRule type="cellIs" dxfId="679" priority="1" operator="lessThan">
      <formula>0</formula>
    </cfRule>
    <cfRule type="cellIs" dxfId="678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HU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J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5.1406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7" width="4.5703125" style="1" customWidth="1"/>
    <col min="38" max="38" width="4.42578125" style="1" customWidth="1"/>
    <col min="39" max="39" width="11.42578125" style="1" customWidth="1"/>
    <col min="40" max="40" width="10.5703125" style="1" customWidth="1"/>
    <col min="41" max="42" width="11.42578125" style="1"/>
    <col min="43" max="43" width="15" style="1" bestFit="1" customWidth="1"/>
    <col min="44" max="44" width="12.42578125" style="1" bestFit="1" customWidth="1"/>
    <col min="45" max="45" width="20.5703125" style="1" bestFit="1" customWidth="1"/>
    <col min="46" max="48" width="11.42578125" style="1"/>
    <col min="49" max="50" width="12.42578125" style="1" customWidth="1"/>
    <col min="51" max="16384" width="11.42578125" style="1"/>
  </cols>
  <sheetData>
    <row r="1" spans="1:229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O1" s="80"/>
      <c r="AP1" s="80" t="s">
        <v>0</v>
      </c>
      <c r="AQ1" s="80" t="s">
        <v>200</v>
      </c>
      <c r="AR1" s="80" t="s">
        <v>1</v>
      </c>
      <c r="AS1" s="82" t="s">
        <v>25</v>
      </c>
      <c r="AT1" s="368">
        <f>'CODIGOS DE MATERIAL'!$A$3</f>
        <v>1000157</v>
      </c>
      <c r="AU1" s="369"/>
      <c r="AV1" s="369"/>
      <c r="AW1" s="369"/>
      <c r="AX1" s="369"/>
      <c r="AY1" s="369"/>
      <c r="AZ1" s="370"/>
      <c r="BA1" s="368">
        <f>'CODIGOS DE MATERIAL'!$A$4</f>
        <v>1000156</v>
      </c>
      <c r="BB1" s="369"/>
      <c r="BC1" s="369"/>
      <c r="BD1" s="369"/>
      <c r="BE1" s="369"/>
      <c r="BF1" s="369"/>
      <c r="BG1" s="370"/>
      <c r="BH1" s="368">
        <f>'CODIGOS DE MATERIAL'!$A$5</f>
        <v>1000181</v>
      </c>
      <c r="BI1" s="369"/>
      <c r="BJ1" s="369"/>
      <c r="BK1" s="369"/>
      <c r="BL1" s="369"/>
      <c r="BM1" s="369"/>
      <c r="BN1" s="370"/>
      <c r="BO1" s="368">
        <f>'CODIGOS DE MATERIAL'!$A$6</f>
        <v>1000185</v>
      </c>
      <c r="BP1" s="369"/>
      <c r="BQ1" s="369"/>
      <c r="BR1" s="369"/>
      <c r="BS1" s="369"/>
      <c r="BT1" s="369"/>
      <c r="BU1" s="370"/>
      <c r="BV1" s="368">
        <f>'CODIGOS DE MATERIAL'!$A$7</f>
        <v>1000184</v>
      </c>
      <c r="BW1" s="369"/>
      <c r="BX1" s="369"/>
      <c r="BY1" s="369"/>
      <c r="BZ1" s="369"/>
      <c r="CA1" s="369"/>
      <c r="CB1" s="370"/>
      <c r="CC1" s="368">
        <f>'CODIGOS DE MATERIAL'!$A$8</f>
        <v>1000870</v>
      </c>
      <c r="CD1" s="369"/>
      <c r="CE1" s="369"/>
      <c r="CF1" s="369"/>
      <c r="CG1" s="369"/>
      <c r="CH1" s="369"/>
      <c r="CI1" s="370"/>
      <c r="CJ1" s="368">
        <f>'CODIGOS DE MATERIAL'!$A$9</f>
        <v>1000747</v>
      </c>
      <c r="CK1" s="369"/>
      <c r="CL1" s="369"/>
      <c r="CM1" s="369"/>
      <c r="CN1" s="369"/>
      <c r="CO1" s="369"/>
      <c r="CP1" s="370"/>
      <c r="CQ1" s="368">
        <f>'CODIGOS DE MATERIAL'!$A$10</f>
        <v>1000179</v>
      </c>
      <c r="CR1" s="369"/>
      <c r="CS1" s="369"/>
      <c r="CT1" s="369"/>
      <c r="CU1" s="369"/>
      <c r="CV1" s="369"/>
      <c r="CW1" s="370"/>
      <c r="CX1" s="368">
        <f>'CODIGOS DE MATERIAL'!$A$11</f>
        <v>1000170</v>
      </c>
      <c r="CY1" s="369"/>
      <c r="CZ1" s="369"/>
      <c r="DA1" s="369"/>
      <c r="DB1" s="369"/>
      <c r="DC1" s="369"/>
      <c r="DD1" s="370"/>
      <c r="DE1" s="368">
        <f>'CODIGOS DE MATERIAL'!$A$12</f>
        <v>1000158</v>
      </c>
      <c r="DF1" s="369"/>
      <c r="DG1" s="369"/>
      <c r="DH1" s="369"/>
      <c r="DI1" s="369"/>
      <c r="DJ1" s="369"/>
      <c r="DK1" s="370"/>
      <c r="DL1" s="368">
        <f>'CODIGOS DE MATERIAL'!$A$13</f>
        <v>1000186</v>
      </c>
      <c r="DM1" s="369"/>
      <c r="DN1" s="369"/>
      <c r="DO1" s="369"/>
      <c r="DP1" s="369"/>
      <c r="DQ1" s="369"/>
      <c r="DR1" s="370"/>
      <c r="DS1" s="368">
        <f>'CODIGOS DE MATERIAL'!$A$14</f>
        <v>1000182</v>
      </c>
      <c r="DT1" s="369"/>
      <c r="DU1" s="369"/>
      <c r="DV1" s="369"/>
      <c r="DW1" s="369"/>
      <c r="DX1" s="369"/>
      <c r="DY1" s="370"/>
      <c r="DZ1" s="368">
        <f>'CODIGOS DE MATERIAL'!$A$15</f>
        <v>1000171</v>
      </c>
      <c r="EA1" s="369"/>
      <c r="EB1" s="369"/>
      <c r="EC1" s="369"/>
      <c r="ED1" s="369"/>
      <c r="EE1" s="369"/>
      <c r="EF1" s="370"/>
      <c r="EG1" s="368">
        <f>'CODIGOS DE MATERIAL'!$A$16</f>
        <v>1000872</v>
      </c>
      <c r="EH1" s="369"/>
      <c r="EI1" s="369"/>
      <c r="EJ1" s="369"/>
      <c r="EK1" s="369"/>
      <c r="EL1" s="369"/>
      <c r="EM1" s="370"/>
      <c r="EN1" s="368">
        <f>'CODIGOS DE MATERIAL'!$A$17</f>
        <v>1000863</v>
      </c>
      <c r="EO1" s="369"/>
      <c r="EP1" s="369"/>
      <c r="EQ1" s="369"/>
      <c r="ER1" s="369"/>
      <c r="ES1" s="369"/>
      <c r="ET1" s="370"/>
      <c r="EU1" s="368">
        <f>'CODIGOS DE MATERIAL'!$A$18</f>
        <v>1000159</v>
      </c>
      <c r="EV1" s="369"/>
      <c r="EW1" s="369"/>
      <c r="EX1" s="369"/>
      <c r="EY1" s="369"/>
      <c r="EZ1" s="369"/>
      <c r="FA1" s="370"/>
      <c r="FB1" s="368">
        <f>'CODIGOS DE MATERIAL'!$A$19</f>
        <v>1000163</v>
      </c>
      <c r="FC1" s="369"/>
      <c r="FD1" s="369"/>
      <c r="FE1" s="369"/>
      <c r="FF1" s="369"/>
      <c r="FG1" s="369"/>
      <c r="FH1" s="370"/>
      <c r="FI1" s="368">
        <f>'CODIGOS DE MATERIAL'!$A$20</f>
        <v>1005924</v>
      </c>
      <c r="FJ1" s="369"/>
      <c r="FK1" s="369"/>
      <c r="FL1" s="369"/>
      <c r="FM1" s="369"/>
      <c r="FN1" s="369"/>
      <c r="FO1" s="370"/>
      <c r="FP1" s="368">
        <f>'CODIGOS DE MATERIAL'!$A$21</f>
        <v>1000164</v>
      </c>
      <c r="FQ1" s="369"/>
      <c r="FR1" s="369"/>
      <c r="FS1" s="369"/>
      <c r="FT1" s="369"/>
      <c r="FU1" s="369"/>
      <c r="FV1" s="370"/>
      <c r="FW1" s="368">
        <f>'CODIGOS DE MATERIAL'!$A$22</f>
        <v>1000187</v>
      </c>
      <c r="FX1" s="369"/>
      <c r="FY1" s="369"/>
      <c r="FZ1" s="369"/>
      <c r="GA1" s="369"/>
      <c r="GB1" s="369"/>
      <c r="GC1" s="370"/>
      <c r="GD1" s="368">
        <f>'CODIGOS DE MATERIAL'!$A$23</f>
        <v>1000160</v>
      </c>
      <c r="GE1" s="369"/>
      <c r="GF1" s="369"/>
      <c r="GG1" s="369"/>
      <c r="GH1" s="369"/>
      <c r="GI1" s="369"/>
      <c r="GJ1" s="370"/>
      <c r="GK1" s="368">
        <f>'CODIGOS DE MATERIAL'!$A$24</f>
        <v>1011372</v>
      </c>
      <c r="GL1" s="369"/>
      <c r="GM1" s="369"/>
      <c r="GN1" s="369"/>
      <c r="GO1" s="369"/>
      <c r="GP1" s="369"/>
      <c r="GQ1" s="370"/>
      <c r="GR1" s="368">
        <f>'CODIGOS DE MATERIAL'!$A$25</f>
        <v>1000191</v>
      </c>
      <c r="GS1" s="369"/>
      <c r="GT1" s="369"/>
      <c r="GU1" s="369"/>
      <c r="GV1" s="369"/>
      <c r="GW1" s="369"/>
      <c r="GX1" s="370"/>
      <c r="GY1" s="368">
        <f>'CODIGOS DE MATERIAL'!$A$29</f>
        <v>1000864</v>
      </c>
      <c r="GZ1" s="369"/>
      <c r="HA1" s="369"/>
      <c r="HB1" s="369"/>
      <c r="HC1" s="369"/>
      <c r="HD1" s="369"/>
      <c r="HE1" s="370"/>
      <c r="HF1" s="368">
        <f>'CODIGOS DE MATERIAL'!$A$30</f>
        <v>1000161</v>
      </c>
      <c r="HG1" s="369"/>
      <c r="HH1" s="369"/>
      <c r="HI1" s="369"/>
      <c r="HJ1" s="369"/>
      <c r="HK1" s="369"/>
      <c r="HL1" s="370"/>
      <c r="HM1" s="368">
        <f>'CODIGOS DE MATERIAL'!$A$31</f>
        <v>1000865</v>
      </c>
      <c r="HN1" s="369"/>
      <c r="HO1" s="369"/>
      <c r="HP1" s="369"/>
      <c r="HQ1" s="369"/>
      <c r="HR1" s="369"/>
      <c r="HS1" s="370"/>
      <c r="HT1" s="80"/>
      <c r="HU1" s="80"/>
    </row>
    <row r="2" spans="1:229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O2" s="80">
        <v>218</v>
      </c>
      <c r="AP2" s="80">
        <f>D8</f>
        <v>0</v>
      </c>
      <c r="AQ2" s="80">
        <f>O10</f>
        <v>0</v>
      </c>
      <c r="AR2" s="80">
        <f>O9</f>
        <v>0</v>
      </c>
      <c r="AS2" s="82">
        <f>O7</f>
        <v>0</v>
      </c>
      <c r="AT2" s="83">
        <f>IFERROR(VLOOKUP(AT1,$B$16:$AN$25,$S$13,FALSE),0)</f>
        <v>0</v>
      </c>
      <c r="AU2" s="84">
        <f>IFERROR(VLOOKUP(AT1,$B$16:$AN$25,$M$13,FALSE),0)</f>
        <v>0</v>
      </c>
      <c r="AV2" s="84">
        <f>IFERROR(VLOOKUP(AT1,$B$16:$AN$25,$T$13,FALSE),0)</f>
        <v>0</v>
      </c>
      <c r="AW2" s="84">
        <f>IFERROR(VLOOKUP(AT1,$B$16:$AN$25,$N$13,FALSE),0)</f>
        <v>0</v>
      </c>
      <c r="AX2" s="84">
        <f>IFERROR(VLOOKUP(AT1,$B$16:$AN$25,$O$13,FALSE),0)</f>
        <v>0</v>
      </c>
      <c r="AY2" s="84">
        <f>IFERROR(VLOOKUP(AT1,$B$16:$AN$25,$P$13,FALSE),0)</f>
        <v>0</v>
      </c>
      <c r="AZ2" s="85">
        <f>IFERROR(VLOOKUP(AT1,$B$16:$AN$25,$Q$13,FALSE),0)</f>
        <v>0</v>
      </c>
      <c r="BA2" s="83">
        <f>IFERROR(VLOOKUP(BA1,$B$16:$AN$25,$S$13,FALSE),0)</f>
        <v>0</v>
      </c>
      <c r="BB2" s="84">
        <f>IFERROR(VLOOKUP(BA1,$B$16:$AN$25,$M$13,FALSE),0)</f>
        <v>0</v>
      </c>
      <c r="BC2" s="84">
        <f>IFERROR(VLOOKUP(BA1,$B$16:$AN$25,$T$13,FALSE),0)</f>
        <v>0</v>
      </c>
      <c r="BD2" s="84">
        <f>IFERROR(VLOOKUP(BA1,$B$16:$AN$25,$N$13,FALSE),0)</f>
        <v>0</v>
      </c>
      <c r="BE2" s="84">
        <f>IFERROR(VLOOKUP(BA1,$B$16:$AN$25,$O$13,FALSE),0)</f>
        <v>0</v>
      </c>
      <c r="BF2" s="84">
        <f>IFERROR(VLOOKUP(BA1,$B$16:$AN$25,$P$13,FALSE),0)</f>
        <v>0</v>
      </c>
      <c r="BG2" s="85">
        <f>IFERROR(VLOOKUP(BA1,$B$16:$AN$25,$Q$13,FALSE),0)</f>
        <v>0</v>
      </c>
      <c r="BH2" s="83">
        <f>IFERROR(VLOOKUP(BH1,$B$16:$AN$25,$S$13,FALSE),0)</f>
        <v>0</v>
      </c>
      <c r="BI2" s="84">
        <f>IFERROR(VLOOKUP(BH1,$B$16:$AN$25,$M$13,FALSE),0)</f>
        <v>0</v>
      </c>
      <c r="BJ2" s="84">
        <f>IFERROR(VLOOKUP(BH1,$B$16:$AN$25,$T$13,FALSE),0)</f>
        <v>0</v>
      </c>
      <c r="BK2" s="84">
        <f>IFERROR(VLOOKUP(BH1,$B$16:$AN$25,$N$13,FALSE),0)</f>
        <v>0</v>
      </c>
      <c r="BL2" s="84">
        <f>IFERROR(VLOOKUP(BH1,$B$16:$AN$25,$O$13,FALSE),0)</f>
        <v>0</v>
      </c>
      <c r="BM2" s="84">
        <f>IFERROR(VLOOKUP(BH1,$B$16:$AN$25,$P$13,FALSE),0)</f>
        <v>0</v>
      </c>
      <c r="BN2" s="85">
        <f>IFERROR(VLOOKUP(BH1,$B$16:$AN$25,$Q$13,FALSE),0)</f>
        <v>0</v>
      </c>
      <c r="BO2" s="83">
        <f>IFERROR(VLOOKUP(BO1,$B$16:$AN$25,$S$13,FALSE),0)</f>
        <v>0</v>
      </c>
      <c r="BP2" s="84">
        <f>IFERROR(VLOOKUP(BO1,$B$16:$AN$25,$M$13,FALSE),0)</f>
        <v>0</v>
      </c>
      <c r="BQ2" s="84">
        <f>IFERROR(VLOOKUP(BO1,$B$16:$AN$25,$T$13,FALSE),0)</f>
        <v>0</v>
      </c>
      <c r="BR2" s="84">
        <f>IFERROR(VLOOKUP(BO1,$B$16:$AN$25,$N$13,FALSE),0)</f>
        <v>0</v>
      </c>
      <c r="BS2" s="84">
        <f>IFERROR(VLOOKUP(BO1,$B$16:$AN$25,$O$13,FALSE),0)</f>
        <v>0</v>
      </c>
      <c r="BT2" s="84">
        <f>IFERROR(VLOOKUP(BO1,$B$16:$AN$25,$P$13,FALSE),0)</f>
        <v>0</v>
      </c>
      <c r="BU2" s="85">
        <f>IFERROR(VLOOKUP(BO1,$B$16:$AN$25,$Q$13,FALSE),0)</f>
        <v>0</v>
      </c>
      <c r="BV2" s="83">
        <f>IFERROR(VLOOKUP(BV1,$B$16:$AN$25,$S$13,FALSE),0)</f>
        <v>0</v>
      </c>
      <c r="BW2" s="84">
        <f>IFERROR(VLOOKUP(BV1,$B$16:$AN$25,$M$13,FALSE),0)</f>
        <v>0</v>
      </c>
      <c r="BX2" s="84">
        <f>IFERROR(VLOOKUP(BV1,$B$16:$AN$25,$T$13,FALSE),0)</f>
        <v>0</v>
      </c>
      <c r="BY2" s="84">
        <f>IFERROR(VLOOKUP(BV1,$B$16:$AN$25,$N$13,FALSE),0)</f>
        <v>0</v>
      </c>
      <c r="BZ2" s="84">
        <f>IFERROR(VLOOKUP(BV1,$B$16:$AN$25,$O$13,FALSE),0)</f>
        <v>0</v>
      </c>
      <c r="CA2" s="84">
        <f>IFERROR(VLOOKUP(BV1,$B$16:$AN$25,$P$13,FALSE),0)</f>
        <v>0</v>
      </c>
      <c r="CB2" s="85">
        <f>IFERROR(VLOOKUP(BV1,$B$16:$AN$25,$Q$13,FALSE),0)</f>
        <v>0</v>
      </c>
      <c r="CC2" s="83">
        <f>IFERROR(VLOOKUP(CC1,$B$16:$AN$25,$S$13,FALSE),0)</f>
        <v>0</v>
      </c>
      <c r="CD2" s="84">
        <f>IFERROR(VLOOKUP(CC1,$B$16:$AN$25,$M$13,FALSE),0)</f>
        <v>0</v>
      </c>
      <c r="CE2" s="84">
        <f>IFERROR(VLOOKUP(CC1,$B$16:$AN$25,$T$13,FALSE),0)</f>
        <v>0</v>
      </c>
      <c r="CF2" s="84">
        <f>IFERROR(VLOOKUP(CC1,$B$16:$AN$25,$N$13,FALSE),0)</f>
        <v>0</v>
      </c>
      <c r="CG2" s="84">
        <f>IFERROR(VLOOKUP(CC1,$B$16:$AN$25,$O$13,FALSE),0)</f>
        <v>0</v>
      </c>
      <c r="CH2" s="84">
        <f>IFERROR(VLOOKUP(CC1,$B$16:$AN$25,$P$13,FALSE),0)</f>
        <v>0</v>
      </c>
      <c r="CI2" s="85">
        <f>IFERROR(VLOOKUP(CC1,$B$16:$AN$25,$Q$13,FALSE),0)</f>
        <v>0</v>
      </c>
      <c r="CJ2" s="83">
        <f>IFERROR(VLOOKUP(CJ1,$B$16:$AN$25,$S$13,FALSE),0)</f>
        <v>0</v>
      </c>
      <c r="CK2" s="84">
        <f>IFERROR(VLOOKUP(CJ1,$B$16:$AN$25,$M$13,FALSE),0)</f>
        <v>0</v>
      </c>
      <c r="CL2" s="84">
        <f>IFERROR(VLOOKUP(CJ1,$B$16:$AN$25,$T$13,FALSE),0)</f>
        <v>0</v>
      </c>
      <c r="CM2" s="84">
        <f>IFERROR(VLOOKUP(CJ1,$B$16:$AN$25,$N$13,FALSE),0)</f>
        <v>0</v>
      </c>
      <c r="CN2" s="84">
        <f>IFERROR(VLOOKUP(CJ1,$B$16:$AN$25,$O$13,FALSE),0)</f>
        <v>0</v>
      </c>
      <c r="CO2" s="84">
        <f>IFERROR(VLOOKUP(CJ1,$B$16:$AN$25,$P$13,FALSE),0)</f>
        <v>0</v>
      </c>
      <c r="CP2" s="85">
        <f>IFERROR(VLOOKUP(CJ1,$B$16:$AN$25,$Q$13,FALSE),0)</f>
        <v>0</v>
      </c>
      <c r="CQ2" s="83">
        <f>IFERROR(VLOOKUP(CQ1,$B$16:$AN$25,$S$13,FALSE),0)</f>
        <v>0</v>
      </c>
      <c r="CR2" s="84">
        <f>IFERROR(VLOOKUP(CQ1,$B$16:$AN$25,$M$13,FALSE),0)</f>
        <v>0</v>
      </c>
      <c r="CS2" s="84">
        <f>IFERROR(VLOOKUP(CQ1,$B$16:$AN$25,$T$13,FALSE),0)</f>
        <v>0</v>
      </c>
      <c r="CT2" s="84">
        <f>IFERROR(VLOOKUP(CQ1,$B$16:$AN$25,$N$13,FALSE),0)</f>
        <v>0</v>
      </c>
      <c r="CU2" s="84">
        <f>IFERROR(VLOOKUP(CQ1,$B$16:$AN$25,$O$13,FALSE),0)</f>
        <v>0</v>
      </c>
      <c r="CV2" s="84">
        <f>IFERROR(VLOOKUP(CQ1,$B$16:$AN$25,$P$13,FALSE),0)</f>
        <v>0</v>
      </c>
      <c r="CW2" s="85">
        <f>IFERROR(VLOOKUP(CQ1,$B$16:$AN$25,$Q$13,FALSE),0)</f>
        <v>0</v>
      </c>
      <c r="CX2" s="83">
        <f>IFERROR(VLOOKUP(CX1,$B$16:$AN$25,$S$13,FALSE),0)</f>
        <v>0</v>
      </c>
      <c r="CY2" s="84">
        <f>IFERROR(VLOOKUP(CX1,$B$16:$AN$25,$M$13,FALSE),0)</f>
        <v>0</v>
      </c>
      <c r="CZ2" s="84">
        <f>IFERROR(VLOOKUP(CX1,$B$16:$AN$25,$T$13,FALSE),0)</f>
        <v>0</v>
      </c>
      <c r="DA2" s="84">
        <f>IFERROR(VLOOKUP(CX1,$B$16:$AN$25,$N$13,FALSE),0)</f>
        <v>0</v>
      </c>
      <c r="DB2" s="84">
        <f>IFERROR(VLOOKUP(CX1,$B$16:$AN$25,$O$13,FALSE),0)</f>
        <v>0</v>
      </c>
      <c r="DC2" s="84">
        <f>IFERROR(VLOOKUP(CX1,$B$16:$AN$25,$P$13,FALSE),0)</f>
        <v>0</v>
      </c>
      <c r="DD2" s="85">
        <f>IFERROR(VLOOKUP(CX1,$B$16:$AN$25,$Q$13,FALSE),0)</f>
        <v>0</v>
      </c>
      <c r="DE2" s="83">
        <f>IFERROR(VLOOKUP(DE1,$B$16:$AN$25,$S$13,FALSE),0)</f>
        <v>0</v>
      </c>
      <c r="DF2" s="84">
        <f>IFERROR(VLOOKUP(DE1,$B$16:$AN$25,$M$13,FALSE),0)</f>
        <v>0</v>
      </c>
      <c r="DG2" s="84">
        <f>IFERROR(VLOOKUP(DE1,$B$16:$AN$25,$T$13,FALSE),0)</f>
        <v>0</v>
      </c>
      <c r="DH2" s="84">
        <f>IFERROR(VLOOKUP(DE1,$B$16:$AN$25,$N$13,FALSE),0)</f>
        <v>0</v>
      </c>
      <c r="DI2" s="84">
        <f>IFERROR(VLOOKUP(DE1,$B$16:$AN$25,$O$13,FALSE),0)</f>
        <v>0</v>
      </c>
      <c r="DJ2" s="84">
        <f>IFERROR(VLOOKUP(DE1,$B$16:$AN$25,$P$13,FALSE),0)</f>
        <v>0</v>
      </c>
      <c r="DK2" s="85">
        <f>IFERROR(VLOOKUP(DE1,$B$16:$AN$25,$Q$13,FALSE),0)</f>
        <v>0</v>
      </c>
      <c r="DL2" s="83">
        <f>IFERROR(VLOOKUP(DL1,$B$16:$AN$25,$S$13,FALSE),0)</f>
        <v>0</v>
      </c>
      <c r="DM2" s="84">
        <f>IFERROR(VLOOKUP(DL1,$B$16:$AN$25,$M$13,FALSE),0)</f>
        <v>0</v>
      </c>
      <c r="DN2" s="84">
        <f>IFERROR(VLOOKUP(DL1,$B$16:$AN$25,$T$13,FALSE),0)</f>
        <v>0</v>
      </c>
      <c r="DO2" s="84">
        <f>IFERROR(VLOOKUP(DL1,$B$16:$AN$25,$N$13,FALSE),0)</f>
        <v>0</v>
      </c>
      <c r="DP2" s="84">
        <f>IFERROR(VLOOKUP(DL1,$B$16:$AN$25,$O$13,FALSE),0)</f>
        <v>0</v>
      </c>
      <c r="DQ2" s="84">
        <f>IFERROR(VLOOKUP(DL1,$B$16:$AN$25,$P$13,FALSE),0)</f>
        <v>0</v>
      </c>
      <c r="DR2" s="85">
        <f>IFERROR(VLOOKUP(DL1,$B$16:$AN$25,$Q$13,FALSE),0)</f>
        <v>0</v>
      </c>
      <c r="DS2" s="83">
        <f>IFERROR(VLOOKUP(DS1,$B$16:$AN$25,$S$13,FALSE),0)</f>
        <v>0</v>
      </c>
      <c r="DT2" s="84">
        <f>IFERROR(VLOOKUP(DS1,$B$16:$AN$25,$M$13,FALSE),0)</f>
        <v>0</v>
      </c>
      <c r="DU2" s="84">
        <f>IFERROR(VLOOKUP(DS1,$B$16:$AN$25,$T$13,FALSE),0)</f>
        <v>0</v>
      </c>
      <c r="DV2" s="84">
        <f>IFERROR(VLOOKUP(DS1,$B$16:$AN$25,$N$13,FALSE),0)</f>
        <v>0</v>
      </c>
      <c r="DW2" s="84">
        <f>IFERROR(VLOOKUP(DS1,$B$16:$AN$25,$O$13,FALSE),0)</f>
        <v>0</v>
      </c>
      <c r="DX2" s="84">
        <f>IFERROR(VLOOKUP(DS1,$B$16:$AN$25,$P$13,FALSE),0)</f>
        <v>0</v>
      </c>
      <c r="DY2" s="85">
        <f>IFERROR(VLOOKUP(DS1,$B$16:$AN$25,$Q$13,FALSE),0)</f>
        <v>0</v>
      </c>
      <c r="DZ2" s="83">
        <f>IFERROR(VLOOKUP(DZ1,$B$16:$AN$25,$S$13,FALSE),0)</f>
        <v>0</v>
      </c>
      <c r="EA2" s="84">
        <f>IFERROR(VLOOKUP(DZ1,$B$16:$AN$25,$M$13,FALSE),0)</f>
        <v>0</v>
      </c>
      <c r="EB2" s="84">
        <f>IFERROR(VLOOKUP(DZ1,$B$16:$AN$25,$T$13,FALSE),0)</f>
        <v>0</v>
      </c>
      <c r="EC2" s="84">
        <f>IFERROR(VLOOKUP(DZ1,$B$16:$AN$25,$N$13,FALSE),0)</f>
        <v>0</v>
      </c>
      <c r="ED2" s="84">
        <f>IFERROR(VLOOKUP(DZ1,$B$16:$AN$25,$O$13,FALSE),0)</f>
        <v>0</v>
      </c>
      <c r="EE2" s="84">
        <f>IFERROR(VLOOKUP(DZ1,$B$16:$AN$25,$P$13,FALSE),0)</f>
        <v>0</v>
      </c>
      <c r="EF2" s="85">
        <f>IFERROR(VLOOKUP(DZ1,$B$16:$AN$25,$Q$13,FALSE),0)</f>
        <v>0</v>
      </c>
      <c r="EG2" s="83">
        <f>IFERROR(VLOOKUP(EG1,$B$16:$AN$25,$S$13,FALSE),0)</f>
        <v>0</v>
      </c>
      <c r="EH2" s="84">
        <f>IFERROR(VLOOKUP(EG1,$B$16:$AN$25,$M$13,FALSE),0)</f>
        <v>0</v>
      </c>
      <c r="EI2" s="84">
        <f>IFERROR(VLOOKUP(EG1,$B$16:$AN$25,$T$13,FALSE),0)</f>
        <v>0</v>
      </c>
      <c r="EJ2" s="84">
        <f>IFERROR(VLOOKUP(EG1,$B$16:$AN$25,$N$13,FALSE),0)</f>
        <v>0</v>
      </c>
      <c r="EK2" s="84">
        <f>IFERROR(VLOOKUP(EG1,$B$16:$AN$25,$O$13,FALSE),0)</f>
        <v>0</v>
      </c>
      <c r="EL2" s="84">
        <f>IFERROR(VLOOKUP(EG1,$B$16:$AN$25,$P$13,FALSE),0)</f>
        <v>0</v>
      </c>
      <c r="EM2" s="85">
        <f>IFERROR(VLOOKUP(EG1,$B$16:$AN$25,$Q$13,FALSE),0)</f>
        <v>0</v>
      </c>
      <c r="EN2" s="83">
        <f>IFERROR(VLOOKUP(EN1,$B$16:$AN$25,$S$13,FALSE),0)</f>
        <v>0</v>
      </c>
      <c r="EO2" s="84">
        <f>IFERROR(VLOOKUP(EN1,$B$16:$AN$25,$M$13,FALSE),0)</f>
        <v>0</v>
      </c>
      <c r="EP2" s="84">
        <f>IFERROR(VLOOKUP(EN1,$B$16:$AN$25,$T$13,FALSE),0)</f>
        <v>0</v>
      </c>
      <c r="EQ2" s="84">
        <f>IFERROR(VLOOKUP(EN1,$B$16:$AN$25,$N$13,FALSE),0)</f>
        <v>0</v>
      </c>
      <c r="ER2" s="84">
        <f>IFERROR(VLOOKUP(EN1,$B$16:$AN$25,$O$13,FALSE),0)</f>
        <v>0</v>
      </c>
      <c r="ES2" s="84">
        <f>IFERROR(VLOOKUP(EN1,$B$16:$AN$25,$P$13,FALSE),0)</f>
        <v>0</v>
      </c>
      <c r="ET2" s="85">
        <f>IFERROR(VLOOKUP(EN1,$B$16:$AN$25,$Q$13,FALSE),0)</f>
        <v>0</v>
      </c>
      <c r="EU2" s="83">
        <f>IFERROR(VLOOKUP(EU1,$B$16:$AN$25,$S$13,FALSE),0)</f>
        <v>0</v>
      </c>
      <c r="EV2" s="84">
        <f>IFERROR(VLOOKUP(EU1,$B$16:$AN$25,$M$13,FALSE),0)</f>
        <v>0</v>
      </c>
      <c r="EW2" s="84">
        <f>IFERROR(VLOOKUP(EU1,$B$16:$AN$25,$T$13,FALSE),0)</f>
        <v>0</v>
      </c>
      <c r="EX2" s="84">
        <f>IFERROR(VLOOKUP(EU1,$B$16:$AN$25,$N$13,FALSE),0)</f>
        <v>0</v>
      </c>
      <c r="EY2" s="84">
        <f>IFERROR(VLOOKUP(EU1,$B$16:$AN$25,$O$13,FALSE),0)</f>
        <v>0</v>
      </c>
      <c r="EZ2" s="84">
        <f>IFERROR(VLOOKUP(EU1,$B$16:$AN$25,$P$13,FALSE),0)</f>
        <v>0</v>
      </c>
      <c r="FA2" s="85">
        <f>IFERROR(VLOOKUP(EU1,$B$16:$AN$25,$Q$13,FALSE),0)</f>
        <v>0</v>
      </c>
      <c r="FB2" s="83">
        <f>IFERROR(VLOOKUP(FB1,$B$16:$AN$25,$S$13,FALSE),0)</f>
        <v>0</v>
      </c>
      <c r="FC2" s="84">
        <f>IFERROR(VLOOKUP(FB1,$B$16:$AN$25,$M$13,FALSE),0)</f>
        <v>0</v>
      </c>
      <c r="FD2" s="84">
        <f>IFERROR(VLOOKUP(FB1,$B$16:$AN$25,$T$13,FALSE),0)</f>
        <v>0</v>
      </c>
      <c r="FE2" s="84">
        <f>IFERROR(VLOOKUP(FB1,$B$16:$AN$25,$N$13,FALSE),0)</f>
        <v>0</v>
      </c>
      <c r="FF2" s="84">
        <f>IFERROR(VLOOKUP(FB1,$B$16:$AN$25,$O$13,FALSE),0)</f>
        <v>0</v>
      </c>
      <c r="FG2" s="84">
        <f>IFERROR(VLOOKUP(FB1,$B$16:$AN$25,$P$13,FALSE),0)</f>
        <v>0</v>
      </c>
      <c r="FH2" s="85">
        <f>IFERROR(VLOOKUP(FB1,$B$16:$AN$25,$Q$13,FALSE),0)</f>
        <v>0</v>
      </c>
      <c r="FI2" s="83">
        <f>IFERROR(VLOOKUP(FI1,$B$16:$AN$25,$S$13,FALSE),0)</f>
        <v>0</v>
      </c>
      <c r="FJ2" s="84">
        <f>IFERROR(VLOOKUP(FI1,$B$16:$AN$25,$M$13,FALSE),0)</f>
        <v>0</v>
      </c>
      <c r="FK2" s="84">
        <f>IFERROR(VLOOKUP(FI1,$B$16:$AN$25,$T$13,FALSE),0)</f>
        <v>0</v>
      </c>
      <c r="FL2" s="84">
        <f>IFERROR(VLOOKUP(FI1,$B$16:$AN$25,$N$13,FALSE),0)</f>
        <v>0</v>
      </c>
      <c r="FM2" s="84">
        <f>IFERROR(VLOOKUP(FI1,$B$16:$AN$25,$O$13,FALSE),0)</f>
        <v>0</v>
      </c>
      <c r="FN2" s="84">
        <f>IFERROR(VLOOKUP(FI1,$B$16:$AN$25,$P$13,FALSE),0)</f>
        <v>0</v>
      </c>
      <c r="FO2" s="85">
        <f>IFERROR(VLOOKUP(FI1,$B$16:$AN$25,$Q$13,FALSE),0)</f>
        <v>0</v>
      </c>
      <c r="FP2" s="83">
        <f>IFERROR(VLOOKUP(FP1,$B$16:$AN$25,$S$13,FALSE),0)</f>
        <v>0</v>
      </c>
      <c r="FQ2" s="84">
        <f>IFERROR(VLOOKUP(FP1,$B$16:$AN$25,$M$13,FALSE),0)</f>
        <v>0</v>
      </c>
      <c r="FR2" s="84">
        <f>IFERROR(VLOOKUP(FP1,$B$16:$AN$25,$T$13,FALSE),0)</f>
        <v>0</v>
      </c>
      <c r="FS2" s="84">
        <f>IFERROR(VLOOKUP(FP1,$B$16:$AN$25,$N$13,FALSE),0)</f>
        <v>0</v>
      </c>
      <c r="FT2" s="84">
        <f>IFERROR(VLOOKUP(FP1,$B$16:$AN$25,$O$13,FALSE),0)</f>
        <v>0</v>
      </c>
      <c r="FU2" s="84">
        <f>IFERROR(VLOOKUP(FP1,$B$16:$AN$25,$P$13,FALSE),0)</f>
        <v>0</v>
      </c>
      <c r="FV2" s="85">
        <f>IFERROR(VLOOKUP(FP1,$B$16:$AN$25,$Q$13,FALSE),0)</f>
        <v>0</v>
      </c>
      <c r="FW2" s="83">
        <f>IFERROR(VLOOKUP(FW1,$B$16:$AN$25,$S$13,FALSE),0)</f>
        <v>0</v>
      </c>
      <c r="FX2" s="84">
        <f>IFERROR(VLOOKUP(FW1,$B$16:$AN$25,$M$13,FALSE),0)</f>
        <v>0</v>
      </c>
      <c r="FY2" s="84">
        <f>IFERROR(VLOOKUP(FW1,$B$16:$AN$25,$T$13,FALSE),0)</f>
        <v>0</v>
      </c>
      <c r="FZ2" s="84">
        <f>IFERROR(VLOOKUP(FW1,$B$16:$AN$25,$N$13,FALSE),0)</f>
        <v>0</v>
      </c>
      <c r="GA2" s="84">
        <f>IFERROR(VLOOKUP(FW1,$B$16:$AN$25,$O$13,FALSE),0)</f>
        <v>0</v>
      </c>
      <c r="GB2" s="84">
        <f>IFERROR(VLOOKUP(FW1,$B$16:$AN$25,$P$13,FALSE),0)</f>
        <v>0</v>
      </c>
      <c r="GC2" s="85">
        <f>IFERROR(VLOOKUP(FW1,$B$16:$AN$25,$Q$13,FALSE),0)</f>
        <v>0</v>
      </c>
      <c r="GD2" s="83">
        <f>IFERROR(VLOOKUP(GD1,$B$16:$AN$25,$S$13,FALSE),0)</f>
        <v>0</v>
      </c>
      <c r="GE2" s="84">
        <f>IFERROR(VLOOKUP(GD1,$B$16:$AN$25,$M$13,FALSE),0)</f>
        <v>0</v>
      </c>
      <c r="GF2" s="84">
        <f>IFERROR(VLOOKUP(GD1,$B$16:$AN$25,$T$13,FALSE),0)</f>
        <v>0</v>
      </c>
      <c r="GG2" s="84">
        <f>IFERROR(VLOOKUP(GD1,$B$16:$AN$25,$N$13,FALSE),0)</f>
        <v>0</v>
      </c>
      <c r="GH2" s="84">
        <f>IFERROR(VLOOKUP(GD1,$B$16:$AN$25,$O$13,FALSE),0)</f>
        <v>0</v>
      </c>
      <c r="GI2" s="84">
        <f>IFERROR(VLOOKUP(GD1,$B$16:$AN$25,$P$13,FALSE),0)</f>
        <v>0</v>
      </c>
      <c r="GJ2" s="85">
        <f>IFERROR(VLOOKUP(GD1,$B$16:$AN$25,$Q$13,FALSE),0)</f>
        <v>0</v>
      </c>
      <c r="GK2" s="83">
        <f>IFERROR(VLOOKUP(GK1,$B$16:$AN$25,$S$13,FALSE),0)</f>
        <v>0</v>
      </c>
      <c r="GL2" s="84">
        <f>IFERROR(VLOOKUP(GK1,$B$16:$AN$25,$M$13,FALSE),0)</f>
        <v>0</v>
      </c>
      <c r="GM2" s="84">
        <f>IFERROR(VLOOKUP(GK1,$B$16:$AN$25,$T$13,FALSE),0)</f>
        <v>0</v>
      </c>
      <c r="GN2" s="84">
        <f>IFERROR(VLOOKUP(GK1,$B$16:$AN$25,$N$13,FALSE),0)</f>
        <v>0</v>
      </c>
      <c r="GO2" s="84">
        <f>IFERROR(VLOOKUP(GK1,$B$16:$AN$25,$O$13,FALSE),0)</f>
        <v>0</v>
      </c>
      <c r="GP2" s="84">
        <f>IFERROR(VLOOKUP(GK1,$B$16:$AN$25,$P$13,FALSE),0)</f>
        <v>0</v>
      </c>
      <c r="GQ2" s="85">
        <f>IFERROR(VLOOKUP(GK1,$B$16:$AN$25,$Q$13,FALSE),0)</f>
        <v>0</v>
      </c>
      <c r="GR2" s="83">
        <f>IFERROR(VLOOKUP(GR1,$B$16:$AN$25,$S$13,FALSE),0)</f>
        <v>0</v>
      </c>
      <c r="GS2" s="84">
        <f>IFERROR(VLOOKUP(GR1,$B$16:$AN$25,$M$13,FALSE),0)</f>
        <v>0</v>
      </c>
      <c r="GT2" s="84">
        <f>IFERROR(VLOOKUP(GR1,$B$16:$AN$25,$T$13,FALSE),0)</f>
        <v>0</v>
      </c>
      <c r="GU2" s="84">
        <f>IFERROR(VLOOKUP(GR1,$B$16:$AN$25,$N$13,FALSE),0)</f>
        <v>0</v>
      </c>
      <c r="GV2" s="84">
        <f>IFERROR(VLOOKUP(GR1,$B$16:$AN$25,$O$13,FALSE),0)</f>
        <v>0</v>
      </c>
      <c r="GW2" s="84">
        <f>IFERROR(VLOOKUP(GR1,$B$16:$AN$25,$P$13,FALSE),0)</f>
        <v>0</v>
      </c>
      <c r="GX2" s="85">
        <f>IFERROR(VLOOKUP(GR1,$B$16:$AN$25,$Q$13,FALSE),0)</f>
        <v>0</v>
      </c>
      <c r="GY2" s="83">
        <f>IFERROR(VLOOKUP(GY1,$B$16:$AN$25,$S$13,FALSE),0)</f>
        <v>0</v>
      </c>
      <c r="GZ2" s="84">
        <f>IFERROR(VLOOKUP(GY1,$B$16:$AN$25,$M$13,FALSE),0)</f>
        <v>0</v>
      </c>
      <c r="HA2" s="84">
        <f>IFERROR(VLOOKUP(GY1,$B$16:$AN$25,$T$13,FALSE),0)</f>
        <v>0</v>
      </c>
      <c r="HB2" s="84">
        <f>IFERROR(VLOOKUP(GY1,$B$16:$AN$25,$N$13,FALSE),0)</f>
        <v>0</v>
      </c>
      <c r="HC2" s="84">
        <f>IFERROR(VLOOKUP(GY1,$B$16:$AN$25,$O$13,FALSE),0)</f>
        <v>0</v>
      </c>
      <c r="HD2" s="84">
        <f>IFERROR(VLOOKUP(GY1,$B$16:$AN$25,$P$13,FALSE),0)</f>
        <v>0</v>
      </c>
      <c r="HE2" s="85">
        <f>IFERROR(VLOOKUP(GY1,$B$16:$AN$25,$Q$13,FALSE),0)</f>
        <v>0</v>
      </c>
      <c r="HF2" s="83">
        <f>IFERROR(VLOOKUP(HF1,$B$16:$AN$25,$S$13,FALSE),0)</f>
        <v>0</v>
      </c>
      <c r="HG2" s="84">
        <f>IFERROR(VLOOKUP(HF1,$B$16:$AN$25,$M$13,FALSE),0)</f>
        <v>0</v>
      </c>
      <c r="HH2" s="84">
        <f>IFERROR(VLOOKUP(HF1,$B$16:$AN$25,$T$13,FALSE),0)</f>
        <v>0</v>
      </c>
      <c r="HI2" s="84">
        <f>IFERROR(VLOOKUP(HF1,$B$16:$AN$25,$N$13,FALSE),0)</f>
        <v>0</v>
      </c>
      <c r="HJ2" s="84">
        <f>IFERROR(VLOOKUP(HF1,$B$16:$AN$25,$O$13,FALSE),0)</f>
        <v>0</v>
      </c>
      <c r="HK2" s="84">
        <f>IFERROR(VLOOKUP(HF1,$B$16:$AN$25,$P$13,FALSE),0)</f>
        <v>0</v>
      </c>
      <c r="HL2" s="85">
        <f>IFERROR(VLOOKUP(HF1,$B$16:$AN$25,$Q$13,FALSE),0)</f>
        <v>0</v>
      </c>
      <c r="HM2" s="83">
        <f>IFERROR(VLOOKUP(HM1,$B$16:$AN$25,$S$13,FALSE),0)</f>
        <v>0</v>
      </c>
      <c r="HN2" s="84">
        <f>IFERROR(VLOOKUP(HM1,$B$16:$AN$25,$M$13,FALSE),0)</f>
        <v>0</v>
      </c>
      <c r="HO2" s="84">
        <f>IFERROR(VLOOKUP(HM1,$B$16:$AN$25,$T$13,FALSE),0)</f>
        <v>0</v>
      </c>
      <c r="HP2" s="84">
        <f>IFERROR(VLOOKUP(HM1,$B$16:$AN$25,$N$13,FALSE),0)</f>
        <v>0</v>
      </c>
      <c r="HQ2" s="84">
        <f>IFERROR(VLOOKUP(HM1,$B$16:$AN$25,$O$13,FALSE),0)</f>
        <v>0</v>
      </c>
      <c r="HR2" s="84">
        <f>IFERROR(VLOOKUP(HM1,$B$16:$AN$25,$P$13,FALSE),0)</f>
        <v>0</v>
      </c>
      <c r="HS2" s="85">
        <f>IFERROR(VLOOKUP(HM1,$B$16:$AN$25,$Q$13,FALSE),0)</f>
        <v>0</v>
      </c>
      <c r="HT2" s="80"/>
      <c r="HU2" s="80"/>
    </row>
    <row r="3" spans="1:229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O3" s="1">
        <v>1</v>
      </c>
      <c r="AP3" s="1">
        <f>AO3+1</f>
        <v>2</v>
      </c>
      <c r="AQ3" s="1">
        <f t="shared" ref="AQ3:DB3" si="0">AP3+1</f>
        <v>3</v>
      </c>
      <c r="AR3" s="1">
        <f t="shared" si="0"/>
        <v>4</v>
      </c>
      <c r="AS3" s="1">
        <f t="shared" si="0"/>
        <v>5</v>
      </c>
      <c r="AT3" s="86">
        <f t="shared" si="0"/>
        <v>6</v>
      </c>
      <c r="AU3" s="1">
        <f t="shared" si="0"/>
        <v>7</v>
      </c>
      <c r="AV3" s="1">
        <f t="shared" si="0"/>
        <v>8</v>
      </c>
      <c r="AW3" s="1">
        <f t="shared" si="0"/>
        <v>9</v>
      </c>
      <c r="AX3" s="1">
        <f t="shared" si="0"/>
        <v>10</v>
      </c>
      <c r="AY3" s="1">
        <f t="shared" si="0"/>
        <v>11</v>
      </c>
      <c r="AZ3" s="87">
        <f t="shared" si="0"/>
        <v>12</v>
      </c>
      <c r="BA3" s="86">
        <f t="shared" si="0"/>
        <v>13</v>
      </c>
      <c r="BB3" s="1">
        <f t="shared" si="0"/>
        <v>14</v>
      </c>
      <c r="BC3" s="1">
        <f t="shared" si="0"/>
        <v>15</v>
      </c>
      <c r="BD3" s="1">
        <f t="shared" si="0"/>
        <v>16</v>
      </c>
      <c r="BE3" s="1">
        <f t="shared" si="0"/>
        <v>17</v>
      </c>
      <c r="BF3" s="1">
        <f t="shared" si="0"/>
        <v>18</v>
      </c>
      <c r="BG3" s="87">
        <f t="shared" si="0"/>
        <v>19</v>
      </c>
      <c r="BH3" s="86">
        <f t="shared" si="0"/>
        <v>20</v>
      </c>
      <c r="BI3" s="1">
        <f t="shared" si="0"/>
        <v>21</v>
      </c>
      <c r="BJ3" s="1">
        <f t="shared" si="0"/>
        <v>22</v>
      </c>
      <c r="BK3" s="1">
        <f t="shared" si="0"/>
        <v>23</v>
      </c>
      <c r="BL3" s="1">
        <f t="shared" si="0"/>
        <v>24</v>
      </c>
      <c r="BM3" s="1">
        <f t="shared" si="0"/>
        <v>25</v>
      </c>
      <c r="BN3" s="87">
        <f t="shared" si="0"/>
        <v>26</v>
      </c>
      <c r="BO3" s="86">
        <f t="shared" si="0"/>
        <v>27</v>
      </c>
      <c r="BP3" s="1">
        <f t="shared" si="0"/>
        <v>28</v>
      </c>
      <c r="BQ3" s="1">
        <f t="shared" si="0"/>
        <v>29</v>
      </c>
      <c r="BR3" s="1">
        <f t="shared" si="0"/>
        <v>30</v>
      </c>
      <c r="BS3" s="1">
        <f t="shared" si="0"/>
        <v>31</v>
      </c>
      <c r="BT3" s="1">
        <f t="shared" si="0"/>
        <v>32</v>
      </c>
      <c r="BU3" s="87">
        <f t="shared" si="0"/>
        <v>33</v>
      </c>
      <c r="BV3" s="86">
        <f t="shared" si="0"/>
        <v>34</v>
      </c>
      <c r="BW3" s="1">
        <f t="shared" si="0"/>
        <v>35</v>
      </c>
      <c r="BX3" s="1">
        <f t="shared" si="0"/>
        <v>36</v>
      </c>
      <c r="BY3" s="1">
        <f t="shared" si="0"/>
        <v>37</v>
      </c>
      <c r="BZ3" s="1">
        <f t="shared" si="0"/>
        <v>38</v>
      </c>
      <c r="CA3" s="1">
        <f t="shared" si="0"/>
        <v>39</v>
      </c>
      <c r="CB3" s="87">
        <f t="shared" si="0"/>
        <v>40</v>
      </c>
      <c r="CC3" s="86">
        <f t="shared" si="0"/>
        <v>41</v>
      </c>
      <c r="CD3" s="1">
        <f t="shared" si="0"/>
        <v>42</v>
      </c>
      <c r="CE3" s="1">
        <f t="shared" si="0"/>
        <v>43</v>
      </c>
      <c r="CF3" s="1">
        <f t="shared" si="0"/>
        <v>44</v>
      </c>
      <c r="CG3" s="1">
        <f t="shared" si="0"/>
        <v>45</v>
      </c>
      <c r="CH3" s="1">
        <f t="shared" si="0"/>
        <v>46</v>
      </c>
      <c r="CI3" s="87">
        <f t="shared" si="0"/>
        <v>47</v>
      </c>
      <c r="CJ3" s="86">
        <f t="shared" si="0"/>
        <v>48</v>
      </c>
      <c r="CK3" s="1">
        <f t="shared" si="0"/>
        <v>49</v>
      </c>
      <c r="CL3" s="1">
        <f t="shared" si="0"/>
        <v>50</v>
      </c>
      <c r="CM3" s="1">
        <f t="shared" si="0"/>
        <v>51</v>
      </c>
      <c r="CN3" s="1">
        <f t="shared" si="0"/>
        <v>52</v>
      </c>
      <c r="CO3" s="1">
        <f t="shared" si="0"/>
        <v>53</v>
      </c>
      <c r="CP3" s="87">
        <f t="shared" si="0"/>
        <v>54</v>
      </c>
      <c r="CQ3" s="86">
        <f t="shared" si="0"/>
        <v>55</v>
      </c>
      <c r="CR3" s="1">
        <f t="shared" si="0"/>
        <v>56</v>
      </c>
      <c r="CS3" s="1">
        <f t="shared" si="0"/>
        <v>57</v>
      </c>
      <c r="CT3" s="1">
        <f t="shared" si="0"/>
        <v>58</v>
      </c>
      <c r="CU3" s="1">
        <f t="shared" si="0"/>
        <v>59</v>
      </c>
      <c r="CV3" s="1">
        <f t="shared" si="0"/>
        <v>60</v>
      </c>
      <c r="CW3" s="87">
        <f t="shared" si="0"/>
        <v>61</v>
      </c>
      <c r="CX3" s="86">
        <f t="shared" si="0"/>
        <v>62</v>
      </c>
      <c r="CY3" s="1">
        <f t="shared" si="0"/>
        <v>63</v>
      </c>
      <c r="CZ3" s="1">
        <f t="shared" si="0"/>
        <v>64</v>
      </c>
      <c r="DA3" s="1">
        <f t="shared" si="0"/>
        <v>65</v>
      </c>
      <c r="DB3" s="1">
        <f t="shared" si="0"/>
        <v>66</v>
      </c>
      <c r="DC3" s="1">
        <f t="shared" ref="DC3:FN3" si="1">DB3+1</f>
        <v>67</v>
      </c>
      <c r="DD3" s="87">
        <f t="shared" si="1"/>
        <v>68</v>
      </c>
      <c r="DE3" s="86">
        <f t="shared" si="1"/>
        <v>69</v>
      </c>
      <c r="DF3" s="1">
        <f t="shared" si="1"/>
        <v>70</v>
      </c>
      <c r="DG3" s="1">
        <f t="shared" si="1"/>
        <v>71</v>
      </c>
      <c r="DH3" s="1">
        <f t="shared" si="1"/>
        <v>72</v>
      </c>
      <c r="DI3" s="1">
        <f t="shared" si="1"/>
        <v>73</v>
      </c>
      <c r="DJ3" s="1">
        <f t="shared" si="1"/>
        <v>74</v>
      </c>
      <c r="DK3" s="87">
        <f t="shared" si="1"/>
        <v>75</v>
      </c>
      <c r="DL3" s="86">
        <f t="shared" si="1"/>
        <v>76</v>
      </c>
      <c r="DM3" s="1">
        <f t="shared" si="1"/>
        <v>77</v>
      </c>
      <c r="DN3" s="1">
        <f t="shared" si="1"/>
        <v>78</v>
      </c>
      <c r="DO3" s="1">
        <f t="shared" si="1"/>
        <v>79</v>
      </c>
      <c r="DP3" s="1">
        <f t="shared" si="1"/>
        <v>80</v>
      </c>
      <c r="DQ3" s="1">
        <f t="shared" si="1"/>
        <v>81</v>
      </c>
      <c r="DR3" s="87">
        <f t="shared" si="1"/>
        <v>82</v>
      </c>
      <c r="DS3" s="86">
        <f t="shared" si="1"/>
        <v>83</v>
      </c>
      <c r="DT3" s="1">
        <f t="shared" si="1"/>
        <v>84</v>
      </c>
      <c r="DU3" s="1">
        <f t="shared" si="1"/>
        <v>85</v>
      </c>
      <c r="DV3" s="1">
        <f t="shared" si="1"/>
        <v>86</v>
      </c>
      <c r="DW3" s="1">
        <f t="shared" si="1"/>
        <v>87</v>
      </c>
      <c r="DX3" s="1">
        <f t="shared" si="1"/>
        <v>88</v>
      </c>
      <c r="DY3" s="87">
        <f t="shared" si="1"/>
        <v>89</v>
      </c>
      <c r="DZ3" s="86">
        <f t="shared" si="1"/>
        <v>90</v>
      </c>
      <c r="EA3" s="1">
        <f t="shared" si="1"/>
        <v>91</v>
      </c>
      <c r="EB3" s="1">
        <f t="shared" si="1"/>
        <v>92</v>
      </c>
      <c r="EC3" s="1">
        <f t="shared" si="1"/>
        <v>93</v>
      </c>
      <c r="ED3" s="1">
        <f t="shared" si="1"/>
        <v>94</v>
      </c>
      <c r="EE3" s="1">
        <f t="shared" si="1"/>
        <v>95</v>
      </c>
      <c r="EF3" s="87">
        <f t="shared" si="1"/>
        <v>96</v>
      </c>
      <c r="EG3" s="86">
        <f t="shared" si="1"/>
        <v>97</v>
      </c>
      <c r="EH3" s="1">
        <f t="shared" si="1"/>
        <v>98</v>
      </c>
      <c r="EI3" s="1">
        <f t="shared" si="1"/>
        <v>99</v>
      </c>
      <c r="EJ3" s="1">
        <f t="shared" si="1"/>
        <v>100</v>
      </c>
      <c r="EK3" s="1">
        <f t="shared" si="1"/>
        <v>101</v>
      </c>
      <c r="EL3" s="1">
        <f t="shared" si="1"/>
        <v>102</v>
      </c>
      <c r="EM3" s="87">
        <f t="shared" si="1"/>
        <v>103</v>
      </c>
      <c r="EN3" s="86">
        <f t="shared" si="1"/>
        <v>104</v>
      </c>
      <c r="EO3" s="1">
        <f t="shared" si="1"/>
        <v>105</v>
      </c>
      <c r="EP3" s="1">
        <f t="shared" si="1"/>
        <v>106</v>
      </c>
      <c r="EQ3" s="1">
        <f t="shared" si="1"/>
        <v>107</v>
      </c>
      <c r="ER3" s="1">
        <f t="shared" si="1"/>
        <v>108</v>
      </c>
      <c r="ES3" s="1">
        <f t="shared" si="1"/>
        <v>109</v>
      </c>
      <c r="ET3" s="87">
        <f t="shared" si="1"/>
        <v>110</v>
      </c>
      <c r="EU3" s="86">
        <f t="shared" si="1"/>
        <v>111</v>
      </c>
      <c r="EV3" s="1">
        <f t="shared" si="1"/>
        <v>112</v>
      </c>
      <c r="EW3" s="1">
        <f t="shared" si="1"/>
        <v>113</v>
      </c>
      <c r="EX3" s="1">
        <f t="shared" si="1"/>
        <v>114</v>
      </c>
      <c r="EY3" s="1">
        <f t="shared" si="1"/>
        <v>115</v>
      </c>
      <c r="EZ3" s="1">
        <f t="shared" si="1"/>
        <v>116</v>
      </c>
      <c r="FA3" s="87">
        <f t="shared" si="1"/>
        <v>117</v>
      </c>
      <c r="FB3" s="86">
        <f t="shared" si="1"/>
        <v>118</v>
      </c>
      <c r="FC3" s="1">
        <f t="shared" si="1"/>
        <v>119</v>
      </c>
      <c r="FD3" s="1">
        <f t="shared" si="1"/>
        <v>120</v>
      </c>
      <c r="FE3" s="1">
        <f t="shared" si="1"/>
        <v>121</v>
      </c>
      <c r="FF3" s="1">
        <f t="shared" si="1"/>
        <v>122</v>
      </c>
      <c r="FG3" s="1">
        <f t="shared" si="1"/>
        <v>123</v>
      </c>
      <c r="FH3" s="87">
        <f t="shared" si="1"/>
        <v>124</v>
      </c>
      <c r="FI3" s="86">
        <f t="shared" si="1"/>
        <v>125</v>
      </c>
      <c r="FJ3" s="1">
        <f t="shared" si="1"/>
        <v>126</v>
      </c>
      <c r="FK3" s="1">
        <f t="shared" si="1"/>
        <v>127</v>
      </c>
      <c r="FL3" s="1">
        <f t="shared" si="1"/>
        <v>128</v>
      </c>
      <c r="FM3" s="1">
        <f t="shared" si="1"/>
        <v>129</v>
      </c>
      <c r="FN3" s="1">
        <f t="shared" si="1"/>
        <v>130</v>
      </c>
      <c r="FO3" s="87">
        <f t="shared" ref="FO3:HS3" si="2">FN3+1</f>
        <v>131</v>
      </c>
      <c r="FP3" s="86">
        <f t="shared" si="2"/>
        <v>132</v>
      </c>
      <c r="FQ3" s="1">
        <f t="shared" si="2"/>
        <v>133</v>
      </c>
      <c r="FR3" s="1">
        <f t="shared" si="2"/>
        <v>134</v>
      </c>
      <c r="FS3" s="1">
        <f t="shared" si="2"/>
        <v>135</v>
      </c>
      <c r="FT3" s="1">
        <f t="shared" si="2"/>
        <v>136</v>
      </c>
      <c r="FU3" s="1">
        <f t="shared" si="2"/>
        <v>137</v>
      </c>
      <c r="FV3" s="87">
        <f t="shared" si="2"/>
        <v>138</v>
      </c>
      <c r="FW3" s="86">
        <f t="shared" si="2"/>
        <v>139</v>
      </c>
      <c r="FX3" s="1">
        <f t="shared" si="2"/>
        <v>140</v>
      </c>
      <c r="FY3" s="1">
        <f t="shared" si="2"/>
        <v>141</v>
      </c>
      <c r="FZ3" s="1">
        <f t="shared" si="2"/>
        <v>142</v>
      </c>
      <c r="GA3" s="1">
        <f t="shared" si="2"/>
        <v>143</v>
      </c>
      <c r="GB3" s="1">
        <f t="shared" si="2"/>
        <v>144</v>
      </c>
      <c r="GC3" s="87">
        <f t="shared" si="2"/>
        <v>145</v>
      </c>
      <c r="GD3" s="86">
        <f t="shared" si="2"/>
        <v>146</v>
      </c>
      <c r="GE3" s="1">
        <f t="shared" si="2"/>
        <v>147</v>
      </c>
      <c r="GF3" s="1">
        <f t="shared" si="2"/>
        <v>148</v>
      </c>
      <c r="GG3" s="1">
        <f t="shared" si="2"/>
        <v>149</v>
      </c>
      <c r="GH3" s="1">
        <f t="shared" si="2"/>
        <v>150</v>
      </c>
      <c r="GI3" s="1">
        <f t="shared" si="2"/>
        <v>151</v>
      </c>
      <c r="GJ3" s="87">
        <f t="shared" si="2"/>
        <v>152</v>
      </c>
      <c r="GK3" s="86">
        <f t="shared" si="2"/>
        <v>153</v>
      </c>
      <c r="GL3" s="1">
        <f t="shared" si="2"/>
        <v>154</v>
      </c>
      <c r="GM3" s="1">
        <f t="shared" si="2"/>
        <v>155</v>
      </c>
      <c r="GN3" s="1">
        <f t="shared" si="2"/>
        <v>156</v>
      </c>
      <c r="GO3" s="1">
        <f t="shared" si="2"/>
        <v>157</v>
      </c>
      <c r="GP3" s="1">
        <f t="shared" si="2"/>
        <v>158</v>
      </c>
      <c r="GQ3" s="87">
        <f t="shared" si="2"/>
        <v>159</v>
      </c>
      <c r="GR3" s="86">
        <f t="shared" si="2"/>
        <v>160</v>
      </c>
      <c r="GS3" s="1">
        <f t="shared" si="2"/>
        <v>161</v>
      </c>
      <c r="GT3" s="1">
        <f t="shared" si="2"/>
        <v>162</v>
      </c>
      <c r="GU3" s="1">
        <f t="shared" si="2"/>
        <v>163</v>
      </c>
      <c r="GV3" s="1">
        <f t="shared" si="2"/>
        <v>164</v>
      </c>
      <c r="GW3" s="1">
        <f t="shared" si="2"/>
        <v>165</v>
      </c>
      <c r="GX3" s="87">
        <f t="shared" si="2"/>
        <v>166</v>
      </c>
      <c r="GY3" s="86">
        <f t="shared" si="2"/>
        <v>167</v>
      </c>
      <c r="GZ3" s="1">
        <f t="shared" si="2"/>
        <v>168</v>
      </c>
      <c r="HA3" s="1">
        <f t="shared" si="2"/>
        <v>169</v>
      </c>
      <c r="HB3" s="1">
        <f t="shared" si="2"/>
        <v>170</v>
      </c>
      <c r="HC3" s="1">
        <f t="shared" si="2"/>
        <v>171</v>
      </c>
      <c r="HD3" s="1">
        <f t="shared" si="2"/>
        <v>172</v>
      </c>
      <c r="HE3" s="87">
        <f t="shared" si="2"/>
        <v>173</v>
      </c>
      <c r="HF3" s="86">
        <f t="shared" si="2"/>
        <v>174</v>
      </c>
      <c r="HG3" s="1">
        <f t="shared" si="2"/>
        <v>175</v>
      </c>
      <c r="HH3" s="1">
        <f t="shared" si="2"/>
        <v>176</v>
      </c>
      <c r="HI3" s="1">
        <f t="shared" si="2"/>
        <v>177</v>
      </c>
      <c r="HJ3" s="1">
        <f t="shared" si="2"/>
        <v>178</v>
      </c>
      <c r="HK3" s="1">
        <f t="shared" si="2"/>
        <v>179</v>
      </c>
      <c r="HL3" s="87">
        <f t="shared" si="2"/>
        <v>180</v>
      </c>
      <c r="HM3" s="86">
        <f t="shared" si="2"/>
        <v>181</v>
      </c>
      <c r="HN3" s="1">
        <f t="shared" si="2"/>
        <v>182</v>
      </c>
      <c r="HO3" s="1">
        <f t="shared" si="2"/>
        <v>183</v>
      </c>
      <c r="HP3" s="1">
        <f t="shared" si="2"/>
        <v>184</v>
      </c>
      <c r="HQ3" s="1">
        <f t="shared" si="2"/>
        <v>185</v>
      </c>
      <c r="HR3" s="1">
        <f t="shared" si="2"/>
        <v>186</v>
      </c>
      <c r="HS3" s="87">
        <f t="shared" si="2"/>
        <v>187</v>
      </c>
    </row>
    <row r="4" spans="1:229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O4" s="80"/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</row>
    <row r="5" spans="1:229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</row>
    <row r="6" spans="1:229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</row>
    <row r="7" spans="1:229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O7" s="80">
        <v>218</v>
      </c>
      <c r="AS7" s="67">
        <f>MATCH("SUBTOTAL SALIDA DE ALMACEN",15:15,0)-1</f>
        <v>38</v>
      </c>
      <c r="AT7" s="1"/>
      <c r="AU7" s="1"/>
      <c r="AV7" s="1"/>
      <c r="AW7" s="1"/>
      <c r="AX7" s="67">
        <f>IFERROR(VLOOKUP(AT1,$B$16:$AO$25,$AS$7,FALSE),0)</f>
        <v>0</v>
      </c>
      <c r="AY7" s="1"/>
      <c r="AZ7" s="1"/>
      <c r="BA7" s="1"/>
      <c r="BB7" s="1"/>
      <c r="BC7" s="1"/>
      <c r="BD7" s="1"/>
      <c r="BE7" s="67">
        <f>IFERROR(VLOOKUP(BA1,$B$16:$AO$25,$AS$7,FALSE),0)</f>
        <v>0</v>
      </c>
      <c r="BF7" s="1"/>
      <c r="BG7" s="1"/>
      <c r="BH7" s="1"/>
      <c r="BI7" s="1"/>
      <c r="BJ7" s="1"/>
      <c r="BK7" s="1"/>
      <c r="BL7" s="67">
        <f>IFERROR(VLOOKUP(BH1,$B$16:$AO$25,$AS$7,FALSE),0)</f>
        <v>0</v>
      </c>
      <c r="BM7" s="1"/>
      <c r="BN7" s="1"/>
      <c r="BO7" s="1"/>
      <c r="BP7" s="1"/>
      <c r="BQ7" s="1"/>
      <c r="BR7" s="1"/>
      <c r="BS7" s="67">
        <f>IFERROR(VLOOKUP(BO1,$B$16:$AO$25,$AS$7,FALSE),0)</f>
        <v>0</v>
      </c>
      <c r="BT7" s="1"/>
      <c r="BU7" s="1"/>
      <c r="BV7" s="1"/>
      <c r="BW7" s="1"/>
      <c r="BX7" s="1"/>
      <c r="BY7" s="1"/>
      <c r="BZ7" s="67">
        <f>IFERROR(VLOOKUP(BV1,$B$16:$AO$25,$AS$7,FALSE),0)</f>
        <v>0</v>
      </c>
      <c r="CA7" s="1"/>
      <c r="CB7" s="1"/>
      <c r="CC7" s="1"/>
      <c r="CD7" s="1"/>
      <c r="CE7" s="1"/>
      <c r="CF7" s="1"/>
      <c r="CG7" s="67">
        <f>IFERROR(VLOOKUP(CC1,$B$16:$AO$25,$AS$7,FALSE),0)</f>
        <v>0</v>
      </c>
      <c r="CH7" s="1"/>
      <c r="CI7" s="1"/>
      <c r="CJ7" s="1"/>
      <c r="CK7" s="1"/>
      <c r="CL7" s="1"/>
      <c r="CM7" s="1"/>
      <c r="CN7" s="67">
        <f>IFERROR(VLOOKUP(CJ1,$B$16:$AO$25,$AS$7,FALSE),0)</f>
        <v>0</v>
      </c>
      <c r="CO7" s="1"/>
      <c r="CP7" s="1"/>
      <c r="CQ7" s="1"/>
      <c r="CR7" s="1"/>
      <c r="CS7" s="1"/>
      <c r="CT7" s="1"/>
      <c r="CU7" s="67">
        <f>IFERROR(VLOOKUP(CQ1,$B$16:$AO$25,$AS$7,FALSE),0)</f>
        <v>0</v>
      </c>
      <c r="CV7" s="1"/>
      <c r="CW7" s="1"/>
      <c r="CX7" s="1"/>
      <c r="CY7" s="1"/>
      <c r="CZ7" s="1"/>
      <c r="DA7" s="1"/>
      <c r="DB7" s="67">
        <f>IFERROR(VLOOKUP(CX1,$B$16:$AO$25,$AS$7,FALSE),0)</f>
        <v>0</v>
      </c>
      <c r="DC7" s="1"/>
      <c r="DD7" s="1"/>
      <c r="DE7" s="1"/>
      <c r="DF7" s="1"/>
      <c r="DG7" s="1"/>
      <c r="DH7" s="1"/>
      <c r="DI7" s="67">
        <f>IFERROR(VLOOKUP(DE1,$B$16:$AO$25,$AS$7,FALSE),0)</f>
        <v>0</v>
      </c>
      <c r="DJ7" s="1"/>
      <c r="DK7" s="1"/>
      <c r="DL7" s="1"/>
      <c r="DM7" s="1"/>
      <c r="DN7" s="1"/>
      <c r="DO7" s="1"/>
      <c r="DP7" s="67">
        <f>IFERROR(VLOOKUP(DL1,$B$16:$AO$25,$AS$7,FALSE),0)</f>
        <v>0</v>
      </c>
      <c r="DQ7" s="1"/>
      <c r="DR7" s="1"/>
      <c r="DS7" s="1"/>
      <c r="DT7" s="1"/>
      <c r="DU7" s="1"/>
      <c r="DV7" s="1"/>
      <c r="DW7" s="67">
        <f>IFERROR(VLOOKUP(DS1,$B$16:$AO$25,$AS$7,FALSE),0)</f>
        <v>0</v>
      </c>
      <c r="DX7" s="1"/>
      <c r="DY7" s="1"/>
      <c r="DZ7" s="1"/>
      <c r="EA7" s="1"/>
      <c r="EB7" s="1"/>
      <c r="EC7" s="1"/>
      <c r="ED7" s="67">
        <f>IFERROR(VLOOKUP(DZ1,$B$16:$AO$25,$AS$7,FALSE),0)</f>
        <v>0</v>
      </c>
      <c r="EE7" s="1"/>
      <c r="EF7" s="1"/>
      <c r="EG7" s="1"/>
      <c r="EH7" s="1"/>
      <c r="EI7" s="1"/>
      <c r="EJ7" s="1"/>
      <c r="EK7" s="67">
        <f>IFERROR(VLOOKUP(EG1,$B$16:$AO$25,$AS$7,FALSE),0)</f>
        <v>0</v>
      </c>
      <c r="EL7" s="1"/>
      <c r="EM7" s="1"/>
      <c r="EN7" s="1"/>
      <c r="EO7" s="1"/>
      <c r="EP7" s="1"/>
      <c r="EQ7" s="1"/>
      <c r="ER7" s="67">
        <f>IFERROR(VLOOKUP(EN1,$B$16:$AO$25,$AS$7,FALSE),0)</f>
        <v>0</v>
      </c>
      <c r="ES7" s="1"/>
      <c r="ET7" s="1"/>
      <c r="EU7" s="1"/>
      <c r="EV7" s="1"/>
      <c r="EW7" s="1"/>
      <c r="EX7" s="1"/>
      <c r="EY7" s="67">
        <f>IFERROR(VLOOKUP(EU1,$B$16:$AO$25,$AS$7,FALSE),0)</f>
        <v>0</v>
      </c>
      <c r="EZ7" s="1"/>
      <c r="FA7" s="1"/>
      <c r="FB7" s="1"/>
      <c r="FC7" s="1"/>
      <c r="FD7" s="1"/>
      <c r="FE7" s="1"/>
      <c r="FF7" s="67">
        <f>IFERROR(VLOOKUP(FB1,$B$16:$AO$25,$AS$7,FALSE),0)</f>
        <v>0</v>
      </c>
      <c r="FG7" s="1"/>
      <c r="FH7" s="1"/>
      <c r="FI7" s="1"/>
      <c r="FJ7" s="1"/>
      <c r="FK7" s="1"/>
      <c r="FL7" s="1"/>
      <c r="FM7" s="67">
        <f>IFERROR(VLOOKUP(FI1,$B$16:$AO$25,$AS$7,FALSE),0)</f>
        <v>0</v>
      </c>
      <c r="FN7" s="1"/>
      <c r="FO7" s="1"/>
      <c r="FP7" s="1"/>
      <c r="FQ7" s="1"/>
      <c r="FR7" s="1"/>
      <c r="FS7" s="1"/>
      <c r="FT7" s="67">
        <f>IFERROR(VLOOKUP(FP1,$B$16:$AO$25,$AS$7,FALSE),0)</f>
        <v>0</v>
      </c>
      <c r="FU7" s="1"/>
      <c r="FV7" s="1"/>
      <c r="FW7" s="1"/>
      <c r="FX7" s="1"/>
      <c r="FY7" s="1"/>
      <c r="FZ7" s="1"/>
      <c r="GA7" s="67">
        <f>IFERROR(VLOOKUP(FW1,$B$16:$AO$25,$AS$7,FALSE),0)</f>
        <v>0</v>
      </c>
      <c r="GB7" s="1"/>
      <c r="GC7" s="1"/>
      <c r="GD7" s="1"/>
      <c r="GE7" s="1"/>
      <c r="GF7" s="1"/>
      <c r="GG7" s="1"/>
      <c r="GH7" s="67">
        <f>IFERROR(VLOOKUP(GD1,$B$16:$AO$25,$AS$7,FALSE),0)</f>
        <v>0</v>
      </c>
      <c r="GI7" s="1"/>
      <c r="GJ7" s="1"/>
      <c r="GK7" s="1"/>
      <c r="GL7" s="1"/>
      <c r="GM7" s="1"/>
      <c r="GN7" s="1"/>
      <c r="GO7" s="67">
        <f>IFERROR(VLOOKUP(GK1,$B$16:$AO$25,$AS$7,FALSE),0)</f>
        <v>0</v>
      </c>
      <c r="GP7" s="1"/>
      <c r="GQ7" s="1"/>
      <c r="GR7" s="1"/>
      <c r="GS7" s="1"/>
      <c r="GT7" s="1"/>
      <c r="GU7" s="1"/>
      <c r="GV7" s="67">
        <f>IFERROR(VLOOKUP(GR1,$B$16:$AO$25,$AS$7,FALSE),0)</f>
        <v>0</v>
      </c>
      <c r="GW7" s="1"/>
      <c r="GX7" s="1"/>
      <c r="GY7" s="1"/>
      <c r="GZ7" s="1"/>
      <c r="HA7" s="1"/>
      <c r="HB7" s="1"/>
      <c r="HC7" s="67">
        <f>IFERROR(VLOOKUP(GY1,$B$16:$AO$25,$AS$7,FALSE),0)</f>
        <v>0</v>
      </c>
      <c r="HD7" s="1"/>
      <c r="HE7" s="1"/>
      <c r="HF7" s="1"/>
      <c r="HG7" s="1"/>
      <c r="HH7" s="1"/>
      <c r="HI7" s="1"/>
      <c r="HJ7" s="67">
        <f>IFERROR(VLOOKUP(HF1,$B$16:$AO$25,$AS$7,FALSE),0)</f>
        <v>0</v>
      </c>
      <c r="HK7" s="1"/>
      <c r="HL7" s="1"/>
      <c r="HM7" s="1"/>
      <c r="HN7" s="1"/>
      <c r="HO7" s="1"/>
      <c r="HP7" s="1"/>
      <c r="HQ7" s="67">
        <f>IFERROR(VLOOKUP(HM1,$B$16:$AO$25,$AS$7,FALSE),0)</f>
        <v>0</v>
      </c>
      <c r="HR7" s="1"/>
      <c r="HS7" s="1"/>
    </row>
    <row r="8" spans="1:229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T8" s="1"/>
      <c r="AU8" s="1"/>
      <c r="AV8" s="1"/>
      <c r="AW8" s="1"/>
      <c r="AX8" s="1" t="s">
        <v>230</v>
      </c>
      <c r="AY8" s="1"/>
      <c r="AZ8" s="1"/>
      <c r="BA8" s="1"/>
      <c r="BB8" s="1"/>
      <c r="BC8" s="1"/>
      <c r="BD8" s="1"/>
      <c r="BE8" s="1" t="s">
        <v>230</v>
      </c>
      <c r="BF8" s="1"/>
      <c r="BG8" s="1"/>
      <c r="BH8" s="1"/>
      <c r="BI8" s="1"/>
      <c r="BJ8" s="1"/>
      <c r="BK8" s="1"/>
      <c r="BL8" s="1" t="s">
        <v>230</v>
      </c>
      <c r="BM8" s="1"/>
      <c r="BN8" s="1"/>
      <c r="BO8" s="1"/>
      <c r="BP8" s="1"/>
      <c r="BQ8" s="1"/>
      <c r="BR8" s="1"/>
      <c r="BS8" s="1" t="s">
        <v>230</v>
      </c>
      <c r="BT8" s="1"/>
      <c r="BU8" s="1"/>
      <c r="BV8" s="1"/>
      <c r="BW8" s="1"/>
      <c r="BX8" s="1"/>
      <c r="BY8" s="1"/>
      <c r="BZ8" s="1" t="s">
        <v>230</v>
      </c>
      <c r="CA8" s="1"/>
      <c r="CB8" s="1"/>
      <c r="CC8" s="1"/>
      <c r="CD8" s="1"/>
      <c r="CE8" s="1"/>
      <c r="CF8" s="1"/>
      <c r="CG8" s="1" t="s">
        <v>230</v>
      </c>
      <c r="CH8" s="1"/>
      <c r="CI8" s="1"/>
      <c r="CJ8" s="1"/>
      <c r="CK8" s="1"/>
      <c r="CL8" s="1"/>
      <c r="CM8" s="1"/>
      <c r="CN8" s="1" t="s">
        <v>230</v>
      </c>
      <c r="CO8" s="1"/>
      <c r="CP8" s="1"/>
      <c r="CQ8" s="1"/>
      <c r="CR8" s="1"/>
      <c r="CS8" s="1"/>
      <c r="CT8" s="1"/>
      <c r="CU8" s="1" t="s">
        <v>230</v>
      </c>
      <c r="CV8" s="1"/>
      <c r="CW8" s="1"/>
      <c r="CX8" s="1"/>
      <c r="CY8" s="1"/>
      <c r="CZ8" s="1"/>
      <c r="DA8" s="1"/>
      <c r="DB8" s="1" t="s">
        <v>230</v>
      </c>
      <c r="DC8" s="1"/>
      <c r="DD8" s="1"/>
      <c r="DE8" s="1"/>
      <c r="DF8" s="1"/>
      <c r="DG8" s="1"/>
      <c r="DH8" s="1"/>
      <c r="DI8" s="1" t="s">
        <v>230</v>
      </c>
      <c r="DJ8" s="1"/>
      <c r="DK8" s="1"/>
      <c r="DL8" s="1"/>
      <c r="DM8" s="1"/>
      <c r="DN8" s="1"/>
      <c r="DO8" s="1"/>
      <c r="DP8" s="1" t="s">
        <v>230</v>
      </c>
      <c r="DQ8" s="1"/>
      <c r="DR8" s="1"/>
      <c r="DS8" s="1"/>
      <c r="DT8" s="1"/>
      <c r="DU8" s="1"/>
      <c r="DV8" s="1"/>
      <c r="DW8" s="1" t="s">
        <v>230</v>
      </c>
      <c r="DX8" s="1"/>
      <c r="DY8" s="1"/>
      <c r="DZ8" s="1"/>
      <c r="EA8" s="1"/>
      <c r="EB8" s="1"/>
      <c r="EC8" s="1"/>
      <c r="ED8" s="1" t="s">
        <v>230</v>
      </c>
      <c r="EE8" s="1"/>
      <c r="EF8" s="1"/>
      <c r="EG8" s="1"/>
      <c r="EH8" s="1"/>
      <c r="EI8" s="1"/>
      <c r="EJ8" s="1"/>
      <c r="EK8" s="1" t="s">
        <v>230</v>
      </c>
      <c r="EL8" s="1"/>
      <c r="EM8" s="1"/>
      <c r="EN8" s="1"/>
      <c r="EO8" s="1"/>
      <c r="EP8" s="1"/>
      <c r="EQ8" s="1"/>
      <c r="ER8" s="1" t="s">
        <v>230</v>
      </c>
      <c r="ES8" s="1"/>
      <c r="ET8" s="1"/>
      <c r="EU8" s="1"/>
      <c r="EV8" s="1"/>
      <c r="EW8" s="1"/>
      <c r="EX8" s="1"/>
      <c r="EY8" s="1" t="s">
        <v>230</v>
      </c>
      <c r="EZ8" s="1"/>
      <c r="FA8" s="1"/>
      <c r="FB8" s="1"/>
      <c r="FC8" s="1"/>
      <c r="FD8" s="1"/>
      <c r="FE8" s="1"/>
      <c r="FF8" s="1" t="s">
        <v>230</v>
      </c>
      <c r="FG8" s="1"/>
      <c r="FH8" s="1"/>
      <c r="FI8" s="1"/>
      <c r="FJ8" s="1"/>
      <c r="FK8" s="1"/>
      <c r="FL8" s="1"/>
      <c r="FM8" s="1" t="s">
        <v>230</v>
      </c>
      <c r="FN8" s="1"/>
      <c r="FO8" s="1"/>
      <c r="FP8" s="1"/>
      <c r="FQ8" s="1"/>
      <c r="FR8" s="1"/>
      <c r="FS8" s="1"/>
      <c r="FT8" s="1" t="s">
        <v>230</v>
      </c>
      <c r="FU8" s="1"/>
      <c r="FV8" s="1"/>
      <c r="FW8" s="1"/>
      <c r="FX8" s="1"/>
      <c r="FY8" s="1"/>
      <c r="FZ8" s="1"/>
      <c r="GA8" s="1" t="s">
        <v>230</v>
      </c>
      <c r="GB8" s="1"/>
      <c r="GC8" s="1"/>
      <c r="GD8" s="1"/>
      <c r="GE8" s="1"/>
      <c r="GF8" s="1"/>
      <c r="GG8" s="1"/>
      <c r="GH8" s="1" t="s">
        <v>230</v>
      </c>
      <c r="GI8" s="1"/>
      <c r="GJ8" s="1"/>
      <c r="GK8" s="1"/>
      <c r="GL8" s="1"/>
      <c r="GM8" s="1"/>
      <c r="GN8" s="1"/>
      <c r="GO8" s="1" t="s">
        <v>230</v>
      </c>
      <c r="GP8" s="1"/>
      <c r="GQ8" s="1"/>
      <c r="GR8" s="1"/>
      <c r="GS8" s="1"/>
      <c r="GT8" s="1"/>
      <c r="GU8" s="1"/>
      <c r="GV8" s="1" t="s">
        <v>230</v>
      </c>
      <c r="GW8" s="1"/>
      <c r="GX8" s="1"/>
      <c r="GY8" s="1"/>
      <c r="GZ8" s="1"/>
      <c r="HA8" s="1"/>
      <c r="HB8" s="1"/>
      <c r="HC8" s="1" t="s">
        <v>230</v>
      </c>
      <c r="HD8" s="1"/>
      <c r="HE8" s="1"/>
      <c r="HF8" s="1"/>
      <c r="HG8" s="1"/>
      <c r="HH8" s="1"/>
      <c r="HI8" s="1"/>
      <c r="HJ8" s="1" t="s">
        <v>230</v>
      </c>
      <c r="HK8" s="1"/>
      <c r="HL8" s="1"/>
      <c r="HM8" s="1"/>
      <c r="HN8" s="1"/>
      <c r="HO8" s="1"/>
      <c r="HP8" s="1"/>
      <c r="HQ8" s="1" t="s">
        <v>230</v>
      </c>
      <c r="HR8" s="1"/>
      <c r="HS8" s="1"/>
    </row>
    <row r="9" spans="1:229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9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21"/>
      <c r="P10" s="115"/>
      <c r="Q10" s="115"/>
      <c r="R10" s="2"/>
      <c r="S10" s="2"/>
      <c r="T10" s="2"/>
      <c r="V10" s="2"/>
    </row>
    <row r="11" spans="1:229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9" x14ac:dyDescent="0.25">
      <c r="A12" s="6" t="s">
        <v>4</v>
      </c>
      <c r="B12" s="6"/>
      <c r="D12" s="92"/>
      <c r="L12" s="10"/>
      <c r="M12" s="10"/>
    </row>
    <row r="13" spans="1:229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9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T14" s="16"/>
      <c r="AU14" s="16"/>
      <c r="AV14" s="16"/>
      <c r="AW14" s="16"/>
      <c r="AX14" s="16"/>
      <c r="AY14" s="16"/>
      <c r="AZ14" s="16"/>
    </row>
    <row r="15" spans="1:229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69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11" t="s">
        <v>16</v>
      </c>
      <c r="AN15" s="11" t="s">
        <v>17</v>
      </c>
      <c r="AO15" s="294" t="s">
        <v>222</v>
      </c>
      <c r="AT15" s="18"/>
      <c r="AU15" s="18"/>
      <c r="AV15" s="18"/>
      <c r="AW15" s="18"/>
      <c r="AX15" s="18"/>
      <c r="AY15" s="18"/>
      <c r="AZ15" s="18"/>
    </row>
    <row r="16" spans="1:229" s="16" customFormat="1" ht="19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4"/>
      <c r="Y16" s="99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7">
        <f t="shared" ref="AM16:AM25" si="5">SUM(V16:AL16)</f>
        <v>0</v>
      </c>
      <c r="AN16" s="17">
        <f t="shared" ref="AN16:AN25" si="6">+U16-AM16</f>
        <v>0</v>
      </c>
      <c r="AO16" s="295">
        <f t="shared" ref="AO16:AO25" si="7">AM16-N16</f>
        <v>0</v>
      </c>
      <c r="AT16" s="18"/>
      <c r="AU16" s="18"/>
      <c r="AV16" s="18"/>
      <c r="AW16" s="18"/>
      <c r="AX16" s="18"/>
      <c r="AY16" s="18"/>
      <c r="AZ16" s="18"/>
    </row>
    <row r="17" spans="1:41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4"/>
      <c r="Y17" s="95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7">
        <f t="shared" si="5"/>
        <v>0</v>
      </c>
      <c r="AN17" s="19">
        <f t="shared" si="6"/>
        <v>0</v>
      </c>
      <c r="AO17" s="295">
        <f t="shared" si="7"/>
        <v>0</v>
      </c>
    </row>
    <row r="18" spans="1:41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7"/>
      <c r="X18" s="95"/>
      <c r="Y18" s="95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7">
        <f t="shared" si="5"/>
        <v>0</v>
      </c>
      <c r="AN18" s="19">
        <f t="shared" si="6"/>
        <v>0</v>
      </c>
      <c r="AO18" s="295">
        <f t="shared" si="7"/>
        <v>0</v>
      </c>
    </row>
    <row r="19" spans="1:41" s="18" customFormat="1" ht="19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7"/>
      <c r="X19" s="95"/>
      <c r="Y19" s="95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7">
        <f t="shared" si="5"/>
        <v>0</v>
      </c>
      <c r="AN19" s="19">
        <f t="shared" si="6"/>
        <v>0</v>
      </c>
      <c r="AO19" s="295">
        <f t="shared" si="7"/>
        <v>0</v>
      </c>
    </row>
    <row r="20" spans="1:41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8"/>
      <c r="X20" s="95"/>
      <c r="Y20" s="95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7">
        <f t="shared" si="5"/>
        <v>0</v>
      </c>
      <c r="AN20" s="19">
        <f t="shared" si="6"/>
        <v>0</v>
      </c>
      <c r="AO20" s="295">
        <f t="shared" si="7"/>
        <v>0</v>
      </c>
    </row>
    <row r="21" spans="1:41" s="18" customFormat="1" ht="19.5" customHeight="1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49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7">
        <f t="shared" si="5"/>
        <v>0</v>
      </c>
      <c r="AN21" s="19">
        <f t="shared" si="6"/>
        <v>0</v>
      </c>
      <c r="AO21" s="295">
        <f t="shared" si="7"/>
        <v>0</v>
      </c>
    </row>
    <row r="22" spans="1:41" s="18" customFormat="1" ht="19.5" customHeight="1" x14ac:dyDescent="0.25">
      <c r="A22" s="58">
        <v>7</v>
      </c>
      <c r="B22" s="26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9"/>
      <c r="H22" s="150"/>
      <c r="I22" s="147"/>
      <c r="J22" s="148"/>
      <c r="K22" s="149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7">
        <f t="shared" si="5"/>
        <v>0</v>
      </c>
      <c r="AN22" s="19">
        <f t="shared" si="6"/>
        <v>0</v>
      </c>
      <c r="AO22" s="295">
        <f t="shared" si="7"/>
        <v>0</v>
      </c>
    </row>
    <row r="23" spans="1:41" s="18" customFormat="1" ht="19.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52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14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7">
        <f t="shared" si="5"/>
        <v>0</v>
      </c>
      <c r="AN23" s="19">
        <f t="shared" si="6"/>
        <v>0</v>
      </c>
      <c r="AO23" s="295">
        <f t="shared" si="7"/>
        <v>0</v>
      </c>
    </row>
    <row r="24" spans="1:41" s="18" customFormat="1" ht="19.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14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7">
        <f t="shared" si="5"/>
        <v>0</v>
      </c>
      <c r="AN24" s="19">
        <f t="shared" si="6"/>
        <v>0</v>
      </c>
      <c r="AO24" s="295">
        <f t="shared" si="7"/>
        <v>0</v>
      </c>
    </row>
    <row r="25" spans="1:41" s="18" customFormat="1" ht="19.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7">
        <f t="shared" si="5"/>
        <v>0</v>
      </c>
      <c r="AN25" s="19">
        <f t="shared" si="6"/>
        <v>0</v>
      </c>
      <c r="AO25" s="295">
        <f t="shared" si="7"/>
        <v>0</v>
      </c>
    </row>
    <row r="26" spans="1:41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1" s="18" customFormat="1" ht="13.35" customHeight="1" x14ac:dyDescent="0.25">
      <c r="A27" s="317" t="s">
        <v>238</v>
      </c>
      <c r="B27" s="191"/>
      <c r="C27" s="191" t="s">
        <v>247</v>
      </c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1" s="18" customFormat="1" ht="13.35" customHeight="1" thickBot="1" x14ac:dyDescent="0.3">
      <c r="A28" s="317" t="s">
        <v>240</v>
      </c>
      <c r="B28" s="191"/>
      <c r="C28" s="191" t="s">
        <v>248</v>
      </c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1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</row>
    <row r="30" spans="1:41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1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1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2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2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2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T35" s="1"/>
      <c r="AU35" s="1"/>
      <c r="AV35" s="1"/>
      <c r="AW35" s="1"/>
      <c r="AX35" s="1"/>
      <c r="AY35" s="1"/>
      <c r="AZ35" s="1"/>
    </row>
    <row r="36" spans="3:52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T36" s="1"/>
      <c r="AU36" s="1"/>
      <c r="AV36" s="1"/>
      <c r="AW36" s="1"/>
      <c r="AX36" s="1"/>
      <c r="AY36" s="1"/>
      <c r="AZ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L25" name="Rango1"/>
    <protectedRange sqref="Q7:Q10" name="Rango1_3_1_1"/>
    <protectedRange sqref="O7:P10 D7:D12" name="Rango1_3_2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N14"/>
    <mergeCell ref="HS4:HS6"/>
    <mergeCell ref="E5:G5"/>
    <mergeCell ref="H5:N5"/>
    <mergeCell ref="O5:Q5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CG4:CG6"/>
    <mergeCell ref="CH4:CH6"/>
    <mergeCell ref="CI4:CI6"/>
    <mergeCell ref="CJ4:CJ6"/>
    <mergeCell ref="BY4:BY6"/>
    <mergeCell ref="BZ4:BZ6"/>
    <mergeCell ref="CA4:CA6"/>
    <mergeCell ref="CB4:CB6"/>
    <mergeCell ref="CC4:CC6"/>
    <mergeCell ref="CD4:CD6"/>
    <mergeCell ref="BX4:BX6"/>
    <mergeCell ref="BM4:BM6"/>
    <mergeCell ref="BN4:BN6"/>
    <mergeCell ref="BO4:BO6"/>
    <mergeCell ref="BP4:BP6"/>
    <mergeCell ref="BQ4:BQ6"/>
    <mergeCell ref="BR4:BR6"/>
    <mergeCell ref="CE4:CE6"/>
    <mergeCell ref="CF4:CF6"/>
    <mergeCell ref="BC4:BC6"/>
    <mergeCell ref="BD4:BD6"/>
    <mergeCell ref="BE4:BE6"/>
    <mergeCell ref="BF4:BF6"/>
    <mergeCell ref="BS4:BS6"/>
    <mergeCell ref="BT4:BT6"/>
    <mergeCell ref="BU4:BU6"/>
    <mergeCell ref="BV4:BV6"/>
    <mergeCell ref="BW4:BW6"/>
    <mergeCell ref="HF1:HL1"/>
    <mergeCell ref="HM1:HS1"/>
    <mergeCell ref="O2:Q2"/>
    <mergeCell ref="EU1:FA1"/>
    <mergeCell ref="FB1:FH1"/>
    <mergeCell ref="FI1:FO1"/>
    <mergeCell ref="FP1:FV1"/>
    <mergeCell ref="FW1:GC1"/>
    <mergeCell ref="GD1:GJ1"/>
    <mergeCell ref="DE1:DK1"/>
    <mergeCell ref="DL1:DR1"/>
    <mergeCell ref="DS1:DY1"/>
    <mergeCell ref="DZ1:EF1"/>
    <mergeCell ref="EG1:EM1"/>
    <mergeCell ref="EN1:ET1"/>
    <mergeCell ref="BO1:BU1"/>
    <mergeCell ref="BV1:CB1"/>
    <mergeCell ref="CC1:CI1"/>
    <mergeCell ref="CJ1:CP1"/>
    <mergeCell ref="CQ1:CW1"/>
    <mergeCell ref="CX1:DD1"/>
    <mergeCell ref="GK1:GQ1"/>
    <mergeCell ref="GR1:GX1"/>
    <mergeCell ref="GY1:HE1"/>
    <mergeCell ref="A1:D5"/>
    <mergeCell ref="E1:N2"/>
    <mergeCell ref="O1:Q1"/>
    <mergeCell ref="AT1:AZ1"/>
    <mergeCell ref="BA1:BG1"/>
    <mergeCell ref="BH1:BN1"/>
    <mergeCell ref="E3:N4"/>
    <mergeCell ref="O3:Q3"/>
    <mergeCell ref="O4:Q4"/>
    <mergeCell ref="AT4:AT6"/>
    <mergeCell ref="AU4:AU6"/>
    <mergeCell ref="AV4:AV6"/>
    <mergeCell ref="AW4:AW6"/>
    <mergeCell ref="AX4:AX6"/>
    <mergeCell ref="AY4:AY6"/>
    <mergeCell ref="AZ4:AZ6"/>
    <mergeCell ref="BG4:BG6"/>
    <mergeCell ref="BH4:BH6"/>
    <mergeCell ref="BI4:BI6"/>
    <mergeCell ref="BJ4:BJ6"/>
    <mergeCell ref="BK4:BK6"/>
    <mergeCell ref="BL4:BL6"/>
    <mergeCell ref="BA4:BA6"/>
    <mergeCell ref="BB4:BB6"/>
  </mergeCells>
  <conditionalFormatting sqref="D8">
    <cfRule type="duplicateValues" dxfId="677" priority="9"/>
  </conditionalFormatting>
  <conditionalFormatting sqref="O7">
    <cfRule type="duplicateValues" dxfId="676" priority="8"/>
  </conditionalFormatting>
  <conditionalFormatting sqref="O8">
    <cfRule type="duplicateValues" dxfId="675" priority="7"/>
  </conditionalFormatting>
  <conditionalFormatting sqref="O10">
    <cfRule type="duplicateValues" dxfId="674" priority="10"/>
  </conditionalFormatting>
  <conditionalFormatting sqref="T16:AN25">
    <cfRule type="cellIs" dxfId="673" priority="4" operator="equal">
      <formula>0</formula>
    </cfRule>
  </conditionalFormatting>
  <conditionalFormatting sqref="AN16:AN25">
    <cfRule type="cellIs" dxfId="672" priority="3" operator="lessThan">
      <formula>0</formula>
    </cfRule>
  </conditionalFormatting>
  <conditionalFormatting sqref="AO16:AO25">
    <cfRule type="cellIs" dxfId="671" priority="1" operator="lessThan">
      <formula>0</formula>
    </cfRule>
    <cfRule type="cellIs" dxfId="670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M37"/>
  <sheetViews>
    <sheetView view="pageBreakPreview" topLeftCell="A14" zoomScale="120" zoomScaleNormal="95" zoomScaleSheetLayoutView="120" workbookViewId="0">
      <pane xSplit="4" topLeftCell="E1" activePane="topRight" state="frozen"/>
      <selection activeCell="AP8" sqref="AP8"/>
      <selection pane="topRight" activeCell="V15" sqref="V15:AD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219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219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228</v>
      </c>
      <c r="AQ8" s="1"/>
      <c r="AR8" s="1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64"/>
      <c r="F15" s="132"/>
      <c r="G15" s="169"/>
      <c r="H15" s="161"/>
      <c r="I15" s="159"/>
      <c r="J15" s="17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65"/>
      <c r="F16" s="145"/>
      <c r="G16" s="145"/>
      <c r="H16" s="171"/>
      <c r="I16" s="147"/>
      <c r="J16" s="149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100"/>
      <c r="W16" s="97"/>
      <c r="X16" s="97"/>
      <c r="Y16" s="95"/>
      <c r="Z16" s="99"/>
      <c r="AA16" s="95"/>
      <c r="AB16" s="95"/>
      <c r="AC16" s="95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65"/>
      <c r="F17" s="145"/>
      <c r="G17" s="145"/>
      <c r="H17" s="149"/>
      <c r="I17" s="147"/>
      <c r="J17" s="149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100"/>
      <c r="W17" s="94"/>
      <c r="X17" s="97"/>
      <c r="Y17" s="95"/>
      <c r="Z17" s="95"/>
      <c r="AA17" s="95"/>
      <c r="AB17" s="95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65"/>
      <c r="F18" s="145"/>
      <c r="G18" s="145"/>
      <c r="H18" s="149"/>
      <c r="I18" s="147"/>
      <c r="J18" s="149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100"/>
      <c r="W18" s="95"/>
      <c r="X18" s="97"/>
      <c r="Y18" s="95"/>
      <c r="Z18" s="95"/>
      <c r="AA18" s="95"/>
      <c r="AB18" s="95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0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65"/>
      <c r="F19" s="145"/>
      <c r="G19" s="145"/>
      <c r="H19" s="172"/>
      <c r="I19" s="147"/>
      <c r="J19" s="149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100"/>
      <c r="W19" s="95"/>
      <c r="X19" s="97"/>
      <c r="Y19" s="95"/>
      <c r="Z19" s="95"/>
      <c r="AA19" s="95"/>
      <c r="AB19" s="95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65"/>
      <c r="F20" s="145"/>
      <c r="G20" s="145"/>
      <c r="H20" s="149"/>
      <c r="I20" s="147"/>
      <c r="J20" s="149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100"/>
      <c r="W20" s="95"/>
      <c r="X20" s="98"/>
      <c r="Y20" s="95"/>
      <c r="Z20" s="95"/>
      <c r="AA20" s="95"/>
      <c r="AB20" s="95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66"/>
      <c r="F21" s="145"/>
      <c r="G21" s="149"/>
      <c r="H21" s="149"/>
      <c r="I21" s="147"/>
      <c r="J21" s="149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100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66"/>
      <c r="F22" s="145"/>
      <c r="G22" s="149"/>
      <c r="H22" s="149"/>
      <c r="I22" s="147"/>
      <c r="J22" s="149"/>
      <c r="K22" s="149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100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66"/>
      <c r="F23" s="145"/>
      <c r="G23" s="171"/>
      <c r="H23" s="149"/>
      <c r="I23" s="147"/>
      <c r="J23" s="149"/>
      <c r="K23" s="149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100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93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66"/>
      <c r="F24" s="145"/>
      <c r="G24" s="171"/>
      <c r="H24" s="149"/>
      <c r="I24" s="147"/>
      <c r="J24" s="149"/>
      <c r="K24" s="149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100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78"/>
      <c r="B27" s="209"/>
      <c r="C27" s="209"/>
      <c r="D27" s="209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05"/>
      <c r="B28" s="23"/>
      <c r="C28" s="45"/>
      <c r="D28" s="46"/>
      <c r="E28" s="28"/>
      <c r="F28" s="28"/>
      <c r="G28" s="17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2" name="Rango1_3_2"/>
  </protectedRanges>
  <mergeCells count="227">
    <mergeCell ref="A26:D26"/>
    <mergeCell ref="N33:O33"/>
    <mergeCell ref="P33:Q33"/>
    <mergeCell ref="N34:Q34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669" priority="4"/>
  </conditionalFormatting>
  <conditionalFormatting sqref="O7">
    <cfRule type="duplicateValues" dxfId="668" priority="3"/>
  </conditionalFormatting>
  <conditionalFormatting sqref="O8">
    <cfRule type="duplicateValues" dxfId="667" priority="2"/>
  </conditionalFormatting>
  <conditionalFormatting sqref="O10">
    <cfRule type="duplicateValues" dxfId="666" priority="1"/>
  </conditionalFormatting>
  <conditionalFormatting sqref="T16:AF25">
    <cfRule type="cellIs" dxfId="665" priority="8" operator="equal">
      <formula>0</formula>
    </cfRule>
  </conditionalFormatting>
  <conditionalFormatting sqref="AF16:AF25">
    <cfRule type="cellIs" dxfId="664" priority="7" operator="lessThan">
      <formula>0</formula>
    </cfRule>
  </conditionalFormatting>
  <conditionalFormatting sqref="AG16:AG25">
    <cfRule type="cellIs" dxfId="663" priority="5" operator="lessThan">
      <formula>0</formula>
    </cfRule>
    <cfRule type="cellIs" dxfId="66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pageSetUpPr fitToPage="1"/>
  </sheetPr>
  <dimension ref="A1:HT36"/>
  <sheetViews>
    <sheetView view="pageBreakPreview" topLeftCell="A13" zoomScale="120" zoomScaleNormal="95" zoomScaleSheetLayoutView="120" workbookViewId="0">
      <pane xSplit="4" topLeftCell="E1" activePane="topRight" state="frozen"/>
      <selection activeCell="AP8" sqref="AP8"/>
      <selection pane="topRight" activeCell="V15" sqref="V15:AK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42578125" style="1" bestFit="1" customWidth="1"/>
    <col min="9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6" width="4.5703125" style="1" customWidth="1"/>
    <col min="27" max="27" width="6.5703125" style="1" customWidth="1"/>
    <col min="28" max="28" width="6" style="1" customWidth="1"/>
    <col min="29" max="29" width="5.5703125" style="1" customWidth="1"/>
    <col min="30" max="30" width="4.42578125" style="1" customWidth="1"/>
    <col min="31" max="35" width="5.42578125" style="1" customWidth="1"/>
    <col min="36" max="37" width="4.42578125" style="1" customWidth="1"/>
    <col min="38" max="38" width="11.42578125" style="1" customWidth="1"/>
    <col min="39" max="39" width="10.5703125" style="1" customWidth="1"/>
    <col min="40" max="41" width="11.42578125" style="1"/>
    <col min="42" max="42" width="15" style="1" bestFit="1" customWidth="1"/>
    <col min="43" max="43" width="12.42578125" style="1" bestFit="1" customWidth="1"/>
    <col min="44" max="44" width="20.5703125" style="1" bestFit="1" customWidth="1"/>
    <col min="45" max="47" width="11.42578125" style="1"/>
    <col min="48" max="49" width="12.42578125" style="1" customWidth="1"/>
    <col min="50" max="16384" width="11.42578125" style="1"/>
  </cols>
  <sheetData>
    <row r="1" spans="1:228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N1" s="80"/>
      <c r="AO1" s="80" t="s">
        <v>0</v>
      </c>
      <c r="AP1" s="80" t="s">
        <v>200</v>
      </c>
      <c r="AQ1" s="80" t="s">
        <v>1</v>
      </c>
      <c r="AR1" s="82" t="s">
        <v>25</v>
      </c>
      <c r="AS1" s="368">
        <f>'CODIGOS DE MATERIAL'!$A$3</f>
        <v>1000157</v>
      </c>
      <c r="AT1" s="369"/>
      <c r="AU1" s="369"/>
      <c r="AV1" s="369"/>
      <c r="AW1" s="369"/>
      <c r="AX1" s="369"/>
      <c r="AY1" s="370"/>
      <c r="AZ1" s="368">
        <f>'CODIGOS DE MATERIAL'!$A$4</f>
        <v>1000156</v>
      </c>
      <c r="BA1" s="369"/>
      <c r="BB1" s="369"/>
      <c r="BC1" s="369"/>
      <c r="BD1" s="369"/>
      <c r="BE1" s="369"/>
      <c r="BF1" s="370"/>
      <c r="BG1" s="368">
        <f>'CODIGOS DE MATERIAL'!$A$5</f>
        <v>1000181</v>
      </c>
      <c r="BH1" s="369"/>
      <c r="BI1" s="369"/>
      <c r="BJ1" s="369"/>
      <c r="BK1" s="369"/>
      <c r="BL1" s="369"/>
      <c r="BM1" s="370"/>
      <c r="BN1" s="368">
        <f>'CODIGOS DE MATERIAL'!$A$6</f>
        <v>1000185</v>
      </c>
      <c r="BO1" s="369"/>
      <c r="BP1" s="369"/>
      <c r="BQ1" s="369"/>
      <c r="BR1" s="369"/>
      <c r="BS1" s="369"/>
      <c r="BT1" s="370"/>
      <c r="BU1" s="368">
        <f>'CODIGOS DE MATERIAL'!$A$7</f>
        <v>1000184</v>
      </c>
      <c r="BV1" s="369"/>
      <c r="BW1" s="369"/>
      <c r="BX1" s="369"/>
      <c r="BY1" s="369"/>
      <c r="BZ1" s="369"/>
      <c r="CA1" s="370"/>
      <c r="CB1" s="368">
        <f>'CODIGOS DE MATERIAL'!$A$8</f>
        <v>1000870</v>
      </c>
      <c r="CC1" s="369"/>
      <c r="CD1" s="369"/>
      <c r="CE1" s="369"/>
      <c r="CF1" s="369"/>
      <c r="CG1" s="369"/>
      <c r="CH1" s="370"/>
      <c r="CI1" s="368">
        <f>'CODIGOS DE MATERIAL'!$A$9</f>
        <v>1000747</v>
      </c>
      <c r="CJ1" s="369"/>
      <c r="CK1" s="369"/>
      <c r="CL1" s="369"/>
      <c r="CM1" s="369"/>
      <c r="CN1" s="369"/>
      <c r="CO1" s="370"/>
      <c r="CP1" s="368">
        <f>'CODIGOS DE MATERIAL'!$A$10</f>
        <v>1000179</v>
      </c>
      <c r="CQ1" s="369"/>
      <c r="CR1" s="369"/>
      <c r="CS1" s="369"/>
      <c r="CT1" s="369"/>
      <c r="CU1" s="369"/>
      <c r="CV1" s="370"/>
      <c r="CW1" s="368">
        <f>'CODIGOS DE MATERIAL'!$A$11</f>
        <v>1000170</v>
      </c>
      <c r="CX1" s="369"/>
      <c r="CY1" s="369"/>
      <c r="CZ1" s="369"/>
      <c r="DA1" s="369"/>
      <c r="DB1" s="369"/>
      <c r="DC1" s="370"/>
      <c r="DD1" s="368">
        <f>'CODIGOS DE MATERIAL'!$A$12</f>
        <v>1000158</v>
      </c>
      <c r="DE1" s="369"/>
      <c r="DF1" s="369"/>
      <c r="DG1" s="369"/>
      <c r="DH1" s="369"/>
      <c r="DI1" s="369"/>
      <c r="DJ1" s="370"/>
      <c r="DK1" s="368">
        <f>'CODIGOS DE MATERIAL'!$A$13</f>
        <v>1000186</v>
      </c>
      <c r="DL1" s="369"/>
      <c r="DM1" s="369"/>
      <c r="DN1" s="369"/>
      <c r="DO1" s="369"/>
      <c r="DP1" s="369"/>
      <c r="DQ1" s="370"/>
      <c r="DR1" s="368">
        <f>'CODIGOS DE MATERIAL'!$A$14</f>
        <v>1000182</v>
      </c>
      <c r="DS1" s="369"/>
      <c r="DT1" s="369"/>
      <c r="DU1" s="369"/>
      <c r="DV1" s="369"/>
      <c r="DW1" s="369"/>
      <c r="DX1" s="370"/>
      <c r="DY1" s="368">
        <f>'CODIGOS DE MATERIAL'!$A$15</f>
        <v>1000171</v>
      </c>
      <c r="DZ1" s="369"/>
      <c r="EA1" s="369"/>
      <c r="EB1" s="369"/>
      <c r="EC1" s="369"/>
      <c r="ED1" s="369"/>
      <c r="EE1" s="370"/>
      <c r="EF1" s="368">
        <f>'CODIGOS DE MATERIAL'!$A$16</f>
        <v>1000872</v>
      </c>
      <c r="EG1" s="369"/>
      <c r="EH1" s="369"/>
      <c r="EI1" s="369"/>
      <c r="EJ1" s="369"/>
      <c r="EK1" s="369"/>
      <c r="EL1" s="370"/>
      <c r="EM1" s="368">
        <f>'CODIGOS DE MATERIAL'!$A$17</f>
        <v>1000863</v>
      </c>
      <c r="EN1" s="369"/>
      <c r="EO1" s="369"/>
      <c r="EP1" s="369"/>
      <c r="EQ1" s="369"/>
      <c r="ER1" s="369"/>
      <c r="ES1" s="370"/>
      <c r="ET1" s="368">
        <f>'CODIGOS DE MATERIAL'!$A$18</f>
        <v>1000159</v>
      </c>
      <c r="EU1" s="369"/>
      <c r="EV1" s="369"/>
      <c r="EW1" s="369"/>
      <c r="EX1" s="369"/>
      <c r="EY1" s="369"/>
      <c r="EZ1" s="370"/>
      <c r="FA1" s="368">
        <f>'CODIGOS DE MATERIAL'!$A$19</f>
        <v>1000163</v>
      </c>
      <c r="FB1" s="369"/>
      <c r="FC1" s="369"/>
      <c r="FD1" s="369"/>
      <c r="FE1" s="369"/>
      <c r="FF1" s="369"/>
      <c r="FG1" s="370"/>
      <c r="FH1" s="368">
        <f>'CODIGOS DE MATERIAL'!$A$20</f>
        <v>1005924</v>
      </c>
      <c r="FI1" s="369"/>
      <c r="FJ1" s="369"/>
      <c r="FK1" s="369"/>
      <c r="FL1" s="369"/>
      <c r="FM1" s="369"/>
      <c r="FN1" s="370"/>
      <c r="FO1" s="368">
        <f>'CODIGOS DE MATERIAL'!$A$21</f>
        <v>1000164</v>
      </c>
      <c r="FP1" s="369"/>
      <c r="FQ1" s="369"/>
      <c r="FR1" s="369"/>
      <c r="FS1" s="369"/>
      <c r="FT1" s="369"/>
      <c r="FU1" s="370"/>
      <c r="FV1" s="368">
        <f>'CODIGOS DE MATERIAL'!$A$22</f>
        <v>1000187</v>
      </c>
      <c r="FW1" s="369"/>
      <c r="FX1" s="369"/>
      <c r="FY1" s="369"/>
      <c r="FZ1" s="369"/>
      <c r="GA1" s="369"/>
      <c r="GB1" s="370"/>
      <c r="GC1" s="368">
        <f>'CODIGOS DE MATERIAL'!$A$23</f>
        <v>1000160</v>
      </c>
      <c r="GD1" s="369"/>
      <c r="GE1" s="369"/>
      <c r="GF1" s="369"/>
      <c r="GG1" s="369"/>
      <c r="GH1" s="369"/>
      <c r="GI1" s="370"/>
      <c r="GJ1" s="368">
        <f>'CODIGOS DE MATERIAL'!$A$24</f>
        <v>1011372</v>
      </c>
      <c r="GK1" s="369"/>
      <c r="GL1" s="369"/>
      <c r="GM1" s="369"/>
      <c r="GN1" s="369"/>
      <c r="GO1" s="369"/>
      <c r="GP1" s="370"/>
      <c r="GQ1" s="368">
        <f>'CODIGOS DE MATERIAL'!$A$25</f>
        <v>1000191</v>
      </c>
      <c r="GR1" s="369"/>
      <c r="GS1" s="369"/>
      <c r="GT1" s="369"/>
      <c r="GU1" s="369"/>
      <c r="GV1" s="369"/>
      <c r="GW1" s="370"/>
      <c r="GX1" s="368">
        <f>'CODIGOS DE MATERIAL'!$A$29</f>
        <v>1000864</v>
      </c>
      <c r="GY1" s="369"/>
      <c r="GZ1" s="369"/>
      <c r="HA1" s="369"/>
      <c r="HB1" s="369"/>
      <c r="HC1" s="369"/>
      <c r="HD1" s="370"/>
      <c r="HE1" s="368">
        <f>'CODIGOS DE MATERIAL'!$A$30</f>
        <v>1000161</v>
      </c>
      <c r="HF1" s="369"/>
      <c r="HG1" s="369"/>
      <c r="HH1" s="369"/>
      <c r="HI1" s="369"/>
      <c r="HJ1" s="369"/>
      <c r="HK1" s="370"/>
      <c r="HL1" s="368">
        <f>'CODIGOS DE MATERIAL'!$A$31</f>
        <v>1000865</v>
      </c>
      <c r="HM1" s="369"/>
      <c r="HN1" s="369"/>
      <c r="HO1" s="369"/>
      <c r="HP1" s="369"/>
      <c r="HQ1" s="369"/>
      <c r="HR1" s="370"/>
      <c r="HS1" s="80"/>
      <c r="HT1" s="80"/>
    </row>
    <row r="2" spans="1:228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N2" s="80">
        <v>220</v>
      </c>
      <c r="AO2" s="80">
        <f>D8</f>
        <v>0</v>
      </c>
      <c r="AP2" s="80">
        <f>O10</f>
        <v>0</v>
      </c>
      <c r="AQ2" s="80">
        <f>O9</f>
        <v>0</v>
      </c>
      <c r="AR2" s="82">
        <f>O7</f>
        <v>0</v>
      </c>
      <c r="AS2" s="83">
        <f>IFERROR(VLOOKUP(AS1,$B$16:$AM$25,$S$13,FALSE),0)</f>
        <v>0</v>
      </c>
      <c r="AT2" s="84">
        <f>IFERROR(VLOOKUP(AS1,$B$16:$AM$25,$M$13,FALSE),0)</f>
        <v>0</v>
      </c>
      <c r="AU2" s="84">
        <f>IFERROR(VLOOKUP(AS1,$B$16:$AM$25,$T$13,FALSE),0)</f>
        <v>0</v>
      </c>
      <c r="AV2" s="84">
        <f>IFERROR(VLOOKUP(AS1,$B$16:$AM$25,$N$13,FALSE),0)</f>
        <v>0</v>
      </c>
      <c r="AW2" s="84">
        <f>IFERROR(VLOOKUP(AS1,$B$16:$AM$25,$O$13,FALSE),0)</f>
        <v>0</v>
      </c>
      <c r="AX2" s="84">
        <f>IFERROR(VLOOKUP(AS1,$B$16:$AM$25,$P$13,FALSE),0)</f>
        <v>0</v>
      </c>
      <c r="AY2" s="85">
        <f>IFERROR(VLOOKUP(AS1,$B$16:$AM$25,$Q$13,FALSE),0)</f>
        <v>0</v>
      </c>
      <c r="AZ2" s="83">
        <f>IFERROR(VLOOKUP(AZ1,$B$16:$AM$25,$S$13,FALSE),0)</f>
        <v>0</v>
      </c>
      <c r="BA2" s="84">
        <f>IFERROR(VLOOKUP(AZ1,$B$16:$AM$25,$M$13,FALSE),0)</f>
        <v>0</v>
      </c>
      <c r="BB2" s="84">
        <f>IFERROR(VLOOKUP(AZ1,$B$16:$AM$25,$T$13,FALSE),0)</f>
        <v>0</v>
      </c>
      <c r="BC2" s="84">
        <f>IFERROR(VLOOKUP(AZ1,$B$16:$AM$25,$N$13,FALSE),0)</f>
        <v>0</v>
      </c>
      <c r="BD2" s="84">
        <f>IFERROR(VLOOKUP(AZ1,$B$16:$AM$25,$O$13,FALSE),0)</f>
        <v>0</v>
      </c>
      <c r="BE2" s="84">
        <f>IFERROR(VLOOKUP(AZ1,$B$16:$AM$25,$P$13,FALSE),0)</f>
        <v>0</v>
      </c>
      <c r="BF2" s="85">
        <f>IFERROR(VLOOKUP(AZ1,$B$16:$AM$25,$Q$13,FALSE),0)</f>
        <v>0</v>
      </c>
      <c r="BG2" s="83">
        <f>IFERROR(VLOOKUP(BG1,$B$16:$AM$25,$S$13,FALSE),0)</f>
        <v>0</v>
      </c>
      <c r="BH2" s="84">
        <f>IFERROR(VLOOKUP(BG1,$B$16:$AM$25,$M$13,FALSE),0)</f>
        <v>0</v>
      </c>
      <c r="BI2" s="84">
        <f>IFERROR(VLOOKUP(BG1,$B$16:$AM$25,$T$13,FALSE),0)</f>
        <v>0</v>
      </c>
      <c r="BJ2" s="84">
        <f>IFERROR(VLOOKUP(BG1,$B$16:$AM$25,$N$13,FALSE),0)</f>
        <v>0</v>
      </c>
      <c r="BK2" s="84">
        <f>IFERROR(VLOOKUP(BG1,$B$16:$AM$25,$O$13,FALSE),0)</f>
        <v>0</v>
      </c>
      <c r="BL2" s="84">
        <f>IFERROR(VLOOKUP(BG1,$B$16:$AM$25,$P$13,FALSE),0)</f>
        <v>0</v>
      </c>
      <c r="BM2" s="85">
        <f>IFERROR(VLOOKUP(BG1,$B$16:$AM$25,$Q$13,FALSE),0)</f>
        <v>0</v>
      </c>
      <c r="BN2" s="83">
        <f>IFERROR(VLOOKUP(BN1,$B$16:$AM$25,$S$13,FALSE),0)</f>
        <v>0</v>
      </c>
      <c r="BO2" s="84">
        <f>IFERROR(VLOOKUP(BN1,$B$16:$AM$25,$M$13,FALSE),0)</f>
        <v>0</v>
      </c>
      <c r="BP2" s="84">
        <f>IFERROR(VLOOKUP(BN1,$B$16:$AM$25,$T$13,FALSE),0)</f>
        <v>0</v>
      </c>
      <c r="BQ2" s="84">
        <f>IFERROR(VLOOKUP(BN1,$B$16:$AM$25,$N$13,FALSE),0)</f>
        <v>0</v>
      </c>
      <c r="BR2" s="84">
        <f>IFERROR(VLOOKUP(BN1,$B$16:$AM$25,$O$13,FALSE),0)</f>
        <v>0</v>
      </c>
      <c r="BS2" s="84">
        <f>IFERROR(VLOOKUP(BN1,$B$16:$AM$25,$P$13,FALSE),0)</f>
        <v>0</v>
      </c>
      <c r="BT2" s="85">
        <f>IFERROR(VLOOKUP(BN1,$B$16:$AM$25,$Q$13,FALSE),0)</f>
        <v>0</v>
      </c>
      <c r="BU2" s="83">
        <f>IFERROR(VLOOKUP(BU1,$B$16:$AM$25,$S$13,FALSE),0)</f>
        <v>0</v>
      </c>
      <c r="BV2" s="84">
        <f>IFERROR(VLOOKUP(BU1,$B$16:$AM$25,$M$13,FALSE),0)</f>
        <v>0</v>
      </c>
      <c r="BW2" s="84">
        <f>IFERROR(VLOOKUP(BU1,$B$16:$AM$25,$T$13,FALSE),0)</f>
        <v>0</v>
      </c>
      <c r="BX2" s="84">
        <f>IFERROR(VLOOKUP(BU1,$B$16:$AM$25,$N$13,FALSE),0)</f>
        <v>0</v>
      </c>
      <c r="BY2" s="84">
        <f>IFERROR(VLOOKUP(BU1,$B$16:$AM$25,$O$13,FALSE),0)</f>
        <v>0</v>
      </c>
      <c r="BZ2" s="84">
        <f>IFERROR(VLOOKUP(BU1,$B$16:$AM$25,$P$13,FALSE),0)</f>
        <v>0</v>
      </c>
      <c r="CA2" s="85">
        <f>IFERROR(VLOOKUP(BU1,$B$16:$AM$25,$Q$13,FALSE),0)</f>
        <v>0</v>
      </c>
      <c r="CB2" s="83">
        <f>IFERROR(VLOOKUP(CB1,$B$16:$AM$25,$S$13,FALSE),0)</f>
        <v>0</v>
      </c>
      <c r="CC2" s="84">
        <f>IFERROR(VLOOKUP(CB1,$B$16:$AM$25,$M$13,FALSE),0)</f>
        <v>0</v>
      </c>
      <c r="CD2" s="84">
        <f>IFERROR(VLOOKUP(CB1,$B$16:$AM$25,$T$13,FALSE),0)</f>
        <v>0</v>
      </c>
      <c r="CE2" s="84">
        <f>IFERROR(VLOOKUP(CB1,$B$16:$AM$25,$N$13,FALSE),0)</f>
        <v>0</v>
      </c>
      <c r="CF2" s="84">
        <f>IFERROR(VLOOKUP(CB1,$B$16:$AM$25,$O$13,FALSE),0)</f>
        <v>0</v>
      </c>
      <c r="CG2" s="84">
        <f>IFERROR(VLOOKUP(CB1,$B$16:$AM$25,$P$13,FALSE),0)</f>
        <v>0</v>
      </c>
      <c r="CH2" s="85">
        <f>IFERROR(VLOOKUP(CB1,$B$16:$AM$25,$Q$13,FALSE),0)</f>
        <v>0</v>
      </c>
      <c r="CI2" s="83">
        <f>IFERROR(VLOOKUP(CI1,$B$16:$AM$25,$S$13,FALSE),0)</f>
        <v>0</v>
      </c>
      <c r="CJ2" s="84">
        <f>IFERROR(VLOOKUP(CI1,$B$16:$AM$25,$M$13,FALSE),0)</f>
        <v>0</v>
      </c>
      <c r="CK2" s="84">
        <f>IFERROR(VLOOKUP(CI1,$B$16:$AM$25,$T$13,FALSE),0)</f>
        <v>0</v>
      </c>
      <c r="CL2" s="84">
        <f>IFERROR(VLOOKUP(CI1,$B$16:$AM$25,$N$13,FALSE),0)</f>
        <v>0</v>
      </c>
      <c r="CM2" s="84">
        <f>IFERROR(VLOOKUP(CI1,$B$16:$AM$25,$O$13,FALSE),0)</f>
        <v>0</v>
      </c>
      <c r="CN2" s="84">
        <f>IFERROR(VLOOKUP(CI1,$B$16:$AM$25,$P$13,FALSE),0)</f>
        <v>0</v>
      </c>
      <c r="CO2" s="85">
        <f>IFERROR(VLOOKUP(CI1,$B$16:$AM$25,$Q$13,FALSE),0)</f>
        <v>0</v>
      </c>
      <c r="CP2" s="83">
        <f>IFERROR(VLOOKUP(CP1,$B$16:$AM$25,$S$13,FALSE),0)</f>
        <v>0</v>
      </c>
      <c r="CQ2" s="84">
        <f>IFERROR(VLOOKUP(CP1,$B$16:$AM$25,$M$13,FALSE),0)</f>
        <v>0</v>
      </c>
      <c r="CR2" s="84">
        <f>IFERROR(VLOOKUP(CP1,$B$16:$AM$25,$T$13,FALSE),0)</f>
        <v>0</v>
      </c>
      <c r="CS2" s="84">
        <f>IFERROR(VLOOKUP(CP1,$B$16:$AM$25,$N$13,FALSE),0)</f>
        <v>0</v>
      </c>
      <c r="CT2" s="84">
        <f>IFERROR(VLOOKUP(CP1,$B$16:$AM$25,$O$13,FALSE),0)</f>
        <v>0</v>
      </c>
      <c r="CU2" s="84">
        <f>IFERROR(VLOOKUP(CP1,$B$16:$AM$25,$P$13,FALSE),0)</f>
        <v>0</v>
      </c>
      <c r="CV2" s="85">
        <f>IFERROR(VLOOKUP(CP1,$B$16:$AM$25,$Q$13,FALSE),0)</f>
        <v>0</v>
      </c>
      <c r="CW2" s="83">
        <f>IFERROR(VLOOKUP(CW1,$B$16:$AM$25,$S$13,FALSE),0)</f>
        <v>0</v>
      </c>
      <c r="CX2" s="84">
        <f>IFERROR(VLOOKUP(CW1,$B$16:$AM$25,$M$13,FALSE),0)</f>
        <v>0</v>
      </c>
      <c r="CY2" s="84">
        <f>IFERROR(VLOOKUP(CW1,$B$16:$AM$25,$T$13,FALSE),0)</f>
        <v>0</v>
      </c>
      <c r="CZ2" s="84">
        <f>IFERROR(VLOOKUP(CW1,$B$16:$AM$25,$N$13,FALSE),0)</f>
        <v>0</v>
      </c>
      <c r="DA2" s="84">
        <f>IFERROR(VLOOKUP(CW1,$B$16:$AM$25,$O$13,FALSE),0)</f>
        <v>0</v>
      </c>
      <c r="DB2" s="84">
        <f>IFERROR(VLOOKUP(CW1,$B$16:$AM$25,$P$13,FALSE),0)</f>
        <v>0</v>
      </c>
      <c r="DC2" s="85">
        <f>IFERROR(VLOOKUP(CW1,$B$16:$AM$25,$Q$13,FALSE),0)</f>
        <v>0</v>
      </c>
      <c r="DD2" s="83">
        <f>IFERROR(VLOOKUP(DD1,$B$16:$AM$25,$S$13,FALSE),0)</f>
        <v>0</v>
      </c>
      <c r="DE2" s="84">
        <f>IFERROR(VLOOKUP(DD1,$B$16:$AM$25,$M$13,FALSE),0)</f>
        <v>0</v>
      </c>
      <c r="DF2" s="84">
        <f>IFERROR(VLOOKUP(DD1,$B$16:$AM$25,$T$13,FALSE),0)</f>
        <v>0</v>
      </c>
      <c r="DG2" s="84">
        <f>IFERROR(VLOOKUP(DD1,$B$16:$AM$25,$N$13,FALSE),0)</f>
        <v>0</v>
      </c>
      <c r="DH2" s="84">
        <f>IFERROR(VLOOKUP(DD1,$B$16:$AM$25,$O$13,FALSE),0)</f>
        <v>0</v>
      </c>
      <c r="DI2" s="84">
        <f>IFERROR(VLOOKUP(DD1,$B$16:$AM$25,$P$13,FALSE),0)</f>
        <v>0</v>
      </c>
      <c r="DJ2" s="85">
        <f>IFERROR(VLOOKUP(DD1,$B$16:$AM$25,$Q$13,FALSE),0)</f>
        <v>0</v>
      </c>
      <c r="DK2" s="83">
        <f>IFERROR(VLOOKUP(DK1,$B$16:$AM$25,$S$13,FALSE),0)</f>
        <v>0</v>
      </c>
      <c r="DL2" s="84">
        <f>IFERROR(VLOOKUP(DK1,$B$16:$AM$25,$M$13,FALSE),0)</f>
        <v>0</v>
      </c>
      <c r="DM2" s="84">
        <f>IFERROR(VLOOKUP(DK1,$B$16:$AM$25,$T$13,FALSE),0)</f>
        <v>0</v>
      </c>
      <c r="DN2" s="84">
        <f>IFERROR(VLOOKUP(DK1,$B$16:$AM$25,$N$13,FALSE),0)</f>
        <v>0</v>
      </c>
      <c r="DO2" s="84">
        <f>IFERROR(VLOOKUP(DK1,$B$16:$AM$25,$O$13,FALSE),0)</f>
        <v>0</v>
      </c>
      <c r="DP2" s="84">
        <f>IFERROR(VLOOKUP(DK1,$B$16:$AM$25,$P$13,FALSE),0)</f>
        <v>0</v>
      </c>
      <c r="DQ2" s="85">
        <f>IFERROR(VLOOKUP(DK1,$B$16:$AM$25,$Q$13,FALSE),0)</f>
        <v>0</v>
      </c>
      <c r="DR2" s="83">
        <f>IFERROR(VLOOKUP(DR1,$B$16:$AM$25,$S$13,FALSE),0)</f>
        <v>0</v>
      </c>
      <c r="DS2" s="84">
        <f>IFERROR(VLOOKUP(DR1,$B$16:$AM$25,$M$13,FALSE),0)</f>
        <v>0</v>
      </c>
      <c r="DT2" s="84">
        <f>IFERROR(VLOOKUP(DR1,$B$16:$AM$25,$T$13,FALSE),0)</f>
        <v>0</v>
      </c>
      <c r="DU2" s="84">
        <f>IFERROR(VLOOKUP(DR1,$B$16:$AM$25,$N$13,FALSE),0)</f>
        <v>0</v>
      </c>
      <c r="DV2" s="84">
        <f>IFERROR(VLOOKUP(DR1,$B$16:$AM$25,$O$13,FALSE),0)</f>
        <v>0</v>
      </c>
      <c r="DW2" s="84">
        <f>IFERROR(VLOOKUP(DR1,$B$16:$AM$25,$P$13,FALSE),0)</f>
        <v>0</v>
      </c>
      <c r="DX2" s="85">
        <f>IFERROR(VLOOKUP(DR1,$B$16:$AM$25,$Q$13,FALSE),0)</f>
        <v>0</v>
      </c>
      <c r="DY2" s="83">
        <f>IFERROR(VLOOKUP(DY1,$B$16:$AM$25,$S$13,FALSE),0)</f>
        <v>0</v>
      </c>
      <c r="DZ2" s="84">
        <f>IFERROR(VLOOKUP(DY1,$B$16:$AM$25,$M$13,FALSE),0)</f>
        <v>0</v>
      </c>
      <c r="EA2" s="84">
        <f>IFERROR(VLOOKUP(DY1,$B$16:$AM$25,$T$13,FALSE),0)</f>
        <v>0</v>
      </c>
      <c r="EB2" s="84">
        <f>IFERROR(VLOOKUP(DY1,$B$16:$AM$25,$N$13,FALSE),0)</f>
        <v>0</v>
      </c>
      <c r="EC2" s="84">
        <f>IFERROR(VLOOKUP(DY1,$B$16:$AM$25,$O$13,FALSE),0)</f>
        <v>0</v>
      </c>
      <c r="ED2" s="84">
        <f>IFERROR(VLOOKUP(DY1,$B$16:$AM$25,$P$13,FALSE),0)</f>
        <v>0</v>
      </c>
      <c r="EE2" s="85">
        <f>IFERROR(VLOOKUP(DY1,$B$16:$AM$25,$Q$13,FALSE),0)</f>
        <v>0</v>
      </c>
      <c r="EF2" s="83">
        <f>IFERROR(VLOOKUP(EF1,$B$16:$AM$25,$S$13,FALSE),0)</f>
        <v>0</v>
      </c>
      <c r="EG2" s="84">
        <f>IFERROR(VLOOKUP(EF1,$B$16:$AM$25,$M$13,FALSE),0)</f>
        <v>0</v>
      </c>
      <c r="EH2" s="84">
        <f>IFERROR(VLOOKUP(EF1,$B$16:$AM$25,$T$13,FALSE),0)</f>
        <v>0</v>
      </c>
      <c r="EI2" s="84">
        <f>IFERROR(VLOOKUP(EF1,$B$16:$AM$25,$N$13,FALSE),0)</f>
        <v>0</v>
      </c>
      <c r="EJ2" s="84">
        <f>IFERROR(VLOOKUP(EF1,$B$16:$AM$25,$O$13,FALSE),0)</f>
        <v>0</v>
      </c>
      <c r="EK2" s="84">
        <f>IFERROR(VLOOKUP(EF1,$B$16:$AM$25,$P$13,FALSE),0)</f>
        <v>0</v>
      </c>
      <c r="EL2" s="85">
        <f>IFERROR(VLOOKUP(EF1,$B$16:$AM$25,$Q$13,FALSE),0)</f>
        <v>0</v>
      </c>
      <c r="EM2" s="83">
        <f>IFERROR(VLOOKUP(EM1,$B$16:$AM$25,$S$13,FALSE),0)</f>
        <v>0</v>
      </c>
      <c r="EN2" s="84">
        <f>IFERROR(VLOOKUP(EM1,$B$16:$AM$25,$M$13,FALSE),0)</f>
        <v>0</v>
      </c>
      <c r="EO2" s="84">
        <f>IFERROR(VLOOKUP(EM1,$B$16:$AM$25,$T$13,FALSE),0)</f>
        <v>0</v>
      </c>
      <c r="EP2" s="84">
        <f>IFERROR(VLOOKUP(EM1,$B$16:$AM$25,$N$13,FALSE),0)</f>
        <v>0</v>
      </c>
      <c r="EQ2" s="84">
        <f>IFERROR(VLOOKUP(EM1,$B$16:$AM$25,$O$13,FALSE),0)</f>
        <v>0</v>
      </c>
      <c r="ER2" s="84">
        <f>IFERROR(VLOOKUP(EM1,$B$16:$AM$25,$P$13,FALSE),0)</f>
        <v>0</v>
      </c>
      <c r="ES2" s="85">
        <f>IFERROR(VLOOKUP(EM1,$B$16:$AM$25,$Q$13,FALSE),0)</f>
        <v>0</v>
      </c>
      <c r="ET2" s="83">
        <f>IFERROR(VLOOKUP(ET1,$B$16:$AM$25,$S$13,FALSE),0)</f>
        <v>0</v>
      </c>
      <c r="EU2" s="84">
        <f>IFERROR(VLOOKUP(ET1,$B$16:$AM$25,$M$13,FALSE),0)</f>
        <v>0</v>
      </c>
      <c r="EV2" s="84">
        <f>IFERROR(VLOOKUP(ET1,$B$16:$AM$25,$T$13,FALSE),0)</f>
        <v>0</v>
      </c>
      <c r="EW2" s="84">
        <f>IFERROR(VLOOKUP(ET1,$B$16:$AM$25,$N$13,FALSE),0)</f>
        <v>0</v>
      </c>
      <c r="EX2" s="84">
        <f>IFERROR(VLOOKUP(ET1,$B$16:$AM$25,$O$13,FALSE),0)</f>
        <v>0</v>
      </c>
      <c r="EY2" s="84">
        <f>IFERROR(VLOOKUP(ET1,$B$16:$AM$25,$P$13,FALSE),0)</f>
        <v>0</v>
      </c>
      <c r="EZ2" s="85">
        <f>IFERROR(VLOOKUP(ET1,$B$16:$AM$25,$Q$13,FALSE),0)</f>
        <v>0</v>
      </c>
      <c r="FA2" s="83">
        <f>IFERROR(VLOOKUP(FA1,$B$16:$AM$25,$S$13,FALSE),0)</f>
        <v>0</v>
      </c>
      <c r="FB2" s="84">
        <f>IFERROR(VLOOKUP(FA1,$B$16:$AM$25,$M$13,FALSE),0)</f>
        <v>0</v>
      </c>
      <c r="FC2" s="84">
        <f>IFERROR(VLOOKUP(FA1,$B$16:$AM$25,$T$13,FALSE),0)</f>
        <v>0</v>
      </c>
      <c r="FD2" s="84">
        <f>IFERROR(VLOOKUP(FA1,$B$16:$AM$25,$N$13,FALSE),0)</f>
        <v>0</v>
      </c>
      <c r="FE2" s="84">
        <f>IFERROR(VLOOKUP(FA1,$B$16:$AM$25,$O$13,FALSE),0)</f>
        <v>0</v>
      </c>
      <c r="FF2" s="84">
        <f>IFERROR(VLOOKUP(FA1,$B$16:$AM$25,$P$13,FALSE),0)</f>
        <v>0</v>
      </c>
      <c r="FG2" s="85">
        <f>IFERROR(VLOOKUP(FA1,$B$16:$AM$25,$Q$13,FALSE),0)</f>
        <v>0</v>
      </c>
      <c r="FH2" s="83">
        <f>IFERROR(VLOOKUP(FH1,$B$16:$AM$25,$S$13,FALSE),0)</f>
        <v>0</v>
      </c>
      <c r="FI2" s="84">
        <f>IFERROR(VLOOKUP(FH1,$B$16:$AM$25,$M$13,FALSE),0)</f>
        <v>0</v>
      </c>
      <c r="FJ2" s="84">
        <f>IFERROR(VLOOKUP(FH1,$B$16:$AM$25,$T$13,FALSE),0)</f>
        <v>0</v>
      </c>
      <c r="FK2" s="84">
        <f>IFERROR(VLOOKUP(FH1,$B$16:$AM$25,$N$13,FALSE),0)</f>
        <v>0</v>
      </c>
      <c r="FL2" s="84">
        <f>IFERROR(VLOOKUP(FH1,$B$16:$AM$25,$O$13,FALSE),0)</f>
        <v>0</v>
      </c>
      <c r="FM2" s="84">
        <f>IFERROR(VLOOKUP(FH1,$B$16:$AM$25,$P$13,FALSE),0)</f>
        <v>0</v>
      </c>
      <c r="FN2" s="85">
        <f>IFERROR(VLOOKUP(FH1,$B$16:$AM$25,$Q$13,FALSE),0)</f>
        <v>0</v>
      </c>
      <c r="FO2" s="83">
        <f>IFERROR(VLOOKUP(FO1,$B$16:$AM$25,$S$13,FALSE),0)</f>
        <v>0</v>
      </c>
      <c r="FP2" s="84">
        <f>IFERROR(VLOOKUP(FO1,$B$16:$AM$25,$M$13,FALSE),0)</f>
        <v>0</v>
      </c>
      <c r="FQ2" s="84">
        <f>IFERROR(VLOOKUP(FO1,$B$16:$AM$25,$T$13,FALSE),0)</f>
        <v>0</v>
      </c>
      <c r="FR2" s="84">
        <f>IFERROR(VLOOKUP(FO1,$B$16:$AM$25,$N$13,FALSE),0)</f>
        <v>0</v>
      </c>
      <c r="FS2" s="84">
        <f>IFERROR(VLOOKUP(FO1,$B$16:$AM$25,$O$13,FALSE),0)</f>
        <v>0</v>
      </c>
      <c r="FT2" s="84">
        <f>IFERROR(VLOOKUP(FO1,$B$16:$AM$25,$P$13,FALSE),0)</f>
        <v>0</v>
      </c>
      <c r="FU2" s="85">
        <f>IFERROR(VLOOKUP(FO1,$B$16:$AM$25,$Q$13,FALSE),0)</f>
        <v>0</v>
      </c>
      <c r="FV2" s="83">
        <f>IFERROR(VLOOKUP(FV1,$B$16:$AM$25,$S$13,FALSE),0)</f>
        <v>0</v>
      </c>
      <c r="FW2" s="84">
        <f>IFERROR(VLOOKUP(FV1,$B$16:$AM$25,$M$13,FALSE),0)</f>
        <v>0</v>
      </c>
      <c r="FX2" s="84">
        <f>IFERROR(VLOOKUP(FV1,$B$16:$AM$25,$T$13,FALSE),0)</f>
        <v>0</v>
      </c>
      <c r="FY2" s="84">
        <f>IFERROR(VLOOKUP(FV1,$B$16:$AM$25,$N$13,FALSE),0)</f>
        <v>0</v>
      </c>
      <c r="FZ2" s="84">
        <f>IFERROR(VLOOKUP(FV1,$B$16:$AM$25,$O$13,FALSE),0)</f>
        <v>0</v>
      </c>
      <c r="GA2" s="84">
        <f>IFERROR(VLOOKUP(FV1,$B$16:$AM$25,$P$13,FALSE),0)</f>
        <v>0</v>
      </c>
      <c r="GB2" s="85">
        <f>IFERROR(VLOOKUP(FV1,$B$16:$AM$25,$Q$13,FALSE),0)</f>
        <v>0</v>
      </c>
      <c r="GC2" s="83">
        <f>IFERROR(VLOOKUP(GC1,$B$16:$AM$25,$S$13,FALSE),0)</f>
        <v>0</v>
      </c>
      <c r="GD2" s="84">
        <f>IFERROR(VLOOKUP(GC1,$B$16:$AM$25,$M$13,FALSE),0)</f>
        <v>0</v>
      </c>
      <c r="GE2" s="84">
        <f>IFERROR(VLOOKUP(GC1,$B$16:$AM$25,$T$13,FALSE),0)</f>
        <v>0</v>
      </c>
      <c r="GF2" s="84">
        <f>IFERROR(VLOOKUP(GC1,$B$16:$AM$25,$N$13,FALSE),0)</f>
        <v>0</v>
      </c>
      <c r="GG2" s="84">
        <f>IFERROR(VLOOKUP(GC1,$B$16:$AM$25,$O$13,FALSE),0)</f>
        <v>0</v>
      </c>
      <c r="GH2" s="84">
        <f>IFERROR(VLOOKUP(GC1,$B$16:$AM$25,$P$13,FALSE),0)</f>
        <v>0</v>
      </c>
      <c r="GI2" s="85">
        <f>IFERROR(VLOOKUP(GC1,$B$16:$AM$25,$Q$13,FALSE),0)</f>
        <v>0</v>
      </c>
      <c r="GJ2" s="83">
        <f>IFERROR(VLOOKUP(GJ1,$B$16:$AM$25,$S$13,FALSE),0)</f>
        <v>0</v>
      </c>
      <c r="GK2" s="84">
        <f>IFERROR(VLOOKUP(GJ1,$B$16:$AM$25,$M$13,FALSE),0)</f>
        <v>0</v>
      </c>
      <c r="GL2" s="84">
        <f>IFERROR(VLOOKUP(GJ1,$B$16:$AM$25,$T$13,FALSE),0)</f>
        <v>0</v>
      </c>
      <c r="GM2" s="84">
        <f>IFERROR(VLOOKUP(GJ1,$B$16:$AM$25,$N$13,FALSE),0)</f>
        <v>0</v>
      </c>
      <c r="GN2" s="84">
        <f>IFERROR(VLOOKUP(GJ1,$B$16:$AM$25,$O$13,FALSE),0)</f>
        <v>0</v>
      </c>
      <c r="GO2" s="84">
        <f>IFERROR(VLOOKUP(GJ1,$B$16:$AM$25,$P$13,FALSE),0)</f>
        <v>0</v>
      </c>
      <c r="GP2" s="85">
        <f>IFERROR(VLOOKUP(GJ1,$B$16:$AM$25,$Q$13,FALSE),0)</f>
        <v>0</v>
      </c>
      <c r="GQ2" s="83">
        <f>IFERROR(VLOOKUP(GQ1,$B$16:$AM$25,$S$13,FALSE),0)</f>
        <v>0</v>
      </c>
      <c r="GR2" s="84">
        <f>IFERROR(VLOOKUP(GQ1,$B$16:$AM$25,$M$13,FALSE),0)</f>
        <v>0</v>
      </c>
      <c r="GS2" s="84">
        <f>IFERROR(VLOOKUP(GQ1,$B$16:$AM$25,$T$13,FALSE),0)</f>
        <v>0</v>
      </c>
      <c r="GT2" s="84">
        <f>IFERROR(VLOOKUP(GQ1,$B$16:$AM$25,$N$13,FALSE),0)</f>
        <v>0</v>
      </c>
      <c r="GU2" s="84">
        <f>IFERROR(VLOOKUP(GQ1,$B$16:$AM$25,$O$13,FALSE),0)</f>
        <v>0</v>
      </c>
      <c r="GV2" s="84">
        <f>IFERROR(VLOOKUP(GQ1,$B$16:$AM$25,$P$13,FALSE),0)</f>
        <v>0</v>
      </c>
      <c r="GW2" s="85">
        <f>IFERROR(VLOOKUP(GQ1,$B$16:$AM$25,$Q$13,FALSE),0)</f>
        <v>0</v>
      </c>
      <c r="GX2" s="83">
        <f>IFERROR(VLOOKUP(GX1,$B$16:$AM$25,$S$13,FALSE),0)</f>
        <v>0</v>
      </c>
      <c r="GY2" s="84">
        <f>IFERROR(VLOOKUP(GX1,$B$16:$AM$25,$M$13,FALSE),0)</f>
        <v>0</v>
      </c>
      <c r="GZ2" s="84">
        <f>IFERROR(VLOOKUP(GX1,$B$16:$AM$25,$T$13,FALSE),0)</f>
        <v>0</v>
      </c>
      <c r="HA2" s="84">
        <f>IFERROR(VLOOKUP(GX1,$B$16:$AM$25,$N$13,FALSE),0)</f>
        <v>0</v>
      </c>
      <c r="HB2" s="84">
        <f>IFERROR(VLOOKUP(GX1,$B$16:$AM$25,$O$13,FALSE),0)</f>
        <v>0</v>
      </c>
      <c r="HC2" s="84">
        <f>IFERROR(VLOOKUP(GX1,$B$16:$AM$25,$P$13,FALSE),0)</f>
        <v>0</v>
      </c>
      <c r="HD2" s="85">
        <f>IFERROR(VLOOKUP(GX1,$B$16:$AM$25,$Q$13,FALSE),0)</f>
        <v>0</v>
      </c>
      <c r="HE2" s="83">
        <f>IFERROR(VLOOKUP(HE1,$B$16:$AM$25,$S$13,FALSE),0)</f>
        <v>0</v>
      </c>
      <c r="HF2" s="84">
        <f>IFERROR(VLOOKUP(HE1,$B$16:$AM$25,$M$13,FALSE),0)</f>
        <v>0</v>
      </c>
      <c r="HG2" s="84">
        <f>IFERROR(VLOOKUP(HE1,$B$16:$AM$25,$T$13,FALSE),0)</f>
        <v>0</v>
      </c>
      <c r="HH2" s="84">
        <f>IFERROR(VLOOKUP(HE1,$B$16:$AM$25,$N$13,FALSE),0)</f>
        <v>0</v>
      </c>
      <c r="HI2" s="84">
        <f>IFERROR(VLOOKUP(HE1,$B$16:$AM$25,$O$13,FALSE),0)</f>
        <v>0</v>
      </c>
      <c r="HJ2" s="84">
        <f>IFERROR(VLOOKUP(HE1,$B$16:$AM$25,$P$13,FALSE),0)</f>
        <v>0</v>
      </c>
      <c r="HK2" s="85">
        <f>IFERROR(VLOOKUP(HE1,$B$16:$AM$25,$Q$13,FALSE),0)</f>
        <v>0</v>
      </c>
      <c r="HL2" s="83">
        <f>IFERROR(VLOOKUP(HL1,$B$16:$AM$25,$S$13,FALSE),0)</f>
        <v>0</v>
      </c>
      <c r="HM2" s="84">
        <f>IFERROR(VLOOKUP(HL1,$B$16:$AM$25,$M$13,FALSE),0)</f>
        <v>0</v>
      </c>
      <c r="HN2" s="84">
        <f>IFERROR(VLOOKUP(HL1,$B$16:$AM$25,$T$13,FALSE),0)</f>
        <v>0</v>
      </c>
      <c r="HO2" s="84">
        <f>IFERROR(VLOOKUP(HL1,$B$16:$AM$25,$N$13,FALSE),0)</f>
        <v>0</v>
      </c>
      <c r="HP2" s="84">
        <f>IFERROR(VLOOKUP(HL1,$B$16:$AM$25,$O$13,FALSE),0)</f>
        <v>0</v>
      </c>
      <c r="HQ2" s="84">
        <f>IFERROR(VLOOKUP(HL1,$B$16:$AM$25,$P$13,FALSE),0)</f>
        <v>0</v>
      </c>
      <c r="HR2" s="85">
        <f>IFERROR(VLOOKUP(HL1,$B$16:$AM$25,$Q$13,FALSE),0)</f>
        <v>0</v>
      </c>
      <c r="HS2" s="80"/>
      <c r="HT2" s="80"/>
    </row>
    <row r="3" spans="1:228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N3" s="1">
        <v>1</v>
      </c>
      <c r="AO3" s="1">
        <f>AN3+1</f>
        <v>2</v>
      </c>
      <c r="AP3" s="1">
        <f t="shared" ref="AP3:DA3" si="0">AO3+1</f>
        <v>3</v>
      </c>
      <c r="AQ3" s="1">
        <f t="shared" si="0"/>
        <v>4</v>
      </c>
      <c r="AR3" s="1">
        <f t="shared" si="0"/>
        <v>5</v>
      </c>
      <c r="AS3" s="86">
        <f t="shared" si="0"/>
        <v>6</v>
      </c>
      <c r="AT3" s="1">
        <f t="shared" si="0"/>
        <v>7</v>
      </c>
      <c r="AU3" s="1">
        <f t="shared" si="0"/>
        <v>8</v>
      </c>
      <c r="AV3" s="1">
        <f t="shared" si="0"/>
        <v>9</v>
      </c>
      <c r="AW3" s="1">
        <f t="shared" si="0"/>
        <v>10</v>
      </c>
      <c r="AX3" s="1">
        <f t="shared" si="0"/>
        <v>11</v>
      </c>
      <c r="AY3" s="87">
        <f t="shared" si="0"/>
        <v>12</v>
      </c>
      <c r="AZ3" s="86">
        <f t="shared" si="0"/>
        <v>13</v>
      </c>
      <c r="BA3" s="1">
        <f t="shared" si="0"/>
        <v>14</v>
      </c>
      <c r="BB3" s="1">
        <f t="shared" si="0"/>
        <v>15</v>
      </c>
      <c r="BC3" s="1">
        <f t="shared" si="0"/>
        <v>16</v>
      </c>
      <c r="BD3" s="1">
        <f t="shared" si="0"/>
        <v>17</v>
      </c>
      <c r="BE3" s="1">
        <f t="shared" si="0"/>
        <v>18</v>
      </c>
      <c r="BF3" s="87">
        <f t="shared" si="0"/>
        <v>19</v>
      </c>
      <c r="BG3" s="86">
        <f t="shared" si="0"/>
        <v>20</v>
      </c>
      <c r="BH3" s="1">
        <f t="shared" si="0"/>
        <v>21</v>
      </c>
      <c r="BI3" s="1">
        <f t="shared" si="0"/>
        <v>22</v>
      </c>
      <c r="BJ3" s="1">
        <f t="shared" si="0"/>
        <v>23</v>
      </c>
      <c r="BK3" s="1">
        <f t="shared" si="0"/>
        <v>24</v>
      </c>
      <c r="BL3" s="1">
        <f t="shared" si="0"/>
        <v>25</v>
      </c>
      <c r="BM3" s="87">
        <f t="shared" si="0"/>
        <v>26</v>
      </c>
      <c r="BN3" s="86">
        <f t="shared" si="0"/>
        <v>27</v>
      </c>
      <c r="BO3" s="1">
        <f t="shared" si="0"/>
        <v>28</v>
      </c>
      <c r="BP3" s="1">
        <f t="shared" si="0"/>
        <v>29</v>
      </c>
      <c r="BQ3" s="1">
        <f t="shared" si="0"/>
        <v>30</v>
      </c>
      <c r="BR3" s="1">
        <f t="shared" si="0"/>
        <v>31</v>
      </c>
      <c r="BS3" s="1">
        <f t="shared" si="0"/>
        <v>32</v>
      </c>
      <c r="BT3" s="87">
        <f t="shared" si="0"/>
        <v>33</v>
      </c>
      <c r="BU3" s="86">
        <f t="shared" si="0"/>
        <v>34</v>
      </c>
      <c r="BV3" s="1">
        <f t="shared" si="0"/>
        <v>35</v>
      </c>
      <c r="BW3" s="1">
        <f t="shared" si="0"/>
        <v>36</v>
      </c>
      <c r="BX3" s="1">
        <f t="shared" si="0"/>
        <v>37</v>
      </c>
      <c r="BY3" s="1">
        <f t="shared" si="0"/>
        <v>38</v>
      </c>
      <c r="BZ3" s="1">
        <f t="shared" si="0"/>
        <v>39</v>
      </c>
      <c r="CA3" s="87">
        <f t="shared" si="0"/>
        <v>40</v>
      </c>
      <c r="CB3" s="86">
        <f t="shared" si="0"/>
        <v>41</v>
      </c>
      <c r="CC3" s="1">
        <f t="shared" si="0"/>
        <v>42</v>
      </c>
      <c r="CD3" s="1">
        <f t="shared" si="0"/>
        <v>43</v>
      </c>
      <c r="CE3" s="1">
        <f t="shared" si="0"/>
        <v>44</v>
      </c>
      <c r="CF3" s="1">
        <f t="shared" si="0"/>
        <v>45</v>
      </c>
      <c r="CG3" s="1">
        <f t="shared" si="0"/>
        <v>46</v>
      </c>
      <c r="CH3" s="87">
        <f t="shared" si="0"/>
        <v>47</v>
      </c>
      <c r="CI3" s="86">
        <f t="shared" si="0"/>
        <v>48</v>
      </c>
      <c r="CJ3" s="1">
        <f t="shared" si="0"/>
        <v>49</v>
      </c>
      <c r="CK3" s="1">
        <f t="shared" si="0"/>
        <v>50</v>
      </c>
      <c r="CL3" s="1">
        <f t="shared" si="0"/>
        <v>51</v>
      </c>
      <c r="CM3" s="1">
        <f t="shared" si="0"/>
        <v>52</v>
      </c>
      <c r="CN3" s="1">
        <f t="shared" si="0"/>
        <v>53</v>
      </c>
      <c r="CO3" s="87">
        <f t="shared" si="0"/>
        <v>54</v>
      </c>
      <c r="CP3" s="86">
        <f t="shared" si="0"/>
        <v>55</v>
      </c>
      <c r="CQ3" s="1">
        <f t="shared" si="0"/>
        <v>56</v>
      </c>
      <c r="CR3" s="1">
        <f t="shared" si="0"/>
        <v>57</v>
      </c>
      <c r="CS3" s="1">
        <f t="shared" si="0"/>
        <v>58</v>
      </c>
      <c r="CT3" s="1">
        <f t="shared" si="0"/>
        <v>59</v>
      </c>
      <c r="CU3" s="1">
        <f t="shared" si="0"/>
        <v>60</v>
      </c>
      <c r="CV3" s="87">
        <f t="shared" si="0"/>
        <v>61</v>
      </c>
      <c r="CW3" s="86">
        <f t="shared" si="0"/>
        <v>62</v>
      </c>
      <c r="CX3" s="1">
        <f t="shared" si="0"/>
        <v>63</v>
      </c>
      <c r="CY3" s="1">
        <f t="shared" si="0"/>
        <v>64</v>
      </c>
      <c r="CZ3" s="1">
        <f t="shared" si="0"/>
        <v>65</v>
      </c>
      <c r="DA3" s="1">
        <f t="shared" si="0"/>
        <v>66</v>
      </c>
      <c r="DB3" s="1">
        <f t="shared" ref="DB3:FM3" si="1">DA3+1</f>
        <v>67</v>
      </c>
      <c r="DC3" s="87">
        <f t="shared" si="1"/>
        <v>68</v>
      </c>
      <c r="DD3" s="86">
        <f t="shared" si="1"/>
        <v>69</v>
      </c>
      <c r="DE3" s="1">
        <f t="shared" si="1"/>
        <v>70</v>
      </c>
      <c r="DF3" s="1">
        <f t="shared" si="1"/>
        <v>71</v>
      </c>
      <c r="DG3" s="1">
        <f t="shared" si="1"/>
        <v>72</v>
      </c>
      <c r="DH3" s="1">
        <f t="shared" si="1"/>
        <v>73</v>
      </c>
      <c r="DI3" s="1">
        <f t="shared" si="1"/>
        <v>74</v>
      </c>
      <c r="DJ3" s="87">
        <f t="shared" si="1"/>
        <v>75</v>
      </c>
      <c r="DK3" s="86">
        <f t="shared" si="1"/>
        <v>76</v>
      </c>
      <c r="DL3" s="1">
        <f t="shared" si="1"/>
        <v>77</v>
      </c>
      <c r="DM3" s="1">
        <f t="shared" si="1"/>
        <v>78</v>
      </c>
      <c r="DN3" s="1">
        <f t="shared" si="1"/>
        <v>79</v>
      </c>
      <c r="DO3" s="1">
        <f t="shared" si="1"/>
        <v>80</v>
      </c>
      <c r="DP3" s="1">
        <f t="shared" si="1"/>
        <v>81</v>
      </c>
      <c r="DQ3" s="87">
        <f t="shared" si="1"/>
        <v>82</v>
      </c>
      <c r="DR3" s="86">
        <f t="shared" si="1"/>
        <v>83</v>
      </c>
      <c r="DS3" s="1">
        <f t="shared" si="1"/>
        <v>84</v>
      </c>
      <c r="DT3" s="1">
        <f t="shared" si="1"/>
        <v>85</v>
      </c>
      <c r="DU3" s="1">
        <f t="shared" si="1"/>
        <v>86</v>
      </c>
      <c r="DV3" s="1">
        <f t="shared" si="1"/>
        <v>87</v>
      </c>
      <c r="DW3" s="1">
        <f t="shared" si="1"/>
        <v>88</v>
      </c>
      <c r="DX3" s="87">
        <f t="shared" si="1"/>
        <v>89</v>
      </c>
      <c r="DY3" s="86">
        <f t="shared" si="1"/>
        <v>90</v>
      </c>
      <c r="DZ3" s="1">
        <f t="shared" si="1"/>
        <v>91</v>
      </c>
      <c r="EA3" s="1">
        <f t="shared" si="1"/>
        <v>92</v>
      </c>
      <c r="EB3" s="1">
        <f t="shared" si="1"/>
        <v>93</v>
      </c>
      <c r="EC3" s="1">
        <f t="shared" si="1"/>
        <v>94</v>
      </c>
      <c r="ED3" s="1">
        <f t="shared" si="1"/>
        <v>95</v>
      </c>
      <c r="EE3" s="87">
        <f t="shared" si="1"/>
        <v>96</v>
      </c>
      <c r="EF3" s="86">
        <f t="shared" si="1"/>
        <v>97</v>
      </c>
      <c r="EG3" s="1">
        <f t="shared" si="1"/>
        <v>98</v>
      </c>
      <c r="EH3" s="1">
        <f t="shared" si="1"/>
        <v>99</v>
      </c>
      <c r="EI3" s="1">
        <f t="shared" si="1"/>
        <v>100</v>
      </c>
      <c r="EJ3" s="1">
        <f t="shared" si="1"/>
        <v>101</v>
      </c>
      <c r="EK3" s="1">
        <f t="shared" si="1"/>
        <v>102</v>
      </c>
      <c r="EL3" s="87">
        <f t="shared" si="1"/>
        <v>103</v>
      </c>
      <c r="EM3" s="86">
        <f t="shared" si="1"/>
        <v>104</v>
      </c>
      <c r="EN3" s="1">
        <f t="shared" si="1"/>
        <v>105</v>
      </c>
      <c r="EO3" s="1">
        <f t="shared" si="1"/>
        <v>106</v>
      </c>
      <c r="EP3" s="1">
        <f t="shared" si="1"/>
        <v>107</v>
      </c>
      <c r="EQ3" s="1">
        <f t="shared" si="1"/>
        <v>108</v>
      </c>
      <c r="ER3" s="1">
        <f t="shared" si="1"/>
        <v>109</v>
      </c>
      <c r="ES3" s="87">
        <f t="shared" si="1"/>
        <v>110</v>
      </c>
      <c r="ET3" s="86">
        <f t="shared" si="1"/>
        <v>111</v>
      </c>
      <c r="EU3" s="1">
        <f t="shared" si="1"/>
        <v>112</v>
      </c>
      <c r="EV3" s="1">
        <f t="shared" si="1"/>
        <v>113</v>
      </c>
      <c r="EW3" s="1">
        <f t="shared" si="1"/>
        <v>114</v>
      </c>
      <c r="EX3" s="1">
        <f t="shared" si="1"/>
        <v>115</v>
      </c>
      <c r="EY3" s="1">
        <f t="shared" si="1"/>
        <v>116</v>
      </c>
      <c r="EZ3" s="87">
        <f t="shared" si="1"/>
        <v>117</v>
      </c>
      <c r="FA3" s="86">
        <f t="shared" si="1"/>
        <v>118</v>
      </c>
      <c r="FB3" s="1">
        <f t="shared" si="1"/>
        <v>119</v>
      </c>
      <c r="FC3" s="1">
        <f t="shared" si="1"/>
        <v>120</v>
      </c>
      <c r="FD3" s="1">
        <f t="shared" si="1"/>
        <v>121</v>
      </c>
      <c r="FE3" s="1">
        <f t="shared" si="1"/>
        <v>122</v>
      </c>
      <c r="FF3" s="1">
        <f t="shared" si="1"/>
        <v>123</v>
      </c>
      <c r="FG3" s="87">
        <f t="shared" si="1"/>
        <v>124</v>
      </c>
      <c r="FH3" s="86">
        <f t="shared" si="1"/>
        <v>125</v>
      </c>
      <c r="FI3" s="1">
        <f t="shared" si="1"/>
        <v>126</v>
      </c>
      <c r="FJ3" s="1">
        <f t="shared" si="1"/>
        <v>127</v>
      </c>
      <c r="FK3" s="1">
        <f t="shared" si="1"/>
        <v>128</v>
      </c>
      <c r="FL3" s="1">
        <f t="shared" si="1"/>
        <v>129</v>
      </c>
      <c r="FM3" s="1">
        <f t="shared" si="1"/>
        <v>130</v>
      </c>
      <c r="FN3" s="87">
        <f t="shared" ref="FN3:HR3" si="2">FM3+1</f>
        <v>131</v>
      </c>
      <c r="FO3" s="86">
        <f t="shared" si="2"/>
        <v>132</v>
      </c>
      <c r="FP3" s="1">
        <f t="shared" si="2"/>
        <v>133</v>
      </c>
      <c r="FQ3" s="1">
        <f t="shared" si="2"/>
        <v>134</v>
      </c>
      <c r="FR3" s="1">
        <f t="shared" si="2"/>
        <v>135</v>
      </c>
      <c r="FS3" s="1">
        <f t="shared" si="2"/>
        <v>136</v>
      </c>
      <c r="FT3" s="1">
        <f t="shared" si="2"/>
        <v>137</v>
      </c>
      <c r="FU3" s="87">
        <f t="shared" si="2"/>
        <v>138</v>
      </c>
      <c r="FV3" s="86">
        <f t="shared" si="2"/>
        <v>139</v>
      </c>
      <c r="FW3" s="1">
        <f t="shared" si="2"/>
        <v>140</v>
      </c>
      <c r="FX3" s="1">
        <f t="shared" si="2"/>
        <v>141</v>
      </c>
      <c r="FY3" s="1">
        <f t="shared" si="2"/>
        <v>142</v>
      </c>
      <c r="FZ3" s="1">
        <f t="shared" si="2"/>
        <v>143</v>
      </c>
      <c r="GA3" s="1">
        <f t="shared" si="2"/>
        <v>144</v>
      </c>
      <c r="GB3" s="87">
        <f t="shared" si="2"/>
        <v>145</v>
      </c>
      <c r="GC3" s="86">
        <f t="shared" si="2"/>
        <v>146</v>
      </c>
      <c r="GD3" s="1">
        <f t="shared" si="2"/>
        <v>147</v>
      </c>
      <c r="GE3" s="1">
        <f t="shared" si="2"/>
        <v>148</v>
      </c>
      <c r="GF3" s="1">
        <f t="shared" si="2"/>
        <v>149</v>
      </c>
      <c r="GG3" s="1">
        <f t="shared" si="2"/>
        <v>150</v>
      </c>
      <c r="GH3" s="1">
        <f t="shared" si="2"/>
        <v>151</v>
      </c>
      <c r="GI3" s="87">
        <f t="shared" si="2"/>
        <v>152</v>
      </c>
      <c r="GJ3" s="86">
        <f t="shared" si="2"/>
        <v>153</v>
      </c>
      <c r="GK3" s="1">
        <f t="shared" si="2"/>
        <v>154</v>
      </c>
      <c r="GL3" s="1">
        <f t="shared" si="2"/>
        <v>155</v>
      </c>
      <c r="GM3" s="1">
        <f t="shared" si="2"/>
        <v>156</v>
      </c>
      <c r="GN3" s="1">
        <f t="shared" si="2"/>
        <v>157</v>
      </c>
      <c r="GO3" s="1">
        <f t="shared" si="2"/>
        <v>158</v>
      </c>
      <c r="GP3" s="87">
        <f t="shared" si="2"/>
        <v>159</v>
      </c>
      <c r="GQ3" s="86">
        <f t="shared" si="2"/>
        <v>160</v>
      </c>
      <c r="GR3" s="1">
        <f t="shared" si="2"/>
        <v>161</v>
      </c>
      <c r="GS3" s="1">
        <f t="shared" si="2"/>
        <v>162</v>
      </c>
      <c r="GT3" s="1">
        <f t="shared" si="2"/>
        <v>163</v>
      </c>
      <c r="GU3" s="1">
        <f t="shared" si="2"/>
        <v>164</v>
      </c>
      <c r="GV3" s="1">
        <f t="shared" si="2"/>
        <v>165</v>
      </c>
      <c r="GW3" s="87">
        <f t="shared" si="2"/>
        <v>166</v>
      </c>
      <c r="GX3" s="86">
        <f t="shared" si="2"/>
        <v>167</v>
      </c>
      <c r="GY3" s="1">
        <f t="shared" si="2"/>
        <v>168</v>
      </c>
      <c r="GZ3" s="1">
        <f t="shared" si="2"/>
        <v>169</v>
      </c>
      <c r="HA3" s="1">
        <f t="shared" si="2"/>
        <v>170</v>
      </c>
      <c r="HB3" s="1">
        <f t="shared" si="2"/>
        <v>171</v>
      </c>
      <c r="HC3" s="1">
        <f t="shared" si="2"/>
        <v>172</v>
      </c>
      <c r="HD3" s="87">
        <f t="shared" si="2"/>
        <v>173</v>
      </c>
      <c r="HE3" s="86">
        <f t="shared" si="2"/>
        <v>174</v>
      </c>
      <c r="HF3" s="1">
        <f t="shared" si="2"/>
        <v>175</v>
      </c>
      <c r="HG3" s="1">
        <f t="shared" si="2"/>
        <v>176</v>
      </c>
      <c r="HH3" s="1">
        <f t="shared" si="2"/>
        <v>177</v>
      </c>
      <c r="HI3" s="1">
        <f t="shared" si="2"/>
        <v>178</v>
      </c>
      <c r="HJ3" s="1">
        <f t="shared" si="2"/>
        <v>179</v>
      </c>
      <c r="HK3" s="87">
        <f t="shared" si="2"/>
        <v>180</v>
      </c>
      <c r="HL3" s="86">
        <f t="shared" si="2"/>
        <v>181</v>
      </c>
      <c r="HM3" s="1">
        <f t="shared" si="2"/>
        <v>182</v>
      </c>
      <c r="HN3" s="1">
        <f t="shared" si="2"/>
        <v>183</v>
      </c>
      <c r="HO3" s="1">
        <f t="shared" si="2"/>
        <v>184</v>
      </c>
      <c r="HP3" s="1">
        <f t="shared" si="2"/>
        <v>185</v>
      </c>
      <c r="HQ3" s="1">
        <f t="shared" si="2"/>
        <v>186</v>
      </c>
      <c r="HR3" s="87">
        <f t="shared" si="2"/>
        <v>187</v>
      </c>
    </row>
    <row r="4" spans="1:228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AN4" s="80"/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  <c r="HL4" s="371" t="s">
        <v>189</v>
      </c>
      <c r="HM4" s="373" t="s">
        <v>191</v>
      </c>
      <c r="HN4" s="373" t="s">
        <v>192</v>
      </c>
      <c r="HO4" s="373" t="s">
        <v>193</v>
      </c>
      <c r="HP4" s="373" t="s">
        <v>194</v>
      </c>
      <c r="HQ4" s="373" t="s">
        <v>13</v>
      </c>
      <c r="HR4" s="387" t="s">
        <v>14</v>
      </c>
    </row>
    <row r="5" spans="1:228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  <c r="HL5" s="371"/>
      <c r="HM5" s="373"/>
      <c r="HN5" s="373"/>
      <c r="HO5" s="373"/>
      <c r="HP5" s="373"/>
      <c r="HQ5" s="373"/>
      <c r="HR5" s="387"/>
    </row>
    <row r="6" spans="1:228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  <c r="HL6" s="372"/>
      <c r="HM6" s="374"/>
      <c r="HN6" s="374"/>
      <c r="HO6" s="374"/>
      <c r="HP6" s="374"/>
      <c r="HQ6" s="374"/>
      <c r="HR6" s="388"/>
    </row>
    <row r="7" spans="1:228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/>
      <c r="O7" s="118"/>
      <c r="P7" s="115"/>
      <c r="Q7" s="115"/>
      <c r="R7" s="5"/>
      <c r="S7" s="2"/>
      <c r="T7" s="5"/>
      <c r="V7" s="5"/>
      <c r="W7" s="5"/>
      <c r="X7" s="5"/>
      <c r="AN7" s="80">
        <v>220</v>
      </c>
      <c r="AR7" s="67">
        <f>MATCH("SUBTOTAL SALIDA DE ALMACEN",15:15,0)-1</f>
        <v>37</v>
      </c>
      <c r="AT7" s="1"/>
      <c r="AU7" s="1"/>
      <c r="AV7" s="1"/>
      <c r="AW7" s="1">
        <f>IFERROR(VLOOKUP(AS1,$B$16:$AQ$25,$AR$7,FALSE),0)</f>
        <v>0</v>
      </c>
      <c r="AX7" s="1"/>
      <c r="AY7" s="1"/>
      <c r="BA7" s="1"/>
      <c r="BB7" s="1"/>
      <c r="BC7" s="1"/>
      <c r="BD7" s="1">
        <f>IFERROR(VLOOKUP(AZ1,$B$16:$AQ$25,$AR$7,FALSE),0)</f>
        <v>0</v>
      </c>
      <c r="BE7" s="1"/>
      <c r="BF7" s="1"/>
      <c r="BH7" s="1"/>
      <c r="BI7" s="1"/>
      <c r="BJ7" s="1"/>
      <c r="BK7" s="1">
        <f>IFERROR(VLOOKUP(BG1,$B$16:$AQ$25,$AR$7,FALSE),0)</f>
        <v>0</v>
      </c>
      <c r="BL7" s="1"/>
      <c r="BM7" s="1"/>
      <c r="BO7" s="1"/>
      <c r="BP7" s="1"/>
      <c r="BQ7" s="1"/>
      <c r="BR7" s="1">
        <f>IFERROR(VLOOKUP(BN1,$B$16:$AQ$25,$AR$7,FALSE),0)</f>
        <v>0</v>
      </c>
      <c r="BS7" s="1"/>
      <c r="BT7" s="1"/>
      <c r="BV7" s="1"/>
      <c r="BW7" s="1"/>
      <c r="BX7" s="1"/>
      <c r="BY7" s="1">
        <f>IFERROR(VLOOKUP(BU1,$B$16:$AQ$25,$AR$7,FALSE),0)</f>
        <v>0</v>
      </c>
      <c r="BZ7" s="1"/>
      <c r="CA7" s="1"/>
      <c r="CC7" s="1"/>
      <c r="CD7" s="1"/>
      <c r="CE7" s="1"/>
      <c r="CF7" s="1">
        <f>IFERROR(VLOOKUP(CB1,$B$16:$AQ$25,$AR$7,FALSE),0)</f>
        <v>0</v>
      </c>
      <c r="CG7" s="1"/>
      <c r="CH7" s="1"/>
      <c r="CJ7" s="1"/>
      <c r="CK7" s="1"/>
      <c r="CL7" s="1"/>
      <c r="CM7" s="1">
        <f>IFERROR(VLOOKUP(CI1,$B$16:$AQ$25,$AR$7,FALSE),0)</f>
        <v>0</v>
      </c>
      <c r="CN7" s="1"/>
      <c r="CO7" s="1"/>
      <c r="CQ7" s="1"/>
      <c r="CR7" s="1"/>
      <c r="CS7" s="1"/>
      <c r="CT7" s="1">
        <f>IFERROR(VLOOKUP(CP1,$B$16:$AQ$25,$AR$7,FALSE),0)</f>
        <v>0</v>
      </c>
      <c r="CU7" s="1"/>
      <c r="CV7" s="1"/>
      <c r="CX7" s="1"/>
      <c r="CY7" s="1"/>
      <c r="CZ7" s="1"/>
      <c r="DA7" s="1">
        <f>IFERROR(VLOOKUP(CW1,$B$16:$AQ$25,$AR$7,FALSE),0)</f>
        <v>0</v>
      </c>
      <c r="DB7" s="1"/>
      <c r="DC7" s="1"/>
      <c r="DE7" s="1"/>
      <c r="DF7" s="1"/>
      <c r="DG7" s="1"/>
      <c r="DH7" s="1">
        <f>IFERROR(VLOOKUP(DD1,$B$16:$AQ$25,$AR$7,FALSE),0)</f>
        <v>0</v>
      </c>
      <c r="DI7" s="1"/>
      <c r="DJ7" s="1"/>
      <c r="DL7" s="1"/>
      <c r="DM7" s="1"/>
      <c r="DN7" s="1"/>
      <c r="DO7" s="1">
        <f>IFERROR(VLOOKUP(DK1,$B$16:$AQ$25,$AR$7,FALSE),0)</f>
        <v>0</v>
      </c>
      <c r="DP7" s="1"/>
      <c r="DQ7" s="1"/>
      <c r="DS7" s="1"/>
      <c r="DT7" s="1"/>
      <c r="DU7" s="1"/>
      <c r="DV7" s="1">
        <f>IFERROR(VLOOKUP(DR1,$B$16:$AQ$25,$AR$7,FALSE),0)</f>
        <v>0</v>
      </c>
      <c r="DW7" s="1"/>
      <c r="DX7" s="1"/>
      <c r="DZ7" s="1"/>
      <c r="EA7" s="1"/>
      <c r="EB7" s="1"/>
      <c r="EC7" s="1">
        <f>IFERROR(VLOOKUP(DY1,$B$16:$AQ$25,$AR$7,FALSE),0)</f>
        <v>0</v>
      </c>
      <c r="ED7" s="1"/>
      <c r="EE7" s="1"/>
      <c r="EG7" s="1"/>
      <c r="EH7" s="1"/>
      <c r="EI7" s="1"/>
      <c r="EJ7" s="1">
        <f>IFERROR(VLOOKUP(EF1,$B$16:$AQ$25,$AR$7,FALSE),0)</f>
        <v>0</v>
      </c>
      <c r="EK7" s="1"/>
      <c r="EL7" s="1"/>
      <c r="EN7" s="1"/>
      <c r="EO7" s="1"/>
      <c r="EP7" s="1"/>
      <c r="EQ7" s="1">
        <f>IFERROR(VLOOKUP(EM1,$B$16:$AQ$25,$AR$7,FALSE),0)</f>
        <v>0</v>
      </c>
      <c r="ER7" s="1"/>
      <c r="ES7" s="1"/>
      <c r="EU7" s="1"/>
      <c r="EV7" s="1"/>
      <c r="EW7" s="1"/>
      <c r="EX7" s="1">
        <f>IFERROR(VLOOKUP(ET1,$B$16:$AQ$25,$AR$7,FALSE),0)</f>
        <v>0</v>
      </c>
      <c r="EY7" s="1"/>
      <c r="EZ7" s="1"/>
      <c r="FB7" s="1"/>
      <c r="FC7" s="1"/>
      <c r="FD7" s="1"/>
      <c r="FE7" s="1">
        <f>IFERROR(VLOOKUP(FA1,$B$16:$AQ$25,$AR$7,FALSE),0)</f>
        <v>0</v>
      </c>
      <c r="FF7" s="1"/>
      <c r="FG7" s="1"/>
      <c r="FI7" s="1"/>
      <c r="FJ7" s="1"/>
      <c r="FK7" s="1"/>
      <c r="FL7" s="1">
        <f>IFERROR(VLOOKUP(FH1,$B$16:$AQ$25,$AR$7,FALSE),0)</f>
        <v>0</v>
      </c>
      <c r="FM7" s="1"/>
      <c r="FN7" s="1"/>
      <c r="FP7" s="1"/>
      <c r="FQ7" s="1"/>
      <c r="FR7" s="1"/>
      <c r="FS7" s="1">
        <f>IFERROR(VLOOKUP(FO1,$B$16:$AQ$25,$AR$7,FALSE),0)</f>
        <v>0</v>
      </c>
      <c r="FT7" s="1"/>
      <c r="FU7" s="1"/>
      <c r="FW7" s="1"/>
      <c r="FX7" s="1"/>
      <c r="FY7" s="1"/>
      <c r="FZ7" s="1">
        <f>IFERROR(VLOOKUP(FV1,$B$16:$AQ$25,$AR$7,FALSE),0)</f>
        <v>0</v>
      </c>
      <c r="GA7" s="1"/>
      <c r="GB7" s="1"/>
      <c r="GD7" s="1"/>
      <c r="GE7" s="1"/>
      <c r="GF7" s="1"/>
      <c r="GG7" s="1">
        <f>IFERROR(VLOOKUP(GC1,$B$16:$AQ$25,$AR$7,FALSE),0)</f>
        <v>0</v>
      </c>
      <c r="GH7" s="1"/>
      <c r="GI7" s="1"/>
      <c r="GK7" s="1"/>
      <c r="GL7" s="1"/>
      <c r="GM7" s="1"/>
      <c r="GN7" s="1">
        <f>IFERROR(VLOOKUP(GJ1,$B$16:$AQ$25,$AR$7,FALSE),0)</f>
        <v>0</v>
      </c>
      <c r="GO7" s="1"/>
      <c r="GP7" s="1"/>
      <c r="GR7" s="1"/>
      <c r="GS7" s="1"/>
      <c r="GT7" s="1"/>
      <c r="GU7" s="1">
        <f>IFERROR(VLOOKUP(GQ1,$B$16:$AQ$25,$AR$7,FALSE),0)</f>
        <v>0</v>
      </c>
      <c r="GV7" s="1"/>
      <c r="GW7" s="1"/>
      <c r="GY7" s="1"/>
      <c r="GZ7" s="1"/>
      <c r="HA7" s="1"/>
      <c r="HB7" s="1">
        <f>IFERROR(VLOOKUP(GX1,$B$16:$AQ$25,$AR$7,FALSE),0)</f>
        <v>0</v>
      </c>
      <c r="HC7" s="1"/>
      <c r="HD7" s="1"/>
      <c r="HF7" s="1"/>
      <c r="HG7" s="1"/>
      <c r="HH7" s="1"/>
      <c r="HI7" s="1">
        <f>IFERROR(VLOOKUP(HE1,$B$16:$AQ$25,$AR$7,FALSE),0)</f>
        <v>0</v>
      </c>
      <c r="HJ7" s="1"/>
      <c r="HK7" s="1"/>
      <c r="HM7" s="1"/>
      <c r="HN7" s="1"/>
      <c r="HO7" s="1"/>
      <c r="HP7" s="1">
        <f>IFERROR(VLOOKUP(HL1,$B$16:$AQ$25,$AR$7,FALSE),0)</f>
        <v>0</v>
      </c>
      <c r="HQ7" s="1"/>
      <c r="HR7" s="1"/>
    </row>
    <row r="8" spans="1:228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/>
      <c r="O8" s="118"/>
      <c r="P8" s="115"/>
      <c r="Q8" s="115"/>
      <c r="R8" s="5"/>
      <c r="S8" s="2"/>
      <c r="T8" s="5"/>
      <c r="V8" s="5"/>
      <c r="W8" s="5"/>
      <c r="X8" s="5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  <c r="HL8" s="1"/>
      <c r="HM8" s="1"/>
      <c r="HN8" s="1"/>
      <c r="HO8" s="1"/>
      <c r="HP8" s="1" t="s">
        <v>228</v>
      </c>
      <c r="HQ8" s="1"/>
      <c r="HR8" s="1"/>
    </row>
    <row r="9" spans="1:228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/>
      <c r="O9" s="118"/>
      <c r="P9" s="115"/>
      <c r="Q9" s="115"/>
      <c r="R9" s="2"/>
      <c r="S9" s="2"/>
      <c r="T9" s="2"/>
      <c r="V9" s="2"/>
      <c r="W9" s="2"/>
      <c r="X9" s="2"/>
    </row>
    <row r="10" spans="1:228" ht="15" x14ac:dyDescent="0.2">
      <c r="A10" s="6" t="s">
        <v>207</v>
      </c>
      <c r="B10" s="6"/>
      <c r="D10" s="141"/>
      <c r="E10" s="63"/>
      <c r="L10" s="6"/>
      <c r="M10" s="6"/>
      <c r="N10" s="112"/>
      <c r="O10" s="118"/>
      <c r="P10" s="121"/>
      <c r="Q10" s="115"/>
      <c r="R10" s="2"/>
      <c r="S10" s="2"/>
      <c r="T10" s="2"/>
      <c r="V10" s="2"/>
      <c r="W10" s="2"/>
      <c r="X10" s="2"/>
    </row>
    <row r="11" spans="1:228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</row>
    <row r="12" spans="1:228" x14ac:dyDescent="0.25">
      <c r="A12" s="6" t="s">
        <v>4</v>
      </c>
      <c r="B12" s="6"/>
      <c r="D12" s="92"/>
      <c r="L12" s="10"/>
      <c r="M12" s="10"/>
    </row>
    <row r="13" spans="1:228" ht="13.5" thickBot="1" x14ac:dyDescent="0.3">
      <c r="B13" s="1">
        <v>1</v>
      </c>
      <c r="C13" s="2">
        <f>+B13+1</f>
        <v>2</v>
      </c>
      <c r="D13" s="2">
        <f t="shared" ref="D13:BD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/>
      <c r="X13" s="2">
        <f>+V13+1</f>
        <v>22</v>
      </c>
      <c r="Y13" s="2">
        <f t="shared" si="3"/>
        <v>23</v>
      </c>
      <c r="Z13" s="2"/>
      <c r="AA13" s="2">
        <f>+Y13+1</f>
        <v>24</v>
      </c>
      <c r="AB13" s="2">
        <f t="shared" si="3"/>
        <v>25</v>
      </c>
      <c r="AC13" s="2">
        <f t="shared" si="3"/>
        <v>26</v>
      </c>
      <c r="AD13" s="2">
        <f t="shared" si="3"/>
        <v>27</v>
      </c>
      <c r="AE13" s="2">
        <f t="shared" si="3"/>
        <v>28</v>
      </c>
      <c r="AF13" s="2">
        <f>+AE13+1</f>
        <v>29</v>
      </c>
      <c r="AG13" s="2">
        <f>+AF13+1</f>
        <v>30</v>
      </c>
      <c r="AH13" s="2">
        <f>+AG13+1</f>
        <v>31</v>
      </c>
      <c r="AI13" s="2">
        <f>+AH13+1</f>
        <v>32</v>
      </c>
      <c r="AJ13" s="2">
        <f>+AI13+1</f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  <c r="BA13" s="2">
        <f t="shared" si="3"/>
        <v>50</v>
      </c>
      <c r="BB13" s="2">
        <f t="shared" si="3"/>
        <v>51</v>
      </c>
      <c r="BC13" s="2">
        <f t="shared" si="3"/>
        <v>52</v>
      </c>
      <c r="BD13" s="2">
        <f t="shared" si="3"/>
        <v>53</v>
      </c>
    </row>
    <row r="14" spans="1:228" ht="19.5" customHeight="1" thickBot="1" x14ac:dyDescent="0.3">
      <c r="E14" s="343" t="s">
        <v>34</v>
      </c>
      <c r="F14" s="344"/>
      <c r="G14" s="344"/>
      <c r="H14" s="344"/>
      <c r="I14" s="389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S14" s="16"/>
      <c r="AT14" s="16"/>
      <c r="AU14" s="16"/>
      <c r="AV14" s="16"/>
      <c r="AW14" s="16"/>
      <c r="AX14" s="16"/>
      <c r="AY14" s="16"/>
    </row>
    <row r="15" spans="1:228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64"/>
      <c r="F15" s="132"/>
      <c r="G15" s="132"/>
      <c r="H15" s="158"/>
      <c r="I15" s="159"/>
      <c r="J15" s="143"/>
      <c r="K15" s="133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0"/>
      <c r="AF15" s="90"/>
      <c r="AG15" s="90"/>
      <c r="AH15" s="90"/>
      <c r="AI15" s="90"/>
      <c r="AJ15" s="90"/>
      <c r="AK15" s="90"/>
      <c r="AL15" s="11" t="s">
        <v>16</v>
      </c>
      <c r="AM15" s="11" t="s">
        <v>17</v>
      </c>
      <c r="AN15" s="294" t="s">
        <v>222</v>
      </c>
      <c r="AS15" s="18"/>
      <c r="AT15" s="18"/>
      <c r="AU15" s="18"/>
      <c r="AV15" s="18"/>
      <c r="AW15" s="18"/>
      <c r="AX15" s="18"/>
      <c r="AY15" s="18"/>
    </row>
    <row r="16" spans="1:228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65"/>
      <c r="F16" s="145"/>
      <c r="G16" s="145"/>
      <c r="H16" s="146"/>
      <c r="I16" s="205"/>
      <c r="J16" s="149"/>
      <c r="K16" s="150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5"/>
      <c r="AB16" s="97"/>
      <c r="AC16" s="95"/>
      <c r="AD16" s="211"/>
      <c r="AE16" s="211"/>
      <c r="AF16" s="211"/>
      <c r="AG16" s="211"/>
      <c r="AH16" s="211"/>
      <c r="AI16" s="211"/>
      <c r="AJ16" s="95"/>
      <c r="AK16" s="211"/>
      <c r="AL16" s="17">
        <f t="shared" ref="AL16:AL25" si="5">SUM(V16:AK16)</f>
        <v>0</v>
      </c>
      <c r="AM16" s="17">
        <f t="shared" ref="AM16:AM25" si="6">+U16-AL16</f>
        <v>0</v>
      </c>
      <c r="AN16" s="295">
        <f>AL16-N16</f>
        <v>0</v>
      </c>
      <c r="AS16" s="18"/>
      <c r="AT16" s="18"/>
      <c r="AU16" s="18"/>
      <c r="AV16" s="18"/>
      <c r="AW16" s="18"/>
      <c r="AX16" s="18"/>
      <c r="AY16" s="18"/>
    </row>
    <row r="17" spans="1:40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65"/>
      <c r="F17" s="145"/>
      <c r="G17" s="145"/>
      <c r="H17" s="150"/>
      <c r="I17" s="182"/>
      <c r="J17" s="149"/>
      <c r="K17" s="150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4"/>
      <c r="Z17" s="94"/>
      <c r="AA17" s="95"/>
      <c r="AB17" s="94"/>
      <c r="AC17" s="95"/>
      <c r="AD17" s="211"/>
      <c r="AE17" s="95"/>
      <c r="AF17" s="95"/>
      <c r="AG17" s="95"/>
      <c r="AH17" s="95"/>
      <c r="AI17" s="95"/>
      <c r="AJ17" s="95"/>
      <c r="AK17" s="211"/>
      <c r="AL17" s="17">
        <f t="shared" si="5"/>
        <v>0</v>
      </c>
      <c r="AM17" s="19">
        <f t="shared" si="6"/>
        <v>0</v>
      </c>
      <c r="AN17" s="295">
        <f t="shared" ref="AN17:AN25" si="12">AL17-N17</f>
        <v>0</v>
      </c>
    </row>
    <row r="18" spans="1:40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65"/>
      <c r="F18" s="145"/>
      <c r="G18" s="145"/>
      <c r="H18" s="151"/>
      <c r="I18" s="206"/>
      <c r="J18" s="149"/>
      <c r="K18" s="150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7"/>
      <c r="Z18" s="97"/>
      <c r="AA18" s="95"/>
      <c r="AB18" s="95"/>
      <c r="AC18" s="95"/>
      <c r="AD18" s="211"/>
      <c r="AE18" s="95"/>
      <c r="AF18" s="95"/>
      <c r="AG18" s="95"/>
      <c r="AH18" s="95"/>
      <c r="AI18" s="95"/>
      <c r="AJ18" s="95"/>
      <c r="AK18" s="95"/>
      <c r="AL18" s="17">
        <f t="shared" si="5"/>
        <v>0</v>
      </c>
      <c r="AM18" s="19">
        <f t="shared" si="6"/>
        <v>0</v>
      </c>
      <c r="AN18" s="295">
        <f t="shared" si="12"/>
        <v>0</v>
      </c>
    </row>
    <row r="19" spans="1:40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65"/>
      <c r="F19" s="145"/>
      <c r="G19" s="145"/>
      <c r="H19" s="150"/>
      <c r="I19" s="182"/>
      <c r="J19" s="149"/>
      <c r="K19" s="150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7"/>
      <c r="Z19" s="97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17">
        <f t="shared" si="5"/>
        <v>0</v>
      </c>
      <c r="AM19" s="19">
        <f t="shared" si="6"/>
        <v>0</v>
      </c>
      <c r="AN19" s="295">
        <f t="shared" si="12"/>
        <v>0</v>
      </c>
    </row>
    <row r="20" spans="1:40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65"/>
      <c r="F20" s="145"/>
      <c r="G20" s="145"/>
      <c r="H20" s="146"/>
      <c r="I20" s="205"/>
      <c r="J20" s="149"/>
      <c r="K20" s="150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8"/>
      <c r="Z20" s="98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17">
        <f t="shared" si="5"/>
        <v>0</v>
      </c>
      <c r="AM20" s="19">
        <f t="shared" si="6"/>
        <v>0</v>
      </c>
      <c r="AN20" s="295">
        <f t="shared" si="12"/>
        <v>0</v>
      </c>
    </row>
    <row r="21" spans="1:40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66"/>
      <c r="F21" s="145"/>
      <c r="G21" s="149"/>
      <c r="H21" s="150"/>
      <c r="I21" s="182"/>
      <c r="J21" s="152"/>
      <c r="K21" s="150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17">
        <f t="shared" si="5"/>
        <v>0</v>
      </c>
      <c r="AM21" s="19">
        <f t="shared" si="6"/>
        <v>0</v>
      </c>
      <c r="AN21" s="295">
        <f t="shared" si="12"/>
        <v>0</v>
      </c>
    </row>
    <row r="22" spans="1:40" s="18" customFormat="1" ht="18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52"/>
      <c r="F22" s="145"/>
      <c r="G22" s="150"/>
      <c r="H22" s="150"/>
      <c r="I22" s="182"/>
      <c r="J22" s="152"/>
      <c r="K22" s="150"/>
      <c r="L22" s="147"/>
      <c r="M22" s="33">
        <f t="shared" si="4"/>
        <v>0</v>
      </c>
      <c r="N22" s="14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7">
        <f t="shared" si="5"/>
        <v>0</v>
      </c>
      <c r="AM22" s="19">
        <f t="shared" si="6"/>
        <v>0</v>
      </c>
      <c r="AN22" s="295">
        <f t="shared" si="12"/>
        <v>0</v>
      </c>
    </row>
    <row r="23" spans="1:40" s="18" customFormat="1" ht="18.75" customHeight="1" x14ac:dyDescent="0.25">
      <c r="A23" s="58">
        <v>8</v>
      </c>
      <c r="B23" s="12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52"/>
      <c r="F23" s="145"/>
      <c r="G23" s="146"/>
      <c r="H23" s="150"/>
      <c r="I23" s="182"/>
      <c r="J23" s="152"/>
      <c r="K23" s="150"/>
      <c r="L23" s="147"/>
      <c r="M23" s="33">
        <f t="shared" si="4"/>
        <v>0</v>
      </c>
      <c r="N23" s="14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7">
        <f t="shared" si="5"/>
        <v>0</v>
      </c>
      <c r="AM23" s="19">
        <f t="shared" si="6"/>
        <v>0</v>
      </c>
      <c r="AN23" s="295">
        <f t="shared" si="12"/>
        <v>0</v>
      </c>
    </row>
    <row r="24" spans="1:40" s="18" customFormat="1" ht="18.7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52"/>
      <c r="K24" s="150"/>
      <c r="L24" s="147"/>
      <c r="M24" s="33">
        <f t="shared" si="4"/>
        <v>0</v>
      </c>
      <c r="N24" s="14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7">
        <f t="shared" si="5"/>
        <v>0</v>
      </c>
      <c r="AM24" s="19">
        <f t="shared" si="6"/>
        <v>0</v>
      </c>
      <c r="AN24" s="295">
        <f t="shared" si="12"/>
        <v>0</v>
      </c>
    </row>
    <row r="25" spans="1:40" s="18" customFormat="1" ht="18.7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7">
        <f t="shared" si="5"/>
        <v>0</v>
      </c>
      <c r="AM25" s="19">
        <f t="shared" si="6"/>
        <v>0</v>
      </c>
      <c r="AN25" s="295">
        <f t="shared" si="12"/>
        <v>0</v>
      </c>
    </row>
    <row r="26" spans="1:40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0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0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0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</row>
    <row r="30" spans="1:40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0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0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1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1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1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S35" s="1"/>
      <c r="AT35" s="1"/>
      <c r="AU35" s="1"/>
      <c r="AV35" s="1"/>
      <c r="AW35" s="1"/>
      <c r="AX35" s="1"/>
      <c r="AY35" s="1"/>
    </row>
    <row r="36" spans="3:51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S36" s="1"/>
      <c r="AT36" s="1"/>
      <c r="AU36" s="1"/>
      <c r="AV36" s="1"/>
      <c r="AW36" s="1"/>
      <c r="AX36" s="1"/>
      <c r="AY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K25" name="Rango1"/>
    <protectedRange sqref="Q7:Q10" name="Rango1_3_1_1"/>
    <protectedRange sqref="D7:D10 D12 O7:P10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M14"/>
    <mergeCell ref="HR4:HR6"/>
    <mergeCell ref="E5:G5"/>
    <mergeCell ref="H5:N5"/>
    <mergeCell ref="O5:Q5"/>
    <mergeCell ref="HL4:HL6"/>
    <mergeCell ref="HM4:HM6"/>
    <mergeCell ref="HN4:HN6"/>
    <mergeCell ref="HO4:HO6"/>
    <mergeCell ref="HP4:HP6"/>
    <mergeCell ref="HQ4:HQ6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CJ4:CJ6"/>
    <mergeCell ref="CK4:CK6"/>
    <mergeCell ref="CL4:CL6"/>
    <mergeCell ref="CM4:CM6"/>
    <mergeCell ref="CN4:CN6"/>
    <mergeCell ref="CO4:CO6"/>
    <mergeCell ref="CF4:CF6"/>
    <mergeCell ref="CG4:CG6"/>
    <mergeCell ref="CH4:CH6"/>
    <mergeCell ref="CI4:CI6"/>
    <mergeCell ref="BX4:BX6"/>
    <mergeCell ref="BY4:BY6"/>
    <mergeCell ref="BZ4:BZ6"/>
    <mergeCell ref="CA4:CA6"/>
    <mergeCell ref="CB4:CB6"/>
    <mergeCell ref="CC4:CC6"/>
    <mergeCell ref="BW4:BW6"/>
    <mergeCell ref="BL4:BL6"/>
    <mergeCell ref="BM4:BM6"/>
    <mergeCell ref="BN4:BN6"/>
    <mergeCell ref="BO4:BO6"/>
    <mergeCell ref="BP4:BP6"/>
    <mergeCell ref="BQ4:BQ6"/>
    <mergeCell ref="CD4:CD6"/>
    <mergeCell ref="CE4:CE6"/>
    <mergeCell ref="BB4:BB6"/>
    <mergeCell ref="BC4:BC6"/>
    <mergeCell ref="BD4:BD6"/>
    <mergeCell ref="BE4:BE6"/>
    <mergeCell ref="BR4:BR6"/>
    <mergeCell ref="BS4:BS6"/>
    <mergeCell ref="BT4:BT6"/>
    <mergeCell ref="BU4:BU6"/>
    <mergeCell ref="BV4:BV6"/>
    <mergeCell ref="HE1:HK1"/>
    <mergeCell ref="HL1:HR1"/>
    <mergeCell ref="O2:Q2"/>
    <mergeCell ref="ET1:EZ1"/>
    <mergeCell ref="FA1:FG1"/>
    <mergeCell ref="FH1:FN1"/>
    <mergeCell ref="FO1:FU1"/>
    <mergeCell ref="FV1:GB1"/>
    <mergeCell ref="GC1:GI1"/>
    <mergeCell ref="DD1:DJ1"/>
    <mergeCell ref="DK1:DQ1"/>
    <mergeCell ref="DR1:DX1"/>
    <mergeCell ref="DY1:EE1"/>
    <mergeCell ref="EF1:EL1"/>
    <mergeCell ref="EM1:ES1"/>
    <mergeCell ref="BN1:BT1"/>
    <mergeCell ref="BU1:CA1"/>
    <mergeCell ref="CB1:CH1"/>
    <mergeCell ref="CI1:CO1"/>
    <mergeCell ref="CP1:CV1"/>
    <mergeCell ref="CW1:DC1"/>
    <mergeCell ref="GJ1:GP1"/>
    <mergeCell ref="GQ1:GW1"/>
    <mergeCell ref="GX1:HD1"/>
    <mergeCell ref="A1:D5"/>
    <mergeCell ref="E1:N2"/>
    <mergeCell ref="O1:Q1"/>
    <mergeCell ref="AS1:AY1"/>
    <mergeCell ref="AZ1:BF1"/>
    <mergeCell ref="BG1:BM1"/>
    <mergeCell ref="E3:N4"/>
    <mergeCell ref="O3:Q3"/>
    <mergeCell ref="O4:Q4"/>
    <mergeCell ref="AS4:AS6"/>
    <mergeCell ref="AT4:AT6"/>
    <mergeCell ref="AU4:AU6"/>
    <mergeCell ref="AV4:AV6"/>
    <mergeCell ref="AW4:AW6"/>
    <mergeCell ref="AX4:AX6"/>
    <mergeCell ref="AY4:AY6"/>
    <mergeCell ref="BF4:BF6"/>
    <mergeCell ref="BG4:BG6"/>
    <mergeCell ref="BH4:BH6"/>
    <mergeCell ref="BI4:BI6"/>
    <mergeCell ref="BJ4:BJ6"/>
    <mergeCell ref="BK4:BK6"/>
    <mergeCell ref="AZ4:AZ6"/>
    <mergeCell ref="BA4:BA6"/>
  </mergeCells>
  <conditionalFormatting sqref="D8">
    <cfRule type="duplicateValues" dxfId="661" priority="4"/>
  </conditionalFormatting>
  <conditionalFormatting sqref="O7">
    <cfRule type="duplicateValues" dxfId="660" priority="3"/>
  </conditionalFormatting>
  <conditionalFormatting sqref="O8">
    <cfRule type="duplicateValues" dxfId="659" priority="2"/>
  </conditionalFormatting>
  <conditionalFormatting sqref="O10">
    <cfRule type="duplicateValues" dxfId="658" priority="1"/>
  </conditionalFormatting>
  <conditionalFormatting sqref="P10">
    <cfRule type="duplicateValues" dxfId="657" priority="12"/>
  </conditionalFormatting>
  <conditionalFormatting sqref="T16:AM25">
    <cfRule type="cellIs" dxfId="656" priority="8" operator="equal">
      <formula>0</formula>
    </cfRule>
  </conditionalFormatting>
  <conditionalFormatting sqref="AM16:AM25">
    <cfRule type="cellIs" dxfId="655" priority="7" operator="lessThan">
      <formula>0</formula>
    </cfRule>
  </conditionalFormatting>
  <conditionalFormatting sqref="AN16:AN25">
    <cfRule type="cellIs" dxfId="654" priority="5" operator="lessThan">
      <formula>0</formula>
    </cfRule>
    <cfRule type="cellIs" dxfId="653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88" fitToWidth="0" orientation="landscape" r:id="rId1"/>
  <headerFooter alignWithMargins="0"/>
  <colBreaks count="1" manualBreakCount="1">
    <brk id="17" max="1048575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M36"/>
  <sheetViews>
    <sheetView view="pageBreakPreview" topLeftCell="A5" zoomScaleNormal="95" zoomScaleSheetLayoutView="100" workbookViewId="0">
      <pane xSplit="4" topLeftCell="E1" activePane="topRight" state="frozen"/>
      <selection activeCell="AP8" sqref="AP8"/>
      <selection pane="topRight" activeCell="E15" sqref="E15:F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221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221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IFERROR(VLOOKUP(AS1,$B$16:$AK$25,MATCH("SUBTOTAL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IFERROR(VLOOKUP(AZ1,$B$16:$AK$25,MATCH("SUBTOTAL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IFERROR(VLOOKUP(BG1,$B$16:$AK$25,MATCH("SUBTOTAL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IFERROR(VLOOKUP(BN1,$B$16:$AK$25,MATCH("SUBTOTAL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IFERROR(VLOOKUP(BU1,$B$16:$AK$25,MATCH("SUBTOTAL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IFERROR(VLOOKUP(CB1,$B$16:$AK$25,MATCH("SUBTOTAL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IFERROR(VLOOKUP(CI1,$B$16:$AK$25,MATCH("SUBTOTAL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IFERROR(VLOOKUP(CP1,$B$16:$AK$25,MATCH("SUBTOTAL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IFERROR(VLOOKUP(CW1,$B$16:$AK$25,MATCH("SUBTOTAL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IFERROR(VLOOKUP(DD1,$B$16:$AK$25,MATCH("SUBTOTAL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IFERROR(VLOOKUP(DK1,$B$16:$AK$25,MATCH("SUBTOTAL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IFERROR(VLOOKUP(DR1,$B$16:$AK$25,MATCH("SUBTOTAL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IFERROR(VLOOKUP(DY1,$B$16:$AK$25,MATCH("SUBTOTAL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IFERROR(VLOOKUP(EF1,$B$16:$AK$25,MATCH("SUBTOTAL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IFERROR(VLOOKUP(EM1,$B$16:$AK$25,MATCH("SUBTOTAL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IFERROR(VLOOKUP(ET1,$B$16:$AK$25,MATCH("SUBTOTAL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IFERROR(VLOOKUP(FA1,$B$16:$AK$25,MATCH("SUBTOTAL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IFERROR(VLOOKUP(FH1,$B$16:$AK$25,MATCH("SUBTOTAL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IFERROR(VLOOKUP(FO1,$B$16:$AK$25,MATCH("SUBTOTAL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IFERROR(VLOOKUP(FV1,$B$16:$AK$25,MATCH("SUBTOTAL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IFERROR(VLOOKUP(GC1,$B$16:$AK$25,MATCH("SUBTOTAL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IFERROR(VLOOKUP(GJ1,$B$16:$AK$25,MATCH("SUBTOTAL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IFERROR(VLOOKUP(GQ1,$B$16:$AK$25,MATCH("SUBTOTAL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IFERROR(VLOOKUP(GX1,$B$16:$AK$25,MATCH("SUBTOTAL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IFERROR(VLOOKUP(HE1,$B$16:$AK$25,MATCH("SUBTOTAL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228</v>
      </c>
      <c r="AQ8" s="1"/>
      <c r="AR8" s="1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2"/>
      <c r="F15" s="132"/>
      <c r="G15" s="142"/>
      <c r="H15" s="133"/>
      <c r="I15" s="134"/>
      <c r="J15" s="143"/>
      <c r="K15" s="143"/>
      <c r="L15" s="134"/>
      <c r="M15" s="128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0"/>
      <c r="AA15" s="90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5"/>
      <c r="F16" s="145"/>
      <c r="G16" s="145"/>
      <c r="H16" s="146"/>
      <c r="I16" s="147"/>
      <c r="J16" s="149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5"/>
      <c r="Y16" s="99"/>
      <c r="Z16" s="14"/>
      <c r="AA16" s="14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0.2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5"/>
      <c r="F17" s="145"/>
      <c r="G17" s="145"/>
      <c r="H17" s="150"/>
      <c r="I17" s="147"/>
      <c r="J17" s="149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5"/>
      <c r="Y17" s="95"/>
      <c r="Z17" s="14"/>
      <c r="AA17" s="14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5"/>
      <c r="F18" s="145"/>
      <c r="G18" s="145"/>
      <c r="H18" s="151"/>
      <c r="I18" s="147"/>
      <c r="J18" s="149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5"/>
      <c r="Y18" s="95"/>
      <c r="Z18" s="14"/>
      <c r="AA18" s="14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0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5"/>
      <c r="F19" s="145"/>
      <c r="G19" s="145"/>
      <c r="H19" s="150"/>
      <c r="I19" s="147"/>
      <c r="J19" s="149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5"/>
      <c r="Y19" s="95"/>
      <c r="Z19" s="14"/>
      <c r="AA19" s="14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20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5"/>
      <c r="F20" s="145"/>
      <c r="G20" s="145"/>
      <c r="H20" s="150"/>
      <c r="I20" s="147"/>
      <c r="J20" s="149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5"/>
      <c r="Y20" s="95"/>
      <c r="Z20" s="14"/>
      <c r="AA20" s="14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20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5"/>
      <c r="F21" s="145"/>
      <c r="G21" s="150"/>
      <c r="H21" s="150"/>
      <c r="I21" s="147"/>
      <c r="J21" s="149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14"/>
      <c r="AA21" s="14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20.2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5"/>
      <c r="F22" s="145"/>
      <c r="G22" s="150"/>
      <c r="H22" s="150"/>
      <c r="I22" s="147"/>
      <c r="J22" s="149"/>
      <c r="K22" s="149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14"/>
      <c r="AA22" s="14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52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14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14"/>
      <c r="W23" s="14"/>
      <c r="X23" s="14"/>
      <c r="Y23" s="14"/>
      <c r="Z23" s="14"/>
      <c r="AA23" s="14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14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14"/>
      <c r="W24" s="14"/>
      <c r="X24" s="14"/>
      <c r="Y24" s="14"/>
      <c r="Z24" s="14"/>
      <c r="AA24" s="14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05"/>
      <c r="B27" s="186"/>
      <c r="C27" s="191"/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28"/>
      <c r="P27" s="34"/>
      <c r="Q27" s="47"/>
    </row>
    <row r="28" spans="1:33" s="18" customFormat="1" ht="13.35" customHeight="1" thickBot="1" x14ac:dyDescent="0.3">
      <c r="A28" s="111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</mergeCells>
  <conditionalFormatting sqref="D8">
    <cfRule type="duplicateValues" dxfId="652" priority="4"/>
  </conditionalFormatting>
  <conditionalFormatting sqref="O7">
    <cfRule type="duplicateValues" dxfId="651" priority="3"/>
  </conditionalFormatting>
  <conditionalFormatting sqref="O8">
    <cfRule type="duplicateValues" dxfId="650" priority="2"/>
  </conditionalFormatting>
  <conditionalFormatting sqref="O10">
    <cfRule type="duplicateValues" dxfId="649" priority="1"/>
  </conditionalFormatting>
  <conditionalFormatting sqref="T16:AF25">
    <cfRule type="cellIs" dxfId="648" priority="8" operator="equal">
      <formula>0</formula>
    </cfRule>
  </conditionalFormatting>
  <conditionalFormatting sqref="AF16:AF25">
    <cfRule type="cellIs" dxfId="647" priority="7" operator="lessThan">
      <formula>0</formula>
    </cfRule>
  </conditionalFormatting>
  <conditionalFormatting sqref="AG16:AG25">
    <cfRule type="cellIs" dxfId="646" priority="5" operator="lessThan">
      <formula>0</formula>
    </cfRule>
    <cfRule type="cellIs" dxfId="645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7030A0"/>
  </sheetPr>
  <dimension ref="A1:HV36"/>
  <sheetViews>
    <sheetView view="pageBreakPreview" topLeftCell="A15" zoomScaleNormal="95" zoomScaleSheetLayoutView="100" workbookViewId="0">
      <pane xSplit="4" topLeftCell="E1" activePane="topRight" state="frozen"/>
      <selection activeCell="AP8" sqref="AP8"/>
      <selection pane="topRight" activeCell="A27" sqref="A27:D2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85546875" style="1" customWidth="1"/>
    <col min="9" max="9" width="6.710937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7" width="4.5703125" style="1" customWidth="1"/>
    <col min="28" max="33" width="5.85546875" style="1" customWidth="1"/>
    <col min="34" max="39" width="4.5703125" style="1" customWidth="1"/>
    <col min="40" max="40" width="11.42578125" style="1" customWidth="1"/>
    <col min="41" max="41" width="10.5703125" style="1" customWidth="1"/>
    <col min="42" max="43" width="11.42578125" style="1"/>
    <col min="44" max="44" width="15" style="1" bestFit="1" customWidth="1"/>
    <col min="45" max="45" width="12.42578125" style="1" bestFit="1" customWidth="1"/>
    <col min="46" max="46" width="20.5703125" style="1" bestFit="1" customWidth="1"/>
    <col min="47" max="49" width="11.42578125" style="1"/>
    <col min="50" max="51" width="12.42578125" style="1" customWidth="1"/>
    <col min="52" max="16384" width="11.42578125" style="1"/>
  </cols>
  <sheetData>
    <row r="1" spans="1:230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P1" s="80"/>
      <c r="AQ1" s="80" t="s">
        <v>0</v>
      </c>
      <c r="AR1" s="80" t="s">
        <v>200</v>
      </c>
      <c r="AS1" s="80" t="s">
        <v>1</v>
      </c>
      <c r="AT1" s="82" t="s">
        <v>25</v>
      </c>
      <c r="AU1" s="368">
        <f>'CODIGOS DE MATERIAL'!$A$3</f>
        <v>1000157</v>
      </c>
      <c r="AV1" s="369"/>
      <c r="AW1" s="369"/>
      <c r="AX1" s="369"/>
      <c r="AY1" s="369"/>
      <c r="AZ1" s="369"/>
      <c r="BA1" s="370"/>
      <c r="BB1" s="368">
        <f>'CODIGOS DE MATERIAL'!$A$4</f>
        <v>1000156</v>
      </c>
      <c r="BC1" s="369"/>
      <c r="BD1" s="369"/>
      <c r="BE1" s="369"/>
      <c r="BF1" s="369"/>
      <c r="BG1" s="369"/>
      <c r="BH1" s="370"/>
      <c r="BI1" s="368">
        <f>'CODIGOS DE MATERIAL'!$A$5</f>
        <v>1000181</v>
      </c>
      <c r="BJ1" s="369"/>
      <c r="BK1" s="369"/>
      <c r="BL1" s="369"/>
      <c r="BM1" s="369"/>
      <c r="BN1" s="369"/>
      <c r="BO1" s="370"/>
      <c r="BP1" s="368">
        <f>'CODIGOS DE MATERIAL'!$A$6</f>
        <v>1000185</v>
      </c>
      <c r="BQ1" s="369"/>
      <c r="BR1" s="369"/>
      <c r="BS1" s="369"/>
      <c r="BT1" s="369"/>
      <c r="BU1" s="369"/>
      <c r="BV1" s="370"/>
      <c r="BW1" s="368">
        <f>'CODIGOS DE MATERIAL'!$A$7</f>
        <v>1000184</v>
      </c>
      <c r="BX1" s="369"/>
      <c r="BY1" s="369"/>
      <c r="BZ1" s="369"/>
      <c r="CA1" s="369"/>
      <c r="CB1" s="369"/>
      <c r="CC1" s="370"/>
      <c r="CD1" s="368">
        <f>'CODIGOS DE MATERIAL'!$A$8</f>
        <v>1000870</v>
      </c>
      <c r="CE1" s="369"/>
      <c r="CF1" s="369"/>
      <c r="CG1" s="369"/>
      <c r="CH1" s="369"/>
      <c r="CI1" s="369"/>
      <c r="CJ1" s="370"/>
      <c r="CK1" s="368">
        <f>'CODIGOS DE MATERIAL'!$A$9</f>
        <v>1000747</v>
      </c>
      <c r="CL1" s="369"/>
      <c r="CM1" s="369"/>
      <c r="CN1" s="369"/>
      <c r="CO1" s="369"/>
      <c r="CP1" s="369"/>
      <c r="CQ1" s="370"/>
      <c r="CR1" s="368">
        <f>'CODIGOS DE MATERIAL'!$A$10</f>
        <v>1000179</v>
      </c>
      <c r="CS1" s="369"/>
      <c r="CT1" s="369"/>
      <c r="CU1" s="369"/>
      <c r="CV1" s="369"/>
      <c r="CW1" s="369"/>
      <c r="CX1" s="370"/>
      <c r="CY1" s="368">
        <f>'CODIGOS DE MATERIAL'!$A$11</f>
        <v>1000170</v>
      </c>
      <c r="CZ1" s="369"/>
      <c r="DA1" s="369"/>
      <c r="DB1" s="369"/>
      <c r="DC1" s="369"/>
      <c r="DD1" s="369"/>
      <c r="DE1" s="370"/>
      <c r="DF1" s="368">
        <f>'CODIGOS DE MATERIAL'!$A$12</f>
        <v>1000158</v>
      </c>
      <c r="DG1" s="369"/>
      <c r="DH1" s="369"/>
      <c r="DI1" s="369"/>
      <c r="DJ1" s="369"/>
      <c r="DK1" s="369"/>
      <c r="DL1" s="370"/>
      <c r="DM1" s="368">
        <f>'CODIGOS DE MATERIAL'!$A$13</f>
        <v>1000186</v>
      </c>
      <c r="DN1" s="369"/>
      <c r="DO1" s="369"/>
      <c r="DP1" s="369"/>
      <c r="DQ1" s="369"/>
      <c r="DR1" s="369"/>
      <c r="DS1" s="370"/>
      <c r="DT1" s="368">
        <f>'CODIGOS DE MATERIAL'!$A$14</f>
        <v>1000182</v>
      </c>
      <c r="DU1" s="369"/>
      <c r="DV1" s="369"/>
      <c r="DW1" s="369"/>
      <c r="DX1" s="369"/>
      <c r="DY1" s="369"/>
      <c r="DZ1" s="370"/>
      <c r="EA1" s="368">
        <f>'CODIGOS DE MATERIAL'!$A$15</f>
        <v>1000171</v>
      </c>
      <c r="EB1" s="369"/>
      <c r="EC1" s="369"/>
      <c r="ED1" s="369"/>
      <c r="EE1" s="369"/>
      <c r="EF1" s="369"/>
      <c r="EG1" s="370"/>
      <c r="EH1" s="368">
        <f>'CODIGOS DE MATERIAL'!$A$16</f>
        <v>1000872</v>
      </c>
      <c r="EI1" s="369"/>
      <c r="EJ1" s="369"/>
      <c r="EK1" s="369"/>
      <c r="EL1" s="369"/>
      <c r="EM1" s="369"/>
      <c r="EN1" s="370"/>
      <c r="EO1" s="368">
        <f>'CODIGOS DE MATERIAL'!$A$17</f>
        <v>1000863</v>
      </c>
      <c r="EP1" s="369"/>
      <c r="EQ1" s="369"/>
      <c r="ER1" s="369"/>
      <c r="ES1" s="369"/>
      <c r="ET1" s="369"/>
      <c r="EU1" s="370"/>
      <c r="EV1" s="368">
        <f>'CODIGOS DE MATERIAL'!$A$18</f>
        <v>1000159</v>
      </c>
      <c r="EW1" s="369"/>
      <c r="EX1" s="369"/>
      <c r="EY1" s="369"/>
      <c r="EZ1" s="369"/>
      <c r="FA1" s="369"/>
      <c r="FB1" s="370"/>
      <c r="FC1" s="368">
        <f>'CODIGOS DE MATERIAL'!$A$19</f>
        <v>1000163</v>
      </c>
      <c r="FD1" s="369"/>
      <c r="FE1" s="369"/>
      <c r="FF1" s="369"/>
      <c r="FG1" s="369"/>
      <c r="FH1" s="369"/>
      <c r="FI1" s="370"/>
      <c r="FJ1" s="368">
        <f>'CODIGOS DE MATERIAL'!$A$20</f>
        <v>1005924</v>
      </c>
      <c r="FK1" s="369"/>
      <c r="FL1" s="369"/>
      <c r="FM1" s="369"/>
      <c r="FN1" s="369"/>
      <c r="FO1" s="369"/>
      <c r="FP1" s="370"/>
      <c r="FQ1" s="368">
        <f>'CODIGOS DE MATERIAL'!$A$21</f>
        <v>1000164</v>
      </c>
      <c r="FR1" s="369"/>
      <c r="FS1" s="369"/>
      <c r="FT1" s="369"/>
      <c r="FU1" s="369"/>
      <c r="FV1" s="369"/>
      <c r="FW1" s="370"/>
      <c r="FX1" s="368">
        <f>'CODIGOS DE MATERIAL'!$A$22</f>
        <v>1000187</v>
      </c>
      <c r="FY1" s="369"/>
      <c r="FZ1" s="369"/>
      <c r="GA1" s="369"/>
      <c r="GB1" s="369"/>
      <c r="GC1" s="369"/>
      <c r="GD1" s="370"/>
      <c r="GE1" s="368">
        <f>'CODIGOS DE MATERIAL'!$A$23</f>
        <v>1000160</v>
      </c>
      <c r="GF1" s="369"/>
      <c r="GG1" s="369"/>
      <c r="GH1" s="369"/>
      <c r="GI1" s="369"/>
      <c r="GJ1" s="369"/>
      <c r="GK1" s="370"/>
      <c r="GL1" s="368">
        <f>'CODIGOS DE MATERIAL'!$A$24</f>
        <v>1011372</v>
      </c>
      <c r="GM1" s="369"/>
      <c r="GN1" s="369"/>
      <c r="GO1" s="369"/>
      <c r="GP1" s="369"/>
      <c r="GQ1" s="369"/>
      <c r="GR1" s="370"/>
      <c r="GS1" s="368">
        <f>'CODIGOS DE MATERIAL'!$A$25</f>
        <v>1000191</v>
      </c>
      <c r="GT1" s="369"/>
      <c r="GU1" s="369"/>
      <c r="GV1" s="369"/>
      <c r="GW1" s="369"/>
      <c r="GX1" s="369"/>
      <c r="GY1" s="370"/>
      <c r="GZ1" s="368">
        <f>'CODIGOS DE MATERIAL'!$A$29</f>
        <v>1000864</v>
      </c>
      <c r="HA1" s="369"/>
      <c r="HB1" s="369"/>
      <c r="HC1" s="369"/>
      <c r="HD1" s="369"/>
      <c r="HE1" s="369"/>
      <c r="HF1" s="370"/>
      <c r="HG1" s="368">
        <f>'CODIGOS DE MATERIAL'!$A$30</f>
        <v>1000161</v>
      </c>
      <c r="HH1" s="369"/>
      <c r="HI1" s="369"/>
      <c r="HJ1" s="369"/>
      <c r="HK1" s="369"/>
      <c r="HL1" s="369"/>
      <c r="HM1" s="370"/>
      <c r="HN1" s="368">
        <f>'CODIGOS DE MATERIAL'!$A$31</f>
        <v>1000865</v>
      </c>
      <c r="HO1" s="369"/>
      <c r="HP1" s="369"/>
      <c r="HQ1" s="369"/>
      <c r="HR1" s="369"/>
      <c r="HS1" s="369"/>
      <c r="HT1" s="370"/>
      <c r="HU1" s="80"/>
      <c r="HV1" s="80"/>
    </row>
    <row r="2" spans="1:230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P2" s="80">
        <v>222</v>
      </c>
      <c r="AQ2" s="80">
        <f>D8</f>
        <v>0</v>
      </c>
      <c r="AR2" s="80">
        <f>O10</f>
        <v>0</v>
      </c>
      <c r="AS2" s="80">
        <f>O9</f>
        <v>0</v>
      </c>
      <c r="AT2" s="82">
        <f>O7</f>
        <v>0</v>
      </c>
      <c r="AU2" s="83">
        <f>IFERROR(VLOOKUP(AU1,$B$16:$AO$25,$S$13,FALSE),0)</f>
        <v>0</v>
      </c>
      <c r="AV2" s="84">
        <f>IFERROR(VLOOKUP(AU1,$B$16:$AO$25,$M$13,FALSE),0)</f>
        <v>0</v>
      </c>
      <c r="AW2" s="84">
        <f>IFERROR(VLOOKUP(AU1,$B$16:$AO$25,$T$13,FALSE),0)</f>
        <v>0</v>
      </c>
      <c r="AX2" s="84">
        <f>IFERROR(VLOOKUP(AU1,$B$16:$AO$25,$N$13,FALSE),0)</f>
        <v>0</v>
      </c>
      <c r="AY2" s="84">
        <f>IFERROR(VLOOKUP(AU1,$B$16:$AO$25,$O$13,FALSE),0)</f>
        <v>0</v>
      </c>
      <c r="AZ2" s="84">
        <f>IFERROR(VLOOKUP(AU1,$B$16:$AO$25,$P$13,FALSE),0)</f>
        <v>0</v>
      </c>
      <c r="BA2" s="85">
        <f>IFERROR(VLOOKUP(AU1,$B$16:$AO$25,$Q$13,FALSE),0)</f>
        <v>0</v>
      </c>
      <c r="BB2" s="83">
        <f>IFERROR(VLOOKUP(BB1,$B$16:$AO$25,$S$13,FALSE),0)</f>
        <v>0</v>
      </c>
      <c r="BC2" s="84">
        <f>IFERROR(VLOOKUP(BB1,$B$16:$AO$25,$M$13,FALSE),0)</f>
        <v>0</v>
      </c>
      <c r="BD2" s="84">
        <f>IFERROR(VLOOKUP(BB1,$B$16:$AO$25,$T$13,FALSE),0)</f>
        <v>0</v>
      </c>
      <c r="BE2" s="84">
        <f>IFERROR(VLOOKUP(BB1,$B$16:$AO$25,$N$13,FALSE),0)</f>
        <v>0</v>
      </c>
      <c r="BF2" s="84">
        <f>IFERROR(VLOOKUP(BB1,$B$16:$AO$25,$O$13,FALSE),0)</f>
        <v>0</v>
      </c>
      <c r="BG2" s="84">
        <f>IFERROR(VLOOKUP(BB1,$B$16:$AO$25,$P$13,FALSE),0)</f>
        <v>0</v>
      </c>
      <c r="BH2" s="85">
        <f>IFERROR(VLOOKUP(BB1,$B$16:$AO$25,$Q$13,FALSE),0)</f>
        <v>0</v>
      </c>
      <c r="BI2" s="83">
        <f>IFERROR(VLOOKUP(BI1,$B$16:$AO$25,$S$13,FALSE),0)</f>
        <v>0</v>
      </c>
      <c r="BJ2" s="84">
        <f>IFERROR(VLOOKUP(BI1,$B$16:$AO$25,$M$13,FALSE),0)</f>
        <v>0</v>
      </c>
      <c r="BK2" s="84">
        <f>IFERROR(VLOOKUP(BI1,$B$16:$AO$25,$T$13,FALSE),0)</f>
        <v>0</v>
      </c>
      <c r="BL2" s="84">
        <f>IFERROR(VLOOKUP(BI1,$B$16:$AO$25,$N$13,FALSE),0)</f>
        <v>0</v>
      </c>
      <c r="BM2" s="84">
        <f>IFERROR(VLOOKUP(BI1,$B$16:$AO$25,$O$13,FALSE),0)</f>
        <v>0</v>
      </c>
      <c r="BN2" s="84">
        <f>IFERROR(VLOOKUP(BI1,$B$16:$AO$25,$P$13,FALSE),0)</f>
        <v>0</v>
      </c>
      <c r="BO2" s="85">
        <f>IFERROR(VLOOKUP(BI1,$B$16:$AO$25,$Q$13,FALSE),0)</f>
        <v>0</v>
      </c>
      <c r="BP2" s="83">
        <f>IFERROR(VLOOKUP(BP1,$B$16:$AO$25,$S$13,FALSE),0)</f>
        <v>0</v>
      </c>
      <c r="BQ2" s="84">
        <f>IFERROR(VLOOKUP(BP1,$B$16:$AO$25,$M$13,FALSE),0)</f>
        <v>0</v>
      </c>
      <c r="BR2" s="84">
        <f>IFERROR(VLOOKUP(BP1,$B$16:$AO$25,$T$13,FALSE),0)</f>
        <v>0</v>
      </c>
      <c r="BS2" s="84">
        <f>IFERROR(VLOOKUP(BP1,$B$16:$AO$25,$N$13,FALSE),0)</f>
        <v>0</v>
      </c>
      <c r="BT2" s="84">
        <f>IFERROR(VLOOKUP(BP1,$B$16:$AO$25,$O$13,FALSE),0)</f>
        <v>0</v>
      </c>
      <c r="BU2" s="84">
        <f>IFERROR(VLOOKUP(BP1,$B$16:$AO$25,$P$13,FALSE),0)</f>
        <v>0</v>
      </c>
      <c r="BV2" s="85">
        <f>IFERROR(VLOOKUP(BP1,$B$16:$AO$25,$Q$13,FALSE),0)</f>
        <v>0</v>
      </c>
      <c r="BW2" s="83">
        <f>IFERROR(VLOOKUP(BW1,$B$16:$AO$25,$S$13,FALSE),0)</f>
        <v>0</v>
      </c>
      <c r="BX2" s="84">
        <f>IFERROR(VLOOKUP(BW1,$B$16:$AO$25,$M$13,FALSE),0)</f>
        <v>0</v>
      </c>
      <c r="BY2" s="84">
        <f>IFERROR(VLOOKUP(BW1,$B$16:$AO$25,$T$13,FALSE),0)</f>
        <v>0</v>
      </c>
      <c r="BZ2" s="84">
        <f>IFERROR(VLOOKUP(BW1,$B$16:$AO$25,$N$13,FALSE),0)</f>
        <v>0</v>
      </c>
      <c r="CA2" s="84">
        <f>IFERROR(VLOOKUP(BW1,$B$16:$AO$25,$O$13,FALSE),0)</f>
        <v>0</v>
      </c>
      <c r="CB2" s="84">
        <f>IFERROR(VLOOKUP(BW1,$B$16:$AO$25,$P$13,FALSE),0)</f>
        <v>0</v>
      </c>
      <c r="CC2" s="85">
        <f>IFERROR(VLOOKUP(BW1,$B$16:$AO$25,$Q$13,FALSE),0)</f>
        <v>0</v>
      </c>
      <c r="CD2" s="83">
        <f>IFERROR(VLOOKUP(CD1,$B$16:$AO$25,$S$13,FALSE),0)</f>
        <v>0</v>
      </c>
      <c r="CE2" s="84">
        <f>IFERROR(VLOOKUP(CD1,$B$16:$AO$25,$M$13,FALSE),0)</f>
        <v>0</v>
      </c>
      <c r="CF2" s="84">
        <f>IFERROR(VLOOKUP(CD1,$B$16:$AO$25,$T$13,FALSE),0)</f>
        <v>0</v>
      </c>
      <c r="CG2" s="84">
        <f>IFERROR(VLOOKUP(CD1,$B$16:$AO$25,$N$13,FALSE),0)</f>
        <v>0</v>
      </c>
      <c r="CH2" s="84">
        <f>IFERROR(VLOOKUP(CD1,$B$16:$AO$25,$O$13,FALSE),0)</f>
        <v>0</v>
      </c>
      <c r="CI2" s="84">
        <f>IFERROR(VLOOKUP(CD1,$B$16:$AO$25,$P$13,FALSE),0)</f>
        <v>0</v>
      </c>
      <c r="CJ2" s="85">
        <f>IFERROR(VLOOKUP(CD1,$B$16:$AO$25,$Q$13,FALSE),0)</f>
        <v>0</v>
      </c>
      <c r="CK2" s="83">
        <f>IFERROR(VLOOKUP(CK1,$B$16:$AO$25,$S$13,FALSE),0)</f>
        <v>0</v>
      </c>
      <c r="CL2" s="84">
        <f>IFERROR(VLOOKUP(CK1,$B$16:$AO$25,$M$13,FALSE),0)</f>
        <v>0</v>
      </c>
      <c r="CM2" s="84">
        <f>IFERROR(VLOOKUP(CK1,$B$16:$AO$25,$T$13,FALSE),0)</f>
        <v>0</v>
      </c>
      <c r="CN2" s="84">
        <f>IFERROR(VLOOKUP(CK1,$B$16:$AO$25,$N$13,FALSE),0)</f>
        <v>0</v>
      </c>
      <c r="CO2" s="84">
        <f>IFERROR(VLOOKUP(CK1,$B$16:$AO$25,$O$13,FALSE),0)</f>
        <v>0</v>
      </c>
      <c r="CP2" s="84">
        <f>IFERROR(VLOOKUP(CK1,$B$16:$AO$25,$P$13,FALSE),0)</f>
        <v>0</v>
      </c>
      <c r="CQ2" s="85">
        <f>IFERROR(VLOOKUP(CK1,$B$16:$AO$25,$Q$13,FALSE),0)</f>
        <v>0</v>
      </c>
      <c r="CR2" s="83">
        <f>IFERROR(VLOOKUP(CR1,$B$16:$AO$25,$S$13,FALSE),0)</f>
        <v>0</v>
      </c>
      <c r="CS2" s="84">
        <f>IFERROR(VLOOKUP(CR1,$B$16:$AO$25,$M$13,FALSE),0)</f>
        <v>0</v>
      </c>
      <c r="CT2" s="84">
        <f>IFERROR(VLOOKUP(CR1,$B$16:$AO$25,$T$13,FALSE),0)</f>
        <v>0</v>
      </c>
      <c r="CU2" s="84">
        <f>IFERROR(VLOOKUP(CR1,$B$16:$AO$25,$N$13,FALSE),0)</f>
        <v>0</v>
      </c>
      <c r="CV2" s="84">
        <f>IFERROR(VLOOKUP(CR1,$B$16:$AO$25,$O$13,FALSE),0)</f>
        <v>0</v>
      </c>
      <c r="CW2" s="84">
        <f>IFERROR(VLOOKUP(CR1,$B$16:$AO$25,$P$13,FALSE),0)</f>
        <v>0</v>
      </c>
      <c r="CX2" s="85">
        <f>IFERROR(VLOOKUP(CR1,$B$16:$AO$25,$Q$13,FALSE),0)</f>
        <v>0</v>
      </c>
      <c r="CY2" s="83">
        <f>IFERROR(VLOOKUP(CY1,$B$16:$AO$25,$S$13,FALSE),0)</f>
        <v>0</v>
      </c>
      <c r="CZ2" s="84">
        <f>IFERROR(VLOOKUP(CY1,$B$16:$AO$25,$M$13,FALSE),0)</f>
        <v>0</v>
      </c>
      <c r="DA2" s="84">
        <f>IFERROR(VLOOKUP(CY1,$B$16:$AO$25,$T$13,FALSE),0)</f>
        <v>0</v>
      </c>
      <c r="DB2" s="84">
        <f>IFERROR(VLOOKUP(CY1,$B$16:$AO$25,$N$13,FALSE),0)</f>
        <v>0</v>
      </c>
      <c r="DC2" s="84">
        <f>IFERROR(VLOOKUP(CY1,$B$16:$AO$25,$O$13,FALSE),0)</f>
        <v>0</v>
      </c>
      <c r="DD2" s="84">
        <f>IFERROR(VLOOKUP(CY1,$B$16:$AO$25,$P$13,FALSE),0)</f>
        <v>0</v>
      </c>
      <c r="DE2" s="85">
        <f>IFERROR(VLOOKUP(CY1,$B$16:$AO$25,$Q$13,FALSE),0)</f>
        <v>0</v>
      </c>
      <c r="DF2" s="83">
        <f>IFERROR(VLOOKUP(DF1,$B$16:$AO$25,$S$13,FALSE),0)</f>
        <v>0</v>
      </c>
      <c r="DG2" s="84">
        <f>IFERROR(VLOOKUP(DF1,$B$16:$AO$25,$M$13,FALSE),0)</f>
        <v>0</v>
      </c>
      <c r="DH2" s="84">
        <f>IFERROR(VLOOKUP(DF1,$B$16:$AO$25,$T$13,FALSE),0)</f>
        <v>0</v>
      </c>
      <c r="DI2" s="84">
        <f>IFERROR(VLOOKUP(DF1,$B$16:$AO$25,$N$13,FALSE),0)</f>
        <v>0</v>
      </c>
      <c r="DJ2" s="84">
        <f>IFERROR(VLOOKUP(DF1,$B$16:$AO$25,$O$13,FALSE),0)</f>
        <v>0</v>
      </c>
      <c r="DK2" s="84">
        <f>IFERROR(VLOOKUP(DF1,$B$16:$AO$25,$P$13,FALSE),0)</f>
        <v>0</v>
      </c>
      <c r="DL2" s="85">
        <f>IFERROR(VLOOKUP(DF1,$B$16:$AO$25,$Q$13,FALSE),0)</f>
        <v>0</v>
      </c>
      <c r="DM2" s="83">
        <f>IFERROR(VLOOKUP(DM1,$B$16:$AO$25,$S$13,FALSE),0)</f>
        <v>0</v>
      </c>
      <c r="DN2" s="84">
        <f>IFERROR(VLOOKUP(DM1,$B$16:$AO$25,$M$13,FALSE),0)</f>
        <v>0</v>
      </c>
      <c r="DO2" s="84">
        <f>IFERROR(VLOOKUP(DM1,$B$16:$AO$25,$T$13,FALSE),0)</f>
        <v>0</v>
      </c>
      <c r="DP2" s="84">
        <f>IFERROR(VLOOKUP(DM1,$B$16:$AO$25,$N$13,FALSE),0)</f>
        <v>0</v>
      </c>
      <c r="DQ2" s="84">
        <f>IFERROR(VLOOKUP(DM1,$B$16:$AO$25,$O$13,FALSE),0)</f>
        <v>0</v>
      </c>
      <c r="DR2" s="84">
        <f>IFERROR(VLOOKUP(DM1,$B$16:$AO$25,$P$13,FALSE),0)</f>
        <v>0</v>
      </c>
      <c r="DS2" s="85">
        <f>IFERROR(VLOOKUP(DM1,$B$16:$AO$25,$Q$13,FALSE),0)</f>
        <v>0</v>
      </c>
      <c r="DT2" s="83">
        <f>IFERROR(VLOOKUP(DT1,$B$16:$AO$25,$S$13,FALSE),0)</f>
        <v>0</v>
      </c>
      <c r="DU2" s="84">
        <f>IFERROR(VLOOKUP(DT1,$B$16:$AO$25,$M$13,FALSE),0)</f>
        <v>0</v>
      </c>
      <c r="DV2" s="84">
        <f>IFERROR(VLOOKUP(DT1,$B$16:$AO$25,$T$13,FALSE),0)</f>
        <v>0</v>
      </c>
      <c r="DW2" s="84">
        <f>IFERROR(VLOOKUP(DT1,$B$16:$AO$25,$N$13,FALSE),0)</f>
        <v>0</v>
      </c>
      <c r="DX2" s="84">
        <f>IFERROR(VLOOKUP(DT1,$B$16:$AO$25,$O$13,FALSE),0)</f>
        <v>0</v>
      </c>
      <c r="DY2" s="84">
        <f>IFERROR(VLOOKUP(DT1,$B$16:$AO$25,$P$13,FALSE),0)</f>
        <v>0</v>
      </c>
      <c r="DZ2" s="85">
        <f>IFERROR(VLOOKUP(DT1,$B$16:$AO$25,$Q$13,FALSE),0)</f>
        <v>0</v>
      </c>
      <c r="EA2" s="83">
        <f>IFERROR(VLOOKUP(EA1,$B$16:$AO$25,$S$13,FALSE),0)</f>
        <v>0</v>
      </c>
      <c r="EB2" s="84">
        <f>IFERROR(VLOOKUP(EA1,$B$16:$AO$25,$M$13,FALSE),0)</f>
        <v>0</v>
      </c>
      <c r="EC2" s="84">
        <f>IFERROR(VLOOKUP(EA1,$B$16:$AO$25,$T$13,FALSE),0)</f>
        <v>0</v>
      </c>
      <c r="ED2" s="84">
        <f>IFERROR(VLOOKUP(EA1,$B$16:$AO$25,$N$13,FALSE),0)</f>
        <v>0</v>
      </c>
      <c r="EE2" s="84">
        <f>IFERROR(VLOOKUP(EA1,$B$16:$AO$25,$O$13,FALSE),0)</f>
        <v>0</v>
      </c>
      <c r="EF2" s="84">
        <f>IFERROR(VLOOKUP(EA1,$B$16:$AO$25,$P$13,FALSE),0)</f>
        <v>0</v>
      </c>
      <c r="EG2" s="85">
        <f>IFERROR(VLOOKUP(EA1,$B$16:$AO$25,$Q$13,FALSE),0)</f>
        <v>0</v>
      </c>
      <c r="EH2" s="83">
        <f>IFERROR(VLOOKUP(EH1,$B$16:$AO$25,$S$13,FALSE),0)</f>
        <v>0</v>
      </c>
      <c r="EI2" s="84">
        <f>IFERROR(VLOOKUP(EH1,$B$16:$AO$25,$M$13,FALSE),0)</f>
        <v>0</v>
      </c>
      <c r="EJ2" s="84">
        <f>IFERROR(VLOOKUP(EH1,$B$16:$AO$25,$T$13,FALSE),0)</f>
        <v>0</v>
      </c>
      <c r="EK2" s="84">
        <f>IFERROR(VLOOKUP(EH1,$B$16:$AO$25,$N$13,FALSE),0)</f>
        <v>0</v>
      </c>
      <c r="EL2" s="84">
        <f>IFERROR(VLOOKUP(EH1,$B$16:$AO$25,$O$13,FALSE),0)</f>
        <v>0</v>
      </c>
      <c r="EM2" s="84">
        <f>IFERROR(VLOOKUP(EH1,$B$16:$AO$25,$P$13,FALSE),0)</f>
        <v>0</v>
      </c>
      <c r="EN2" s="85">
        <f>IFERROR(VLOOKUP(EH1,$B$16:$AO$25,$Q$13,FALSE),0)</f>
        <v>0</v>
      </c>
      <c r="EO2" s="83">
        <f>IFERROR(VLOOKUP(EO1,$B$16:$AO$25,$S$13,FALSE),0)</f>
        <v>0</v>
      </c>
      <c r="EP2" s="84">
        <f>IFERROR(VLOOKUP(EO1,$B$16:$AO$25,$M$13,FALSE),0)</f>
        <v>0</v>
      </c>
      <c r="EQ2" s="84">
        <f>IFERROR(VLOOKUP(EO1,$B$16:$AO$25,$T$13,FALSE),0)</f>
        <v>0</v>
      </c>
      <c r="ER2" s="84">
        <f>IFERROR(VLOOKUP(EO1,$B$16:$AO$25,$N$13,FALSE),0)</f>
        <v>0</v>
      </c>
      <c r="ES2" s="84">
        <f>IFERROR(VLOOKUP(EO1,$B$16:$AO$25,$O$13,FALSE),0)</f>
        <v>0</v>
      </c>
      <c r="ET2" s="84">
        <f>IFERROR(VLOOKUP(EO1,$B$16:$AO$25,$P$13,FALSE),0)</f>
        <v>0</v>
      </c>
      <c r="EU2" s="85">
        <f>IFERROR(VLOOKUP(EO1,$B$16:$AO$25,$Q$13,FALSE),0)</f>
        <v>0</v>
      </c>
      <c r="EV2" s="83">
        <f>IFERROR(VLOOKUP(EV1,$B$16:$AO$25,$S$13,FALSE),0)</f>
        <v>0</v>
      </c>
      <c r="EW2" s="84">
        <f>IFERROR(VLOOKUP(EV1,$B$16:$AO$25,$M$13,FALSE),0)</f>
        <v>0</v>
      </c>
      <c r="EX2" s="84">
        <f>IFERROR(VLOOKUP(EV1,$B$16:$AO$25,$T$13,FALSE),0)</f>
        <v>0</v>
      </c>
      <c r="EY2" s="84">
        <f>IFERROR(VLOOKUP(EV1,$B$16:$AO$25,$N$13,FALSE),0)</f>
        <v>0</v>
      </c>
      <c r="EZ2" s="84">
        <f>IFERROR(VLOOKUP(EV1,$B$16:$AO$25,$O$13,FALSE),0)</f>
        <v>0</v>
      </c>
      <c r="FA2" s="84">
        <f>IFERROR(VLOOKUP(EV1,$B$16:$AO$25,$P$13,FALSE),0)</f>
        <v>0</v>
      </c>
      <c r="FB2" s="85">
        <f>IFERROR(VLOOKUP(EV1,$B$16:$AO$25,$Q$13,FALSE),0)</f>
        <v>0</v>
      </c>
      <c r="FC2" s="83">
        <f>IFERROR(VLOOKUP(FC1,$B$16:$AO$25,$S$13,FALSE),0)</f>
        <v>0</v>
      </c>
      <c r="FD2" s="84">
        <f>IFERROR(VLOOKUP(FC1,$B$16:$AO$25,$M$13,FALSE),0)</f>
        <v>0</v>
      </c>
      <c r="FE2" s="84">
        <f>IFERROR(VLOOKUP(FC1,$B$16:$AO$25,$T$13,FALSE),0)</f>
        <v>0</v>
      </c>
      <c r="FF2" s="84">
        <f>IFERROR(VLOOKUP(FC1,$B$16:$AO$25,$N$13,FALSE),0)</f>
        <v>0</v>
      </c>
      <c r="FG2" s="84">
        <f>IFERROR(VLOOKUP(FC1,$B$16:$AO$25,$O$13,FALSE),0)</f>
        <v>0</v>
      </c>
      <c r="FH2" s="84">
        <f>IFERROR(VLOOKUP(FC1,$B$16:$AO$25,$P$13,FALSE),0)</f>
        <v>0</v>
      </c>
      <c r="FI2" s="85">
        <f>IFERROR(VLOOKUP(FC1,$B$16:$AO$25,$Q$13,FALSE),0)</f>
        <v>0</v>
      </c>
      <c r="FJ2" s="83">
        <f>IFERROR(VLOOKUP(FJ1,$B$16:$AO$25,$S$13,FALSE),0)</f>
        <v>0</v>
      </c>
      <c r="FK2" s="84">
        <f>IFERROR(VLOOKUP(FJ1,$B$16:$AO$25,$M$13,FALSE),0)</f>
        <v>0</v>
      </c>
      <c r="FL2" s="84">
        <f>IFERROR(VLOOKUP(FJ1,$B$16:$AO$25,$T$13,FALSE),0)</f>
        <v>0</v>
      </c>
      <c r="FM2" s="84">
        <f>IFERROR(VLOOKUP(FJ1,$B$16:$AO$25,$N$13,FALSE),0)</f>
        <v>0</v>
      </c>
      <c r="FN2" s="84">
        <f>IFERROR(VLOOKUP(FJ1,$B$16:$AO$25,$O$13,FALSE),0)</f>
        <v>0</v>
      </c>
      <c r="FO2" s="84">
        <f>IFERROR(VLOOKUP(FJ1,$B$16:$AO$25,$P$13,FALSE),0)</f>
        <v>0</v>
      </c>
      <c r="FP2" s="85">
        <f>IFERROR(VLOOKUP(FJ1,$B$16:$AO$25,$Q$13,FALSE),0)</f>
        <v>0</v>
      </c>
      <c r="FQ2" s="83">
        <f>IFERROR(VLOOKUP(FQ1,$B$16:$AO$25,$S$13,FALSE),0)</f>
        <v>0</v>
      </c>
      <c r="FR2" s="84">
        <f>IFERROR(VLOOKUP(FQ1,$B$16:$AO$25,$M$13,FALSE),0)</f>
        <v>0</v>
      </c>
      <c r="FS2" s="84">
        <f>IFERROR(VLOOKUP(FQ1,$B$16:$AO$25,$T$13,FALSE),0)</f>
        <v>0</v>
      </c>
      <c r="FT2" s="84">
        <f>IFERROR(VLOOKUP(FQ1,$B$16:$AO$25,$N$13,FALSE),0)</f>
        <v>0</v>
      </c>
      <c r="FU2" s="84">
        <f>IFERROR(VLOOKUP(FQ1,$B$16:$AO$25,$O$13,FALSE),0)</f>
        <v>0</v>
      </c>
      <c r="FV2" s="84">
        <f>IFERROR(VLOOKUP(FQ1,$B$16:$AO$25,$P$13,FALSE),0)</f>
        <v>0</v>
      </c>
      <c r="FW2" s="85">
        <f>IFERROR(VLOOKUP(FQ1,$B$16:$AO$25,$Q$13,FALSE),0)</f>
        <v>0</v>
      </c>
      <c r="FX2" s="83">
        <f>IFERROR(VLOOKUP(FX1,$B$16:$AO$25,$S$13,FALSE),0)</f>
        <v>0</v>
      </c>
      <c r="FY2" s="84">
        <f>IFERROR(VLOOKUP(FX1,$B$16:$AO$25,$M$13,FALSE),0)</f>
        <v>0</v>
      </c>
      <c r="FZ2" s="84">
        <f>IFERROR(VLOOKUP(FX1,$B$16:$AO$25,$T$13,FALSE),0)</f>
        <v>0</v>
      </c>
      <c r="GA2" s="84">
        <f>IFERROR(VLOOKUP(FX1,$B$16:$AO$25,$N$13,FALSE),0)</f>
        <v>0</v>
      </c>
      <c r="GB2" s="84">
        <f>IFERROR(VLOOKUP(FX1,$B$16:$AO$25,$O$13,FALSE),0)</f>
        <v>0</v>
      </c>
      <c r="GC2" s="84">
        <f>IFERROR(VLOOKUP(FX1,$B$16:$AO$25,$P$13,FALSE),0)</f>
        <v>0</v>
      </c>
      <c r="GD2" s="85">
        <f>IFERROR(VLOOKUP(FX1,$B$16:$AO$25,$Q$13,FALSE),0)</f>
        <v>0</v>
      </c>
      <c r="GE2" s="83">
        <f>IFERROR(VLOOKUP(GE1,$B$16:$AO$25,$S$13,FALSE),0)</f>
        <v>0</v>
      </c>
      <c r="GF2" s="84">
        <f>IFERROR(VLOOKUP(GE1,$B$16:$AO$25,$M$13,FALSE),0)</f>
        <v>0</v>
      </c>
      <c r="GG2" s="84">
        <f>IFERROR(VLOOKUP(GE1,$B$16:$AO$25,$T$13,FALSE),0)</f>
        <v>0</v>
      </c>
      <c r="GH2" s="84">
        <f>IFERROR(VLOOKUP(GE1,$B$16:$AO$25,$N$13,FALSE),0)</f>
        <v>0</v>
      </c>
      <c r="GI2" s="84">
        <f>IFERROR(VLOOKUP(GE1,$B$16:$AO$25,$O$13,FALSE),0)</f>
        <v>0</v>
      </c>
      <c r="GJ2" s="84">
        <f>IFERROR(VLOOKUP(GE1,$B$16:$AO$25,$P$13,FALSE),0)</f>
        <v>0</v>
      </c>
      <c r="GK2" s="85">
        <f>IFERROR(VLOOKUP(GE1,$B$16:$AO$25,$Q$13,FALSE),0)</f>
        <v>0</v>
      </c>
      <c r="GL2" s="83">
        <f>IFERROR(VLOOKUP(GL1,$B$16:$AO$25,$S$13,FALSE),0)</f>
        <v>0</v>
      </c>
      <c r="GM2" s="84">
        <f>IFERROR(VLOOKUP(GL1,$B$16:$AO$25,$M$13,FALSE),0)</f>
        <v>0</v>
      </c>
      <c r="GN2" s="84">
        <f>IFERROR(VLOOKUP(GL1,$B$16:$AO$25,$T$13,FALSE),0)</f>
        <v>0</v>
      </c>
      <c r="GO2" s="84">
        <f>IFERROR(VLOOKUP(GL1,$B$16:$AO$25,$N$13,FALSE),0)</f>
        <v>0</v>
      </c>
      <c r="GP2" s="84">
        <f>IFERROR(VLOOKUP(GL1,$B$16:$AO$25,$O$13,FALSE),0)</f>
        <v>0</v>
      </c>
      <c r="GQ2" s="84">
        <f>IFERROR(VLOOKUP(GL1,$B$16:$AO$25,$P$13,FALSE),0)</f>
        <v>0</v>
      </c>
      <c r="GR2" s="85">
        <f>IFERROR(VLOOKUP(GL1,$B$16:$AO$25,$Q$13,FALSE),0)</f>
        <v>0</v>
      </c>
      <c r="GS2" s="83">
        <f>IFERROR(VLOOKUP(GS1,$B$16:$AO$25,$S$13,FALSE),0)</f>
        <v>0</v>
      </c>
      <c r="GT2" s="84">
        <f>IFERROR(VLOOKUP(GS1,$B$16:$AO$25,$M$13,FALSE),0)</f>
        <v>0</v>
      </c>
      <c r="GU2" s="84">
        <f>IFERROR(VLOOKUP(GS1,$B$16:$AO$25,$T$13,FALSE),0)</f>
        <v>0</v>
      </c>
      <c r="GV2" s="84">
        <f>IFERROR(VLOOKUP(GS1,$B$16:$AO$25,$N$13,FALSE),0)</f>
        <v>0</v>
      </c>
      <c r="GW2" s="84">
        <f>IFERROR(VLOOKUP(GS1,$B$16:$AO$25,$O$13,FALSE),0)</f>
        <v>0</v>
      </c>
      <c r="GX2" s="84">
        <f>IFERROR(VLOOKUP(GS1,$B$16:$AO$25,$P$13,FALSE),0)</f>
        <v>0</v>
      </c>
      <c r="GY2" s="85">
        <f>IFERROR(VLOOKUP(GS1,$B$16:$AO$25,$Q$13,FALSE),0)</f>
        <v>0</v>
      </c>
      <c r="GZ2" s="83">
        <f>IFERROR(VLOOKUP(GZ1,$B$16:$AO$25,$S$13,FALSE),0)</f>
        <v>0</v>
      </c>
      <c r="HA2" s="84">
        <f>IFERROR(VLOOKUP(GZ1,$B$16:$AO$25,$M$13,FALSE),0)</f>
        <v>0</v>
      </c>
      <c r="HB2" s="84">
        <f>IFERROR(VLOOKUP(GZ1,$B$16:$AO$25,$T$13,FALSE),0)</f>
        <v>0</v>
      </c>
      <c r="HC2" s="84">
        <f>IFERROR(VLOOKUP(GZ1,$B$16:$AO$25,$N$13,FALSE),0)</f>
        <v>0</v>
      </c>
      <c r="HD2" s="84">
        <f>IFERROR(VLOOKUP(GZ1,$B$16:$AO$25,$O$13,FALSE),0)</f>
        <v>0</v>
      </c>
      <c r="HE2" s="84">
        <f>IFERROR(VLOOKUP(GZ1,$B$16:$AO$25,$P$13,FALSE),0)</f>
        <v>0</v>
      </c>
      <c r="HF2" s="85">
        <f>IFERROR(VLOOKUP(GZ1,$B$16:$AO$25,$Q$13,FALSE),0)</f>
        <v>0</v>
      </c>
      <c r="HG2" s="83">
        <f>IFERROR(VLOOKUP(HG1,$B$16:$AO$25,$S$13,FALSE),0)</f>
        <v>0</v>
      </c>
      <c r="HH2" s="84">
        <f>IFERROR(VLOOKUP(HG1,$B$16:$AO$25,$M$13,FALSE),0)</f>
        <v>0</v>
      </c>
      <c r="HI2" s="84">
        <f>IFERROR(VLOOKUP(HG1,$B$16:$AO$25,$T$13,FALSE),0)</f>
        <v>0</v>
      </c>
      <c r="HJ2" s="84">
        <f>IFERROR(VLOOKUP(HG1,$B$16:$AO$25,$N$13,FALSE),0)</f>
        <v>0</v>
      </c>
      <c r="HK2" s="84">
        <f>IFERROR(VLOOKUP(HG1,$B$16:$AO$25,$O$13,FALSE),0)</f>
        <v>0</v>
      </c>
      <c r="HL2" s="84">
        <f>IFERROR(VLOOKUP(HG1,$B$16:$AO$25,$P$13,FALSE),0)</f>
        <v>0</v>
      </c>
      <c r="HM2" s="85">
        <f>IFERROR(VLOOKUP(HG1,$B$16:$AO$25,$Q$13,FALSE),0)</f>
        <v>0</v>
      </c>
      <c r="HN2" s="83">
        <f>IFERROR(VLOOKUP(HN1,$B$16:$AO$25,$S$13,FALSE),0)</f>
        <v>0</v>
      </c>
      <c r="HO2" s="84">
        <f>IFERROR(VLOOKUP(HN1,$B$16:$AO$25,$M$13,FALSE),0)</f>
        <v>0</v>
      </c>
      <c r="HP2" s="84">
        <f>IFERROR(VLOOKUP(HN1,$B$16:$AO$25,$T$13,FALSE),0)</f>
        <v>0</v>
      </c>
      <c r="HQ2" s="84">
        <f>IFERROR(VLOOKUP(HN1,$B$16:$AO$25,$N$13,FALSE),0)</f>
        <v>0</v>
      </c>
      <c r="HR2" s="84">
        <f>IFERROR(VLOOKUP(HN1,$B$16:$AO$25,$O$13,FALSE),0)</f>
        <v>0</v>
      </c>
      <c r="HS2" s="84">
        <f>IFERROR(VLOOKUP(HN1,$B$16:$AO$25,$P$13,FALSE),0)</f>
        <v>0</v>
      </c>
      <c r="HT2" s="85">
        <f>IFERROR(VLOOKUP(HN1,$B$16:$AO$25,$Q$13,FALSE),0)</f>
        <v>0</v>
      </c>
      <c r="HU2" s="80"/>
      <c r="HV2" s="80"/>
    </row>
    <row r="3" spans="1:230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P3" s="1">
        <v>1</v>
      </c>
      <c r="AQ3" s="1">
        <f>AP3+1</f>
        <v>2</v>
      </c>
      <c r="AR3" s="1">
        <f t="shared" ref="AR3:DC3" si="0">AQ3+1</f>
        <v>3</v>
      </c>
      <c r="AS3" s="1">
        <f t="shared" si="0"/>
        <v>4</v>
      </c>
      <c r="AT3" s="1">
        <f t="shared" si="0"/>
        <v>5</v>
      </c>
      <c r="AU3" s="86">
        <f t="shared" si="0"/>
        <v>6</v>
      </c>
      <c r="AV3" s="1">
        <f t="shared" si="0"/>
        <v>7</v>
      </c>
      <c r="AW3" s="1">
        <f t="shared" si="0"/>
        <v>8</v>
      </c>
      <c r="AX3" s="1">
        <f t="shared" si="0"/>
        <v>9</v>
      </c>
      <c r="AY3" s="1">
        <f t="shared" si="0"/>
        <v>10</v>
      </c>
      <c r="AZ3" s="1">
        <f t="shared" si="0"/>
        <v>11</v>
      </c>
      <c r="BA3" s="87">
        <f t="shared" si="0"/>
        <v>12</v>
      </c>
      <c r="BB3" s="86">
        <f t="shared" si="0"/>
        <v>13</v>
      </c>
      <c r="BC3" s="1">
        <f t="shared" si="0"/>
        <v>14</v>
      </c>
      <c r="BD3" s="1">
        <f t="shared" si="0"/>
        <v>15</v>
      </c>
      <c r="BE3" s="1">
        <f t="shared" si="0"/>
        <v>16</v>
      </c>
      <c r="BF3" s="1">
        <f t="shared" si="0"/>
        <v>17</v>
      </c>
      <c r="BG3" s="1">
        <f t="shared" si="0"/>
        <v>18</v>
      </c>
      <c r="BH3" s="87">
        <f t="shared" si="0"/>
        <v>19</v>
      </c>
      <c r="BI3" s="86">
        <f t="shared" si="0"/>
        <v>20</v>
      </c>
      <c r="BJ3" s="1">
        <f t="shared" si="0"/>
        <v>21</v>
      </c>
      <c r="BK3" s="1">
        <f t="shared" si="0"/>
        <v>22</v>
      </c>
      <c r="BL3" s="1">
        <f t="shared" si="0"/>
        <v>23</v>
      </c>
      <c r="BM3" s="1">
        <f t="shared" si="0"/>
        <v>24</v>
      </c>
      <c r="BN3" s="1">
        <f t="shared" si="0"/>
        <v>25</v>
      </c>
      <c r="BO3" s="87">
        <f t="shared" si="0"/>
        <v>26</v>
      </c>
      <c r="BP3" s="86">
        <f t="shared" si="0"/>
        <v>27</v>
      </c>
      <c r="BQ3" s="1">
        <f t="shared" si="0"/>
        <v>28</v>
      </c>
      <c r="BR3" s="1">
        <f t="shared" si="0"/>
        <v>29</v>
      </c>
      <c r="BS3" s="1">
        <f t="shared" si="0"/>
        <v>30</v>
      </c>
      <c r="BT3" s="1">
        <f t="shared" si="0"/>
        <v>31</v>
      </c>
      <c r="BU3" s="1">
        <f t="shared" si="0"/>
        <v>32</v>
      </c>
      <c r="BV3" s="87">
        <f t="shared" si="0"/>
        <v>33</v>
      </c>
      <c r="BW3" s="86">
        <f t="shared" si="0"/>
        <v>34</v>
      </c>
      <c r="BX3" s="1">
        <f t="shared" si="0"/>
        <v>35</v>
      </c>
      <c r="BY3" s="1">
        <f t="shared" si="0"/>
        <v>36</v>
      </c>
      <c r="BZ3" s="1">
        <f t="shared" si="0"/>
        <v>37</v>
      </c>
      <c r="CA3" s="1">
        <f t="shared" si="0"/>
        <v>38</v>
      </c>
      <c r="CB3" s="1">
        <f t="shared" si="0"/>
        <v>39</v>
      </c>
      <c r="CC3" s="87">
        <f t="shared" si="0"/>
        <v>40</v>
      </c>
      <c r="CD3" s="86">
        <f t="shared" si="0"/>
        <v>41</v>
      </c>
      <c r="CE3" s="1">
        <f t="shared" si="0"/>
        <v>42</v>
      </c>
      <c r="CF3" s="1">
        <f t="shared" si="0"/>
        <v>43</v>
      </c>
      <c r="CG3" s="1">
        <f t="shared" si="0"/>
        <v>44</v>
      </c>
      <c r="CH3" s="1">
        <f t="shared" si="0"/>
        <v>45</v>
      </c>
      <c r="CI3" s="1">
        <f t="shared" si="0"/>
        <v>46</v>
      </c>
      <c r="CJ3" s="87">
        <f t="shared" si="0"/>
        <v>47</v>
      </c>
      <c r="CK3" s="86">
        <f t="shared" si="0"/>
        <v>48</v>
      </c>
      <c r="CL3" s="1">
        <f t="shared" si="0"/>
        <v>49</v>
      </c>
      <c r="CM3" s="1">
        <f t="shared" si="0"/>
        <v>50</v>
      </c>
      <c r="CN3" s="1">
        <f t="shared" si="0"/>
        <v>51</v>
      </c>
      <c r="CO3" s="1">
        <f t="shared" si="0"/>
        <v>52</v>
      </c>
      <c r="CP3" s="1">
        <f t="shared" si="0"/>
        <v>53</v>
      </c>
      <c r="CQ3" s="87">
        <f t="shared" si="0"/>
        <v>54</v>
      </c>
      <c r="CR3" s="86">
        <f t="shared" si="0"/>
        <v>55</v>
      </c>
      <c r="CS3" s="1">
        <f t="shared" si="0"/>
        <v>56</v>
      </c>
      <c r="CT3" s="1">
        <f t="shared" si="0"/>
        <v>57</v>
      </c>
      <c r="CU3" s="1">
        <f t="shared" si="0"/>
        <v>58</v>
      </c>
      <c r="CV3" s="1">
        <f t="shared" si="0"/>
        <v>59</v>
      </c>
      <c r="CW3" s="1">
        <f t="shared" si="0"/>
        <v>60</v>
      </c>
      <c r="CX3" s="87">
        <f t="shared" si="0"/>
        <v>61</v>
      </c>
      <c r="CY3" s="86">
        <f t="shared" si="0"/>
        <v>62</v>
      </c>
      <c r="CZ3" s="1">
        <f t="shared" si="0"/>
        <v>63</v>
      </c>
      <c r="DA3" s="1">
        <f t="shared" si="0"/>
        <v>64</v>
      </c>
      <c r="DB3" s="1">
        <f t="shared" si="0"/>
        <v>65</v>
      </c>
      <c r="DC3" s="1">
        <f t="shared" si="0"/>
        <v>66</v>
      </c>
      <c r="DD3" s="1">
        <f t="shared" ref="DD3:FO3" si="1">DC3+1</f>
        <v>67</v>
      </c>
      <c r="DE3" s="87">
        <f t="shared" si="1"/>
        <v>68</v>
      </c>
      <c r="DF3" s="86">
        <f t="shared" si="1"/>
        <v>69</v>
      </c>
      <c r="DG3" s="1">
        <f t="shared" si="1"/>
        <v>70</v>
      </c>
      <c r="DH3" s="1">
        <f t="shared" si="1"/>
        <v>71</v>
      </c>
      <c r="DI3" s="1">
        <f t="shared" si="1"/>
        <v>72</v>
      </c>
      <c r="DJ3" s="1">
        <f t="shared" si="1"/>
        <v>73</v>
      </c>
      <c r="DK3" s="1">
        <f t="shared" si="1"/>
        <v>74</v>
      </c>
      <c r="DL3" s="87">
        <f t="shared" si="1"/>
        <v>75</v>
      </c>
      <c r="DM3" s="86">
        <f t="shared" si="1"/>
        <v>76</v>
      </c>
      <c r="DN3" s="1">
        <f t="shared" si="1"/>
        <v>77</v>
      </c>
      <c r="DO3" s="1">
        <f t="shared" si="1"/>
        <v>78</v>
      </c>
      <c r="DP3" s="1">
        <f t="shared" si="1"/>
        <v>79</v>
      </c>
      <c r="DQ3" s="1">
        <f t="shared" si="1"/>
        <v>80</v>
      </c>
      <c r="DR3" s="1">
        <f t="shared" si="1"/>
        <v>81</v>
      </c>
      <c r="DS3" s="87">
        <f t="shared" si="1"/>
        <v>82</v>
      </c>
      <c r="DT3" s="86">
        <f t="shared" si="1"/>
        <v>83</v>
      </c>
      <c r="DU3" s="1">
        <f t="shared" si="1"/>
        <v>84</v>
      </c>
      <c r="DV3" s="1">
        <f t="shared" si="1"/>
        <v>85</v>
      </c>
      <c r="DW3" s="1">
        <f t="shared" si="1"/>
        <v>86</v>
      </c>
      <c r="DX3" s="1">
        <f t="shared" si="1"/>
        <v>87</v>
      </c>
      <c r="DY3" s="1">
        <f t="shared" si="1"/>
        <v>88</v>
      </c>
      <c r="DZ3" s="87">
        <f t="shared" si="1"/>
        <v>89</v>
      </c>
      <c r="EA3" s="86">
        <f t="shared" si="1"/>
        <v>90</v>
      </c>
      <c r="EB3" s="1">
        <f t="shared" si="1"/>
        <v>91</v>
      </c>
      <c r="EC3" s="1">
        <f t="shared" si="1"/>
        <v>92</v>
      </c>
      <c r="ED3" s="1">
        <f t="shared" si="1"/>
        <v>93</v>
      </c>
      <c r="EE3" s="1">
        <f t="shared" si="1"/>
        <v>94</v>
      </c>
      <c r="EF3" s="1">
        <f t="shared" si="1"/>
        <v>95</v>
      </c>
      <c r="EG3" s="87">
        <f t="shared" si="1"/>
        <v>96</v>
      </c>
      <c r="EH3" s="86">
        <f t="shared" si="1"/>
        <v>97</v>
      </c>
      <c r="EI3" s="1">
        <f t="shared" si="1"/>
        <v>98</v>
      </c>
      <c r="EJ3" s="1">
        <f t="shared" si="1"/>
        <v>99</v>
      </c>
      <c r="EK3" s="1">
        <f t="shared" si="1"/>
        <v>100</v>
      </c>
      <c r="EL3" s="1">
        <f t="shared" si="1"/>
        <v>101</v>
      </c>
      <c r="EM3" s="1">
        <f t="shared" si="1"/>
        <v>102</v>
      </c>
      <c r="EN3" s="87">
        <f t="shared" si="1"/>
        <v>103</v>
      </c>
      <c r="EO3" s="86">
        <f t="shared" si="1"/>
        <v>104</v>
      </c>
      <c r="EP3" s="1">
        <f t="shared" si="1"/>
        <v>105</v>
      </c>
      <c r="EQ3" s="1">
        <f t="shared" si="1"/>
        <v>106</v>
      </c>
      <c r="ER3" s="1">
        <f t="shared" si="1"/>
        <v>107</v>
      </c>
      <c r="ES3" s="1">
        <f t="shared" si="1"/>
        <v>108</v>
      </c>
      <c r="ET3" s="1">
        <f t="shared" si="1"/>
        <v>109</v>
      </c>
      <c r="EU3" s="87">
        <f t="shared" si="1"/>
        <v>110</v>
      </c>
      <c r="EV3" s="86">
        <f t="shared" si="1"/>
        <v>111</v>
      </c>
      <c r="EW3" s="1">
        <f t="shared" si="1"/>
        <v>112</v>
      </c>
      <c r="EX3" s="1">
        <f t="shared" si="1"/>
        <v>113</v>
      </c>
      <c r="EY3" s="1">
        <f t="shared" si="1"/>
        <v>114</v>
      </c>
      <c r="EZ3" s="1">
        <f t="shared" si="1"/>
        <v>115</v>
      </c>
      <c r="FA3" s="1">
        <f t="shared" si="1"/>
        <v>116</v>
      </c>
      <c r="FB3" s="87">
        <f t="shared" si="1"/>
        <v>117</v>
      </c>
      <c r="FC3" s="86">
        <f t="shared" si="1"/>
        <v>118</v>
      </c>
      <c r="FD3" s="1">
        <f t="shared" si="1"/>
        <v>119</v>
      </c>
      <c r="FE3" s="1">
        <f t="shared" si="1"/>
        <v>120</v>
      </c>
      <c r="FF3" s="1">
        <f t="shared" si="1"/>
        <v>121</v>
      </c>
      <c r="FG3" s="1">
        <f t="shared" si="1"/>
        <v>122</v>
      </c>
      <c r="FH3" s="1">
        <f t="shared" si="1"/>
        <v>123</v>
      </c>
      <c r="FI3" s="87">
        <f t="shared" si="1"/>
        <v>124</v>
      </c>
      <c r="FJ3" s="86">
        <f t="shared" si="1"/>
        <v>125</v>
      </c>
      <c r="FK3" s="1">
        <f t="shared" si="1"/>
        <v>126</v>
      </c>
      <c r="FL3" s="1">
        <f t="shared" si="1"/>
        <v>127</v>
      </c>
      <c r="FM3" s="1">
        <f t="shared" si="1"/>
        <v>128</v>
      </c>
      <c r="FN3" s="1">
        <f t="shared" si="1"/>
        <v>129</v>
      </c>
      <c r="FO3" s="1">
        <f t="shared" si="1"/>
        <v>130</v>
      </c>
      <c r="FP3" s="87">
        <f t="shared" ref="FP3:HT3" si="2">FO3+1</f>
        <v>131</v>
      </c>
      <c r="FQ3" s="86">
        <f t="shared" si="2"/>
        <v>132</v>
      </c>
      <c r="FR3" s="1">
        <f t="shared" si="2"/>
        <v>133</v>
      </c>
      <c r="FS3" s="1">
        <f t="shared" si="2"/>
        <v>134</v>
      </c>
      <c r="FT3" s="1">
        <f t="shared" si="2"/>
        <v>135</v>
      </c>
      <c r="FU3" s="1">
        <f t="shared" si="2"/>
        <v>136</v>
      </c>
      <c r="FV3" s="1">
        <f t="shared" si="2"/>
        <v>137</v>
      </c>
      <c r="FW3" s="87">
        <f t="shared" si="2"/>
        <v>138</v>
      </c>
      <c r="FX3" s="86">
        <f t="shared" si="2"/>
        <v>139</v>
      </c>
      <c r="FY3" s="1">
        <f t="shared" si="2"/>
        <v>140</v>
      </c>
      <c r="FZ3" s="1">
        <f t="shared" si="2"/>
        <v>141</v>
      </c>
      <c r="GA3" s="1">
        <f t="shared" si="2"/>
        <v>142</v>
      </c>
      <c r="GB3" s="1">
        <f t="shared" si="2"/>
        <v>143</v>
      </c>
      <c r="GC3" s="1">
        <f t="shared" si="2"/>
        <v>144</v>
      </c>
      <c r="GD3" s="87">
        <f t="shared" si="2"/>
        <v>145</v>
      </c>
      <c r="GE3" s="86">
        <f t="shared" si="2"/>
        <v>146</v>
      </c>
      <c r="GF3" s="1">
        <f t="shared" si="2"/>
        <v>147</v>
      </c>
      <c r="GG3" s="1">
        <f t="shared" si="2"/>
        <v>148</v>
      </c>
      <c r="GH3" s="1">
        <f t="shared" si="2"/>
        <v>149</v>
      </c>
      <c r="GI3" s="1">
        <f t="shared" si="2"/>
        <v>150</v>
      </c>
      <c r="GJ3" s="1">
        <f t="shared" si="2"/>
        <v>151</v>
      </c>
      <c r="GK3" s="87">
        <f t="shared" si="2"/>
        <v>152</v>
      </c>
      <c r="GL3" s="86">
        <f t="shared" si="2"/>
        <v>153</v>
      </c>
      <c r="GM3" s="1">
        <f t="shared" si="2"/>
        <v>154</v>
      </c>
      <c r="GN3" s="1">
        <f t="shared" si="2"/>
        <v>155</v>
      </c>
      <c r="GO3" s="1">
        <f t="shared" si="2"/>
        <v>156</v>
      </c>
      <c r="GP3" s="1">
        <f t="shared" si="2"/>
        <v>157</v>
      </c>
      <c r="GQ3" s="1">
        <f t="shared" si="2"/>
        <v>158</v>
      </c>
      <c r="GR3" s="87">
        <f t="shared" si="2"/>
        <v>159</v>
      </c>
      <c r="GS3" s="86">
        <f t="shared" si="2"/>
        <v>160</v>
      </c>
      <c r="GT3" s="1">
        <f t="shared" si="2"/>
        <v>161</v>
      </c>
      <c r="GU3" s="1">
        <f t="shared" si="2"/>
        <v>162</v>
      </c>
      <c r="GV3" s="1">
        <f t="shared" si="2"/>
        <v>163</v>
      </c>
      <c r="GW3" s="1">
        <f t="shared" si="2"/>
        <v>164</v>
      </c>
      <c r="GX3" s="1">
        <f t="shared" si="2"/>
        <v>165</v>
      </c>
      <c r="GY3" s="87">
        <f t="shared" si="2"/>
        <v>166</v>
      </c>
      <c r="GZ3" s="86">
        <f t="shared" si="2"/>
        <v>167</v>
      </c>
      <c r="HA3" s="1">
        <f t="shared" si="2"/>
        <v>168</v>
      </c>
      <c r="HB3" s="1">
        <f t="shared" si="2"/>
        <v>169</v>
      </c>
      <c r="HC3" s="1">
        <f t="shared" si="2"/>
        <v>170</v>
      </c>
      <c r="HD3" s="1">
        <f t="shared" si="2"/>
        <v>171</v>
      </c>
      <c r="HE3" s="1">
        <f t="shared" si="2"/>
        <v>172</v>
      </c>
      <c r="HF3" s="87">
        <f t="shared" si="2"/>
        <v>173</v>
      </c>
      <c r="HG3" s="86">
        <f t="shared" si="2"/>
        <v>174</v>
      </c>
      <c r="HH3" s="1">
        <f t="shared" si="2"/>
        <v>175</v>
      </c>
      <c r="HI3" s="1">
        <f t="shared" si="2"/>
        <v>176</v>
      </c>
      <c r="HJ3" s="1">
        <f t="shared" si="2"/>
        <v>177</v>
      </c>
      <c r="HK3" s="1">
        <f t="shared" si="2"/>
        <v>178</v>
      </c>
      <c r="HL3" s="1">
        <f t="shared" si="2"/>
        <v>179</v>
      </c>
      <c r="HM3" s="87">
        <f t="shared" si="2"/>
        <v>180</v>
      </c>
      <c r="HN3" s="86">
        <f t="shared" si="2"/>
        <v>181</v>
      </c>
      <c r="HO3" s="1">
        <f t="shared" si="2"/>
        <v>182</v>
      </c>
      <c r="HP3" s="1">
        <f t="shared" si="2"/>
        <v>183</v>
      </c>
      <c r="HQ3" s="1">
        <f t="shared" si="2"/>
        <v>184</v>
      </c>
      <c r="HR3" s="1">
        <f t="shared" si="2"/>
        <v>185</v>
      </c>
      <c r="HS3" s="1">
        <f t="shared" si="2"/>
        <v>186</v>
      </c>
      <c r="HT3" s="87">
        <f t="shared" si="2"/>
        <v>187</v>
      </c>
    </row>
    <row r="4" spans="1:230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P4" s="80"/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  <c r="HN4" s="371" t="s">
        <v>189</v>
      </c>
      <c r="HO4" s="373" t="s">
        <v>191</v>
      </c>
      <c r="HP4" s="373" t="s">
        <v>192</v>
      </c>
      <c r="HQ4" s="373" t="s">
        <v>193</v>
      </c>
      <c r="HR4" s="373" t="s">
        <v>194</v>
      </c>
      <c r="HS4" s="373" t="s">
        <v>13</v>
      </c>
      <c r="HT4" s="387" t="s">
        <v>14</v>
      </c>
    </row>
    <row r="5" spans="1:230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  <c r="HN5" s="371"/>
      <c r="HO5" s="373"/>
      <c r="HP5" s="373"/>
      <c r="HQ5" s="373"/>
      <c r="HR5" s="373"/>
      <c r="HS5" s="373"/>
      <c r="HT5" s="387"/>
    </row>
    <row r="6" spans="1:230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  <c r="HN6" s="372"/>
      <c r="HO6" s="374"/>
      <c r="HP6" s="374"/>
      <c r="HQ6" s="374"/>
      <c r="HR6" s="374"/>
      <c r="HS6" s="374"/>
      <c r="HT6" s="388"/>
    </row>
    <row r="7" spans="1:230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P7" s="80">
        <v>222</v>
      </c>
      <c r="AT7" s="67">
        <f>MATCH("SUBTOTAL SALIDA DE ALMACEN",15:15,0)-1</f>
        <v>39</v>
      </c>
      <c r="AU7" s="1"/>
      <c r="AV7" s="1"/>
      <c r="AW7" s="1"/>
      <c r="AX7" s="1"/>
      <c r="AY7" s="1">
        <f>IFERROR(VLOOKUP(AU1,$B$16:$AP$25,$AT$7,FALSE),0)</f>
        <v>0</v>
      </c>
      <c r="AZ7" s="1"/>
      <c r="BA7" s="1"/>
      <c r="BB7" s="1"/>
      <c r="BC7" s="1"/>
      <c r="BD7" s="1"/>
      <c r="BE7" s="1"/>
      <c r="BF7" s="1">
        <f>IFERROR(VLOOKUP(BB1,$B$16:$AP$25,$AT$7,FALSE),0)</f>
        <v>0</v>
      </c>
      <c r="BG7" s="1"/>
      <c r="BH7" s="1"/>
      <c r="BI7" s="1"/>
      <c r="BJ7" s="1"/>
      <c r="BK7" s="1"/>
      <c r="BL7" s="1"/>
      <c r="BM7" s="1">
        <f>IFERROR(VLOOKUP(BI1,$B$16:$AP$25,$AT$7,FALSE),0)</f>
        <v>0</v>
      </c>
      <c r="BN7" s="1"/>
      <c r="BO7" s="1"/>
      <c r="BP7" s="1"/>
      <c r="BQ7" s="1"/>
      <c r="BR7" s="1"/>
      <c r="BS7" s="1"/>
      <c r="BT7" s="1">
        <f>IFERROR(VLOOKUP(BP1,$B$16:$AP$25,$AT$7,FALSE),0)</f>
        <v>0</v>
      </c>
      <c r="BU7" s="1"/>
      <c r="BV7" s="1"/>
      <c r="BW7" s="1"/>
      <c r="BX7" s="1"/>
      <c r="BY7" s="1"/>
      <c r="BZ7" s="1"/>
      <c r="CA7" s="1">
        <f>IFERROR(VLOOKUP(BW1,$B$16:$AP$25,$AT$7,FALSE),0)</f>
        <v>0</v>
      </c>
      <c r="CB7" s="1"/>
      <c r="CC7" s="1"/>
      <c r="CD7" s="1"/>
      <c r="CE7" s="1"/>
      <c r="CF7" s="1"/>
      <c r="CG7" s="1"/>
      <c r="CH7" s="1">
        <f>IFERROR(VLOOKUP(CD1,$B$16:$AP$25,$AT$7,FALSE),0)</f>
        <v>0</v>
      </c>
      <c r="CI7" s="1"/>
      <c r="CJ7" s="1"/>
      <c r="CK7" s="1"/>
      <c r="CL7" s="1"/>
      <c r="CM7" s="1"/>
      <c r="CN7" s="1"/>
      <c r="CO7" s="1">
        <f>IFERROR(VLOOKUP(CK1,$B$16:$AP$25,$AT$7,FALSE),0)</f>
        <v>0</v>
      </c>
      <c r="CP7" s="1"/>
      <c r="CQ7" s="1"/>
      <c r="CR7" s="1"/>
      <c r="CS7" s="1"/>
      <c r="CT7" s="1"/>
      <c r="CU7" s="1"/>
      <c r="CV7" s="1">
        <f>IFERROR(VLOOKUP(CR1,$B$16:$AP$25,$AT$7,FALSE),0)</f>
        <v>0</v>
      </c>
      <c r="CW7" s="1"/>
      <c r="CX7" s="1"/>
      <c r="CY7" s="1"/>
      <c r="CZ7" s="1"/>
      <c r="DA7" s="1"/>
      <c r="DB7" s="1"/>
      <c r="DC7" s="1">
        <f>IFERROR(VLOOKUP(CY1,$B$16:$AP$25,$AT$7,FALSE),0)</f>
        <v>0</v>
      </c>
      <c r="DD7" s="1"/>
      <c r="DE7" s="1"/>
      <c r="DF7" s="1"/>
      <c r="DG7" s="1"/>
      <c r="DH7" s="1"/>
      <c r="DI7" s="1"/>
      <c r="DJ7" s="1">
        <f>IFERROR(VLOOKUP(DF1,$B$16:$AP$25,$AT$7,FALSE),0)</f>
        <v>0</v>
      </c>
      <c r="DK7" s="1"/>
      <c r="DL7" s="1"/>
      <c r="DM7" s="1"/>
      <c r="DN7" s="1"/>
      <c r="DO7" s="1"/>
      <c r="DP7" s="1"/>
      <c r="DQ7" s="1">
        <f>IFERROR(VLOOKUP(DM1,$B$16:$AP$25,$AT$7,FALSE),0)</f>
        <v>0</v>
      </c>
      <c r="DR7" s="1"/>
      <c r="DS7" s="1"/>
      <c r="DT7" s="1"/>
      <c r="DU7" s="1"/>
      <c r="DV7" s="1"/>
      <c r="DW7" s="1"/>
      <c r="DX7" s="1">
        <f>IFERROR(VLOOKUP(DT1,$B$16:$AP$25,$AT$7,FALSE),0)</f>
        <v>0</v>
      </c>
      <c r="DY7" s="1"/>
      <c r="DZ7" s="1"/>
      <c r="EA7" s="1"/>
      <c r="EB7" s="1"/>
      <c r="EC7" s="1"/>
      <c r="ED7" s="1"/>
      <c r="EE7" s="1">
        <f>IFERROR(VLOOKUP(EA1,$B$16:$AP$25,$AT$7,FALSE),0)</f>
        <v>0</v>
      </c>
      <c r="EF7" s="1"/>
      <c r="EG7" s="1"/>
      <c r="EH7" s="1"/>
      <c r="EI7" s="1"/>
      <c r="EJ7" s="1"/>
      <c r="EK7" s="1"/>
      <c r="EL7" s="1">
        <f>IFERROR(VLOOKUP(EH1,$B$16:$AP$25,$AT$7,FALSE),0)</f>
        <v>0</v>
      </c>
      <c r="EM7" s="1"/>
      <c r="EN7" s="1"/>
      <c r="EO7" s="1"/>
      <c r="EP7" s="1"/>
      <c r="EQ7" s="1"/>
      <c r="ER7" s="1"/>
      <c r="ES7" s="1">
        <f>IFERROR(VLOOKUP(EO1,$B$16:$AP$25,$AT$7,FALSE),0)</f>
        <v>0</v>
      </c>
      <c r="ET7" s="1"/>
      <c r="EU7" s="1"/>
      <c r="EV7" s="1"/>
      <c r="EW7" s="1"/>
      <c r="EX7" s="1"/>
      <c r="EY7" s="1"/>
      <c r="EZ7" s="1">
        <f>IFERROR(VLOOKUP(EV1,$B$16:$AP$25,$AT$7,FALSE),0)</f>
        <v>0</v>
      </c>
      <c r="FA7" s="1"/>
      <c r="FB7" s="1"/>
      <c r="FC7" s="1"/>
      <c r="FD7" s="1"/>
      <c r="FE7" s="1"/>
      <c r="FF7" s="1"/>
      <c r="FG7" s="1">
        <f>IFERROR(VLOOKUP(FC1,$B$16:$AP$25,$AT$7,FALSE),0)</f>
        <v>0</v>
      </c>
      <c r="FH7" s="1"/>
      <c r="FI7" s="1"/>
      <c r="FJ7" s="1"/>
      <c r="FK7" s="1"/>
      <c r="FL7" s="1"/>
      <c r="FM7" s="1"/>
      <c r="FN7" s="1">
        <f>IFERROR(VLOOKUP(FJ1,$B$16:$AP$25,$AT$7,FALSE),0)</f>
        <v>0</v>
      </c>
      <c r="FO7" s="1"/>
      <c r="FP7" s="1"/>
      <c r="FQ7" s="1"/>
      <c r="FR7" s="1"/>
      <c r="FS7" s="1"/>
      <c r="FT7" s="1"/>
      <c r="FU7" s="1">
        <f>IFERROR(VLOOKUP(FQ1,$B$16:$AP$25,$AT$7,FALSE),0)</f>
        <v>0</v>
      </c>
      <c r="FV7" s="1"/>
      <c r="FW7" s="1"/>
      <c r="FX7" s="1"/>
      <c r="FY7" s="1"/>
      <c r="FZ7" s="1"/>
      <c r="GA7" s="1"/>
      <c r="GB7" s="1">
        <f>IFERROR(VLOOKUP(FX1,$B$16:$AP$25,$AT$7,FALSE),0)</f>
        <v>0</v>
      </c>
      <c r="GC7" s="1"/>
      <c r="GD7" s="1"/>
      <c r="GE7" s="1"/>
      <c r="GF7" s="1"/>
      <c r="GG7" s="1"/>
      <c r="GH7" s="1"/>
      <c r="GI7" s="1">
        <f>IFERROR(VLOOKUP(GE1,$B$16:$AP$25,$AT$7,FALSE),0)</f>
        <v>0</v>
      </c>
      <c r="GJ7" s="1"/>
      <c r="GK7" s="1"/>
      <c r="GL7" s="1"/>
      <c r="GM7" s="1"/>
      <c r="GN7" s="1"/>
      <c r="GO7" s="1"/>
      <c r="GP7" s="1">
        <f>IFERROR(VLOOKUP(GL1,$B$16:$AP$25,$AT$7,FALSE),0)</f>
        <v>0</v>
      </c>
      <c r="GQ7" s="1"/>
      <c r="GR7" s="1"/>
      <c r="GS7" s="1"/>
      <c r="GT7" s="1"/>
      <c r="GU7" s="1"/>
      <c r="GV7" s="1"/>
      <c r="GW7" s="1">
        <f>IFERROR(VLOOKUP(GS1,$B$16:$AP$25,$AT$7,FALSE),0)</f>
        <v>0</v>
      </c>
      <c r="GX7" s="1"/>
      <c r="GY7" s="1"/>
      <c r="GZ7" s="1"/>
      <c r="HA7" s="1"/>
      <c r="HB7" s="1"/>
      <c r="HC7" s="1"/>
      <c r="HD7" s="1">
        <f>IFERROR(VLOOKUP(GZ1,$B$16:$AP$25,$AT$7,FALSE),0)</f>
        <v>0</v>
      </c>
      <c r="HE7" s="1"/>
      <c r="HF7" s="1"/>
      <c r="HG7" s="1"/>
      <c r="HH7" s="1"/>
      <c r="HI7" s="1"/>
      <c r="HJ7" s="1"/>
      <c r="HK7" s="1">
        <f>IFERROR(VLOOKUP(HG1,$B$16:$AP$25,$AT$7,FALSE),0)</f>
        <v>0</v>
      </c>
      <c r="HL7" s="1"/>
      <c r="HM7" s="1"/>
      <c r="HN7" s="1"/>
      <c r="HO7" s="1"/>
      <c r="HP7" s="1"/>
      <c r="HQ7" s="1"/>
      <c r="HR7" s="1">
        <f>IFERROR(VLOOKUP(HN1,$B$16:$AP$25,$AT$7,FALSE),0)</f>
        <v>0</v>
      </c>
      <c r="HS7" s="1"/>
      <c r="HT7" s="1"/>
    </row>
    <row r="8" spans="1:230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U8" s="1"/>
      <c r="AV8" s="1"/>
      <c r="AW8" s="1"/>
      <c r="AX8" s="1"/>
      <c r="AY8" s="1" t="s">
        <v>230</v>
      </c>
      <c r="AZ8" s="1"/>
      <c r="BA8" s="1"/>
      <c r="BB8" s="1"/>
      <c r="BC8" s="1"/>
      <c r="BD8" s="1"/>
      <c r="BE8" s="1"/>
      <c r="BF8" s="1" t="s">
        <v>230</v>
      </c>
      <c r="BG8" s="1"/>
      <c r="BH8" s="1"/>
      <c r="BI8" s="1"/>
      <c r="BJ8" s="1"/>
      <c r="BK8" s="1"/>
      <c r="BL8" s="1"/>
      <c r="BM8" s="1" t="s">
        <v>230</v>
      </c>
      <c r="BN8" s="1"/>
      <c r="BO8" s="1"/>
      <c r="BP8" s="1"/>
      <c r="BQ8" s="1"/>
      <c r="BR8" s="1"/>
      <c r="BS8" s="1"/>
      <c r="BT8" s="1" t="s">
        <v>230</v>
      </c>
      <c r="BU8" s="1"/>
      <c r="BV8" s="1"/>
      <c r="BW8" s="1"/>
      <c r="BX8" s="1"/>
      <c r="BY8" s="1"/>
      <c r="BZ8" s="1"/>
      <c r="CA8" s="1" t="s">
        <v>230</v>
      </c>
      <c r="CB8" s="1"/>
      <c r="CC8" s="1"/>
      <c r="CD8" s="1"/>
      <c r="CE8" s="1"/>
      <c r="CF8" s="1"/>
      <c r="CG8" s="1"/>
      <c r="CH8" s="1" t="s">
        <v>230</v>
      </c>
      <c r="CI8" s="1"/>
      <c r="CJ8" s="1"/>
      <c r="CK8" s="1"/>
      <c r="CL8" s="1"/>
      <c r="CM8" s="1"/>
      <c r="CN8" s="1"/>
      <c r="CO8" s="1" t="s">
        <v>230</v>
      </c>
      <c r="CP8" s="1"/>
      <c r="CQ8" s="1"/>
      <c r="CR8" s="1"/>
      <c r="CS8" s="1"/>
      <c r="CT8" s="1"/>
      <c r="CU8" s="1"/>
      <c r="CV8" s="1" t="s">
        <v>230</v>
      </c>
      <c r="CW8" s="1"/>
      <c r="CX8" s="1"/>
      <c r="CY8" s="1"/>
      <c r="CZ8" s="1"/>
      <c r="DA8" s="1"/>
      <c r="DB8" s="1"/>
      <c r="DC8" s="1" t="s">
        <v>230</v>
      </c>
      <c r="DD8" s="1"/>
      <c r="DE8" s="1"/>
      <c r="DF8" s="1"/>
      <c r="DG8" s="1"/>
      <c r="DH8" s="1"/>
      <c r="DI8" s="1"/>
      <c r="DJ8" s="1" t="s">
        <v>230</v>
      </c>
      <c r="DK8" s="1"/>
      <c r="DL8" s="1"/>
      <c r="DM8" s="1"/>
      <c r="DN8" s="1"/>
      <c r="DO8" s="1"/>
      <c r="DP8" s="1"/>
      <c r="DQ8" s="1" t="s">
        <v>230</v>
      </c>
      <c r="DR8" s="1"/>
      <c r="DS8" s="1"/>
      <c r="DT8" s="1"/>
      <c r="DU8" s="1"/>
      <c r="DV8" s="1"/>
      <c r="DW8" s="1"/>
      <c r="DX8" s="1" t="s">
        <v>230</v>
      </c>
      <c r="DY8" s="1"/>
      <c r="DZ8" s="1"/>
      <c r="EA8" s="1"/>
      <c r="EB8" s="1"/>
      <c r="EC8" s="1"/>
      <c r="ED8" s="1"/>
      <c r="EE8" s="1" t="s">
        <v>230</v>
      </c>
      <c r="EF8" s="1"/>
      <c r="EG8" s="1"/>
      <c r="EH8" s="1"/>
      <c r="EI8" s="1"/>
      <c r="EJ8" s="1"/>
      <c r="EK8" s="1"/>
      <c r="EL8" s="1" t="s">
        <v>230</v>
      </c>
      <c r="EM8" s="1"/>
      <c r="EN8" s="1"/>
      <c r="EO8" s="1"/>
      <c r="EP8" s="1"/>
      <c r="EQ8" s="1"/>
      <c r="ER8" s="1"/>
      <c r="ES8" s="1" t="s">
        <v>230</v>
      </c>
      <c r="ET8" s="1"/>
      <c r="EU8" s="1"/>
      <c r="EV8" s="1"/>
      <c r="EW8" s="1"/>
      <c r="EX8" s="1"/>
      <c r="EY8" s="1"/>
      <c r="EZ8" s="1" t="s">
        <v>230</v>
      </c>
      <c r="FA8" s="1"/>
      <c r="FB8" s="1"/>
      <c r="FC8" s="1"/>
      <c r="FD8" s="1"/>
      <c r="FE8" s="1"/>
      <c r="FF8" s="1"/>
      <c r="FG8" s="1" t="s">
        <v>230</v>
      </c>
      <c r="FH8" s="1"/>
      <c r="FI8" s="1"/>
      <c r="FJ8" s="1"/>
      <c r="FK8" s="1"/>
      <c r="FL8" s="1"/>
      <c r="FM8" s="1"/>
      <c r="FN8" s="1" t="s">
        <v>230</v>
      </c>
      <c r="FO8" s="1"/>
      <c r="FP8" s="1"/>
      <c r="FQ8" s="1"/>
      <c r="FR8" s="1"/>
      <c r="FS8" s="1"/>
      <c r="FT8" s="1"/>
      <c r="FU8" s="1" t="s">
        <v>230</v>
      </c>
      <c r="FV8" s="1"/>
      <c r="FW8" s="1"/>
      <c r="FX8" s="1"/>
      <c r="FY8" s="1"/>
      <c r="FZ8" s="1"/>
      <c r="GA8" s="1"/>
      <c r="GB8" s="1" t="s">
        <v>230</v>
      </c>
      <c r="GC8" s="1"/>
      <c r="GD8" s="1"/>
      <c r="GE8" s="1"/>
      <c r="GF8" s="1"/>
      <c r="GG8" s="1"/>
      <c r="GH8" s="1"/>
      <c r="GI8" s="1" t="s">
        <v>230</v>
      </c>
      <c r="GJ8" s="1"/>
      <c r="GK8" s="1"/>
      <c r="GL8" s="1"/>
      <c r="GM8" s="1"/>
      <c r="GN8" s="1"/>
      <c r="GO8" s="1"/>
      <c r="GP8" s="1" t="s">
        <v>230</v>
      </c>
      <c r="GQ8" s="1"/>
      <c r="GR8" s="1"/>
      <c r="GS8" s="1"/>
      <c r="GT8" s="1"/>
      <c r="GU8" s="1"/>
      <c r="GV8" s="1"/>
      <c r="GW8" s="1" t="s">
        <v>230</v>
      </c>
      <c r="GX8" s="1"/>
      <c r="GY8" s="1"/>
      <c r="GZ8" s="1"/>
      <c r="HA8" s="1"/>
      <c r="HB8" s="1"/>
      <c r="HC8" s="1"/>
      <c r="HD8" s="1" t="s">
        <v>230</v>
      </c>
      <c r="HE8" s="1"/>
      <c r="HF8" s="1"/>
      <c r="HG8" s="1"/>
      <c r="HH8" s="1"/>
      <c r="HI8" s="1"/>
      <c r="HJ8" s="1"/>
      <c r="HK8" s="1" t="s">
        <v>230</v>
      </c>
      <c r="HL8" s="1"/>
      <c r="HM8" s="1"/>
      <c r="HN8" s="1"/>
      <c r="HO8" s="1"/>
      <c r="HP8" s="1"/>
      <c r="HQ8" s="1"/>
      <c r="HR8" s="1" t="s">
        <v>230</v>
      </c>
      <c r="HS8" s="1"/>
      <c r="HT8" s="1"/>
    </row>
    <row r="9" spans="1:230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0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0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0" x14ac:dyDescent="0.25">
      <c r="A12" s="6" t="s">
        <v>4</v>
      </c>
      <c r="B12" s="6"/>
      <c r="D12" s="92"/>
      <c r="L12" s="10"/>
      <c r="M12" s="10"/>
    </row>
    <row r="13" spans="1:230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30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U14" s="16"/>
      <c r="AV14" s="16"/>
      <c r="AW14" s="16"/>
      <c r="AX14" s="16"/>
      <c r="AY14" s="16"/>
      <c r="AZ14" s="16"/>
      <c r="BA14" s="16"/>
    </row>
    <row r="15" spans="1:230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96"/>
      <c r="AI15" s="96"/>
      <c r="AJ15" s="96"/>
      <c r="AK15" s="96"/>
      <c r="AL15" s="96"/>
      <c r="AM15" s="90"/>
      <c r="AN15" s="11" t="s">
        <v>16</v>
      </c>
      <c r="AO15" s="11" t="s">
        <v>17</v>
      </c>
      <c r="AP15" s="294" t="s">
        <v>222</v>
      </c>
      <c r="AU15" s="18"/>
      <c r="AV15" s="18"/>
      <c r="AW15" s="18"/>
      <c r="AX15" s="18"/>
      <c r="AY15" s="18"/>
      <c r="AZ15" s="18"/>
      <c r="BA15" s="18"/>
    </row>
    <row r="16" spans="1:230" s="16" customFormat="1" ht="29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95"/>
      <c r="AI16" s="95"/>
      <c r="AJ16" s="95"/>
      <c r="AK16" s="95"/>
      <c r="AL16" s="95"/>
      <c r="AM16" s="14"/>
      <c r="AN16" s="17">
        <f t="shared" ref="AN16:AN25" si="5">SUM(V16:AM16)</f>
        <v>0</v>
      </c>
      <c r="AO16" s="17">
        <f t="shared" ref="AO16:AO25" si="6">+U16-AN16</f>
        <v>0</v>
      </c>
      <c r="AP16" s="295">
        <f>AN16-N16</f>
        <v>0</v>
      </c>
      <c r="AU16" s="18"/>
      <c r="AV16" s="18"/>
      <c r="AW16" s="18"/>
      <c r="AX16" s="18"/>
      <c r="AY16" s="18"/>
      <c r="AZ16" s="18"/>
      <c r="BA16" s="18"/>
    </row>
    <row r="17" spans="1:42" s="18" customFormat="1" ht="30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95"/>
      <c r="AI17" s="95"/>
      <c r="AJ17" s="95"/>
      <c r="AK17" s="95"/>
      <c r="AL17" s="95"/>
      <c r="AM17" s="14"/>
      <c r="AN17" s="17">
        <f t="shared" si="5"/>
        <v>0</v>
      </c>
      <c r="AO17" s="19">
        <f t="shared" si="6"/>
        <v>0</v>
      </c>
      <c r="AP17" s="295">
        <f t="shared" ref="AP17:AP25" si="12">AN17-N17</f>
        <v>0</v>
      </c>
    </row>
    <row r="18" spans="1:42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95"/>
      <c r="AI18" s="95"/>
      <c r="AJ18" s="95"/>
      <c r="AK18" s="95"/>
      <c r="AL18" s="95"/>
      <c r="AM18" s="14"/>
      <c r="AN18" s="17">
        <f t="shared" si="5"/>
        <v>0</v>
      </c>
      <c r="AO18" s="19">
        <f t="shared" si="6"/>
        <v>0</v>
      </c>
      <c r="AP18" s="295">
        <f t="shared" si="12"/>
        <v>0</v>
      </c>
    </row>
    <row r="19" spans="1:42" s="18" customFormat="1" ht="21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95"/>
      <c r="AI19" s="95"/>
      <c r="AJ19" s="95"/>
      <c r="AK19" s="95"/>
      <c r="AL19" s="95"/>
      <c r="AM19" s="14"/>
      <c r="AN19" s="17">
        <f t="shared" si="5"/>
        <v>0</v>
      </c>
      <c r="AO19" s="19">
        <f t="shared" si="6"/>
        <v>0</v>
      </c>
      <c r="AP19" s="295">
        <f t="shared" si="12"/>
        <v>0</v>
      </c>
    </row>
    <row r="20" spans="1:42" s="18" customFormat="1" ht="21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95"/>
      <c r="AI20" s="95"/>
      <c r="AJ20" s="95"/>
      <c r="AK20" s="95"/>
      <c r="AL20" s="95"/>
      <c r="AM20" s="14"/>
      <c r="AN20" s="17">
        <f t="shared" si="5"/>
        <v>0</v>
      </c>
      <c r="AO20" s="19">
        <f t="shared" si="6"/>
        <v>0</v>
      </c>
      <c r="AP20" s="295">
        <f t="shared" si="12"/>
        <v>0</v>
      </c>
    </row>
    <row r="21" spans="1:42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95"/>
      <c r="AI21" s="95"/>
      <c r="AJ21" s="95"/>
      <c r="AK21" s="95"/>
      <c r="AL21" s="95"/>
      <c r="AM21" s="14"/>
      <c r="AN21" s="17">
        <f t="shared" si="5"/>
        <v>0</v>
      </c>
      <c r="AO21" s="19">
        <f t="shared" si="6"/>
        <v>0</v>
      </c>
      <c r="AP21" s="295">
        <f t="shared" si="12"/>
        <v>0</v>
      </c>
    </row>
    <row r="22" spans="1:42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95"/>
      <c r="AI22" s="95"/>
      <c r="AJ22" s="95"/>
      <c r="AK22" s="95"/>
      <c r="AL22" s="95"/>
      <c r="AM22" s="14"/>
      <c r="AN22" s="17">
        <f t="shared" si="5"/>
        <v>0</v>
      </c>
      <c r="AO22" s="19">
        <f t="shared" si="6"/>
        <v>0</v>
      </c>
      <c r="AP22" s="295">
        <f t="shared" si="12"/>
        <v>0</v>
      </c>
    </row>
    <row r="23" spans="1:42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95"/>
      <c r="AI23" s="95"/>
      <c r="AJ23" s="95"/>
      <c r="AK23" s="95"/>
      <c r="AL23" s="95"/>
      <c r="AM23" s="14"/>
      <c r="AN23" s="17">
        <f t="shared" si="5"/>
        <v>0</v>
      </c>
      <c r="AO23" s="19">
        <f t="shared" si="6"/>
        <v>0</v>
      </c>
      <c r="AP23" s="295">
        <f t="shared" si="12"/>
        <v>0</v>
      </c>
    </row>
    <row r="24" spans="1:42" s="18" customFormat="1" ht="20.100000000000001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95"/>
      <c r="AI24" s="95"/>
      <c r="AJ24" s="95"/>
      <c r="AK24" s="95"/>
      <c r="AL24" s="95"/>
      <c r="AM24" s="14"/>
      <c r="AN24" s="17">
        <f t="shared" si="5"/>
        <v>0</v>
      </c>
      <c r="AO24" s="19">
        <f t="shared" si="6"/>
        <v>0</v>
      </c>
      <c r="AP24" s="295">
        <f t="shared" si="12"/>
        <v>0</v>
      </c>
    </row>
    <row r="25" spans="1:42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7">
        <f t="shared" si="5"/>
        <v>0</v>
      </c>
      <c r="AO25" s="19">
        <f t="shared" si="6"/>
        <v>0</v>
      </c>
      <c r="AP25" s="295">
        <f t="shared" si="12"/>
        <v>0</v>
      </c>
    </row>
    <row r="26" spans="1:42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2" s="18" customFormat="1" ht="13.35" customHeight="1" x14ac:dyDescent="0.25">
      <c r="A27" s="317"/>
      <c r="B27" s="191"/>
      <c r="C27" s="191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2" s="18" customFormat="1" ht="13.35" customHeight="1" thickBot="1" x14ac:dyDescent="0.3">
      <c r="A28" s="317"/>
      <c r="B28" s="191"/>
      <c r="C28" s="191"/>
      <c r="D28" s="51"/>
      <c r="E28" s="52"/>
      <c r="F28" s="52"/>
      <c r="G28" s="179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2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  <c r="AO29" s="81"/>
    </row>
    <row r="30" spans="1:42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2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2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3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3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3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U35" s="1"/>
      <c r="AV35" s="1"/>
      <c r="AW35" s="1"/>
      <c r="AX35" s="1"/>
      <c r="AY35" s="1"/>
      <c r="AZ35" s="1"/>
      <c r="BA35" s="1"/>
    </row>
    <row r="36" spans="3:53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U36" s="1"/>
      <c r="AV36" s="1"/>
      <c r="AW36" s="1"/>
      <c r="AX36" s="1"/>
      <c r="AY36" s="1"/>
      <c r="AZ36" s="1"/>
      <c r="BA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_1"/>
    <protectedRange sqref="S16:S25 V15:AM25 B16:B25 E15:L25" name="Rango1_1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O14"/>
    <mergeCell ref="HT4:HT6"/>
    <mergeCell ref="E5:G5"/>
    <mergeCell ref="H5:N5"/>
    <mergeCell ref="O5:Q5"/>
    <mergeCell ref="HN4:HN6"/>
    <mergeCell ref="HO4:HO6"/>
    <mergeCell ref="HP4:HP6"/>
    <mergeCell ref="HQ4:HQ6"/>
    <mergeCell ref="HR4:HR6"/>
    <mergeCell ref="HS4:HS6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CH4:CH6"/>
    <mergeCell ref="CI4:CI6"/>
    <mergeCell ref="CJ4:CJ6"/>
    <mergeCell ref="CK4:CK6"/>
    <mergeCell ref="BZ4:BZ6"/>
    <mergeCell ref="CA4:CA6"/>
    <mergeCell ref="CB4:CB6"/>
    <mergeCell ref="CC4:CC6"/>
    <mergeCell ref="CD4:CD6"/>
    <mergeCell ref="CE4:CE6"/>
    <mergeCell ref="BY4:BY6"/>
    <mergeCell ref="BN4:BN6"/>
    <mergeCell ref="BO4:BO6"/>
    <mergeCell ref="BP4:BP6"/>
    <mergeCell ref="BQ4:BQ6"/>
    <mergeCell ref="BR4:BR6"/>
    <mergeCell ref="BS4:BS6"/>
    <mergeCell ref="CF4:CF6"/>
    <mergeCell ref="CG4:CG6"/>
    <mergeCell ref="BD4:BD6"/>
    <mergeCell ref="BE4:BE6"/>
    <mergeCell ref="BF4:BF6"/>
    <mergeCell ref="BG4:BG6"/>
    <mergeCell ref="BT4:BT6"/>
    <mergeCell ref="BU4:BU6"/>
    <mergeCell ref="BV4:BV6"/>
    <mergeCell ref="BW4:BW6"/>
    <mergeCell ref="BX4:BX6"/>
    <mergeCell ref="HG1:HM1"/>
    <mergeCell ref="HN1:HT1"/>
    <mergeCell ref="O2:Q2"/>
    <mergeCell ref="EV1:FB1"/>
    <mergeCell ref="FC1:FI1"/>
    <mergeCell ref="FJ1:FP1"/>
    <mergeCell ref="FQ1:FW1"/>
    <mergeCell ref="FX1:GD1"/>
    <mergeCell ref="GE1:GK1"/>
    <mergeCell ref="DF1:DL1"/>
    <mergeCell ref="DM1:DS1"/>
    <mergeCell ref="DT1:DZ1"/>
    <mergeCell ref="EA1:EG1"/>
    <mergeCell ref="EH1:EN1"/>
    <mergeCell ref="EO1:EU1"/>
    <mergeCell ref="BP1:BV1"/>
    <mergeCell ref="BW1:CC1"/>
    <mergeCell ref="CD1:CJ1"/>
    <mergeCell ref="CK1:CQ1"/>
    <mergeCell ref="CR1:CX1"/>
    <mergeCell ref="CY1:DE1"/>
    <mergeCell ref="GL1:GR1"/>
    <mergeCell ref="GS1:GY1"/>
    <mergeCell ref="GZ1:HF1"/>
    <mergeCell ref="A1:D5"/>
    <mergeCell ref="E1:N2"/>
    <mergeCell ref="O1:Q1"/>
    <mergeCell ref="AU1:BA1"/>
    <mergeCell ref="BB1:BH1"/>
    <mergeCell ref="BI1:BO1"/>
    <mergeCell ref="E3:N4"/>
    <mergeCell ref="O3:Q3"/>
    <mergeCell ref="O4:Q4"/>
    <mergeCell ref="AU4:AU6"/>
    <mergeCell ref="AV4:AV6"/>
    <mergeCell ref="AW4:AW6"/>
    <mergeCell ref="AX4:AX6"/>
    <mergeCell ref="AY4:AY6"/>
    <mergeCell ref="AZ4:AZ6"/>
    <mergeCell ref="BA4:BA6"/>
    <mergeCell ref="BH4:BH6"/>
    <mergeCell ref="BI4:BI6"/>
    <mergeCell ref="BJ4:BJ6"/>
    <mergeCell ref="BK4:BK6"/>
    <mergeCell ref="BL4:BL6"/>
    <mergeCell ref="BM4:BM6"/>
    <mergeCell ref="BB4:BB6"/>
    <mergeCell ref="BC4:BC6"/>
  </mergeCells>
  <conditionalFormatting sqref="D8">
    <cfRule type="duplicateValues" dxfId="644" priority="4"/>
  </conditionalFormatting>
  <conditionalFormatting sqref="O7">
    <cfRule type="duplicateValues" dxfId="643" priority="3"/>
  </conditionalFormatting>
  <conditionalFormatting sqref="O8">
    <cfRule type="duplicateValues" dxfId="642" priority="2"/>
  </conditionalFormatting>
  <conditionalFormatting sqref="O10">
    <cfRule type="duplicateValues" dxfId="641" priority="1"/>
  </conditionalFormatting>
  <conditionalFormatting sqref="T16:AO25">
    <cfRule type="cellIs" dxfId="640" priority="8" operator="equal">
      <formula>0</formula>
    </cfRule>
  </conditionalFormatting>
  <conditionalFormatting sqref="AO16:AO25">
    <cfRule type="cellIs" dxfId="639" priority="7" operator="lessThan">
      <formula>0</formula>
    </cfRule>
  </conditionalFormatting>
  <conditionalFormatting sqref="AP16:AP25">
    <cfRule type="cellIs" dxfId="638" priority="5" operator="lessThan">
      <formula>0</formula>
    </cfRule>
    <cfRule type="cellIs" dxfId="637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16:M23" formulaRange="1"/>
  </ignoredError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HN36"/>
  <sheetViews>
    <sheetView view="pageBreakPreview" topLeftCell="A4" zoomScaleNormal="95" zoomScaleSheetLayoutView="100" workbookViewId="0">
      <pane xSplit="4" topLeftCell="E1" activePane="topRight" state="frozen"/>
      <selection activeCell="AP8" sqref="AP8"/>
      <selection pane="topRight" activeCell="A27" sqref="A27:J28"/>
    </sheetView>
  </sheetViews>
  <sheetFormatPr baseColWidth="10" defaultColWidth="11.42578125" defaultRowHeight="12.75" x14ac:dyDescent="0.25"/>
  <cols>
    <col min="1" max="1" width="8.42578125" style="1" customWidth="1"/>
    <col min="2" max="2" width="9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140625" style="1" customWidth="1"/>
    <col min="16" max="16" width="6.85546875" style="1" bestFit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5" width="4.42578125" style="1" customWidth="1"/>
    <col min="26" max="26" width="4.5703125" style="1" customWidth="1"/>
    <col min="27" max="28" width="5.5703125" style="1" customWidth="1"/>
    <col min="29" max="31" width="4.5703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223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H7" s="80">
        <v>223</v>
      </c>
      <c r="AL7" s="67">
        <f>MATCH("SUBTOTAL SALIDA DE ALMACEN",15:15,0)-1</f>
        <v>31</v>
      </c>
      <c r="AN7" s="1"/>
      <c r="AO7" s="1"/>
      <c r="AP7" s="1"/>
      <c r="AQ7" s="1">
        <f>IFERROR(VLOOKUP(AM1,$B$16:$AK$25,$AL$7,FALSE),0)</f>
        <v>0</v>
      </c>
      <c r="AR7" s="1"/>
      <c r="AS7" s="1"/>
      <c r="AU7" s="1"/>
      <c r="AV7" s="1"/>
      <c r="AW7" s="1"/>
      <c r="AX7" s="1">
        <f>IFERROR(VLOOKUP(AT1,$B$16:$AK$25,$AL$7,FALSE),0)</f>
        <v>0</v>
      </c>
      <c r="AY7" s="1"/>
      <c r="AZ7" s="1"/>
      <c r="BB7" s="1"/>
      <c r="BC7" s="1"/>
      <c r="BD7" s="1"/>
      <c r="BE7" s="1">
        <f>IFERROR(VLOOKUP(BA1,$B$16:$AK$25,$AL$7,FALSE),0)</f>
        <v>0</v>
      </c>
      <c r="BF7" s="1"/>
      <c r="BG7" s="1"/>
      <c r="BI7" s="1"/>
      <c r="BJ7" s="1"/>
      <c r="BK7" s="1"/>
      <c r="BL7" s="1">
        <f>IFERROR(VLOOKUP(BH1,$B$16:$AK$25,$AL$7,FALSE),0)</f>
        <v>0</v>
      </c>
      <c r="BM7" s="1"/>
      <c r="BN7" s="1"/>
      <c r="BP7" s="1"/>
      <c r="BQ7" s="1"/>
      <c r="BR7" s="1"/>
      <c r="BS7" s="1">
        <f>IFERROR(VLOOKUP(BO1,$B$16:$AK$25,$AL$7,FALSE),0)</f>
        <v>0</v>
      </c>
      <c r="BT7" s="1"/>
      <c r="BU7" s="1"/>
      <c r="BW7" s="1"/>
      <c r="BX7" s="1"/>
      <c r="BY7" s="1"/>
      <c r="BZ7" s="1">
        <f>IFERROR(VLOOKUP(BV1,$B$16:$AK$25,$AL$7,FALSE),0)</f>
        <v>0</v>
      </c>
      <c r="CA7" s="1"/>
      <c r="CB7" s="1"/>
      <c r="CD7" s="1"/>
      <c r="CE7" s="1"/>
      <c r="CF7" s="1"/>
      <c r="CG7" s="1">
        <f>IFERROR(VLOOKUP(CC1,$B$16:$AK$25,$AL$7,FALSE),0)</f>
        <v>0</v>
      </c>
      <c r="CH7" s="1"/>
      <c r="CI7" s="1"/>
      <c r="CK7" s="1"/>
      <c r="CL7" s="1"/>
      <c r="CM7" s="1"/>
      <c r="CN7" s="1">
        <f>IFERROR(VLOOKUP(CJ1,$B$16:$AK$25,$AL$7,FALSE),0)</f>
        <v>0</v>
      </c>
      <c r="CO7" s="1"/>
      <c r="CP7" s="1"/>
      <c r="CR7" s="1"/>
      <c r="CS7" s="1"/>
      <c r="CT7" s="1"/>
      <c r="CU7" s="1">
        <f>IFERROR(VLOOKUP(CQ1,$B$16:$AK$25,$AL$7,FALSE),0)</f>
        <v>0</v>
      </c>
      <c r="CV7" s="1"/>
      <c r="CW7" s="1"/>
      <c r="CY7" s="1"/>
      <c r="CZ7" s="1"/>
      <c r="DA7" s="1"/>
      <c r="DB7" s="1">
        <f>IFERROR(VLOOKUP(CX1,$B$16:$AK$25,$AL$7,FALSE),0)</f>
        <v>0</v>
      </c>
      <c r="DC7" s="1"/>
      <c r="DD7" s="1"/>
      <c r="DF7" s="1"/>
      <c r="DG7" s="1"/>
      <c r="DH7" s="1"/>
      <c r="DI7" s="1">
        <f>IFERROR(VLOOKUP(DE1,$B$16:$AK$25,$AL$7,FALSE),0)</f>
        <v>0</v>
      </c>
      <c r="DJ7" s="1"/>
      <c r="DK7" s="1"/>
      <c r="DM7" s="1"/>
      <c r="DN7" s="1"/>
      <c r="DO7" s="1"/>
      <c r="DP7" s="1">
        <f>IFERROR(VLOOKUP(DL1,$B$16:$AK$25,$AL$7,FALSE),0)</f>
        <v>0</v>
      </c>
      <c r="DQ7" s="1"/>
      <c r="DR7" s="1"/>
      <c r="DT7" s="1"/>
      <c r="DU7" s="1"/>
      <c r="DV7" s="1"/>
      <c r="DW7" s="1">
        <f>IFERROR(VLOOKUP(DS1,$B$16:$AK$25,$AL$7,FALSE),0)</f>
        <v>0</v>
      </c>
      <c r="DX7" s="1"/>
      <c r="DY7" s="1"/>
      <c r="EA7" s="1"/>
      <c r="EB7" s="1"/>
      <c r="EC7" s="1"/>
      <c r="ED7" s="1">
        <f>IFERROR(VLOOKUP(DZ1,$B$16:$AK$25,$AL$7,FALSE),0)</f>
        <v>0</v>
      </c>
      <c r="EE7" s="1"/>
      <c r="EF7" s="1"/>
      <c r="EH7" s="1"/>
      <c r="EI7" s="1"/>
      <c r="EJ7" s="1"/>
      <c r="EK7" s="1">
        <f>IFERROR(VLOOKUP(EG1,$B$16:$AK$25,$AL$7,FALSE),0)</f>
        <v>0</v>
      </c>
      <c r="EL7" s="1"/>
      <c r="EM7" s="1"/>
      <c r="EO7" s="1"/>
      <c r="EP7" s="1"/>
      <c r="EQ7" s="1"/>
      <c r="ER7" s="1">
        <f>IFERROR(VLOOKUP(EN1,$B$16:$AK$25,$AL$7,FALSE),0)</f>
        <v>0</v>
      </c>
      <c r="ES7" s="1"/>
      <c r="ET7" s="1"/>
      <c r="EV7" s="1"/>
      <c r="EW7" s="1"/>
      <c r="EX7" s="1"/>
      <c r="EY7" s="1">
        <f>IFERROR(VLOOKUP(EU1,$B$16:$AK$25,$AL$7,FALSE),0)</f>
        <v>0</v>
      </c>
      <c r="EZ7" s="1"/>
      <c r="FA7" s="1"/>
      <c r="FC7" s="1"/>
      <c r="FD7" s="1"/>
      <c r="FE7" s="1"/>
      <c r="FF7" s="1">
        <f>IFERROR(VLOOKUP(FB1,$B$16:$AK$25,$AL$7,FALSE),0)</f>
        <v>0</v>
      </c>
      <c r="FG7" s="1"/>
      <c r="FH7" s="1"/>
      <c r="FJ7" s="1"/>
      <c r="FK7" s="1"/>
      <c r="FL7" s="1"/>
      <c r="FM7" s="1">
        <f>IFERROR(VLOOKUP(FI1,$B$16:$AK$25,$AL$7,FALSE),0)</f>
        <v>0</v>
      </c>
      <c r="FN7" s="1"/>
      <c r="FO7" s="1"/>
      <c r="FQ7" s="1"/>
      <c r="FR7" s="1"/>
      <c r="FS7" s="1"/>
      <c r="FT7" s="1">
        <f>IFERROR(VLOOKUP(FP1,$B$16:$AK$25,$AL$7,FALSE),0)</f>
        <v>0</v>
      </c>
      <c r="FU7" s="1"/>
      <c r="FV7" s="1"/>
      <c r="FX7" s="1"/>
      <c r="FY7" s="1"/>
      <c r="FZ7" s="1"/>
      <c r="GA7" s="1">
        <f>IFERROR(VLOOKUP(FW1,$B$16:$AK$25,$AL$7,FALSE),0)</f>
        <v>0</v>
      </c>
      <c r="GB7" s="1"/>
      <c r="GC7" s="1"/>
      <c r="GE7" s="1"/>
      <c r="GF7" s="1"/>
      <c r="GG7" s="1"/>
      <c r="GH7" s="1">
        <f>IFERROR(VLOOKUP(GD1,$B$16:$AK$25,$AL$7,FALSE),0)</f>
        <v>0</v>
      </c>
      <c r="GI7" s="1"/>
      <c r="GJ7" s="1"/>
      <c r="GL7" s="1"/>
      <c r="GM7" s="1"/>
      <c r="GN7" s="1"/>
      <c r="GO7" s="1">
        <f>IFERROR(VLOOKUP(GK1,$B$16:$AK$25,$AL$7,FALSE),0)</f>
        <v>0</v>
      </c>
      <c r="GP7" s="1"/>
      <c r="GQ7" s="1"/>
      <c r="GS7" s="1"/>
      <c r="GT7" s="1"/>
      <c r="GU7" s="1"/>
      <c r="GV7" s="1">
        <f>IFERROR(VLOOKUP(GR1,$B$16:$AK$25,$AL$7,FALSE),0)</f>
        <v>0</v>
      </c>
      <c r="GW7" s="1"/>
      <c r="GX7" s="1"/>
      <c r="GZ7" s="1"/>
      <c r="HA7" s="1"/>
      <c r="HB7" s="1"/>
      <c r="HC7" s="1">
        <f>IFERROR(VLOOKUP(GY1,$B$16:$AK$25,$AL$7,FALSE),0)</f>
        <v>0</v>
      </c>
      <c r="HD7" s="1"/>
      <c r="HE7" s="1"/>
      <c r="HG7" s="1"/>
      <c r="HH7" s="1"/>
      <c r="HI7" s="1"/>
      <c r="HJ7" s="1">
        <f>IFERROR(VLOOKUP(HF1,$B$16:$AK$25,$AL$7,FALSE),0)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M8" s="1"/>
      <c r="AN8" s="1"/>
      <c r="AO8" s="1"/>
      <c r="AP8" s="1"/>
      <c r="AQ8" s="1" t="s">
        <v>228</v>
      </c>
      <c r="AR8" s="1"/>
      <c r="AS8" s="1"/>
      <c r="AT8" s="1"/>
      <c r="AU8" s="1"/>
      <c r="AV8" s="1"/>
      <c r="AW8" s="1"/>
      <c r="AX8" s="1" t="s">
        <v>228</v>
      </c>
      <c r="AY8" s="1"/>
      <c r="AZ8" s="1"/>
      <c r="BA8" s="1"/>
      <c r="BB8" s="1"/>
      <c r="BC8" s="1"/>
      <c r="BD8" s="1"/>
      <c r="BE8" s="1" t="s">
        <v>228</v>
      </c>
      <c r="BF8" s="1"/>
      <c r="BG8" s="1"/>
      <c r="BH8" s="1"/>
      <c r="BI8" s="1"/>
      <c r="BJ8" s="1"/>
      <c r="BK8" s="1"/>
      <c r="BL8" s="1" t="s">
        <v>228</v>
      </c>
      <c r="BM8" s="1"/>
      <c r="BN8" s="1"/>
      <c r="BO8" s="1"/>
      <c r="BP8" s="1"/>
      <c r="BQ8" s="1"/>
      <c r="BR8" s="1"/>
      <c r="BS8" s="1" t="s">
        <v>228</v>
      </c>
      <c r="BT8" s="1"/>
      <c r="BU8" s="1"/>
      <c r="BV8" s="1"/>
      <c r="BW8" s="1"/>
      <c r="BX8" s="1"/>
      <c r="BY8" s="1"/>
      <c r="BZ8" s="1" t="s">
        <v>228</v>
      </c>
      <c r="CA8" s="1"/>
      <c r="CB8" s="1"/>
      <c r="CC8" s="1"/>
      <c r="CD8" s="1"/>
      <c r="CE8" s="1"/>
      <c r="CF8" s="1"/>
      <c r="CG8" s="1" t="s">
        <v>228</v>
      </c>
      <c r="CH8" s="1"/>
      <c r="CI8" s="1"/>
      <c r="CJ8" s="1"/>
      <c r="CK8" s="1"/>
      <c r="CL8" s="1"/>
      <c r="CM8" s="1"/>
      <c r="CN8" s="1" t="s">
        <v>228</v>
      </c>
      <c r="CO8" s="1"/>
      <c r="CP8" s="1"/>
      <c r="CQ8" s="1"/>
      <c r="CR8" s="1"/>
      <c r="CS8" s="1"/>
      <c r="CT8" s="1"/>
      <c r="CU8" s="1" t="s">
        <v>228</v>
      </c>
      <c r="CV8" s="1"/>
      <c r="CW8" s="1"/>
      <c r="CX8" s="1"/>
      <c r="CY8" s="1"/>
      <c r="CZ8" s="1"/>
      <c r="DA8" s="1"/>
      <c r="DB8" s="1" t="s">
        <v>228</v>
      </c>
      <c r="DC8" s="1"/>
      <c r="DD8" s="1"/>
      <c r="DE8" s="1"/>
      <c r="DF8" s="1"/>
      <c r="DG8" s="1"/>
      <c r="DH8" s="1"/>
      <c r="DI8" s="1" t="s">
        <v>228</v>
      </c>
      <c r="DJ8" s="1"/>
      <c r="DK8" s="1"/>
      <c r="DL8" s="1"/>
      <c r="DM8" s="1"/>
      <c r="DN8" s="1"/>
      <c r="DO8" s="1"/>
      <c r="DP8" s="1" t="s">
        <v>228</v>
      </c>
      <c r="DQ8" s="1"/>
      <c r="DR8" s="1"/>
      <c r="DS8" s="1"/>
      <c r="DT8" s="1"/>
      <c r="DU8" s="1"/>
      <c r="DV8" s="1"/>
      <c r="DW8" s="1" t="s">
        <v>228</v>
      </c>
      <c r="DX8" s="1"/>
      <c r="DY8" s="1"/>
      <c r="DZ8" s="1"/>
      <c r="EA8" s="1"/>
      <c r="EB8" s="1"/>
      <c r="EC8" s="1"/>
      <c r="ED8" s="1" t="s">
        <v>228</v>
      </c>
      <c r="EE8" s="1"/>
      <c r="EF8" s="1"/>
      <c r="EG8" s="1"/>
      <c r="EH8" s="1"/>
      <c r="EI8" s="1"/>
      <c r="EJ8" s="1"/>
      <c r="EK8" s="1" t="s">
        <v>228</v>
      </c>
      <c r="EL8" s="1"/>
      <c r="EM8" s="1"/>
      <c r="EN8" s="1"/>
      <c r="EO8" s="1"/>
      <c r="EP8" s="1"/>
      <c r="EQ8" s="1"/>
      <c r="ER8" s="1" t="s">
        <v>228</v>
      </c>
      <c r="ES8" s="1"/>
      <c r="ET8" s="1"/>
      <c r="EU8" s="1"/>
      <c r="EV8" s="1"/>
      <c r="EW8" s="1"/>
      <c r="EX8" s="1"/>
      <c r="EY8" s="1" t="s">
        <v>228</v>
      </c>
      <c r="EZ8" s="1"/>
      <c r="FA8" s="1"/>
      <c r="FB8" s="1"/>
      <c r="FC8" s="1"/>
      <c r="FD8" s="1"/>
      <c r="FE8" s="1"/>
      <c r="FF8" s="1" t="s">
        <v>228</v>
      </c>
      <c r="FG8" s="1"/>
      <c r="FH8" s="1"/>
      <c r="FI8" s="1"/>
      <c r="FJ8" s="1"/>
      <c r="FK8" s="1"/>
      <c r="FL8" s="1"/>
      <c r="FM8" s="1" t="s">
        <v>228</v>
      </c>
      <c r="FN8" s="1"/>
      <c r="FO8" s="1"/>
      <c r="FP8" s="1"/>
      <c r="FQ8" s="1"/>
      <c r="FR8" s="1"/>
      <c r="FS8" s="1"/>
      <c r="FT8" s="1" t="s">
        <v>228</v>
      </c>
      <c r="FU8" s="1"/>
      <c r="FV8" s="1"/>
      <c r="FW8" s="1"/>
      <c r="FX8" s="1"/>
      <c r="FY8" s="1"/>
      <c r="FZ8" s="1"/>
      <c r="GA8" s="1" t="s">
        <v>228</v>
      </c>
      <c r="GB8" s="1"/>
      <c r="GC8" s="1"/>
      <c r="GD8" s="1"/>
      <c r="GE8" s="1"/>
      <c r="GF8" s="1"/>
      <c r="GG8" s="1"/>
      <c r="GH8" s="1" t="s">
        <v>228</v>
      </c>
      <c r="GI8" s="1"/>
      <c r="GJ8" s="1"/>
      <c r="GK8" s="1"/>
      <c r="GL8" s="1"/>
      <c r="GM8" s="1"/>
      <c r="GN8" s="1"/>
      <c r="GO8" s="1" t="s">
        <v>228</v>
      </c>
      <c r="GP8" s="1"/>
      <c r="GQ8" s="1"/>
      <c r="GR8" s="1"/>
      <c r="GS8" s="1"/>
      <c r="GT8" s="1"/>
      <c r="GU8" s="1"/>
      <c r="GV8" s="1" t="s">
        <v>228</v>
      </c>
      <c r="GW8" s="1"/>
      <c r="GX8" s="1"/>
      <c r="GY8" s="1"/>
      <c r="GZ8" s="1"/>
      <c r="HA8" s="1"/>
      <c r="HB8" s="1"/>
      <c r="HC8" s="1" t="s">
        <v>228</v>
      </c>
      <c r="HD8" s="1"/>
      <c r="HE8" s="1"/>
      <c r="HF8" s="1"/>
      <c r="HG8" s="1"/>
      <c r="HH8" s="1"/>
      <c r="HI8" s="1"/>
      <c r="HJ8" s="1" t="s">
        <v>228</v>
      </c>
      <c r="HK8" s="1"/>
      <c r="HL8" s="1"/>
    </row>
    <row r="9" spans="1:222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126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27">
        <f>+M16-O16</f>
        <v>0</v>
      </c>
      <c r="V16" s="97"/>
      <c r="W16" s="97"/>
      <c r="X16" s="97"/>
      <c r="Y16" s="97"/>
      <c r="Z16" s="95"/>
      <c r="AA16" s="99"/>
      <c r="AB16" s="99"/>
      <c r="AC16" s="95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126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95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5"/>
      <c r="AA18" s="95"/>
      <c r="AB18" s="95"/>
      <c r="AC18" s="95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5"/>
      <c r="AA19" s="95"/>
      <c r="AB19" s="95"/>
      <c r="AC19" s="95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21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5"/>
      <c r="AA20" s="95"/>
      <c r="AB20" s="95"/>
      <c r="AC20" s="95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4"/>
      <c r="AC21" s="95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317"/>
      <c r="B27" s="191"/>
      <c r="C27" s="191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thickBot="1" x14ac:dyDescent="0.3">
      <c r="A28" s="317"/>
      <c r="B28" s="191"/>
      <c r="C28" s="191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4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</row>
    <row r="30" spans="1:34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4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5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5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5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M35" s="1"/>
      <c r="AN35" s="1"/>
      <c r="AO35" s="1"/>
      <c r="AP35" s="1"/>
      <c r="AQ35" s="1"/>
      <c r="AR35" s="1"/>
      <c r="AS35" s="1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S16:S25 E15:L25 B16:B25 V15:AE25" name="Rango1"/>
    <protectedRange sqref="Q7:Q10" name="Rango1_3_1_1"/>
    <protectedRange sqref="O7:P10 D7:D10 D12" name="Rango1_3_2"/>
    <protectedRange sqref="D11" name="Rango1_3_1"/>
  </protectedRanges>
  <mergeCells count="227">
    <mergeCell ref="A26:D26"/>
    <mergeCell ref="N32:O32"/>
    <mergeCell ref="P32:Q32"/>
    <mergeCell ref="N33:Q33"/>
    <mergeCell ref="E14:I14"/>
    <mergeCell ref="J14:L14"/>
    <mergeCell ref="M14:O14"/>
    <mergeCell ref="P14:Q14"/>
    <mergeCell ref="U14:AG14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</mergeCells>
  <conditionalFormatting sqref="D8">
    <cfRule type="duplicateValues" dxfId="636" priority="4"/>
  </conditionalFormatting>
  <conditionalFormatting sqref="O7">
    <cfRule type="duplicateValues" dxfId="635" priority="3"/>
  </conditionalFormatting>
  <conditionalFormatting sqref="O8">
    <cfRule type="duplicateValues" dxfId="634" priority="2"/>
  </conditionalFormatting>
  <conditionalFormatting sqref="O10">
    <cfRule type="duplicateValues" dxfId="633" priority="1"/>
  </conditionalFormatting>
  <conditionalFormatting sqref="T16:AG25">
    <cfRule type="cellIs" dxfId="632" priority="8" operator="equal">
      <formula>0</formula>
    </cfRule>
  </conditionalFormatting>
  <conditionalFormatting sqref="AG16:AG25">
    <cfRule type="cellIs" dxfId="631" priority="7" operator="lessThan">
      <formula>0</formula>
    </cfRule>
  </conditionalFormatting>
  <conditionalFormatting sqref="AH16:AH25">
    <cfRule type="cellIs" dxfId="630" priority="5" operator="lessThan">
      <formula>0</formula>
    </cfRule>
    <cfRule type="cellIs" dxfId="629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HM37"/>
  <sheetViews>
    <sheetView view="pageBreakPreview" topLeftCell="A19" zoomScaleNormal="95" zoomScaleSheetLayoutView="100" workbookViewId="0">
      <pane xSplit="4" topLeftCell="E1" activePane="topRight" state="frozen"/>
      <selection activeCell="AP8" sqref="AP8"/>
      <selection pane="topRight" activeCell="V15" sqref="V15:AC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2" width="4.5703125" style="1" customWidth="1"/>
    <col min="13" max="13" width="7" style="1" customWidth="1"/>
    <col min="14" max="15" width="11" style="1" customWidth="1"/>
    <col min="16" max="16" width="6.42578125" style="1" customWidth="1"/>
    <col min="17" max="17" width="7.42578125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224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N7" s="112" t="s">
        <v>204</v>
      </c>
      <c r="O7" s="118"/>
      <c r="P7" s="115"/>
      <c r="Q7" s="115"/>
      <c r="R7" s="5"/>
      <c r="S7" s="2"/>
      <c r="T7" s="5"/>
      <c r="V7" s="5"/>
      <c r="AG7" s="80">
        <v>224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8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228</v>
      </c>
      <c r="AQ8" s="1"/>
      <c r="AR8" s="1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90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81"/>
      <c r="M16" s="33">
        <f t="shared" ref="M16:M25" si="4">SUM(E16:I16)</f>
        <v>0</v>
      </c>
      <c r="N16" s="95"/>
      <c r="O16" s="29">
        <f t="shared" ref="O16:O25" si="5"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27">
        <f>+M16-O16</f>
        <v>0</v>
      </c>
      <c r="V16" s="97"/>
      <c r="W16" s="97"/>
      <c r="X16" s="97"/>
      <c r="Y16" s="95"/>
      <c r="Z16" s="99"/>
      <c r="AA16" s="95"/>
      <c r="AB16" s="95"/>
      <c r="AC16" s="95"/>
      <c r="AD16" s="95"/>
      <c r="AE16" s="17">
        <f t="shared" ref="AE16:AE25" si="6">SUM(V16:AD16)</f>
        <v>0</v>
      </c>
      <c r="AF16" s="17">
        <f t="shared" ref="AF16:AF25" si="7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81"/>
      <c r="M17" s="33">
        <f t="shared" si="4"/>
        <v>0</v>
      </c>
      <c r="N17" s="95"/>
      <c r="O17" s="29">
        <f t="shared" si="5"/>
        <v>0</v>
      </c>
      <c r="P17" s="35">
        <f t="shared" ref="P17:P25" si="8">IF(N17&gt;M17,N17-O17-M17,0)</f>
        <v>0</v>
      </c>
      <c r="Q17" s="36">
        <v>0</v>
      </c>
      <c r="S17" s="88"/>
      <c r="T17" s="19">
        <f t="shared" ref="T17:T25" si="9">S17-M17</f>
        <v>0</v>
      </c>
      <c r="U17" s="15">
        <f t="shared" ref="U17:U25" si="10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17">
        <f t="shared" si="6"/>
        <v>0</v>
      </c>
      <c r="AF17" s="19">
        <f t="shared" si="7"/>
        <v>0</v>
      </c>
      <c r="AG17" s="295">
        <f t="shared" ref="AG17:AG25" si="11">AE17-N17</f>
        <v>0</v>
      </c>
    </row>
    <row r="18" spans="1:33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81"/>
      <c r="M18" s="33">
        <f t="shared" si="4"/>
        <v>0</v>
      </c>
      <c r="N18" s="95"/>
      <c r="O18" s="29">
        <f t="shared" si="5"/>
        <v>0</v>
      </c>
      <c r="P18" s="35">
        <f t="shared" si="8"/>
        <v>0</v>
      </c>
      <c r="Q18" s="36">
        <f t="shared" ref="Q18:Q25" si="12">IF(N18="",0,IF(M18&gt;N18,M18-N18-O18,0))</f>
        <v>0</v>
      </c>
      <c r="S18" s="88"/>
      <c r="T18" s="19">
        <f t="shared" si="9"/>
        <v>0</v>
      </c>
      <c r="U18" s="15">
        <f t="shared" si="10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17">
        <f t="shared" si="6"/>
        <v>0</v>
      </c>
      <c r="AF18" s="19">
        <f t="shared" si="7"/>
        <v>0</v>
      </c>
      <c r="AG18" s="295">
        <f t="shared" si="11"/>
        <v>0</v>
      </c>
    </row>
    <row r="19" spans="1:33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81"/>
      <c r="M19" s="33">
        <f t="shared" si="4"/>
        <v>0</v>
      </c>
      <c r="N19" s="95"/>
      <c r="O19" s="29">
        <f t="shared" si="5"/>
        <v>0</v>
      </c>
      <c r="P19" s="35">
        <f t="shared" si="8"/>
        <v>0</v>
      </c>
      <c r="Q19" s="36">
        <f t="shared" si="12"/>
        <v>0</v>
      </c>
      <c r="R19" s="20"/>
      <c r="S19" s="89"/>
      <c r="T19" s="19">
        <f t="shared" si="9"/>
        <v>0</v>
      </c>
      <c r="U19" s="15">
        <f t="shared" si="10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17">
        <f t="shared" si="6"/>
        <v>0</v>
      </c>
      <c r="AF19" s="19">
        <f t="shared" si="7"/>
        <v>0</v>
      </c>
      <c r="AG19" s="295">
        <f t="shared" si="11"/>
        <v>0</v>
      </c>
    </row>
    <row r="20" spans="1:33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81"/>
      <c r="M20" s="33">
        <f t="shared" si="4"/>
        <v>0</v>
      </c>
      <c r="N20" s="95"/>
      <c r="O20" s="29">
        <f t="shared" si="5"/>
        <v>0</v>
      </c>
      <c r="P20" s="35">
        <f t="shared" si="8"/>
        <v>0</v>
      </c>
      <c r="Q20" s="36">
        <f t="shared" si="12"/>
        <v>0</v>
      </c>
      <c r="S20" s="88"/>
      <c r="T20" s="19">
        <f t="shared" si="9"/>
        <v>0</v>
      </c>
      <c r="U20" s="15">
        <f t="shared" si="10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17">
        <f t="shared" si="6"/>
        <v>0</v>
      </c>
      <c r="AF20" s="19">
        <f t="shared" si="7"/>
        <v>0</v>
      </c>
      <c r="AG20" s="295">
        <f t="shared" si="11"/>
        <v>0</v>
      </c>
    </row>
    <row r="21" spans="1:33" s="18" customFormat="1" ht="19.5" customHeight="1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81"/>
      <c r="M21" s="33">
        <f t="shared" si="4"/>
        <v>0</v>
      </c>
      <c r="N21" s="95"/>
      <c r="O21" s="29">
        <f t="shared" si="5"/>
        <v>0</v>
      </c>
      <c r="P21" s="35">
        <f t="shared" si="8"/>
        <v>0</v>
      </c>
      <c r="Q21" s="36">
        <f t="shared" si="12"/>
        <v>0</v>
      </c>
      <c r="S21" s="88"/>
      <c r="T21" s="19">
        <f t="shared" si="9"/>
        <v>0</v>
      </c>
      <c r="U21" s="15">
        <f t="shared" si="10"/>
        <v>0</v>
      </c>
      <c r="V21" s="95"/>
      <c r="W21" s="95"/>
      <c r="X21" s="95"/>
      <c r="Y21" s="95"/>
      <c r="Z21" s="94"/>
      <c r="AA21" s="95"/>
      <c r="AB21" s="95"/>
      <c r="AC21" s="95"/>
      <c r="AD21" s="95"/>
      <c r="AE21" s="17">
        <f t="shared" si="6"/>
        <v>0</v>
      </c>
      <c r="AF21" s="19">
        <f t="shared" si="7"/>
        <v>0</v>
      </c>
      <c r="AG21" s="295">
        <f t="shared" si="11"/>
        <v>0</v>
      </c>
    </row>
    <row r="22" spans="1:33" s="18" customFormat="1" ht="13.35" customHeight="1" x14ac:dyDescent="0.25">
      <c r="A22" s="58">
        <v>7</v>
      </c>
      <c r="B22" s="26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82"/>
      <c r="M22" s="33">
        <f t="shared" si="4"/>
        <v>0</v>
      </c>
      <c r="N22" s="95"/>
      <c r="O22" s="29">
        <f t="shared" si="5"/>
        <v>0</v>
      </c>
      <c r="P22" s="35">
        <f t="shared" si="8"/>
        <v>0</v>
      </c>
      <c r="Q22" s="36">
        <f t="shared" si="12"/>
        <v>0</v>
      </c>
      <c r="S22" s="88"/>
      <c r="T22" s="19">
        <f t="shared" si="9"/>
        <v>0</v>
      </c>
      <c r="U22" s="15">
        <f t="shared" si="10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6"/>
        <v>0</v>
      </c>
      <c r="AF22" s="19">
        <f t="shared" si="7"/>
        <v>0</v>
      </c>
      <c r="AG22" s="295">
        <f t="shared" si="11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82"/>
      <c r="M23" s="33">
        <f t="shared" si="4"/>
        <v>0</v>
      </c>
      <c r="N23" s="95"/>
      <c r="O23" s="29">
        <f t="shared" si="5"/>
        <v>0</v>
      </c>
      <c r="P23" s="35">
        <f t="shared" si="8"/>
        <v>0</v>
      </c>
      <c r="Q23" s="36">
        <f t="shared" si="12"/>
        <v>0</v>
      </c>
      <c r="S23" s="88"/>
      <c r="T23" s="19">
        <f t="shared" si="9"/>
        <v>0</v>
      </c>
      <c r="U23" s="15">
        <f t="shared" si="10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6"/>
        <v>0</v>
      </c>
      <c r="AF23" s="19">
        <f t="shared" si="7"/>
        <v>0</v>
      </c>
      <c r="AG23" s="295">
        <f t="shared" si="11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82"/>
      <c r="M24" s="33">
        <f t="shared" si="4"/>
        <v>0</v>
      </c>
      <c r="N24" s="95"/>
      <c r="O24" s="29">
        <f t="shared" si="5"/>
        <v>0</v>
      </c>
      <c r="P24" s="35">
        <f t="shared" si="8"/>
        <v>0</v>
      </c>
      <c r="Q24" s="36">
        <f t="shared" si="12"/>
        <v>0</v>
      </c>
      <c r="S24" s="88"/>
      <c r="T24" s="19">
        <f t="shared" si="9"/>
        <v>0</v>
      </c>
      <c r="U24" s="15">
        <f t="shared" si="10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6"/>
        <v>0</v>
      </c>
      <c r="AF24" s="19">
        <f t="shared" si="7"/>
        <v>0</v>
      </c>
      <c r="AG24" s="295">
        <f t="shared" si="11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83"/>
      <c r="M25" s="33">
        <f t="shared" si="4"/>
        <v>0</v>
      </c>
      <c r="N25" s="39"/>
      <c r="O25" s="29">
        <f t="shared" si="5"/>
        <v>0</v>
      </c>
      <c r="P25" s="35">
        <f t="shared" si="8"/>
        <v>0</v>
      </c>
      <c r="Q25" s="36">
        <f t="shared" si="12"/>
        <v>0</v>
      </c>
      <c r="S25" s="88"/>
      <c r="T25" s="19">
        <f t="shared" si="9"/>
        <v>0</v>
      </c>
      <c r="U25" s="15">
        <f t="shared" si="10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6"/>
        <v>0</v>
      </c>
      <c r="AF25" s="19">
        <f t="shared" si="7"/>
        <v>0</v>
      </c>
      <c r="AG25" s="295">
        <f t="shared" si="11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05"/>
      <c r="B27" s="23"/>
      <c r="C27" s="45"/>
      <c r="D27" s="46"/>
      <c r="E27" s="28"/>
      <c r="F27" s="28"/>
      <c r="G27" s="28"/>
      <c r="H27" s="186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05"/>
      <c r="B28" s="23"/>
      <c r="C28" s="45"/>
      <c r="D28" s="46"/>
      <c r="E28" s="28"/>
      <c r="F28" s="28"/>
      <c r="G28" s="28"/>
      <c r="H28" s="186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111"/>
      <c r="B29" s="49"/>
      <c r="C29" s="50"/>
      <c r="D29" s="51"/>
      <c r="E29" s="52"/>
      <c r="F29" s="52"/>
      <c r="G29" s="52"/>
      <c r="H29" s="196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S16:S25 B16:B25 V15:AD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3:O33"/>
    <mergeCell ref="P33:Q33"/>
    <mergeCell ref="N34:Q34"/>
    <mergeCell ref="E14:I14"/>
    <mergeCell ref="J14:L14"/>
    <mergeCell ref="M14:O14"/>
    <mergeCell ref="P14:Q14"/>
    <mergeCell ref="U14:AF14"/>
  </mergeCells>
  <phoneticPr fontId="15" type="noConversion"/>
  <conditionalFormatting sqref="D8">
    <cfRule type="duplicateValues" dxfId="628" priority="5"/>
  </conditionalFormatting>
  <conditionalFormatting sqref="O7">
    <cfRule type="duplicateValues" dxfId="627" priority="4"/>
  </conditionalFormatting>
  <conditionalFormatting sqref="O8">
    <cfRule type="duplicateValues" dxfId="626" priority="3"/>
  </conditionalFormatting>
  <conditionalFormatting sqref="O9">
    <cfRule type="duplicateValues" dxfId="625" priority="1"/>
  </conditionalFormatting>
  <conditionalFormatting sqref="O10">
    <cfRule type="duplicateValues" dxfId="624" priority="2"/>
  </conditionalFormatting>
  <conditionalFormatting sqref="T16:AF25">
    <cfRule type="cellIs" dxfId="623" priority="9" operator="equal">
      <formula>0</formula>
    </cfRule>
  </conditionalFormatting>
  <conditionalFormatting sqref="AF16:AF25">
    <cfRule type="cellIs" dxfId="622" priority="8" operator="lessThan">
      <formula>0</formula>
    </cfRule>
  </conditionalFormatting>
  <conditionalFormatting sqref="AG16:AG25">
    <cfRule type="cellIs" dxfId="621" priority="6" operator="lessThan">
      <formula>0</formula>
    </cfRule>
    <cfRule type="cellIs" dxfId="620" priority="7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B0F0"/>
  </sheetPr>
  <dimension ref="A1:HM38"/>
  <sheetViews>
    <sheetView view="pageBreakPreview" topLeftCell="A13" zoomScaleNormal="95" zoomScaleSheetLayoutView="100" workbookViewId="0">
      <pane xSplit="4" topLeftCell="Q1" activePane="topRight" state="frozen"/>
      <selection activeCell="AP8" sqref="AP8"/>
      <selection pane="topRight" activeCell="X15" sqref="X15:AB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10" width="4" style="1" customWidth="1"/>
    <col min="11" max="11" width="4.5703125" style="1" customWidth="1"/>
    <col min="12" max="12" width="5.42578125" style="1" customWidth="1"/>
    <col min="13" max="13" width="4.5703125" style="1" customWidth="1"/>
    <col min="14" max="14" width="4.140625" style="1" customWidth="1"/>
    <col min="15" max="16" width="7" style="1" customWidth="1"/>
    <col min="17" max="17" width="11.5703125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30" width="4.710937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AG2" s="80">
        <v>225</v>
      </c>
      <c r="AH2" s="80">
        <f>D8</f>
        <v>0</v>
      </c>
      <c r="AI2" s="80">
        <f>Q10</f>
        <v>0</v>
      </c>
      <c r="AJ2" s="80">
        <f>Q9</f>
        <v>0</v>
      </c>
      <c r="AK2" s="82">
        <f>Q7</f>
        <v>0</v>
      </c>
      <c r="AL2" s="83">
        <f>IFERROR(VLOOKUP(AL1,$B$16:$AF$25,$U$13,FALSE),0)</f>
        <v>0</v>
      </c>
      <c r="AM2" s="84">
        <f>IFERROR(VLOOKUP(AL1,$B$16:$AF$25,$O$13,FALSE),0)</f>
        <v>0</v>
      </c>
      <c r="AN2" s="84">
        <f>IFERROR(VLOOKUP(AL1,$B$16:$AF$25,$V$13,FALSE),0)</f>
        <v>0</v>
      </c>
      <c r="AO2" s="84">
        <f>IFERROR(VLOOKUP(AL1,$B$16:$AF$25,$P$13,FALSE),0)</f>
        <v>0</v>
      </c>
      <c r="AP2" s="84">
        <f>IFERROR(VLOOKUP(AL1,$B$16:$AF$25,$Q$13,FALSE),0)</f>
        <v>0</v>
      </c>
      <c r="AQ2" s="84">
        <f>IFERROR(VLOOKUP(AL1,$B$16:$AF$25,$R$13,FALSE),0)</f>
        <v>0</v>
      </c>
      <c r="AR2" s="85">
        <f>IFERROR(VLOOKUP(AL1,$B$16:$AF$25,$S$13,FALSE),0)</f>
        <v>0</v>
      </c>
      <c r="AS2" s="83">
        <f>IFERROR(VLOOKUP(AS1,$B$16:$AF$25,$U$13,FALSE),0)</f>
        <v>0</v>
      </c>
      <c r="AT2" s="84">
        <f>IFERROR(VLOOKUP(AS1,$B$16:$AF$25,$O$13,FALSE),0)</f>
        <v>0</v>
      </c>
      <c r="AU2" s="84">
        <f>IFERROR(VLOOKUP(AS1,$B$16:$AF$25,$V$13,FALSE),0)</f>
        <v>0</v>
      </c>
      <c r="AV2" s="84">
        <f>IFERROR(VLOOKUP(AS1,$B$16:$AF$25,$P$13,FALSE),0)</f>
        <v>0</v>
      </c>
      <c r="AW2" s="84">
        <f>IFERROR(VLOOKUP(AS1,$B$16:$AF$25,$Q$13,FALSE),0)</f>
        <v>0</v>
      </c>
      <c r="AX2" s="84">
        <f>IFERROR(VLOOKUP(AS1,$B$16:$AF$25,$R$13,FALSE),0)</f>
        <v>0</v>
      </c>
      <c r="AY2" s="85">
        <f>IFERROR(VLOOKUP(AS1,$B$16:$AF$25,$S$13,FALSE),0)</f>
        <v>0</v>
      </c>
      <c r="AZ2" s="83">
        <f>IFERROR(VLOOKUP(AZ1,$B$16:$AF$25,$U$13,FALSE),0)</f>
        <v>0</v>
      </c>
      <c r="BA2" s="84">
        <f>IFERROR(VLOOKUP(AZ1,$B$16:$AF$25,$O$13,FALSE),0)</f>
        <v>0</v>
      </c>
      <c r="BB2" s="84">
        <f>IFERROR(VLOOKUP(AZ1,$B$16:$AF$25,$V$13,FALSE),0)</f>
        <v>0</v>
      </c>
      <c r="BC2" s="84">
        <f>IFERROR(VLOOKUP(AZ1,$B$16:$AF$25,$P$13,FALSE),0)</f>
        <v>0</v>
      </c>
      <c r="BD2" s="84">
        <f>IFERROR(VLOOKUP(AZ1,$B$16:$AF$25,$Q$13,FALSE),0)</f>
        <v>0</v>
      </c>
      <c r="BE2" s="84">
        <f>IFERROR(VLOOKUP(AZ1,$B$16:$AF$25,$R$13,FALSE),0)</f>
        <v>0</v>
      </c>
      <c r="BF2" s="85">
        <f>IFERROR(VLOOKUP(AZ1,$B$16:$AF$25,$S$13,FALSE),0)</f>
        <v>0</v>
      </c>
      <c r="BG2" s="83">
        <f>IFERROR(VLOOKUP(BG1,$B$16:$AF$25,$U$13,FALSE),0)</f>
        <v>0</v>
      </c>
      <c r="BH2" s="84">
        <f>IFERROR(VLOOKUP(BG1,$B$16:$AF$25,$O$13,FALSE),0)</f>
        <v>0</v>
      </c>
      <c r="BI2" s="84">
        <f>IFERROR(VLOOKUP(BG1,$B$16:$AF$25,$V$13,FALSE),0)</f>
        <v>0</v>
      </c>
      <c r="BJ2" s="84">
        <f>IFERROR(VLOOKUP(BG1,$B$16:$AF$25,$P$13,FALSE),0)</f>
        <v>0</v>
      </c>
      <c r="BK2" s="84">
        <f>IFERROR(VLOOKUP(BG1,$B$16:$AF$25,$Q$13,FALSE),0)</f>
        <v>0</v>
      </c>
      <c r="BL2" s="84">
        <f>IFERROR(VLOOKUP(BG1,$B$16:$AF$25,$R$13,FALSE),0)</f>
        <v>0</v>
      </c>
      <c r="BM2" s="85">
        <f>IFERROR(VLOOKUP(BG1,$B$16:$AF$25,$S$13,FALSE),0)</f>
        <v>0</v>
      </c>
      <c r="BN2" s="83">
        <f>IFERROR(VLOOKUP(BN1,$B$16:$AF$25,$U$13,FALSE),0)</f>
        <v>0</v>
      </c>
      <c r="BO2" s="84">
        <f>IFERROR(VLOOKUP(BN1,$B$16:$AF$25,$O$13,FALSE),0)</f>
        <v>0</v>
      </c>
      <c r="BP2" s="84">
        <f>IFERROR(VLOOKUP(BN1,$B$16:$AF$25,$V$13,FALSE),0)</f>
        <v>0</v>
      </c>
      <c r="BQ2" s="84">
        <f>IFERROR(VLOOKUP(BN1,$B$16:$AF$25,$P$13,FALSE),0)</f>
        <v>0</v>
      </c>
      <c r="BR2" s="84">
        <f>IFERROR(VLOOKUP(BN1,$B$16:$AF$25,$Q$13,FALSE),0)</f>
        <v>0</v>
      </c>
      <c r="BS2" s="84">
        <f>IFERROR(VLOOKUP(BN1,$B$16:$AF$25,$R$13,FALSE),0)</f>
        <v>0</v>
      </c>
      <c r="BT2" s="85">
        <f>IFERROR(VLOOKUP(BN1,$B$16:$AF$25,$S$13,FALSE),0)</f>
        <v>0</v>
      </c>
      <c r="BU2" s="83">
        <f>IFERROR(VLOOKUP(BU1,$B$16:$AF$25,$U$13,FALSE),0)</f>
        <v>0</v>
      </c>
      <c r="BV2" s="84">
        <f>IFERROR(VLOOKUP(BU1,$B$16:$AF$25,$O$13,FALSE),0)</f>
        <v>0</v>
      </c>
      <c r="BW2" s="84">
        <f>IFERROR(VLOOKUP(BU1,$B$16:$AF$25,$V$13,FALSE),0)</f>
        <v>0</v>
      </c>
      <c r="BX2" s="84">
        <f>IFERROR(VLOOKUP(BU1,$B$16:$AF$25,$P$13,FALSE),0)</f>
        <v>0</v>
      </c>
      <c r="BY2" s="84">
        <f>IFERROR(VLOOKUP(BU1,$B$16:$AF$25,$Q$13,FALSE),0)</f>
        <v>0</v>
      </c>
      <c r="BZ2" s="84">
        <f>IFERROR(VLOOKUP(BU1,$B$16:$AF$25,$R$13,FALSE),0)</f>
        <v>0</v>
      </c>
      <c r="CA2" s="85">
        <f>IFERROR(VLOOKUP(BU1,$B$16:$AF$25,$S$13,FALSE),0)</f>
        <v>0</v>
      </c>
      <c r="CB2" s="83">
        <f>IFERROR(VLOOKUP(CB1,$B$16:$AF$25,$U$13,FALSE),0)</f>
        <v>0</v>
      </c>
      <c r="CC2" s="84">
        <f>IFERROR(VLOOKUP(CB1,$B$16:$AF$25,$O$13,FALSE),0)</f>
        <v>0</v>
      </c>
      <c r="CD2" s="84">
        <f>IFERROR(VLOOKUP(CB1,$B$16:$AF$25,$V$13,FALSE),0)</f>
        <v>0</v>
      </c>
      <c r="CE2" s="84">
        <f>IFERROR(VLOOKUP(CB1,$B$16:$AF$25,$P$13,FALSE),0)</f>
        <v>0</v>
      </c>
      <c r="CF2" s="84">
        <f>IFERROR(VLOOKUP(CB1,$B$16:$AF$25,$Q$13,FALSE),0)</f>
        <v>0</v>
      </c>
      <c r="CG2" s="84">
        <f>IFERROR(VLOOKUP(CB1,$B$16:$AF$25,$R$13,FALSE),0)</f>
        <v>0</v>
      </c>
      <c r="CH2" s="85">
        <f>IFERROR(VLOOKUP(CB1,$B$16:$AF$25,$S$13,FALSE),0)</f>
        <v>0</v>
      </c>
      <c r="CI2" s="83">
        <f>IFERROR(VLOOKUP(CI1,$B$16:$AF$25,$U$13,FALSE),0)</f>
        <v>0</v>
      </c>
      <c r="CJ2" s="84">
        <f>IFERROR(VLOOKUP(CI1,$B$16:$AF$25,$O$13,FALSE),0)</f>
        <v>0</v>
      </c>
      <c r="CK2" s="84">
        <f>IFERROR(VLOOKUP(CI1,$B$16:$AF$25,$V$13,FALSE),0)</f>
        <v>0</v>
      </c>
      <c r="CL2" s="84">
        <f>IFERROR(VLOOKUP(CI1,$B$16:$AF$25,$P$13,FALSE),0)</f>
        <v>0</v>
      </c>
      <c r="CM2" s="84">
        <f>IFERROR(VLOOKUP(CI1,$B$16:$AF$25,$Q$13,FALSE),0)</f>
        <v>0</v>
      </c>
      <c r="CN2" s="84">
        <f>IFERROR(VLOOKUP(CI1,$B$16:$AF$25,$R$13,FALSE),0)</f>
        <v>0</v>
      </c>
      <c r="CO2" s="85">
        <f>IFERROR(VLOOKUP(CI1,$B$16:$AF$25,$S$13,FALSE),0)</f>
        <v>0</v>
      </c>
      <c r="CP2" s="83">
        <f>IFERROR(VLOOKUP(CP1,$B$16:$AF$25,$U$13,FALSE),0)</f>
        <v>0</v>
      </c>
      <c r="CQ2" s="84">
        <f>IFERROR(VLOOKUP(CP1,$B$16:$AF$25,$O$13,FALSE),0)</f>
        <v>0</v>
      </c>
      <c r="CR2" s="84">
        <f>IFERROR(VLOOKUP(CP1,$B$16:$AF$25,$V$13,FALSE),0)</f>
        <v>0</v>
      </c>
      <c r="CS2" s="84">
        <f>IFERROR(VLOOKUP(CP1,$B$16:$AF$25,$P$13,FALSE),0)</f>
        <v>0</v>
      </c>
      <c r="CT2" s="84">
        <f>IFERROR(VLOOKUP(CP1,$B$16:$AF$25,$Q$13,FALSE),0)</f>
        <v>0</v>
      </c>
      <c r="CU2" s="84">
        <f>IFERROR(VLOOKUP(CP1,$B$16:$AF$25,$R$13,FALSE),0)</f>
        <v>0</v>
      </c>
      <c r="CV2" s="85">
        <f>IFERROR(VLOOKUP(CP1,$B$16:$AF$25,$S$13,FALSE),0)</f>
        <v>0</v>
      </c>
      <c r="CW2" s="83">
        <f>IFERROR(VLOOKUP(CW1,$B$16:$AF$25,$U$13,FALSE),0)</f>
        <v>0</v>
      </c>
      <c r="CX2" s="84">
        <f>IFERROR(VLOOKUP(CW1,$B$16:$AF$25,$O$13,FALSE),0)</f>
        <v>0</v>
      </c>
      <c r="CY2" s="84">
        <f>IFERROR(VLOOKUP(CW1,$B$16:$AF$25,$V$13,FALSE),0)</f>
        <v>0</v>
      </c>
      <c r="CZ2" s="84">
        <f>IFERROR(VLOOKUP(CW1,$B$16:$AF$25,$P$13,FALSE),0)</f>
        <v>0</v>
      </c>
      <c r="DA2" s="84">
        <f>IFERROR(VLOOKUP(CW1,$B$16:$AF$25,$Q$13,FALSE),0)</f>
        <v>0</v>
      </c>
      <c r="DB2" s="84">
        <f>IFERROR(VLOOKUP(CW1,$B$16:$AF$25,$R$13,FALSE),0)</f>
        <v>0</v>
      </c>
      <c r="DC2" s="85">
        <f>IFERROR(VLOOKUP(CW1,$B$16:$AF$25,$S$13,FALSE),0)</f>
        <v>0</v>
      </c>
      <c r="DD2" s="83">
        <f>IFERROR(VLOOKUP(DD1,$B$16:$AF$25,$U$13,FALSE),0)</f>
        <v>0</v>
      </c>
      <c r="DE2" s="84">
        <f>IFERROR(VLOOKUP(DD1,$B$16:$AF$25,$O$13,FALSE),0)</f>
        <v>0</v>
      </c>
      <c r="DF2" s="84">
        <f>IFERROR(VLOOKUP(DD1,$B$16:$AF$25,$V$13,FALSE),0)</f>
        <v>0</v>
      </c>
      <c r="DG2" s="84">
        <f>IFERROR(VLOOKUP(DD1,$B$16:$AF$25,$P$13,FALSE),0)</f>
        <v>0</v>
      </c>
      <c r="DH2" s="84">
        <f>IFERROR(VLOOKUP(DD1,$B$16:$AF$25,$Q$13,FALSE),0)</f>
        <v>0</v>
      </c>
      <c r="DI2" s="84">
        <f>IFERROR(VLOOKUP(DD1,$B$16:$AF$25,$R$13,FALSE),0)</f>
        <v>0</v>
      </c>
      <c r="DJ2" s="85">
        <f>IFERROR(VLOOKUP(DD1,$B$16:$AF$25,$S$13,FALSE),0)</f>
        <v>0</v>
      </c>
      <c r="DK2" s="83">
        <f>IFERROR(VLOOKUP(DK1,$B$16:$AF$25,$U$13,FALSE),0)</f>
        <v>0</v>
      </c>
      <c r="DL2" s="84">
        <f>IFERROR(VLOOKUP(DK1,$B$16:$AF$25,$O$13,FALSE),0)</f>
        <v>0</v>
      </c>
      <c r="DM2" s="84">
        <f>IFERROR(VLOOKUP(DK1,$B$16:$AF$25,$V$13,FALSE),0)</f>
        <v>0</v>
      </c>
      <c r="DN2" s="84">
        <f>IFERROR(VLOOKUP(DK1,$B$16:$AF$25,$P$13,FALSE),0)</f>
        <v>0</v>
      </c>
      <c r="DO2" s="84">
        <f>IFERROR(VLOOKUP(DK1,$B$16:$AF$25,$Q$13,FALSE),0)</f>
        <v>0</v>
      </c>
      <c r="DP2" s="84">
        <f>IFERROR(VLOOKUP(DK1,$B$16:$AF$25,$R$13,FALSE),0)</f>
        <v>0</v>
      </c>
      <c r="DQ2" s="85">
        <f>IFERROR(VLOOKUP(DK1,$B$16:$AF$25,$S$13,FALSE),0)</f>
        <v>0</v>
      </c>
      <c r="DR2" s="83">
        <f>IFERROR(VLOOKUP(DR1,$B$16:$AF$25,$U$13,FALSE),0)</f>
        <v>0</v>
      </c>
      <c r="DS2" s="84">
        <f>IFERROR(VLOOKUP(DR1,$B$16:$AF$25,$O$13,FALSE),0)</f>
        <v>0</v>
      </c>
      <c r="DT2" s="84">
        <f>IFERROR(VLOOKUP(DR1,$B$16:$AF$25,$V$13,FALSE),0)</f>
        <v>0</v>
      </c>
      <c r="DU2" s="84">
        <f>IFERROR(VLOOKUP(DR1,$B$16:$AF$25,$P$13,FALSE),0)</f>
        <v>0</v>
      </c>
      <c r="DV2" s="84">
        <f>IFERROR(VLOOKUP(DR1,$B$16:$AF$25,$Q$13,FALSE),0)</f>
        <v>0</v>
      </c>
      <c r="DW2" s="84">
        <f>IFERROR(VLOOKUP(DR1,$B$16:$AF$25,$R$13,FALSE),0)</f>
        <v>0</v>
      </c>
      <c r="DX2" s="85">
        <f>IFERROR(VLOOKUP(DR1,$B$16:$AF$25,$S$13,FALSE),0)</f>
        <v>0</v>
      </c>
      <c r="DY2" s="83">
        <f>IFERROR(VLOOKUP(DY1,$B$16:$AF$25,$U$13,FALSE),0)</f>
        <v>0</v>
      </c>
      <c r="DZ2" s="84">
        <f>IFERROR(VLOOKUP(DY1,$B$16:$AF$25,$O$13,FALSE),0)</f>
        <v>0</v>
      </c>
      <c r="EA2" s="84">
        <f>IFERROR(VLOOKUP(DY1,$B$16:$AF$25,$V$13,FALSE),0)</f>
        <v>0</v>
      </c>
      <c r="EB2" s="84">
        <f>IFERROR(VLOOKUP(DY1,$B$16:$AF$25,$P$13,FALSE),0)</f>
        <v>0</v>
      </c>
      <c r="EC2" s="84">
        <f>IFERROR(VLOOKUP(DY1,$B$16:$AF$25,$Q$13,FALSE),0)</f>
        <v>0</v>
      </c>
      <c r="ED2" s="84">
        <f>IFERROR(VLOOKUP(DY1,$B$16:$AF$25,$R$13,FALSE),0)</f>
        <v>0</v>
      </c>
      <c r="EE2" s="85">
        <f>IFERROR(VLOOKUP(DY1,$B$16:$AF$25,$S$13,FALSE),0)</f>
        <v>0</v>
      </c>
      <c r="EF2" s="83">
        <f>IFERROR(VLOOKUP(EF1,$B$16:$AF$25,$U$13,FALSE),0)</f>
        <v>0</v>
      </c>
      <c r="EG2" s="84">
        <f>IFERROR(VLOOKUP(EF1,$B$16:$AF$25,$O$13,FALSE),0)</f>
        <v>0</v>
      </c>
      <c r="EH2" s="84">
        <f>IFERROR(VLOOKUP(EF1,$B$16:$AF$25,$V$13,FALSE),0)</f>
        <v>0</v>
      </c>
      <c r="EI2" s="84">
        <f>IFERROR(VLOOKUP(EF1,$B$16:$AF$25,$P$13,FALSE),0)</f>
        <v>0</v>
      </c>
      <c r="EJ2" s="84">
        <f>IFERROR(VLOOKUP(EF1,$B$16:$AF$25,$Q$13,FALSE),0)</f>
        <v>0</v>
      </c>
      <c r="EK2" s="84">
        <f>IFERROR(VLOOKUP(EF1,$B$16:$AF$25,$R$13,FALSE),0)</f>
        <v>0</v>
      </c>
      <c r="EL2" s="85">
        <f>IFERROR(VLOOKUP(EF1,$B$16:$AF$25,$S$13,FALSE),0)</f>
        <v>0</v>
      </c>
      <c r="EM2" s="83">
        <f>IFERROR(VLOOKUP(EM1,$B$16:$AF$25,$U$13,FALSE),0)</f>
        <v>0</v>
      </c>
      <c r="EN2" s="84">
        <f>IFERROR(VLOOKUP(EM1,$B$16:$AF$25,$O$13,FALSE),0)</f>
        <v>0</v>
      </c>
      <c r="EO2" s="84">
        <f>IFERROR(VLOOKUP(EM1,$B$16:$AF$25,$V$13,FALSE),0)</f>
        <v>0</v>
      </c>
      <c r="EP2" s="84">
        <f>IFERROR(VLOOKUP(EM1,$B$16:$AF$25,$P$13,FALSE),0)</f>
        <v>0</v>
      </c>
      <c r="EQ2" s="84">
        <f>IFERROR(VLOOKUP(EM1,$B$16:$AF$25,$Q$13,FALSE),0)</f>
        <v>0</v>
      </c>
      <c r="ER2" s="84">
        <f>IFERROR(VLOOKUP(EM1,$B$16:$AF$25,$R$13,FALSE),0)</f>
        <v>0</v>
      </c>
      <c r="ES2" s="85">
        <f>IFERROR(VLOOKUP(EM1,$B$16:$AF$25,$S$13,FALSE),0)</f>
        <v>0</v>
      </c>
      <c r="ET2" s="83">
        <f>IFERROR(VLOOKUP(ET1,$B$16:$AF$25,$U$13,FALSE),0)</f>
        <v>0</v>
      </c>
      <c r="EU2" s="84">
        <f>IFERROR(VLOOKUP(ET1,$B$16:$AF$25,$O$13,FALSE),0)</f>
        <v>0</v>
      </c>
      <c r="EV2" s="84">
        <f>IFERROR(VLOOKUP(ET1,$B$16:$AF$25,$V$13,FALSE),0)</f>
        <v>0</v>
      </c>
      <c r="EW2" s="84">
        <f>IFERROR(VLOOKUP(ET1,$B$16:$AF$25,$P$13,FALSE),0)</f>
        <v>0</v>
      </c>
      <c r="EX2" s="84">
        <f>IFERROR(VLOOKUP(ET1,$B$16:$AF$25,$Q$13,FALSE),0)</f>
        <v>0</v>
      </c>
      <c r="EY2" s="84">
        <f>IFERROR(VLOOKUP(ET1,$B$16:$AF$25,$R$13,FALSE),0)</f>
        <v>0</v>
      </c>
      <c r="EZ2" s="85">
        <f>IFERROR(VLOOKUP(ET1,$B$16:$AF$25,$S$13,FALSE),0)</f>
        <v>0</v>
      </c>
      <c r="FA2" s="83">
        <f>IFERROR(VLOOKUP(FA1,$B$16:$AF$25,$U$13,FALSE),0)</f>
        <v>0</v>
      </c>
      <c r="FB2" s="84">
        <f>IFERROR(VLOOKUP(FA1,$B$16:$AF$25,$O$13,FALSE),0)</f>
        <v>0</v>
      </c>
      <c r="FC2" s="84">
        <f>IFERROR(VLOOKUP(FA1,$B$16:$AF$25,$V$13,FALSE),0)</f>
        <v>0</v>
      </c>
      <c r="FD2" s="84">
        <f>IFERROR(VLOOKUP(FA1,$B$16:$AF$25,$P$13,FALSE),0)</f>
        <v>0</v>
      </c>
      <c r="FE2" s="84">
        <f>IFERROR(VLOOKUP(FA1,$B$16:$AF$25,$Q$13,FALSE),0)</f>
        <v>0</v>
      </c>
      <c r="FF2" s="84">
        <f>IFERROR(VLOOKUP(FA1,$B$16:$AF$25,$R$13,FALSE),0)</f>
        <v>0</v>
      </c>
      <c r="FG2" s="85">
        <f>IFERROR(VLOOKUP(FA1,$B$16:$AF$25,$S$13,FALSE),0)</f>
        <v>0</v>
      </c>
      <c r="FH2" s="83">
        <f>IFERROR(VLOOKUP(FH1,$B$16:$AF$25,$U$13,FALSE),0)</f>
        <v>0</v>
      </c>
      <c r="FI2" s="84">
        <f>IFERROR(VLOOKUP(FH1,$B$16:$AF$25,$O$13,FALSE),0)</f>
        <v>0</v>
      </c>
      <c r="FJ2" s="84">
        <f>IFERROR(VLOOKUP(FH1,$B$16:$AF$25,$V$13,FALSE),0)</f>
        <v>0</v>
      </c>
      <c r="FK2" s="84">
        <f>IFERROR(VLOOKUP(FH1,$B$16:$AF$25,$P$13,FALSE),0)</f>
        <v>0</v>
      </c>
      <c r="FL2" s="84">
        <f>IFERROR(VLOOKUP(FH1,$B$16:$AF$25,$Q$13,FALSE),0)</f>
        <v>0</v>
      </c>
      <c r="FM2" s="84">
        <f>IFERROR(VLOOKUP(FH1,$B$16:$AF$25,$R$13,FALSE),0)</f>
        <v>0</v>
      </c>
      <c r="FN2" s="85">
        <f>IFERROR(VLOOKUP(FH1,$B$16:$AF$25,$S$13,FALSE),0)</f>
        <v>0</v>
      </c>
      <c r="FO2" s="83">
        <f>IFERROR(VLOOKUP(FO1,$B$16:$AF$25,$U$13,FALSE),0)</f>
        <v>0</v>
      </c>
      <c r="FP2" s="84">
        <f>IFERROR(VLOOKUP(FO1,$B$16:$AF$25,$O$13,FALSE),0)</f>
        <v>0</v>
      </c>
      <c r="FQ2" s="84">
        <f>IFERROR(VLOOKUP(FO1,$B$16:$AF$25,$V$13,FALSE),0)</f>
        <v>0</v>
      </c>
      <c r="FR2" s="84">
        <f>IFERROR(VLOOKUP(FO1,$B$16:$AF$25,$P$13,FALSE),0)</f>
        <v>0</v>
      </c>
      <c r="FS2" s="84">
        <f>IFERROR(VLOOKUP(FO1,$B$16:$AF$25,$Q$13,FALSE),0)</f>
        <v>0</v>
      </c>
      <c r="FT2" s="84">
        <f>IFERROR(VLOOKUP(FO1,$B$16:$AF$25,$R$13,FALSE),0)</f>
        <v>0</v>
      </c>
      <c r="FU2" s="85">
        <f>IFERROR(VLOOKUP(FO1,$B$16:$AF$25,$S$13,FALSE),0)</f>
        <v>0</v>
      </c>
      <c r="FV2" s="83">
        <f>IFERROR(VLOOKUP(FV1,$B$16:$AF$25,$U$13,FALSE),0)</f>
        <v>0</v>
      </c>
      <c r="FW2" s="84">
        <f>IFERROR(VLOOKUP(FV1,$B$16:$AF$25,$O$13,FALSE),0)</f>
        <v>0</v>
      </c>
      <c r="FX2" s="84">
        <f>IFERROR(VLOOKUP(FV1,$B$16:$AF$25,$V$13,FALSE),0)</f>
        <v>0</v>
      </c>
      <c r="FY2" s="84">
        <f>IFERROR(VLOOKUP(FV1,$B$16:$AF$25,$P$13,FALSE),0)</f>
        <v>0</v>
      </c>
      <c r="FZ2" s="84">
        <f>IFERROR(VLOOKUP(FV1,$B$16:$AF$25,$Q$13,FALSE),0)</f>
        <v>0</v>
      </c>
      <c r="GA2" s="84">
        <f>IFERROR(VLOOKUP(FV1,$B$16:$AF$25,$R$13,FALSE),0)</f>
        <v>0</v>
      </c>
      <c r="GB2" s="85">
        <f>IFERROR(VLOOKUP(FV1,$B$16:$AF$25,$S$13,FALSE),0)</f>
        <v>0</v>
      </c>
      <c r="GC2" s="83">
        <f>IFERROR(VLOOKUP(GC1,$B$16:$AF$25,$U$13,FALSE),0)</f>
        <v>0</v>
      </c>
      <c r="GD2" s="84">
        <f>IFERROR(VLOOKUP(GC1,$B$16:$AF$25,$O$13,FALSE),0)</f>
        <v>0</v>
      </c>
      <c r="GE2" s="84">
        <f>IFERROR(VLOOKUP(GC1,$B$16:$AF$25,$V$13,FALSE),0)</f>
        <v>0</v>
      </c>
      <c r="GF2" s="84">
        <f>IFERROR(VLOOKUP(GC1,$B$16:$AF$25,$P$13,FALSE),0)</f>
        <v>0</v>
      </c>
      <c r="GG2" s="84">
        <f>IFERROR(VLOOKUP(GC1,$B$16:$AF$25,$Q$13,FALSE),0)</f>
        <v>0</v>
      </c>
      <c r="GH2" s="84">
        <f>IFERROR(VLOOKUP(GC1,$B$16:$AF$25,$R$13,FALSE),0)</f>
        <v>0</v>
      </c>
      <c r="GI2" s="85">
        <f>IFERROR(VLOOKUP(GC1,$B$16:$AF$25,$S$13,FALSE),0)</f>
        <v>0</v>
      </c>
      <c r="GJ2" s="83">
        <f>IFERROR(VLOOKUP(GJ1,$B$16:$AF$25,$U$13,FALSE),0)</f>
        <v>0</v>
      </c>
      <c r="GK2" s="84">
        <f>IFERROR(VLOOKUP(GJ1,$B$16:$AF$25,$O$13,FALSE),0)</f>
        <v>0</v>
      </c>
      <c r="GL2" s="84">
        <f>IFERROR(VLOOKUP(GJ1,$B$16:$AF$25,$V$13,FALSE),0)</f>
        <v>0</v>
      </c>
      <c r="GM2" s="84">
        <f>IFERROR(VLOOKUP(GJ1,$B$16:$AF$25,$P$13,FALSE),0)</f>
        <v>0</v>
      </c>
      <c r="GN2" s="84">
        <f>IFERROR(VLOOKUP(GJ1,$B$16:$AF$25,$Q$13,FALSE),0)</f>
        <v>0</v>
      </c>
      <c r="GO2" s="84">
        <f>IFERROR(VLOOKUP(GJ1,$B$16:$AF$25,$R$13,FALSE),0)</f>
        <v>0</v>
      </c>
      <c r="GP2" s="85">
        <f>IFERROR(VLOOKUP(GJ1,$B$16:$AF$25,$S$13,FALSE),0)</f>
        <v>0</v>
      </c>
      <c r="GQ2" s="83">
        <f>IFERROR(VLOOKUP(GQ1,$B$16:$AF$25,$U$13,FALSE),0)</f>
        <v>0</v>
      </c>
      <c r="GR2" s="84">
        <f>IFERROR(VLOOKUP(GQ1,$B$16:$AF$25,$O$13,FALSE),0)</f>
        <v>0</v>
      </c>
      <c r="GS2" s="84">
        <f>IFERROR(VLOOKUP(GQ1,$B$16:$AF$25,$V$13,FALSE),0)</f>
        <v>0</v>
      </c>
      <c r="GT2" s="84">
        <f>IFERROR(VLOOKUP(GQ1,$B$16:$AF$25,$P$13,FALSE),0)</f>
        <v>0</v>
      </c>
      <c r="GU2" s="84">
        <f>IFERROR(VLOOKUP(GQ1,$B$16:$AF$25,$Q$13,FALSE),0)</f>
        <v>0</v>
      </c>
      <c r="GV2" s="84">
        <f>IFERROR(VLOOKUP(GQ1,$B$16:$AF$25,$R$13,FALSE),0)</f>
        <v>0</v>
      </c>
      <c r="GW2" s="85">
        <f>IFERROR(VLOOKUP(GQ1,$B$16:$AF$25,$S$13,FALSE),0)</f>
        <v>0</v>
      </c>
      <c r="GX2" s="83">
        <f>IFERROR(VLOOKUP(GX1,$B$16:$AF$25,$U$13,FALSE),0)</f>
        <v>0</v>
      </c>
      <c r="GY2" s="84">
        <f>IFERROR(VLOOKUP(GX1,$B$16:$AF$25,$O$13,FALSE),0)</f>
        <v>0</v>
      </c>
      <c r="GZ2" s="84">
        <f>IFERROR(VLOOKUP(GX1,$B$16:$AF$25,$V$13,FALSE),0)</f>
        <v>0</v>
      </c>
      <c r="HA2" s="84">
        <f>IFERROR(VLOOKUP(GX1,$B$16:$AF$25,$P$13,FALSE),0)</f>
        <v>0</v>
      </c>
      <c r="HB2" s="84">
        <f>IFERROR(VLOOKUP(GX1,$B$16:$AF$25,$Q$13,FALSE),0)</f>
        <v>0</v>
      </c>
      <c r="HC2" s="84">
        <f>IFERROR(VLOOKUP(GX1,$B$16:$AF$25,$R$13,FALSE),0)</f>
        <v>0</v>
      </c>
      <c r="HD2" s="85">
        <f>IFERROR(VLOOKUP(GX1,$B$16:$AF$25,$S$13,FALSE),0)</f>
        <v>0</v>
      </c>
      <c r="HE2" s="83">
        <f>IFERROR(VLOOKUP(HE1,$B$16:$AF$25,$U$13,FALSE),0)</f>
        <v>0</v>
      </c>
      <c r="HF2" s="84">
        <f>IFERROR(VLOOKUP(HE1,$B$16:$AF$25,$O$13,FALSE),0)</f>
        <v>0</v>
      </c>
      <c r="HG2" s="84">
        <f>IFERROR(VLOOKUP(HE1,$B$16:$AF$25,$V$13,FALSE),0)</f>
        <v>0</v>
      </c>
      <c r="HH2" s="84">
        <f>IFERROR(VLOOKUP(HE1,$B$16:$AF$25,$P$13,FALSE),0)</f>
        <v>0</v>
      </c>
      <c r="HI2" s="84">
        <f>IFERROR(VLOOKUP(HE1,$B$16:$AF$25,$Q$13,FALSE),0)</f>
        <v>0</v>
      </c>
      <c r="HJ2" s="84">
        <f>IFERROR(VLOOKUP(HE1,$B$16:$AF$25,$R$13,FALSE),0)</f>
        <v>0</v>
      </c>
      <c r="HK2" s="85">
        <f>IFERROR(VLOOKUP(HE1,$B$16:$AF$25,$S$13,FALSE),0)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AG7" s="80">
        <v>225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AL8" s="1"/>
      <c r="AM8" s="1"/>
      <c r="AN8" s="1"/>
      <c r="AO8" s="1"/>
      <c r="AP8" s="1" t="s">
        <v>228</v>
      </c>
      <c r="AQ8" s="1"/>
      <c r="AR8" s="1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</row>
    <row r="10" spans="1:221" ht="15" x14ac:dyDescent="0.2">
      <c r="A10" s="6" t="s">
        <v>207</v>
      </c>
      <c r="B10" s="6"/>
      <c r="D10" s="141"/>
      <c r="E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21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</row>
    <row r="12" spans="1:221" x14ac:dyDescent="0.25">
      <c r="A12" s="6" t="s">
        <v>4</v>
      </c>
      <c r="B12" s="6"/>
      <c r="D12" s="92"/>
      <c r="N12" s="10"/>
      <c r="O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89"/>
      <c r="J14" s="389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204"/>
      <c r="J15" s="134"/>
      <c r="K15" s="134"/>
      <c r="L15" s="135"/>
      <c r="M15" s="143"/>
      <c r="N15" s="134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9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205"/>
      <c r="J16" s="205"/>
      <c r="K16" s="147"/>
      <c r="L16" s="148"/>
      <c r="M16" s="149"/>
      <c r="N16" s="147"/>
      <c r="O16" s="33">
        <f t="shared" ref="O16:O25" si="4"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27">
        <f>+O16-Q16</f>
        <v>0</v>
      </c>
      <c r="X16" s="97"/>
      <c r="Y16" s="97"/>
      <c r="Z16" s="97"/>
      <c r="AA16" s="95"/>
      <c r="AB16" s="95"/>
      <c r="AC16" s="95"/>
      <c r="AD16" s="95"/>
      <c r="AE16" s="17">
        <f t="shared" ref="AE16:AE25" si="5">SUM(X16:AD16)</f>
        <v>0</v>
      </c>
      <c r="AF16" s="19">
        <f t="shared" ref="AF16:AF25" si="6">+W16-AE16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1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82"/>
      <c r="J17" s="182"/>
      <c r="K17" s="147"/>
      <c r="L17" s="148"/>
      <c r="M17" s="149"/>
      <c r="N17" s="147"/>
      <c r="O17" s="33">
        <f t="shared" si="4"/>
        <v>0</v>
      </c>
      <c r="P17" s="95"/>
      <c r="Q17" s="29">
        <f t="shared" ref="Q17:Q25" si="7">+SUM(L17:N17)</f>
        <v>0</v>
      </c>
      <c r="R17" s="35">
        <f t="shared" ref="R17:R25" si="8">IF(P17&gt;O17,P17-Q17-O17,0)</f>
        <v>0</v>
      </c>
      <c r="S17" s="36">
        <v>0</v>
      </c>
      <c r="U17" s="88"/>
      <c r="V17" s="19">
        <f t="shared" ref="V17:V25" si="9">U17-O17</f>
        <v>0</v>
      </c>
      <c r="W17" s="15">
        <f t="shared" ref="W17:W25" si="10">+O17-Q17</f>
        <v>0</v>
      </c>
      <c r="X17" s="97"/>
      <c r="Y17" s="97"/>
      <c r="Z17" s="97"/>
      <c r="AA17" s="95"/>
      <c r="AB17" s="95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1">AE17-N17</f>
        <v>0</v>
      </c>
    </row>
    <row r="18" spans="1:33" s="18" customFormat="1" ht="21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206"/>
      <c r="J18" s="206"/>
      <c r="K18" s="147"/>
      <c r="L18" s="148"/>
      <c r="M18" s="149"/>
      <c r="N18" s="147"/>
      <c r="O18" s="33">
        <f t="shared" si="4"/>
        <v>0</v>
      </c>
      <c r="P18" s="95"/>
      <c r="Q18" s="29">
        <f t="shared" si="7"/>
        <v>0</v>
      </c>
      <c r="R18" s="35">
        <f t="shared" si="8"/>
        <v>0</v>
      </c>
      <c r="S18" s="36">
        <f t="shared" ref="S18:S25" si="12">IF(P18="",0,IF(O18&gt;P18,O18-P18-Q18,0))</f>
        <v>0</v>
      </c>
      <c r="U18" s="88"/>
      <c r="V18" s="19">
        <f t="shared" si="9"/>
        <v>0</v>
      </c>
      <c r="W18" s="15">
        <f t="shared" si="10"/>
        <v>0</v>
      </c>
      <c r="X18" s="95"/>
      <c r="Y18" s="97"/>
      <c r="Z18" s="97"/>
      <c r="AA18" s="95"/>
      <c r="AB18" s="95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1"/>
        <v>0</v>
      </c>
    </row>
    <row r="19" spans="1:33" s="18" customFormat="1" ht="21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82"/>
      <c r="J19" s="182"/>
      <c r="K19" s="147"/>
      <c r="L19" s="148"/>
      <c r="M19" s="149"/>
      <c r="N19" s="147"/>
      <c r="O19" s="33">
        <f t="shared" si="4"/>
        <v>0</v>
      </c>
      <c r="P19" s="95"/>
      <c r="Q19" s="29">
        <f t="shared" si="7"/>
        <v>0</v>
      </c>
      <c r="R19" s="35">
        <f t="shared" si="8"/>
        <v>0</v>
      </c>
      <c r="S19" s="36">
        <f t="shared" si="12"/>
        <v>0</v>
      </c>
      <c r="T19" s="20"/>
      <c r="U19" s="89"/>
      <c r="V19" s="19">
        <f t="shared" si="9"/>
        <v>0</v>
      </c>
      <c r="W19" s="15">
        <f t="shared" si="10"/>
        <v>0</v>
      </c>
      <c r="X19" s="95"/>
      <c r="Y19" s="97"/>
      <c r="Z19" s="97"/>
      <c r="AA19" s="95"/>
      <c r="AB19" s="95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1"/>
        <v>0</v>
      </c>
    </row>
    <row r="20" spans="1:33" s="18" customFormat="1" ht="21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82"/>
      <c r="J20" s="182"/>
      <c r="K20" s="147"/>
      <c r="L20" s="148"/>
      <c r="M20" s="149"/>
      <c r="N20" s="147"/>
      <c r="O20" s="33">
        <f t="shared" si="4"/>
        <v>0</v>
      </c>
      <c r="P20" s="95"/>
      <c r="Q20" s="29">
        <f t="shared" si="7"/>
        <v>0</v>
      </c>
      <c r="R20" s="35">
        <f t="shared" si="8"/>
        <v>0</v>
      </c>
      <c r="S20" s="36">
        <f t="shared" si="12"/>
        <v>0</v>
      </c>
      <c r="U20" s="88"/>
      <c r="V20" s="19">
        <f t="shared" si="9"/>
        <v>0</v>
      </c>
      <c r="W20" s="15">
        <f t="shared" si="10"/>
        <v>0</v>
      </c>
      <c r="X20" s="95"/>
      <c r="Y20" s="98"/>
      <c r="Z20" s="98"/>
      <c r="AA20" s="95"/>
      <c r="AB20" s="95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1"/>
        <v>0</v>
      </c>
    </row>
    <row r="21" spans="1:33" s="18" customFormat="1" ht="24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82"/>
      <c r="J21" s="220"/>
      <c r="K21" s="147"/>
      <c r="L21" s="148"/>
      <c r="M21" s="149"/>
      <c r="N21" s="147"/>
      <c r="O21" s="33">
        <f t="shared" si="4"/>
        <v>0</v>
      </c>
      <c r="P21" s="95"/>
      <c r="Q21" s="29">
        <f t="shared" si="7"/>
        <v>0</v>
      </c>
      <c r="R21" s="35">
        <f t="shared" si="8"/>
        <v>0</v>
      </c>
      <c r="S21" s="36">
        <f t="shared" si="12"/>
        <v>0</v>
      </c>
      <c r="U21" s="88"/>
      <c r="V21" s="19">
        <f t="shared" si="9"/>
        <v>0</v>
      </c>
      <c r="W21" s="15">
        <f t="shared" si="10"/>
        <v>0</v>
      </c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1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82"/>
      <c r="J22" s="182"/>
      <c r="K22" s="147"/>
      <c r="L22" s="152"/>
      <c r="M22" s="150"/>
      <c r="N22" s="147"/>
      <c r="O22" s="33">
        <f t="shared" si="4"/>
        <v>0</v>
      </c>
      <c r="P22" s="95"/>
      <c r="Q22" s="29">
        <f t="shared" si="7"/>
        <v>0</v>
      </c>
      <c r="R22" s="35">
        <f t="shared" si="8"/>
        <v>0</v>
      </c>
      <c r="S22" s="36">
        <f t="shared" si="12"/>
        <v>0</v>
      </c>
      <c r="U22" s="88"/>
      <c r="V22" s="19">
        <f t="shared" si="9"/>
        <v>0</v>
      </c>
      <c r="W22" s="15">
        <f t="shared" si="10"/>
        <v>0</v>
      </c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1"/>
        <v>0</v>
      </c>
    </row>
    <row r="23" spans="1:33" s="18" customFormat="1" ht="18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82"/>
      <c r="J23" s="182"/>
      <c r="K23" s="147"/>
      <c r="L23" s="152"/>
      <c r="M23" s="150"/>
      <c r="N23" s="147"/>
      <c r="O23" s="33">
        <f t="shared" si="4"/>
        <v>0</v>
      </c>
      <c r="P23" s="95"/>
      <c r="Q23" s="29">
        <f t="shared" si="7"/>
        <v>0</v>
      </c>
      <c r="R23" s="35">
        <f t="shared" si="8"/>
        <v>0</v>
      </c>
      <c r="S23" s="36">
        <f t="shared" si="12"/>
        <v>0</v>
      </c>
      <c r="U23" s="88"/>
      <c r="V23" s="19">
        <f t="shared" si="9"/>
        <v>0</v>
      </c>
      <c r="W23" s="15">
        <f t="shared" si="10"/>
        <v>0</v>
      </c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1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82"/>
      <c r="K24" s="147"/>
      <c r="L24" s="152"/>
      <c r="M24" s="150"/>
      <c r="N24" s="147"/>
      <c r="O24" s="33">
        <f t="shared" si="4"/>
        <v>0</v>
      </c>
      <c r="P24" s="95"/>
      <c r="Q24" s="29">
        <f t="shared" si="7"/>
        <v>0</v>
      </c>
      <c r="R24" s="35">
        <f t="shared" si="8"/>
        <v>0</v>
      </c>
      <c r="S24" s="36">
        <f t="shared" si="12"/>
        <v>0</v>
      </c>
      <c r="U24" s="88"/>
      <c r="V24" s="19">
        <f t="shared" si="9"/>
        <v>0</v>
      </c>
      <c r="W24" s="15">
        <f t="shared" si="10"/>
        <v>0</v>
      </c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1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83"/>
      <c r="K25" s="156"/>
      <c r="L25" s="153"/>
      <c r="M25" s="155"/>
      <c r="N25" s="156"/>
      <c r="O25" s="33">
        <f t="shared" si="4"/>
        <v>0</v>
      </c>
      <c r="P25" s="39"/>
      <c r="Q25" s="29">
        <f t="shared" si="7"/>
        <v>0</v>
      </c>
      <c r="R25" s="35">
        <f t="shared" si="8"/>
        <v>0</v>
      </c>
      <c r="S25" s="36">
        <f t="shared" si="12"/>
        <v>0</v>
      </c>
      <c r="U25" s="88"/>
      <c r="V25" s="19">
        <f t="shared" si="9"/>
        <v>0</v>
      </c>
      <c r="W25" s="15">
        <f t="shared" si="10"/>
        <v>0</v>
      </c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1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33" s="18" customFormat="1" x14ac:dyDescent="0.25">
      <c r="A27" s="105"/>
      <c r="B27" s="23"/>
      <c r="C27" s="45"/>
      <c r="D27" s="46"/>
      <c r="E27" s="28"/>
      <c r="F27" s="28"/>
      <c r="G27" s="17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33" s="18" customFormat="1" x14ac:dyDescent="0.25">
      <c r="A28" s="105"/>
      <c r="B28" s="23"/>
      <c r="C28" s="45"/>
      <c r="D28" s="46"/>
      <c r="E28" s="28"/>
      <c r="F28" s="28"/>
      <c r="G28" s="186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34"/>
      <c r="S28" s="47"/>
    </row>
    <row r="29" spans="1:33" s="18" customFormat="1" x14ac:dyDescent="0.25">
      <c r="A29" s="105"/>
      <c r="B29" s="23"/>
      <c r="C29" s="45"/>
      <c r="D29" s="46"/>
      <c r="E29" s="28"/>
      <c r="F29" s="28"/>
      <c r="G29" s="186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34"/>
      <c r="S29" s="47"/>
    </row>
    <row r="30" spans="1:33" s="18" customFormat="1" ht="13.5" thickBot="1" x14ac:dyDescent="0.3">
      <c r="A30" s="187"/>
      <c r="B30" s="49"/>
      <c r="C30" s="50"/>
      <c r="D30" s="51"/>
      <c r="E30" s="52"/>
      <c r="F30" s="52"/>
      <c r="G30" s="52"/>
      <c r="H30" s="179"/>
      <c r="I30" s="179"/>
      <c r="J30" s="179"/>
      <c r="K30" s="52"/>
      <c r="L30" s="52"/>
      <c r="M30" s="52"/>
      <c r="N30" s="52"/>
      <c r="O30" s="52"/>
      <c r="P30" s="52"/>
      <c r="Q30" s="52"/>
      <c r="R30" s="53"/>
      <c r="S30" s="54"/>
    </row>
    <row r="31" spans="1:33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</row>
    <row r="32" spans="1:33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44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3:44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341"/>
      <c r="Q34" s="341"/>
      <c r="R34" s="341"/>
      <c r="S34" s="341"/>
    </row>
    <row r="35" spans="3:44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342" t="s">
        <v>20</v>
      </c>
      <c r="Q35" s="342"/>
      <c r="R35" s="342"/>
      <c r="S35" s="342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3:44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AL37" s="1"/>
      <c r="AM37" s="1"/>
      <c r="AN37" s="1"/>
      <c r="AO37" s="1"/>
      <c r="AP37" s="1"/>
      <c r="AQ37" s="1"/>
      <c r="AR37" s="1"/>
    </row>
    <row r="38" spans="3:44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AL38" s="1"/>
      <c r="AM38" s="1"/>
      <c r="AN38" s="1"/>
      <c r="AO38" s="1"/>
      <c r="AP38" s="1"/>
      <c r="AQ38" s="1"/>
      <c r="AR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"/>
    <protectedRange sqref="B16:B21 U16:U25 E15:N25 X15:AD25 B23:B25" name="Rango1"/>
    <protectedRange sqref="S7:S10" name="Rango1_3_1_1"/>
    <protectedRange sqref="Q7:R10 D7:D12" name="Rango1_3_2"/>
  </protectedRanges>
  <mergeCells count="227">
    <mergeCell ref="A1:D5"/>
    <mergeCell ref="E1:P2"/>
    <mergeCell ref="Q1:S1"/>
    <mergeCell ref="AL1:AR1"/>
    <mergeCell ref="AS1:AY1"/>
    <mergeCell ref="AZ1:BF1"/>
    <mergeCell ref="E3:P4"/>
    <mergeCell ref="Q3:S3"/>
    <mergeCell ref="Q4:S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Q2:S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P5"/>
    <mergeCell ref="Q5:S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P34:Q34"/>
    <mergeCell ref="R34:S34"/>
    <mergeCell ref="P35:S35"/>
    <mergeCell ref="E14:K14"/>
    <mergeCell ref="L14:N14"/>
    <mergeCell ref="O14:Q14"/>
    <mergeCell ref="R14:S14"/>
    <mergeCell ref="W14:AF14"/>
  </mergeCells>
  <phoneticPr fontId="15" type="noConversion"/>
  <conditionalFormatting sqref="D8">
    <cfRule type="duplicateValues" dxfId="619" priority="3"/>
  </conditionalFormatting>
  <conditionalFormatting sqref="Q7">
    <cfRule type="duplicateValues" dxfId="618" priority="2"/>
  </conditionalFormatting>
  <conditionalFormatting sqref="Q8">
    <cfRule type="duplicateValues" dxfId="617" priority="1"/>
  </conditionalFormatting>
  <conditionalFormatting sqref="V16:AF25">
    <cfRule type="cellIs" dxfId="616" priority="7" operator="equal">
      <formula>0</formula>
    </cfRule>
  </conditionalFormatting>
  <conditionalFormatting sqref="AF16:AF25">
    <cfRule type="cellIs" dxfId="615" priority="6" operator="lessThan">
      <formula>0</formula>
    </cfRule>
  </conditionalFormatting>
  <conditionalFormatting sqref="AG16:AG25">
    <cfRule type="cellIs" dxfId="614" priority="4" operator="lessThan">
      <formula>0</formula>
    </cfRule>
    <cfRule type="cellIs" dxfId="613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ignoredErrors>
    <ignoredError sqref="Q21" formulaRange="1"/>
  </ignoredError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HM38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X15" sqref="X15:Z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42578125" style="1" bestFit="1" customWidth="1"/>
    <col min="9" max="12" width="4.42578125" style="1" customWidth="1"/>
    <col min="13" max="13" width="4.5703125" style="1" customWidth="1"/>
    <col min="14" max="14" width="3.140625" style="1" customWidth="1"/>
    <col min="15" max="15" width="9" style="1" customWidth="1"/>
    <col min="16" max="16" width="10.140625" style="1" customWidth="1"/>
    <col min="17" max="17" width="12.7109375" style="1" bestFit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25" width="4.5703125" style="1" customWidth="1"/>
    <col min="26" max="28" width="6.5703125" style="1" customWidth="1"/>
    <col min="29" max="29" width="6" style="1" customWidth="1"/>
    <col min="30" max="30" width="5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AG2" s="80">
        <v>226</v>
      </c>
      <c r="AH2" s="80">
        <f>D8</f>
        <v>0</v>
      </c>
      <c r="AI2" s="80">
        <f>Q10</f>
        <v>0</v>
      </c>
      <c r="AJ2" s="80">
        <f>Q9</f>
        <v>0</v>
      </c>
      <c r="AK2" s="82">
        <f>Q7</f>
        <v>0</v>
      </c>
      <c r="AL2" s="83">
        <f>IFERROR(VLOOKUP(AL1,$B$16:$AF$25,$U$13,FALSE),0)</f>
        <v>0</v>
      </c>
      <c r="AM2" s="84">
        <f>IFERROR(VLOOKUP(AL1,$B$16:$AF$25,$O$13,FALSE),0)</f>
        <v>0</v>
      </c>
      <c r="AN2" s="84">
        <f>IFERROR(VLOOKUP(AL1,$B$16:$AF$25,$V$13,FALSE),0)</f>
        <v>0</v>
      </c>
      <c r="AO2" s="84">
        <f>IFERROR(VLOOKUP(AL1,$B$16:$AF$25,$P$13,FALSE),0)</f>
        <v>0</v>
      </c>
      <c r="AP2" s="84">
        <f>IFERROR(VLOOKUP(AL1,$B$16:$AF$25,$Q$13,FALSE),0)</f>
        <v>0</v>
      </c>
      <c r="AQ2" s="84">
        <f>IFERROR(VLOOKUP(AL1,$B$16:$AF$25,$R$13,FALSE),0)</f>
        <v>0</v>
      </c>
      <c r="AR2" s="85">
        <f>IFERROR(VLOOKUP(AL1,$B$16:$AF$25,$S$13,FALSE),0)</f>
        <v>0</v>
      </c>
      <c r="AS2" s="83">
        <f>IFERROR(VLOOKUP(AS1,$B$16:$AF$25,$U$13,FALSE),0)</f>
        <v>0</v>
      </c>
      <c r="AT2" s="84">
        <f>IFERROR(VLOOKUP(AS1,$B$16:$AF$25,$O$13,FALSE),0)</f>
        <v>0</v>
      </c>
      <c r="AU2" s="84">
        <f>IFERROR(VLOOKUP(AS1,$B$16:$AF$25,$V$13,FALSE),0)</f>
        <v>0</v>
      </c>
      <c r="AV2" s="84">
        <f>IFERROR(VLOOKUP(AS1,$B$16:$AF$25,$P$13,FALSE),0)</f>
        <v>0</v>
      </c>
      <c r="AW2" s="84">
        <f>IFERROR(VLOOKUP(AS1,$B$16:$AF$25,$Q$13,FALSE),0)</f>
        <v>0</v>
      </c>
      <c r="AX2" s="84">
        <f>IFERROR(VLOOKUP(AS1,$B$16:$AF$25,$R$13,FALSE),0)</f>
        <v>0</v>
      </c>
      <c r="AY2" s="85">
        <f>IFERROR(VLOOKUP(AS1,$B$16:$AF$25,$S$13,FALSE),0)</f>
        <v>0</v>
      </c>
      <c r="AZ2" s="83">
        <f>IFERROR(VLOOKUP(AZ1,$B$16:$AF$25,$U$13,FALSE),0)</f>
        <v>0</v>
      </c>
      <c r="BA2" s="84">
        <f>IFERROR(VLOOKUP(AZ1,$B$16:$AF$25,$O$13,FALSE),0)</f>
        <v>0</v>
      </c>
      <c r="BB2" s="84">
        <f>IFERROR(VLOOKUP(AZ1,$B$16:$AF$25,$V$13,FALSE),0)</f>
        <v>0</v>
      </c>
      <c r="BC2" s="84">
        <f>IFERROR(VLOOKUP(AZ1,$B$16:$AF$25,$P$13,FALSE),0)</f>
        <v>0</v>
      </c>
      <c r="BD2" s="84">
        <f>IFERROR(VLOOKUP(AZ1,$B$16:$AF$25,$Q$13,FALSE),0)</f>
        <v>0</v>
      </c>
      <c r="BE2" s="84">
        <f>IFERROR(VLOOKUP(AZ1,$B$16:$AF$25,$R$13,FALSE),0)</f>
        <v>0</v>
      </c>
      <c r="BF2" s="85">
        <f>IFERROR(VLOOKUP(AZ1,$B$16:$AF$25,$S$13,FALSE),0)</f>
        <v>0</v>
      </c>
      <c r="BG2" s="83">
        <f>IFERROR(VLOOKUP(BG1,$B$16:$AF$25,$U$13,FALSE),0)</f>
        <v>0</v>
      </c>
      <c r="BH2" s="84">
        <f>IFERROR(VLOOKUP(BG1,$B$16:$AF$25,$O$13,FALSE),0)</f>
        <v>0</v>
      </c>
      <c r="BI2" s="84">
        <f>IFERROR(VLOOKUP(BG1,$B$16:$AF$25,$V$13,FALSE),0)</f>
        <v>0</v>
      </c>
      <c r="BJ2" s="84">
        <f>IFERROR(VLOOKUP(BG1,$B$16:$AF$25,$P$13,FALSE),0)</f>
        <v>0</v>
      </c>
      <c r="BK2" s="84">
        <f>IFERROR(VLOOKUP(BG1,$B$16:$AF$25,$Q$13,FALSE),0)</f>
        <v>0</v>
      </c>
      <c r="BL2" s="84">
        <f>IFERROR(VLOOKUP(BG1,$B$16:$AF$25,$R$13,FALSE),0)</f>
        <v>0</v>
      </c>
      <c r="BM2" s="85">
        <f>IFERROR(VLOOKUP(BG1,$B$16:$AF$25,$S$13,FALSE),0)</f>
        <v>0</v>
      </c>
      <c r="BN2" s="83">
        <f>IFERROR(VLOOKUP(BN1,$B$16:$AF$25,$U$13,FALSE),0)</f>
        <v>0</v>
      </c>
      <c r="BO2" s="84">
        <f>IFERROR(VLOOKUP(BN1,$B$16:$AF$25,$O$13,FALSE),0)</f>
        <v>0</v>
      </c>
      <c r="BP2" s="84">
        <f>IFERROR(VLOOKUP(BN1,$B$16:$AF$25,$V$13,FALSE),0)</f>
        <v>0</v>
      </c>
      <c r="BQ2" s="84">
        <f>IFERROR(VLOOKUP(BN1,$B$16:$AF$25,$P$13,FALSE),0)</f>
        <v>0</v>
      </c>
      <c r="BR2" s="84">
        <f>IFERROR(VLOOKUP(BN1,$B$16:$AF$25,$Q$13,FALSE),0)</f>
        <v>0</v>
      </c>
      <c r="BS2" s="84">
        <f>IFERROR(VLOOKUP(BN1,$B$16:$AF$25,$R$13,FALSE),0)</f>
        <v>0</v>
      </c>
      <c r="BT2" s="85">
        <f>IFERROR(VLOOKUP(BN1,$B$16:$AF$25,$S$13,FALSE),0)</f>
        <v>0</v>
      </c>
      <c r="BU2" s="83">
        <f>IFERROR(VLOOKUP(BU1,$B$16:$AF$25,$U$13,FALSE),0)</f>
        <v>0</v>
      </c>
      <c r="BV2" s="84">
        <f>IFERROR(VLOOKUP(BU1,$B$16:$AF$25,$O$13,FALSE),0)</f>
        <v>0</v>
      </c>
      <c r="BW2" s="84">
        <f>IFERROR(VLOOKUP(BU1,$B$16:$AF$25,$V$13,FALSE),0)</f>
        <v>0</v>
      </c>
      <c r="BX2" s="84">
        <f>IFERROR(VLOOKUP(BU1,$B$16:$AF$25,$P$13,FALSE),0)</f>
        <v>0</v>
      </c>
      <c r="BY2" s="84">
        <f>IFERROR(VLOOKUP(BU1,$B$16:$AF$25,$Q$13,FALSE),0)</f>
        <v>0</v>
      </c>
      <c r="BZ2" s="84">
        <f>IFERROR(VLOOKUP(BU1,$B$16:$AF$25,$R$13,FALSE),0)</f>
        <v>0</v>
      </c>
      <c r="CA2" s="85">
        <f>IFERROR(VLOOKUP(BU1,$B$16:$AF$25,$S$13,FALSE),0)</f>
        <v>0</v>
      </c>
      <c r="CB2" s="83">
        <f>IFERROR(VLOOKUP(CB1,$B$16:$AF$25,$U$13,FALSE),0)</f>
        <v>0</v>
      </c>
      <c r="CC2" s="84">
        <f>IFERROR(VLOOKUP(CB1,$B$16:$AF$25,$O$13,FALSE),0)</f>
        <v>0</v>
      </c>
      <c r="CD2" s="84">
        <f>IFERROR(VLOOKUP(CB1,$B$16:$AF$25,$V$13,FALSE),0)</f>
        <v>0</v>
      </c>
      <c r="CE2" s="84">
        <f>IFERROR(VLOOKUP(CB1,$B$16:$AF$25,$P$13,FALSE),0)</f>
        <v>0</v>
      </c>
      <c r="CF2" s="84">
        <f>IFERROR(VLOOKUP(CB1,$B$16:$AF$25,$Q$13,FALSE),0)</f>
        <v>0</v>
      </c>
      <c r="CG2" s="84">
        <f>IFERROR(VLOOKUP(CB1,$B$16:$AF$25,$R$13,FALSE),0)</f>
        <v>0</v>
      </c>
      <c r="CH2" s="85">
        <f>IFERROR(VLOOKUP(CB1,$B$16:$AF$25,$S$13,FALSE),0)</f>
        <v>0</v>
      </c>
      <c r="CI2" s="83">
        <f>IFERROR(VLOOKUP(CI1,$B$16:$AF$25,$U$13,FALSE),0)</f>
        <v>0</v>
      </c>
      <c r="CJ2" s="84">
        <f>IFERROR(VLOOKUP(CI1,$B$16:$AF$25,$O$13,FALSE),0)</f>
        <v>0</v>
      </c>
      <c r="CK2" s="84">
        <f>IFERROR(VLOOKUP(CI1,$B$16:$AF$25,$V$13,FALSE),0)</f>
        <v>0</v>
      </c>
      <c r="CL2" s="84">
        <f>IFERROR(VLOOKUP(CI1,$B$16:$AF$25,$P$13,FALSE),0)</f>
        <v>0</v>
      </c>
      <c r="CM2" s="84">
        <f>IFERROR(VLOOKUP(CI1,$B$16:$AF$25,$Q$13,FALSE),0)</f>
        <v>0</v>
      </c>
      <c r="CN2" s="84">
        <f>IFERROR(VLOOKUP(CI1,$B$16:$AF$25,$R$13,FALSE),0)</f>
        <v>0</v>
      </c>
      <c r="CO2" s="85">
        <f>IFERROR(VLOOKUP(CI1,$B$16:$AF$25,$S$13,FALSE),0)</f>
        <v>0</v>
      </c>
      <c r="CP2" s="83">
        <f>IFERROR(VLOOKUP(CP1,$B$16:$AF$25,$U$13,FALSE),0)</f>
        <v>0</v>
      </c>
      <c r="CQ2" s="84">
        <f>IFERROR(VLOOKUP(CP1,$B$16:$AF$25,$O$13,FALSE),0)</f>
        <v>0</v>
      </c>
      <c r="CR2" s="84">
        <f>IFERROR(VLOOKUP(CP1,$B$16:$AF$25,$V$13,FALSE),0)</f>
        <v>0</v>
      </c>
      <c r="CS2" s="84">
        <f>IFERROR(VLOOKUP(CP1,$B$16:$AF$25,$P$13,FALSE),0)</f>
        <v>0</v>
      </c>
      <c r="CT2" s="84">
        <f>IFERROR(VLOOKUP(CP1,$B$16:$AF$25,$Q$13,FALSE),0)</f>
        <v>0</v>
      </c>
      <c r="CU2" s="84">
        <f>IFERROR(VLOOKUP(CP1,$B$16:$AF$25,$R$13,FALSE),0)</f>
        <v>0</v>
      </c>
      <c r="CV2" s="85">
        <f>IFERROR(VLOOKUP(CP1,$B$16:$AF$25,$S$13,FALSE),0)</f>
        <v>0</v>
      </c>
      <c r="CW2" s="83">
        <f>IFERROR(VLOOKUP(CW1,$B$16:$AF$25,$U$13,FALSE),0)</f>
        <v>0</v>
      </c>
      <c r="CX2" s="84">
        <f>IFERROR(VLOOKUP(CW1,$B$16:$AF$25,$O$13,FALSE),0)</f>
        <v>0</v>
      </c>
      <c r="CY2" s="84">
        <f>IFERROR(VLOOKUP(CW1,$B$16:$AF$25,$V$13,FALSE),0)</f>
        <v>0</v>
      </c>
      <c r="CZ2" s="84">
        <f>IFERROR(VLOOKUP(CW1,$B$16:$AF$25,$P$13,FALSE),0)</f>
        <v>0</v>
      </c>
      <c r="DA2" s="84">
        <f>IFERROR(VLOOKUP(CW1,$B$16:$AF$25,$Q$13,FALSE),0)</f>
        <v>0</v>
      </c>
      <c r="DB2" s="84">
        <f>IFERROR(VLOOKUP(CW1,$B$16:$AF$25,$R$13,FALSE),0)</f>
        <v>0</v>
      </c>
      <c r="DC2" s="85">
        <f>IFERROR(VLOOKUP(CW1,$B$16:$AF$25,$S$13,FALSE),0)</f>
        <v>0</v>
      </c>
      <c r="DD2" s="83">
        <f>IFERROR(VLOOKUP(DD1,$B$16:$AF$25,$U$13,FALSE),0)</f>
        <v>0</v>
      </c>
      <c r="DE2" s="84">
        <f>IFERROR(VLOOKUP(DD1,$B$16:$AF$25,$O$13,FALSE),0)</f>
        <v>0</v>
      </c>
      <c r="DF2" s="84">
        <f>IFERROR(VLOOKUP(DD1,$B$16:$AF$25,$V$13,FALSE),0)</f>
        <v>0</v>
      </c>
      <c r="DG2" s="84">
        <f>IFERROR(VLOOKUP(DD1,$B$16:$AF$25,$P$13,FALSE),0)</f>
        <v>0</v>
      </c>
      <c r="DH2" s="84">
        <f>IFERROR(VLOOKUP(DD1,$B$16:$AF$25,$Q$13,FALSE),0)</f>
        <v>0</v>
      </c>
      <c r="DI2" s="84">
        <f>IFERROR(VLOOKUP(DD1,$B$16:$AF$25,$R$13,FALSE),0)</f>
        <v>0</v>
      </c>
      <c r="DJ2" s="85">
        <f>IFERROR(VLOOKUP(DD1,$B$16:$AF$25,$S$13,FALSE),0)</f>
        <v>0</v>
      </c>
      <c r="DK2" s="83">
        <f>IFERROR(VLOOKUP(DK1,$B$16:$AF$25,$U$13,FALSE),0)</f>
        <v>0</v>
      </c>
      <c r="DL2" s="84">
        <f>IFERROR(VLOOKUP(DK1,$B$16:$AF$25,$O$13,FALSE),0)</f>
        <v>0</v>
      </c>
      <c r="DM2" s="84">
        <f>IFERROR(VLOOKUP(DK1,$B$16:$AF$25,$V$13,FALSE),0)</f>
        <v>0</v>
      </c>
      <c r="DN2" s="84">
        <f>IFERROR(VLOOKUP(DK1,$B$16:$AF$25,$P$13,FALSE),0)</f>
        <v>0</v>
      </c>
      <c r="DO2" s="84">
        <f>IFERROR(VLOOKUP(DK1,$B$16:$AF$25,$Q$13,FALSE),0)</f>
        <v>0</v>
      </c>
      <c r="DP2" s="84">
        <f>IFERROR(VLOOKUP(DK1,$B$16:$AF$25,$R$13,FALSE),0)</f>
        <v>0</v>
      </c>
      <c r="DQ2" s="85">
        <f>IFERROR(VLOOKUP(DK1,$B$16:$AF$25,$S$13,FALSE),0)</f>
        <v>0</v>
      </c>
      <c r="DR2" s="83">
        <f>IFERROR(VLOOKUP(DR1,$B$16:$AF$25,$U$13,FALSE),0)</f>
        <v>0</v>
      </c>
      <c r="DS2" s="84">
        <f>IFERROR(VLOOKUP(DR1,$B$16:$AF$25,$O$13,FALSE),0)</f>
        <v>0</v>
      </c>
      <c r="DT2" s="84">
        <f>IFERROR(VLOOKUP(DR1,$B$16:$AF$25,$V$13,FALSE),0)</f>
        <v>0</v>
      </c>
      <c r="DU2" s="84">
        <f>IFERROR(VLOOKUP(DR1,$B$16:$AF$25,$P$13,FALSE),0)</f>
        <v>0</v>
      </c>
      <c r="DV2" s="84">
        <f>IFERROR(VLOOKUP(DR1,$B$16:$AF$25,$Q$13,FALSE),0)</f>
        <v>0</v>
      </c>
      <c r="DW2" s="84">
        <f>IFERROR(VLOOKUP(DR1,$B$16:$AF$25,$R$13,FALSE),0)</f>
        <v>0</v>
      </c>
      <c r="DX2" s="85">
        <f>IFERROR(VLOOKUP(DR1,$B$16:$AF$25,$S$13,FALSE),0)</f>
        <v>0</v>
      </c>
      <c r="DY2" s="83">
        <f>IFERROR(VLOOKUP(DY1,$B$16:$AF$25,$U$13,FALSE),0)</f>
        <v>0</v>
      </c>
      <c r="DZ2" s="84">
        <f>IFERROR(VLOOKUP(DY1,$B$16:$AF$25,$O$13,FALSE),0)</f>
        <v>0</v>
      </c>
      <c r="EA2" s="84">
        <f>IFERROR(VLOOKUP(DY1,$B$16:$AF$25,$V$13,FALSE),0)</f>
        <v>0</v>
      </c>
      <c r="EB2" s="84">
        <f>IFERROR(VLOOKUP(DY1,$B$16:$AF$25,$P$13,FALSE),0)</f>
        <v>0</v>
      </c>
      <c r="EC2" s="84">
        <f>IFERROR(VLOOKUP(DY1,$B$16:$AF$25,$Q$13,FALSE),0)</f>
        <v>0</v>
      </c>
      <c r="ED2" s="84">
        <f>IFERROR(VLOOKUP(DY1,$B$16:$AF$25,$R$13,FALSE),0)</f>
        <v>0</v>
      </c>
      <c r="EE2" s="85">
        <f>IFERROR(VLOOKUP(DY1,$B$16:$AF$25,$S$13,FALSE),0)</f>
        <v>0</v>
      </c>
      <c r="EF2" s="83">
        <f>IFERROR(VLOOKUP(EF1,$B$16:$AF$25,$U$13,FALSE),0)</f>
        <v>0</v>
      </c>
      <c r="EG2" s="84">
        <f>IFERROR(VLOOKUP(EF1,$B$16:$AF$25,$O$13,FALSE),0)</f>
        <v>0</v>
      </c>
      <c r="EH2" s="84">
        <f>IFERROR(VLOOKUP(EF1,$B$16:$AF$25,$V$13,FALSE),0)</f>
        <v>0</v>
      </c>
      <c r="EI2" s="84">
        <f>IFERROR(VLOOKUP(EF1,$B$16:$AF$25,$P$13,FALSE),0)</f>
        <v>0</v>
      </c>
      <c r="EJ2" s="84">
        <f>IFERROR(VLOOKUP(EF1,$B$16:$AF$25,$Q$13,FALSE),0)</f>
        <v>0</v>
      </c>
      <c r="EK2" s="84">
        <f>IFERROR(VLOOKUP(EF1,$B$16:$AF$25,$R$13,FALSE),0)</f>
        <v>0</v>
      </c>
      <c r="EL2" s="85">
        <f>IFERROR(VLOOKUP(EF1,$B$16:$AF$25,$S$13,FALSE),0)</f>
        <v>0</v>
      </c>
      <c r="EM2" s="83">
        <f>IFERROR(VLOOKUP(EM1,$B$16:$AF$25,$U$13,FALSE),0)</f>
        <v>0</v>
      </c>
      <c r="EN2" s="84">
        <f>IFERROR(VLOOKUP(EM1,$B$16:$AF$25,$O$13,FALSE),0)</f>
        <v>0</v>
      </c>
      <c r="EO2" s="84">
        <f>IFERROR(VLOOKUP(EM1,$B$16:$AF$25,$V$13,FALSE),0)</f>
        <v>0</v>
      </c>
      <c r="EP2" s="84">
        <f>IFERROR(VLOOKUP(EM1,$B$16:$AF$25,$P$13,FALSE),0)</f>
        <v>0</v>
      </c>
      <c r="EQ2" s="84">
        <f>IFERROR(VLOOKUP(EM1,$B$16:$AF$25,$Q$13,FALSE),0)</f>
        <v>0</v>
      </c>
      <c r="ER2" s="84">
        <f>IFERROR(VLOOKUP(EM1,$B$16:$AF$25,$R$13,FALSE),0)</f>
        <v>0</v>
      </c>
      <c r="ES2" s="85">
        <f>IFERROR(VLOOKUP(EM1,$B$16:$AF$25,$S$13,FALSE),0)</f>
        <v>0</v>
      </c>
      <c r="ET2" s="83">
        <f>IFERROR(VLOOKUP(ET1,$B$16:$AF$25,$U$13,FALSE),0)</f>
        <v>0</v>
      </c>
      <c r="EU2" s="84">
        <f>IFERROR(VLOOKUP(ET1,$B$16:$AF$25,$O$13,FALSE),0)</f>
        <v>0</v>
      </c>
      <c r="EV2" s="84">
        <f>IFERROR(VLOOKUP(ET1,$B$16:$AF$25,$V$13,FALSE),0)</f>
        <v>0</v>
      </c>
      <c r="EW2" s="84">
        <f>IFERROR(VLOOKUP(ET1,$B$16:$AF$25,$P$13,FALSE),0)</f>
        <v>0</v>
      </c>
      <c r="EX2" s="84">
        <f>IFERROR(VLOOKUP(ET1,$B$16:$AF$25,$Q$13,FALSE),0)</f>
        <v>0</v>
      </c>
      <c r="EY2" s="84">
        <f>IFERROR(VLOOKUP(ET1,$B$16:$AF$25,$R$13,FALSE),0)</f>
        <v>0</v>
      </c>
      <c r="EZ2" s="85">
        <f>IFERROR(VLOOKUP(ET1,$B$16:$AF$25,$S$13,FALSE),0)</f>
        <v>0</v>
      </c>
      <c r="FA2" s="83">
        <f>IFERROR(VLOOKUP(FA1,$B$16:$AF$25,$U$13,FALSE),0)</f>
        <v>0</v>
      </c>
      <c r="FB2" s="84">
        <f>IFERROR(VLOOKUP(FA1,$B$16:$AF$25,$O$13,FALSE),0)</f>
        <v>0</v>
      </c>
      <c r="FC2" s="84">
        <f>IFERROR(VLOOKUP(FA1,$B$16:$AF$25,$V$13,FALSE),0)</f>
        <v>0</v>
      </c>
      <c r="FD2" s="84">
        <f>IFERROR(VLOOKUP(FA1,$B$16:$AF$25,$P$13,FALSE),0)</f>
        <v>0</v>
      </c>
      <c r="FE2" s="84">
        <f>IFERROR(VLOOKUP(FA1,$B$16:$AF$25,$Q$13,FALSE),0)</f>
        <v>0</v>
      </c>
      <c r="FF2" s="84">
        <f>IFERROR(VLOOKUP(FA1,$B$16:$AF$25,$R$13,FALSE),0)</f>
        <v>0</v>
      </c>
      <c r="FG2" s="85">
        <f>IFERROR(VLOOKUP(FA1,$B$16:$AF$25,$S$13,FALSE),0)</f>
        <v>0</v>
      </c>
      <c r="FH2" s="83">
        <f>IFERROR(VLOOKUP(FH1,$B$16:$AF$25,$U$13,FALSE),0)</f>
        <v>0</v>
      </c>
      <c r="FI2" s="84">
        <f>IFERROR(VLOOKUP(FH1,$B$16:$AF$25,$O$13,FALSE),0)</f>
        <v>0</v>
      </c>
      <c r="FJ2" s="84">
        <f>IFERROR(VLOOKUP(FH1,$B$16:$AF$25,$V$13,FALSE),0)</f>
        <v>0</v>
      </c>
      <c r="FK2" s="84">
        <f>IFERROR(VLOOKUP(FH1,$B$16:$AF$25,$P$13,FALSE),0)</f>
        <v>0</v>
      </c>
      <c r="FL2" s="84">
        <f>IFERROR(VLOOKUP(FH1,$B$16:$AF$25,$Q$13,FALSE),0)</f>
        <v>0</v>
      </c>
      <c r="FM2" s="84">
        <f>IFERROR(VLOOKUP(FH1,$B$16:$AF$25,$R$13,FALSE),0)</f>
        <v>0</v>
      </c>
      <c r="FN2" s="85">
        <f>IFERROR(VLOOKUP(FH1,$B$16:$AF$25,$S$13,FALSE),0)</f>
        <v>0</v>
      </c>
      <c r="FO2" s="83">
        <f>IFERROR(VLOOKUP(FO1,$B$16:$AF$25,$U$13,FALSE),0)</f>
        <v>0</v>
      </c>
      <c r="FP2" s="84">
        <f>IFERROR(VLOOKUP(FO1,$B$16:$AF$25,$O$13,FALSE),0)</f>
        <v>0</v>
      </c>
      <c r="FQ2" s="84">
        <f>IFERROR(VLOOKUP(FO1,$B$16:$AF$25,$V$13,FALSE),0)</f>
        <v>0</v>
      </c>
      <c r="FR2" s="84">
        <f>IFERROR(VLOOKUP(FO1,$B$16:$AF$25,$P$13,FALSE),0)</f>
        <v>0</v>
      </c>
      <c r="FS2" s="84">
        <f>IFERROR(VLOOKUP(FO1,$B$16:$AF$25,$Q$13,FALSE),0)</f>
        <v>0</v>
      </c>
      <c r="FT2" s="84">
        <f>IFERROR(VLOOKUP(FO1,$B$16:$AF$25,$R$13,FALSE),0)</f>
        <v>0</v>
      </c>
      <c r="FU2" s="85">
        <f>IFERROR(VLOOKUP(FO1,$B$16:$AF$25,$S$13,FALSE),0)</f>
        <v>0</v>
      </c>
      <c r="FV2" s="83">
        <f>IFERROR(VLOOKUP(FV1,$B$16:$AF$25,$U$13,FALSE),0)</f>
        <v>0</v>
      </c>
      <c r="FW2" s="84">
        <f>IFERROR(VLOOKUP(FV1,$B$16:$AF$25,$O$13,FALSE),0)</f>
        <v>0</v>
      </c>
      <c r="FX2" s="84">
        <f>IFERROR(VLOOKUP(FV1,$B$16:$AF$25,$V$13,FALSE),0)</f>
        <v>0</v>
      </c>
      <c r="FY2" s="84">
        <f>IFERROR(VLOOKUP(FV1,$B$16:$AF$25,$P$13,FALSE),0)</f>
        <v>0</v>
      </c>
      <c r="FZ2" s="84">
        <f>IFERROR(VLOOKUP(FV1,$B$16:$AF$25,$Q$13,FALSE),0)</f>
        <v>0</v>
      </c>
      <c r="GA2" s="84">
        <f>IFERROR(VLOOKUP(FV1,$B$16:$AF$25,$R$13,FALSE),0)</f>
        <v>0</v>
      </c>
      <c r="GB2" s="85">
        <f>IFERROR(VLOOKUP(FV1,$B$16:$AF$25,$S$13,FALSE),0)</f>
        <v>0</v>
      </c>
      <c r="GC2" s="83">
        <f>IFERROR(VLOOKUP(GC1,$B$16:$AF$25,$U$13,FALSE),0)</f>
        <v>0</v>
      </c>
      <c r="GD2" s="84">
        <f>IFERROR(VLOOKUP(GC1,$B$16:$AF$25,$O$13,FALSE),0)</f>
        <v>0</v>
      </c>
      <c r="GE2" s="84">
        <f>IFERROR(VLOOKUP(GC1,$B$16:$AF$25,$V$13,FALSE),0)</f>
        <v>0</v>
      </c>
      <c r="GF2" s="84">
        <f>IFERROR(VLOOKUP(GC1,$B$16:$AF$25,$P$13,FALSE),0)</f>
        <v>0</v>
      </c>
      <c r="GG2" s="84">
        <f>IFERROR(VLOOKUP(GC1,$B$16:$AF$25,$Q$13,FALSE),0)</f>
        <v>0</v>
      </c>
      <c r="GH2" s="84">
        <f>IFERROR(VLOOKUP(GC1,$B$16:$AF$25,$R$13,FALSE),0)</f>
        <v>0</v>
      </c>
      <c r="GI2" s="85">
        <f>IFERROR(VLOOKUP(GC1,$B$16:$AF$25,$S$13,FALSE),0)</f>
        <v>0</v>
      </c>
      <c r="GJ2" s="83">
        <f>IFERROR(VLOOKUP(GJ1,$B$16:$AF$25,$U$13,FALSE),0)</f>
        <v>0</v>
      </c>
      <c r="GK2" s="84">
        <f>IFERROR(VLOOKUP(GJ1,$B$16:$AF$25,$O$13,FALSE),0)</f>
        <v>0</v>
      </c>
      <c r="GL2" s="84">
        <f>IFERROR(VLOOKUP(GJ1,$B$16:$AF$25,$V$13,FALSE),0)</f>
        <v>0</v>
      </c>
      <c r="GM2" s="84">
        <f>IFERROR(VLOOKUP(GJ1,$B$16:$AF$25,$P$13,FALSE),0)</f>
        <v>0</v>
      </c>
      <c r="GN2" s="84">
        <f>IFERROR(VLOOKUP(GJ1,$B$16:$AF$25,$Q$13,FALSE),0)</f>
        <v>0</v>
      </c>
      <c r="GO2" s="84">
        <f>IFERROR(VLOOKUP(GJ1,$B$16:$AF$25,$R$13,FALSE),0)</f>
        <v>0</v>
      </c>
      <c r="GP2" s="85">
        <f>IFERROR(VLOOKUP(GJ1,$B$16:$AF$25,$S$13,FALSE),0)</f>
        <v>0</v>
      </c>
      <c r="GQ2" s="83">
        <f>IFERROR(VLOOKUP(GQ1,$B$16:$AF$25,$U$13,FALSE),0)</f>
        <v>0</v>
      </c>
      <c r="GR2" s="84">
        <f>IFERROR(VLOOKUP(GQ1,$B$16:$AF$25,$O$13,FALSE),0)</f>
        <v>0</v>
      </c>
      <c r="GS2" s="84">
        <f>IFERROR(VLOOKUP(GQ1,$B$16:$AF$25,$V$13,FALSE),0)</f>
        <v>0</v>
      </c>
      <c r="GT2" s="84">
        <f>IFERROR(VLOOKUP(GQ1,$B$16:$AF$25,$P$13,FALSE),0)</f>
        <v>0</v>
      </c>
      <c r="GU2" s="84">
        <f>IFERROR(VLOOKUP(GQ1,$B$16:$AF$25,$Q$13,FALSE),0)</f>
        <v>0</v>
      </c>
      <c r="GV2" s="84">
        <f>IFERROR(VLOOKUP(GQ1,$B$16:$AF$25,$R$13,FALSE),0)</f>
        <v>0</v>
      </c>
      <c r="GW2" s="85">
        <f>IFERROR(VLOOKUP(GQ1,$B$16:$AF$25,$S$13,FALSE),0)</f>
        <v>0</v>
      </c>
      <c r="GX2" s="83">
        <f>IFERROR(VLOOKUP(GX1,$B$16:$AF$25,$U$13,FALSE),0)</f>
        <v>0</v>
      </c>
      <c r="GY2" s="84">
        <f>IFERROR(VLOOKUP(GX1,$B$16:$AF$25,$O$13,FALSE),0)</f>
        <v>0</v>
      </c>
      <c r="GZ2" s="84">
        <f>IFERROR(VLOOKUP(GX1,$B$16:$AF$25,$V$13,FALSE),0)</f>
        <v>0</v>
      </c>
      <c r="HA2" s="84">
        <f>IFERROR(VLOOKUP(GX1,$B$16:$AF$25,$P$13,FALSE),0)</f>
        <v>0</v>
      </c>
      <c r="HB2" s="84">
        <f>IFERROR(VLOOKUP(GX1,$B$16:$AF$25,$Q$13,FALSE),0)</f>
        <v>0</v>
      </c>
      <c r="HC2" s="84">
        <f>IFERROR(VLOOKUP(GX1,$B$16:$AF$25,$R$13,FALSE),0)</f>
        <v>0</v>
      </c>
      <c r="HD2" s="85">
        <f>IFERROR(VLOOKUP(GX1,$B$16:$AF$25,$S$13,FALSE),0)</f>
        <v>0</v>
      </c>
      <c r="HE2" s="83">
        <f>IFERROR(VLOOKUP(HE1,$B$16:$AF$25,$U$13,FALSE),0)</f>
        <v>0</v>
      </c>
      <c r="HF2" s="84">
        <f>IFERROR(VLOOKUP(HE1,$B$16:$AF$25,$O$13,FALSE),0)</f>
        <v>0</v>
      </c>
      <c r="HG2" s="84">
        <f>IFERROR(VLOOKUP(HE1,$B$16:$AF$25,$V$13,FALSE),0)</f>
        <v>0</v>
      </c>
      <c r="HH2" s="84">
        <f>IFERROR(VLOOKUP(HE1,$B$16:$AF$25,$P$13,FALSE),0)</f>
        <v>0</v>
      </c>
      <c r="HI2" s="84">
        <f>IFERROR(VLOOKUP(HE1,$B$16:$AF$25,$Q$13,FALSE),0)</f>
        <v>0</v>
      </c>
      <c r="HJ2" s="84">
        <f>IFERROR(VLOOKUP(HE1,$B$16:$AF$25,$R$13,FALSE),0)</f>
        <v>0</v>
      </c>
      <c r="HK2" s="85">
        <f>IFERROR(VLOOKUP(HE1,$B$16:$AF$25,$S$13,FALSE),0)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M7" s="7"/>
      <c r="N7" s="7"/>
      <c r="O7" s="118"/>
      <c r="P7" s="112" t="s">
        <v>204</v>
      </c>
      <c r="Q7" s="118"/>
      <c r="R7" s="115"/>
      <c r="S7" s="115"/>
      <c r="T7" s="5"/>
      <c r="U7" s="2"/>
      <c r="V7" s="5"/>
      <c r="X7" s="5"/>
      <c r="AG7" s="80">
        <v>226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IFERROR(VLOOKUP(AL1,$B$16:$AK$25,$AK$7,FALSE),0)</f>
        <v>0</v>
      </c>
      <c r="AQ7" s="1"/>
      <c r="AR7" s="1"/>
      <c r="AS7" s="1"/>
      <c r="AT7" s="1"/>
      <c r="AU7" s="1"/>
      <c r="AV7" s="1"/>
      <c r="AW7" s="1">
        <f>IFERROR(VLOOKUP(AS1,$B$16:$AK$25,$AK$7,FALSE),0)</f>
        <v>0</v>
      </c>
      <c r="AX7" s="1"/>
      <c r="AY7" s="1"/>
      <c r="AZ7" s="1"/>
      <c r="BA7" s="1"/>
      <c r="BB7" s="1"/>
      <c r="BC7" s="1"/>
      <c r="BD7" s="1">
        <f>IFERROR(VLOOKUP(AZ1,$B$16:$AK$25,$AK$7,FALSE),0)</f>
        <v>0</v>
      </c>
      <c r="BE7" s="1"/>
      <c r="BF7" s="1"/>
      <c r="BG7" s="1"/>
      <c r="BH7" s="1"/>
      <c r="BI7" s="1"/>
      <c r="BJ7" s="1"/>
      <c r="BK7" s="1">
        <f>IFERROR(VLOOKUP(BG1,$B$16:$AK$25,$AK$7,FALSE),0)</f>
        <v>0</v>
      </c>
      <c r="BL7" s="1"/>
      <c r="BM7" s="1"/>
      <c r="BN7" s="1"/>
      <c r="BO7" s="1"/>
      <c r="BP7" s="1"/>
      <c r="BQ7" s="1"/>
      <c r="BR7" s="1">
        <f>IFERROR(VLOOKUP(BN1,$B$16:$AK$25,$AK$7,FALSE),0)</f>
        <v>0</v>
      </c>
      <c r="BS7" s="1"/>
      <c r="BT7" s="1"/>
      <c r="BU7" s="1"/>
      <c r="BV7" s="1"/>
      <c r="BW7" s="1"/>
      <c r="BX7" s="1"/>
      <c r="BY7" s="1">
        <f>IFERROR(VLOOKUP(BU1,$B$16:$AK$25,$AK$7,FALSE),0)</f>
        <v>0</v>
      </c>
      <c r="BZ7" s="1"/>
      <c r="CA7" s="1"/>
      <c r="CB7" s="1"/>
      <c r="CC7" s="1"/>
      <c r="CD7" s="1"/>
      <c r="CE7" s="1"/>
      <c r="CF7" s="1">
        <f>IFERROR(VLOOKUP(CB1,$B$16:$AK$25,$AK$7,FALSE),0)</f>
        <v>0</v>
      </c>
      <c r="CG7" s="1"/>
      <c r="CH7" s="1"/>
      <c r="CI7" s="1"/>
      <c r="CJ7" s="1"/>
      <c r="CK7" s="1"/>
      <c r="CL7" s="1"/>
      <c r="CM7" s="1">
        <f>IFERROR(VLOOKUP(CI1,$B$16:$AK$25,$AK$7,FALSE),0)</f>
        <v>0</v>
      </c>
      <c r="CN7" s="1"/>
      <c r="CO7" s="1"/>
      <c r="CP7" s="1"/>
      <c r="CQ7" s="1"/>
      <c r="CR7" s="1"/>
      <c r="CS7" s="1"/>
      <c r="CT7" s="1">
        <f>IFERROR(VLOOKUP(CP1,$B$16:$AK$25,$AK$7,FALSE),0)</f>
        <v>0</v>
      </c>
      <c r="CU7" s="1"/>
      <c r="CV7" s="1"/>
      <c r="CW7" s="1"/>
      <c r="CX7" s="1"/>
      <c r="CY7" s="1"/>
      <c r="CZ7" s="1"/>
      <c r="DA7" s="1">
        <f>IFERROR(VLOOKUP(CW1,$B$16:$AK$25,$AK$7,FALSE),0)</f>
        <v>0</v>
      </c>
      <c r="DB7" s="1"/>
      <c r="DC7" s="1"/>
      <c r="DD7" s="1"/>
      <c r="DE7" s="1"/>
      <c r="DF7" s="1"/>
      <c r="DG7" s="1"/>
      <c r="DH7" s="1">
        <f>IFERROR(VLOOKUP(DD1,$B$16:$AK$25,$AK$7,FALSE),0)</f>
        <v>0</v>
      </c>
      <c r="DI7" s="1"/>
      <c r="DJ7" s="1"/>
      <c r="DK7" s="1"/>
      <c r="DL7" s="1"/>
      <c r="DM7" s="1"/>
      <c r="DN7" s="1"/>
      <c r="DO7" s="1">
        <f>IFERROR(VLOOKUP(DK1,$B$16:$AK$25,$AK$7,FALSE),0)</f>
        <v>0</v>
      </c>
      <c r="DP7" s="1"/>
      <c r="DQ7" s="1"/>
      <c r="DR7" s="1"/>
      <c r="DS7" s="1"/>
      <c r="DT7" s="1"/>
      <c r="DU7" s="1"/>
      <c r="DV7" s="1">
        <f>IFERROR(VLOOKUP(DR1,$B$16:$AK$25,$AK$7,FALSE),0)</f>
        <v>0</v>
      </c>
      <c r="DW7" s="1"/>
      <c r="DX7" s="1"/>
      <c r="DY7" s="1"/>
      <c r="DZ7" s="1"/>
      <c r="EA7" s="1"/>
      <c r="EB7" s="1"/>
      <c r="EC7" s="1">
        <f>IFERROR(VLOOKUP(DY1,$B$16:$AK$25,$AK$7,FALSE),0)</f>
        <v>0</v>
      </c>
      <c r="ED7" s="1"/>
      <c r="EE7" s="1"/>
      <c r="EF7" s="1"/>
      <c r="EG7" s="1"/>
      <c r="EH7" s="1"/>
      <c r="EI7" s="1"/>
      <c r="EJ7" s="1">
        <f>IFERROR(VLOOKUP(EF1,$B$16:$AK$25,$AK$7,FALSE),0)</f>
        <v>0</v>
      </c>
      <c r="EK7" s="1"/>
      <c r="EL7" s="1"/>
      <c r="EM7" s="1"/>
      <c r="EN7" s="1"/>
      <c r="EO7" s="1"/>
      <c r="EP7" s="1"/>
      <c r="EQ7" s="1">
        <f>IFERROR(VLOOKUP(EM1,$B$16:$AK$25,$AK$7,FALSE),0)</f>
        <v>0</v>
      </c>
      <c r="ER7" s="1"/>
      <c r="ES7" s="1"/>
      <c r="ET7" s="1"/>
      <c r="EU7" s="1"/>
      <c r="EV7" s="1"/>
      <c r="EW7" s="1"/>
      <c r="EX7" s="1">
        <f>IFERROR(VLOOKUP(ET1,$B$16:$AK$25,$AK$7,FALSE),0)</f>
        <v>0</v>
      </c>
      <c r="EY7" s="1"/>
      <c r="EZ7" s="1"/>
      <c r="FA7" s="1"/>
      <c r="FB7" s="1"/>
      <c r="FC7" s="1"/>
      <c r="FD7" s="1"/>
      <c r="FE7" s="1">
        <f>IFERROR(VLOOKUP(FA1,$B$16:$AK$25,$AK$7,FALSE),0)</f>
        <v>0</v>
      </c>
      <c r="FF7" s="1"/>
      <c r="FG7" s="1"/>
      <c r="FH7" s="1"/>
      <c r="FI7" s="1"/>
      <c r="FJ7" s="1"/>
      <c r="FK7" s="1"/>
      <c r="FL7" s="1">
        <f>IFERROR(VLOOKUP(FH1,$B$16:$AK$25,$AK$7,FALSE),0)</f>
        <v>0</v>
      </c>
      <c r="FM7" s="1"/>
      <c r="FN7" s="1"/>
      <c r="FO7" s="1"/>
      <c r="FP7" s="1"/>
      <c r="FQ7" s="1"/>
      <c r="FR7" s="1"/>
      <c r="FS7" s="1">
        <f>IFERROR(VLOOKUP(FO1,$B$16:$AK$25,$AK$7,FALSE),0)</f>
        <v>0</v>
      </c>
      <c r="FT7" s="1"/>
      <c r="FU7" s="1"/>
      <c r="FV7" s="1"/>
      <c r="FW7" s="1"/>
      <c r="FX7" s="1"/>
      <c r="FY7" s="1"/>
      <c r="FZ7" s="1">
        <f>IFERROR(VLOOKUP(FV1,$B$16:$AK$25,$AK$7,FALSE),0)</f>
        <v>0</v>
      </c>
      <c r="GA7" s="1"/>
      <c r="GB7" s="1"/>
      <c r="GC7" s="1"/>
      <c r="GD7" s="1"/>
      <c r="GE7" s="1"/>
      <c r="GF7" s="1"/>
      <c r="GG7" s="1">
        <f>IFERROR(VLOOKUP(GC1,$B$16:$AK$25,$AK$7,FALSE),0)</f>
        <v>0</v>
      </c>
      <c r="GH7" s="1"/>
      <c r="GI7" s="1"/>
      <c r="GJ7" s="1"/>
      <c r="GK7" s="1"/>
      <c r="GL7" s="1"/>
      <c r="GM7" s="1"/>
      <c r="GN7" s="1">
        <f>IFERROR(VLOOKUP(GJ1,$B$16:$AK$25,$AK$7,FALSE),0)</f>
        <v>0</v>
      </c>
      <c r="GO7" s="1"/>
      <c r="GP7" s="1"/>
      <c r="GQ7" s="1"/>
      <c r="GR7" s="1"/>
      <c r="GS7" s="1"/>
      <c r="GT7" s="1"/>
      <c r="GU7" s="1">
        <f>IFERROR(VLOOKUP(GQ1,$B$16:$AK$25,$AK$7,FALSE),0)</f>
        <v>0</v>
      </c>
      <c r="GV7" s="1"/>
      <c r="GW7" s="1"/>
      <c r="GX7" s="1"/>
      <c r="GY7" s="1"/>
      <c r="GZ7" s="1"/>
      <c r="HA7" s="1"/>
      <c r="HB7" s="1">
        <f>IFERROR(VLOOKUP(GX1,$B$16:$AK$25,$AK$7,FALSE),0)</f>
        <v>0</v>
      </c>
      <c r="HC7" s="1"/>
      <c r="HD7" s="1"/>
      <c r="HE7" s="1"/>
      <c r="HF7" s="1"/>
      <c r="HG7" s="1"/>
      <c r="HH7" s="1"/>
      <c r="HI7" s="1">
        <f>IFERROR(VLOOKUP(HE1,$B$16:$AK$25,$AK$7,FALSE),0)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8"/>
      <c r="O8" s="391" t="s">
        <v>205</v>
      </c>
      <c r="P8" s="392"/>
      <c r="Q8" s="118"/>
      <c r="R8" s="115"/>
      <c r="S8" s="115"/>
      <c r="T8" s="5"/>
      <c r="U8" s="2"/>
      <c r="V8" s="5"/>
      <c r="X8" s="5"/>
      <c r="AL8" s="1"/>
      <c r="AM8" s="1"/>
      <c r="AN8" s="1"/>
      <c r="AO8" s="1"/>
      <c r="AP8" s="1" t="s">
        <v>228</v>
      </c>
      <c r="AQ8" s="1"/>
      <c r="AR8" s="1"/>
      <c r="AS8" s="1"/>
      <c r="AT8" s="1"/>
      <c r="AU8" s="1"/>
      <c r="AV8" s="1"/>
      <c r="AW8" s="1" t="s">
        <v>228</v>
      </c>
      <c r="AX8" s="1"/>
      <c r="AY8" s="1"/>
      <c r="AZ8" s="1"/>
      <c r="BA8" s="1"/>
      <c r="BB8" s="1"/>
      <c r="BC8" s="1"/>
      <c r="BD8" s="1" t="s">
        <v>228</v>
      </c>
      <c r="BE8" s="1"/>
      <c r="BF8" s="1"/>
      <c r="BG8" s="1"/>
      <c r="BH8" s="1"/>
      <c r="BI8" s="1"/>
      <c r="BJ8" s="1"/>
      <c r="BK8" s="1" t="s">
        <v>228</v>
      </c>
      <c r="BL8" s="1"/>
      <c r="BM8" s="1"/>
      <c r="BN8" s="1"/>
      <c r="BO8" s="1"/>
      <c r="BP8" s="1"/>
      <c r="BQ8" s="1"/>
      <c r="BR8" s="1" t="s">
        <v>228</v>
      </c>
      <c r="BS8" s="1"/>
      <c r="BT8" s="1"/>
      <c r="BU8" s="1"/>
      <c r="BV8" s="1"/>
      <c r="BW8" s="1"/>
      <c r="BX8" s="1"/>
      <c r="BY8" s="1" t="s">
        <v>228</v>
      </c>
      <c r="BZ8" s="1"/>
      <c r="CA8" s="1"/>
      <c r="CB8" s="1"/>
      <c r="CC8" s="1"/>
      <c r="CD8" s="1"/>
      <c r="CE8" s="1"/>
      <c r="CF8" s="1" t="s">
        <v>228</v>
      </c>
      <c r="CG8" s="1"/>
      <c r="CH8" s="1"/>
      <c r="CI8" s="1"/>
      <c r="CJ8" s="1"/>
      <c r="CK8" s="1"/>
      <c r="CL8" s="1"/>
      <c r="CM8" s="1" t="s">
        <v>228</v>
      </c>
      <c r="CN8" s="1"/>
      <c r="CO8" s="1"/>
      <c r="CP8" s="1"/>
      <c r="CQ8" s="1"/>
      <c r="CR8" s="1"/>
      <c r="CS8" s="1"/>
      <c r="CT8" s="1" t="s">
        <v>228</v>
      </c>
      <c r="CU8" s="1"/>
      <c r="CV8" s="1"/>
      <c r="CW8" s="1"/>
      <c r="CX8" s="1"/>
      <c r="CY8" s="1"/>
      <c r="CZ8" s="1"/>
      <c r="DA8" s="1" t="s">
        <v>228</v>
      </c>
      <c r="DB8" s="1"/>
      <c r="DC8" s="1"/>
      <c r="DD8" s="1"/>
      <c r="DE8" s="1"/>
      <c r="DF8" s="1"/>
      <c r="DG8" s="1"/>
      <c r="DH8" s="1" t="s">
        <v>228</v>
      </c>
      <c r="DI8" s="1"/>
      <c r="DJ8" s="1"/>
      <c r="DK8" s="1"/>
      <c r="DL8" s="1"/>
      <c r="DM8" s="1"/>
      <c r="DN8" s="1"/>
      <c r="DO8" s="1" t="s">
        <v>228</v>
      </c>
      <c r="DP8" s="1"/>
      <c r="DQ8" s="1"/>
      <c r="DR8" s="1"/>
      <c r="DS8" s="1"/>
      <c r="DT8" s="1"/>
      <c r="DU8" s="1"/>
      <c r="DV8" s="1" t="s">
        <v>228</v>
      </c>
      <c r="DW8" s="1"/>
      <c r="DX8" s="1"/>
      <c r="DY8" s="1"/>
      <c r="DZ8" s="1"/>
      <c r="EA8" s="1"/>
      <c r="EB8" s="1"/>
      <c r="EC8" s="1" t="s">
        <v>228</v>
      </c>
      <c r="ED8" s="1"/>
      <c r="EE8" s="1"/>
      <c r="EF8" s="1"/>
      <c r="EG8" s="1"/>
      <c r="EH8" s="1"/>
      <c r="EI8" s="1"/>
      <c r="EJ8" s="1" t="s">
        <v>228</v>
      </c>
      <c r="EK8" s="1"/>
      <c r="EL8" s="1"/>
      <c r="EM8" s="1"/>
      <c r="EN8" s="1"/>
      <c r="EO8" s="1"/>
      <c r="EP8" s="1"/>
      <c r="EQ8" s="1" t="s">
        <v>228</v>
      </c>
      <c r="ER8" s="1"/>
      <c r="ES8" s="1"/>
      <c r="ET8" s="1"/>
      <c r="EU8" s="1"/>
      <c r="EV8" s="1"/>
      <c r="EW8" s="1"/>
      <c r="EX8" s="1" t="s">
        <v>228</v>
      </c>
      <c r="EY8" s="1"/>
      <c r="EZ8" s="1"/>
      <c r="FA8" s="1"/>
      <c r="FB8" s="1"/>
      <c r="FC8" s="1"/>
      <c r="FD8" s="1"/>
      <c r="FE8" s="1" t="s">
        <v>228</v>
      </c>
      <c r="FF8" s="1"/>
      <c r="FG8" s="1"/>
      <c r="FH8" s="1"/>
      <c r="FI8" s="1"/>
      <c r="FJ8" s="1"/>
      <c r="FK8" s="1"/>
      <c r="FL8" s="1" t="s">
        <v>228</v>
      </c>
      <c r="FM8" s="1"/>
      <c r="FN8" s="1"/>
      <c r="FO8" s="1"/>
      <c r="FP8" s="1"/>
      <c r="FQ8" s="1"/>
      <c r="FR8" s="1"/>
      <c r="FS8" s="1" t="s">
        <v>228</v>
      </c>
      <c r="FT8" s="1"/>
      <c r="FU8" s="1"/>
      <c r="FV8" s="1"/>
      <c r="FW8" s="1"/>
      <c r="FX8" s="1"/>
      <c r="FY8" s="1"/>
      <c r="FZ8" s="1" t="s">
        <v>228</v>
      </c>
      <c r="GA8" s="1"/>
      <c r="GB8" s="1"/>
      <c r="GC8" s="1"/>
      <c r="GD8" s="1"/>
      <c r="GE8" s="1"/>
      <c r="GF8" s="1"/>
      <c r="GG8" s="1" t="s">
        <v>228</v>
      </c>
      <c r="GH8" s="1"/>
      <c r="GI8" s="1"/>
      <c r="GJ8" s="1"/>
      <c r="GK8" s="1"/>
      <c r="GL8" s="1"/>
      <c r="GM8" s="1"/>
      <c r="GN8" s="1" t="s">
        <v>228</v>
      </c>
      <c r="GO8" s="1"/>
      <c r="GP8" s="1"/>
      <c r="GQ8" s="1"/>
      <c r="GR8" s="1"/>
      <c r="GS8" s="1"/>
      <c r="GT8" s="1"/>
      <c r="GU8" s="1" t="s">
        <v>228</v>
      </c>
      <c r="GV8" s="1"/>
      <c r="GW8" s="1"/>
      <c r="GX8" s="1"/>
      <c r="GY8" s="1"/>
      <c r="GZ8" s="1"/>
      <c r="HA8" s="1"/>
      <c r="HB8" s="1" t="s">
        <v>228</v>
      </c>
      <c r="HC8" s="1"/>
      <c r="HD8" s="1"/>
      <c r="HE8" s="1"/>
      <c r="HF8" s="1"/>
      <c r="HG8" s="1"/>
      <c r="HH8" s="1"/>
      <c r="HI8" s="1" t="s">
        <v>228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9"/>
      <c r="N9" s="9"/>
      <c r="O9" s="118"/>
      <c r="P9" s="112" t="s">
        <v>203</v>
      </c>
      <c r="Q9" s="118"/>
      <c r="R9" s="115"/>
      <c r="S9" s="115"/>
      <c r="T9" s="2"/>
      <c r="U9" s="2"/>
      <c r="V9" s="2"/>
      <c r="X9" s="2"/>
    </row>
    <row r="10" spans="1:221" ht="15" x14ac:dyDescent="0.2">
      <c r="A10" s="6" t="s">
        <v>207</v>
      </c>
      <c r="B10" s="6"/>
      <c r="D10" s="141"/>
      <c r="E10" s="63"/>
      <c r="O10" s="118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21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</row>
    <row r="12" spans="1:221" x14ac:dyDescent="0.25">
      <c r="A12" s="6" t="s">
        <v>4</v>
      </c>
      <c r="B12" s="6"/>
      <c r="D12" s="92"/>
      <c r="O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93" t="s">
        <v>34</v>
      </c>
      <c r="F14" s="394"/>
      <c r="G14" s="394"/>
      <c r="H14" s="394"/>
      <c r="I14" s="395"/>
      <c r="J14" s="395"/>
      <c r="K14" s="395"/>
      <c r="L14" s="346" t="s">
        <v>5</v>
      </c>
      <c r="M14" s="347"/>
      <c r="N14" s="390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271" t="s">
        <v>10</v>
      </c>
      <c r="E15" s="275"/>
      <c r="F15" s="276"/>
      <c r="G15" s="277"/>
      <c r="H15" s="278"/>
      <c r="I15" s="278"/>
      <c r="J15" s="278"/>
      <c r="K15" s="279"/>
      <c r="L15" s="274"/>
      <c r="M15" s="161"/>
      <c r="N15" s="218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272" t="str">
        <f>IFERROR(VLOOKUP(B16,'CODIGOS DE MATERIAL'!$A$2:$C$31,2,FALSE),"")</f>
        <v/>
      </c>
      <c r="E16" s="144"/>
      <c r="F16" s="145"/>
      <c r="G16" s="145"/>
      <c r="H16" s="150"/>
      <c r="I16" s="150"/>
      <c r="J16" s="150"/>
      <c r="K16" s="147"/>
      <c r="L16" s="166"/>
      <c r="M16" s="149"/>
      <c r="N16" s="181"/>
      <c r="O16" s="33">
        <f t="shared" ref="O16:O25" si="4"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27">
        <f>+O16-Q16</f>
        <v>0</v>
      </c>
      <c r="X16" s="97"/>
      <c r="Y16" s="97"/>
      <c r="Z16" s="97"/>
      <c r="AA16" s="97"/>
      <c r="AB16" s="97"/>
      <c r="AC16" s="95"/>
      <c r="AD16" s="99"/>
      <c r="AE16" s="17">
        <f t="shared" ref="AE16:AE25" si="5">SUM(X16:AD16)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272" t="str">
        <f>IFERROR(VLOOKUP(B17,'CODIGOS DE MATERIAL'!$A$2:$C$31,2,FALSE),"")</f>
        <v/>
      </c>
      <c r="E17" s="144"/>
      <c r="F17" s="145"/>
      <c r="G17" s="145"/>
      <c r="H17" s="146"/>
      <c r="I17" s="146"/>
      <c r="J17" s="146"/>
      <c r="K17" s="280"/>
      <c r="L17" s="166"/>
      <c r="M17" s="149"/>
      <c r="N17" s="181"/>
      <c r="O17" s="33">
        <f t="shared" si="4"/>
        <v>0</v>
      </c>
      <c r="P17" s="95"/>
      <c r="Q17" s="29">
        <f t="shared" ref="Q17:Q25" si="7">+SUM(L17:N17)</f>
        <v>0</v>
      </c>
      <c r="R17" s="35">
        <f t="shared" ref="R17:R25" si="8">IF(P17&gt;O17,P17-Q17-O17,0)</f>
        <v>0</v>
      </c>
      <c r="S17" s="36">
        <f t="shared" ref="S17:S25" si="9">IF(P17="",0,IF(O17&gt;P17,O17-P17-Q17,0))</f>
        <v>0</v>
      </c>
      <c r="U17" s="88"/>
      <c r="V17" s="19">
        <f t="shared" ref="V17:V25" si="10">U17-O17</f>
        <v>0</v>
      </c>
      <c r="W17" s="15">
        <f t="shared" ref="W17:W25" si="11">+O17-Q17</f>
        <v>0</v>
      </c>
      <c r="X17" s="97"/>
      <c r="Y17" s="97"/>
      <c r="Z17" s="97"/>
      <c r="AA17" s="97"/>
      <c r="AB17" s="97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272" t="str">
        <f>IFERROR(VLOOKUP(B18,'CODIGOS DE MATERIAL'!$A$2:$C$31,2,FALSE),"")</f>
        <v/>
      </c>
      <c r="E18" s="144"/>
      <c r="F18" s="145"/>
      <c r="G18" s="145"/>
      <c r="H18" s="151"/>
      <c r="I18" s="151"/>
      <c r="J18" s="151"/>
      <c r="K18" s="281"/>
      <c r="L18" s="166"/>
      <c r="M18" s="149"/>
      <c r="N18" s="181"/>
      <c r="O18" s="33">
        <f t="shared" si="4"/>
        <v>0</v>
      </c>
      <c r="P18" s="95"/>
      <c r="Q18" s="29">
        <f t="shared" si="7"/>
        <v>0</v>
      </c>
      <c r="R18" s="35">
        <f t="shared" si="8"/>
        <v>0</v>
      </c>
      <c r="S18" s="36">
        <f t="shared" si="9"/>
        <v>0</v>
      </c>
      <c r="U18" s="88"/>
      <c r="V18" s="19">
        <f t="shared" si="10"/>
        <v>0</v>
      </c>
      <c r="W18" s="15">
        <f t="shared" si="11"/>
        <v>0</v>
      </c>
      <c r="X18" s="95"/>
      <c r="Y18" s="97"/>
      <c r="Z18" s="97"/>
      <c r="AA18" s="97"/>
      <c r="AB18" s="97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1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272" t="str">
        <f>IFERROR(VLOOKUP(B19,'CODIGOS DE MATERIAL'!$A$2:$C$31,2,FALSE),"")</f>
        <v/>
      </c>
      <c r="E19" s="144"/>
      <c r="F19" s="145"/>
      <c r="G19" s="145"/>
      <c r="H19" s="150"/>
      <c r="I19" s="150"/>
      <c r="J19" s="150"/>
      <c r="K19" s="147"/>
      <c r="L19" s="166"/>
      <c r="M19" s="149"/>
      <c r="N19" s="181"/>
      <c r="O19" s="33">
        <f t="shared" si="4"/>
        <v>0</v>
      </c>
      <c r="P19" s="95"/>
      <c r="Q19" s="29">
        <f t="shared" si="7"/>
        <v>0</v>
      </c>
      <c r="R19" s="35">
        <f t="shared" si="8"/>
        <v>0</v>
      </c>
      <c r="S19" s="36">
        <f t="shared" si="9"/>
        <v>0</v>
      </c>
      <c r="T19" s="20"/>
      <c r="U19" s="89"/>
      <c r="V19" s="19">
        <f t="shared" si="10"/>
        <v>0</v>
      </c>
      <c r="W19" s="15">
        <f t="shared" si="11"/>
        <v>0</v>
      </c>
      <c r="X19" s="95"/>
      <c r="Y19" s="97"/>
      <c r="Z19" s="97"/>
      <c r="AA19" s="97"/>
      <c r="AB19" s="97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6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272" t="str">
        <f>IFERROR(VLOOKUP(B20,'CODIGOS DE MATERIAL'!$A$2:$C$31,2,FALSE),"")</f>
        <v/>
      </c>
      <c r="E20" s="144"/>
      <c r="F20" s="145"/>
      <c r="G20" s="145"/>
      <c r="H20" s="150"/>
      <c r="I20" s="150"/>
      <c r="J20" s="150"/>
      <c r="K20" s="147"/>
      <c r="L20" s="166"/>
      <c r="M20" s="149"/>
      <c r="N20" s="181"/>
      <c r="O20" s="33">
        <f t="shared" si="4"/>
        <v>0</v>
      </c>
      <c r="P20" s="95"/>
      <c r="Q20" s="29">
        <f t="shared" si="7"/>
        <v>0</v>
      </c>
      <c r="R20" s="35">
        <f t="shared" si="8"/>
        <v>0</v>
      </c>
      <c r="S20" s="36">
        <f t="shared" si="9"/>
        <v>0</v>
      </c>
      <c r="U20" s="88"/>
      <c r="V20" s="19">
        <f t="shared" si="10"/>
        <v>0</v>
      </c>
      <c r="W20" s="15">
        <f t="shared" si="11"/>
        <v>0</v>
      </c>
      <c r="X20" s="95"/>
      <c r="Y20" s="98"/>
      <c r="Z20" s="98"/>
      <c r="AA20" s="98"/>
      <c r="AB20" s="98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4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272" t="str">
        <f>IFERROR(VLOOKUP(B21,'CODIGOS DE MATERIAL'!$A$2:$C$31,2,FALSE),"")</f>
        <v/>
      </c>
      <c r="E21" s="148"/>
      <c r="F21" s="145"/>
      <c r="G21" s="150"/>
      <c r="H21" s="150"/>
      <c r="I21" s="150"/>
      <c r="J21" s="150"/>
      <c r="K21" s="147"/>
      <c r="L21" s="166"/>
      <c r="M21" s="149"/>
      <c r="N21" s="181"/>
      <c r="O21" s="33">
        <f t="shared" si="4"/>
        <v>0</v>
      </c>
      <c r="P21" s="95"/>
      <c r="Q21" s="29">
        <f t="shared" si="7"/>
        <v>0</v>
      </c>
      <c r="R21" s="35">
        <f t="shared" si="8"/>
        <v>0</v>
      </c>
      <c r="S21" s="36">
        <f t="shared" si="9"/>
        <v>0</v>
      </c>
      <c r="U21" s="88"/>
      <c r="V21" s="19">
        <f t="shared" si="10"/>
        <v>0</v>
      </c>
      <c r="W21" s="15">
        <f t="shared" si="11"/>
        <v>0</v>
      </c>
      <c r="X21" s="95"/>
      <c r="Y21" s="95"/>
      <c r="Z21" s="95"/>
      <c r="AA21" s="95"/>
      <c r="AB21" s="95"/>
      <c r="AC21" s="95"/>
      <c r="AD21" s="9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272" t="str">
        <f>IFERROR(VLOOKUP(B22,'CODIGOS DE MATERIAL'!$A$2:$C$31,2,FALSE),"")</f>
        <v/>
      </c>
      <c r="E22" s="148"/>
      <c r="F22" s="145"/>
      <c r="G22" s="150"/>
      <c r="H22" s="150"/>
      <c r="I22" s="150"/>
      <c r="J22" s="150"/>
      <c r="K22" s="147"/>
      <c r="L22" s="167"/>
      <c r="M22" s="150"/>
      <c r="N22" s="182"/>
      <c r="O22" s="33">
        <f t="shared" si="4"/>
        <v>0</v>
      </c>
      <c r="P22" s="95"/>
      <c r="Q22" s="29">
        <f t="shared" si="7"/>
        <v>0</v>
      </c>
      <c r="R22" s="35">
        <f t="shared" si="8"/>
        <v>0</v>
      </c>
      <c r="S22" s="36">
        <f t="shared" si="9"/>
        <v>0</v>
      </c>
      <c r="U22" s="88"/>
      <c r="V22" s="19">
        <f t="shared" si="10"/>
        <v>0</v>
      </c>
      <c r="W22" s="15">
        <f t="shared" si="11"/>
        <v>0</v>
      </c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272" t="str">
        <f>IFERROR(VLOOKUP(B23,'CODIGOS DE MATERIAL'!$A$2:$C$31,2,FALSE),"")</f>
        <v/>
      </c>
      <c r="E23" s="148"/>
      <c r="F23" s="145"/>
      <c r="G23" s="146"/>
      <c r="H23" s="150"/>
      <c r="I23" s="150"/>
      <c r="J23" s="150"/>
      <c r="K23" s="147"/>
      <c r="L23" s="167"/>
      <c r="M23" s="150"/>
      <c r="N23" s="182"/>
      <c r="O23" s="33">
        <f t="shared" si="4"/>
        <v>0</v>
      </c>
      <c r="P23" s="95"/>
      <c r="Q23" s="29">
        <f t="shared" si="7"/>
        <v>0</v>
      </c>
      <c r="R23" s="35">
        <f t="shared" si="8"/>
        <v>0</v>
      </c>
      <c r="S23" s="36">
        <f t="shared" si="9"/>
        <v>0</v>
      </c>
      <c r="U23" s="88"/>
      <c r="V23" s="19">
        <f t="shared" si="10"/>
        <v>0</v>
      </c>
      <c r="W23" s="15">
        <f t="shared" si="11"/>
        <v>0</v>
      </c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272" t="str">
        <f>IFERROR(VLOOKUP(B24,'CODIGOS DE MATERIAL'!$A$2:$C$31,2,FALSE),"")</f>
        <v/>
      </c>
      <c r="E24" s="152"/>
      <c r="F24" s="145"/>
      <c r="G24" s="146"/>
      <c r="H24" s="150"/>
      <c r="I24" s="150"/>
      <c r="J24" s="150"/>
      <c r="K24" s="147"/>
      <c r="L24" s="167"/>
      <c r="M24" s="150"/>
      <c r="N24" s="182"/>
      <c r="O24" s="33">
        <f t="shared" si="4"/>
        <v>0</v>
      </c>
      <c r="P24" s="95"/>
      <c r="Q24" s="29">
        <f t="shared" si="7"/>
        <v>0</v>
      </c>
      <c r="R24" s="35">
        <f t="shared" si="8"/>
        <v>0</v>
      </c>
      <c r="S24" s="36">
        <f t="shared" si="9"/>
        <v>0</v>
      </c>
      <c r="U24" s="88"/>
      <c r="V24" s="19">
        <f t="shared" si="10"/>
        <v>0</v>
      </c>
      <c r="W24" s="15">
        <f t="shared" si="11"/>
        <v>0</v>
      </c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273" t="str">
        <f>IFERROR(VLOOKUP(B25,'CODIGOS DE MATERIAL'!$A$2:$C$31,2,FALSE),"")</f>
        <v/>
      </c>
      <c r="E25" s="282"/>
      <c r="F25" s="283"/>
      <c r="G25" s="284"/>
      <c r="H25" s="284"/>
      <c r="I25" s="284"/>
      <c r="J25" s="284"/>
      <c r="K25" s="285"/>
      <c r="L25" s="168"/>
      <c r="M25" s="155"/>
      <c r="N25" s="183"/>
      <c r="O25" s="33">
        <f t="shared" si="4"/>
        <v>0</v>
      </c>
      <c r="P25" s="39"/>
      <c r="Q25" s="29">
        <f t="shared" si="7"/>
        <v>0</v>
      </c>
      <c r="R25" s="35">
        <f t="shared" si="8"/>
        <v>0</v>
      </c>
      <c r="S25" s="36">
        <f t="shared" si="9"/>
        <v>0</v>
      </c>
      <c r="U25" s="88"/>
      <c r="V25" s="19">
        <f t="shared" si="10"/>
        <v>0</v>
      </c>
      <c r="W25" s="15">
        <f t="shared" si="11"/>
        <v>0</v>
      </c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28"/>
      <c r="F26" s="28"/>
      <c r="G26" s="28"/>
      <c r="H26" s="28"/>
      <c r="I26" s="28"/>
      <c r="J26" s="28"/>
      <c r="K26" s="28"/>
      <c r="L26" s="41"/>
      <c r="M26" s="41"/>
      <c r="N26" s="41"/>
      <c r="O26" s="41"/>
      <c r="P26" s="41"/>
      <c r="Q26" s="41"/>
      <c r="R26" s="42"/>
      <c r="S26" s="43"/>
    </row>
    <row r="27" spans="1:33" s="18" customFormat="1" ht="13.35" customHeight="1" x14ac:dyDescent="0.25">
      <c r="A27" s="316" t="s">
        <v>238</v>
      </c>
      <c r="B27" s="191"/>
      <c r="C27" s="191" t="s">
        <v>239</v>
      </c>
      <c r="D27" s="46"/>
      <c r="E27" s="28"/>
      <c r="F27" s="28"/>
      <c r="G27" s="186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33" s="18" customFormat="1" ht="13.35" customHeight="1" x14ac:dyDescent="0.25">
      <c r="A28" s="316" t="s">
        <v>240</v>
      </c>
      <c r="B28" s="191"/>
      <c r="C28" s="191" t="s">
        <v>241</v>
      </c>
      <c r="D28" s="46"/>
      <c r="E28" s="28"/>
      <c r="F28" s="28"/>
      <c r="G28" s="201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34"/>
      <c r="S28" s="47"/>
    </row>
    <row r="29" spans="1:33" s="18" customFormat="1" ht="13.35" customHeight="1" x14ac:dyDescent="0.25">
      <c r="A29" s="44"/>
      <c r="B29" s="23"/>
      <c r="C29" s="45"/>
      <c r="D29" s="46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34"/>
      <c r="S29" s="47"/>
    </row>
    <row r="30" spans="1:33" s="18" customFormat="1" ht="13.35" customHeight="1" thickBot="1" x14ac:dyDescent="0.3">
      <c r="A30" s="48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3"/>
      <c r="S30" s="54"/>
    </row>
    <row r="31" spans="1:33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</row>
    <row r="32" spans="1:33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44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3:44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341"/>
      <c r="Q34" s="341"/>
      <c r="R34" s="341"/>
      <c r="S34" s="341"/>
    </row>
    <row r="35" spans="3:44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342" t="s">
        <v>20</v>
      </c>
      <c r="Q35" s="342"/>
      <c r="R35" s="342"/>
      <c r="S35" s="342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AL37" s="1"/>
      <c r="AM37" s="1"/>
      <c r="AN37" s="1"/>
      <c r="AO37" s="1"/>
      <c r="AP37" s="1"/>
      <c r="AQ37" s="1"/>
      <c r="AR37" s="1"/>
    </row>
    <row r="38" spans="3:44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AL38" s="1"/>
      <c r="AM38" s="1"/>
      <c r="AN38" s="1"/>
      <c r="AO38" s="1"/>
      <c r="AP38" s="1"/>
      <c r="AQ38" s="1"/>
      <c r="AR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"/>
    <protectedRange sqref="B16:B25 X15:AD25 E15:N25" name="Rango1"/>
    <protectedRange sqref="S7:S10" name="Rango1_3_1_1"/>
    <protectedRange sqref="Q7:R10 D7:D10 D12" name="Rango1_3_2"/>
    <protectedRange sqref="D11" name="Rango1_3_1"/>
    <protectedRange sqref="U16:U25" name="Rango1_1"/>
  </protectedRanges>
  <mergeCells count="228">
    <mergeCell ref="A1:D5"/>
    <mergeCell ref="E1:P2"/>
    <mergeCell ref="Q1:S1"/>
    <mergeCell ref="AL1:AR1"/>
    <mergeCell ref="AS1:AY1"/>
    <mergeCell ref="AZ1:BF1"/>
    <mergeCell ref="E3:P4"/>
    <mergeCell ref="Q3:S3"/>
    <mergeCell ref="Q4:S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Q2:S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W14:AF14"/>
    <mergeCell ref="HK4:HK6"/>
    <mergeCell ref="E5:G5"/>
    <mergeCell ref="H5:P5"/>
    <mergeCell ref="Q5:S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O8:P8"/>
    <mergeCell ref="A26:D26"/>
    <mergeCell ref="P34:Q34"/>
    <mergeCell ref="R34:S34"/>
    <mergeCell ref="P35:S35"/>
    <mergeCell ref="E14:K14"/>
    <mergeCell ref="L14:N14"/>
    <mergeCell ref="O14:Q14"/>
    <mergeCell ref="R14:S14"/>
  </mergeCells>
  <conditionalFormatting sqref="D8">
    <cfRule type="duplicateValues" dxfId="612" priority="4"/>
  </conditionalFormatting>
  <conditionalFormatting sqref="O7">
    <cfRule type="duplicateValues" dxfId="611" priority="7"/>
  </conditionalFormatting>
  <conditionalFormatting sqref="O10">
    <cfRule type="duplicateValues" dxfId="610" priority="5"/>
  </conditionalFormatting>
  <conditionalFormatting sqref="Q7">
    <cfRule type="duplicateValues" dxfId="609" priority="3"/>
  </conditionalFormatting>
  <conditionalFormatting sqref="Q8">
    <cfRule type="duplicateValues" dxfId="608" priority="2"/>
  </conditionalFormatting>
  <conditionalFormatting sqref="Q10">
    <cfRule type="duplicateValues" dxfId="607" priority="1"/>
  </conditionalFormatting>
  <conditionalFormatting sqref="V16:AF25">
    <cfRule type="cellIs" dxfId="606" priority="16" operator="equal">
      <formula>0</formula>
    </cfRule>
  </conditionalFormatting>
  <conditionalFormatting sqref="AF16:AF25">
    <cfRule type="cellIs" dxfId="605" priority="15" operator="lessThan">
      <formula>0</formula>
    </cfRule>
  </conditionalFormatting>
  <conditionalFormatting sqref="AG16:AG25">
    <cfRule type="cellIs" dxfId="604" priority="13" operator="lessThan">
      <formula>0</formula>
    </cfRule>
    <cfRule type="cellIs" dxfId="603" priority="1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7030A0"/>
  </sheetPr>
  <dimension ref="A1:HN36"/>
  <sheetViews>
    <sheetView view="pageBreakPreview" topLeftCell="A12" zoomScale="115" zoomScaleNormal="95" zoomScaleSheetLayoutView="115" workbookViewId="0">
      <pane xSplit="4" topLeftCell="E1" activePane="topRight" state="frozen"/>
      <selection activeCell="AP8" sqref="AP8"/>
      <selection pane="topRight" activeCell="W15" sqref="W15:AB23"/>
    </sheetView>
  </sheetViews>
  <sheetFormatPr baseColWidth="10" defaultColWidth="11.42578125" defaultRowHeight="12.75" x14ac:dyDescent="0.25"/>
  <cols>
    <col min="1" max="2" width="8.42578125" style="1" customWidth="1"/>
    <col min="3" max="3" width="6.5703125" style="1" customWidth="1"/>
    <col min="4" max="4" width="33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5" style="1" hidden="1" customWidth="1"/>
    <col min="23" max="23" width="6" style="1" customWidth="1"/>
    <col min="24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28" width="5.140625" style="1" customWidth="1"/>
    <col min="29" max="30" width="4.5703125" style="1" customWidth="1"/>
    <col min="31" max="31" width="4.42578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227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W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W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W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W7" s="5"/>
      <c r="AH7" s="80">
        <v>227</v>
      </c>
      <c r="AL7" s="67">
        <f>MATCH("SUBTOTAL SALIDA DE ALMACEN",15:15,0)-1</f>
        <v>31</v>
      </c>
      <c r="AN7" s="1"/>
      <c r="AO7" s="1"/>
      <c r="AP7" s="1"/>
      <c r="AQ7" s="1">
        <f>IFERROR(VLOOKUP(AM1,$B$16:$AK$25,MATCH("SUBTOTAL SALIDA DE ALMACEN",15:15,0)-1,FALSE),0)</f>
        <v>0</v>
      </c>
      <c r="AR7" s="1"/>
      <c r="AS7" s="1"/>
      <c r="AU7" s="1"/>
      <c r="AV7" s="1"/>
      <c r="AW7" s="1"/>
      <c r="AX7" s="1">
        <f>IFERROR(VLOOKUP(AT1,$B$16:$AK$25,MATCH("SUBTOTAL SALIDA DE ALMACEN",15:15,0)-1,FALSE),0)</f>
        <v>0</v>
      </c>
      <c r="AY7" s="1"/>
      <c r="AZ7" s="1"/>
      <c r="BB7" s="1"/>
      <c r="BC7" s="1"/>
      <c r="BD7" s="1"/>
      <c r="BE7" s="1">
        <f>IFERROR(VLOOKUP(BA1,$B$16:$AK$25,MATCH("SUBTOTAL SALIDA DE ALMACEN",15:15,0)-1,FALSE),0)</f>
        <v>0</v>
      </c>
      <c r="BF7" s="1"/>
      <c r="BG7" s="1"/>
      <c r="BI7" s="1"/>
      <c r="BJ7" s="1"/>
      <c r="BK7" s="1"/>
      <c r="BL7" s="1">
        <f>IFERROR(VLOOKUP(BH1,$B$16:$AK$25,MATCH("SUBTOTAL SALIDA DE ALMACEN",15:15,0)-1,FALSE),0)</f>
        <v>0</v>
      </c>
      <c r="BM7" s="1"/>
      <c r="BN7" s="1"/>
      <c r="BP7" s="1"/>
      <c r="BQ7" s="1"/>
      <c r="BR7" s="1"/>
      <c r="BS7" s="1">
        <f>IFERROR(VLOOKUP(BO1,$B$16:$AK$25,MATCH("SUBTOTAL SALIDA DE ALMACEN",15:15,0)-1,FALSE),0)</f>
        <v>0</v>
      </c>
      <c r="BT7" s="1"/>
      <c r="BU7" s="1"/>
      <c r="BW7" s="1"/>
      <c r="BX7" s="1"/>
      <c r="BY7" s="1"/>
      <c r="BZ7" s="1">
        <f>IFERROR(VLOOKUP(BV1,$B$16:$AK$25,MATCH("SUBTOTAL SALIDA DE ALMACEN",15:15,0)-1,FALSE),0)</f>
        <v>0</v>
      </c>
      <c r="CA7" s="1"/>
      <c r="CB7" s="1"/>
      <c r="CD7" s="1"/>
      <c r="CE7" s="1"/>
      <c r="CF7" s="1"/>
      <c r="CG7" s="1">
        <f>IFERROR(VLOOKUP(CC1,$B$16:$AK$25,MATCH("SUBTOTAL SALIDA DE ALMACEN",15:15,0)-1,FALSE),0)</f>
        <v>0</v>
      </c>
      <c r="CH7" s="1"/>
      <c r="CI7" s="1"/>
      <c r="CK7" s="1"/>
      <c r="CL7" s="1"/>
      <c r="CM7" s="1"/>
      <c r="CN7" s="1">
        <f>IFERROR(VLOOKUP(CJ1,$B$16:$AK$25,MATCH("SUBTOTAL SALIDA DE ALMACEN",15:15,0)-1,FALSE),0)</f>
        <v>0</v>
      </c>
      <c r="CO7" s="1"/>
      <c r="CP7" s="1"/>
      <c r="CR7" s="1"/>
      <c r="CS7" s="1"/>
      <c r="CT7" s="1"/>
      <c r="CU7" s="1">
        <f>IFERROR(VLOOKUP(CQ1,$B$16:$AK$25,MATCH("SUBTOTAL SALIDA DE ALMACEN",15:15,0)-1,FALSE),0)</f>
        <v>0</v>
      </c>
      <c r="CV7" s="1"/>
      <c r="CW7" s="1"/>
      <c r="CY7" s="1"/>
      <c r="CZ7" s="1"/>
      <c r="DA7" s="1"/>
      <c r="DB7" s="1">
        <f>IFERROR(VLOOKUP(CX1,$B$16:$AK$25,MATCH("SUBTOTAL SALIDA DE ALMACEN",15:15,0)-1,FALSE),0)</f>
        <v>0</v>
      </c>
      <c r="DC7" s="1"/>
      <c r="DD7" s="1"/>
      <c r="DF7" s="1"/>
      <c r="DG7" s="1"/>
      <c r="DH7" s="1"/>
      <c r="DI7" s="1">
        <f>IFERROR(VLOOKUP(DE1,$B$16:$AK$25,MATCH("SUBTOTAL SALIDA DE ALMACEN",15:15,0)-1,FALSE),0)</f>
        <v>0</v>
      </c>
      <c r="DJ7" s="1"/>
      <c r="DK7" s="1"/>
      <c r="DM7" s="1"/>
      <c r="DN7" s="1"/>
      <c r="DO7" s="1"/>
      <c r="DP7" s="1">
        <f>IFERROR(VLOOKUP(DL1,$B$16:$AK$25,MATCH("SUBTOTAL SALIDA DE ALMACEN",15:15,0)-1,FALSE),0)</f>
        <v>0</v>
      </c>
      <c r="DQ7" s="1"/>
      <c r="DR7" s="1"/>
      <c r="DT7" s="1"/>
      <c r="DU7" s="1"/>
      <c r="DV7" s="1"/>
      <c r="DW7" s="1">
        <f>IFERROR(VLOOKUP(DS1,$B$16:$AK$25,MATCH("SUBTOTAL SALIDA DE ALMACEN",15:15,0)-1,FALSE),0)</f>
        <v>0</v>
      </c>
      <c r="DX7" s="1"/>
      <c r="DY7" s="1"/>
      <c r="EA7" s="1"/>
      <c r="EB7" s="1"/>
      <c r="EC7" s="1"/>
      <c r="ED7" s="1">
        <f>IFERROR(VLOOKUP(DZ1,$B$16:$AK$25,MATCH("SUBTOTAL SALIDA DE ALMACEN",15:15,0)-1,FALSE),0)</f>
        <v>0</v>
      </c>
      <c r="EE7" s="1"/>
      <c r="EF7" s="1"/>
      <c r="EH7" s="1"/>
      <c r="EI7" s="1"/>
      <c r="EJ7" s="1"/>
      <c r="EK7" s="1">
        <f>IFERROR(VLOOKUP(EG1,$B$16:$AK$25,MATCH("SUBTOTAL SALIDA DE ALMACEN",15:15,0)-1,FALSE),0)</f>
        <v>0</v>
      </c>
      <c r="EL7" s="1"/>
      <c r="EM7" s="1"/>
      <c r="EO7" s="1"/>
      <c r="EP7" s="1"/>
      <c r="EQ7" s="1"/>
      <c r="ER7" s="1">
        <f>IFERROR(VLOOKUP(EN1,$B$16:$AK$25,MATCH("SUBTOTAL SALIDA DE ALMACEN",15:15,0)-1,FALSE),0)</f>
        <v>0</v>
      </c>
      <c r="ES7" s="1"/>
      <c r="ET7" s="1"/>
      <c r="EV7" s="1"/>
      <c r="EW7" s="1"/>
      <c r="EX7" s="1"/>
      <c r="EY7" s="1">
        <f>IFERROR(VLOOKUP(EU1,$B$16:$AK$25,MATCH("SUBTOTAL SALIDA DE ALMACEN",15:15,0)-1,FALSE),0)</f>
        <v>0</v>
      </c>
      <c r="EZ7" s="1"/>
      <c r="FA7" s="1"/>
      <c r="FC7" s="1"/>
      <c r="FD7" s="1"/>
      <c r="FE7" s="1"/>
      <c r="FF7" s="1">
        <f>IFERROR(VLOOKUP(FB1,$B$16:$AK$25,MATCH("SUBTOTAL SALIDA DE ALMACEN",15:15,0)-1,FALSE),0)</f>
        <v>0</v>
      </c>
      <c r="FG7" s="1"/>
      <c r="FH7" s="1"/>
      <c r="FJ7" s="1"/>
      <c r="FK7" s="1"/>
      <c r="FL7" s="1"/>
      <c r="FM7" s="1">
        <f>IFERROR(VLOOKUP(FI1,$B$16:$AK$25,MATCH("SUBTOTAL SALIDA DE ALMACEN",15:15,0)-1,FALSE),0)</f>
        <v>0</v>
      </c>
      <c r="FN7" s="1"/>
      <c r="FO7" s="1"/>
      <c r="FQ7" s="1"/>
      <c r="FR7" s="1"/>
      <c r="FS7" s="1"/>
      <c r="FT7" s="1">
        <f>IFERROR(VLOOKUP(FP1,$B$16:$AK$25,MATCH("SUBTOTAL SALIDA DE ALMACEN",15:15,0)-1,FALSE),0)</f>
        <v>0</v>
      </c>
      <c r="FU7" s="1"/>
      <c r="FV7" s="1"/>
      <c r="FX7" s="1"/>
      <c r="FY7" s="1"/>
      <c r="FZ7" s="1"/>
      <c r="GA7" s="1">
        <f>IFERROR(VLOOKUP(FW1,$B$16:$AK$25,MATCH("SUBTOTAL SALIDA DE ALMACEN",15:15,0)-1,FALSE),0)</f>
        <v>0</v>
      </c>
      <c r="GB7" s="1"/>
      <c r="GC7" s="1"/>
      <c r="GE7" s="1"/>
      <c r="GF7" s="1"/>
      <c r="GG7" s="1"/>
      <c r="GH7" s="1">
        <f>IFERROR(VLOOKUP(GD1,$B$16:$AK$25,MATCH("SUBTOTAL SALIDA DE ALMACEN",15:15,0)-1,FALSE),0)</f>
        <v>0</v>
      </c>
      <c r="GI7" s="1"/>
      <c r="GJ7" s="1"/>
      <c r="GL7" s="1"/>
      <c r="GM7" s="1"/>
      <c r="GN7" s="1"/>
      <c r="GO7" s="1">
        <f>IFERROR(VLOOKUP(GK1,$B$16:$AK$25,MATCH("SUBTOTAL SALIDA DE ALMACEN",15:15,0)-1,FALSE),0)</f>
        <v>0</v>
      </c>
      <c r="GP7" s="1"/>
      <c r="GQ7" s="1"/>
      <c r="GS7" s="1"/>
      <c r="GT7" s="1"/>
      <c r="GU7" s="1"/>
      <c r="GV7" s="1">
        <f>IFERROR(VLOOKUP(GR1,$B$16:$AK$25,MATCH("SUBTOTAL SALIDA DE ALMACEN",15:15,0)-1,FALSE),0)</f>
        <v>0</v>
      </c>
      <c r="GW7" s="1"/>
      <c r="GX7" s="1"/>
      <c r="GZ7" s="1"/>
      <c r="HA7" s="1"/>
      <c r="HB7" s="1"/>
      <c r="HC7" s="1">
        <f>IFERROR(VLOOKUP(GY1,$B$16:$AK$25,MATCH("SUBTOTAL SALIDA DE ALMACEN",15:15,0)-1,FALSE),0)</f>
        <v>0</v>
      </c>
      <c r="HD7" s="1"/>
      <c r="HE7" s="1"/>
      <c r="HG7" s="1"/>
      <c r="HH7" s="1"/>
      <c r="HI7" s="1"/>
      <c r="HJ7" s="1">
        <f>IFERROR(VLOOKUP(HF1,$B$16:$AK$25,MATCH("SUBTOTAL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W8" s="5"/>
      <c r="AM8" s="1"/>
      <c r="AN8" s="1"/>
      <c r="AO8" s="1"/>
      <c r="AP8" s="1"/>
      <c r="AQ8" s="1" t="s">
        <v>228</v>
      </c>
      <c r="AR8" s="1"/>
      <c r="AS8" s="1"/>
      <c r="AT8" s="1"/>
      <c r="AU8" s="1"/>
      <c r="AV8" s="1"/>
      <c r="AW8" s="1"/>
      <c r="AX8" s="1" t="s">
        <v>228</v>
      </c>
      <c r="AY8" s="1"/>
      <c r="AZ8" s="1"/>
      <c r="BA8" s="1"/>
      <c r="BB8" s="1"/>
      <c r="BC8" s="1"/>
      <c r="BD8" s="1"/>
      <c r="BE8" s="1" t="s">
        <v>228</v>
      </c>
      <c r="BF8" s="1"/>
      <c r="BG8" s="1"/>
      <c r="BH8" s="1"/>
      <c r="BI8" s="1"/>
      <c r="BJ8" s="1"/>
      <c r="BK8" s="1"/>
      <c r="BL8" s="1" t="s">
        <v>228</v>
      </c>
      <c r="BM8" s="1"/>
      <c r="BN8" s="1"/>
      <c r="BO8" s="1"/>
      <c r="BP8" s="1"/>
      <c r="BQ8" s="1"/>
      <c r="BR8" s="1"/>
      <c r="BS8" s="1" t="s">
        <v>228</v>
      </c>
      <c r="BT8" s="1"/>
      <c r="BU8" s="1"/>
      <c r="BV8" s="1"/>
      <c r="BW8" s="1"/>
      <c r="BX8" s="1"/>
      <c r="BY8" s="1"/>
      <c r="BZ8" s="1" t="s">
        <v>228</v>
      </c>
      <c r="CA8" s="1"/>
      <c r="CB8" s="1"/>
      <c r="CC8" s="1"/>
      <c r="CD8" s="1"/>
      <c r="CE8" s="1"/>
      <c r="CF8" s="1"/>
      <c r="CG8" s="1" t="s">
        <v>228</v>
      </c>
      <c r="CH8" s="1"/>
      <c r="CI8" s="1"/>
      <c r="CJ8" s="1"/>
      <c r="CK8" s="1"/>
      <c r="CL8" s="1"/>
      <c r="CM8" s="1"/>
      <c r="CN8" s="1" t="s">
        <v>228</v>
      </c>
      <c r="CO8" s="1"/>
      <c r="CP8" s="1"/>
      <c r="CQ8" s="1"/>
      <c r="CR8" s="1"/>
      <c r="CS8" s="1"/>
      <c r="CT8" s="1"/>
      <c r="CU8" s="1" t="s">
        <v>228</v>
      </c>
      <c r="CV8" s="1"/>
      <c r="CW8" s="1"/>
      <c r="CX8" s="1"/>
      <c r="CY8" s="1"/>
      <c r="CZ8" s="1"/>
      <c r="DA8" s="1"/>
      <c r="DB8" s="1" t="s">
        <v>228</v>
      </c>
      <c r="DC8" s="1"/>
      <c r="DD8" s="1"/>
      <c r="DE8" s="1"/>
      <c r="DF8" s="1"/>
      <c r="DG8" s="1"/>
      <c r="DH8" s="1"/>
      <c r="DI8" s="1" t="s">
        <v>228</v>
      </c>
      <c r="DJ8" s="1"/>
      <c r="DK8" s="1"/>
      <c r="DL8" s="1"/>
      <c r="DM8" s="1"/>
      <c r="DN8" s="1"/>
      <c r="DO8" s="1"/>
      <c r="DP8" s="1" t="s">
        <v>228</v>
      </c>
      <c r="DQ8" s="1"/>
      <c r="DR8" s="1"/>
      <c r="DS8" s="1"/>
      <c r="DT8" s="1"/>
      <c r="DU8" s="1"/>
      <c r="DV8" s="1"/>
      <c r="DW8" s="1" t="s">
        <v>228</v>
      </c>
      <c r="DX8" s="1"/>
      <c r="DY8" s="1"/>
      <c r="DZ8" s="1"/>
      <c r="EA8" s="1"/>
      <c r="EB8" s="1"/>
      <c r="EC8" s="1"/>
      <c r="ED8" s="1" t="s">
        <v>228</v>
      </c>
      <c r="EE8" s="1"/>
      <c r="EF8" s="1"/>
      <c r="EG8" s="1"/>
      <c r="EH8" s="1"/>
      <c r="EI8" s="1"/>
      <c r="EJ8" s="1"/>
      <c r="EK8" s="1" t="s">
        <v>228</v>
      </c>
      <c r="EL8" s="1"/>
      <c r="EM8" s="1"/>
      <c r="EN8" s="1"/>
      <c r="EO8" s="1"/>
      <c r="EP8" s="1"/>
      <c r="EQ8" s="1"/>
      <c r="ER8" s="1" t="s">
        <v>228</v>
      </c>
      <c r="ES8" s="1"/>
      <c r="ET8" s="1"/>
      <c r="EU8" s="1"/>
      <c r="EV8" s="1"/>
      <c r="EW8" s="1"/>
      <c r="EX8" s="1"/>
      <c r="EY8" s="1" t="s">
        <v>228</v>
      </c>
      <c r="EZ8" s="1"/>
      <c r="FA8" s="1"/>
      <c r="FB8" s="1"/>
      <c r="FC8" s="1"/>
      <c r="FD8" s="1"/>
      <c r="FE8" s="1"/>
      <c r="FF8" s="1" t="s">
        <v>228</v>
      </c>
      <c r="FG8" s="1"/>
      <c r="FH8" s="1"/>
      <c r="FI8" s="1"/>
      <c r="FJ8" s="1"/>
      <c r="FK8" s="1"/>
      <c r="FL8" s="1"/>
      <c r="FM8" s="1" t="s">
        <v>228</v>
      </c>
      <c r="FN8" s="1"/>
      <c r="FO8" s="1"/>
      <c r="FP8" s="1"/>
      <c r="FQ8" s="1"/>
      <c r="FR8" s="1"/>
      <c r="FS8" s="1"/>
      <c r="FT8" s="1" t="s">
        <v>228</v>
      </c>
      <c r="FU8" s="1"/>
      <c r="FV8" s="1"/>
      <c r="FW8" s="1"/>
      <c r="FX8" s="1"/>
      <c r="FY8" s="1"/>
      <c r="FZ8" s="1"/>
      <c r="GA8" s="1" t="s">
        <v>228</v>
      </c>
      <c r="GB8" s="1"/>
      <c r="GC8" s="1"/>
      <c r="GD8" s="1"/>
      <c r="GE8" s="1"/>
      <c r="GF8" s="1"/>
      <c r="GG8" s="1"/>
      <c r="GH8" s="1" t="s">
        <v>228</v>
      </c>
      <c r="GI8" s="1"/>
      <c r="GJ8" s="1"/>
      <c r="GK8" s="1"/>
      <c r="GL8" s="1"/>
      <c r="GM8" s="1"/>
      <c r="GN8" s="1"/>
      <c r="GO8" s="1" t="s">
        <v>228</v>
      </c>
      <c r="GP8" s="1"/>
      <c r="GQ8" s="1"/>
      <c r="GR8" s="1"/>
      <c r="GS8" s="1"/>
      <c r="GT8" s="1"/>
      <c r="GU8" s="1"/>
      <c r="GV8" s="1" t="s">
        <v>228</v>
      </c>
      <c r="GW8" s="1"/>
      <c r="GX8" s="1"/>
      <c r="GY8" s="1"/>
      <c r="GZ8" s="1"/>
      <c r="HA8" s="1"/>
      <c r="HB8" s="1"/>
      <c r="HC8" s="1" t="s">
        <v>228</v>
      </c>
      <c r="HD8" s="1"/>
      <c r="HE8" s="1"/>
      <c r="HF8" s="1"/>
      <c r="HG8" s="1"/>
      <c r="HH8" s="1"/>
      <c r="HI8" s="1"/>
      <c r="HJ8" s="1" t="s">
        <v>228</v>
      </c>
      <c r="HK8" s="1"/>
      <c r="HL8" s="1"/>
    </row>
    <row r="9" spans="1:222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W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W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W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2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42"/>
      <c r="F15" s="14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296"/>
      <c r="W15" s="96"/>
      <c r="X15" s="96"/>
      <c r="Y15" s="96"/>
      <c r="Z15" s="96"/>
      <c r="AA15" s="96"/>
      <c r="AB15" s="96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272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>
        <v>0</v>
      </c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15"/>
      <c r="W16" s="97"/>
      <c r="X16" s="97"/>
      <c r="Y16" s="97"/>
      <c r="Z16" s="95"/>
      <c r="AA16" s="99"/>
      <c r="AB16" s="95"/>
      <c r="AC16" s="14"/>
      <c r="AD16" s="14"/>
      <c r="AE16" s="14"/>
      <c r="AF16" s="17">
        <f t="shared" ref="AF16:AF25" si="5">SUM(W16:AE16)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272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>
        <v>0</v>
      </c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>+M17-O17</f>
        <v>0</v>
      </c>
      <c r="V17" s="15"/>
      <c r="W17" s="97"/>
      <c r="X17" s="97"/>
      <c r="Y17" s="97"/>
      <c r="Z17" s="95"/>
      <c r="AA17" s="95"/>
      <c r="AB17" s="95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1">AF17-N17</f>
        <v>0</v>
      </c>
    </row>
    <row r="18" spans="1:34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272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>
        <v>0</v>
      </c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ref="U18:U25" si="12">+M18-O18</f>
        <v>0</v>
      </c>
      <c r="V18" s="15"/>
      <c r="W18" s="95"/>
      <c r="X18" s="97"/>
      <c r="Y18" s="97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1"/>
        <v>0</v>
      </c>
    </row>
    <row r="19" spans="1:34" s="18" customFormat="1" ht="22.5" x14ac:dyDescent="0.25">
      <c r="A19" s="58">
        <v>4</v>
      </c>
      <c r="B19" s="93"/>
      <c r="C19" s="13" t="str">
        <f>IFERROR(VLOOKUP(B19,'CODIGOS DE MATERIAL'!$A$2:$C$31,3,FALSE),"")</f>
        <v/>
      </c>
      <c r="D19" s="272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>
        <v>0</v>
      </c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2"/>
        <v>0</v>
      </c>
      <c r="V19" s="15"/>
      <c r="W19" s="95"/>
      <c r="X19" s="97"/>
      <c r="Y19" s="97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1"/>
        <v>0</v>
      </c>
    </row>
    <row r="20" spans="1:34" s="18" customFormat="1" ht="22.5" x14ac:dyDescent="0.25">
      <c r="A20" s="58">
        <v>5</v>
      </c>
      <c r="B20" s="93"/>
      <c r="C20" s="13" t="str">
        <f>IFERROR(VLOOKUP(B20,'CODIGOS DE MATERIAL'!$A$2:$C$31,3,FALSE),"")</f>
        <v/>
      </c>
      <c r="D20" s="272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>
        <v>0</v>
      </c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2"/>
        <v>0</v>
      </c>
      <c r="V20" s="15"/>
      <c r="W20" s="95"/>
      <c r="X20" s="98"/>
      <c r="Y20" s="98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1"/>
        <v>0</v>
      </c>
    </row>
    <row r="21" spans="1:34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272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>
        <v>0</v>
      </c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2"/>
        <v>0</v>
      </c>
      <c r="V21" s="1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1"/>
        <v>0</v>
      </c>
    </row>
    <row r="22" spans="1:34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272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2"/>
        <v>0</v>
      </c>
      <c r="V22" s="1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1"/>
        <v>0</v>
      </c>
    </row>
    <row r="23" spans="1:34" s="18" customFormat="1" ht="15" x14ac:dyDescent="0.25">
      <c r="A23" s="58">
        <v>8</v>
      </c>
      <c r="B23" s="26"/>
      <c r="C23" s="13" t="str">
        <f>IFERROR(VLOOKUP(B23,'CODIGOS DE MATERIAL'!$A$2:$C$31,3,FALSE),"")</f>
        <v/>
      </c>
      <c r="D23" s="272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>
        <v>0</v>
      </c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2"/>
        <v>0</v>
      </c>
      <c r="V23" s="1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1"/>
        <v>0</v>
      </c>
    </row>
    <row r="24" spans="1:34" s="18" customFormat="1" ht="15" x14ac:dyDescent="0.25">
      <c r="A24" s="58">
        <v>9</v>
      </c>
      <c r="B24" s="26"/>
      <c r="C24" s="13" t="str">
        <f>IFERROR(VLOOKUP(B24,'CODIGOS DE MATERIAL'!$A$2:$C$31,3,FALSE),"")</f>
        <v/>
      </c>
      <c r="D24" s="272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>
        <v>0</v>
      </c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2"/>
        <v>0</v>
      </c>
      <c r="V24" s="1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1"/>
        <v>0</v>
      </c>
    </row>
    <row r="25" spans="1:34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273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2"/>
        <v>0</v>
      </c>
      <c r="V25" s="15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1"/>
        <v>0</v>
      </c>
    </row>
    <row r="26" spans="1:34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4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</row>
    <row r="30" spans="1:34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4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5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5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5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M35" s="1"/>
      <c r="AN35" s="1"/>
      <c r="AO35" s="1"/>
      <c r="AP35" s="1"/>
      <c r="AQ35" s="1"/>
      <c r="AR35" s="1"/>
      <c r="AS35" s="1"/>
    </row>
    <row r="36" spans="3:45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S16:S25 E15:L25 W15:AE25 B16:B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2:O32"/>
    <mergeCell ref="P32:Q32"/>
    <mergeCell ref="N33:Q33"/>
    <mergeCell ref="E14:I14"/>
    <mergeCell ref="J14:L14"/>
    <mergeCell ref="M14:O14"/>
    <mergeCell ref="P14:Q14"/>
    <mergeCell ref="U14:AG14"/>
  </mergeCells>
  <conditionalFormatting sqref="D8">
    <cfRule type="duplicateValues" dxfId="602" priority="4"/>
  </conditionalFormatting>
  <conditionalFormatting sqref="O7">
    <cfRule type="duplicateValues" dxfId="601" priority="3"/>
  </conditionalFormatting>
  <conditionalFormatting sqref="O8">
    <cfRule type="duplicateValues" dxfId="600" priority="2"/>
  </conditionalFormatting>
  <conditionalFormatting sqref="O10">
    <cfRule type="duplicateValues" dxfId="599" priority="1"/>
  </conditionalFormatting>
  <conditionalFormatting sqref="T16:AG25">
    <cfRule type="cellIs" dxfId="598" priority="8" operator="equal">
      <formula>0</formula>
    </cfRule>
  </conditionalFormatting>
  <conditionalFormatting sqref="AG16:AG25">
    <cfRule type="cellIs" dxfId="597" priority="7" operator="lessThan">
      <formula>0</formula>
    </cfRule>
  </conditionalFormatting>
  <conditionalFormatting sqref="AH16:AH25">
    <cfRule type="cellIs" dxfId="596" priority="5" operator="lessThan">
      <formula>0</formula>
    </cfRule>
    <cfRule type="cellIs" dxfId="595" priority="6" operator="greaterThan">
      <formula>0</formula>
    </cfRule>
  </conditionalFormatting>
  <printOptions horizontalCentered="1" verticalCentered="1"/>
  <pageMargins left="0.7" right="0.7" top="0.75" bottom="0.75" header="0.3" footer="0.3"/>
  <pageSetup scale="90" fitToWidth="2" orientation="landscape" r:id="rId1"/>
  <headerFooter alignWithMargins="0"/>
  <colBreaks count="1" manualBreakCount="1">
    <brk id="17" max="35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7030A0"/>
  </sheetPr>
  <dimension ref="A1:HM36"/>
  <sheetViews>
    <sheetView view="pageBreakPreview" topLeftCell="A10" zoomScale="110" zoomScaleNormal="95" zoomScaleSheetLayoutView="110" workbookViewId="0">
      <pane xSplit="4" topLeftCell="E1" activePane="topRight" state="frozen"/>
      <selection activeCell="AP8" sqref="AP8"/>
      <selection pane="topRight" activeCell="V15" sqref="V15:X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9" width="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228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AG7" s="80">
        <v>228</v>
      </c>
      <c r="AL7" s="1"/>
      <c r="AM7" s="1"/>
      <c r="AN7" s="1"/>
      <c r="AO7" s="1"/>
      <c r="AP7" s="1">
        <f>IFERROR(VLOOKUP(AL1,$B$16:$AK$25,MATCH("SUBTOTAL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IFERROR(VLOOKUP(AS1,$B$16:$AK$25,MATCH("SUBTOTAL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IFERROR(VLOOKUP(AZ1,$B$16:$AK$25,MATCH("SUBTOTAL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IFERROR(VLOOKUP(BG1,$B$16:$AK$25,MATCH("SUBTOTAL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IFERROR(VLOOKUP(BN1,$B$16:$AK$25,MATCH("SUBTOTAL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IFERROR(VLOOKUP(BU1,$B$16:$AK$25,MATCH("SUBTOTAL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IFERROR(VLOOKUP(CB1,$B$16:$AK$25,MATCH("SUBTOTAL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IFERROR(VLOOKUP(CI1,$B$16:$AK$25,MATCH("SUBTOTAL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IFERROR(VLOOKUP(CP1,$B$16:$AK$25,MATCH("SUBTOTAL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IFERROR(VLOOKUP(CW1,$B$16:$AK$25,MATCH("SUBTOTAL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IFERROR(VLOOKUP(DD1,$B$16:$AK$25,MATCH("SUBTOTAL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IFERROR(VLOOKUP(DK1,$B$16:$AK$25,MATCH("SUBTOTAL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IFERROR(VLOOKUP(DR1,$B$16:$AK$25,MATCH("SUBTOTAL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IFERROR(VLOOKUP(DY1,$B$16:$AK$25,MATCH("SUBTOTAL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IFERROR(VLOOKUP(EF1,$B$16:$AK$25,MATCH("SUBTOTAL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IFERROR(VLOOKUP(EM1,$B$16:$AK$25,MATCH("SUBTOTAL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IFERROR(VLOOKUP(ET1,$B$16:$AK$25,MATCH("SUBTOTAL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IFERROR(VLOOKUP(FA1,$B$16:$AK$25,MATCH("SUBTOTAL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IFERROR(VLOOKUP(FH1,$B$16:$AK$25,MATCH("SUBTOTAL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IFERROR(VLOOKUP(FO1,$B$16:$AK$25,MATCH("SUBTOTAL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IFERROR(VLOOKUP(FV1,$B$16:$AK$25,MATCH("SUBTOTAL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IFERROR(VLOOKUP(GC1,$B$16:$AK$25,MATCH("SUBTOTAL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IFERROR(VLOOKUP(GJ1,$B$16:$AK$25,MATCH("SUBTOTAL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IFERROR(VLOOKUP(GQ1,$B$16:$AK$25,MATCH("SUBTOTAL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IFERROR(VLOOKUP(GX1,$B$16:$AK$25,MATCH("SUBTOTAL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IFERROR(VLOOKUP(HE1,$B$16:$AK$25,MATCH("SUBTOTAL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2.5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7"/>
      <c r="Y18" s="97"/>
      <c r="Z18" s="95"/>
      <c r="AA18" s="95"/>
      <c r="AB18" s="95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2.5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7"/>
      <c r="Y19" s="97"/>
      <c r="Z19" s="95"/>
      <c r="AA19" s="95"/>
      <c r="AB19" s="95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22.5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8"/>
      <c r="Y20" s="98"/>
      <c r="Z20" s="95"/>
      <c r="AA20" s="95"/>
      <c r="AB20" s="95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59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317" t="s">
        <v>238</v>
      </c>
      <c r="B27" s="191"/>
      <c r="C27" s="191" t="s">
        <v>245</v>
      </c>
      <c r="D27" s="46"/>
      <c r="E27" s="28"/>
      <c r="F27" s="28"/>
      <c r="G27" s="217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2" thickBot="1" x14ac:dyDescent="0.3">
      <c r="A28" s="317" t="s">
        <v>240</v>
      </c>
      <c r="B28" s="191"/>
      <c r="C28" s="191" t="s">
        <v>246</v>
      </c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0:B25 S16:S25 E15:L25 V15:AD25" name="Rango1"/>
    <protectedRange sqref="Q7:Q10" name="Rango1_3_1_1"/>
    <protectedRange sqref="O7:P10 D7:D10 D12" name="Rango1_3_2"/>
    <protectedRange sqref="D11" name="Rango1_3_1"/>
    <protectedRange sqref="B16:B19" name="Rango1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594" priority="4"/>
  </conditionalFormatting>
  <conditionalFormatting sqref="O7">
    <cfRule type="duplicateValues" dxfId="593" priority="3"/>
  </conditionalFormatting>
  <conditionalFormatting sqref="O8">
    <cfRule type="duplicateValues" dxfId="592" priority="2"/>
  </conditionalFormatting>
  <conditionalFormatting sqref="O10">
    <cfRule type="duplicateValues" dxfId="591" priority="1"/>
  </conditionalFormatting>
  <conditionalFormatting sqref="T16:AF25">
    <cfRule type="cellIs" dxfId="590" priority="8" operator="equal">
      <formula>0</formula>
    </cfRule>
  </conditionalFormatting>
  <conditionalFormatting sqref="AF16:AF25">
    <cfRule type="cellIs" dxfId="589" priority="7" operator="lessThan">
      <formula>0</formula>
    </cfRule>
  </conditionalFormatting>
  <conditionalFormatting sqref="AG16:AG25">
    <cfRule type="cellIs" dxfId="588" priority="5" operator="lessThan">
      <formula>0</formula>
    </cfRule>
    <cfRule type="cellIs" dxfId="587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7030A0"/>
  </sheetPr>
  <dimension ref="A1:HN38"/>
  <sheetViews>
    <sheetView view="pageBreakPreview" topLeftCell="A13" zoomScale="120" zoomScaleNormal="95" zoomScaleSheetLayoutView="120" workbookViewId="0">
      <pane xSplit="4" topLeftCell="E1" activePane="topRight" state="frozen"/>
      <selection activeCell="AP8" sqref="AP8"/>
      <selection pane="topRight" activeCell="V15" sqref="V15:AE21"/>
    </sheetView>
  </sheetViews>
  <sheetFormatPr baseColWidth="10" defaultColWidth="11.42578125" defaultRowHeight="12.75" x14ac:dyDescent="0.25"/>
  <cols>
    <col min="1" max="1" width="8.42578125" style="1" customWidth="1"/>
    <col min="2" max="2" width="9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31" width="4.5703125" style="1" customWidth="1"/>
    <col min="32" max="32" width="11.42578125" style="1" customWidth="1"/>
    <col min="33" max="33" width="10.5703125" style="1" customWidth="1"/>
    <col min="34" max="34" width="13.42578125" style="1" bestFit="1" customWidth="1"/>
    <col min="35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229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AH7" s="80">
        <v>229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2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22.5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126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7"/>
      <c r="Y18" s="97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22.5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221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7"/>
      <c r="Y19" s="97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22.5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8"/>
      <c r="Y20" s="98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15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15" x14ac:dyDescent="0.25">
      <c r="A22" s="58">
        <v>7</v>
      </c>
      <c r="B22" s="26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15" x14ac:dyDescent="0.25">
      <c r="A23" s="58">
        <v>8</v>
      </c>
      <c r="B23" s="26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x14ac:dyDescent="0.25">
      <c r="A27" s="105"/>
      <c r="B27" s="23"/>
      <c r="C27" s="45"/>
      <c r="D27" s="46"/>
      <c r="E27" s="28"/>
      <c r="F27" s="28"/>
      <c r="G27" s="28"/>
      <c r="H27" s="17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x14ac:dyDescent="0.25">
      <c r="A28" s="105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4" s="18" customFormat="1" x14ac:dyDescent="0.25">
      <c r="A29" s="105"/>
      <c r="B29" s="23"/>
      <c r="C29" s="45"/>
      <c r="D29" s="46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34" s="18" customFormat="1" ht="13.5" thickBot="1" x14ac:dyDescent="0.3">
      <c r="A30" s="111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34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</row>
    <row r="32" spans="1:34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45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45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45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45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45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M37" s="1"/>
      <c r="AN37" s="1"/>
      <c r="AO37" s="1"/>
      <c r="AP37" s="1"/>
      <c r="AQ37" s="1"/>
      <c r="AR37" s="1"/>
      <c r="AS37" s="1"/>
    </row>
    <row r="38" spans="3:45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M38" s="1"/>
      <c r="AN38" s="1"/>
      <c r="AO38" s="1"/>
      <c r="AP38" s="1"/>
      <c r="AQ38" s="1"/>
      <c r="AR38" s="1"/>
      <c r="AS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E25" name="Rango1"/>
    <protectedRange sqref="Q7:Q10" name="Rango1_3_1_1"/>
    <protectedRange sqref="O7:P10 D7:D12" name="Rango1_3_2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4:O34"/>
    <mergeCell ref="P34:Q34"/>
    <mergeCell ref="N35:Q35"/>
    <mergeCell ref="E14:I14"/>
    <mergeCell ref="J14:L14"/>
    <mergeCell ref="M14:O14"/>
    <mergeCell ref="P14:Q14"/>
    <mergeCell ref="U14:AG14"/>
  </mergeCells>
  <conditionalFormatting sqref="D8">
    <cfRule type="duplicateValues" dxfId="586" priority="4"/>
  </conditionalFormatting>
  <conditionalFormatting sqref="O7">
    <cfRule type="duplicateValues" dxfId="585" priority="3"/>
  </conditionalFormatting>
  <conditionalFormatting sqref="O8">
    <cfRule type="duplicateValues" dxfId="584" priority="2"/>
  </conditionalFormatting>
  <conditionalFormatting sqref="O10">
    <cfRule type="duplicateValues" dxfId="583" priority="1"/>
  </conditionalFormatting>
  <conditionalFormatting sqref="T16:AG25">
    <cfRule type="cellIs" dxfId="582" priority="8" operator="equal">
      <formula>0</formula>
    </cfRule>
  </conditionalFormatting>
  <conditionalFormatting sqref="AG16:AG25">
    <cfRule type="cellIs" dxfId="581" priority="7" operator="lessThan">
      <formula>0</formula>
    </cfRule>
  </conditionalFormatting>
  <conditionalFormatting sqref="AH16:AH25">
    <cfRule type="cellIs" dxfId="580" priority="5" operator="lessThan">
      <formula>0</formula>
    </cfRule>
    <cfRule type="cellIs" dxfId="579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HN36"/>
  <sheetViews>
    <sheetView view="pageBreakPreview" topLeftCell="A13" zoomScaleNormal="95" zoomScaleSheetLayoutView="100" workbookViewId="0">
      <pane xSplit="4" topLeftCell="E1" activePane="topRight" state="frozen"/>
      <selection activeCell="AP8" sqref="AP8"/>
      <selection pane="topRight" activeCell="V15" sqref="V15:AA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30" width="4.5703125" style="1" customWidth="1"/>
    <col min="31" max="31" width="4.42578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230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H7" s="80">
        <v>230</v>
      </c>
      <c r="AK7" s="67">
        <f>MATCH("SUBTOTAL SALIDA DE ALMACEN",15:15,0)-1</f>
        <v>31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22.35" customHeight="1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319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18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18.7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ht="18.7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18.7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317" t="s">
        <v>242</v>
      </c>
      <c r="B27" s="191"/>
      <c r="C27" s="191" t="s">
        <v>243</v>
      </c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thickBot="1" x14ac:dyDescent="0.3">
      <c r="A28" s="317" t="s">
        <v>240</v>
      </c>
      <c r="B28" s="191"/>
      <c r="C28" s="191" t="s">
        <v>244</v>
      </c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4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</row>
    <row r="30" spans="1:34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4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5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5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5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M35" s="1"/>
      <c r="AN35" s="1"/>
      <c r="AO35" s="1"/>
      <c r="AP35" s="1"/>
      <c r="AQ35" s="1"/>
      <c r="AR35" s="1"/>
      <c r="AS35" s="1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E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2:O32"/>
    <mergeCell ref="P32:Q32"/>
    <mergeCell ref="N33:Q33"/>
    <mergeCell ref="E14:I14"/>
    <mergeCell ref="J14:L14"/>
    <mergeCell ref="M14:O14"/>
    <mergeCell ref="P14:Q14"/>
    <mergeCell ref="U14:AG14"/>
  </mergeCells>
  <conditionalFormatting sqref="D8">
    <cfRule type="duplicateValues" dxfId="578" priority="4"/>
  </conditionalFormatting>
  <conditionalFormatting sqref="O7">
    <cfRule type="duplicateValues" dxfId="577" priority="3"/>
  </conditionalFormatting>
  <conditionalFormatting sqref="O8">
    <cfRule type="duplicateValues" dxfId="576" priority="2"/>
  </conditionalFormatting>
  <conditionalFormatting sqref="O10">
    <cfRule type="duplicateValues" dxfId="575" priority="1"/>
  </conditionalFormatting>
  <conditionalFormatting sqref="T16:AG25">
    <cfRule type="cellIs" dxfId="574" priority="8" operator="equal">
      <formula>0</formula>
    </cfRule>
  </conditionalFormatting>
  <conditionalFormatting sqref="AG16:AG25">
    <cfRule type="cellIs" dxfId="573" priority="7" operator="lessThan">
      <formula>0</formula>
    </cfRule>
  </conditionalFormatting>
  <conditionalFormatting sqref="AH16:AH25">
    <cfRule type="cellIs" dxfId="572" priority="5" operator="lessThan">
      <formula>0</formula>
    </cfRule>
    <cfRule type="cellIs" dxfId="571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B0F0"/>
  </sheetPr>
  <dimension ref="A1:HM36"/>
  <sheetViews>
    <sheetView view="pageBreakPreview" topLeftCell="A4" zoomScaleNormal="95" zoomScaleSheetLayoutView="100" workbookViewId="0">
      <pane xSplit="4" topLeftCell="E1" activePane="topRight" state="frozen"/>
      <selection activeCell="AP8" sqref="AP8"/>
      <selection pane="topRight" activeCell="N16" sqref="N16:N1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231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231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IFERROR(VLOOKUP(AL1,$B$16:$AK$25,AK7,FALSE),0)</f>
        <v>0</v>
      </c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95"/>
      <c r="AC16" s="95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8:B25 S16:S25 E15:L25 V15:AD25" name="Rango1"/>
    <protectedRange sqref="Q7:Q10" name="Rango1_3_1_1"/>
    <protectedRange sqref="O7:P10 D7:D10 D12" name="Rango1_3_2"/>
    <protectedRange sqref="D11" name="Rango1_3_1"/>
    <protectedRange sqref="B16:B17" name="Rango1_2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570" priority="4"/>
  </conditionalFormatting>
  <conditionalFormatting sqref="O7">
    <cfRule type="duplicateValues" dxfId="569" priority="3"/>
  </conditionalFormatting>
  <conditionalFormatting sqref="O8">
    <cfRule type="duplicateValues" dxfId="568" priority="2"/>
  </conditionalFormatting>
  <conditionalFormatting sqref="O10">
    <cfRule type="duplicateValues" dxfId="567" priority="1"/>
  </conditionalFormatting>
  <conditionalFormatting sqref="T16:AF25">
    <cfRule type="cellIs" dxfId="566" priority="8" operator="equal">
      <formula>0</formula>
    </cfRule>
  </conditionalFormatting>
  <conditionalFormatting sqref="AF16:AF25">
    <cfRule type="cellIs" dxfId="565" priority="7" operator="lessThan">
      <formula>0</formula>
    </cfRule>
  </conditionalFormatting>
  <conditionalFormatting sqref="AG16:AG25">
    <cfRule type="cellIs" dxfId="564" priority="5" operator="lessThan">
      <formula>0</formula>
    </cfRule>
    <cfRule type="cellIs" dxfId="563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HV38"/>
  <sheetViews>
    <sheetView view="pageBreakPreview" topLeftCell="A11" zoomScaleNormal="95" zoomScaleSheetLayoutView="100" workbookViewId="0">
      <pane xSplit="4" topLeftCell="E1" activePane="topRight" state="frozen"/>
      <selection activeCell="AP8" sqref="AP8"/>
      <selection pane="topRight" activeCell="N16" sqref="N16:N21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9" width="4.8554687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5" width="4.5703125" style="1" customWidth="1"/>
    <col min="36" max="36" width="5.140625" style="1" customWidth="1"/>
    <col min="37" max="38" width="4.5703125" style="1" customWidth="1"/>
    <col min="39" max="39" width="4.42578125" style="1" customWidth="1"/>
    <col min="40" max="40" width="11.42578125" style="1" customWidth="1"/>
    <col min="41" max="41" width="10.5703125" style="1" customWidth="1"/>
    <col min="42" max="43" width="11.42578125" style="1"/>
    <col min="44" max="44" width="15" style="1" bestFit="1" customWidth="1"/>
    <col min="45" max="45" width="12.42578125" style="1" bestFit="1" customWidth="1"/>
    <col min="46" max="46" width="20.5703125" style="1" bestFit="1" customWidth="1"/>
    <col min="47" max="49" width="11.42578125" style="1"/>
    <col min="50" max="51" width="12.42578125" style="1" customWidth="1"/>
    <col min="52" max="16384" width="11.42578125" style="1"/>
  </cols>
  <sheetData>
    <row r="1" spans="1:230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P1" s="80"/>
      <c r="AQ1" s="80" t="s">
        <v>0</v>
      </c>
      <c r="AR1" s="80" t="s">
        <v>200</v>
      </c>
      <c r="AS1" s="80" t="s">
        <v>1</v>
      </c>
      <c r="AT1" s="82" t="s">
        <v>25</v>
      </c>
      <c r="AU1" s="368">
        <f>'CODIGOS DE MATERIAL'!$A$3</f>
        <v>1000157</v>
      </c>
      <c r="AV1" s="369"/>
      <c r="AW1" s="369"/>
      <c r="AX1" s="369"/>
      <c r="AY1" s="369"/>
      <c r="AZ1" s="369"/>
      <c r="BA1" s="370"/>
      <c r="BB1" s="368">
        <f>'CODIGOS DE MATERIAL'!$A$4</f>
        <v>1000156</v>
      </c>
      <c r="BC1" s="369"/>
      <c r="BD1" s="369"/>
      <c r="BE1" s="369"/>
      <c r="BF1" s="369"/>
      <c r="BG1" s="369"/>
      <c r="BH1" s="370"/>
      <c r="BI1" s="368">
        <f>'CODIGOS DE MATERIAL'!$A$5</f>
        <v>1000181</v>
      </c>
      <c r="BJ1" s="369"/>
      <c r="BK1" s="369"/>
      <c r="BL1" s="369"/>
      <c r="BM1" s="369"/>
      <c r="BN1" s="369"/>
      <c r="BO1" s="370"/>
      <c r="BP1" s="368">
        <f>'CODIGOS DE MATERIAL'!$A$6</f>
        <v>1000185</v>
      </c>
      <c r="BQ1" s="369"/>
      <c r="BR1" s="369"/>
      <c r="BS1" s="369"/>
      <c r="BT1" s="369"/>
      <c r="BU1" s="369"/>
      <c r="BV1" s="370"/>
      <c r="BW1" s="368">
        <f>'CODIGOS DE MATERIAL'!$A$7</f>
        <v>1000184</v>
      </c>
      <c r="BX1" s="369"/>
      <c r="BY1" s="369"/>
      <c r="BZ1" s="369"/>
      <c r="CA1" s="369"/>
      <c r="CB1" s="369"/>
      <c r="CC1" s="370"/>
      <c r="CD1" s="368">
        <f>'CODIGOS DE MATERIAL'!$A$8</f>
        <v>1000870</v>
      </c>
      <c r="CE1" s="369"/>
      <c r="CF1" s="369"/>
      <c r="CG1" s="369"/>
      <c r="CH1" s="369"/>
      <c r="CI1" s="369"/>
      <c r="CJ1" s="370"/>
      <c r="CK1" s="368">
        <f>'CODIGOS DE MATERIAL'!$A$9</f>
        <v>1000747</v>
      </c>
      <c r="CL1" s="369"/>
      <c r="CM1" s="369"/>
      <c r="CN1" s="369"/>
      <c r="CO1" s="369"/>
      <c r="CP1" s="369"/>
      <c r="CQ1" s="370"/>
      <c r="CR1" s="368">
        <f>'CODIGOS DE MATERIAL'!$A$10</f>
        <v>1000179</v>
      </c>
      <c r="CS1" s="369"/>
      <c r="CT1" s="369"/>
      <c r="CU1" s="369"/>
      <c r="CV1" s="369"/>
      <c r="CW1" s="369"/>
      <c r="CX1" s="370"/>
      <c r="CY1" s="368">
        <f>'CODIGOS DE MATERIAL'!$A$11</f>
        <v>1000170</v>
      </c>
      <c r="CZ1" s="369"/>
      <c r="DA1" s="369"/>
      <c r="DB1" s="369"/>
      <c r="DC1" s="369"/>
      <c r="DD1" s="369"/>
      <c r="DE1" s="370"/>
      <c r="DF1" s="368">
        <f>'CODIGOS DE MATERIAL'!$A$12</f>
        <v>1000158</v>
      </c>
      <c r="DG1" s="369"/>
      <c r="DH1" s="369"/>
      <c r="DI1" s="369"/>
      <c r="DJ1" s="369"/>
      <c r="DK1" s="369"/>
      <c r="DL1" s="370"/>
      <c r="DM1" s="368">
        <f>'CODIGOS DE MATERIAL'!$A$13</f>
        <v>1000186</v>
      </c>
      <c r="DN1" s="369"/>
      <c r="DO1" s="369"/>
      <c r="DP1" s="369"/>
      <c r="DQ1" s="369"/>
      <c r="DR1" s="369"/>
      <c r="DS1" s="370"/>
      <c r="DT1" s="368">
        <f>'CODIGOS DE MATERIAL'!$A$14</f>
        <v>1000182</v>
      </c>
      <c r="DU1" s="369"/>
      <c r="DV1" s="369"/>
      <c r="DW1" s="369"/>
      <c r="DX1" s="369"/>
      <c r="DY1" s="369"/>
      <c r="DZ1" s="370"/>
      <c r="EA1" s="368">
        <f>'CODIGOS DE MATERIAL'!$A$15</f>
        <v>1000171</v>
      </c>
      <c r="EB1" s="369"/>
      <c r="EC1" s="369"/>
      <c r="ED1" s="369"/>
      <c r="EE1" s="369"/>
      <c r="EF1" s="369"/>
      <c r="EG1" s="370"/>
      <c r="EH1" s="368">
        <f>'CODIGOS DE MATERIAL'!$A$16</f>
        <v>1000872</v>
      </c>
      <c r="EI1" s="369"/>
      <c r="EJ1" s="369"/>
      <c r="EK1" s="369"/>
      <c r="EL1" s="369"/>
      <c r="EM1" s="369"/>
      <c r="EN1" s="370"/>
      <c r="EO1" s="368">
        <f>'CODIGOS DE MATERIAL'!$A$17</f>
        <v>1000863</v>
      </c>
      <c r="EP1" s="369"/>
      <c r="EQ1" s="369"/>
      <c r="ER1" s="369"/>
      <c r="ES1" s="369"/>
      <c r="ET1" s="369"/>
      <c r="EU1" s="370"/>
      <c r="EV1" s="368">
        <f>'CODIGOS DE MATERIAL'!$A$18</f>
        <v>1000159</v>
      </c>
      <c r="EW1" s="369"/>
      <c r="EX1" s="369"/>
      <c r="EY1" s="369"/>
      <c r="EZ1" s="369"/>
      <c r="FA1" s="369"/>
      <c r="FB1" s="370"/>
      <c r="FC1" s="368">
        <f>'CODIGOS DE MATERIAL'!$A$19</f>
        <v>1000163</v>
      </c>
      <c r="FD1" s="369"/>
      <c r="FE1" s="369"/>
      <c r="FF1" s="369"/>
      <c r="FG1" s="369"/>
      <c r="FH1" s="369"/>
      <c r="FI1" s="370"/>
      <c r="FJ1" s="368">
        <f>'CODIGOS DE MATERIAL'!$A$20</f>
        <v>1005924</v>
      </c>
      <c r="FK1" s="369"/>
      <c r="FL1" s="369"/>
      <c r="FM1" s="369"/>
      <c r="FN1" s="369"/>
      <c r="FO1" s="369"/>
      <c r="FP1" s="370"/>
      <c r="FQ1" s="368">
        <f>'CODIGOS DE MATERIAL'!$A$21</f>
        <v>1000164</v>
      </c>
      <c r="FR1" s="369"/>
      <c r="FS1" s="369"/>
      <c r="FT1" s="369"/>
      <c r="FU1" s="369"/>
      <c r="FV1" s="369"/>
      <c r="FW1" s="370"/>
      <c r="FX1" s="368">
        <f>'CODIGOS DE MATERIAL'!$A$22</f>
        <v>1000187</v>
      </c>
      <c r="FY1" s="369"/>
      <c r="FZ1" s="369"/>
      <c r="GA1" s="369"/>
      <c r="GB1" s="369"/>
      <c r="GC1" s="369"/>
      <c r="GD1" s="370"/>
      <c r="GE1" s="368">
        <f>'CODIGOS DE MATERIAL'!$A$23</f>
        <v>1000160</v>
      </c>
      <c r="GF1" s="369"/>
      <c r="GG1" s="369"/>
      <c r="GH1" s="369"/>
      <c r="GI1" s="369"/>
      <c r="GJ1" s="369"/>
      <c r="GK1" s="370"/>
      <c r="GL1" s="368">
        <f>'CODIGOS DE MATERIAL'!$A$24</f>
        <v>1011372</v>
      </c>
      <c r="GM1" s="369"/>
      <c r="GN1" s="369"/>
      <c r="GO1" s="369"/>
      <c r="GP1" s="369"/>
      <c r="GQ1" s="369"/>
      <c r="GR1" s="370"/>
      <c r="GS1" s="368">
        <f>'CODIGOS DE MATERIAL'!$A$25</f>
        <v>1000191</v>
      </c>
      <c r="GT1" s="369"/>
      <c r="GU1" s="369"/>
      <c r="GV1" s="369"/>
      <c r="GW1" s="369"/>
      <c r="GX1" s="369"/>
      <c r="GY1" s="370"/>
      <c r="GZ1" s="368">
        <f>'CODIGOS DE MATERIAL'!$A$29</f>
        <v>1000864</v>
      </c>
      <c r="HA1" s="369"/>
      <c r="HB1" s="369"/>
      <c r="HC1" s="369"/>
      <c r="HD1" s="369"/>
      <c r="HE1" s="369"/>
      <c r="HF1" s="370"/>
      <c r="HG1" s="368">
        <f>'CODIGOS DE MATERIAL'!$A$30</f>
        <v>1000161</v>
      </c>
      <c r="HH1" s="369"/>
      <c r="HI1" s="369"/>
      <c r="HJ1" s="369"/>
      <c r="HK1" s="369"/>
      <c r="HL1" s="369"/>
      <c r="HM1" s="370"/>
      <c r="HN1" s="368">
        <f>'CODIGOS DE MATERIAL'!$A$31</f>
        <v>1000865</v>
      </c>
      <c r="HO1" s="369"/>
      <c r="HP1" s="369"/>
      <c r="HQ1" s="369"/>
      <c r="HR1" s="369"/>
      <c r="HS1" s="369"/>
      <c r="HT1" s="370"/>
      <c r="HU1" s="80"/>
      <c r="HV1" s="80"/>
    </row>
    <row r="2" spans="1:230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P2" s="80">
        <v>232</v>
      </c>
      <c r="AQ2" s="80">
        <f>D8</f>
        <v>0</v>
      </c>
      <c r="AR2" s="80">
        <f>O10</f>
        <v>0</v>
      </c>
      <c r="AS2" s="80">
        <f>O9</f>
        <v>0</v>
      </c>
      <c r="AT2" s="82">
        <f>O7</f>
        <v>0</v>
      </c>
      <c r="AU2" s="83">
        <f>IFERROR(VLOOKUP(AU1,$B$16:$AO$25,$S$13,FALSE),0)</f>
        <v>0</v>
      </c>
      <c r="AV2" s="84">
        <f>IFERROR(VLOOKUP(AU1,$B$16:$AO$25,$M$13,FALSE),0)</f>
        <v>0</v>
      </c>
      <c r="AW2" s="84">
        <f>IFERROR(VLOOKUP(AU1,$B$16:$AO$25,$T$13,FALSE),0)</f>
        <v>0</v>
      </c>
      <c r="AX2" s="84">
        <f>IFERROR(VLOOKUP(AU1,$B$16:$AO$25,$N$13,FALSE),0)</f>
        <v>0</v>
      </c>
      <c r="AY2" s="84">
        <f>IFERROR(VLOOKUP(AU1,$B$16:$AO$25,$O$13,FALSE),0)</f>
        <v>0</v>
      </c>
      <c r="AZ2" s="84">
        <f>IFERROR(VLOOKUP(AU1,$B$16:$AO$25,$P$13,FALSE),0)</f>
        <v>0</v>
      </c>
      <c r="BA2" s="85">
        <f>IFERROR(VLOOKUP(AU1,$B$16:$AO$25,$Q$13,FALSE),0)</f>
        <v>0</v>
      </c>
      <c r="BB2" s="83">
        <f>IFERROR(VLOOKUP(BB1,$B$16:$AO$25,$S$13,FALSE),0)</f>
        <v>0</v>
      </c>
      <c r="BC2" s="84">
        <f>IFERROR(VLOOKUP(BB1,$B$16:$AO$25,$M$13,FALSE),0)</f>
        <v>0</v>
      </c>
      <c r="BD2" s="84">
        <f>IFERROR(VLOOKUP(BB1,$B$16:$AO$25,$T$13,FALSE),0)</f>
        <v>0</v>
      </c>
      <c r="BE2" s="84">
        <f>IFERROR(VLOOKUP(BB1,$B$16:$AO$25,$N$13,FALSE),0)</f>
        <v>0</v>
      </c>
      <c r="BF2" s="84">
        <f>IFERROR(VLOOKUP(BB1,$B$16:$AO$25,$O$13,FALSE),0)</f>
        <v>0</v>
      </c>
      <c r="BG2" s="84">
        <f>IFERROR(VLOOKUP(BB1,$B$16:$AO$25,$P$13,FALSE),0)</f>
        <v>0</v>
      </c>
      <c r="BH2" s="85">
        <f>IFERROR(VLOOKUP(BB1,$B$16:$AO$25,$Q$13,FALSE),0)</f>
        <v>0</v>
      </c>
      <c r="BI2" s="83">
        <f>IFERROR(VLOOKUP(BI1,$B$16:$AO$25,$S$13,FALSE),0)</f>
        <v>0</v>
      </c>
      <c r="BJ2" s="84">
        <f>IFERROR(VLOOKUP(BI1,$B$16:$AO$25,$M$13,FALSE),0)</f>
        <v>0</v>
      </c>
      <c r="BK2" s="84">
        <f>IFERROR(VLOOKUP(BI1,$B$16:$AO$25,$T$13,FALSE),0)</f>
        <v>0</v>
      </c>
      <c r="BL2" s="84">
        <f>IFERROR(VLOOKUP(BI1,$B$16:$AO$25,$N$13,FALSE),0)</f>
        <v>0</v>
      </c>
      <c r="BM2" s="84">
        <f>IFERROR(VLOOKUP(BI1,$B$16:$AO$25,$O$13,FALSE),0)</f>
        <v>0</v>
      </c>
      <c r="BN2" s="84">
        <f>IFERROR(VLOOKUP(BI1,$B$16:$AO$25,$P$13,FALSE),0)</f>
        <v>0</v>
      </c>
      <c r="BO2" s="85">
        <f>IFERROR(VLOOKUP(BI1,$B$16:$AO$25,$Q$13,FALSE),0)</f>
        <v>0</v>
      </c>
      <c r="BP2" s="83">
        <f>IFERROR(VLOOKUP(BP1,$B$16:$AO$25,$S$13,FALSE),0)</f>
        <v>0</v>
      </c>
      <c r="BQ2" s="84">
        <f>IFERROR(VLOOKUP(BP1,$B$16:$AO$25,$M$13,FALSE),0)</f>
        <v>0</v>
      </c>
      <c r="BR2" s="84">
        <f>IFERROR(VLOOKUP(BP1,$B$16:$AO$25,$T$13,FALSE),0)</f>
        <v>0</v>
      </c>
      <c r="BS2" s="84">
        <f>IFERROR(VLOOKUP(BP1,$B$16:$AO$25,$N$13,FALSE),0)</f>
        <v>0</v>
      </c>
      <c r="BT2" s="84">
        <f>IFERROR(VLOOKUP(BP1,$B$16:$AO$25,$O$13,FALSE),0)</f>
        <v>0</v>
      </c>
      <c r="BU2" s="84">
        <f>IFERROR(VLOOKUP(BP1,$B$16:$AO$25,$P$13,FALSE),0)</f>
        <v>0</v>
      </c>
      <c r="BV2" s="85">
        <f>IFERROR(VLOOKUP(BP1,$B$16:$AO$25,$Q$13,FALSE),0)</f>
        <v>0</v>
      </c>
      <c r="BW2" s="83">
        <f>IFERROR(VLOOKUP(BW1,$B$16:$AO$25,$S$13,FALSE),0)</f>
        <v>0</v>
      </c>
      <c r="BX2" s="84">
        <f>IFERROR(VLOOKUP(BW1,$B$16:$AO$25,$M$13,FALSE),0)</f>
        <v>0</v>
      </c>
      <c r="BY2" s="84">
        <f>IFERROR(VLOOKUP(BW1,$B$16:$AO$25,$T$13,FALSE),0)</f>
        <v>0</v>
      </c>
      <c r="BZ2" s="84">
        <f>IFERROR(VLOOKUP(BW1,$B$16:$AO$25,$N$13,FALSE),0)</f>
        <v>0</v>
      </c>
      <c r="CA2" s="84">
        <f>IFERROR(VLOOKUP(BW1,$B$16:$AO$25,$O$13,FALSE),0)</f>
        <v>0</v>
      </c>
      <c r="CB2" s="84">
        <f>IFERROR(VLOOKUP(BW1,$B$16:$AO$25,$P$13,FALSE),0)</f>
        <v>0</v>
      </c>
      <c r="CC2" s="85">
        <f>IFERROR(VLOOKUP(BW1,$B$16:$AO$25,$Q$13,FALSE),0)</f>
        <v>0</v>
      </c>
      <c r="CD2" s="83">
        <f>IFERROR(VLOOKUP(CD1,$B$16:$AO$25,$S$13,FALSE),0)</f>
        <v>0</v>
      </c>
      <c r="CE2" s="84">
        <f>IFERROR(VLOOKUP(CD1,$B$16:$AO$25,$M$13,FALSE),0)</f>
        <v>0</v>
      </c>
      <c r="CF2" s="84">
        <f>IFERROR(VLOOKUP(CD1,$B$16:$AO$25,$T$13,FALSE),0)</f>
        <v>0</v>
      </c>
      <c r="CG2" s="84">
        <f>IFERROR(VLOOKUP(CD1,$B$16:$AO$25,$N$13,FALSE),0)</f>
        <v>0</v>
      </c>
      <c r="CH2" s="84">
        <f>IFERROR(VLOOKUP(CD1,$B$16:$AO$25,$O$13,FALSE),0)</f>
        <v>0</v>
      </c>
      <c r="CI2" s="84">
        <f>IFERROR(VLOOKUP(CD1,$B$16:$AO$25,$P$13,FALSE),0)</f>
        <v>0</v>
      </c>
      <c r="CJ2" s="85">
        <f>IFERROR(VLOOKUP(CD1,$B$16:$AO$25,$Q$13,FALSE),0)</f>
        <v>0</v>
      </c>
      <c r="CK2" s="83">
        <f>IFERROR(VLOOKUP(CK1,$B$16:$AO$25,$S$13,FALSE),0)</f>
        <v>0</v>
      </c>
      <c r="CL2" s="84">
        <f>IFERROR(VLOOKUP(CK1,$B$16:$AO$25,$M$13,FALSE),0)</f>
        <v>0</v>
      </c>
      <c r="CM2" s="84">
        <f>IFERROR(VLOOKUP(CK1,$B$16:$AO$25,$T$13,FALSE),0)</f>
        <v>0</v>
      </c>
      <c r="CN2" s="84">
        <f>IFERROR(VLOOKUP(CK1,$B$16:$AO$25,$N$13,FALSE),0)</f>
        <v>0</v>
      </c>
      <c r="CO2" s="84">
        <f>IFERROR(VLOOKUP(CK1,$B$16:$AO$25,$O$13,FALSE),0)</f>
        <v>0</v>
      </c>
      <c r="CP2" s="84">
        <f>IFERROR(VLOOKUP(CK1,$B$16:$AO$25,$P$13,FALSE),0)</f>
        <v>0</v>
      </c>
      <c r="CQ2" s="85">
        <f>IFERROR(VLOOKUP(CK1,$B$16:$AO$25,$Q$13,FALSE),0)</f>
        <v>0</v>
      </c>
      <c r="CR2" s="83">
        <f>IFERROR(VLOOKUP(CR1,$B$16:$AO$25,$S$13,FALSE),0)</f>
        <v>0</v>
      </c>
      <c r="CS2" s="84">
        <f>IFERROR(VLOOKUP(CR1,$B$16:$AO$25,$M$13,FALSE),0)</f>
        <v>0</v>
      </c>
      <c r="CT2" s="84">
        <f>IFERROR(VLOOKUP(CR1,$B$16:$AO$25,$T$13,FALSE),0)</f>
        <v>0</v>
      </c>
      <c r="CU2" s="84">
        <f>IFERROR(VLOOKUP(CR1,$B$16:$AO$25,$N$13,FALSE),0)</f>
        <v>0</v>
      </c>
      <c r="CV2" s="84">
        <f>IFERROR(VLOOKUP(CR1,$B$16:$AO$25,$O$13,FALSE),0)</f>
        <v>0</v>
      </c>
      <c r="CW2" s="84">
        <f>IFERROR(VLOOKUP(CR1,$B$16:$AO$25,$P$13,FALSE),0)</f>
        <v>0</v>
      </c>
      <c r="CX2" s="85">
        <f>IFERROR(VLOOKUP(CR1,$B$16:$AO$25,$Q$13,FALSE),0)</f>
        <v>0</v>
      </c>
      <c r="CY2" s="83">
        <f>IFERROR(VLOOKUP(CY1,$B$16:$AO$25,$S$13,FALSE),0)</f>
        <v>0</v>
      </c>
      <c r="CZ2" s="84">
        <f>IFERROR(VLOOKUP(CY1,$B$16:$AO$25,$M$13,FALSE),0)</f>
        <v>0</v>
      </c>
      <c r="DA2" s="84">
        <f>IFERROR(VLOOKUP(CY1,$B$16:$AO$25,$T$13,FALSE),0)</f>
        <v>0</v>
      </c>
      <c r="DB2" s="84">
        <f>IFERROR(VLOOKUP(CY1,$B$16:$AO$25,$N$13,FALSE),0)</f>
        <v>0</v>
      </c>
      <c r="DC2" s="84">
        <f>IFERROR(VLOOKUP(CY1,$B$16:$AO$25,$O$13,FALSE),0)</f>
        <v>0</v>
      </c>
      <c r="DD2" s="84">
        <f>IFERROR(VLOOKUP(CY1,$B$16:$AO$25,$P$13,FALSE),0)</f>
        <v>0</v>
      </c>
      <c r="DE2" s="85">
        <f>IFERROR(VLOOKUP(CY1,$B$16:$AO$25,$Q$13,FALSE),0)</f>
        <v>0</v>
      </c>
      <c r="DF2" s="83">
        <f>IFERROR(VLOOKUP(DF1,$B$16:$AO$25,$S$13,FALSE),0)</f>
        <v>0</v>
      </c>
      <c r="DG2" s="84">
        <f>IFERROR(VLOOKUP(DF1,$B$16:$AO$25,$M$13,FALSE),0)</f>
        <v>0</v>
      </c>
      <c r="DH2" s="84">
        <f>IFERROR(VLOOKUP(DF1,$B$16:$AO$25,$T$13,FALSE),0)</f>
        <v>0</v>
      </c>
      <c r="DI2" s="84">
        <f>IFERROR(VLOOKUP(DF1,$B$16:$AO$25,$N$13,FALSE),0)</f>
        <v>0</v>
      </c>
      <c r="DJ2" s="84">
        <f>IFERROR(VLOOKUP(DF1,$B$16:$AO$25,$O$13,FALSE),0)</f>
        <v>0</v>
      </c>
      <c r="DK2" s="84">
        <f>IFERROR(VLOOKUP(DF1,$B$16:$AO$25,$P$13,FALSE),0)</f>
        <v>0</v>
      </c>
      <c r="DL2" s="85">
        <f>IFERROR(VLOOKUP(DF1,$B$16:$AO$25,$Q$13,FALSE),0)</f>
        <v>0</v>
      </c>
      <c r="DM2" s="83">
        <f>IFERROR(VLOOKUP(DM1,$B$16:$AO$25,$S$13,FALSE),0)</f>
        <v>0</v>
      </c>
      <c r="DN2" s="84">
        <f>IFERROR(VLOOKUP(DM1,$B$16:$AO$25,$M$13,FALSE),0)</f>
        <v>0</v>
      </c>
      <c r="DO2" s="84">
        <f>IFERROR(VLOOKUP(DM1,$B$16:$AO$25,$T$13,FALSE),0)</f>
        <v>0</v>
      </c>
      <c r="DP2" s="84">
        <f>IFERROR(VLOOKUP(DM1,$B$16:$AO$25,$N$13,FALSE),0)</f>
        <v>0</v>
      </c>
      <c r="DQ2" s="84">
        <f>IFERROR(VLOOKUP(DM1,$B$16:$AO$25,$O$13,FALSE),0)</f>
        <v>0</v>
      </c>
      <c r="DR2" s="84">
        <f>IFERROR(VLOOKUP(DM1,$B$16:$AO$25,$P$13,FALSE),0)</f>
        <v>0</v>
      </c>
      <c r="DS2" s="85">
        <f>IFERROR(VLOOKUP(DM1,$B$16:$AO$25,$Q$13,FALSE),0)</f>
        <v>0</v>
      </c>
      <c r="DT2" s="83">
        <f>IFERROR(VLOOKUP(DT1,$B$16:$AO$25,$S$13,FALSE),0)</f>
        <v>0</v>
      </c>
      <c r="DU2" s="84">
        <f>IFERROR(VLOOKUP(DT1,$B$16:$AO$25,$M$13,FALSE),0)</f>
        <v>0</v>
      </c>
      <c r="DV2" s="84">
        <f>IFERROR(VLOOKUP(DT1,$B$16:$AO$25,$T$13,FALSE),0)</f>
        <v>0</v>
      </c>
      <c r="DW2" s="84">
        <f>IFERROR(VLOOKUP(DT1,$B$16:$AO$25,$N$13,FALSE),0)</f>
        <v>0</v>
      </c>
      <c r="DX2" s="84">
        <f>IFERROR(VLOOKUP(DT1,$B$16:$AO$25,$O$13,FALSE),0)</f>
        <v>0</v>
      </c>
      <c r="DY2" s="84">
        <f>IFERROR(VLOOKUP(DT1,$B$16:$AO$25,$P$13,FALSE),0)</f>
        <v>0</v>
      </c>
      <c r="DZ2" s="85">
        <f>IFERROR(VLOOKUP(DT1,$B$16:$AO$25,$Q$13,FALSE),0)</f>
        <v>0</v>
      </c>
      <c r="EA2" s="83">
        <f>IFERROR(VLOOKUP(EA1,$B$16:$AO$25,$S$13,FALSE),0)</f>
        <v>0</v>
      </c>
      <c r="EB2" s="84">
        <f>IFERROR(VLOOKUP(EA1,$B$16:$AO$25,$M$13,FALSE),0)</f>
        <v>0</v>
      </c>
      <c r="EC2" s="84">
        <f>IFERROR(VLOOKUP(EA1,$B$16:$AO$25,$T$13,FALSE),0)</f>
        <v>0</v>
      </c>
      <c r="ED2" s="84">
        <f>IFERROR(VLOOKUP(EA1,$B$16:$AO$25,$N$13,FALSE),0)</f>
        <v>0</v>
      </c>
      <c r="EE2" s="84">
        <f>IFERROR(VLOOKUP(EA1,$B$16:$AO$25,$O$13,FALSE),0)</f>
        <v>0</v>
      </c>
      <c r="EF2" s="84">
        <f>IFERROR(VLOOKUP(EA1,$B$16:$AO$25,$P$13,FALSE),0)</f>
        <v>0</v>
      </c>
      <c r="EG2" s="85">
        <f>IFERROR(VLOOKUP(EA1,$B$16:$AO$25,$Q$13,FALSE),0)</f>
        <v>0</v>
      </c>
      <c r="EH2" s="83">
        <f>IFERROR(VLOOKUP(EH1,$B$16:$AO$25,$S$13,FALSE),0)</f>
        <v>0</v>
      </c>
      <c r="EI2" s="84">
        <f>IFERROR(VLOOKUP(EH1,$B$16:$AO$25,$M$13,FALSE),0)</f>
        <v>0</v>
      </c>
      <c r="EJ2" s="84">
        <f>IFERROR(VLOOKUP(EH1,$B$16:$AO$25,$T$13,FALSE),0)</f>
        <v>0</v>
      </c>
      <c r="EK2" s="84">
        <f>IFERROR(VLOOKUP(EH1,$B$16:$AO$25,$N$13,FALSE),0)</f>
        <v>0</v>
      </c>
      <c r="EL2" s="84">
        <f>IFERROR(VLOOKUP(EH1,$B$16:$AO$25,$O$13,FALSE),0)</f>
        <v>0</v>
      </c>
      <c r="EM2" s="84">
        <f>IFERROR(VLOOKUP(EH1,$B$16:$AO$25,$P$13,FALSE),0)</f>
        <v>0</v>
      </c>
      <c r="EN2" s="85">
        <f>IFERROR(VLOOKUP(EH1,$B$16:$AO$25,$Q$13,FALSE),0)</f>
        <v>0</v>
      </c>
      <c r="EO2" s="83">
        <f>IFERROR(VLOOKUP(EO1,$B$16:$AO$25,$S$13,FALSE),0)</f>
        <v>0</v>
      </c>
      <c r="EP2" s="84">
        <f>IFERROR(VLOOKUP(EO1,$B$16:$AO$25,$M$13,FALSE),0)</f>
        <v>0</v>
      </c>
      <c r="EQ2" s="84">
        <f>IFERROR(VLOOKUP(EO1,$B$16:$AO$25,$T$13,FALSE),0)</f>
        <v>0</v>
      </c>
      <c r="ER2" s="84">
        <f>IFERROR(VLOOKUP(EO1,$B$16:$AO$25,$N$13,FALSE),0)</f>
        <v>0</v>
      </c>
      <c r="ES2" s="84">
        <f>IFERROR(VLOOKUP(EO1,$B$16:$AO$25,$O$13,FALSE),0)</f>
        <v>0</v>
      </c>
      <c r="ET2" s="84">
        <f>IFERROR(VLOOKUP(EO1,$B$16:$AO$25,$P$13,FALSE),0)</f>
        <v>0</v>
      </c>
      <c r="EU2" s="85">
        <f>IFERROR(VLOOKUP(EO1,$B$16:$AO$25,$Q$13,FALSE),0)</f>
        <v>0</v>
      </c>
      <c r="EV2" s="83">
        <f>IFERROR(VLOOKUP(EV1,$B$16:$AO$25,$S$13,FALSE),0)</f>
        <v>0</v>
      </c>
      <c r="EW2" s="84">
        <f>IFERROR(VLOOKUP(EV1,$B$16:$AO$25,$M$13,FALSE),0)</f>
        <v>0</v>
      </c>
      <c r="EX2" s="84">
        <f>IFERROR(VLOOKUP(EV1,$B$16:$AO$25,$T$13,FALSE),0)</f>
        <v>0</v>
      </c>
      <c r="EY2" s="84">
        <f>IFERROR(VLOOKUP(EV1,$B$16:$AO$25,$N$13,FALSE),0)</f>
        <v>0</v>
      </c>
      <c r="EZ2" s="84">
        <f>IFERROR(VLOOKUP(EV1,$B$16:$AO$25,$O$13,FALSE),0)</f>
        <v>0</v>
      </c>
      <c r="FA2" s="84">
        <f>IFERROR(VLOOKUP(EV1,$B$16:$AO$25,$P$13,FALSE),0)</f>
        <v>0</v>
      </c>
      <c r="FB2" s="85">
        <f>IFERROR(VLOOKUP(EV1,$B$16:$AO$25,$Q$13,FALSE),0)</f>
        <v>0</v>
      </c>
      <c r="FC2" s="83">
        <f>IFERROR(VLOOKUP(FC1,$B$16:$AO$25,$S$13,FALSE),0)</f>
        <v>0</v>
      </c>
      <c r="FD2" s="84">
        <f>IFERROR(VLOOKUP(FC1,$B$16:$AO$25,$M$13,FALSE),0)</f>
        <v>0</v>
      </c>
      <c r="FE2" s="84">
        <f>IFERROR(VLOOKUP(FC1,$B$16:$AO$25,$T$13,FALSE),0)</f>
        <v>0</v>
      </c>
      <c r="FF2" s="84">
        <f>IFERROR(VLOOKUP(FC1,$B$16:$AO$25,$N$13,FALSE),0)</f>
        <v>0</v>
      </c>
      <c r="FG2" s="84">
        <f>IFERROR(VLOOKUP(FC1,$B$16:$AO$25,$O$13,FALSE),0)</f>
        <v>0</v>
      </c>
      <c r="FH2" s="84">
        <f>IFERROR(VLOOKUP(FC1,$B$16:$AO$25,$P$13,FALSE),0)</f>
        <v>0</v>
      </c>
      <c r="FI2" s="85">
        <f>IFERROR(VLOOKUP(FC1,$B$16:$AO$25,$Q$13,FALSE),0)</f>
        <v>0</v>
      </c>
      <c r="FJ2" s="83">
        <f>IFERROR(VLOOKUP(FJ1,$B$16:$AO$25,$S$13,FALSE),0)</f>
        <v>0</v>
      </c>
      <c r="FK2" s="84">
        <f>IFERROR(VLOOKUP(FJ1,$B$16:$AO$25,$M$13,FALSE),0)</f>
        <v>0</v>
      </c>
      <c r="FL2" s="84">
        <f>IFERROR(VLOOKUP(FJ1,$B$16:$AO$25,$T$13,FALSE),0)</f>
        <v>0</v>
      </c>
      <c r="FM2" s="84">
        <f>IFERROR(VLOOKUP(FJ1,$B$16:$AO$25,$N$13,FALSE),0)</f>
        <v>0</v>
      </c>
      <c r="FN2" s="84">
        <f>IFERROR(VLOOKUP(FJ1,$B$16:$AO$25,$O$13,FALSE),0)</f>
        <v>0</v>
      </c>
      <c r="FO2" s="84">
        <f>IFERROR(VLOOKUP(FJ1,$B$16:$AO$25,$P$13,FALSE),0)</f>
        <v>0</v>
      </c>
      <c r="FP2" s="85">
        <f>IFERROR(VLOOKUP(FJ1,$B$16:$AO$25,$Q$13,FALSE),0)</f>
        <v>0</v>
      </c>
      <c r="FQ2" s="83">
        <f>IFERROR(VLOOKUP(FQ1,$B$16:$AO$25,$S$13,FALSE),0)</f>
        <v>0</v>
      </c>
      <c r="FR2" s="84">
        <f>IFERROR(VLOOKUP(FQ1,$B$16:$AO$25,$M$13,FALSE),0)</f>
        <v>0</v>
      </c>
      <c r="FS2" s="84">
        <f>IFERROR(VLOOKUP(FQ1,$B$16:$AO$25,$T$13,FALSE),0)</f>
        <v>0</v>
      </c>
      <c r="FT2" s="84">
        <f>IFERROR(VLOOKUP(FQ1,$B$16:$AO$25,$N$13,FALSE),0)</f>
        <v>0</v>
      </c>
      <c r="FU2" s="84">
        <f>IFERROR(VLOOKUP(FQ1,$B$16:$AO$25,$O$13,FALSE),0)</f>
        <v>0</v>
      </c>
      <c r="FV2" s="84">
        <f>IFERROR(VLOOKUP(FQ1,$B$16:$AO$25,$P$13,FALSE),0)</f>
        <v>0</v>
      </c>
      <c r="FW2" s="85">
        <f>IFERROR(VLOOKUP(FQ1,$B$16:$AO$25,$Q$13,FALSE),0)</f>
        <v>0</v>
      </c>
      <c r="FX2" s="83">
        <f>IFERROR(VLOOKUP(FX1,$B$16:$AO$25,$S$13,FALSE),0)</f>
        <v>0</v>
      </c>
      <c r="FY2" s="84">
        <f>IFERROR(VLOOKUP(FX1,$B$16:$AO$25,$M$13,FALSE),0)</f>
        <v>0</v>
      </c>
      <c r="FZ2" s="84">
        <f>IFERROR(VLOOKUP(FX1,$B$16:$AO$25,$T$13,FALSE),0)</f>
        <v>0</v>
      </c>
      <c r="GA2" s="84">
        <f>IFERROR(VLOOKUP(FX1,$B$16:$AO$25,$N$13,FALSE),0)</f>
        <v>0</v>
      </c>
      <c r="GB2" s="84">
        <f>IFERROR(VLOOKUP(FX1,$B$16:$AO$25,$O$13,FALSE),0)</f>
        <v>0</v>
      </c>
      <c r="GC2" s="84">
        <f>IFERROR(VLOOKUP(FX1,$B$16:$AO$25,$P$13,FALSE),0)</f>
        <v>0</v>
      </c>
      <c r="GD2" s="85">
        <f>IFERROR(VLOOKUP(FX1,$B$16:$AO$25,$Q$13,FALSE),0)</f>
        <v>0</v>
      </c>
      <c r="GE2" s="83">
        <f>IFERROR(VLOOKUP(GE1,$B$16:$AO$25,$S$13,FALSE),0)</f>
        <v>0</v>
      </c>
      <c r="GF2" s="84">
        <f>IFERROR(VLOOKUP(GE1,$B$16:$AO$25,$M$13,FALSE),0)</f>
        <v>0</v>
      </c>
      <c r="GG2" s="84">
        <f>IFERROR(VLOOKUP(GE1,$B$16:$AO$25,$T$13,FALSE),0)</f>
        <v>0</v>
      </c>
      <c r="GH2" s="84">
        <f>IFERROR(VLOOKUP(GE1,$B$16:$AO$25,$N$13,FALSE),0)</f>
        <v>0</v>
      </c>
      <c r="GI2" s="84">
        <f>IFERROR(VLOOKUP(GE1,$B$16:$AO$25,$O$13,FALSE),0)</f>
        <v>0</v>
      </c>
      <c r="GJ2" s="84">
        <f>IFERROR(VLOOKUP(GE1,$B$16:$AO$25,$P$13,FALSE),0)</f>
        <v>0</v>
      </c>
      <c r="GK2" s="85">
        <f>IFERROR(VLOOKUP(GE1,$B$16:$AO$25,$Q$13,FALSE),0)</f>
        <v>0</v>
      </c>
      <c r="GL2" s="83">
        <f>IFERROR(VLOOKUP(GL1,$B$16:$AO$25,$S$13,FALSE),0)</f>
        <v>0</v>
      </c>
      <c r="GM2" s="84">
        <f>IFERROR(VLOOKUP(GL1,$B$16:$AO$25,$M$13,FALSE),0)</f>
        <v>0</v>
      </c>
      <c r="GN2" s="84">
        <f>IFERROR(VLOOKUP(GL1,$B$16:$AO$25,$T$13,FALSE),0)</f>
        <v>0</v>
      </c>
      <c r="GO2" s="84">
        <f>IFERROR(VLOOKUP(GL1,$B$16:$AO$25,$N$13,FALSE),0)</f>
        <v>0</v>
      </c>
      <c r="GP2" s="84">
        <f>IFERROR(VLOOKUP(GL1,$B$16:$AO$25,$O$13,FALSE),0)</f>
        <v>0</v>
      </c>
      <c r="GQ2" s="84">
        <f>IFERROR(VLOOKUP(GL1,$B$16:$AO$25,$P$13,FALSE),0)</f>
        <v>0</v>
      </c>
      <c r="GR2" s="85">
        <f>IFERROR(VLOOKUP(GL1,$B$16:$AO$25,$Q$13,FALSE),0)</f>
        <v>0</v>
      </c>
      <c r="GS2" s="83">
        <f>IFERROR(VLOOKUP(GS1,$B$16:$AO$25,$S$13,FALSE),0)</f>
        <v>0</v>
      </c>
      <c r="GT2" s="84">
        <f>IFERROR(VLOOKUP(GS1,$B$16:$AO$25,$M$13,FALSE),0)</f>
        <v>0</v>
      </c>
      <c r="GU2" s="84">
        <f>IFERROR(VLOOKUP(GS1,$B$16:$AO$25,$T$13,FALSE),0)</f>
        <v>0</v>
      </c>
      <c r="GV2" s="84">
        <f>IFERROR(VLOOKUP(GS1,$B$16:$AO$25,$N$13,FALSE),0)</f>
        <v>0</v>
      </c>
      <c r="GW2" s="84">
        <f>IFERROR(VLOOKUP(GS1,$B$16:$AO$25,$O$13,FALSE),0)</f>
        <v>0</v>
      </c>
      <c r="GX2" s="84">
        <f>IFERROR(VLOOKUP(GS1,$B$16:$AO$25,$P$13,FALSE),0)</f>
        <v>0</v>
      </c>
      <c r="GY2" s="85">
        <f>IFERROR(VLOOKUP(GS1,$B$16:$AO$25,$Q$13,FALSE),0)</f>
        <v>0</v>
      </c>
      <c r="GZ2" s="83">
        <f>IFERROR(VLOOKUP(GZ1,$B$16:$AO$25,$S$13,FALSE),0)</f>
        <v>0</v>
      </c>
      <c r="HA2" s="84">
        <f>IFERROR(VLOOKUP(GZ1,$B$16:$AO$25,$M$13,FALSE),0)</f>
        <v>0</v>
      </c>
      <c r="HB2" s="84">
        <f>IFERROR(VLOOKUP(GZ1,$B$16:$AO$25,$T$13,FALSE),0)</f>
        <v>0</v>
      </c>
      <c r="HC2" s="84">
        <f>IFERROR(VLOOKUP(GZ1,$B$16:$AO$25,$N$13,FALSE),0)</f>
        <v>0</v>
      </c>
      <c r="HD2" s="84">
        <f>IFERROR(VLOOKUP(GZ1,$B$16:$AO$25,$O$13,FALSE),0)</f>
        <v>0</v>
      </c>
      <c r="HE2" s="84">
        <f>IFERROR(VLOOKUP(GZ1,$B$16:$AO$25,$P$13,FALSE),0)</f>
        <v>0</v>
      </c>
      <c r="HF2" s="85">
        <f>IFERROR(VLOOKUP(GZ1,$B$16:$AO$25,$Q$13,FALSE),0)</f>
        <v>0</v>
      </c>
      <c r="HG2" s="83">
        <f>IFERROR(VLOOKUP(HG1,$B$16:$AO$25,$S$13,FALSE),0)</f>
        <v>0</v>
      </c>
      <c r="HH2" s="84">
        <f>IFERROR(VLOOKUP(HG1,$B$16:$AO$25,$M$13,FALSE),0)</f>
        <v>0</v>
      </c>
      <c r="HI2" s="84">
        <f>IFERROR(VLOOKUP(HG1,$B$16:$AO$25,$T$13,FALSE),0)</f>
        <v>0</v>
      </c>
      <c r="HJ2" s="84">
        <f>IFERROR(VLOOKUP(HG1,$B$16:$AO$25,$N$13,FALSE),0)</f>
        <v>0</v>
      </c>
      <c r="HK2" s="84">
        <f>IFERROR(VLOOKUP(HG1,$B$16:$AO$25,$O$13,FALSE),0)</f>
        <v>0</v>
      </c>
      <c r="HL2" s="84">
        <f>IFERROR(VLOOKUP(HG1,$B$16:$AO$25,$P$13,FALSE),0)</f>
        <v>0</v>
      </c>
      <c r="HM2" s="85">
        <f>IFERROR(VLOOKUP(HG1,$B$16:$AO$25,$Q$13,FALSE),0)</f>
        <v>0</v>
      </c>
      <c r="HN2" s="83">
        <f>IFERROR(VLOOKUP(HN1,$B$16:$AO$25,$S$13,FALSE),0)</f>
        <v>0</v>
      </c>
      <c r="HO2" s="84">
        <f>IFERROR(VLOOKUP(HN1,$B$16:$AO$25,$M$13,FALSE),0)</f>
        <v>0</v>
      </c>
      <c r="HP2" s="84">
        <f>IFERROR(VLOOKUP(HN1,$B$16:$AO$25,$T$13,FALSE),0)</f>
        <v>0</v>
      </c>
      <c r="HQ2" s="84">
        <f>IFERROR(VLOOKUP(HN1,$B$16:$AO$25,$N$13,FALSE),0)</f>
        <v>0</v>
      </c>
      <c r="HR2" s="84">
        <f>IFERROR(VLOOKUP(HN1,$B$16:$AO$25,$O$13,FALSE),0)</f>
        <v>0</v>
      </c>
      <c r="HS2" s="84">
        <f>IFERROR(VLOOKUP(HN1,$B$16:$AO$25,$P$13,FALSE),0)</f>
        <v>0</v>
      </c>
      <c r="HT2" s="85">
        <f>IFERROR(VLOOKUP(HN1,$B$16:$AO$25,$Q$13,FALSE),0)</f>
        <v>0</v>
      </c>
      <c r="HU2" s="80"/>
      <c r="HV2" s="80"/>
    </row>
    <row r="3" spans="1:230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P3" s="1">
        <v>1</v>
      </c>
      <c r="AQ3" s="1">
        <f>AP3+1</f>
        <v>2</v>
      </c>
      <c r="AR3" s="1">
        <f t="shared" ref="AR3:DC3" si="0">AQ3+1</f>
        <v>3</v>
      </c>
      <c r="AS3" s="1">
        <f t="shared" si="0"/>
        <v>4</v>
      </c>
      <c r="AT3" s="1">
        <f t="shared" si="0"/>
        <v>5</v>
      </c>
      <c r="AU3" s="86">
        <f t="shared" si="0"/>
        <v>6</v>
      </c>
      <c r="AV3" s="1">
        <f t="shared" si="0"/>
        <v>7</v>
      </c>
      <c r="AW3" s="1">
        <f t="shared" si="0"/>
        <v>8</v>
      </c>
      <c r="AX3" s="1">
        <f t="shared" si="0"/>
        <v>9</v>
      </c>
      <c r="AY3" s="1">
        <f t="shared" si="0"/>
        <v>10</v>
      </c>
      <c r="AZ3" s="1">
        <f t="shared" si="0"/>
        <v>11</v>
      </c>
      <c r="BA3" s="87">
        <f t="shared" si="0"/>
        <v>12</v>
      </c>
      <c r="BB3" s="86">
        <f t="shared" si="0"/>
        <v>13</v>
      </c>
      <c r="BC3" s="1">
        <f t="shared" si="0"/>
        <v>14</v>
      </c>
      <c r="BD3" s="1">
        <f t="shared" si="0"/>
        <v>15</v>
      </c>
      <c r="BE3" s="1">
        <f t="shared" si="0"/>
        <v>16</v>
      </c>
      <c r="BF3" s="1">
        <f t="shared" si="0"/>
        <v>17</v>
      </c>
      <c r="BG3" s="1">
        <f t="shared" si="0"/>
        <v>18</v>
      </c>
      <c r="BH3" s="87">
        <f t="shared" si="0"/>
        <v>19</v>
      </c>
      <c r="BI3" s="86">
        <f t="shared" si="0"/>
        <v>20</v>
      </c>
      <c r="BJ3" s="1">
        <f t="shared" si="0"/>
        <v>21</v>
      </c>
      <c r="BK3" s="1">
        <f t="shared" si="0"/>
        <v>22</v>
      </c>
      <c r="BL3" s="1">
        <f t="shared" si="0"/>
        <v>23</v>
      </c>
      <c r="BM3" s="1">
        <f t="shared" si="0"/>
        <v>24</v>
      </c>
      <c r="BN3" s="1">
        <f t="shared" si="0"/>
        <v>25</v>
      </c>
      <c r="BO3" s="87">
        <f t="shared" si="0"/>
        <v>26</v>
      </c>
      <c r="BP3" s="86">
        <f t="shared" si="0"/>
        <v>27</v>
      </c>
      <c r="BQ3" s="1">
        <f t="shared" si="0"/>
        <v>28</v>
      </c>
      <c r="BR3" s="1">
        <f t="shared" si="0"/>
        <v>29</v>
      </c>
      <c r="BS3" s="1">
        <f t="shared" si="0"/>
        <v>30</v>
      </c>
      <c r="BT3" s="1">
        <f t="shared" si="0"/>
        <v>31</v>
      </c>
      <c r="BU3" s="1">
        <f t="shared" si="0"/>
        <v>32</v>
      </c>
      <c r="BV3" s="87">
        <f t="shared" si="0"/>
        <v>33</v>
      </c>
      <c r="BW3" s="86">
        <f t="shared" si="0"/>
        <v>34</v>
      </c>
      <c r="BX3" s="1">
        <f t="shared" si="0"/>
        <v>35</v>
      </c>
      <c r="BY3" s="1">
        <f t="shared" si="0"/>
        <v>36</v>
      </c>
      <c r="BZ3" s="1">
        <f t="shared" si="0"/>
        <v>37</v>
      </c>
      <c r="CA3" s="1">
        <f t="shared" si="0"/>
        <v>38</v>
      </c>
      <c r="CB3" s="1">
        <f t="shared" si="0"/>
        <v>39</v>
      </c>
      <c r="CC3" s="87">
        <f t="shared" si="0"/>
        <v>40</v>
      </c>
      <c r="CD3" s="86">
        <f t="shared" si="0"/>
        <v>41</v>
      </c>
      <c r="CE3" s="1">
        <f t="shared" si="0"/>
        <v>42</v>
      </c>
      <c r="CF3" s="1">
        <f t="shared" si="0"/>
        <v>43</v>
      </c>
      <c r="CG3" s="1">
        <f t="shared" si="0"/>
        <v>44</v>
      </c>
      <c r="CH3" s="1">
        <f t="shared" si="0"/>
        <v>45</v>
      </c>
      <c r="CI3" s="1">
        <f t="shared" si="0"/>
        <v>46</v>
      </c>
      <c r="CJ3" s="87">
        <f t="shared" si="0"/>
        <v>47</v>
      </c>
      <c r="CK3" s="86">
        <f t="shared" si="0"/>
        <v>48</v>
      </c>
      <c r="CL3" s="1">
        <f t="shared" si="0"/>
        <v>49</v>
      </c>
      <c r="CM3" s="1">
        <f t="shared" si="0"/>
        <v>50</v>
      </c>
      <c r="CN3" s="1">
        <f t="shared" si="0"/>
        <v>51</v>
      </c>
      <c r="CO3" s="1">
        <f t="shared" si="0"/>
        <v>52</v>
      </c>
      <c r="CP3" s="1">
        <f t="shared" si="0"/>
        <v>53</v>
      </c>
      <c r="CQ3" s="87">
        <f t="shared" si="0"/>
        <v>54</v>
      </c>
      <c r="CR3" s="86">
        <f t="shared" si="0"/>
        <v>55</v>
      </c>
      <c r="CS3" s="1">
        <f t="shared" si="0"/>
        <v>56</v>
      </c>
      <c r="CT3" s="1">
        <f t="shared" si="0"/>
        <v>57</v>
      </c>
      <c r="CU3" s="1">
        <f t="shared" si="0"/>
        <v>58</v>
      </c>
      <c r="CV3" s="1">
        <f t="shared" si="0"/>
        <v>59</v>
      </c>
      <c r="CW3" s="1">
        <f t="shared" si="0"/>
        <v>60</v>
      </c>
      <c r="CX3" s="87">
        <f t="shared" si="0"/>
        <v>61</v>
      </c>
      <c r="CY3" s="86">
        <f t="shared" si="0"/>
        <v>62</v>
      </c>
      <c r="CZ3" s="1">
        <f t="shared" si="0"/>
        <v>63</v>
      </c>
      <c r="DA3" s="1">
        <f t="shared" si="0"/>
        <v>64</v>
      </c>
      <c r="DB3" s="1">
        <f t="shared" si="0"/>
        <v>65</v>
      </c>
      <c r="DC3" s="1">
        <f t="shared" si="0"/>
        <v>66</v>
      </c>
      <c r="DD3" s="1">
        <f t="shared" ref="DD3:FO3" si="1">DC3+1</f>
        <v>67</v>
      </c>
      <c r="DE3" s="87">
        <f t="shared" si="1"/>
        <v>68</v>
      </c>
      <c r="DF3" s="86">
        <f t="shared" si="1"/>
        <v>69</v>
      </c>
      <c r="DG3" s="1">
        <f t="shared" si="1"/>
        <v>70</v>
      </c>
      <c r="DH3" s="1">
        <f t="shared" si="1"/>
        <v>71</v>
      </c>
      <c r="DI3" s="1">
        <f t="shared" si="1"/>
        <v>72</v>
      </c>
      <c r="DJ3" s="1">
        <f t="shared" si="1"/>
        <v>73</v>
      </c>
      <c r="DK3" s="1">
        <f t="shared" si="1"/>
        <v>74</v>
      </c>
      <c r="DL3" s="87">
        <f t="shared" si="1"/>
        <v>75</v>
      </c>
      <c r="DM3" s="86">
        <f t="shared" si="1"/>
        <v>76</v>
      </c>
      <c r="DN3" s="1">
        <f t="shared" si="1"/>
        <v>77</v>
      </c>
      <c r="DO3" s="1">
        <f t="shared" si="1"/>
        <v>78</v>
      </c>
      <c r="DP3" s="1">
        <f t="shared" si="1"/>
        <v>79</v>
      </c>
      <c r="DQ3" s="1">
        <f t="shared" si="1"/>
        <v>80</v>
      </c>
      <c r="DR3" s="1">
        <f t="shared" si="1"/>
        <v>81</v>
      </c>
      <c r="DS3" s="87">
        <f t="shared" si="1"/>
        <v>82</v>
      </c>
      <c r="DT3" s="86">
        <f t="shared" si="1"/>
        <v>83</v>
      </c>
      <c r="DU3" s="1">
        <f t="shared" si="1"/>
        <v>84</v>
      </c>
      <c r="DV3" s="1">
        <f t="shared" si="1"/>
        <v>85</v>
      </c>
      <c r="DW3" s="1">
        <f t="shared" si="1"/>
        <v>86</v>
      </c>
      <c r="DX3" s="1">
        <f t="shared" si="1"/>
        <v>87</v>
      </c>
      <c r="DY3" s="1">
        <f t="shared" si="1"/>
        <v>88</v>
      </c>
      <c r="DZ3" s="87">
        <f t="shared" si="1"/>
        <v>89</v>
      </c>
      <c r="EA3" s="86">
        <f t="shared" si="1"/>
        <v>90</v>
      </c>
      <c r="EB3" s="1">
        <f t="shared" si="1"/>
        <v>91</v>
      </c>
      <c r="EC3" s="1">
        <f t="shared" si="1"/>
        <v>92</v>
      </c>
      <c r="ED3" s="1">
        <f t="shared" si="1"/>
        <v>93</v>
      </c>
      <c r="EE3" s="1">
        <f t="shared" si="1"/>
        <v>94</v>
      </c>
      <c r="EF3" s="1">
        <f t="shared" si="1"/>
        <v>95</v>
      </c>
      <c r="EG3" s="87">
        <f t="shared" si="1"/>
        <v>96</v>
      </c>
      <c r="EH3" s="86">
        <f t="shared" si="1"/>
        <v>97</v>
      </c>
      <c r="EI3" s="1">
        <f t="shared" si="1"/>
        <v>98</v>
      </c>
      <c r="EJ3" s="1">
        <f t="shared" si="1"/>
        <v>99</v>
      </c>
      <c r="EK3" s="1">
        <f t="shared" si="1"/>
        <v>100</v>
      </c>
      <c r="EL3" s="1">
        <f t="shared" si="1"/>
        <v>101</v>
      </c>
      <c r="EM3" s="1">
        <f t="shared" si="1"/>
        <v>102</v>
      </c>
      <c r="EN3" s="87">
        <f t="shared" si="1"/>
        <v>103</v>
      </c>
      <c r="EO3" s="86">
        <f t="shared" si="1"/>
        <v>104</v>
      </c>
      <c r="EP3" s="1">
        <f t="shared" si="1"/>
        <v>105</v>
      </c>
      <c r="EQ3" s="1">
        <f t="shared" si="1"/>
        <v>106</v>
      </c>
      <c r="ER3" s="1">
        <f t="shared" si="1"/>
        <v>107</v>
      </c>
      <c r="ES3" s="1">
        <f t="shared" si="1"/>
        <v>108</v>
      </c>
      <c r="ET3" s="1">
        <f t="shared" si="1"/>
        <v>109</v>
      </c>
      <c r="EU3" s="87">
        <f t="shared" si="1"/>
        <v>110</v>
      </c>
      <c r="EV3" s="86">
        <f t="shared" si="1"/>
        <v>111</v>
      </c>
      <c r="EW3" s="1">
        <f t="shared" si="1"/>
        <v>112</v>
      </c>
      <c r="EX3" s="1">
        <f t="shared" si="1"/>
        <v>113</v>
      </c>
      <c r="EY3" s="1">
        <f t="shared" si="1"/>
        <v>114</v>
      </c>
      <c r="EZ3" s="1">
        <f t="shared" si="1"/>
        <v>115</v>
      </c>
      <c r="FA3" s="1">
        <f t="shared" si="1"/>
        <v>116</v>
      </c>
      <c r="FB3" s="87">
        <f t="shared" si="1"/>
        <v>117</v>
      </c>
      <c r="FC3" s="86">
        <f t="shared" si="1"/>
        <v>118</v>
      </c>
      <c r="FD3" s="1">
        <f t="shared" si="1"/>
        <v>119</v>
      </c>
      <c r="FE3" s="1">
        <f t="shared" si="1"/>
        <v>120</v>
      </c>
      <c r="FF3" s="1">
        <f t="shared" si="1"/>
        <v>121</v>
      </c>
      <c r="FG3" s="1">
        <f t="shared" si="1"/>
        <v>122</v>
      </c>
      <c r="FH3" s="1">
        <f t="shared" si="1"/>
        <v>123</v>
      </c>
      <c r="FI3" s="87">
        <f t="shared" si="1"/>
        <v>124</v>
      </c>
      <c r="FJ3" s="86">
        <f t="shared" si="1"/>
        <v>125</v>
      </c>
      <c r="FK3" s="1">
        <f t="shared" si="1"/>
        <v>126</v>
      </c>
      <c r="FL3" s="1">
        <f t="shared" si="1"/>
        <v>127</v>
      </c>
      <c r="FM3" s="1">
        <f t="shared" si="1"/>
        <v>128</v>
      </c>
      <c r="FN3" s="1">
        <f t="shared" si="1"/>
        <v>129</v>
      </c>
      <c r="FO3" s="1">
        <f t="shared" si="1"/>
        <v>130</v>
      </c>
      <c r="FP3" s="87">
        <f t="shared" ref="FP3:HT3" si="2">FO3+1</f>
        <v>131</v>
      </c>
      <c r="FQ3" s="86">
        <f t="shared" si="2"/>
        <v>132</v>
      </c>
      <c r="FR3" s="1">
        <f t="shared" si="2"/>
        <v>133</v>
      </c>
      <c r="FS3" s="1">
        <f t="shared" si="2"/>
        <v>134</v>
      </c>
      <c r="FT3" s="1">
        <f t="shared" si="2"/>
        <v>135</v>
      </c>
      <c r="FU3" s="1">
        <f t="shared" si="2"/>
        <v>136</v>
      </c>
      <c r="FV3" s="1">
        <f t="shared" si="2"/>
        <v>137</v>
      </c>
      <c r="FW3" s="87">
        <f t="shared" si="2"/>
        <v>138</v>
      </c>
      <c r="FX3" s="86">
        <f t="shared" si="2"/>
        <v>139</v>
      </c>
      <c r="FY3" s="1">
        <f t="shared" si="2"/>
        <v>140</v>
      </c>
      <c r="FZ3" s="1">
        <f t="shared" si="2"/>
        <v>141</v>
      </c>
      <c r="GA3" s="1">
        <f t="shared" si="2"/>
        <v>142</v>
      </c>
      <c r="GB3" s="1">
        <f t="shared" si="2"/>
        <v>143</v>
      </c>
      <c r="GC3" s="1">
        <f t="shared" si="2"/>
        <v>144</v>
      </c>
      <c r="GD3" s="87">
        <f t="shared" si="2"/>
        <v>145</v>
      </c>
      <c r="GE3" s="86">
        <f t="shared" si="2"/>
        <v>146</v>
      </c>
      <c r="GF3" s="1">
        <f t="shared" si="2"/>
        <v>147</v>
      </c>
      <c r="GG3" s="1">
        <f t="shared" si="2"/>
        <v>148</v>
      </c>
      <c r="GH3" s="1">
        <f t="shared" si="2"/>
        <v>149</v>
      </c>
      <c r="GI3" s="1">
        <f t="shared" si="2"/>
        <v>150</v>
      </c>
      <c r="GJ3" s="1">
        <f t="shared" si="2"/>
        <v>151</v>
      </c>
      <c r="GK3" s="87">
        <f t="shared" si="2"/>
        <v>152</v>
      </c>
      <c r="GL3" s="86">
        <f t="shared" si="2"/>
        <v>153</v>
      </c>
      <c r="GM3" s="1">
        <f t="shared" si="2"/>
        <v>154</v>
      </c>
      <c r="GN3" s="1">
        <f t="shared" si="2"/>
        <v>155</v>
      </c>
      <c r="GO3" s="1">
        <f t="shared" si="2"/>
        <v>156</v>
      </c>
      <c r="GP3" s="1">
        <f t="shared" si="2"/>
        <v>157</v>
      </c>
      <c r="GQ3" s="1">
        <f t="shared" si="2"/>
        <v>158</v>
      </c>
      <c r="GR3" s="87">
        <f t="shared" si="2"/>
        <v>159</v>
      </c>
      <c r="GS3" s="86">
        <f t="shared" si="2"/>
        <v>160</v>
      </c>
      <c r="GT3" s="1">
        <f t="shared" si="2"/>
        <v>161</v>
      </c>
      <c r="GU3" s="1">
        <f t="shared" si="2"/>
        <v>162</v>
      </c>
      <c r="GV3" s="1">
        <f t="shared" si="2"/>
        <v>163</v>
      </c>
      <c r="GW3" s="1">
        <f t="shared" si="2"/>
        <v>164</v>
      </c>
      <c r="GX3" s="1">
        <f t="shared" si="2"/>
        <v>165</v>
      </c>
      <c r="GY3" s="87">
        <f t="shared" si="2"/>
        <v>166</v>
      </c>
      <c r="GZ3" s="86">
        <f t="shared" si="2"/>
        <v>167</v>
      </c>
      <c r="HA3" s="1">
        <f t="shared" si="2"/>
        <v>168</v>
      </c>
      <c r="HB3" s="1">
        <f t="shared" si="2"/>
        <v>169</v>
      </c>
      <c r="HC3" s="1">
        <f t="shared" si="2"/>
        <v>170</v>
      </c>
      <c r="HD3" s="1">
        <f t="shared" si="2"/>
        <v>171</v>
      </c>
      <c r="HE3" s="1">
        <f t="shared" si="2"/>
        <v>172</v>
      </c>
      <c r="HF3" s="87">
        <f t="shared" si="2"/>
        <v>173</v>
      </c>
      <c r="HG3" s="86">
        <f t="shared" si="2"/>
        <v>174</v>
      </c>
      <c r="HH3" s="1">
        <f t="shared" si="2"/>
        <v>175</v>
      </c>
      <c r="HI3" s="1">
        <f t="shared" si="2"/>
        <v>176</v>
      </c>
      <c r="HJ3" s="1">
        <f t="shared" si="2"/>
        <v>177</v>
      </c>
      <c r="HK3" s="1">
        <f t="shared" si="2"/>
        <v>178</v>
      </c>
      <c r="HL3" s="1">
        <f t="shared" si="2"/>
        <v>179</v>
      </c>
      <c r="HM3" s="87">
        <f t="shared" si="2"/>
        <v>180</v>
      </c>
      <c r="HN3" s="86">
        <f t="shared" si="2"/>
        <v>181</v>
      </c>
      <c r="HO3" s="1">
        <f t="shared" si="2"/>
        <v>182</v>
      </c>
      <c r="HP3" s="1">
        <f t="shared" si="2"/>
        <v>183</v>
      </c>
      <c r="HQ3" s="1">
        <f t="shared" si="2"/>
        <v>184</v>
      </c>
      <c r="HR3" s="1">
        <f t="shared" si="2"/>
        <v>185</v>
      </c>
      <c r="HS3" s="1">
        <f t="shared" si="2"/>
        <v>186</v>
      </c>
      <c r="HT3" s="87">
        <f t="shared" si="2"/>
        <v>187</v>
      </c>
    </row>
    <row r="4" spans="1:230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P4" s="80"/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  <c r="HN4" s="371" t="s">
        <v>189</v>
      </c>
      <c r="HO4" s="373" t="s">
        <v>191</v>
      </c>
      <c r="HP4" s="373" t="s">
        <v>192</v>
      </c>
      <c r="HQ4" s="373" t="s">
        <v>193</v>
      </c>
      <c r="HR4" s="373" t="s">
        <v>194</v>
      </c>
      <c r="HS4" s="373" t="s">
        <v>13</v>
      </c>
      <c r="HT4" s="387" t="s">
        <v>14</v>
      </c>
    </row>
    <row r="5" spans="1:230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  <c r="HN5" s="371"/>
      <c r="HO5" s="373"/>
      <c r="HP5" s="373"/>
      <c r="HQ5" s="373"/>
      <c r="HR5" s="373"/>
      <c r="HS5" s="373"/>
      <c r="HT5" s="387"/>
    </row>
    <row r="6" spans="1:230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  <c r="HN6" s="372"/>
      <c r="HO6" s="374"/>
      <c r="HP6" s="374"/>
      <c r="HQ6" s="374"/>
      <c r="HR6" s="374"/>
      <c r="HS6" s="374"/>
      <c r="HT6" s="388"/>
    </row>
    <row r="7" spans="1:230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L7" s="67">
        <f>MATCH("SUBTOTAL SALIDA DE ALMACEN",15:15,0)-1</f>
        <v>39</v>
      </c>
      <c r="AP7" s="80">
        <v>232</v>
      </c>
      <c r="AQ7" s="67">
        <f>IFERROR(VLOOKUP(AM1,$B$16:$AL$25,AL7,FALSE),0)</f>
        <v>0</v>
      </c>
      <c r="AU7" s="1"/>
      <c r="AV7" s="1"/>
      <c r="AW7" s="1"/>
      <c r="AX7" s="1"/>
      <c r="AY7" s="1">
        <f>IFERROR(VLOOKUP(AU1,$B$16:$AO$25,MATCH("SUBTOTAL SALIDA DE ALMACEN",15:15,0)-1,FALSE),0)</f>
        <v>0</v>
      </c>
      <c r="AZ7" s="1"/>
      <c r="BA7" s="1"/>
      <c r="BB7" s="1"/>
      <c r="BC7" s="1"/>
      <c r="BD7" s="1"/>
      <c r="BE7" s="1"/>
      <c r="BF7" s="1">
        <f>IFERROR(VLOOKUP(BB1,$B$16:$AO$25,MATCH("SUBTOTAL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IFERROR(VLOOKUP(BI1,$B$16:$AO$25,MATCH("SUBTOTAL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IFERROR(VLOOKUP(BP1,$B$16:$AO$25,MATCH("SUBTOTAL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IFERROR(VLOOKUP(BW1,$B$16:$AO$25,MATCH("SUBTOTAL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IFERROR(VLOOKUP(CD1,$B$16:$AO$25,MATCH("SUBTOTAL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IFERROR(VLOOKUP(CK1,$B$16:$AO$25,MATCH("SUBTOTAL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IFERROR(VLOOKUP(CR1,$B$16:$AO$25,MATCH("SUBTOTAL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IFERROR(VLOOKUP(CY1,$B$16:$AO$25,MATCH("SUBTOTAL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IFERROR(VLOOKUP(DF1,$B$16:$AO$25,MATCH("SUBTOTAL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IFERROR(VLOOKUP(DM1,$B$16:$AO$25,MATCH("SUBTOTAL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IFERROR(VLOOKUP(DT1,$B$16:$AO$25,MATCH("SUBTOTAL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IFERROR(VLOOKUP(EA1,$B$16:$AO$25,MATCH("SUBTOTAL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IFERROR(VLOOKUP(EH1,$B$16:$AO$25,MATCH("SUBTOTAL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IFERROR(VLOOKUP(EO1,$B$16:$AO$25,MATCH("SUBTOTAL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IFERROR(VLOOKUP(EV1,$B$16:$AO$25,MATCH("SUBTOTAL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IFERROR(VLOOKUP(FC1,$B$16:$AO$25,MATCH("SUBTOTAL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IFERROR(VLOOKUP(FJ1,$B$16:$AO$25,MATCH("SUBTOTAL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IFERROR(VLOOKUP(FQ1,$B$16:$AO$25,MATCH("SUBTOTAL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IFERROR(VLOOKUP(FX1,$B$16:$AO$25,MATCH("SUBTOTAL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IFERROR(VLOOKUP(GE1,$B$16:$AO$25,MATCH("SUBTOTAL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IFERROR(VLOOKUP(GL1,$B$16:$AO$25,MATCH("SUBTOTAL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IFERROR(VLOOKUP(GS1,$B$16:$AO$25,MATCH("SUBTOTAL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IFERROR(VLOOKUP(GZ1,$B$16:$AO$25,MATCH("SUBTOTAL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IFERROR(VLOOKUP(HG1,$B$16:$AO$25,MATCH("SUBTOTAL SALIDA DE ALMACEN",15:15,0)-1,FALSE),0)</f>
        <v>0</v>
      </c>
      <c r="HL7" s="1"/>
      <c r="HM7" s="1"/>
      <c r="HN7" s="1"/>
      <c r="HO7" s="1"/>
      <c r="HP7" s="1"/>
      <c r="HQ7" s="1"/>
      <c r="HR7" s="1">
        <f>IFERROR(VLOOKUP(HN1,$B$16:$AO$25,MATCH("SUBTOTAL SALIDA DE ALMACEN",15:15,0)-1,FALSE),0)</f>
        <v>0</v>
      </c>
      <c r="HS7" s="1"/>
      <c r="HT7" s="1"/>
    </row>
    <row r="8" spans="1:230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  <c r="HN8" s="1"/>
      <c r="HO8" s="1"/>
      <c r="HP8" s="1"/>
      <c r="HQ8" s="1"/>
      <c r="HR8" s="1" t="s">
        <v>224</v>
      </c>
      <c r="HS8" s="1"/>
      <c r="HT8" s="1"/>
    </row>
    <row r="9" spans="1:230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0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0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0" x14ac:dyDescent="0.25">
      <c r="A12" s="6" t="s">
        <v>4</v>
      </c>
      <c r="B12" s="6"/>
      <c r="D12" s="92"/>
      <c r="L12" s="10"/>
      <c r="M12" s="10"/>
    </row>
    <row r="13" spans="1:230" ht="13.5" thickBot="1" x14ac:dyDescent="0.3">
      <c r="B13" s="1">
        <v>1</v>
      </c>
      <c r="C13" s="2">
        <f>+B13+1</f>
        <v>2</v>
      </c>
      <c r="D13" s="2">
        <f t="shared" ref="D13:AY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/>
      <c r="AJ13" s="2">
        <f>+AH13+1</f>
        <v>34</v>
      </c>
      <c r="AK13" s="2">
        <f t="shared" si="3"/>
        <v>35</v>
      </c>
      <c r="AL13" s="2">
        <f t="shared" si="3"/>
        <v>36</v>
      </c>
      <c r="AM13" s="2">
        <f t="shared" si="3"/>
        <v>37</v>
      </c>
      <c r="AN13" s="2">
        <f t="shared" si="3"/>
        <v>38</v>
      </c>
      <c r="AO13" s="2">
        <f t="shared" si="3"/>
        <v>39</v>
      </c>
      <c r="AP13" s="2">
        <f t="shared" si="3"/>
        <v>40</v>
      </c>
      <c r="AQ13" s="2">
        <f t="shared" si="3"/>
        <v>41</v>
      </c>
      <c r="AR13" s="2">
        <f t="shared" si="3"/>
        <v>42</v>
      </c>
      <c r="AS13" s="2">
        <f t="shared" si="3"/>
        <v>43</v>
      </c>
      <c r="AT13" s="2">
        <f t="shared" si="3"/>
        <v>44</v>
      </c>
      <c r="AU13" s="2">
        <f t="shared" si="3"/>
        <v>45</v>
      </c>
      <c r="AV13" s="2">
        <f t="shared" si="3"/>
        <v>46</v>
      </c>
      <c r="AW13" s="2">
        <f t="shared" si="3"/>
        <v>47</v>
      </c>
      <c r="AX13" s="2">
        <f t="shared" si="3"/>
        <v>48</v>
      </c>
      <c r="AY13" s="2">
        <f t="shared" si="3"/>
        <v>49</v>
      </c>
    </row>
    <row r="14" spans="1:230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U14" s="16"/>
      <c r="AV14" s="16"/>
      <c r="AW14" s="16"/>
      <c r="AX14" s="16"/>
      <c r="AY14" s="16"/>
      <c r="AZ14" s="16"/>
      <c r="BA14" s="16"/>
    </row>
    <row r="15" spans="1:230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42"/>
      <c r="F15" s="142"/>
      <c r="G15" s="142"/>
      <c r="H15" s="133"/>
      <c r="I15" s="319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11" t="s">
        <v>16</v>
      </c>
      <c r="AO15" s="11" t="s">
        <v>17</v>
      </c>
      <c r="AP15" s="294" t="s">
        <v>222</v>
      </c>
      <c r="AU15" s="18"/>
      <c r="AV15" s="18"/>
      <c r="AW15" s="18"/>
      <c r="AX15" s="18"/>
      <c r="AY15" s="18"/>
      <c r="AZ15" s="18"/>
      <c r="BA15" s="18"/>
    </row>
    <row r="16" spans="1:230" s="16" customFormat="1" ht="25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4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95"/>
      <c r="AC16" s="95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7">
        <f t="shared" ref="AN16:AN25" si="5">SUM(V16:AM16)</f>
        <v>0</v>
      </c>
      <c r="AO16" s="17">
        <f t="shared" ref="AO16:AO25" si="6">+U16-AN16</f>
        <v>0</v>
      </c>
      <c r="AP16" s="295">
        <f>AN16-N16</f>
        <v>0</v>
      </c>
      <c r="AU16" s="18"/>
      <c r="AV16" s="18"/>
      <c r="AW16" s="18"/>
      <c r="AX16" s="18"/>
      <c r="AY16" s="18"/>
      <c r="AZ16" s="18"/>
      <c r="BA16" s="18"/>
    </row>
    <row r="17" spans="1:42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4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95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7">
        <f t="shared" si="5"/>
        <v>0</v>
      </c>
      <c r="AO17" s="19">
        <f t="shared" si="6"/>
        <v>0</v>
      </c>
      <c r="AP17" s="295">
        <f t="shared" ref="AP17:AP25" si="12">AN17-N17</f>
        <v>0</v>
      </c>
    </row>
    <row r="18" spans="1:42" s="18" customFormat="1" ht="21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4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95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7">
        <f t="shared" si="5"/>
        <v>0</v>
      </c>
      <c r="AO18" s="19">
        <f t="shared" si="6"/>
        <v>0</v>
      </c>
      <c r="AP18" s="295">
        <f t="shared" si="12"/>
        <v>0</v>
      </c>
    </row>
    <row r="19" spans="1:42" s="18" customFormat="1" ht="19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4"/>
      <c r="J19" s="219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95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7">
        <f t="shared" si="5"/>
        <v>0</v>
      </c>
      <c r="AO19" s="19">
        <f t="shared" si="6"/>
        <v>0</v>
      </c>
      <c r="AP19" s="295">
        <f t="shared" si="12"/>
        <v>0</v>
      </c>
    </row>
    <row r="20" spans="1:42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4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95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7">
        <f t="shared" si="5"/>
        <v>0</v>
      </c>
      <c r="AO20" s="19">
        <f t="shared" si="6"/>
        <v>0</v>
      </c>
      <c r="AP20" s="295">
        <f t="shared" si="12"/>
        <v>0</v>
      </c>
    </row>
    <row r="21" spans="1:42" s="18" customFormat="1" ht="21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95"/>
      <c r="AC21" s="95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7">
        <f t="shared" si="5"/>
        <v>0</v>
      </c>
      <c r="AO21" s="19">
        <f t="shared" si="6"/>
        <v>0</v>
      </c>
      <c r="AP21" s="295">
        <f t="shared" si="12"/>
        <v>0</v>
      </c>
    </row>
    <row r="22" spans="1:42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7">
        <f t="shared" si="5"/>
        <v>0</v>
      </c>
      <c r="AO22" s="19">
        <f t="shared" si="6"/>
        <v>0</v>
      </c>
      <c r="AP22" s="295">
        <f t="shared" si="12"/>
        <v>0</v>
      </c>
    </row>
    <row r="23" spans="1:42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7">
        <f t="shared" si="5"/>
        <v>0</v>
      </c>
      <c r="AO23" s="19">
        <f t="shared" si="6"/>
        <v>0</v>
      </c>
      <c r="AP23" s="295">
        <f t="shared" si="12"/>
        <v>0</v>
      </c>
    </row>
    <row r="24" spans="1:42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7">
        <f t="shared" si="5"/>
        <v>0</v>
      </c>
      <c r="AO24" s="19">
        <f t="shared" si="6"/>
        <v>0</v>
      </c>
      <c r="AP24" s="295">
        <f t="shared" si="12"/>
        <v>0</v>
      </c>
    </row>
    <row r="25" spans="1:42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7">
        <f t="shared" si="5"/>
        <v>0</v>
      </c>
      <c r="AO25" s="19">
        <f t="shared" si="6"/>
        <v>0</v>
      </c>
      <c r="AP25" s="295">
        <f t="shared" si="12"/>
        <v>0</v>
      </c>
    </row>
    <row r="26" spans="1:42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2" s="18" customFormat="1" x14ac:dyDescent="0.25">
      <c r="A27" s="186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2" s="18" customForma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2" s="18" customFormat="1" ht="13.5" thickBot="1" x14ac:dyDescent="0.3"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42" s="18" customFormat="1" x14ac:dyDescent="0.25">
      <c r="A30" s="186"/>
      <c r="B30" s="23"/>
      <c r="C30" s="45"/>
      <c r="D30" s="46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34"/>
      <c r="Q30" s="34"/>
    </row>
    <row r="31" spans="1:42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</row>
    <row r="32" spans="1:42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53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53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53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53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53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U37" s="1"/>
      <c r="AV37" s="1"/>
      <c r="AW37" s="1"/>
      <c r="AX37" s="1"/>
      <c r="AY37" s="1"/>
      <c r="AZ37" s="1"/>
      <c r="BA37" s="1"/>
    </row>
    <row r="38" spans="3:53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U38" s="1"/>
      <c r="AV38" s="1"/>
      <c r="AW38" s="1"/>
      <c r="AX38" s="1"/>
      <c r="AY38" s="1"/>
      <c r="AZ38" s="1"/>
      <c r="BA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M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U1:BA1"/>
    <mergeCell ref="BB1:BH1"/>
    <mergeCell ref="BI1:BO1"/>
    <mergeCell ref="E3:N4"/>
    <mergeCell ref="O3:Q3"/>
    <mergeCell ref="O4:Q4"/>
    <mergeCell ref="AU4:AU6"/>
    <mergeCell ref="AV4:AV6"/>
    <mergeCell ref="AW4:AW6"/>
    <mergeCell ref="AX4:AX6"/>
    <mergeCell ref="AY4:AY6"/>
    <mergeCell ref="AZ4:AZ6"/>
    <mergeCell ref="BA4:BA6"/>
    <mergeCell ref="BH4:BH6"/>
    <mergeCell ref="BI4:BI6"/>
    <mergeCell ref="BJ4:BJ6"/>
    <mergeCell ref="BK4:BK6"/>
    <mergeCell ref="BL4:BL6"/>
    <mergeCell ref="BM4:BM6"/>
    <mergeCell ref="BB4:BB6"/>
    <mergeCell ref="BC4:BC6"/>
    <mergeCell ref="HG1:HM1"/>
    <mergeCell ref="HN1:HT1"/>
    <mergeCell ref="O2:Q2"/>
    <mergeCell ref="EV1:FB1"/>
    <mergeCell ref="FC1:FI1"/>
    <mergeCell ref="FJ1:FP1"/>
    <mergeCell ref="FQ1:FW1"/>
    <mergeCell ref="FX1:GD1"/>
    <mergeCell ref="GE1:GK1"/>
    <mergeCell ref="DF1:DL1"/>
    <mergeCell ref="DM1:DS1"/>
    <mergeCell ref="DT1:DZ1"/>
    <mergeCell ref="EA1:EG1"/>
    <mergeCell ref="EH1:EN1"/>
    <mergeCell ref="EO1:EU1"/>
    <mergeCell ref="BP1:BV1"/>
    <mergeCell ref="BW1:CC1"/>
    <mergeCell ref="CD1:CJ1"/>
    <mergeCell ref="CK1:CQ1"/>
    <mergeCell ref="CR1:CX1"/>
    <mergeCell ref="CY1:DE1"/>
    <mergeCell ref="GL1:GR1"/>
    <mergeCell ref="GS1:GY1"/>
    <mergeCell ref="GZ1:HF1"/>
    <mergeCell ref="BD4:BD6"/>
    <mergeCell ref="BE4:BE6"/>
    <mergeCell ref="BF4:BF6"/>
    <mergeCell ref="BG4:BG6"/>
    <mergeCell ref="BT4:BT6"/>
    <mergeCell ref="BU4:BU6"/>
    <mergeCell ref="BV4:BV6"/>
    <mergeCell ref="BW4:BW6"/>
    <mergeCell ref="BX4:BX6"/>
    <mergeCell ref="BY4:BY6"/>
    <mergeCell ref="BN4:BN6"/>
    <mergeCell ref="BO4:BO6"/>
    <mergeCell ref="BP4:BP6"/>
    <mergeCell ref="BQ4:BQ6"/>
    <mergeCell ref="BR4:BR6"/>
    <mergeCell ref="BS4:BS6"/>
    <mergeCell ref="CF4:CF6"/>
    <mergeCell ref="CG4:CG6"/>
    <mergeCell ref="CH4:CH6"/>
    <mergeCell ref="CI4:CI6"/>
    <mergeCell ref="CJ4:CJ6"/>
    <mergeCell ref="CK4:CK6"/>
    <mergeCell ref="BZ4:BZ6"/>
    <mergeCell ref="CA4:CA6"/>
    <mergeCell ref="CB4:CB6"/>
    <mergeCell ref="CC4:CC6"/>
    <mergeCell ref="CD4:CD6"/>
    <mergeCell ref="CE4:CE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HT4:HT6"/>
    <mergeCell ref="E5:G5"/>
    <mergeCell ref="H5:N5"/>
    <mergeCell ref="O5:Q5"/>
    <mergeCell ref="HN4:HN6"/>
    <mergeCell ref="HO4:HO6"/>
    <mergeCell ref="HP4:HP6"/>
    <mergeCell ref="HQ4:HQ6"/>
    <mergeCell ref="HR4:HR6"/>
    <mergeCell ref="HS4:HS6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A26:D26"/>
    <mergeCell ref="N34:O34"/>
    <mergeCell ref="P34:Q34"/>
    <mergeCell ref="N35:Q35"/>
    <mergeCell ref="E14:I14"/>
    <mergeCell ref="J14:L14"/>
    <mergeCell ref="M14:O14"/>
    <mergeCell ref="P14:Q14"/>
    <mergeCell ref="U14:AO14"/>
  </mergeCells>
  <conditionalFormatting sqref="D8">
    <cfRule type="duplicateValues" dxfId="562" priority="4"/>
  </conditionalFormatting>
  <conditionalFormatting sqref="O7">
    <cfRule type="duplicateValues" dxfId="561" priority="3"/>
  </conditionalFormatting>
  <conditionalFormatting sqref="O8">
    <cfRule type="duplicateValues" dxfId="560" priority="2"/>
  </conditionalFormatting>
  <conditionalFormatting sqref="O10">
    <cfRule type="duplicateValues" dxfId="559" priority="1"/>
  </conditionalFormatting>
  <conditionalFormatting sqref="T16:AO25">
    <cfRule type="cellIs" dxfId="558" priority="8" operator="equal">
      <formula>0</formula>
    </cfRule>
  </conditionalFormatting>
  <conditionalFormatting sqref="AO16:AO25">
    <cfRule type="cellIs" dxfId="557" priority="7" operator="lessThan">
      <formula>0</formula>
    </cfRule>
  </conditionalFormatting>
  <conditionalFormatting sqref="AP16:AP25">
    <cfRule type="cellIs" dxfId="556" priority="5" operator="lessThan">
      <formula>0</formula>
    </cfRule>
    <cfRule type="cellIs" dxfId="555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7030A0"/>
  </sheetPr>
  <dimension ref="A1:HO38"/>
  <sheetViews>
    <sheetView view="pageBreakPreview" topLeftCell="A11" zoomScale="115" zoomScaleNormal="95" zoomScaleSheetLayoutView="115" workbookViewId="0">
      <pane xSplit="4" topLeftCell="E1" activePane="topRight" state="frozen"/>
      <selection activeCell="AP8" sqref="AP8"/>
      <selection pane="topRight" activeCell="F15" sqref="F15:J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7" width="4.42578125" style="1" customWidth="1"/>
    <col min="8" max="8" width="5" style="1" customWidth="1"/>
    <col min="9" max="10" width="4.7109375" style="1" customWidth="1"/>
    <col min="11" max="11" width="6.42578125" style="1" customWidth="1"/>
    <col min="12" max="12" width="4.42578125" style="1" customWidth="1"/>
    <col min="13" max="13" width="4.5703125" style="1" customWidth="1"/>
    <col min="14" max="14" width="4.42578125" style="1" customWidth="1"/>
    <col min="15" max="16" width="7" style="1" customWidth="1"/>
    <col min="17" max="17" width="10.5703125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29" width="4.5703125" style="1" customWidth="1"/>
    <col min="30" max="30" width="6.5703125" style="1" customWidth="1"/>
    <col min="31" max="31" width="6" style="1" customWidth="1"/>
    <col min="32" max="32" width="5.5703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thickBot="1" x14ac:dyDescent="0.3">
      <c r="A1" s="357"/>
      <c r="B1" s="358"/>
      <c r="C1" s="358"/>
      <c r="D1" s="358"/>
      <c r="E1" s="396" t="s">
        <v>22</v>
      </c>
      <c r="F1" s="397"/>
      <c r="G1" s="397"/>
      <c r="H1" s="397"/>
      <c r="I1" s="397"/>
      <c r="J1" s="397"/>
      <c r="K1" s="397"/>
      <c r="L1" s="397"/>
      <c r="M1" s="397"/>
      <c r="N1" s="397"/>
      <c r="O1" s="397"/>
      <c r="P1" s="398"/>
      <c r="Q1" s="364"/>
      <c r="R1" s="364"/>
      <c r="S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thickBot="1" x14ac:dyDescent="0.3">
      <c r="A2" s="359"/>
      <c r="B2" s="360"/>
      <c r="C2" s="360"/>
      <c r="D2" s="360"/>
      <c r="E2" s="399"/>
      <c r="F2" s="400"/>
      <c r="G2" s="400"/>
      <c r="H2" s="400"/>
      <c r="I2" s="400"/>
      <c r="J2" s="400"/>
      <c r="K2" s="400"/>
      <c r="L2" s="400"/>
      <c r="M2" s="400"/>
      <c r="N2" s="400"/>
      <c r="O2" s="400"/>
      <c r="P2" s="401"/>
      <c r="Q2" s="364"/>
      <c r="R2" s="364"/>
      <c r="S2" s="364"/>
      <c r="AI2" s="80">
        <v>233</v>
      </c>
      <c r="AJ2" s="80">
        <f>D8</f>
        <v>0</v>
      </c>
      <c r="AK2" s="80">
        <f>Q10</f>
        <v>0</v>
      </c>
      <c r="AL2" s="80">
        <f>Q9</f>
        <v>0</v>
      </c>
      <c r="AM2" s="82">
        <f>Q7</f>
        <v>0</v>
      </c>
      <c r="AN2" s="83">
        <f>IFERROR(VLOOKUP(AN1,$B$16:$AH$25,$U$13,FALSE),0)</f>
        <v>0</v>
      </c>
      <c r="AO2" s="84">
        <f>IFERROR(VLOOKUP(AN1,$B$16:$AH$25,$O$13,FALSE),0)</f>
        <v>0</v>
      </c>
      <c r="AP2" s="84">
        <f>IFERROR(VLOOKUP(AN1,$B$16:$AH$25,$V$13,FALSE),0)</f>
        <v>0</v>
      </c>
      <c r="AQ2" s="84">
        <f>IFERROR(VLOOKUP(AN1,$B$16:$AH$25,$P$13,FALSE),0)</f>
        <v>0</v>
      </c>
      <c r="AR2" s="84">
        <f>IFERROR(VLOOKUP(AN1,$B$16:$AH$25,$Q$13,FALSE),0)</f>
        <v>0</v>
      </c>
      <c r="AS2" s="84">
        <f>IFERROR(VLOOKUP(AN1,$B$16:$AH$25,$R$13,FALSE),0)</f>
        <v>0</v>
      </c>
      <c r="AT2" s="85">
        <f>IFERROR(VLOOKUP(AN1,$B$16:$AH$25,$S$13,FALSE),0)</f>
        <v>0</v>
      </c>
      <c r="AU2" s="83">
        <f>IFERROR(VLOOKUP(AU1,$B$16:$AH$25,$U$13,FALSE),0)</f>
        <v>0</v>
      </c>
      <c r="AV2" s="84">
        <f>IFERROR(VLOOKUP(AU1,$B$16:$AH$25,$O$13,FALSE),0)</f>
        <v>0</v>
      </c>
      <c r="AW2" s="84">
        <f>IFERROR(VLOOKUP(AU1,$B$16:$AH$25,$V$13,FALSE),0)</f>
        <v>0</v>
      </c>
      <c r="AX2" s="84">
        <f>IFERROR(VLOOKUP(AU1,$B$16:$AH$25,$P$13,FALSE),0)</f>
        <v>0</v>
      </c>
      <c r="AY2" s="84">
        <f>IFERROR(VLOOKUP(AU1,$B$16:$AH$25,$Q$13,FALSE),0)</f>
        <v>0</v>
      </c>
      <c r="AZ2" s="84">
        <f>IFERROR(VLOOKUP(AU1,$B$16:$AH$25,$R$13,FALSE),0)</f>
        <v>0</v>
      </c>
      <c r="BA2" s="85">
        <f>IFERROR(VLOOKUP(AU1,$B$16:$AH$25,$S$13,FALSE),0)</f>
        <v>0</v>
      </c>
      <c r="BB2" s="83">
        <f>IFERROR(VLOOKUP(BB1,$B$16:$AH$25,$U$13,FALSE),0)</f>
        <v>0</v>
      </c>
      <c r="BC2" s="84">
        <f>IFERROR(VLOOKUP(BB1,$B$16:$AH$25,$O$13,FALSE),0)</f>
        <v>0</v>
      </c>
      <c r="BD2" s="84">
        <f>IFERROR(VLOOKUP(BB1,$B$16:$AH$25,$V$13,FALSE),0)</f>
        <v>0</v>
      </c>
      <c r="BE2" s="84">
        <f>IFERROR(VLOOKUP(BB1,$B$16:$AH$25,$P$13,FALSE),0)</f>
        <v>0</v>
      </c>
      <c r="BF2" s="84">
        <f>IFERROR(VLOOKUP(BB1,$B$16:$AH$25,$Q$13,FALSE),0)</f>
        <v>0</v>
      </c>
      <c r="BG2" s="84">
        <f>IFERROR(VLOOKUP(BB1,$B$16:$AH$25,$R$13,FALSE),0)</f>
        <v>0</v>
      </c>
      <c r="BH2" s="85">
        <f>IFERROR(VLOOKUP(BB1,$B$16:$AH$25,$S$13,FALSE),0)</f>
        <v>0</v>
      </c>
      <c r="BI2" s="83">
        <f>IFERROR(VLOOKUP(BI1,$B$16:$AH$25,$U$13,FALSE),0)</f>
        <v>0</v>
      </c>
      <c r="BJ2" s="84">
        <f>IFERROR(VLOOKUP(BI1,$B$16:$AH$25,$O$13,FALSE),0)</f>
        <v>0</v>
      </c>
      <c r="BK2" s="84">
        <f>IFERROR(VLOOKUP(BI1,$B$16:$AH$25,$V$13,FALSE),0)</f>
        <v>0</v>
      </c>
      <c r="BL2" s="84">
        <f>IFERROR(VLOOKUP(BI1,$B$16:$AH$25,$P$13,FALSE),0)</f>
        <v>0</v>
      </c>
      <c r="BM2" s="84">
        <f>IFERROR(VLOOKUP(BI1,$B$16:$AH$25,$Q$13,FALSE),0)</f>
        <v>0</v>
      </c>
      <c r="BN2" s="84">
        <f>IFERROR(VLOOKUP(BI1,$B$16:$AH$25,$R$13,FALSE),0)</f>
        <v>0</v>
      </c>
      <c r="BO2" s="85">
        <f>IFERROR(VLOOKUP(BI1,$B$16:$AH$25,$S$13,FALSE),0)</f>
        <v>0</v>
      </c>
      <c r="BP2" s="83">
        <f>IFERROR(VLOOKUP(BP1,$B$16:$AH$25,$U$13,FALSE),0)</f>
        <v>0</v>
      </c>
      <c r="BQ2" s="84">
        <f>IFERROR(VLOOKUP(BP1,$B$16:$AH$25,$O$13,FALSE),0)</f>
        <v>0</v>
      </c>
      <c r="BR2" s="84">
        <f>IFERROR(VLOOKUP(BP1,$B$16:$AH$25,$V$13,FALSE),0)</f>
        <v>0</v>
      </c>
      <c r="BS2" s="84">
        <f>IFERROR(VLOOKUP(BP1,$B$16:$AH$25,$P$13,FALSE),0)</f>
        <v>0</v>
      </c>
      <c r="BT2" s="84">
        <f>IFERROR(VLOOKUP(BP1,$B$16:$AH$25,$Q$13,FALSE),0)</f>
        <v>0</v>
      </c>
      <c r="BU2" s="84">
        <f>IFERROR(VLOOKUP(BP1,$B$16:$AH$25,$R$13,FALSE),0)</f>
        <v>0</v>
      </c>
      <c r="BV2" s="85">
        <f>IFERROR(VLOOKUP(BP1,$B$16:$AH$25,$S$13,FALSE),0)</f>
        <v>0</v>
      </c>
      <c r="BW2" s="83">
        <f>IFERROR(VLOOKUP(BW1,$B$16:$AH$25,$U$13,FALSE),0)</f>
        <v>0</v>
      </c>
      <c r="BX2" s="84">
        <f>IFERROR(VLOOKUP(BW1,$B$16:$AH$25,$O$13,FALSE),0)</f>
        <v>0</v>
      </c>
      <c r="BY2" s="84">
        <f>IFERROR(VLOOKUP(BW1,$B$16:$AH$25,$V$13,FALSE),0)</f>
        <v>0</v>
      </c>
      <c r="BZ2" s="84">
        <f>IFERROR(VLOOKUP(BW1,$B$16:$AH$25,$P$13,FALSE),0)</f>
        <v>0</v>
      </c>
      <c r="CA2" s="84">
        <f>IFERROR(VLOOKUP(BW1,$B$16:$AH$25,$Q$13,FALSE),0)</f>
        <v>0</v>
      </c>
      <c r="CB2" s="84">
        <f>IFERROR(VLOOKUP(BW1,$B$16:$AH$25,$R$13,FALSE),0)</f>
        <v>0</v>
      </c>
      <c r="CC2" s="85">
        <f>IFERROR(VLOOKUP(BW1,$B$16:$AH$25,$S$13,FALSE),0)</f>
        <v>0</v>
      </c>
      <c r="CD2" s="83">
        <f>IFERROR(VLOOKUP(CD1,$B$16:$AH$25,$U$13,FALSE),0)</f>
        <v>0</v>
      </c>
      <c r="CE2" s="84">
        <f>IFERROR(VLOOKUP(CD1,$B$16:$AH$25,$O$13,FALSE),0)</f>
        <v>0</v>
      </c>
      <c r="CF2" s="84">
        <f>IFERROR(VLOOKUP(CD1,$B$16:$AH$25,$V$13,FALSE),0)</f>
        <v>0</v>
      </c>
      <c r="CG2" s="84">
        <f>IFERROR(VLOOKUP(CD1,$B$16:$AH$25,$P$13,FALSE),0)</f>
        <v>0</v>
      </c>
      <c r="CH2" s="84">
        <f>IFERROR(VLOOKUP(CD1,$B$16:$AH$25,$Q$13,FALSE),0)</f>
        <v>0</v>
      </c>
      <c r="CI2" s="84">
        <f>IFERROR(VLOOKUP(CD1,$B$16:$AH$25,$R$13,FALSE),0)</f>
        <v>0</v>
      </c>
      <c r="CJ2" s="85">
        <f>IFERROR(VLOOKUP(CD1,$B$16:$AH$25,$S$13,FALSE),0)</f>
        <v>0</v>
      </c>
      <c r="CK2" s="83">
        <f>IFERROR(VLOOKUP(CK1,$B$16:$AH$25,$U$13,FALSE),0)</f>
        <v>0</v>
      </c>
      <c r="CL2" s="84">
        <f>IFERROR(VLOOKUP(CK1,$B$16:$AH$25,$O$13,FALSE),0)</f>
        <v>0</v>
      </c>
      <c r="CM2" s="84">
        <f>IFERROR(VLOOKUP(CK1,$B$16:$AH$25,$V$13,FALSE),0)</f>
        <v>0</v>
      </c>
      <c r="CN2" s="84">
        <f>IFERROR(VLOOKUP(CK1,$B$16:$AH$25,$P$13,FALSE),0)</f>
        <v>0</v>
      </c>
      <c r="CO2" s="84">
        <f>IFERROR(VLOOKUP(CK1,$B$16:$AH$25,$Q$13,FALSE),0)</f>
        <v>0</v>
      </c>
      <c r="CP2" s="84">
        <f>IFERROR(VLOOKUP(CK1,$B$16:$AH$25,$R$13,FALSE),0)</f>
        <v>0</v>
      </c>
      <c r="CQ2" s="85">
        <f>IFERROR(VLOOKUP(CK1,$B$16:$AH$25,$S$13,FALSE),0)</f>
        <v>0</v>
      </c>
      <c r="CR2" s="83">
        <f>IFERROR(VLOOKUP(CR1,$B$16:$AH$25,$U$13,FALSE),0)</f>
        <v>0</v>
      </c>
      <c r="CS2" s="84">
        <f>IFERROR(VLOOKUP(CR1,$B$16:$AH$25,$O$13,FALSE),0)</f>
        <v>0</v>
      </c>
      <c r="CT2" s="84">
        <f>IFERROR(VLOOKUP(CR1,$B$16:$AH$25,$V$13,FALSE),0)</f>
        <v>0</v>
      </c>
      <c r="CU2" s="84">
        <f>IFERROR(VLOOKUP(CR1,$B$16:$AH$25,$P$13,FALSE),0)</f>
        <v>0</v>
      </c>
      <c r="CV2" s="84">
        <f>IFERROR(VLOOKUP(CR1,$B$16:$AH$25,$Q$13,FALSE),0)</f>
        <v>0</v>
      </c>
      <c r="CW2" s="84">
        <f>IFERROR(VLOOKUP(CR1,$B$16:$AH$25,$R$13,FALSE),0)</f>
        <v>0</v>
      </c>
      <c r="CX2" s="85">
        <f>IFERROR(VLOOKUP(CR1,$B$16:$AH$25,$S$13,FALSE),0)</f>
        <v>0</v>
      </c>
      <c r="CY2" s="83">
        <f>IFERROR(VLOOKUP(CY1,$B$16:$AH$25,$U$13,FALSE),0)</f>
        <v>0</v>
      </c>
      <c r="CZ2" s="84">
        <f>IFERROR(VLOOKUP(CY1,$B$16:$AH$25,$O$13,FALSE),0)</f>
        <v>0</v>
      </c>
      <c r="DA2" s="84">
        <f>IFERROR(VLOOKUP(CY1,$B$16:$AH$25,$V$13,FALSE),0)</f>
        <v>0</v>
      </c>
      <c r="DB2" s="84">
        <f>IFERROR(VLOOKUP(CY1,$B$16:$AH$25,$P$13,FALSE),0)</f>
        <v>0</v>
      </c>
      <c r="DC2" s="84">
        <f>IFERROR(VLOOKUP(CY1,$B$16:$AH$25,$Q$13,FALSE),0)</f>
        <v>0</v>
      </c>
      <c r="DD2" s="84">
        <f>IFERROR(VLOOKUP(CY1,$B$16:$AH$25,$R$13,FALSE),0)</f>
        <v>0</v>
      </c>
      <c r="DE2" s="85">
        <f>IFERROR(VLOOKUP(CY1,$B$16:$AH$25,$S$13,FALSE),0)</f>
        <v>0</v>
      </c>
      <c r="DF2" s="83">
        <f>IFERROR(VLOOKUP(DF1,$B$16:$AH$25,$U$13,FALSE),0)</f>
        <v>0</v>
      </c>
      <c r="DG2" s="84">
        <f>IFERROR(VLOOKUP(DF1,$B$16:$AH$25,$O$13,FALSE),0)</f>
        <v>0</v>
      </c>
      <c r="DH2" s="84">
        <f>IFERROR(VLOOKUP(DF1,$B$16:$AH$25,$V$13,FALSE),0)</f>
        <v>0</v>
      </c>
      <c r="DI2" s="84">
        <f>IFERROR(VLOOKUP(DF1,$B$16:$AH$25,$P$13,FALSE),0)</f>
        <v>0</v>
      </c>
      <c r="DJ2" s="84">
        <f>IFERROR(VLOOKUP(DF1,$B$16:$AH$25,$Q$13,FALSE),0)</f>
        <v>0</v>
      </c>
      <c r="DK2" s="84">
        <f>IFERROR(VLOOKUP(DF1,$B$16:$AH$25,$R$13,FALSE),0)</f>
        <v>0</v>
      </c>
      <c r="DL2" s="85">
        <f>IFERROR(VLOOKUP(DF1,$B$16:$AH$25,$S$13,FALSE),0)</f>
        <v>0</v>
      </c>
      <c r="DM2" s="83">
        <f>IFERROR(VLOOKUP(DM1,$B$16:$AH$25,$U$13,FALSE),0)</f>
        <v>0</v>
      </c>
      <c r="DN2" s="84">
        <f>IFERROR(VLOOKUP(DM1,$B$16:$AH$25,$O$13,FALSE),0)</f>
        <v>0</v>
      </c>
      <c r="DO2" s="84">
        <f>IFERROR(VLOOKUP(DM1,$B$16:$AH$25,$V$13,FALSE),0)</f>
        <v>0</v>
      </c>
      <c r="DP2" s="84">
        <f>IFERROR(VLOOKUP(DM1,$B$16:$AH$25,$P$13,FALSE),0)</f>
        <v>0</v>
      </c>
      <c r="DQ2" s="84">
        <f>IFERROR(VLOOKUP(DM1,$B$16:$AH$25,$Q$13,FALSE),0)</f>
        <v>0</v>
      </c>
      <c r="DR2" s="84">
        <f>IFERROR(VLOOKUP(DM1,$B$16:$AH$25,$R$13,FALSE),0)</f>
        <v>0</v>
      </c>
      <c r="DS2" s="85">
        <f>IFERROR(VLOOKUP(DM1,$B$16:$AH$25,$S$13,FALSE),0)</f>
        <v>0</v>
      </c>
      <c r="DT2" s="83">
        <f>IFERROR(VLOOKUP(DT1,$B$16:$AH$25,$U$13,FALSE),0)</f>
        <v>0</v>
      </c>
      <c r="DU2" s="84">
        <f>IFERROR(VLOOKUP(DT1,$B$16:$AH$25,$O$13,FALSE),0)</f>
        <v>0</v>
      </c>
      <c r="DV2" s="84">
        <f>IFERROR(VLOOKUP(DT1,$B$16:$AH$25,$V$13,FALSE),0)</f>
        <v>0</v>
      </c>
      <c r="DW2" s="84">
        <f>IFERROR(VLOOKUP(DT1,$B$16:$AH$25,$P$13,FALSE),0)</f>
        <v>0</v>
      </c>
      <c r="DX2" s="84">
        <f>IFERROR(VLOOKUP(DT1,$B$16:$AH$25,$Q$13,FALSE),0)</f>
        <v>0</v>
      </c>
      <c r="DY2" s="84">
        <f>IFERROR(VLOOKUP(DT1,$B$16:$AH$25,$R$13,FALSE),0)</f>
        <v>0</v>
      </c>
      <c r="DZ2" s="85">
        <f>IFERROR(VLOOKUP(DT1,$B$16:$AH$25,$S$13,FALSE),0)</f>
        <v>0</v>
      </c>
      <c r="EA2" s="83">
        <f>IFERROR(VLOOKUP(EA1,$B$16:$AH$25,$U$13,FALSE),0)</f>
        <v>0</v>
      </c>
      <c r="EB2" s="84">
        <f>IFERROR(VLOOKUP(EA1,$B$16:$AH$25,$O$13,FALSE),0)</f>
        <v>0</v>
      </c>
      <c r="EC2" s="84">
        <f>IFERROR(VLOOKUP(EA1,$B$16:$AH$25,$V$13,FALSE),0)</f>
        <v>0</v>
      </c>
      <c r="ED2" s="84">
        <f>IFERROR(VLOOKUP(EA1,$B$16:$AH$25,$P$13,FALSE),0)</f>
        <v>0</v>
      </c>
      <c r="EE2" s="84">
        <f>IFERROR(VLOOKUP(EA1,$B$16:$AH$25,$Q$13,FALSE),0)</f>
        <v>0</v>
      </c>
      <c r="EF2" s="84">
        <f>IFERROR(VLOOKUP(EA1,$B$16:$AH$25,$R$13,FALSE),0)</f>
        <v>0</v>
      </c>
      <c r="EG2" s="85">
        <f>IFERROR(VLOOKUP(EA1,$B$16:$AH$25,$S$13,FALSE),0)</f>
        <v>0</v>
      </c>
      <c r="EH2" s="83">
        <f>IFERROR(VLOOKUP(EH1,$B$16:$AH$25,$U$13,FALSE),0)</f>
        <v>0</v>
      </c>
      <c r="EI2" s="84">
        <f>IFERROR(VLOOKUP(EH1,$B$16:$AH$25,$O$13,FALSE),0)</f>
        <v>0</v>
      </c>
      <c r="EJ2" s="84">
        <f>IFERROR(VLOOKUP(EH1,$B$16:$AH$25,$V$13,FALSE),0)</f>
        <v>0</v>
      </c>
      <c r="EK2" s="84">
        <f>IFERROR(VLOOKUP(EH1,$B$16:$AH$25,$P$13,FALSE),0)</f>
        <v>0</v>
      </c>
      <c r="EL2" s="84">
        <f>IFERROR(VLOOKUP(EH1,$B$16:$AH$25,$Q$13,FALSE),0)</f>
        <v>0</v>
      </c>
      <c r="EM2" s="84">
        <f>IFERROR(VLOOKUP(EH1,$B$16:$AH$25,$R$13,FALSE),0)</f>
        <v>0</v>
      </c>
      <c r="EN2" s="85">
        <f>IFERROR(VLOOKUP(EH1,$B$16:$AH$25,$S$13,FALSE),0)</f>
        <v>0</v>
      </c>
      <c r="EO2" s="83">
        <f>IFERROR(VLOOKUP(EO1,$B$16:$AH$25,$U$13,FALSE),0)</f>
        <v>0</v>
      </c>
      <c r="EP2" s="84">
        <f>IFERROR(VLOOKUP(EO1,$B$16:$AH$25,$O$13,FALSE),0)</f>
        <v>0</v>
      </c>
      <c r="EQ2" s="84">
        <f>IFERROR(VLOOKUP(EO1,$B$16:$AH$25,$V$13,FALSE),0)</f>
        <v>0</v>
      </c>
      <c r="ER2" s="84">
        <f>IFERROR(VLOOKUP(EO1,$B$16:$AH$25,$P$13,FALSE),0)</f>
        <v>0</v>
      </c>
      <c r="ES2" s="84">
        <f>IFERROR(VLOOKUP(EO1,$B$16:$AH$25,$Q$13,FALSE),0)</f>
        <v>0</v>
      </c>
      <c r="ET2" s="84">
        <f>IFERROR(VLOOKUP(EO1,$B$16:$AH$25,$R$13,FALSE),0)</f>
        <v>0</v>
      </c>
      <c r="EU2" s="85">
        <f>IFERROR(VLOOKUP(EO1,$B$16:$AH$25,$S$13,FALSE),0)</f>
        <v>0</v>
      </c>
      <c r="EV2" s="83">
        <f>IFERROR(VLOOKUP(EV1,$B$16:$AH$25,$U$13,FALSE),0)</f>
        <v>0</v>
      </c>
      <c r="EW2" s="84">
        <f>IFERROR(VLOOKUP(EV1,$B$16:$AH$25,$O$13,FALSE),0)</f>
        <v>0</v>
      </c>
      <c r="EX2" s="84">
        <f>IFERROR(VLOOKUP(EV1,$B$16:$AH$25,$V$13,FALSE),0)</f>
        <v>0</v>
      </c>
      <c r="EY2" s="84">
        <f>IFERROR(VLOOKUP(EV1,$B$16:$AH$25,$P$13,FALSE),0)</f>
        <v>0</v>
      </c>
      <c r="EZ2" s="84">
        <f>IFERROR(VLOOKUP(EV1,$B$16:$AH$25,$Q$13,FALSE),0)</f>
        <v>0</v>
      </c>
      <c r="FA2" s="84">
        <f>IFERROR(VLOOKUP(EV1,$B$16:$AH$25,$R$13,FALSE),0)</f>
        <v>0</v>
      </c>
      <c r="FB2" s="85">
        <f>IFERROR(VLOOKUP(EV1,$B$16:$AH$25,$S$13,FALSE),0)</f>
        <v>0</v>
      </c>
      <c r="FC2" s="83">
        <f>IFERROR(VLOOKUP(FC1,$B$16:$AH$25,$U$13,FALSE),0)</f>
        <v>0</v>
      </c>
      <c r="FD2" s="84">
        <f>IFERROR(VLOOKUP(FC1,$B$16:$AH$25,$O$13,FALSE),0)</f>
        <v>0</v>
      </c>
      <c r="FE2" s="84">
        <f>IFERROR(VLOOKUP(FC1,$B$16:$AH$25,$V$13,FALSE),0)</f>
        <v>0</v>
      </c>
      <c r="FF2" s="84">
        <f>IFERROR(VLOOKUP(FC1,$B$16:$AH$25,$P$13,FALSE),0)</f>
        <v>0</v>
      </c>
      <c r="FG2" s="84">
        <f>IFERROR(VLOOKUP(FC1,$B$16:$AH$25,$Q$13,FALSE),0)</f>
        <v>0</v>
      </c>
      <c r="FH2" s="84">
        <f>IFERROR(VLOOKUP(FC1,$B$16:$AH$25,$R$13,FALSE),0)</f>
        <v>0</v>
      </c>
      <c r="FI2" s="85">
        <f>IFERROR(VLOOKUP(FC1,$B$16:$AH$25,$S$13,FALSE),0)</f>
        <v>0</v>
      </c>
      <c r="FJ2" s="83">
        <f>IFERROR(VLOOKUP(FJ1,$B$16:$AH$25,$U$13,FALSE),0)</f>
        <v>0</v>
      </c>
      <c r="FK2" s="84">
        <f>IFERROR(VLOOKUP(FJ1,$B$16:$AH$25,$O$13,FALSE),0)</f>
        <v>0</v>
      </c>
      <c r="FL2" s="84">
        <f>IFERROR(VLOOKUP(FJ1,$B$16:$AH$25,$V$13,FALSE),0)</f>
        <v>0</v>
      </c>
      <c r="FM2" s="84">
        <f>IFERROR(VLOOKUP(FJ1,$B$16:$AH$25,$P$13,FALSE),0)</f>
        <v>0</v>
      </c>
      <c r="FN2" s="84">
        <f>IFERROR(VLOOKUP(FJ1,$B$16:$AH$25,$Q$13,FALSE),0)</f>
        <v>0</v>
      </c>
      <c r="FO2" s="84">
        <f>IFERROR(VLOOKUP(FJ1,$B$16:$AH$25,$R$13,FALSE),0)</f>
        <v>0</v>
      </c>
      <c r="FP2" s="85">
        <f>IFERROR(VLOOKUP(FJ1,$B$16:$AH$25,$S$13,FALSE),0)</f>
        <v>0</v>
      </c>
      <c r="FQ2" s="83">
        <f>IFERROR(VLOOKUP(FQ1,$B$16:$AH$25,$U$13,FALSE),0)</f>
        <v>0</v>
      </c>
      <c r="FR2" s="84">
        <f>IFERROR(VLOOKUP(FQ1,$B$16:$AH$25,$O$13,FALSE),0)</f>
        <v>0</v>
      </c>
      <c r="FS2" s="84">
        <f>IFERROR(VLOOKUP(FQ1,$B$16:$AH$25,$V$13,FALSE),0)</f>
        <v>0</v>
      </c>
      <c r="FT2" s="84">
        <f>IFERROR(VLOOKUP(FQ1,$B$16:$AH$25,$P$13,FALSE),0)</f>
        <v>0</v>
      </c>
      <c r="FU2" s="84">
        <f>IFERROR(VLOOKUP(FQ1,$B$16:$AH$25,$Q$13,FALSE),0)</f>
        <v>0</v>
      </c>
      <c r="FV2" s="84">
        <f>IFERROR(VLOOKUP(FQ1,$B$16:$AH$25,$R$13,FALSE),0)</f>
        <v>0</v>
      </c>
      <c r="FW2" s="85">
        <f>IFERROR(VLOOKUP(FQ1,$B$16:$AH$25,$S$13,FALSE),0)</f>
        <v>0</v>
      </c>
      <c r="FX2" s="83">
        <f>IFERROR(VLOOKUP(FX1,$B$16:$AH$25,$U$13,FALSE),0)</f>
        <v>0</v>
      </c>
      <c r="FY2" s="84">
        <f>IFERROR(VLOOKUP(FX1,$B$16:$AH$25,$O$13,FALSE),0)</f>
        <v>0</v>
      </c>
      <c r="FZ2" s="84">
        <f>IFERROR(VLOOKUP(FX1,$B$16:$AH$25,$V$13,FALSE),0)</f>
        <v>0</v>
      </c>
      <c r="GA2" s="84">
        <f>IFERROR(VLOOKUP(FX1,$B$16:$AH$25,$P$13,FALSE),0)</f>
        <v>0</v>
      </c>
      <c r="GB2" s="84">
        <f>IFERROR(VLOOKUP(FX1,$B$16:$AH$25,$Q$13,FALSE),0)</f>
        <v>0</v>
      </c>
      <c r="GC2" s="84">
        <f>IFERROR(VLOOKUP(FX1,$B$16:$AH$25,$R$13,FALSE),0)</f>
        <v>0</v>
      </c>
      <c r="GD2" s="85">
        <f>IFERROR(VLOOKUP(FX1,$B$16:$AH$25,$S$13,FALSE),0)</f>
        <v>0</v>
      </c>
      <c r="GE2" s="83">
        <f>IFERROR(VLOOKUP(GE1,$B$16:$AH$25,$U$13,FALSE),0)</f>
        <v>0</v>
      </c>
      <c r="GF2" s="84">
        <f>IFERROR(VLOOKUP(GE1,$B$16:$AH$25,$O$13,FALSE),0)</f>
        <v>0</v>
      </c>
      <c r="GG2" s="84">
        <f>IFERROR(VLOOKUP(GE1,$B$16:$AH$25,$V$13,FALSE),0)</f>
        <v>0</v>
      </c>
      <c r="GH2" s="84">
        <f>IFERROR(VLOOKUP(GE1,$B$16:$AH$25,$P$13,FALSE),0)</f>
        <v>0</v>
      </c>
      <c r="GI2" s="84">
        <f>IFERROR(VLOOKUP(GE1,$B$16:$AH$25,$Q$13,FALSE),0)</f>
        <v>0</v>
      </c>
      <c r="GJ2" s="84">
        <f>IFERROR(VLOOKUP(GE1,$B$16:$AH$25,$R$13,FALSE),0)</f>
        <v>0</v>
      </c>
      <c r="GK2" s="85">
        <f>IFERROR(VLOOKUP(GE1,$B$16:$AH$25,$S$13,FALSE),0)</f>
        <v>0</v>
      </c>
      <c r="GL2" s="83">
        <f>IFERROR(VLOOKUP(GL1,$B$16:$AH$25,$U$13,FALSE),0)</f>
        <v>0</v>
      </c>
      <c r="GM2" s="84">
        <f>IFERROR(VLOOKUP(GL1,$B$16:$AH$25,$O$13,FALSE),0)</f>
        <v>0</v>
      </c>
      <c r="GN2" s="84">
        <f>IFERROR(VLOOKUP(GL1,$B$16:$AH$25,$V$13,FALSE),0)</f>
        <v>0</v>
      </c>
      <c r="GO2" s="84">
        <f>IFERROR(VLOOKUP(GL1,$B$16:$AH$25,$P$13,FALSE),0)</f>
        <v>0</v>
      </c>
      <c r="GP2" s="84">
        <f>IFERROR(VLOOKUP(GL1,$B$16:$AH$25,$Q$13,FALSE),0)</f>
        <v>0</v>
      </c>
      <c r="GQ2" s="84">
        <f>IFERROR(VLOOKUP(GL1,$B$16:$AH$25,$R$13,FALSE),0)</f>
        <v>0</v>
      </c>
      <c r="GR2" s="85">
        <f>IFERROR(VLOOKUP(GL1,$B$16:$AH$25,$S$13,FALSE),0)</f>
        <v>0</v>
      </c>
      <c r="GS2" s="83">
        <f>IFERROR(VLOOKUP(GS1,$B$16:$AH$25,$U$13,FALSE),0)</f>
        <v>0</v>
      </c>
      <c r="GT2" s="84">
        <f>IFERROR(VLOOKUP(GS1,$B$16:$AH$25,$O$13,FALSE),0)</f>
        <v>0</v>
      </c>
      <c r="GU2" s="84">
        <f>IFERROR(VLOOKUP(GS1,$B$16:$AH$25,$V$13,FALSE),0)</f>
        <v>0</v>
      </c>
      <c r="GV2" s="84">
        <f>IFERROR(VLOOKUP(GS1,$B$16:$AH$25,$P$13,FALSE),0)</f>
        <v>0</v>
      </c>
      <c r="GW2" s="84">
        <f>IFERROR(VLOOKUP(GS1,$B$16:$AH$25,$Q$13,FALSE),0)</f>
        <v>0</v>
      </c>
      <c r="GX2" s="84">
        <f>IFERROR(VLOOKUP(GS1,$B$16:$AH$25,$R$13,FALSE),0)</f>
        <v>0</v>
      </c>
      <c r="GY2" s="85">
        <f>IFERROR(VLOOKUP(GS1,$B$16:$AH$25,$S$13,FALSE),0)</f>
        <v>0</v>
      </c>
      <c r="GZ2" s="83">
        <f>IFERROR(VLOOKUP(GZ1,$B$16:$AH$25,$U$13,FALSE),0)</f>
        <v>0</v>
      </c>
      <c r="HA2" s="84">
        <f>IFERROR(VLOOKUP(GZ1,$B$16:$AH$25,$O$13,FALSE),0)</f>
        <v>0</v>
      </c>
      <c r="HB2" s="84">
        <f>IFERROR(VLOOKUP(GZ1,$B$16:$AH$25,$V$13,FALSE),0)</f>
        <v>0</v>
      </c>
      <c r="HC2" s="84">
        <f>IFERROR(VLOOKUP(GZ1,$B$16:$AH$25,$P$13,FALSE),0)</f>
        <v>0</v>
      </c>
      <c r="HD2" s="84">
        <f>IFERROR(VLOOKUP(GZ1,$B$16:$AH$25,$Q$13,FALSE),0)</f>
        <v>0</v>
      </c>
      <c r="HE2" s="84">
        <f>IFERROR(VLOOKUP(GZ1,$B$16:$AH$25,$R$13,FALSE),0)</f>
        <v>0</v>
      </c>
      <c r="HF2" s="85">
        <f>IFERROR(VLOOKUP(GZ1,$B$16:$AH$25,$S$13,FALSE),0)</f>
        <v>0</v>
      </c>
      <c r="HG2" s="83">
        <f>IFERROR(VLOOKUP(HG1,$B$16:$AH$25,$U$13,FALSE),0)</f>
        <v>0</v>
      </c>
      <c r="HH2" s="84">
        <f>IFERROR(VLOOKUP(HG1,$B$16:$AH$25,$O$13,FALSE),0)</f>
        <v>0</v>
      </c>
      <c r="HI2" s="84">
        <f>IFERROR(VLOOKUP(HG1,$B$16:$AH$25,$V$13,FALSE),0)</f>
        <v>0</v>
      </c>
      <c r="HJ2" s="84">
        <f>IFERROR(VLOOKUP(HG1,$B$16:$AH$25,$P$13,FALSE),0)</f>
        <v>0</v>
      </c>
      <c r="HK2" s="84">
        <f>IFERROR(VLOOKUP(HG1,$B$16:$AH$25,$Q$13,FALSE),0)</f>
        <v>0</v>
      </c>
      <c r="HL2" s="84">
        <f>IFERROR(VLOOKUP(HG1,$B$16:$AH$25,$R$13,FALSE),0)</f>
        <v>0</v>
      </c>
      <c r="HM2" s="85">
        <f>IFERROR(VLOOKUP(HG1,$B$16:$AH$25,$S$13,FALSE),0)</f>
        <v>0</v>
      </c>
      <c r="HN2" s="80"/>
      <c r="HO2" s="80"/>
    </row>
    <row r="3" spans="1:223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AI7" s="80">
        <v>233</v>
      </c>
      <c r="AN7" s="1"/>
      <c r="AO7" s="1"/>
      <c r="AP7" s="1"/>
      <c r="AQ7" s="1"/>
      <c r="AR7" s="1">
        <f>IFERROR(VLOOKUP(AN1,$B$16:$AH$25,MATCH("SUBTOTAL SALIDA DE ALMACEN",15:15,0)-1,FALSE),0)</f>
        <v>0</v>
      </c>
      <c r="AS7" s="1"/>
      <c r="AT7" s="1"/>
      <c r="AU7" s="1"/>
      <c r="AV7" s="1"/>
      <c r="AW7" s="1"/>
      <c r="AX7" s="1"/>
      <c r="AY7" s="1">
        <f>IFERROR(VLOOKUP(AU1,$B$16:$AH$25,MATCH("SUBTOTAL SALIDA DE ALMACEN",15:15,0)-1,FALSE),0)</f>
        <v>0</v>
      </c>
      <c r="AZ7" s="1"/>
      <c r="BA7" s="1"/>
      <c r="BB7" s="1"/>
      <c r="BC7" s="1"/>
      <c r="BD7" s="1"/>
      <c r="BE7" s="1"/>
      <c r="BF7" s="1">
        <f>IFERROR(VLOOKUP(BB1,$B$16:$AH$25,MATCH("SUBTOTAL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IFERROR(VLOOKUP(BI1,$B$16:$AH$25,MATCH("SUBTOTAL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IFERROR(VLOOKUP(BP1,$B$16:$AH$25,MATCH("SUBTOTAL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IFERROR(VLOOKUP(BW1,$B$16:$AH$25,MATCH("SUBTOTAL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IFERROR(VLOOKUP(CD1,$B$16:$AH$25,MATCH("SUBTOTAL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IFERROR(VLOOKUP(CK1,$B$16:$AH$25,MATCH("SUBTOTAL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IFERROR(VLOOKUP(CR1,$B$16:$AH$25,MATCH("SUBTOTAL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IFERROR(VLOOKUP(CY1,$B$16:$AH$25,MATCH("SUBTOTAL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IFERROR(VLOOKUP(DF1,$B$16:$AH$25,MATCH("SUBTOTAL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IFERROR(VLOOKUP(DM1,$B$16:$AH$25,MATCH("SUBTOTAL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IFERROR(VLOOKUP(DT1,$B$16:$AH$25,MATCH("SUBTOTAL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IFERROR(VLOOKUP(EA1,$B$16:$AH$25,MATCH("SUBTOTAL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IFERROR(VLOOKUP(EH1,$B$16:$AH$25,MATCH("SUBTOTAL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IFERROR(VLOOKUP(EO1,$B$16:$AH$25,MATCH("SUBTOTAL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IFERROR(VLOOKUP(EV1,$B$16:$AH$25,MATCH("SUBTOTAL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IFERROR(VLOOKUP(FC1,$B$16:$AH$25,MATCH("SUBTOTAL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IFERROR(VLOOKUP(FJ1,$B$16:$AH$25,MATCH("SUBTOTAL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IFERROR(VLOOKUP(FQ1,$B$16:$AH$25,MATCH("SUBTOTAL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IFERROR(VLOOKUP(FX1,$B$16:$AH$25,MATCH("SUBTOTAL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IFERROR(VLOOKUP(GE1,$B$16:$AH$25,MATCH("SUBTOTAL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IFERROR(VLOOKUP(GL1,$B$16:$AH$25,MATCH("SUBTOTAL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IFERROR(VLOOKUP(GS1,$B$16:$AH$25,MATCH("SUBTOTAL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IFERROR(VLOOKUP(GZ1,$B$16:$AH$25,MATCH("SUBTOTAL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IFERROR(VLOOKUP(HG1,$B$16:$AH$25,MATCH("SUBTOTAL SALIDA DE ALMACEN",15:15,0)-1,FALSE),0)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AN8" s="1"/>
      <c r="AO8" s="1"/>
      <c r="AP8" s="1"/>
      <c r="AQ8" s="1"/>
      <c r="AR8" s="1" t="s">
        <v>224</v>
      </c>
      <c r="AS8" s="1"/>
      <c r="AT8" s="1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</row>
    <row r="9" spans="1:223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</row>
    <row r="10" spans="1:223" ht="15" x14ac:dyDescent="0.2">
      <c r="A10" s="6" t="s">
        <v>207</v>
      </c>
      <c r="B10" s="6"/>
      <c r="D10" s="141"/>
      <c r="E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23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</row>
    <row r="12" spans="1:223" x14ac:dyDescent="0.25">
      <c r="A12" s="6" t="s">
        <v>4</v>
      </c>
      <c r="B12" s="6"/>
      <c r="D12" s="92"/>
      <c r="N12" s="10"/>
      <c r="O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Z13" si="3">+C13+1</f>
        <v>3</v>
      </c>
      <c r="E13" s="2">
        <f t="shared" si="3"/>
        <v>4</v>
      </c>
      <c r="F13" s="2">
        <f t="shared" si="3"/>
        <v>5</v>
      </c>
      <c r="G13" s="2"/>
      <c r="H13" s="2">
        <f>+F13+1</f>
        <v>6</v>
      </c>
      <c r="I13" s="2">
        <f t="shared" si="3"/>
        <v>7</v>
      </c>
      <c r="J13" s="2"/>
      <c r="K13" s="2">
        <f>+I13+1</f>
        <v>8</v>
      </c>
      <c r="L13" s="2">
        <f t="shared" si="3"/>
        <v>9</v>
      </c>
      <c r="M13" s="2">
        <f t="shared" si="3"/>
        <v>10</v>
      </c>
      <c r="N13" s="2">
        <f t="shared" si="3"/>
        <v>11</v>
      </c>
      <c r="O13" s="2">
        <f t="shared" si="3"/>
        <v>12</v>
      </c>
      <c r="P13" s="2">
        <f t="shared" si="3"/>
        <v>13</v>
      </c>
      <c r="Q13" s="2">
        <f t="shared" si="3"/>
        <v>14</v>
      </c>
      <c r="R13" s="2">
        <f t="shared" si="3"/>
        <v>15</v>
      </c>
      <c r="S13" s="2">
        <f t="shared" si="3"/>
        <v>16</v>
      </c>
      <c r="T13" s="2">
        <f t="shared" si="3"/>
        <v>17</v>
      </c>
      <c r="U13" s="2">
        <f t="shared" si="3"/>
        <v>18</v>
      </c>
      <c r="V13" s="2">
        <f t="shared" si="3"/>
        <v>19</v>
      </c>
      <c r="W13" s="2">
        <f t="shared" si="3"/>
        <v>20</v>
      </c>
      <c r="X13" s="2">
        <f t="shared" si="3"/>
        <v>21</v>
      </c>
      <c r="Y13" s="2">
        <f t="shared" si="3"/>
        <v>22</v>
      </c>
      <c r="Z13" s="2">
        <f t="shared" si="3"/>
        <v>23</v>
      </c>
      <c r="AA13" s="2">
        <f t="shared" si="3"/>
        <v>24</v>
      </c>
      <c r="AB13" s="2">
        <f t="shared" si="3"/>
        <v>25</v>
      </c>
      <c r="AC13" s="2">
        <f t="shared" si="3"/>
        <v>26</v>
      </c>
      <c r="AD13" s="2">
        <f t="shared" si="3"/>
        <v>27</v>
      </c>
      <c r="AE13" s="2">
        <f t="shared" si="3"/>
        <v>28</v>
      </c>
      <c r="AF13" s="2">
        <f t="shared" si="3"/>
        <v>29</v>
      </c>
      <c r="AG13" s="2">
        <f t="shared" si="3"/>
        <v>30</v>
      </c>
      <c r="AH13" s="2">
        <f t="shared" si="3"/>
        <v>31</v>
      </c>
      <c r="AI13" s="2">
        <f t="shared" si="3"/>
        <v>32</v>
      </c>
      <c r="AJ13" s="2">
        <f t="shared" si="3"/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</row>
    <row r="14" spans="1:223" ht="13.5" thickBot="1" x14ac:dyDescent="0.3">
      <c r="E14" s="343" t="s">
        <v>34</v>
      </c>
      <c r="F14" s="344"/>
      <c r="G14" s="344"/>
      <c r="H14" s="344"/>
      <c r="I14" s="344"/>
      <c r="J14" s="389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58"/>
      <c r="F15" s="158"/>
      <c r="G15" s="158"/>
      <c r="H15" s="158"/>
      <c r="I15" s="158"/>
      <c r="J15" s="320"/>
      <c r="K15" s="159"/>
      <c r="L15" s="160"/>
      <c r="M15" s="161"/>
      <c r="N15" s="159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6"/>
      <c r="Y15" s="96"/>
      <c r="Z15" s="96"/>
      <c r="AA15" s="96"/>
      <c r="AB15" s="96"/>
      <c r="AC15" s="96"/>
      <c r="AD15" s="96"/>
      <c r="AE15" s="96"/>
      <c r="AF15" s="96"/>
      <c r="AG15" s="11" t="s">
        <v>16</v>
      </c>
      <c r="AH15" s="11" t="s">
        <v>17</v>
      </c>
      <c r="AI15" s="294" t="s">
        <v>222</v>
      </c>
      <c r="AN15" s="18"/>
      <c r="AO15" s="18"/>
      <c r="AP15" s="18"/>
      <c r="AQ15" s="18"/>
      <c r="AR15" s="18"/>
      <c r="AS15" s="18"/>
      <c r="AT15" s="18"/>
    </row>
    <row r="16" spans="1:223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5"/>
      <c r="I16" s="146"/>
      <c r="J16" s="205"/>
      <c r="K16" s="147"/>
      <c r="L16" s="148"/>
      <c r="M16" s="149"/>
      <c r="N16" s="147"/>
      <c r="O16" s="33">
        <f t="shared" ref="O16:O25" si="4"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5">
        <f>+O16-Q16</f>
        <v>0</v>
      </c>
      <c r="X16" s="97"/>
      <c r="Y16" s="97"/>
      <c r="Z16" s="97"/>
      <c r="AA16" s="97"/>
      <c r="AB16" s="97"/>
      <c r="AC16" s="97"/>
      <c r="AD16" s="97"/>
      <c r="AE16" s="95"/>
      <c r="AF16" s="99"/>
      <c r="AG16" s="17">
        <f t="shared" ref="AG16:AG25" si="5">SUM(X16:AF16)</f>
        <v>0</v>
      </c>
      <c r="AH16" s="17">
        <f t="shared" ref="AH16:AH25" si="6">+W16-AG16</f>
        <v>0</v>
      </c>
      <c r="AI16" s="295">
        <f>AG16-P16</f>
        <v>0</v>
      </c>
      <c r="AN16" s="18"/>
      <c r="AO16" s="18"/>
      <c r="AP16" s="18"/>
      <c r="AQ16" s="18"/>
      <c r="AR16" s="18"/>
      <c r="AS16" s="18"/>
      <c r="AT16" s="18"/>
    </row>
    <row r="17" spans="1:35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5"/>
      <c r="I17" s="150"/>
      <c r="J17" s="182"/>
      <c r="K17" s="147"/>
      <c r="L17" s="148"/>
      <c r="M17" s="149"/>
      <c r="N17" s="147"/>
      <c r="O17" s="33">
        <f t="shared" si="4"/>
        <v>0</v>
      </c>
      <c r="P17" s="95"/>
      <c r="Q17" s="29">
        <f t="shared" ref="Q17:Q25" si="7">+SUM(L17:N17)</f>
        <v>0</v>
      </c>
      <c r="R17" s="35">
        <f t="shared" ref="R17:R25" si="8">IF(P17&gt;O17,P17-Q17-O17,0)</f>
        <v>0</v>
      </c>
      <c r="S17" s="36">
        <f t="shared" ref="S17:S24" si="9">IF(P17="",0,IF(O17&gt;P17,O17-P17-Q17,0))</f>
        <v>0</v>
      </c>
      <c r="U17" s="88"/>
      <c r="V17" s="19">
        <f t="shared" ref="V17:V25" si="10">U17-O17</f>
        <v>0</v>
      </c>
      <c r="W17" s="15">
        <f t="shared" ref="W17:W25" si="11">+O17-Q17</f>
        <v>0</v>
      </c>
      <c r="X17" s="97"/>
      <c r="Y17" s="97"/>
      <c r="Z17" s="97"/>
      <c r="AA17" s="97"/>
      <c r="AB17" s="97"/>
      <c r="AC17" s="97"/>
      <c r="AD17" s="97"/>
      <c r="AE17" s="95"/>
      <c r="AF17" s="95"/>
      <c r="AG17" s="17">
        <f t="shared" si="5"/>
        <v>0</v>
      </c>
      <c r="AH17" s="19">
        <f t="shared" si="6"/>
        <v>0</v>
      </c>
      <c r="AI17" s="295">
        <f t="shared" ref="AI17:AI25" si="12">AG17-P17</f>
        <v>0</v>
      </c>
    </row>
    <row r="18" spans="1:35" s="18" customFormat="1" ht="21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45"/>
      <c r="I18" s="151"/>
      <c r="J18" s="206"/>
      <c r="K18" s="147"/>
      <c r="L18" s="148"/>
      <c r="M18" s="149"/>
      <c r="N18" s="147"/>
      <c r="O18" s="33">
        <f t="shared" si="4"/>
        <v>0</v>
      </c>
      <c r="P18" s="95"/>
      <c r="Q18" s="29">
        <f t="shared" si="7"/>
        <v>0</v>
      </c>
      <c r="R18" s="35">
        <f t="shared" si="8"/>
        <v>0</v>
      </c>
      <c r="S18" s="36">
        <f t="shared" si="9"/>
        <v>0</v>
      </c>
      <c r="U18" s="88"/>
      <c r="V18" s="19">
        <f t="shared" si="10"/>
        <v>0</v>
      </c>
      <c r="W18" s="15">
        <f t="shared" si="11"/>
        <v>0</v>
      </c>
      <c r="X18" s="95"/>
      <c r="Y18" s="97"/>
      <c r="Z18" s="97"/>
      <c r="AA18" s="97"/>
      <c r="AB18" s="97"/>
      <c r="AC18" s="97"/>
      <c r="AD18" s="97"/>
      <c r="AE18" s="95"/>
      <c r="AF18" s="95"/>
      <c r="AG18" s="17">
        <f t="shared" si="5"/>
        <v>0</v>
      </c>
      <c r="AH18" s="19">
        <f t="shared" si="6"/>
        <v>0</v>
      </c>
      <c r="AI18" s="295">
        <f t="shared" si="12"/>
        <v>0</v>
      </c>
    </row>
    <row r="19" spans="1:35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45"/>
      <c r="I19" s="150"/>
      <c r="J19" s="182"/>
      <c r="K19" s="147"/>
      <c r="L19" s="148"/>
      <c r="M19" s="149"/>
      <c r="N19" s="147"/>
      <c r="O19" s="33">
        <f t="shared" si="4"/>
        <v>0</v>
      </c>
      <c r="P19" s="95"/>
      <c r="Q19" s="29">
        <f t="shared" si="7"/>
        <v>0</v>
      </c>
      <c r="R19" s="35">
        <f t="shared" si="8"/>
        <v>0</v>
      </c>
      <c r="S19" s="36">
        <f t="shared" si="9"/>
        <v>0</v>
      </c>
      <c r="T19" s="20"/>
      <c r="U19" s="89"/>
      <c r="V19" s="19">
        <f t="shared" si="10"/>
        <v>0</v>
      </c>
      <c r="W19" s="15">
        <f t="shared" si="11"/>
        <v>0</v>
      </c>
      <c r="X19" s="95"/>
      <c r="Y19" s="97"/>
      <c r="Z19" s="97"/>
      <c r="AA19" s="97"/>
      <c r="AB19" s="97"/>
      <c r="AC19" s="97"/>
      <c r="AD19" s="97"/>
      <c r="AE19" s="95"/>
      <c r="AF19" s="95"/>
      <c r="AG19" s="17">
        <f t="shared" si="5"/>
        <v>0</v>
      </c>
      <c r="AH19" s="19">
        <f t="shared" si="6"/>
        <v>0</v>
      </c>
      <c r="AI19" s="295">
        <f t="shared" si="12"/>
        <v>0</v>
      </c>
    </row>
    <row r="20" spans="1:35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45"/>
      <c r="I20" s="150"/>
      <c r="J20" s="182"/>
      <c r="K20" s="147"/>
      <c r="L20" s="148"/>
      <c r="M20" s="149"/>
      <c r="N20" s="147"/>
      <c r="O20" s="33">
        <f t="shared" si="4"/>
        <v>0</v>
      </c>
      <c r="P20" s="95"/>
      <c r="Q20" s="29">
        <f t="shared" si="7"/>
        <v>0</v>
      </c>
      <c r="R20" s="35">
        <f t="shared" si="8"/>
        <v>0</v>
      </c>
      <c r="S20" s="36">
        <f t="shared" si="9"/>
        <v>0</v>
      </c>
      <c r="U20" s="88"/>
      <c r="V20" s="19">
        <f t="shared" si="10"/>
        <v>0</v>
      </c>
      <c r="W20" s="15">
        <f t="shared" si="11"/>
        <v>0</v>
      </c>
      <c r="X20" s="95"/>
      <c r="Y20" s="98"/>
      <c r="Z20" s="98"/>
      <c r="AA20" s="98"/>
      <c r="AB20" s="98"/>
      <c r="AC20" s="98"/>
      <c r="AD20" s="98"/>
      <c r="AE20" s="95"/>
      <c r="AF20" s="95"/>
      <c r="AG20" s="17">
        <f t="shared" si="5"/>
        <v>0</v>
      </c>
      <c r="AH20" s="19">
        <f t="shared" si="6"/>
        <v>0</v>
      </c>
      <c r="AI20" s="295">
        <f t="shared" si="12"/>
        <v>0</v>
      </c>
    </row>
    <row r="21" spans="1:35" s="18" customFormat="1" ht="16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45"/>
      <c r="H21" s="150"/>
      <c r="I21" s="150"/>
      <c r="J21" s="182"/>
      <c r="K21" s="147"/>
      <c r="L21" s="148"/>
      <c r="M21" s="149"/>
      <c r="N21" s="147"/>
      <c r="O21" s="33">
        <f t="shared" si="4"/>
        <v>0</v>
      </c>
      <c r="P21" s="95"/>
      <c r="Q21" s="29">
        <f t="shared" si="7"/>
        <v>0</v>
      </c>
      <c r="R21" s="35">
        <f t="shared" si="8"/>
        <v>0</v>
      </c>
      <c r="S21" s="36">
        <f t="shared" si="9"/>
        <v>0</v>
      </c>
      <c r="U21" s="88"/>
      <c r="V21" s="19">
        <f t="shared" si="10"/>
        <v>0</v>
      </c>
      <c r="W21" s="15">
        <f t="shared" si="11"/>
        <v>0</v>
      </c>
      <c r="X21" s="95"/>
      <c r="Y21" s="95"/>
      <c r="Z21" s="95"/>
      <c r="AA21" s="95"/>
      <c r="AB21" s="95"/>
      <c r="AC21" s="95"/>
      <c r="AD21" s="95"/>
      <c r="AE21" s="95"/>
      <c r="AF21" s="94"/>
      <c r="AG21" s="17">
        <f t="shared" si="5"/>
        <v>0</v>
      </c>
      <c r="AH21" s="19">
        <f t="shared" si="6"/>
        <v>0</v>
      </c>
      <c r="AI21" s="295">
        <f t="shared" si="12"/>
        <v>0</v>
      </c>
    </row>
    <row r="22" spans="1:35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5"/>
      <c r="H22" s="150"/>
      <c r="I22" s="150"/>
      <c r="J22" s="182"/>
      <c r="K22" s="147"/>
      <c r="L22" s="152"/>
      <c r="M22" s="150"/>
      <c r="N22" s="147"/>
      <c r="O22" s="33">
        <f t="shared" si="4"/>
        <v>0</v>
      </c>
      <c r="P22" s="95"/>
      <c r="Q22" s="29">
        <f t="shared" si="7"/>
        <v>0</v>
      </c>
      <c r="R22" s="35">
        <f t="shared" si="8"/>
        <v>0</v>
      </c>
      <c r="S22" s="36">
        <f t="shared" si="9"/>
        <v>0</v>
      </c>
      <c r="U22" s="88"/>
      <c r="V22" s="19">
        <f t="shared" si="10"/>
        <v>0</v>
      </c>
      <c r="W22" s="15">
        <f t="shared" si="11"/>
        <v>0</v>
      </c>
      <c r="X22" s="95"/>
      <c r="Y22" s="95"/>
      <c r="Z22" s="95"/>
      <c r="AA22" s="95"/>
      <c r="AB22" s="95"/>
      <c r="AC22" s="95"/>
      <c r="AD22" s="95"/>
      <c r="AE22" s="95"/>
      <c r="AF22" s="95"/>
      <c r="AG22" s="17">
        <f t="shared" si="5"/>
        <v>0</v>
      </c>
      <c r="AH22" s="19">
        <f t="shared" si="6"/>
        <v>0</v>
      </c>
      <c r="AI22" s="295">
        <f t="shared" si="12"/>
        <v>0</v>
      </c>
    </row>
    <row r="23" spans="1:35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5"/>
      <c r="H23" s="146"/>
      <c r="I23" s="150"/>
      <c r="J23" s="182"/>
      <c r="K23" s="147"/>
      <c r="L23" s="152"/>
      <c r="M23" s="150"/>
      <c r="N23" s="147"/>
      <c r="O23" s="33">
        <f t="shared" si="4"/>
        <v>0</v>
      </c>
      <c r="P23" s="95"/>
      <c r="Q23" s="29">
        <f t="shared" si="7"/>
        <v>0</v>
      </c>
      <c r="R23" s="35">
        <f t="shared" si="8"/>
        <v>0</v>
      </c>
      <c r="S23" s="36">
        <f t="shared" si="9"/>
        <v>0</v>
      </c>
      <c r="U23" s="88"/>
      <c r="V23" s="19">
        <f t="shared" si="10"/>
        <v>0</v>
      </c>
      <c r="W23" s="15">
        <f t="shared" si="11"/>
        <v>0</v>
      </c>
      <c r="X23" s="95"/>
      <c r="Y23" s="95"/>
      <c r="Z23" s="95"/>
      <c r="AA23" s="95"/>
      <c r="AB23" s="95"/>
      <c r="AC23" s="95"/>
      <c r="AD23" s="95"/>
      <c r="AE23" s="95"/>
      <c r="AF23" s="95"/>
      <c r="AG23" s="17">
        <f t="shared" si="5"/>
        <v>0</v>
      </c>
      <c r="AH23" s="19">
        <f t="shared" si="6"/>
        <v>0</v>
      </c>
      <c r="AI23" s="295">
        <f t="shared" si="12"/>
        <v>0</v>
      </c>
    </row>
    <row r="24" spans="1:35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5"/>
      <c r="H24" s="146"/>
      <c r="I24" s="150"/>
      <c r="J24" s="182"/>
      <c r="K24" s="147"/>
      <c r="L24" s="152"/>
      <c r="M24" s="150"/>
      <c r="N24" s="147"/>
      <c r="O24" s="33">
        <f>SUM(E24:K24)</f>
        <v>0</v>
      </c>
      <c r="P24" s="95"/>
      <c r="Q24" s="29">
        <f>+SUM(L24:N24)</f>
        <v>0</v>
      </c>
      <c r="R24" s="35">
        <f>IF(P24&gt;O24,P24-Q24-O24,0)</f>
        <v>0</v>
      </c>
      <c r="S24" s="36">
        <f t="shared" si="9"/>
        <v>0</v>
      </c>
      <c r="U24" s="88"/>
      <c r="V24" s="19">
        <f>U24-O24</f>
        <v>0</v>
      </c>
      <c r="W24" s="15">
        <f>+O24-Q24</f>
        <v>0</v>
      </c>
      <c r="X24" s="95"/>
      <c r="Y24" s="95"/>
      <c r="Z24" s="95"/>
      <c r="AA24" s="95"/>
      <c r="AB24" s="95"/>
      <c r="AC24" s="95"/>
      <c r="AD24" s="95"/>
      <c r="AE24" s="95"/>
      <c r="AF24" s="95"/>
      <c r="AG24" s="17">
        <f t="shared" si="5"/>
        <v>0</v>
      </c>
      <c r="AH24" s="19">
        <f t="shared" si="6"/>
        <v>0</v>
      </c>
      <c r="AI24" s="295">
        <f t="shared" si="12"/>
        <v>0</v>
      </c>
    </row>
    <row r="25" spans="1:35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38"/>
      <c r="F25" s="37"/>
      <c r="G25" s="37"/>
      <c r="H25" s="130"/>
      <c r="I25" s="39"/>
      <c r="J25" s="321"/>
      <c r="K25" s="40"/>
      <c r="L25" s="38"/>
      <c r="M25" s="39"/>
      <c r="N25" s="40"/>
      <c r="O25" s="33">
        <f t="shared" si="4"/>
        <v>0</v>
      </c>
      <c r="P25" s="39"/>
      <c r="Q25" s="29">
        <f t="shared" si="7"/>
        <v>0</v>
      </c>
      <c r="R25" s="35">
        <f t="shared" si="8"/>
        <v>0</v>
      </c>
      <c r="S25" s="36">
        <f>IF(O25&gt;P25,O25-P25-Q25,0)</f>
        <v>0</v>
      </c>
      <c r="U25" s="88"/>
      <c r="V25" s="19">
        <f t="shared" si="10"/>
        <v>0</v>
      </c>
      <c r="W25" s="15">
        <f t="shared" si="11"/>
        <v>0</v>
      </c>
      <c r="X25" s="14"/>
      <c r="Y25" s="14"/>
      <c r="Z25" s="14"/>
      <c r="AA25" s="14"/>
      <c r="AB25" s="14"/>
      <c r="AC25" s="14"/>
      <c r="AD25" s="14"/>
      <c r="AE25" s="14"/>
      <c r="AF25" s="14"/>
      <c r="AG25" s="17">
        <f t="shared" si="5"/>
        <v>0</v>
      </c>
      <c r="AH25" s="19">
        <f t="shared" si="6"/>
        <v>0</v>
      </c>
      <c r="AI25" s="295">
        <f t="shared" si="12"/>
        <v>0</v>
      </c>
    </row>
    <row r="26" spans="1:35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35" s="18" customFormat="1" x14ac:dyDescent="0.25">
      <c r="A27" s="177"/>
      <c r="B27" s="209"/>
      <c r="C27" s="209"/>
      <c r="D27" s="209"/>
      <c r="E27" s="28"/>
      <c r="F27" s="28"/>
      <c r="G27" s="28"/>
      <c r="H27" s="201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35" s="18" customFormat="1" x14ac:dyDescent="0.25">
      <c r="A28" s="201"/>
      <c r="B28" s="209"/>
      <c r="C28" s="209"/>
      <c r="D28" s="209"/>
      <c r="E28" s="28"/>
      <c r="F28" s="28"/>
      <c r="G28" s="28"/>
      <c r="H28" s="201"/>
      <c r="I28" s="28"/>
      <c r="J28" s="28"/>
      <c r="K28" s="28"/>
      <c r="L28" s="28"/>
      <c r="M28" s="28"/>
      <c r="N28" s="28"/>
      <c r="O28" s="28"/>
      <c r="P28" s="28"/>
      <c r="Q28" s="28"/>
      <c r="R28" s="34"/>
      <c r="S28" s="47"/>
    </row>
    <row r="29" spans="1:35" s="18" customFormat="1" x14ac:dyDescent="0.25">
      <c r="A29" s="186"/>
      <c r="B29" s="23"/>
      <c r="C29" s="45"/>
      <c r="D29" s="46"/>
      <c r="E29" s="28"/>
      <c r="F29" s="28"/>
      <c r="G29" s="28"/>
      <c r="I29" s="28"/>
      <c r="J29" s="28"/>
      <c r="K29" s="28"/>
      <c r="L29" s="28"/>
      <c r="M29" s="28"/>
      <c r="N29" s="28"/>
      <c r="O29" s="28"/>
      <c r="P29" s="28"/>
      <c r="Q29" s="28"/>
      <c r="R29" s="34"/>
      <c r="S29" s="47"/>
    </row>
    <row r="30" spans="1:35" s="18" customFormat="1" ht="13.5" thickBot="1" x14ac:dyDescent="0.3">
      <c r="A30" s="48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3"/>
      <c r="S30" s="54"/>
    </row>
    <row r="31" spans="1:35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</row>
    <row r="32" spans="1:35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46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3:46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341"/>
      <c r="Q34" s="341"/>
      <c r="R34" s="341"/>
      <c r="S34" s="341"/>
    </row>
    <row r="35" spans="3:46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342" t="s">
        <v>20</v>
      </c>
      <c r="Q35" s="342"/>
      <c r="R35" s="342"/>
      <c r="S35" s="342"/>
    </row>
    <row r="36" spans="3:46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3:46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AN37" s="1"/>
      <c r="AO37" s="1"/>
      <c r="AP37" s="1"/>
      <c r="AQ37" s="1"/>
      <c r="AR37" s="1"/>
      <c r="AS37" s="1"/>
      <c r="AT37" s="1"/>
    </row>
    <row r="38" spans="3:46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AN38" s="1"/>
      <c r="AO38" s="1"/>
      <c r="AP38" s="1"/>
      <c r="AQ38" s="1"/>
      <c r="AR38" s="1"/>
      <c r="AS38" s="1"/>
      <c r="AT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"/>
    <protectedRange sqref="X15:AF25 U16:U25 B21:B25 E15:N25" name="Rango1"/>
    <protectedRange sqref="S7:S10" name="Rango1_3_1_1"/>
    <protectedRange sqref="Q7:R10 D7:D10 D12" name="Rango1_3_2"/>
    <protectedRange sqref="D11" name="Rango1_3_1"/>
    <protectedRange sqref="B16:B20" name="Rango1_1"/>
  </protectedRanges>
  <mergeCells count="227">
    <mergeCell ref="A1:D5"/>
    <mergeCell ref="E1:P2"/>
    <mergeCell ref="Q1:S1"/>
    <mergeCell ref="AN1:AT1"/>
    <mergeCell ref="AU1:BA1"/>
    <mergeCell ref="BB1:BH1"/>
    <mergeCell ref="E3:P4"/>
    <mergeCell ref="Q3:S3"/>
    <mergeCell ref="Q4:S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  <mergeCell ref="GZ1:HF1"/>
    <mergeCell ref="HG1:HM1"/>
    <mergeCell ref="Q2:S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HM4:HM6"/>
    <mergeCell ref="E5:H5"/>
    <mergeCell ref="I5:P5"/>
    <mergeCell ref="Q5:S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A26:D26"/>
    <mergeCell ref="P34:Q34"/>
    <mergeCell ref="R34:S34"/>
    <mergeCell ref="P35:S35"/>
    <mergeCell ref="E14:K14"/>
    <mergeCell ref="L14:N14"/>
    <mergeCell ref="O14:Q14"/>
    <mergeCell ref="R14:S14"/>
    <mergeCell ref="W14:AH14"/>
  </mergeCells>
  <conditionalFormatting sqref="D8">
    <cfRule type="duplicateValues" dxfId="554" priority="4"/>
  </conditionalFormatting>
  <conditionalFormatting sqref="Q7">
    <cfRule type="duplicateValues" dxfId="553" priority="3"/>
  </conditionalFormatting>
  <conditionalFormatting sqref="Q8">
    <cfRule type="duplicateValues" dxfId="552" priority="2"/>
  </conditionalFormatting>
  <conditionalFormatting sqref="Q10">
    <cfRule type="duplicateValues" dxfId="551" priority="1"/>
  </conditionalFormatting>
  <conditionalFormatting sqref="V16:AH25">
    <cfRule type="cellIs" dxfId="550" priority="12" operator="equal">
      <formula>0</formula>
    </cfRule>
  </conditionalFormatting>
  <conditionalFormatting sqref="AH16:AH25">
    <cfRule type="cellIs" dxfId="549" priority="11" operator="lessThan">
      <formula>0</formula>
    </cfRule>
  </conditionalFormatting>
  <conditionalFormatting sqref="AI16:AI25">
    <cfRule type="cellIs" dxfId="548" priority="9" operator="lessThan">
      <formula>0</formula>
    </cfRule>
    <cfRule type="cellIs" dxfId="547" priority="10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HM38"/>
  <sheetViews>
    <sheetView view="pageBreakPreview" topLeftCell="A13" zoomScaleNormal="95" zoomScaleSheetLayoutView="100" workbookViewId="0">
      <pane xSplit="4" topLeftCell="E1" activePane="topRight" state="frozen"/>
      <selection activeCell="AP8" sqref="AP8"/>
      <selection pane="topRight" activeCell="E15" sqref="E15:F24"/>
    </sheetView>
  </sheetViews>
  <sheetFormatPr baseColWidth="10" defaultColWidth="11.42578125" defaultRowHeight="12.75" x14ac:dyDescent="0.25"/>
  <cols>
    <col min="1" max="1" width="8.42578125" style="1" customWidth="1"/>
    <col min="2" max="2" width="9.140625" style="1" customWidth="1"/>
    <col min="3" max="3" width="7.5703125" style="1" customWidth="1"/>
    <col min="4" max="4" width="30.5703125" style="1" customWidth="1"/>
    <col min="5" max="9" width="5.5703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4.5703125" style="1" customWidth="1"/>
    <col min="26" max="26" width="6.5703125" style="1" customWidth="1"/>
    <col min="27" max="27" width="6" style="1" customWidth="1"/>
    <col min="28" max="28" width="5.5703125" style="1" customWidth="1"/>
    <col min="29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234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234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42"/>
      <c r="F15" s="14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262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99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4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22.5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22.5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22.5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4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22.5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5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>S24-M24</f>
        <v>0</v>
      </c>
      <c r="U24" s="15">
        <f>+M24-O24</f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>IF(M25&gt;N25,M25-N25-O25,0)</f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105"/>
      <c r="B27" s="23"/>
      <c r="C27" s="45"/>
      <c r="D27" s="46"/>
      <c r="E27" s="28"/>
      <c r="F27" s="28"/>
      <c r="G27" s="186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x14ac:dyDescent="0.25">
      <c r="A28" s="105"/>
      <c r="B28" s="23"/>
      <c r="C28" s="45"/>
      <c r="D28" s="46"/>
      <c r="E28" s="28"/>
      <c r="F28" s="28"/>
      <c r="G28" s="186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x14ac:dyDescent="0.25">
      <c r="A29" s="186"/>
      <c r="B29" s="23"/>
      <c r="C29" s="45"/>
      <c r="D29" s="46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33" s="18" customFormat="1" ht="13.5" thickBot="1" x14ac:dyDescent="0.3">
      <c r="A30" s="48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33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</row>
    <row r="32" spans="1:33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44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44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44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  <row r="38" spans="3:44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L38" s="1"/>
      <c r="AM38" s="1"/>
      <c r="AN38" s="1"/>
      <c r="AO38" s="1"/>
      <c r="AP38" s="1"/>
      <c r="AQ38" s="1"/>
      <c r="AR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0:B25 S16:S25 E15:L25" name="Rango1"/>
    <protectedRange sqref="Q7:Q10" name="Rango1_3_1_1"/>
    <protectedRange sqref="O7:P10 D7:D10 D12" name="Rango1_3_2"/>
    <protectedRange sqref="D11" name="Rango1_3_1"/>
    <protectedRange sqref="B16:B19" name="Rango1_1"/>
    <protectedRange sqref="V15:AD25" name="Rango1_2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4:O34"/>
    <mergeCell ref="P34:Q34"/>
    <mergeCell ref="N35:Q35"/>
    <mergeCell ref="E14:I14"/>
    <mergeCell ref="J14:L14"/>
    <mergeCell ref="M14:O14"/>
    <mergeCell ref="P14:Q14"/>
    <mergeCell ref="U14:AF14"/>
  </mergeCells>
  <conditionalFormatting sqref="D8">
    <cfRule type="duplicateValues" dxfId="546" priority="4"/>
  </conditionalFormatting>
  <conditionalFormatting sqref="O7">
    <cfRule type="duplicateValues" dxfId="545" priority="3"/>
  </conditionalFormatting>
  <conditionalFormatting sqref="O8">
    <cfRule type="duplicateValues" dxfId="544" priority="2"/>
  </conditionalFormatting>
  <conditionalFormatting sqref="O10">
    <cfRule type="duplicateValues" dxfId="543" priority="1"/>
  </conditionalFormatting>
  <conditionalFormatting sqref="T16:AF25">
    <cfRule type="cellIs" dxfId="542" priority="13" operator="equal">
      <formula>0</formula>
    </cfRule>
  </conditionalFormatting>
  <conditionalFormatting sqref="AF16:AF25">
    <cfRule type="cellIs" dxfId="541" priority="12" operator="lessThan">
      <formula>0</formula>
    </cfRule>
  </conditionalFormatting>
  <conditionalFormatting sqref="AG16:AG25">
    <cfRule type="cellIs" dxfId="540" priority="10" operator="lessThan">
      <formula>0</formula>
    </cfRule>
    <cfRule type="cellIs" dxfId="539" priority="11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M22 O16:O24" formulaRange="1"/>
  </ignoredError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B0F0"/>
  </sheetPr>
  <dimension ref="A1:HU37"/>
  <sheetViews>
    <sheetView view="pageBreakPreview" topLeftCell="A13" zoomScale="115" zoomScaleNormal="95" zoomScaleSheetLayoutView="115" workbookViewId="0">
      <pane xSplit="4" topLeftCell="E1" activePane="topRight" state="frozen"/>
      <selection activeCell="AP8" sqref="AP8"/>
      <selection pane="topRight" activeCell="E15" sqref="E15:F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9" width="4.5703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8" width="4.5703125" style="1" customWidth="1"/>
    <col min="39" max="39" width="11.42578125" style="1" customWidth="1"/>
    <col min="40" max="40" width="10.5703125" style="1" customWidth="1"/>
    <col min="41" max="42" width="11.42578125" style="1"/>
    <col min="43" max="43" width="15" style="1" bestFit="1" customWidth="1"/>
    <col min="44" max="44" width="12.42578125" style="1" bestFit="1" customWidth="1"/>
    <col min="45" max="45" width="20.5703125" style="1" bestFit="1" customWidth="1"/>
    <col min="46" max="48" width="11.42578125" style="1"/>
    <col min="49" max="50" width="12.42578125" style="1" customWidth="1"/>
    <col min="51" max="16384" width="11.42578125" style="1"/>
  </cols>
  <sheetData>
    <row r="1" spans="1:229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O1" s="80"/>
      <c r="AP1" s="80" t="s">
        <v>0</v>
      </c>
      <c r="AQ1" s="80" t="s">
        <v>200</v>
      </c>
      <c r="AR1" s="80" t="s">
        <v>1</v>
      </c>
      <c r="AS1" s="82" t="s">
        <v>25</v>
      </c>
      <c r="AT1" s="368">
        <f>'CODIGOS DE MATERIAL'!$A$3</f>
        <v>1000157</v>
      </c>
      <c r="AU1" s="369"/>
      <c r="AV1" s="369"/>
      <c r="AW1" s="369"/>
      <c r="AX1" s="369"/>
      <c r="AY1" s="369"/>
      <c r="AZ1" s="370"/>
      <c r="BA1" s="368">
        <f>'CODIGOS DE MATERIAL'!$A$4</f>
        <v>1000156</v>
      </c>
      <c r="BB1" s="369"/>
      <c r="BC1" s="369"/>
      <c r="BD1" s="369"/>
      <c r="BE1" s="369"/>
      <c r="BF1" s="369"/>
      <c r="BG1" s="370"/>
      <c r="BH1" s="368">
        <f>'CODIGOS DE MATERIAL'!$A$5</f>
        <v>1000181</v>
      </c>
      <c r="BI1" s="369"/>
      <c r="BJ1" s="369"/>
      <c r="BK1" s="369"/>
      <c r="BL1" s="369"/>
      <c r="BM1" s="369"/>
      <c r="BN1" s="370"/>
      <c r="BO1" s="368">
        <f>'CODIGOS DE MATERIAL'!$A$6</f>
        <v>1000185</v>
      </c>
      <c r="BP1" s="369"/>
      <c r="BQ1" s="369"/>
      <c r="BR1" s="369"/>
      <c r="BS1" s="369"/>
      <c r="BT1" s="369"/>
      <c r="BU1" s="370"/>
      <c r="BV1" s="368">
        <f>'CODIGOS DE MATERIAL'!$A$7</f>
        <v>1000184</v>
      </c>
      <c r="BW1" s="369"/>
      <c r="BX1" s="369"/>
      <c r="BY1" s="369"/>
      <c r="BZ1" s="369"/>
      <c r="CA1" s="369"/>
      <c r="CB1" s="370"/>
      <c r="CC1" s="368">
        <f>'CODIGOS DE MATERIAL'!$A$8</f>
        <v>1000870</v>
      </c>
      <c r="CD1" s="369"/>
      <c r="CE1" s="369"/>
      <c r="CF1" s="369"/>
      <c r="CG1" s="369"/>
      <c r="CH1" s="369"/>
      <c r="CI1" s="370"/>
      <c r="CJ1" s="368">
        <f>'CODIGOS DE MATERIAL'!$A$9</f>
        <v>1000747</v>
      </c>
      <c r="CK1" s="369"/>
      <c r="CL1" s="369"/>
      <c r="CM1" s="369"/>
      <c r="CN1" s="369"/>
      <c r="CO1" s="369"/>
      <c r="CP1" s="370"/>
      <c r="CQ1" s="368">
        <f>'CODIGOS DE MATERIAL'!$A$10</f>
        <v>1000179</v>
      </c>
      <c r="CR1" s="369"/>
      <c r="CS1" s="369"/>
      <c r="CT1" s="369"/>
      <c r="CU1" s="369"/>
      <c r="CV1" s="369"/>
      <c r="CW1" s="370"/>
      <c r="CX1" s="368">
        <f>'CODIGOS DE MATERIAL'!$A$11</f>
        <v>1000170</v>
      </c>
      <c r="CY1" s="369"/>
      <c r="CZ1" s="369"/>
      <c r="DA1" s="369"/>
      <c r="DB1" s="369"/>
      <c r="DC1" s="369"/>
      <c r="DD1" s="370"/>
      <c r="DE1" s="368">
        <f>'CODIGOS DE MATERIAL'!$A$12</f>
        <v>1000158</v>
      </c>
      <c r="DF1" s="369"/>
      <c r="DG1" s="369"/>
      <c r="DH1" s="369"/>
      <c r="DI1" s="369"/>
      <c r="DJ1" s="369"/>
      <c r="DK1" s="370"/>
      <c r="DL1" s="368">
        <f>'CODIGOS DE MATERIAL'!$A$13</f>
        <v>1000186</v>
      </c>
      <c r="DM1" s="369"/>
      <c r="DN1" s="369"/>
      <c r="DO1" s="369"/>
      <c r="DP1" s="369"/>
      <c r="DQ1" s="369"/>
      <c r="DR1" s="370"/>
      <c r="DS1" s="368">
        <f>'CODIGOS DE MATERIAL'!$A$14</f>
        <v>1000182</v>
      </c>
      <c r="DT1" s="369"/>
      <c r="DU1" s="369"/>
      <c r="DV1" s="369"/>
      <c r="DW1" s="369"/>
      <c r="DX1" s="369"/>
      <c r="DY1" s="370"/>
      <c r="DZ1" s="368">
        <f>'CODIGOS DE MATERIAL'!$A$15</f>
        <v>1000171</v>
      </c>
      <c r="EA1" s="369"/>
      <c r="EB1" s="369"/>
      <c r="EC1" s="369"/>
      <c r="ED1" s="369"/>
      <c r="EE1" s="369"/>
      <c r="EF1" s="370"/>
      <c r="EG1" s="368">
        <f>'CODIGOS DE MATERIAL'!$A$16</f>
        <v>1000872</v>
      </c>
      <c r="EH1" s="369"/>
      <c r="EI1" s="369"/>
      <c r="EJ1" s="369"/>
      <c r="EK1" s="369"/>
      <c r="EL1" s="369"/>
      <c r="EM1" s="370"/>
      <c r="EN1" s="368">
        <f>'CODIGOS DE MATERIAL'!$A$17</f>
        <v>1000863</v>
      </c>
      <c r="EO1" s="369"/>
      <c r="EP1" s="369"/>
      <c r="EQ1" s="369"/>
      <c r="ER1" s="369"/>
      <c r="ES1" s="369"/>
      <c r="ET1" s="370"/>
      <c r="EU1" s="368">
        <f>'CODIGOS DE MATERIAL'!$A$18</f>
        <v>1000159</v>
      </c>
      <c r="EV1" s="369"/>
      <c r="EW1" s="369"/>
      <c r="EX1" s="369"/>
      <c r="EY1" s="369"/>
      <c r="EZ1" s="369"/>
      <c r="FA1" s="370"/>
      <c r="FB1" s="368">
        <f>'CODIGOS DE MATERIAL'!$A$19</f>
        <v>1000163</v>
      </c>
      <c r="FC1" s="369"/>
      <c r="FD1" s="369"/>
      <c r="FE1" s="369"/>
      <c r="FF1" s="369"/>
      <c r="FG1" s="369"/>
      <c r="FH1" s="370"/>
      <c r="FI1" s="368">
        <f>'CODIGOS DE MATERIAL'!$A$20</f>
        <v>1005924</v>
      </c>
      <c r="FJ1" s="369"/>
      <c r="FK1" s="369"/>
      <c r="FL1" s="369"/>
      <c r="FM1" s="369"/>
      <c r="FN1" s="369"/>
      <c r="FO1" s="370"/>
      <c r="FP1" s="368">
        <f>'CODIGOS DE MATERIAL'!$A$21</f>
        <v>1000164</v>
      </c>
      <c r="FQ1" s="369"/>
      <c r="FR1" s="369"/>
      <c r="FS1" s="369"/>
      <c r="FT1" s="369"/>
      <c r="FU1" s="369"/>
      <c r="FV1" s="370"/>
      <c r="FW1" s="368">
        <f>'CODIGOS DE MATERIAL'!$A$22</f>
        <v>1000187</v>
      </c>
      <c r="FX1" s="369"/>
      <c r="FY1" s="369"/>
      <c r="FZ1" s="369"/>
      <c r="GA1" s="369"/>
      <c r="GB1" s="369"/>
      <c r="GC1" s="370"/>
      <c r="GD1" s="368">
        <f>'CODIGOS DE MATERIAL'!$A$23</f>
        <v>1000160</v>
      </c>
      <c r="GE1" s="369"/>
      <c r="GF1" s="369"/>
      <c r="GG1" s="369"/>
      <c r="GH1" s="369"/>
      <c r="GI1" s="369"/>
      <c r="GJ1" s="370"/>
      <c r="GK1" s="368">
        <f>'CODIGOS DE MATERIAL'!$A$24</f>
        <v>1011372</v>
      </c>
      <c r="GL1" s="369"/>
      <c r="GM1" s="369"/>
      <c r="GN1" s="369"/>
      <c r="GO1" s="369"/>
      <c r="GP1" s="369"/>
      <c r="GQ1" s="370"/>
      <c r="GR1" s="368">
        <f>'CODIGOS DE MATERIAL'!$A$25</f>
        <v>1000191</v>
      </c>
      <c r="GS1" s="369"/>
      <c r="GT1" s="369"/>
      <c r="GU1" s="369"/>
      <c r="GV1" s="369"/>
      <c r="GW1" s="369"/>
      <c r="GX1" s="370"/>
      <c r="GY1" s="368">
        <f>'CODIGOS DE MATERIAL'!$A$29</f>
        <v>1000864</v>
      </c>
      <c r="GZ1" s="369"/>
      <c r="HA1" s="369"/>
      <c r="HB1" s="369"/>
      <c r="HC1" s="369"/>
      <c r="HD1" s="369"/>
      <c r="HE1" s="370"/>
      <c r="HF1" s="368">
        <f>'CODIGOS DE MATERIAL'!$A$30</f>
        <v>1000161</v>
      </c>
      <c r="HG1" s="369"/>
      <c r="HH1" s="369"/>
      <c r="HI1" s="369"/>
      <c r="HJ1" s="369"/>
      <c r="HK1" s="369"/>
      <c r="HL1" s="370"/>
      <c r="HM1" s="368">
        <f>'CODIGOS DE MATERIAL'!$A$31</f>
        <v>1000865</v>
      </c>
      <c r="HN1" s="369"/>
      <c r="HO1" s="369"/>
      <c r="HP1" s="369"/>
      <c r="HQ1" s="369"/>
      <c r="HR1" s="369"/>
      <c r="HS1" s="370"/>
      <c r="HT1" s="80"/>
      <c r="HU1" s="80"/>
    </row>
    <row r="2" spans="1:229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O2" s="80">
        <v>235</v>
      </c>
      <c r="AP2" s="80">
        <f>D8</f>
        <v>0</v>
      </c>
      <c r="AQ2" s="80">
        <f>O10</f>
        <v>0</v>
      </c>
      <c r="AR2" s="80">
        <f>O9</f>
        <v>0</v>
      </c>
      <c r="AS2" s="82">
        <f>O7</f>
        <v>0</v>
      </c>
      <c r="AT2" s="83">
        <f>IFERROR(VLOOKUP(AT1,$B$16:$AN$25,$S$13,FALSE),0)</f>
        <v>0</v>
      </c>
      <c r="AU2" s="84">
        <f>IFERROR(VLOOKUP(AT1,$B$16:$AN$25,$M$13,FALSE),0)</f>
        <v>0</v>
      </c>
      <c r="AV2" s="84">
        <f>IFERROR(VLOOKUP(AT1,$B$16:$AN$25,$T$13,FALSE),0)</f>
        <v>0</v>
      </c>
      <c r="AW2" s="84">
        <f>IFERROR(VLOOKUP(AT1,$B$16:$AN$25,$N$13,FALSE),0)</f>
        <v>0</v>
      </c>
      <c r="AX2" s="84">
        <f>IFERROR(VLOOKUP(AT1,$B$16:$AN$25,$O$13,FALSE),0)</f>
        <v>0</v>
      </c>
      <c r="AY2" s="84">
        <f>IFERROR(VLOOKUP(AT1,$B$16:$AN$25,$P$13,FALSE),0)</f>
        <v>0</v>
      </c>
      <c r="AZ2" s="85">
        <f>IFERROR(VLOOKUP(AT1,$B$16:$AN$25,$Q$13,FALSE),0)</f>
        <v>0</v>
      </c>
      <c r="BA2" s="83">
        <f>IFERROR(VLOOKUP(BA1,$B$16:$AN$25,$S$13,FALSE),0)</f>
        <v>0</v>
      </c>
      <c r="BB2" s="84">
        <f>IFERROR(VLOOKUP(BA1,$B$16:$AN$25,$M$13,FALSE),0)</f>
        <v>0</v>
      </c>
      <c r="BC2" s="84">
        <f>IFERROR(VLOOKUP(BA1,$B$16:$AN$25,$T$13,FALSE),0)</f>
        <v>0</v>
      </c>
      <c r="BD2" s="84">
        <f>IFERROR(VLOOKUP(BA1,$B$16:$AN$25,$N$13,FALSE),0)</f>
        <v>0</v>
      </c>
      <c r="BE2" s="84">
        <f>IFERROR(VLOOKUP(BA1,$B$16:$AN$25,$O$13,FALSE),0)</f>
        <v>0</v>
      </c>
      <c r="BF2" s="84">
        <f>IFERROR(VLOOKUP(BA1,$B$16:$AN$25,$P$13,FALSE),0)</f>
        <v>0</v>
      </c>
      <c r="BG2" s="85">
        <f>IFERROR(VLOOKUP(BA1,$B$16:$AN$25,$Q$13,FALSE),0)</f>
        <v>0</v>
      </c>
      <c r="BH2" s="83">
        <f>IFERROR(VLOOKUP(BH1,$B$16:$AN$25,$S$13,FALSE),0)</f>
        <v>0</v>
      </c>
      <c r="BI2" s="84">
        <f>IFERROR(VLOOKUP(BH1,$B$16:$AN$25,$M$13,FALSE),0)</f>
        <v>0</v>
      </c>
      <c r="BJ2" s="84">
        <f>IFERROR(VLOOKUP(BH1,$B$16:$AN$25,$T$13,FALSE),0)</f>
        <v>0</v>
      </c>
      <c r="BK2" s="84">
        <f>IFERROR(VLOOKUP(BH1,$B$16:$AN$25,$N$13,FALSE),0)</f>
        <v>0</v>
      </c>
      <c r="BL2" s="84">
        <f>IFERROR(VLOOKUP(BH1,$B$16:$AN$25,$O$13,FALSE),0)</f>
        <v>0</v>
      </c>
      <c r="BM2" s="84">
        <f>IFERROR(VLOOKUP(BH1,$B$16:$AN$25,$P$13,FALSE),0)</f>
        <v>0</v>
      </c>
      <c r="BN2" s="85">
        <f>IFERROR(VLOOKUP(BH1,$B$16:$AN$25,$Q$13,FALSE),0)</f>
        <v>0</v>
      </c>
      <c r="BO2" s="83">
        <f>IFERROR(VLOOKUP(BO1,$B$16:$AN$25,$S$13,FALSE),0)</f>
        <v>0</v>
      </c>
      <c r="BP2" s="84">
        <f>IFERROR(VLOOKUP(BO1,$B$16:$AN$25,$M$13,FALSE),0)</f>
        <v>0</v>
      </c>
      <c r="BQ2" s="84">
        <f>IFERROR(VLOOKUP(BO1,$B$16:$AN$25,$T$13,FALSE),0)</f>
        <v>0</v>
      </c>
      <c r="BR2" s="84">
        <f>IFERROR(VLOOKUP(BO1,$B$16:$AN$25,$N$13,FALSE),0)</f>
        <v>0</v>
      </c>
      <c r="BS2" s="84">
        <f>IFERROR(VLOOKUP(BO1,$B$16:$AN$25,$O$13,FALSE),0)</f>
        <v>0</v>
      </c>
      <c r="BT2" s="84">
        <f>IFERROR(VLOOKUP(BO1,$B$16:$AN$25,$P$13,FALSE),0)</f>
        <v>0</v>
      </c>
      <c r="BU2" s="85">
        <f>IFERROR(VLOOKUP(BO1,$B$16:$AN$25,$Q$13,FALSE),0)</f>
        <v>0</v>
      </c>
      <c r="BV2" s="83">
        <f>IFERROR(VLOOKUP(BV1,$B$16:$AN$25,$S$13,FALSE),0)</f>
        <v>0</v>
      </c>
      <c r="BW2" s="84">
        <f>IFERROR(VLOOKUP(BV1,$B$16:$AN$25,$M$13,FALSE),0)</f>
        <v>0</v>
      </c>
      <c r="BX2" s="84">
        <f>IFERROR(VLOOKUP(BV1,$B$16:$AN$25,$T$13,FALSE),0)</f>
        <v>0</v>
      </c>
      <c r="BY2" s="84">
        <f>IFERROR(VLOOKUP(BV1,$B$16:$AN$25,$N$13,FALSE),0)</f>
        <v>0</v>
      </c>
      <c r="BZ2" s="84">
        <f>IFERROR(VLOOKUP(BV1,$B$16:$AN$25,$O$13,FALSE),0)</f>
        <v>0</v>
      </c>
      <c r="CA2" s="84">
        <f>IFERROR(VLOOKUP(BV1,$B$16:$AN$25,$P$13,FALSE),0)</f>
        <v>0</v>
      </c>
      <c r="CB2" s="85">
        <f>IFERROR(VLOOKUP(BV1,$B$16:$AN$25,$Q$13,FALSE),0)</f>
        <v>0</v>
      </c>
      <c r="CC2" s="83">
        <f>IFERROR(VLOOKUP(CC1,$B$16:$AN$25,$S$13,FALSE),0)</f>
        <v>0</v>
      </c>
      <c r="CD2" s="84">
        <f>IFERROR(VLOOKUP(CC1,$B$16:$AN$25,$M$13,FALSE),0)</f>
        <v>0</v>
      </c>
      <c r="CE2" s="84">
        <f>IFERROR(VLOOKUP(CC1,$B$16:$AN$25,$T$13,FALSE),0)</f>
        <v>0</v>
      </c>
      <c r="CF2" s="84">
        <f>IFERROR(VLOOKUP(CC1,$B$16:$AN$25,$N$13,FALSE),0)</f>
        <v>0</v>
      </c>
      <c r="CG2" s="84">
        <f>IFERROR(VLOOKUP(CC1,$B$16:$AN$25,$O$13,FALSE),0)</f>
        <v>0</v>
      </c>
      <c r="CH2" s="84">
        <f>IFERROR(VLOOKUP(CC1,$B$16:$AN$25,$P$13,FALSE),0)</f>
        <v>0</v>
      </c>
      <c r="CI2" s="85">
        <f>IFERROR(VLOOKUP(CC1,$B$16:$AN$25,$Q$13,FALSE),0)</f>
        <v>0</v>
      </c>
      <c r="CJ2" s="83">
        <f>IFERROR(VLOOKUP(CJ1,$B$16:$AN$25,$S$13,FALSE),0)</f>
        <v>0</v>
      </c>
      <c r="CK2" s="84">
        <f>IFERROR(VLOOKUP(CJ1,$B$16:$AN$25,$M$13,FALSE),0)</f>
        <v>0</v>
      </c>
      <c r="CL2" s="84">
        <f>IFERROR(VLOOKUP(CJ1,$B$16:$AN$25,$T$13,FALSE),0)</f>
        <v>0</v>
      </c>
      <c r="CM2" s="84">
        <f>IFERROR(VLOOKUP(CJ1,$B$16:$AN$25,$N$13,FALSE),0)</f>
        <v>0</v>
      </c>
      <c r="CN2" s="84">
        <f>IFERROR(VLOOKUP(CJ1,$B$16:$AN$25,$O$13,FALSE),0)</f>
        <v>0</v>
      </c>
      <c r="CO2" s="84">
        <f>IFERROR(VLOOKUP(CJ1,$B$16:$AN$25,$P$13,FALSE),0)</f>
        <v>0</v>
      </c>
      <c r="CP2" s="85">
        <f>IFERROR(VLOOKUP(CJ1,$B$16:$AN$25,$Q$13,FALSE),0)</f>
        <v>0</v>
      </c>
      <c r="CQ2" s="83">
        <f>IFERROR(VLOOKUP(CQ1,$B$16:$AN$25,$S$13,FALSE),0)</f>
        <v>0</v>
      </c>
      <c r="CR2" s="84">
        <f>IFERROR(VLOOKUP(CQ1,$B$16:$AN$25,$M$13,FALSE),0)</f>
        <v>0</v>
      </c>
      <c r="CS2" s="84">
        <f>IFERROR(VLOOKUP(CQ1,$B$16:$AN$25,$T$13,FALSE),0)</f>
        <v>0</v>
      </c>
      <c r="CT2" s="84">
        <f>IFERROR(VLOOKUP(CQ1,$B$16:$AN$25,$N$13,FALSE),0)</f>
        <v>0</v>
      </c>
      <c r="CU2" s="84">
        <f>IFERROR(VLOOKUP(CQ1,$B$16:$AN$25,$O$13,FALSE),0)</f>
        <v>0</v>
      </c>
      <c r="CV2" s="84">
        <f>IFERROR(VLOOKUP(CQ1,$B$16:$AN$25,$P$13,FALSE),0)</f>
        <v>0</v>
      </c>
      <c r="CW2" s="85">
        <f>IFERROR(VLOOKUP(CQ1,$B$16:$AN$25,$Q$13,FALSE),0)</f>
        <v>0</v>
      </c>
      <c r="CX2" s="83">
        <f>IFERROR(VLOOKUP(CX1,$B$16:$AN$25,$S$13,FALSE),0)</f>
        <v>0</v>
      </c>
      <c r="CY2" s="84">
        <f>IFERROR(VLOOKUP(CX1,$B$16:$AN$25,$M$13,FALSE),0)</f>
        <v>0</v>
      </c>
      <c r="CZ2" s="84">
        <f>IFERROR(VLOOKUP(CX1,$B$16:$AN$25,$T$13,FALSE),0)</f>
        <v>0</v>
      </c>
      <c r="DA2" s="84">
        <f>IFERROR(VLOOKUP(CX1,$B$16:$AN$25,$N$13,FALSE),0)</f>
        <v>0</v>
      </c>
      <c r="DB2" s="84">
        <f>IFERROR(VLOOKUP(CX1,$B$16:$AN$25,$O$13,FALSE),0)</f>
        <v>0</v>
      </c>
      <c r="DC2" s="84">
        <f>IFERROR(VLOOKUP(CX1,$B$16:$AN$25,$P$13,FALSE),0)</f>
        <v>0</v>
      </c>
      <c r="DD2" s="85">
        <f>IFERROR(VLOOKUP(CX1,$B$16:$AN$25,$Q$13,FALSE),0)</f>
        <v>0</v>
      </c>
      <c r="DE2" s="83">
        <f>IFERROR(VLOOKUP(DE1,$B$16:$AN$25,$S$13,FALSE),0)</f>
        <v>0</v>
      </c>
      <c r="DF2" s="84">
        <f>IFERROR(VLOOKUP(DE1,$B$16:$AN$25,$M$13,FALSE),0)</f>
        <v>0</v>
      </c>
      <c r="DG2" s="84">
        <f>IFERROR(VLOOKUP(DE1,$B$16:$AN$25,$T$13,FALSE),0)</f>
        <v>0</v>
      </c>
      <c r="DH2" s="84">
        <f>IFERROR(VLOOKUP(DE1,$B$16:$AN$25,$N$13,FALSE),0)</f>
        <v>0</v>
      </c>
      <c r="DI2" s="84">
        <f>IFERROR(VLOOKUP(DE1,$B$16:$AN$25,$O$13,FALSE),0)</f>
        <v>0</v>
      </c>
      <c r="DJ2" s="84">
        <f>IFERROR(VLOOKUP(DE1,$B$16:$AN$25,$P$13,FALSE),0)</f>
        <v>0</v>
      </c>
      <c r="DK2" s="85">
        <f>IFERROR(VLOOKUP(DE1,$B$16:$AN$25,$Q$13,FALSE),0)</f>
        <v>0</v>
      </c>
      <c r="DL2" s="83">
        <f>IFERROR(VLOOKUP(DL1,$B$16:$AN$25,$S$13,FALSE),0)</f>
        <v>0</v>
      </c>
      <c r="DM2" s="84">
        <f>IFERROR(VLOOKUP(DL1,$B$16:$AN$25,$M$13,FALSE),0)</f>
        <v>0</v>
      </c>
      <c r="DN2" s="84">
        <f>IFERROR(VLOOKUP(DL1,$B$16:$AN$25,$T$13,FALSE),0)</f>
        <v>0</v>
      </c>
      <c r="DO2" s="84">
        <f>IFERROR(VLOOKUP(DL1,$B$16:$AN$25,$N$13,FALSE),0)</f>
        <v>0</v>
      </c>
      <c r="DP2" s="84">
        <f>IFERROR(VLOOKUP(DL1,$B$16:$AN$25,$O$13,FALSE),0)</f>
        <v>0</v>
      </c>
      <c r="DQ2" s="84">
        <f>IFERROR(VLOOKUP(DL1,$B$16:$AN$25,$P$13,FALSE),0)</f>
        <v>0</v>
      </c>
      <c r="DR2" s="85">
        <f>IFERROR(VLOOKUP(DL1,$B$16:$AN$25,$Q$13,FALSE),0)</f>
        <v>0</v>
      </c>
      <c r="DS2" s="83">
        <f>IFERROR(VLOOKUP(DS1,$B$16:$AN$25,$S$13,FALSE),0)</f>
        <v>0</v>
      </c>
      <c r="DT2" s="84">
        <f>IFERROR(VLOOKUP(DS1,$B$16:$AN$25,$M$13,FALSE),0)</f>
        <v>0</v>
      </c>
      <c r="DU2" s="84">
        <f>IFERROR(VLOOKUP(DS1,$B$16:$AN$25,$T$13,FALSE),0)</f>
        <v>0</v>
      </c>
      <c r="DV2" s="84">
        <f>IFERROR(VLOOKUP(DS1,$B$16:$AN$25,$N$13,FALSE),0)</f>
        <v>0</v>
      </c>
      <c r="DW2" s="84">
        <f>IFERROR(VLOOKUP(DS1,$B$16:$AN$25,$O$13,FALSE),0)</f>
        <v>0</v>
      </c>
      <c r="DX2" s="84">
        <f>IFERROR(VLOOKUP(DS1,$B$16:$AN$25,$P$13,FALSE),0)</f>
        <v>0</v>
      </c>
      <c r="DY2" s="85">
        <f>IFERROR(VLOOKUP(DS1,$B$16:$AN$25,$Q$13,FALSE),0)</f>
        <v>0</v>
      </c>
      <c r="DZ2" s="83">
        <f>IFERROR(VLOOKUP(DZ1,$B$16:$AN$25,$S$13,FALSE),0)</f>
        <v>0</v>
      </c>
      <c r="EA2" s="84">
        <f>IFERROR(VLOOKUP(DZ1,$B$16:$AN$25,$M$13,FALSE),0)</f>
        <v>0</v>
      </c>
      <c r="EB2" s="84">
        <f>IFERROR(VLOOKUP(DZ1,$B$16:$AN$25,$T$13,FALSE),0)</f>
        <v>0</v>
      </c>
      <c r="EC2" s="84">
        <f>IFERROR(VLOOKUP(DZ1,$B$16:$AN$25,$N$13,FALSE),0)</f>
        <v>0</v>
      </c>
      <c r="ED2" s="84">
        <f>IFERROR(VLOOKUP(DZ1,$B$16:$AN$25,$O$13,FALSE),0)</f>
        <v>0</v>
      </c>
      <c r="EE2" s="84">
        <f>IFERROR(VLOOKUP(DZ1,$B$16:$AN$25,$P$13,FALSE),0)</f>
        <v>0</v>
      </c>
      <c r="EF2" s="85">
        <f>IFERROR(VLOOKUP(DZ1,$B$16:$AN$25,$Q$13,FALSE),0)</f>
        <v>0</v>
      </c>
      <c r="EG2" s="83">
        <f>IFERROR(VLOOKUP(EG1,$B$16:$AN$25,$S$13,FALSE),0)</f>
        <v>0</v>
      </c>
      <c r="EH2" s="84">
        <f>IFERROR(VLOOKUP(EG1,$B$16:$AN$25,$M$13,FALSE),0)</f>
        <v>0</v>
      </c>
      <c r="EI2" s="84">
        <f>IFERROR(VLOOKUP(EG1,$B$16:$AN$25,$T$13,FALSE),0)</f>
        <v>0</v>
      </c>
      <c r="EJ2" s="84">
        <f>IFERROR(VLOOKUP(EG1,$B$16:$AN$25,$N$13,FALSE),0)</f>
        <v>0</v>
      </c>
      <c r="EK2" s="84">
        <f>IFERROR(VLOOKUP(EG1,$B$16:$AN$25,$O$13,FALSE),0)</f>
        <v>0</v>
      </c>
      <c r="EL2" s="84">
        <f>IFERROR(VLOOKUP(EG1,$B$16:$AN$25,$P$13,FALSE),0)</f>
        <v>0</v>
      </c>
      <c r="EM2" s="85">
        <f>IFERROR(VLOOKUP(EG1,$B$16:$AN$25,$Q$13,FALSE),0)</f>
        <v>0</v>
      </c>
      <c r="EN2" s="83">
        <f>IFERROR(VLOOKUP(EN1,$B$16:$AN$25,$S$13,FALSE),0)</f>
        <v>0</v>
      </c>
      <c r="EO2" s="84">
        <f>IFERROR(VLOOKUP(EN1,$B$16:$AN$25,$M$13,FALSE),0)</f>
        <v>0</v>
      </c>
      <c r="EP2" s="84">
        <f>IFERROR(VLOOKUP(EN1,$B$16:$AN$25,$T$13,FALSE),0)</f>
        <v>0</v>
      </c>
      <c r="EQ2" s="84">
        <f>IFERROR(VLOOKUP(EN1,$B$16:$AN$25,$N$13,FALSE),0)</f>
        <v>0</v>
      </c>
      <c r="ER2" s="84">
        <f>IFERROR(VLOOKUP(EN1,$B$16:$AN$25,$O$13,FALSE),0)</f>
        <v>0</v>
      </c>
      <c r="ES2" s="84">
        <f>IFERROR(VLOOKUP(EN1,$B$16:$AN$25,$P$13,FALSE),0)</f>
        <v>0</v>
      </c>
      <c r="ET2" s="85">
        <f>IFERROR(VLOOKUP(EN1,$B$16:$AN$25,$Q$13,FALSE),0)</f>
        <v>0</v>
      </c>
      <c r="EU2" s="83">
        <f>IFERROR(VLOOKUP(EU1,$B$16:$AN$25,$S$13,FALSE),0)</f>
        <v>0</v>
      </c>
      <c r="EV2" s="84">
        <f>IFERROR(VLOOKUP(EU1,$B$16:$AN$25,$M$13,FALSE),0)</f>
        <v>0</v>
      </c>
      <c r="EW2" s="84">
        <f>IFERROR(VLOOKUP(EU1,$B$16:$AN$25,$T$13,FALSE),0)</f>
        <v>0</v>
      </c>
      <c r="EX2" s="84">
        <f>IFERROR(VLOOKUP(EU1,$B$16:$AN$25,$N$13,FALSE),0)</f>
        <v>0</v>
      </c>
      <c r="EY2" s="84">
        <f>IFERROR(VLOOKUP(EU1,$B$16:$AN$25,$O$13,FALSE),0)</f>
        <v>0</v>
      </c>
      <c r="EZ2" s="84">
        <f>IFERROR(VLOOKUP(EU1,$B$16:$AN$25,$P$13,FALSE),0)</f>
        <v>0</v>
      </c>
      <c r="FA2" s="85">
        <f>IFERROR(VLOOKUP(EU1,$B$16:$AN$25,$Q$13,FALSE),0)</f>
        <v>0</v>
      </c>
      <c r="FB2" s="83">
        <f>IFERROR(VLOOKUP(FB1,$B$16:$AN$25,$S$13,FALSE),0)</f>
        <v>0</v>
      </c>
      <c r="FC2" s="84">
        <f>IFERROR(VLOOKUP(FB1,$B$16:$AN$25,$M$13,FALSE),0)</f>
        <v>0</v>
      </c>
      <c r="FD2" s="84">
        <f>IFERROR(VLOOKUP(FB1,$B$16:$AN$25,$T$13,FALSE),0)</f>
        <v>0</v>
      </c>
      <c r="FE2" s="84">
        <f>IFERROR(VLOOKUP(FB1,$B$16:$AN$25,$N$13,FALSE),0)</f>
        <v>0</v>
      </c>
      <c r="FF2" s="84">
        <f>IFERROR(VLOOKUP(FB1,$B$16:$AN$25,$O$13,FALSE),0)</f>
        <v>0</v>
      </c>
      <c r="FG2" s="84">
        <f>IFERROR(VLOOKUP(FB1,$B$16:$AN$25,$P$13,FALSE),0)</f>
        <v>0</v>
      </c>
      <c r="FH2" s="85">
        <f>IFERROR(VLOOKUP(FB1,$B$16:$AN$25,$Q$13,FALSE),0)</f>
        <v>0</v>
      </c>
      <c r="FI2" s="83">
        <f>IFERROR(VLOOKUP(FI1,$B$16:$AN$25,$S$13,FALSE),0)</f>
        <v>0</v>
      </c>
      <c r="FJ2" s="84">
        <f>IFERROR(VLOOKUP(FI1,$B$16:$AN$25,$M$13,FALSE),0)</f>
        <v>0</v>
      </c>
      <c r="FK2" s="84">
        <f>IFERROR(VLOOKUP(FI1,$B$16:$AN$25,$T$13,FALSE),0)</f>
        <v>0</v>
      </c>
      <c r="FL2" s="84">
        <f>IFERROR(VLOOKUP(FI1,$B$16:$AN$25,$N$13,FALSE),0)</f>
        <v>0</v>
      </c>
      <c r="FM2" s="84">
        <f>IFERROR(VLOOKUP(FI1,$B$16:$AN$25,$O$13,FALSE),0)</f>
        <v>0</v>
      </c>
      <c r="FN2" s="84">
        <f>IFERROR(VLOOKUP(FI1,$B$16:$AN$25,$P$13,FALSE),0)</f>
        <v>0</v>
      </c>
      <c r="FO2" s="85">
        <f>IFERROR(VLOOKUP(FI1,$B$16:$AN$25,$Q$13,FALSE),0)</f>
        <v>0</v>
      </c>
      <c r="FP2" s="83">
        <f>IFERROR(VLOOKUP(FP1,$B$16:$AN$25,$S$13,FALSE),0)</f>
        <v>0</v>
      </c>
      <c r="FQ2" s="84">
        <f>IFERROR(VLOOKUP(FP1,$B$16:$AN$25,$M$13,FALSE),0)</f>
        <v>0</v>
      </c>
      <c r="FR2" s="84">
        <f>IFERROR(VLOOKUP(FP1,$B$16:$AN$25,$T$13,FALSE),0)</f>
        <v>0</v>
      </c>
      <c r="FS2" s="84">
        <f>IFERROR(VLOOKUP(FP1,$B$16:$AN$25,$N$13,FALSE),0)</f>
        <v>0</v>
      </c>
      <c r="FT2" s="84">
        <f>IFERROR(VLOOKUP(FP1,$B$16:$AN$25,$O$13,FALSE),0)</f>
        <v>0</v>
      </c>
      <c r="FU2" s="84">
        <f>IFERROR(VLOOKUP(FP1,$B$16:$AN$25,$P$13,FALSE),0)</f>
        <v>0</v>
      </c>
      <c r="FV2" s="85">
        <f>IFERROR(VLOOKUP(FP1,$B$16:$AN$25,$Q$13,FALSE),0)</f>
        <v>0</v>
      </c>
      <c r="FW2" s="83">
        <f>IFERROR(VLOOKUP(FW1,$B$16:$AN$25,$S$13,FALSE),0)</f>
        <v>0</v>
      </c>
      <c r="FX2" s="84">
        <f>IFERROR(VLOOKUP(FW1,$B$16:$AN$25,$M$13,FALSE),0)</f>
        <v>0</v>
      </c>
      <c r="FY2" s="84">
        <f>IFERROR(VLOOKUP(FW1,$B$16:$AN$25,$T$13,FALSE),0)</f>
        <v>0</v>
      </c>
      <c r="FZ2" s="84">
        <f>IFERROR(VLOOKUP(FW1,$B$16:$AN$25,$N$13,FALSE),0)</f>
        <v>0</v>
      </c>
      <c r="GA2" s="84">
        <f>IFERROR(VLOOKUP(FW1,$B$16:$AN$25,$O$13,FALSE),0)</f>
        <v>0</v>
      </c>
      <c r="GB2" s="84">
        <f>IFERROR(VLOOKUP(FW1,$B$16:$AN$25,$P$13,FALSE),0)</f>
        <v>0</v>
      </c>
      <c r="GC2" s="85">
        <f>IFERROR(VLOOKUP(FW1,$B$16:$AN$25,$Q$13,FALSE),0)</f>
        <v>0</v>
      </c>
      <c r="GD2" s="83">
        <f>IFERROR(VLOOKUP(GD1,$B$16:$AN$25,$S$13,FALSE),0)</f>
        <v>0</v>
      </c>
      <c r="GE2" s="84">
        <f>IFERROR(VLOOKUP(GD1,$B$16:$AN$25,$M$13,FALSE),0)</f>
        <v>0</v>
      </c>
      <c r="GF2" s="84">
        <f>IFERROR(VLOOKUP(GD1,$B$16:$AN$25,$T$13,FALSE),0)</f>
        <v>0</v>
      </c>
      <c r="GG2" s="84">
        <f>IFERROR(VLOOKUP(GD1,$B$16:$AN$25,$N$13,FALSE),0)</f>
        <v>0</v>
      </c>
      <c r="GH2" s="84">
        <f>IFERROR(VLOOKUP(GD1,$B$16:$AN$25,$O$13,FALSE),0)</f>
        <v>0</v>
      </c>
      <c r="GI2" s="84">
        <f>IFERROR(VLOOKUP(GD1,$B$16:$AN$25,$P$13,FALSE),0)</f>
        <v>0</v>
      </c>
      <c r="GJ2" s="85">
        <f>IFERROR(VLOOKUP(GD1,$B$16:$AN$25,$Q$13,FALSE),0)</f>
        <v>0</v>
      </c>
      <c r="GK2" s="83">
        <f>IFERROR(VLOOKUP(GK1,$B$16:$AN$25,$S$13,FALSE),0)</f>
        <v>0</v>
      </c>
      <c r="GL2" s="84">
        <f>IFERROR(VLOOKUP(GK1,$B$16:$AN$25,$M$13,FALSE),0)</f>
        <v>0</v>
      </c>
      <c r="GM2" s="84">
        <f>IFERROR(VLOOKUP(GK1,$B$16:$AN$25,$T$13,FALSE),0)</f>
        <v>0</v>
      </c>
      <c r="GN2" s="84">
        <f>IFERROR(VLOOKUP(GK1,$B$16:$AN$25,$N$13,FALSE),0)</f>
        <v>0</v>
      </c>
      <c r="GO2" s="84">
        <f>IFERROR(VLOOKUP(GK1,$B$16:$AN$25,$O$13,FALSE),0)</f>
        <v>0</v>
      </c>
      <c r="GP2" s="84">
        <f>IFERROR(VLOOKUP(GK1,$B$16:$AN$25,$P$13,FALSE),0)</f>
        <v>0</v>
      </c>
      <c r="GQ2" s="85">
        <f>IFERROR(VLOOKUP(GK1,$B$16:$AN$25,$Q$13,FALSE),0)</f>
        <v>0</v>
      </c>
      <c r="GR2" s="83">
        <f>IFERROR(VLOOKUP(GR1,$B$16:$AN$25,$S$13,FALSE),0)</f>
        <v>0</v>
      </c>
      <c r="GS2" s="84">
        <f>IFERROR(VLOOKUP(GR1,$B$16:$AN$25,$M$13,FALSE),0)</f>
        <v>0</v>
      </c>
      <c r="GT2" s="84">
        <f>IFERROR(VLOOKUP(GR1,$B$16:$AN$25,$T$13,FALSE),0)</f>
        <v>0</v>
      </c>
      <c r="GU2" s="84">
        <f>IFERROR(VLOOKUP(GR1,$B$16:$AN$25,$N$13,FALSE),0)</f>
        <v>0</v>
      </c>
      <c r="GV2" s="84">
        <f>IFERROR(VLOOKUP(GR1,$B$16:$AN$25,$O$13,FALSE),0)</f>
        <v>0</v>
      </c>
      <c r="GW2" s="84">
        <f>IFERROR(VLOOKUP(GR1,$B$16:$AN$25,$P$13,FALSE),0)</f>
        <v>0</v>
      </c>
      <c r="GX2" s="85">
        <f>IFERROR(VLOOKUP(GR1,$B$16:$AN$25,$Q$13,FALSE),0)</f>
        <v>0</v>
      </c>
      <c r="GY2" s="83">
        <f>IFERROR(VLOOKUP(GY1,$B$16:$AN$25,$S$13,FALSE),0)</f>
        <v>0</v>
      </c>
      <c r="GZ2" s="84">
        <f>IFERROR(VLOOKUP(GY1,$B$16:$AN$25,$M$13,FALSE),0)</f>
        <v>0</v>
      </c>
      <c r="HA2" s="84">
        <f>IFERROR(VLOOKUP(GY1,$B$16:$AN$25,$T$13,FALSE),0)</f>
        <v>0</v>
      </c>
      <c r="HB2" s="84">
        <f>IFERROR(VLOOKUP(GY1,$B$16:$AN$25,$N$13,FALSE),0)</f>
        <v>0</v>
      </c>
      <c r="HC2" s="84">
        <f>IFERROR(VLOOKUP(GY1,$B$16:$AN$25,$O$13,FALSE),0)</f>
        <v>0</v>
      </c>
      <c r="HD2" s="84">
        <f>IFERROR(VLOOKUP(GY1,$B$16:$AN$25,$P$13,FALSE),0)</f>
        <v>0</v>
      </c>
      <c r="HE2" s="85">
        <f>IFERROR(VLOOKUP(GY1,$B$16:$AN$25,$Q$13,FALSE),0)</f>
        <v>0</v>
      </c>
      <c r="HF2" s="83">
        <f>IFERROR(VLOOKUP(HF1,$B$16:$AN$25,$S$13,FALSE),0)</f>
        <v>0</v>
      </c>
      <c r="HG2" s="84">
        <f>IFERROR(VLOOKUP(HF1,$B$16:$AN$25,$M$13,FALSE),0)</f>
        <v>0</v>
      </c>
      <c r="HH2" s="84">
        <f>IFERROR(VLOOKUP(HF1,$B$16:$AN$25,$T$13,FALSE),0)</f>
        <v>0</v>
      </c>
      <c r="HI2" s="84">
        <f>IFERROR(VLOOKUP(HF1,$B$16:$AN$25,$N$13,FALSE),0)</f>
        <v>0</v>
      </c>
      <c r="HJ2" s="84">
        <f>IFERROR(VLOOKUP(HF1,$B$16:$AN$25,$O$13,FALSE),0)</f>
        <v>0</v>
      </c>
      <c r="HK2" s="84">
        <f>IFERROR(VLOOKUP(HF1,$B$16:$AN$25,$P$13,FALSE),0)</f>
        <v>0</v>
      </c>
      <c r="HL2" s="85">
        <f>IFERROR(VLOOKUP(HF1,$B$16:$AN$25,$Q$13,FALSE),0)</f>
        <v>0</v>
      </c>
      <c r="HM2" s="83">
        <f>IFERROR(VLOOKUP(HM1,$B$16:$AN$25,$S$13,FALSE),0)</f>
        <v>0</v>
      </c>
      <c r="HN2" s="84">
        <f>IFERROR(VLOOKUP(HM1,$B$16:$AN$25,$M$13,FALSE),0)</f>
        <v>0</v>
      </c>
      <c r="HO2" s="84">
        <f>IFERROR(VLOOKUP(HM1,$B$16:$AN$25,$T$13,FALSE),0)</f>
        <v>0</v>
      </c>
      <c r="HP2" s="84">
        <f>IFERROR(VLOOKUP(HM1,$B$16:$AN$25,$N$13,FALSE),0)</f>
        <v>0</v>
      </c>
      <c r="HQ2" s="84">
        <f>IFERROR(VLOOKUP(HM1,$B$16:$AN$25,$O$13,FALSE),0)</f>
        <v>0</v>
      </c>
      <c r="HR2" s="84">
        <f>IFERROR(VLOOKUP(HM1,$B$16:$AN$25,$P$13,FALSE),0)</f>
        <v>0</v>
      </c>
      <c r="HS2" s="85">
        <f>IFERROR(VLOOKUP(HM1,$B$16:$AN$25,$Q$13,FALSE),0)</f>
        <v>0</v>
      </c>
      <c r="HT2" s="80"/>
      <c r="HU2" s="80"/>
    </row>
    <row r="3" spans="1:229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O3" s="1">
        <v>1</v>
      </c>
      <c r="AP3" s="1">
        <f>AO3+1</f>
        <v>2</v>
      </c>
      <c r="AQ3" s="1">
        <f t="shared" ref="AQ3:DB3" si="0">AP3+1</f>
        <v>3</v>
      </c>
      <c r="AR3" s="1">
        <f t="shared" si="0"/>
        <v>4</v>
      </c>
      <c r="AS3" s="1">
        <f t="shared" si="0"/>
        <v>5</v>
      </c>
      <c r="AT3" s="86">
        <f t="shared" si="0"/>
        <v>6</v>
      </c>
      <c r="AU3" s="1">
        <f t="shared" si="0"/>
        <v>7</v>
      </c>
      <c r="AV3" s="1">
        <f t="shared" si="0"/>
        <v>8</v>
      </c>
      <c r="AW3" s="1">
        <f t="shared" si="0"/>
        <v>9</v>
      </c>
      <c r="AX3" s="1">
        <f t="shared" si="0"/>
        <v>10</v>
      </c>
      <c r="AY3" s="1">
        <f t="shared" si="0"/>
        <v>11</v>
      </c>
      <c r="AZ3" s="87">
        <f t="shared" si="0"/>
        <v>12</v>
      </c>
      <c r="BA3" s="86">
        <f t="shared" si="0"/>
        <v>13</v>
      </c>
      <c r="BB3" s="1">
        <f t="shared" si="0"/>
        <v>14</v>
      </c>
      <c r="BC3" s="1">
        <f t="shared" si="0"/>
        <v>15</v>
      </c>
      <c r="BD3" s="1">
        <f t="shared" si="0"/>
        <v>16</v>
      </c>
      <c r="BE3" s="1">
        <f t="shared" si="0"/>
        <v>17</v>
      </c>
      <c r="BF3" s="1">
        <f t="shared" si="0"/>
        <v>18</v>
      </c>
      <c r="BG3" s="87">
        <f t="shared" si="0"/>
        <v>19</v>
      </c>
      <c r="BH3" s="86">
        <f t="shared" si="0"/>
        <v>20</v>
      </c>
      <c r="BI3" s="1">
        <f t="shared" si="0"/>
        <v>21</v>
      </c>
      <c r="BJ3" s="1">
        <f t="shared" si="0"/>
        <v>22</v>
      </c>
      <c r="BK3" s="1">
        <f t="shared" si="0"/>
        <v>23</v>
      </c>
      <c r="BL3" s="1">
        <f t="shared" si="0"/>
        <v>24</v>
      </c>
      <c r="BM3" s="1">
        <f t="shared" si="0"/>
        <v>25</v>
      </c>
      <c r="BN3" s="87">
        <f t="shared" si="0"/>
        <v>26</v>
      </c>
      <c r="BO3" s="86">
        <f t="shared" si="0"/>
        <v>27</v>
      </c>
      <c r="BP3" s="1">
        <f t="shared" si="0"/>
        <v>28</v>
      </c>
      <c r="BQ3" s="1">
        <f t="shared" si="0"/>
        <v>29</v>
      </c>
      <c r="BR3" s="1">
        <f t="shared" si="0"/>
        <v>30</v>
      </c>
      <c r="BS3" s="1">
        <f t="shared" si="0"/>
        <v>31</v>
      </c>
      <c r="BT3" s="1">
        <f t="shared" si="0"/>
        <v>32</v>
      </c>
      <c r="BU3" s="87">
        <f t="shared" si="0"/>
        <v>33</v>
      </c>
      <c r="BV3" s="86">
        <f t="shared" si="0"/>
        <v>34</v>
      </c>
      <c r="BW3" s="1">
        <f t="shared" si="0"/>
        <v>35</v>
      </c>
      <c r="BX3" s="1">
        <f t="shared" si="0"/>
        <v>36</v>
      </c>
      <c r="BY3" s="1">
        <f t="shared" si="0"/>
        <v>37</v>
      </c>
      <c r="BZ3" s="1">
        <f t="shared" si="0"/>
        <v>38</v>
      </c>
      <c r="CA3" s="1">
        <f t="shared" si="0"/>
        <v>39</v>
      </c>
      <c r="CB3" s="87">
        <f t="shared" si="0"/>
        <v>40</v>
      </c>
      <c r="CC3" s="86">
        <f t="shared" si="0"/>
        <v>41</v>
      </c>
      <c r="CD3" s="1">
        <f t="shared" si="0"/>
        <v>42</v>
      </c>
      <c r="CE3" s="1">
        <f t="shared" si="0"/>
        <v>43</v>
      </c>
      <c r="CF3" s="1">
        <f t="shared" si="0"/>
        <v>44</v>
      </c>
      <c r="CG3" s="1">
        <f t="shared" si="0"/>
        <v>45</v>
      </c>
      <c r="CH3" s="1">
        <f t="shared" si="0"/>
        <v>46</v>
      </c>
      <c r="CI3" s="87">
        <f t="shared" si="0"/>
        <v>47</v>
      </c>
      <c r="CJ3" s="86">
        <f t="shared" si="0"/>
        <v>48</v>
      </c>
      <c r="CK3" s="1">
        <f t="shared" si="0"/>
        <v>49</v>
      </c>
      <c r="CL3" s="1">
        <f t="shared" si="0"/>
        <v>50</v>
      </c>
      <c r="CM3" s="1">
        <f t="shared" si="0"/>
        <v>51</v>
      </c>
      <c r="CN3" s="1">
        <f t="shared" si="0"/>
        <v>52</v>
      </c>
      <c r="CO3" s="1">
        <f t="shared" si="0"/>
        <v>53</v>
      </c>
      <c r="CP3" s="87">
        <f t="shared" si="0"/>
        <v>54</v>
      </c>
      <c r="CQ3" s="86">
        <f t="shared" si="0"/>
        <v>55</v>
      </c>
      <c r="CR3" s="1">
        <f t="shared" si="0"/>
        <v>56</v>
      </c>
      <c r="CS3" s="1">
        <f t="shared" si="0"/>
        <v>57</v>
      </c>
      <c r="CT3" s="1">
        <f t="shared" si="0"/>
        <v>58</v>
      </c>
      <c r="CU3" s="1">
        <f t="shared" si="0"/>
        <v>59</v>
      </c>
      <c r="CV3" s="1">
        <f t="shared" si="0"/>
        <v>60</v>
      </c>
      <c r="CW3" s="87">
        <f t="shared" si="0"/>
        <v>61</v>
      </c>
      <c r="CX3" s="86">
        <f t="shared" si="0"/>
        <v>62</v>
      </c>
      <c r="CY3" s="1">
        <f t="shared" si="0"/>
        <v>63</v>
      </c>
      <c r="CZ3" s="1">
        <f t="shared" si="0"/>
        <v>64</v>
      </c>
      <c r="DA3" s="1">
        <f t="shared" si="0"/>
        <v>65</v>
      </c>
      <c r="DB3" s="1">
        <f t="shared" si="0"/>
        <v>66</v>
      </c>
      <c r="DC3" s="1">
        <f t="shared" ref="DC3:FN3" si="1">DB3+1</f>
        <v>67</v>
      </c>
      <c r="DD3" s="87">
        <f t="shared" si="1"/>
        <v>68</v>
      </c>
      <c r="DE3" s="86">
        <f t="shared" si="1"/>
        <v>69</v>
      </c>
      <c r="DF3" s="1">
        <f t="shared" si="1"/>
        <v>70</v>
      </c>
      <c r="DG3" s="1">
        <f t="shared" si="1"/>
        <v>71</v>
      </c>
      <c r="DH3" s="1">
        <f t="shared" si="1"/>
        <v>72</v>
      </c>
      <c r="DI3" s="1">
        <f t="shared" si="1"/>
        <v>73</v>
      </c>
      <c r="DJ3" s="1">
        <f t="shared" si="1"/>
        <v>74</v>
      </c>
      <c r="DK3" s="87">
        <f t="shared" si="1"/>
        <v>75</v>
      </c>
      <c r="DL3" s="86">
        <f t="shared" si="1"/>
        <v>76</v>
      </c>
      <c r="DM3" s="1">
        <f t="shared" si="1"/>
        <v>77</v>
      </c>
      <c r="DN3" s="1">
        <f t="shared" si="1"/>
        <v>78</v>
      </c>
      <c r="DO3" s="1">
        <f t="shared" si="1"/>
        <v>79</v>
      </c>
      <c r="DP3" s="1">
        <f t="shared" si="1"/>
        <v>80</v>
      </c>
      <c r="DQ3" s="1">
        <f t="shared" si="1"/>
        <v>81</v>
      </c>
      <c r="DR3" s="87">
        <f t="shared" si="1"/>
        <v>82</v>
      </c>
      <c r="DS3" s="86">
        <f t="shared" si="1"/>
        <v>83</v>
      </c>
      <c r="DT3" s="1">
        <f t="shared" si="1"/>
        <v>84</v>
      </c>
      <c r="DU3" s="1">
        <f t="shared" si="1"/>
        <v>85</v>
      </c>
      <c r="DV3" s="1">
        <f t="shared" si="1"/>
        <v>86</v>
      </c>
      <c r="DW3" s="1">
        <f t="shared" si="1"/>
        <v>87</v>
      </c>
      <c r="DX3" s="1">
        <f t="shared" si="1"/>
        <v>88</v>
      </c>
      <c r="DY3" s="87">
        <f t="shared" si="1"/>
        <v>89</v>
      </c>
      <c r="DZ3" s="86">
        <f t="shared" si="1"/>
        <v>90</v>
      </c>
      <c r="EA3" s="1">
        <f t="shared" si="1"/>
        <v>91</v>
      </c>
      <c r="EB3" s="1">
        <f t="shared" si="1"/>
        <v>92</v>
      </c>
      <c r="EC3" s="1">
        <f t="shared" si="1"/>
        <v>93</v>
      </c>
      <c r="ED3" s="1">
        <f t="shared" si="1"/>
        <v>94</v>
      </c>
      <c r="EE3" s="1">
        <f t="shared" si="1"/>
        <v>95</v>
      </c>
      <c r="EF3" s="87">
        <f t="shared" si="1"/>
        <v>96</v>
      </c>
      <c r="EG3" s="86">
        <f t="shared" si="1"/>
        <v>97</v>
      </c>
      <c r="EH3" s="1">
        <f t="shared" si="1"/>
        <v>98</v>
      </c>
      <c r="EI3" s="1">
        <f t="shared" si="1"/>
        <v>99</v>
      </c>
      <c r="EJ3" s="1">
        <f t="shared" si="1"/>
        <v>100</v>
      </c>
      <c r="EK3" s="1">
        <f t="shared" si="1"/>
        <v>101</v>
      </c>
      <c r="EL3" s="1">
        <f t="shared" si="1"/>
        <v>102</v>
      </c>
      <c r="EM3" s="87">
        <f t="shared" si="1"/>
        <v>103</v>
      </c>
      <c r="EN3" s="86">
        <f t="shared" si="1"/>
        <v>104</v>
      </c>
      <c r="EO3" s="1">
        <f t="shared" si="1"/>
        <v>105</v>
      </c>
      <c r="EP3" s="1">
        <f t="shared" si="1"/>
        <v>106</v>
      </c>
      <c r="EQ3" s="1">
        <f t="shared" si="1"/>
        <v>107</v>
      </c>
      <c r="ER3" s="1">
        <f t="shared" si="1"/>
        <v>108</v>
      </c>
      <c r="ES3" s="1">
        <f t="shared" si="1"/>
        <v>109</v>
      </c>
      <c r="ET3" s="87">
        <f t="shared" si="1"/>
        <v>110</v>
      </c>
      <c r="EU3" s="86">
        <f t="shared" si="1"/>
        <v>111</v>
      </c>
      <c r="EV3" s="1">
        <f t="shared" si="1"/>
        <v>112</v>
      </c>
      <c r="EW3" s="1">
        <f t="shared" si="1"/>
        <v>113</v>
      </c>
      <c r="EX3" s="1">
        <f t="shared" si="1"/>
        <v>114</v>
      </c>
      <c r="EY3" s="1">
        <f t="shared" si="1"/>
        <v>115</v>
      </c>
      <c r="EZ3" s="1">
        <f t="shared" si="1"/>
        <v>116</v>
      </c>
      <c r="FA3" s="87">
        <f t="shared" si="1"/>
        <v>117</v>
      </c>
      <c r="FB3" s="86">
        <f t="shared" si="1"/>
        <v>118</v>
      </c>
      <c r="FC3" s="1">
        <f t="shared" si="1"/>
        <v>119</v>
      </c>
      <c r="FD3" s="1">
        <f t="shared" si="1"/>
        <v>120</v>
      </c>
      <c r="FE3" s="1">
        <f t="shared" si="1"/>
        <v>121</v>
      </c>
      <c r="FF3" s="1">
        <f t="shared" si="1"/>
        <v>122</v>
      </c>
      <c r="FG3" s="1">
        <f t="shared" si="1"/>
        <v>123</v>
      </c>
      <c r="FH3" s="87">
        <f t="shared" si="1"/>
        <v>124</v>
      </c>
      <c r="FI3" s="86">
        <f t="shared" si="1"/>
        <v>125</v>
      </c>
      <c r="FJ3" s="1">
        <f t="shared" si="1"/>
        <v>126</v>
      </c>
      <c r="FK3" s="1">
        <f t="shared" si="1"/>
        <v>127</v>
      </c>
      <c r="FL3" s="1">
        <f t="shared" si="1"/>
        <v>128</v>
      </c>
      <c r="FM3" s="1">
        <f t="shared" si="1"/>
        <v>129</v>
      </c>
      <c r="FN3" s="1">
        <f t="shared" si="1"/>
        <v>130</v>
      </c>
      <c r="FO3" s="87">
        <f t="shared" ref="FO3:HS3" si="2">FN3+1</f>
        <v>131</v>
      </c>
      <c r="FP3" s="86">
        <f t="shared" si="2"/>
        <v>132</v>
      </c>
      <c r="FQ3" s="1">
        <f t="shared" si="2"/>
        <v>133</v>
      </c>
      <c r="FR3" s="1">
        <f t="shared" si="2"/>
        <v>134</v>
      </c>
      <c r="FS3" s="1">
        <f t="shared" si="2"/>
        <v>135</v>
      </c>
      <c r="FT3" s="1">
        <f t="shared" si="2"/>
        <v>136</v>
      </c>
      <c r="FU3" s="1">
        <f t="shared" si="2"/>
        <v>137</v>
      </c>
      <c r="FV3" s="87">
        <f t="shared" si="2"/>
        <v>138</v>
      </c>
      <c r="FW3" s="86">
        <f t="shared" si="2"/>
        <v>139</v>
      </c>
      <c r="FX3" s="1">
        <f t="shared" si="2"/>
        <v>140</v>
      </c>
      <c r="FY3" s="1">
        <f t="shared" si="2"/>
        <v>141</v>
      </c>
      <c r="FZ3" s="1">
        <f t="shared" si="2"/>
        <v>142</v>
      </c>
      <c r="GA3" s="1">
        <f t="shared" si="2"/>
        <v>143</v>
      </c>
      <c r="GB3" s="1">
        <f t="shared" si="2"/>
        <v>144</v>
      </c>
      <c r="GC3" s="87">
        <f t="shared" si="2"/>
        <v>145</v>
      </c>
      <c r="GD3" s="86">
        <f t="shared" si="2"/>
        <v>146</v>
      </c>
      <c r="GE3" s="1">
        <f t="shared" si="2"/>
        <v>147</v>
      </c>
      <c r="GF3" s="1">
        <f t="shared" si="2"/>
        <v>148</v>
      </c>
      <c r="GG3" s="1">
        <f t="shared" si="2"/>
        <v>149</v>
      </c>
      <c r="GH3" s="1">
        <f t="shared" si="2"/>
        <v>150</v>
      </c>
      <c r="GI3" s="1">
        <f t="shared" si="2"/>
        <v>151</v>
      </c>
      <c r="GJ3" s="87">
        <f t="shared" si="2"/>
        <v>152</v>
      </c>
      <c r="GK3" s="86">
        <f t="shared" si="2"/>
        <v>153</v>
      </c>
      <c r="GL3" s="1">
        <f t="shared" si="2"/>
        <v>154</v>
      </c>
      <c r="GM3" s="1">
        <f t="shared" si="2"/>
        <v>155</v>
      </c>
      <c r="GN3" s="1">
        <f t="shared" si="2"/>
        <v>156</v>
      </c>
      <c r="GO3" s="1">
        <f t="shared" si="2"/>
        <v>157</v>
      </c>
      <c r="GP3" s="1">
        <f t="shared" si="2"/>
        <v>158</v>
      </c>
      <c r="GQ3" s="87">
        <f t="shared" si="2"/>
        <v>159</v>
      </c>
      <c r="GR3" s="86">
        <f t="shared" si="2"/>
        <v>160</v>
      </c>
      <c r="GS3" s="1">
        <f t="shared" si="2"/>
        <v>161</v>
      </c>
      <c r="GT3" s="1">
        <f t="shared" si="2"/>
        <v>162</v>
      </c>
      <c r="GU3" s="1">
        <f t="shared" si="2"/>
        <v>163</v>
      </c>
      <c r="GV3" s="1">
        <f t="shared" si="2"/>
        <v>164</v>
      </c>
      <c r="GW3" s="1">
        <f t="shared" si="2"/>
        <v>165</v>
      </c>
      <c r="GX3" s="87">
        <f t="shared" si="2"/>
        <v>166</v>
      </c>
      <c r="GY3" s="86">
        <f t="shared" si="2"/>
        <v>167</v>
      </c>
      <c r="GZ3" s="1">
        <f t="shared" si="2"/>
        <v>168</v>
      </c>
      <c r="HA3" s="1">
        <f t="shared" si="2"/>
        <v>169</v>
      </c>
      <c r="HB3" s="1">
        <f t="shared" si="2"/>
        <v>170</v>
      </c>
      <c r="HC3" s="1">
        <f t="shared" si="2"/>
        <v>171</v>
      </c>
      <c r="HD3" s="1">
        <f t="shared" si="2"/>
        <v>172</v>
      </c>
      <c r="HE3" s="87">
        <f t="shared" si="2"/>
        <v>173</v>
      </c>
      <c r="HF3" s="86">
        <f t="shared" si="2"/>
        <v>174</v>
      </c>
      <c r="HG3" s="1">
        <f t="shared" si="2"/>
        <v>175</v>
      </c>
      <c r="HH3" s="1">
        <f t="shared" si="2"/>
        <v>176</v>
      </c>
      <c r="HI3" s="1">
        <f t="shared" si="2"/>
        <v>177</v>
      </c>
      <c r="HJ3" s="1">
        <f t="shared" si="2"/>
        <v>178</v>
      </c>
      <c r="HK3" s="1">
        <f t="shared" si="2"/>
        <v>179</v>
      </c>
      <c r="HL3" s="87">
        <f t="shared" si="2"/>
        <v>180</v>
      </c>
      <c r="HM3" s="86">
        <f t="shared" si="2"/>
        <v>181</v>
      </c>
      <c r="HN3" s="1">
        <f t="shared" si="2"/>
        <v>182</v>
      </c>
      <c r="HO3" s="1">
        <f t="shared" si="2"/>
        <v>183</v>
      </c>
      <c r="HP3" s="1">
        <f t="shared" si="2"/>
        <v>184</v>
      </c>
      <c r="HQ3" s="1">
        <f t="shared" si="2"/>
        <v>185</v>
      </c>
      <c r="HR3" s="1">
        <f t="shared" si="2"/>
        <v>186</v>
      </c>
      <c r="HS3" s="87">
        <f t="shared" si="2"/>
        <v>187</v>
      </c>
    </row>
    <row r="4" spans="1:229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O4" s="80"/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</row>
    <row r="5" spans="1:229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</row>
    <row r="6" spans="1:229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</row>
    <row r="7" spans="1:229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K7" s="67">
        <f>MATCH("SUBTOTAL SALIDA DE ALMACEN",15:15,0)-1</f>
        <v>38</v>
      </c>
      <c r="AO7" s="80">
        <v>235</v>
      </c>
      <c r="AP7" s="67">
        <f>IFERROR(VLOOKUP(AL1,$B$16:$AK$25,AK7,FALSE),0)</f>
        <v>0</v>
      </c>
      <c r="AT7" s="1"/>
      <c r="AU7" s="1"/>
      <c r="AV7" s="1"/>
      <c r="AW7" s="1"/>
      <c r="AX7" s="1">
        <f>IFERROR(VLOOKUP(AT1,$B$16:$AN$25,MATCH("SUBTOTAL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IFERROR(VLOOKUP(BA1,$B$16:$AN$25,MATCH("SUBTOTAL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IFERROR(VLOOKUP(BH1,$B$16:$AN$25,MATCH("SUBTOTAL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IFERROR(VLOOKUP(BO1,$B$16:$AN$25,MATCH("SUBTOTAL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IFERROR(VLOOKUP(BV1,$B$16:$AN$25,MATCH("SUBTOTAL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IFERROR(VLOOKUP(CC1,$B$16:$AN$25,MATCH("SUBTOTAL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IFERROR(VLOOKUP(CJ1,$B$16:$AN$25,MATCH("SUBTOTAL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IFERROR(VLOOKUP(CQ1,$B$16:$AN$25,MATCH("SUBTOTAL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IFERROR(VLOOKUP(CX1,$B$16:$AN$25,MATCH("SUBTOTAL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IFERROR(VLOOKUP(DE1,$B$16:$AN$25,MATCH("SUBTOTAL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IFERROR(VLOOKUP(DL1,$B$16:$AN$25,MATCH("SUBTOTAL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IFERROR(VLOOKUP(DS1,$B$16:$AN$25,MATCH("SUBTOTAL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IFERROR(VLOOKUP(DZ1,$B$16:$AN$25,MATCH("SUBTOTAL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IFERROR(VLOOKUP(EG1,$B$16:$AN$25,MATCH("SUBTOTAL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IFERROR(VLOOKUP(EN1,$B$16:$AN$25,MATCH("SUBTOTAL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IFERROR(VLOOKUP(EU1,$B$16:$AN$25,MATCH("SUBTOTAL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IFERROR(VLOOKUP(FB1,$B$16:$AN$25,MATCH("SUBTOTAL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IFERROR(VLOOKUP(FI1,$B$16:$AN$25,MATCH("SUBTOTAL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IFERROR(VLOOKUP(FP1,$B$16:$AN$25,MATCH("SUBTOTAL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IFERROR(VLOOKUP(FW1,$B$16:$AN$25,MATCH("SUBTOTAL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IFERROR(VLOOKUP(GD1,$B$16:$AN$25,MATCH("SUBTOTAL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IFERROR(VLOOKUP(GK1,$B$16:$AN$25,MATCH("SUBTOTAL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IFERROR(VLOOKUP(GR1,$B$16:$AN$25,MATCH("SUBTOTAL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IFERROR(VLOOKUP(GY1,$B$16:$AN$25,MATCH("SUBTOTAL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IFERROR(VLOOKUP(HF1,$B$16:$AN$25,MATCH("SUBTOTAL SALIDA DE ALMACEN",15:15,0)-1,FALSE),0)</f>
        <v>0</v>
      </c>
      <c r="HK7" s="1"/>
      <c r="HL7" s="1"/>
      <c r="HM7" s="1"/>
      <c r="HN7" s="1"/>
      <c r="HO7" s="1"/>
      <c r="HP7" s="1"/>
      <c r="HQ7" s="1">
        <f>IFERROR(VLOOKUP(HM1,$B$16:$AN$25,MATCH("SUBTOTAL SALIDA DE ALMACEN",15:15,0)-1,FALSE),0)</f>
        <v>0</v>
      </c>
      <c r="HR7" s="1"/>
      <c r="HS7" s="1"/>
    </row>
    <row r="8" spans="1:229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  <c r="HM8" s="1"/>
      <c r="HN8" s="1"/>
      <c r="HO8" s="1"/>
      <c r="HP8" s="1"/>
      <c r="HQ8" s="1" t="s">
        <v>224</v>
      </c>
      <c r="HR8" s="1"/>
      <c r="HS8" s="1"/>
    </row>
    <row r="9" spans="1:229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9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9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9" x14ac:dyDescent="0.25">
      <c r="A12" s="6" t="s">
        <v>4</v>
      </c>
      <c r="B12" s="6"/>
      <c r="D12" s="92"/>
      <c r="L12" s="10"/>
      <c r="M12" s="10"/>
    </row>
    <row r="13" spans="1:229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9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T14" s="16"/>
      <c r="AU14" s="16"/>
      <c r="AV14" s="16"/>
      <c r="AW14" s="16"/>
      <c r="AX14" s="16"/>
      <c r="AY14" s="16"/>
      <c r="AZ14" s="16"/>
    </row>
    <row r="15" spans="1:229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11" t="s">
        <v>16</v>
      </c>
      <c r="AN15" s="11" t="s">
        <v>17</v>
      </c>
      <c r="AO15" s="294" t="s">
        <v>222</v>
      </c>
      <c r="AT15" s="18"/>
      <c r="AU15" s="18"/>
      <c r="AV15" s="18"/>
      <c r="AW15" s="18"/>
      <c r="AX15" s="18"/>
      <c r="AY15" s="18"/>
      <c r="AZ15" s="18"/>
    </row>
    <row r="16" spans="1:229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17">
        <f t="shared" ref="AM16:AM25" si="5">SUM(V16:AL16)</f>
        <v>0</v>
      </c>
      <c r="AN16" s="17">
        <f t="shared" ref="AN16:AN25" si="6">+U16-AM16</f>
        <v>0</v>
      </c>
      <c r="AO16" s="295">
        <f>AM16-N16</f>
        <v>0</v>
      </c>
      <c r="AT16" s="18"/>
      <c r="AU16" s="18"/>
      <c r="AV16" s="18"/>
      <c r="AW16" s="18"/>
      <c r="AX16" s="18"/>
      <c r="AY16" s="18"/>
      <c r="AZ16" s="18"/>
    </row>
    <row r="17" spans="1:41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17">
        <f t="shared" si="5"/>
        <v>0</v>
      </c>
      <c r="AN17" s="19">
        <f t="shared" si="6"/>
        <v>0</v>
      </c>
      <c r="AO17" s="295">
        <f t="shared" ref="AO17:AO25" si="12">AM17-N17</f>
        <v>0</v>
      </c>
    </row>
    <row r="18" spans="1:41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17">
        <f t="shared" si="5"/>
        <v>0</v>
      </c>
      <c r="AN18" s="19">
        <f t="shared" si="6"/>
        <v>0</v>
      </c>
      <c r="AO18" s="295">
        <f t="shared" si="12"/>
        <v>0</v>
      </c>
    </row>
    <row r="19" spans="1:41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17">
        <f t="shared" si="5"/>
        <v>0</v>
      </c>
      <c r="AN19" s="19">
        <f t="shared" si="6"/>
        <v>0</v>
      </c>
      <c r="AO19" s="295">
        <f t="shared" si="12"/>
        <v>0</v>
      </c>
    </row>
    <row r="20" spans="1:41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17">
        <f t="shared" si="5"/>
        <v>0</v>
      </c>
      <c r="AN20" s="19">
        <f t="shared" si="6"/>
        <v>0</v>
      </c>
      <c r="AO20" s="295">
        <f t="shared" si="12"/>
        <v>0</v>
      </c>
    </row>
    <row r="21" spans="1:41" s="18" customFormat="1" ht="18" customHeight="1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17">
        <f t="shared" si="5"/>
        <v>0</v>
      </c>
      <c r="AN21" s="19">
        <f t="shared" si="6"/>
        <v>0</v>
      </c>
      <c r="AO21" s="295">
        <f t="shared" si="12"/>
        <v>0</v>
      </c>
    </row>
    <row r="22" spans="1:41" s="18" customFormat="1" ht="13.35" customHeight="1" x14ac:dyDescent="0.25">
      <c r="A22" s="58">
        <v>7</v>
      </c>
      <c r="B22" s="26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17">
        <f t="shared" si="5"/>
        <v>0</v>
      </c>
      <c r="AN22" s="19">
        <f t="shared" si="6"/>
        <v>0</v>
      </c>
      <c r="AO22" s="295">
        <f t="shared" si="12"/>
        <v>0</v>
      </c>
    </row>
    <row r="23" spans="1:41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17">
        <f t="shared" si="5"/>
        <v>0</v>
      </c>
      <c r="AN23" s="19">
        <f t="shared" si="6"/>
        <v>0</v>
      </c>
      <c r="AO23" s="295">
        <f t="shared" si="12"/>
        <v>0</v>
      </c>
    </row>
    <row r="24" spans="1:41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17">
        <f t="shared" si="5"/>
        <v>0</v>
      </c>
      <c r="AN24" s="19">
        <f t="shared" si="6"/>
        <v>0</v>
      </c>
      <c r="AO24" s="295">
        <f t="shared" si="12"/>
        <v>0</v>
      </c>
    </row>
    <row r="25" spans="1:41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7">
        <f t="shared" si="5"/>
        <v>0</v>
      </c>
      <c r="AN25" s="19">
        <f t="shared" si="6"/>
        <v>0</v>
      </c>
      <c r="AO25" s="295">
        <f t="shared" si="12"/>
        <v>0</v>
      </c>
    </row>
    <row r="26" spans="1:41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1" s="18" customFormat="1" ht="13.35" customHeight="1" x14ac:dyDescent="0.25">
      <c r="A27" s="105"/>
      <c r="B27" s="23"/>
      <c r="C27" s="45"/>
      <c r="D27" s="46"/>
      <c r="E27" s="28"/>
      <c r="F27" s="28"/>
      <c r="G27" s="28"/>
      <c r="H27" s="178"/>
      <c r="I27" s="28"/>
      <c r="J27" s="28"/>
      <c r="K27" s="28"/>
      <c r="L27" s="28"/>
      <c r="M27" s="28"/>
      <c r="N27" s="28"/>
      <c r="O27" s="28"/>
      <c r="P27" s="34"/>
      <c r="Q27" s="47"/>
    </row>
    <row r="28" spans="1:41" s="18" customFormat="1" ht="13.35" customHeight="1" x14ac:dyDescent="0.25">
      <c r="A28" s="105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1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41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</row>
    <row r="31" spans="1:41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41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52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52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52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52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T36" s="1"/>
      <c r="AU36" s="1"/>
      <c r="AV36" s="1"/>
      <c r="AW36" s="1"/>
      <c r="AX36" s="1"/>
      <c r="AY36" s="1"/>
      <c r="AZ36" s="1"/>
    </row>
    <row r="37" spans="3:52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T37" s="1"/>
      <c r="AU37" s="1"/>
      <c r="AV37" s="1"/>
      <c r="AW37" s="1"/>
      <c r="AX37" s="1"/>
      <c r="AY37" s="1"/>
      <c r="AZ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T1:AZ1"/>
    <mergeCell ref="BA1:BG1"/>
    <mergeCell ref="BH1:BN1"/>
    <mergeCell ref="E3:N4"/>
    <mergeCell ref="O3:Q3"/>
    <mergeCell ref="O4:Q4"/>
    <mergeCell ref="AT4:AT6"/>
    <mergeCell ref="AU4:AU6"/>
    <mergeCell ref="AV4:AV6"/>
    <mergeCell ref="AW4:AW6"/>
    <mergeCell ref="AX4:AX6"/>
    <mergeCell ref="AY4:AY6"/>
    <mergeCell ref="AZ4:AZ6"/>
    <mergeCell ref="BG4:BG6"/>
    <mergeCell ref="BH4:BH6"/>
    <mergeCell ref="BI4:BI6"/>
    <mergeCell ref="BJ4:BJ6"/>
    <mergeCell ref="BK4:BK6"/>
    <mergeCell ref="BL4:BL6"/>
    <mergeCell ref="BA4:BA6"/>
    <mergeCell ref="BB4:BB6"/>
    <mergeCell ref="HF1:HL1"/>
    <mergeCell ref="HM1:HS1"/>
    <mergeCell ref="O2:Q2"/>
    <mergeCell ref="EU1:FA1"/>
    <mergeCell ref="FB1:FH1"/>
    <mergeCell ref="FI1:FO1"/>
    <mergeCell ref="FP1:FV1"/>
    <mergeCell ref="FW1:GC1"/>
    <mergeCell ref="GD1:GJ1"/>
    <mergeCell ref="DE1:DK1"/>
    <mergeCell ref="DL1:DR1"/>
    <mergeCell ref="DS1:DY1"/>
    <mergeCell ref="DZ1:EF1"/>
    <mergeCell ref="EG1:EM1"/>
    <mergeCell ref="EN1:ET1"/>
    <mergeCell ref="BO1:BU1"/>
    <mergeCell ref="BV1:CB1"/>
    <mergeCell ref="CC1:CI1"/>
    <mergeCell ref="CJ1:CP1"/>
    <mergeCell ref="CQ1:CW1"/>
    <mergeCell ref="CX1:DD1"/>
    <mergeCell ref="GK1:GQ1"/>
    <mergeCell ref="GR1:GX1"/>
    <mergeCell ref="GY1:HE1"/>
    <mergeCell ref="BC4:BC6"/>
    <mergeCell ref="BD4:BD6"/>
    <mergeCell ref="BE4:BE6"/>
    <mergeCell ref="BF4:BF6"/>
    <mergeCell ref="BS4:BS6"/>
    <mergeCell ref="BT4:BT6"/>
    <mergeCell ref="BU4:BU6"/>
    <mergeCell ref="BV4:BV6"/>
    <mergeCell ref="BW4:BW6"/>
    <mergeCell ref="BX4:BX6"/>
    <mergeCell ref="BM4:BM6"/>
    <mergeCell ref="BN4:BN6"/>
    <mergeCell ref="BO4:BO6"/>
    <mergeCell ref="BP4:BP6"/>
    <mergeCell ref="BQ4:BQ6"/>
    <mergeCell ref="BR4:BR6"/>
    <mergeCell ref="CE4:CE6"/>
    <mergeCell ref="CF4:CF6"/>
    <mergeCell ref="CG4:CG6"/>
    <mergeCell ref="CH4:CH6"/>
    <mergeCell ref="CI4:CI6"/>
    <mergeCell ref="CJ4:CJ6"/>
    <mergeCell ref="BY4:BY6"/>
    <mergeCell ref="BZ4:BZ6"/>
    <mergeCell ref="CA4:CA6"/>
    <mergeCell ref="CB4:CB6"/>
    <mergeCell ref="CC4:CC6"/>
    <mergeCell ref="CD4:CD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HS4:HS6"/>
    <mergeCell ref="E5:G5"/>
    <mergeCell ref="H5:N5"/>
    <mergeCell ref="O5:Q5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A26:D26"/>
    <mergeCell ref="N33:O33"/>
    <mergeCell ref="P33:Q33"/>
    <mergeCell ref="N34:Q34"/>
    <mergeCell ref="E14:I14"/>
    <mergeCell ref="J14:L14"/>
    <mergeCell ref="M14:O14"/>
    <mergeCell ref="P14:Q14"/>
    <mergeCell ref="U14:AN14"/>
  </mergeCells>
  <conditionalFormatting sqref="D8">
    <cfRule type="duplicateValues" dxfId="538" priority="4"/>
  </conditionalFormatting>
  <conditionalFormatting sqref="O7">
    <cfRule type="duplicateValues" dxfId="537" priority="3"/>
  </conditionalFormatting>
  <conditionalFormatting sqref="O8">
    <cfRule type="duplicateValues" dxfId="536" priority="2"/>
  </conditionalFormatting>
  <conditionalFormatting sqref="O10">
    <cfRule type="duplicateValues" dxfId="535" priority="1"/>
  </conditionalFormatting>
  <conditionalFormatting sqref="T16:AN25">
    <cfRule type="cellIs" dxfId="534" priority="8" operator="equal">
      <formula>0</formula>
    </cfRule>
  </conditionalFormatting>
  <conditionalFormatting sqref="AN16:AN25">
    <cfRule type="cellIs" dxfId="533" priority="7" operator="lessThan">
      <formula>0</formula>
    </cfRule>
  </conditionalFormatting>
  <conditionalFormatting sqref="AO16:AO25">
    <cfRule type="cellIs" dxfId="532" priority="5" operator="lessThan">
      <formula>0</formula>
    </cfRule>
    <cfRule type="cellIs" dxfId="531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7030A0"/>
  </sheetPr>
  <dimension ref="A1:HO36"/>
  <sheetViews>
    <sheetView view="pageBreakPreview" topLeftCell="A7" zoomScaleNormal="95" zoomScaleSheetLayoutView="100" workbookViewId="0">
      <pane xSplit="4" topLeftCell="E1" activePane="topRight" state="frozen"/>
      <selection activeCell="AP8" sqref="AP8"/>
      <selection pane="topRight" activeCell="V15" sqref="V15:AE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8" width="6.5703125" style="1" customWidth="1"/>
    <col min="29" max="29" width="6" style="1" customWidth="1"/>
    <col min="30" max="30" width="5.5703125" style="1" customWidth="1"/>
    <col min="31" max="31" width="6" style="1" customWidth="1"/>
    <col min="32" max="32" width="4.5703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I2" s="80">
        <v>236</v>
      </c>
      <c r="AJ2" s="80">
        <f>D8</f>
        <v>0</v>
      </c>
      <c r="AK2" s="80">
        <f>O10</f>
        <v>0</v>
      </c>
      <c r="AL2" s="80">
        <f>O9</f>
        <v>0</v>
      </c>
      <c r="AM2" s="82">
        <f>O7</f>
        <v>0</v>
      </c>
      <c r="AN2" s="83">
        <f>IFERROR(VLOOKUP(AN1,$B$16:$AH$25,$S$13,FALSE),0)</f>
        <v>0</v>
      </c>
      <c r="AO2" s="84">
        <f>IFERROR(VLOOKUP(AN1,$B$16:$AH$25,$M$13,FALSE),0)</f>
        <v>0</v>
      </c>
      <c r="AP2" s="84">
        <f>IFERROR(VLOOKUP(AN1,$B$16:$AH$25,$T$13,FALSE),0)</f>
        <v>0</v>
      </c>
      <c r="AQ2" s="84">
        <f>IFERROR(VLOOKUP(AN1,$B$16:$AH$25,$N$13,FALSE),0)</f>
        <v>0</v>
      </c>
      <c r="AR2" s="84">
        <f>IFERROR(VLOOKUP(AN1,$B$16:$AH$25,$O$13,FALSE),0)</f>
        <v>0</v>
      </c>
      <c r="AS2" s="84">
        <f>IFERROR(VLOOKUP(AN1,$B$16:$AH$25,$P$13,FALSE),0)</f>
        <v>0</v>
      </c>
      <c r="AT2" s="85">
        <f>IFERROR(VLOOKUP(AN1,$B$16:$AH$25,$Q$13,FALSE),0)</f>
        <v>0</v>
      </c>
      <c r="AU2" s="83">
        <f>IFERROR(VLOOKUP(AU1,$B$16:$AH$25,$S$13,FALSE),0)</f>
        <v>0</v>
      </c>
      <c r="AV2" s="84">
        <f>IFERROR(VLOOKUP(AU1,$B$16:$AH$25,$M$13,FALSE),0)</f>
        <v>0</v>
      </c>
      <c r="AW2" s="84">
        <f>IFERROR(VLOOKUP(AU1,$B$16:$AH$25,$T$13,FALSE),0)</f>
        <v>0</v>
      </c>
      <c r="AX2" s="84">
        <f>IFERROR(VLOOKUP(AU1,$B$16:$AH$25,$N$13,FALSE),0)</f>
        <v>0</v>
      </c>
      <c r="AY2" s="84">
        <f>IFERROR(VLOOKUP(AU1,$B$16:$AH$25,$O$13,FALSE),0)</f>
        <v>0</v>
      </c>
      <c r="AZ2" s="84">
        <f>IFERROR(VLOOKUP(AU1,$B$16:$AH$25,$P$13,FALSE),0)</f>
        <v>0</v>
      </c>
      <c r="BA2" s="85">
        <f>IFERROR(VLOOKUP(AU1,$B$16:$AH$25,$Q$13,FALSE),0)</f>
        <v>0</v>
      </c>
      <c r="BB2" s="83">
        <f>IFERROR(VLOOKUP(BB1,$B$16:$AH$25,$S$13,FALSE),0)</f>
        <v>0</v>
      </c>
      <c r="BC2" s="84">
        <f>IFERROR(VLOOKUP(BB1,$B$16:$AH$25,$M$13,FALSE),0)</f>
        <v>0</v>
      </c>
      <c r="BD2" s="84">
        <f>IFERROR(VLOOKUP(BB1,$B$16:$AH$25,$T$13,FALSE),0)</f>
        <v>0</v>
      </c>
      <c r="BE2" s="84">
        <f>IFERROR(VLOOKUP(BB1,$B$16:$AH$25,$N$13,FALSE),0)</f>
        <v>0</v>
      </c>
      <c r="BF2" s="84">
        <f>IFERROR(VLOOKUP(BB1,$B$16:$AH$25,$O$13,FALSE),0)</f>
        <v>0</v>
      </c>
      <c r="BG2" s="84">
        <f>IFERROR(VLOOKUP(BB1,$B$16:$AH$25,$P$13,FALSE),0)</f>
        <v>0</v>
      </c>
      <c r="BH2" s="85">
        <f>IFERROR(VLOOKUP(BB1,$B$16:$AH$25,$Q$13,FALSE),0)</f>
        <v>0</v>
      </c>
      <c r="BI2" s="83">
        <f>IFERROR(VLOOKUP(BI1,$B$16:$AH$25,$S$13,FALSE),0)</f>
        <v>0</v>
      </c>
      <c r="BJ2" s="84">
        <f>IFERROR(VLOOKUP(BI1,$B$16:$AH$25,$M$13,FALSE),0)</f>
        <v>0</v>
      </c>
      <c r="BK2" s="84">
        <f>IFERROR(VLOOKUP(BI1,$B$16:$AH$25,$T$13,FALSE),0)</f>
        <v>0</v>
      </c>
      <c r="BL2" s="84">
        <f>IFERROR(VLOOKUP(BI1,$B$16:$AH$25,$N$13,FALSE),0)</f>
        <v>0</v>
      </c>
      <c r="BM2" s="84">
        <f>IFERROR(VLOOKUP(BI1,$B$16:$AH$25,$O$13,FALSE),0)</f>
        <v>0</v>
      </c>
      <c r="BN2" s="84">
        <f>IFERROR(VLOOKUP(BI1,$B$16:$AH$25,$P$13,FALSE),0)</f>
        <v>0</v>
      </c>
      <c r="BO2" s="85">
        <f>IFERROR(VLOOKUP(BI1,$B$16:$AH$25,$Q$13,FALSE),0)</f>
        <v>0</v>
      </c>
      <c r="BP2" s="83">
        <f>IFERROR(VLOOKUP(BP1,$B$16:$AH$25,$S$13,FALSE),0)</f>
        <v>0</v>
      </c>
      <c r="BQ2" s="84">
        <f>IFERROR(VLOOKUP(BP1,$B$16:$AH$25,$M$13,FALSE),0)</f>
        <v>0</v>
      </c>
      <c r="BR2" s="84">
        <f>IFERROR(VLOOKUP(BP1,$B$16:$AH$25,$T$13,FALSE),0)</f>
        <v>0</v>
      </c>
      <c r="BS2" s="84">
        <f>IFERROR(VLOOKUP(BP1,$B$16:$AH$25,$N$13,FALSE),0)</f>
        <v>0</v>
      </c>
      <c r="BT2" s="84">
        <f>IFERROR(VLOOKUP(BP1,$B$16:$AH$25,$O$13,FALSE),0)</f>
        <v>0</v>
      </c>
      <c r="BU2" s="84">
        <f>IFERROR(VLOOKUP(BP1,$B$16:$AH$25,$P$13,FALSE),0)</f>
        <v>0</v>
      </c>
      <c r="BV2" s="85">
        <f>IFERROR(VLOOKUP(BP1,$B$16:$AH$25,$Q$13,FALSE),0)</f>
        <v>0</v>
      </c>
      <c r="BW2" s="83">
        <f>IFERROR(VLOOKUP(BW1,$B$16:$AH$25,$S$13,FALSE),0)</f>
        <v>0</v>
      </c>
      <c r="BX2" s="84">
        <f>IFERROR(VLOOKUP(BW1,$B$16:$AH$25,$M$13,FALSE),0)</f>
        <v>0</v>
      </c>
      <c r="BY2" s="84">
        <f>IFERROR(VLOOKUP(BW1,$B$16:$AH$25,$T$13,FALSE),0)</f>
        <v>0</v>
      </c>
      <c r="BZ2" s="84">
        <f>IFERROR(VLOOKUP(BW1,$B$16:$AH$25,$N$13,FALSE),0)</f>
        <v>0</v>
      </c>
      <c r="CA2" s="84">
        <f>IFERROR(VLOOKUP(BW1,$B$16:$AH$25,$O$13,FALSE),0)</f>
        <v>0</v>
      </c>
      <c r="CB2" s="84">
        <f>IFERROR(VLOOKUP(BW1,$B$16:$AH$25,$P$13,FALSE),0)</f>
        <v>0</v>
      </c>
      <c r="CC2" s="85">
        <f>IFERROR(VLOOKUP(BW1,$B$16:$AH$25,$Q$13,FALSE),0)</f>
        <v>0</v>
      </c>
      <c r="CD2" s="83">
        <f>IFERROR(VLOOKUP(CD1,$B$16:$AH$25,$S$13,FALSE),0)</f>
        <v>0</v>
      </c>
      <c r="CE2" s="84">
        <f>IFERROR(VLOOKUP(CD1,$B$16:$AH$25,$M$13,FALSE),0)</f>
        <v>0</v>
      </c>
      <c r="CF2" s="84">
        <f>IFERROR(VLOOKUP(CD1,$B$16:$AH$25,$T$13,FALSE),0)</f>
        <v>0</v>
      </c>
      <c r="CG2" s="84">
        <f>IFERROR(VLOOKUP(CD1,$B$16:$AH$25,$N$13,FALSE),0)</f>
        <v>0</v>
      </c>
      <c r="CH2" s="84">
        <f>IFERROR(VLOOKUP(CD1,$B$16:$AH$25,$O$13,FALSE),0)</f>
        <v>0</v>
      </c>
      <c r="CI2" s="84">
        <f>IFERROR(VLOOKUP(CD1,$B$16:$AH$25,$P$13,FALSE),0)</f>
        <v>0</v>
      </c>
      <c r="CJ2" s="85">
        <f>IFERROR(VLOOKUP(CD1,$B$16:$AH$25,$Q$13,FALSE),0)</f>
        <v>0</v>
      </c>
      <c r="CK2" s="83">
        <f>IFERROR(VLOOKUP(CK1,$B$16:$AH$25,$S$13,FALSE),0)</f>
        <v>0</v>
      </c>
      <c r="CL2" s="84">
        <f>IFERROR(VLOOKUP(CK1,$B$16:$AH$25,$M$13,FALSE),0)</f>
        <v>0</v>
      </c>
      <c r="CM2" s="84">
        <f>IFERROR(VLOOKUP(CK1,$B$16:$AH$25,$T$13,FALSE),0)</f>
        <v>0</v>
      </c>
      <c r="CN2" s="84">
        <f>IFERROR(VLOOKUP(CK1,$B$16:$AH$25,$N$13,FALSE),0)</f>
        <v>0</v>
      </c>
      <c r="CO2" s="84">
        <f>IFERROR(VLOOKUP(CK1,$B$16:$AH$25,$O$13,FALSE),0)</f>
        <v>0</v>
      </c>
      <c r="CP2" s="84">
        <f>IFERROR(VLOOKUP(CK1,$B$16:$AH$25,$P$13,FALSE),0)</f>
        <v>0</v>
      </c>
      <c r="CQ2" s="85">
        <f>IFERROR(VLOOKUP(CK1,$B$16:$AH$25,$Q$13,FALSE),0)</f>
        <v>0</v>
      </c>
      <c r="CR2" s="83">
        <f>IFERROR(VLOOKUP(CR1,$B$16:$AH$25,$S$13,FALSE),0)</f>
        <v>0</v>
      </c>
      <c r="CS2" s="84">
        <f>IFERROR(VLOOKUP(CR1,$B$16:$AH$25,$M$13,FALSE),0)</f>
        <v>0</v>
      </c>
      <c r="CT2" s="84">
        <f>IFERROR(VLOOKUP(CR1,$B$16:$AH$25,$T$13,FALSE),0)</f>
        <v>0</v>
      </c>
      <c r="CU2" s="84">
        <f>IFERROR(VLOOKUP(CR1,$B$16:$AH$25,$N$13,FALSE),0)</f>
        <v>0</v>
      </c>
      <c r="CV2" s="84">
        <f>IFERROR(VLOOKUP(CR1,$B$16:$AH$25,$O$13,FALSE),0)</f>
        <v>0</v>
      </c>
      <c r="CW2" s="84">
        <f>IFERROR(VLOOKUP(CR1,$B$16:$AH$25,$P$13,FALSE),0)</f>
        <v>0</v>
      </c>
      <c r="CX2" s="85">
        <f>IFERROR(VLOOKUP(CR1,$B$16:$AH$25,$Q$13,FALSE),0)</f>
        <v>0</v>
      </c>
      <c r="CY2" s="83">
        <f>IFERROR(VLOOKUP(CY1,$B$16:$AH$25,$S$13,FALSE),0)</f>
        <v>0</v>
      </c>
      <c r="CZ2" s="84">
        <f>IFERROR(VLOOKUP(CY1,$B$16:$AH$25,$M$13,FALSE),0)</f>
        <v>0</v>
      </c>
      <c r="DA2" s="84">
        <f>IFERROR(VLOOKUP(CY1,$B$16:$AH$25,$T$13,FALSE),0)</f>
        <v>0</v>
      </c>
      <c r="DB2" s="84">
        <f>IFERROR(VLOOKUP(CY1,$B$16:$AH$25,$N$13,FALSE),0)</f>
        <v>0</v>
      </c>
      <c r="DC2" s="84">
        <f>IFERROR(VLOOKUP(CY1,$B$16:$AH$25,$O$13,FALSE),0)</f>
        <v>0</v>
      </c>
      <c r="DD2" s="84">
        <f>IFERROR(VLOOKUP(CY1,$B$16:$AH$25,$P$13,FALSE),0)</f>
        <v>0</v>
      </c>
      <c r="DE2" s="85">
        <f>IFERROR(VLOOKUP(CY1,$B$16:$AH$25,$Q$13,FALSE),0)</f>
        <v>0</v>
      </c>
      <c r="DF2" s="83">
        <f>IFERROR(VLOOKUP(DF1,$B$16:$AH$25,$S$13,FALSE),0)</f>
        <v>0</v>
      </c>
      <c r="DG2" s="84">
        <f>IFERROR(VLOOKUP(DF1,$B$16:$AH$25,$M$13,FALSE),0)</f>
        <v>0</v>
      </c>
      <c r="DH2" s="84">
        <f>IFERROR(VLOOKUP(DF1,$B$16:$AH$25,$T$13,FALSE),0)</f>
        <v>0</v>
      </c>
      <c r="DI2" s="84">
        <f>IFERROR(VLOOKUP(DF1,$B$16:$AH$25,$N$13,FALSE),0)</f>
        <v>0</v>
      </c>
      <c r="DJ2" s="84">
        <f>IFERROR(VLOOKUP(DF1,$B$16:$AH$25,$O$13,FALSE),0)</f>
        <v>0</v>
      </c>
      <c r="DK2" s="84">
        <f>IFERROR(VLOOKUP(DF1,$B$16:$AH$25,$P$13,FALSE),0)</f>
        <v>0</v>
      </c>
      <c r="DL2" s="85">
        <f>IFERROR(VLOOKUP(DF1,$B$16:$AH$25,$Q$13,FALSE),0)</f>
        <v>0</v>
      </c>
      <c r="DM2" s="83">
        <f>IFERROR(VLOOKUP(DM1,$B$16:$AH$25,$S$13,FALSE),0)</f>
        <v>0</v>
      </c>
      <c r="DN2" s="84">
        <f>IFERROR(VLOOKUP(DM1,$B$16:$AH$25,$M$13,FALSE),0)</f>
        <v>0</v>
      </c>
      <c r="DO2" s="84">
        <f>IFERROR(VLOOKUP(DM1,$B$16:$AH$25,$T$13,FALSE),0)</f>
        <v>0</v>
      </c>
      <c r="DP2" s="84">
        <f>IFERROR(VLOOKUP(DM1,$B$16:$AH$25,$N$13,FALSE),0)</f>
        <v>0</v>
      </c>
      <c r="DQ2" s="84">
        <f>IFERROR(VLOOKUP(DM1,$B$16:$AH$25,$O$13,FALSE),0)</f>
        <v>0</v>
      </c>
      <c r="DR2" s="84">
        <f>IFERROR(VLOOKUP(DM1,$B$16:$AH$25,$P$13,FALSE),0)</f>
        <v>0</v>
      </c>
      <c r="DS2" s="85">
        <f>IFERROR(VLOOKUP(DM1,$B$16:$AH$25,$Q$13,FALSE),0)</f>
        <v>0</v>
      </c>
      <c r="DT2" s="83">
        <f>IFERROR(VLOOKUP(DT1,$B$16:$AH$25,$S$13,FALSE),0)</f>
        <v>0</v>
      </c>
      <c r="DU2" s="84">
        <f>IFERROR(VLOOKUP(DT1,$B$16:$AH$25,$M$13,FALSE),0)</f>
        <v>0</v>
      </c>
      <c r="DV2" s="84">
        <f>IFERROR(VLOOKUP(DT1,$B$16:$AH$25,$T$13,FALSE),0)</f>
        <v>0</v>
      </c>
      <c r="DW2" s="84">
        <f>IFERROR(VLOOKUP(DT1,$B$16:$AH$25,$N$13,FALSE),0)</f>
        <v>0</v>
      </c>
      <c r="DX2" s="84">
        <f>IFERROR(VLOOKUP(DT1,$B$16:$AH$25,$O$13,FALSE),0)</f>
        <v>0</v>
      </c>
      <c r="DY2" s="84">
        <f>IFERROR(VLOOKUP(DT1,$B$16:$AH$25,$P$13,FALSE),0)</f>
        <v>0</v>
      </c>
      <c r="DZ2" s="85">
        <f>IFERROR(VLOOKUP(DT1,$B$16:$AH$25,$Q$13,FALSE),0)</f>
        <v>0</v>
      </c>
      <c r="EA2" s="83">
        <f>IFERROR(VLOOKUP(EA1,$B$16:$AH$25,$S$13,FALSE),0)</f>
        <v>0</v>
      </c>
      <c r="EB2" s="84">
        <f>IFERROR(VLOOKUP(EA1,$B$16:$AH$25,$M$13,FALSE),0)</f>
        <v>0</v>
      </c>
      <c r="EC2" s="84">
        <f>IFERROR(VLOOKUP(EA1,$B$16:$AH$25,$T$13,FALSE),0)</f>
        <v>0</v>
      </c>
      <c r="ED2" s="84">
        <f>IFERROR(VLOOKUP(EA1,$B$16:$AH$25,$N$13,FALSE),0)</f>
        <v>0</v>
      </c>
      <c r="EE2" s="84">
        <f>IFERROR(VLOOKUP(EA1,$B$16:$AH$25,$O$13,FALSE),0)</f>
        <v>0</v>
      </c>
      <c r="EF2" s="84">
        <f>IFERROR(VLOOKUP(EA1,$B$16:$AH$25,$P$13,FALSE),0)</f>
        <v>0</v>
      </c>
      <c r="EG2" s="85">
        <f>IFERROR(VLOOKUP(EA1,$B$16:$AH$25,$Q$13,FALSE),0)</f>
        <v>0</v>
      </c>
      <c r="EH2" s="83">
        <f>IFERROR(VLOOKUP(EH1,$B$16:$AH$25,$S$13,FALSE),0)</f>
        <v>0</v>
      </c>
      <c r="EI2" s="84">
        <f>IFERROR(VLOOKUP(EH1,$B$16:$AH$25,$M$13,FALSE),0)</f>
        <v>0</v>
      </c>
      <c r="EJ2" s="84">
        <f>IFERROR(VLOOKUP(EH1,$B$16:$AH$25,$T$13,FALSE),0)</f>
        <v>0</v>
      </c>
      <c r="EK2" s="84">
        <f>IFERROR(VLOOKUP(EH1,$B$16:$AH$25,$N$13,FALSE),0)</f>
        <v>0</v>
      </c>
      <c r="EL2" s="84">
        <f>IFERROR(VLOOKUP(EH1,$B$16:$AH$25,$O$13,FALSE),0)</f>
        <v>0</v>
      </c>
      <c r="EM2" s="84">
        <f>IFERROR(VLOOKUP(EH1,$B$16:$AH$25,$P$13,FALSE),0)</f>
        <v>0</v>
      </c>
      <c r="EN2" s="85">
        <f>IFERROR(VLOOKUP(EH1,$B$16:$AH$25,$Q$13,FALSE),0)</f>
        <v>0</v>
      </c>
      <c r="EO2" s="83">
        <f>IFERROR(VLOOKUP(EO1,$B$16:$AH$25,$S$13,FALSE),0)</f>
        <v>0</v>
      </c>
      <c r="EP2" s="84">
        <f>IFERROR(VLOOKUP(EO1,$B$16:$AH$25,$M$13,FALSE),0)</f>
        <v>0</v>
      </c>
      <c r="EQ2" s="84">
        <f>IFERROR(VLOOKUP(EO1,$B$16:$AH$25,$T$13,FALSE),0)</f>
        <v>0</v>
      </c>
      <c r="ER2" s="84">
        <f>IFERROR(VLOOKUP(EO1,$B$16:$AH$25,$N$13,FALSE),0)</f>
        <v>0</v>
      </c>
      <c r="ES2" s="84">
        <f>IFERROR(VLOOKUP(EO1,$B$16:$AH$25,$O$13,FALSE),0)</f>
        <v>0</v>
      </c>
      <c r="ET2" s="84">
        <f>IFERROR(VLOOKUP(EO1,$B$16:$AH$25,$P$13,FALSE),0)</f>
        <v>0</v>
      </c>
      <c r="EU2" s="85">
        <f>IFERROR(VLOOKUP(EO1,$B$16:$AH$25,$Q$13,FALSE),0)</f>
        <v>0</v>
      </c>
      <c r="EV2" s="83">
        <f>IFERROR(VLOOKUP(EV1,$B$16:$AH$25,$S$13,FALSE),0)</f>
        <v>0</v>
      </c>
      <c r="EW2" s="84">
        <f>IFERROR(VLOOKUP(EV1,$B$16:$AH$25,$M$13,FALSE),0)</f>
        <v>0</v>
      </c>
      <c r="EX2" s="84">
        <f>IFERROR(VLOOKUP(EV1,$B$16:$AH$25,$T$13,FALSE),0)</f>
        <v>0</v>
      </c>
      <c r="EY2" s="84">
        <f>IFERROR(VLOOKUP(EV1,$B$16:$AH$25,$N$13,FALSE),0)</f>
        <v>0</v>
      </c>
      <c r="EZ2" s="84">
        <f>IFERROR(VLOOKUP(EV1,$B$16:$AH$25,$O$13,FALSE),0)</f>
        <v>0</v>
      </c>
      <c r="FA2" s="84">
        <f>IFERROR(VLOOKUP(EV1,$B$16:$AH$25,$P$13,FALSE),0)</f>
        <v>0</v>
      </c>
      <c r="FB2" s="85">
        <f>IFERROR(VLOOKUP(EV1,$B$16:$AH$25,$Q$13,FALSE),0)</f>
        <v>0</v>
      </c>
      <c r="FC2" s="83">
        <f>IFERROR(VLOOKUP(FC1,$B$16:$AH$25,$S$13,FALSE),0)</f>
        <v>0</v>
      </c>
      <c r="FD2" s="84">
        <f>IFERROR(VLOOKUP(FC1,$B$16:$AH$25,$M$13,FALSE),0)</f>
        <v>0</v>
      </c>
      <c r="FE2" s="84">
        <f>IFERROR(VLOOKUP(FC1,$B$16:$AH$25,$T$13,FALSE),0)</f>
        <v>0</v>
      </c>
      <c r="FF2" s="84">
        <f>IFERROR(VLOOKUP(FC1,$B$16:$AH$25,$N$13,FALSE),0)</f>
        <v>0</v>
      </c>
      <c r="FG2" s="84">
        <f>IFERROR(VLOOKUP(FC1,$B$16:$AH$25,$O$13,FALSE),0)</f>
        <v>0</v>
      </c>
      <c r="FH2" s="84">
        <f>IFERROR(VLOOKUP(FC1,$B$16:$AH$25,$P$13,FALSE),0)</f>
        <v>0</v>
      </c>
      <c r="FI2" s="85">
        <f>IFERROR(VLOOKUP(FC1,$B$16:$AH$25,$Q$13,FALSE),0)</f>
        <v>0</v>
      </c>
      <c r="FJ2" s="83">
        <f>IFERROR(VLOOKUP(FJ1,$B$16:$AH$25,$S$13,FALSE),0)</f>
        <v>0</v>
      </c>
      <c r="FK2" s="84">
        <f>IFERROR(VLOOKUP(FJ1,$B$16:$AH$25,$M$13,FALSE),0)</f>
        <v>0</v>
      </c>
      <c r="FL2" s="84">
        <f>IFERROR(VLOOKUP(FJ1,$B$16:$AH$25,$T$13,FALSE),0)</f>
        <v>0</v>
      </c>
      <c r="FM2" s="84">
        <f>IFERROR(VLOOKUP(FJ1,$B$16:$AH$25,$N$13,FALSE),0)</f>
        <v>0</v>
      </c>
      <c r="FN2" s="84">
        <f>IFERROR(VLOOKUP(FJ1,$B$16:$AH$25,$O$13,FALSE),0)</f>
        <v>0</v>
      </c>
      <c r="FO2" s="84">
        <f>IFERROR(VLOOKUP(FJ1,$B$16:$AH$25,$P$13,FALSE),0)</f>
        <v>0</v>
      </c>
      <c r="FP2" s="85">
        <f>IFERROR(VLOOKUP(FJ1,$B$16:$AH$25,$Q$13,FALSE),0)</f>
        <v>0</v>
      </c>
      <c r="FQ2" s="83">
        <f>IFERROR(VLOOKUP(FQ1,$B$16:$AH$25,$S$13,FALSE),0)</f>
        <v>0</v>
      </c>
      <c r="FR2" s="84">
        <f>IFERROR(VLOOKUP(FQ1,$B$16:$AH$25,$M$13,FALSE),0)</f>
        <v>0</v>
      </c>
      <c r="FS2" s="84">
        <f>IFERROR(VLOOKUP(FQ1,$B$16:$AH$25,$T$13,FALSE),0)</f>
        <v>0</v>
      </c>
      <c r="FT2" s="84">
        <f>IFERROR(VLOOKUP(FQ1,$B$16:$AH$25,$N$13,FALSE),0)</f>
        <v>0</v>
      </c>
      <c r="FU2" s="84">
        <f>IFERROR(VLOOKUP(FQ1,$B$16:$AH$25,$O$13,FALSE),0)</f>
        <v>0</v>
      </c>
      <c r="FV2" s="84">
        <f>IFERROR(VLOOKUP(FQ1,$B$16:$AH$25,$P$13,FALSE),0)</f>
        <v>0</v>
      </c>
      <c r="FW2" s="85">
        <f>IFERROR(VLOOKUP(FQ1,$B$16:$AH$25,$Q$13,FALSE),0)</f>
        <v>0</v>
      </c>
      <c r="FX2" s="83">
        <f>IFERROR(VLOOKUP(FX1,$B$16:$AH$25,$S$13,FALSE),0)</f>
        <v>0</v>
      </c>
      <c r="FY2" s="84">
        <f>IFERROR(VLOOKUP(FX1,$B$16:$AH$25,$M$13,FALSE),0)</f>
        <v>0</v>
      </c>
      <c r="FZ2" s="84">
        <f>IFERROR(VLOOKUP(FX1,$B$16:$AH$25,$T$13,FALSE),0)</f>
        <v>0</v>
      </c>
      <c r="GA2" s="84">
        <f>IFERROR(VLOOKUP(FX1,$B$16:$AH$25,$N$13,FALSE),0)</f>
        <v>0</v>
      </c>
      <c r="GB2" s="84">
        <f>IFERROR(VLOOKUP(FX1,$B$16:$AH$25,$O$13,FALSE),0)</f>
        <v>0</v>
      </c>
      <c r="GC2" s="84">
        <f>IFERROR(VLOOKUP(FX1,$B$16:$AH$25,$P$13,FALSE),0)</f>
        <v>0</v>
      </c>
      <c r="GD2" s="85">
        <f>IFERROR(VLOOKUP(FX1,$B$16:$AH$25,$Q$13,FALSE),0)</f>
        <v>0</v>
      </c>
      <c r="GE2" s="83">
        <f>IFERROR(VLOOKUP(GE1,$B$16:$AH$25,$S$13,FALSE),0)</f>
        <v>0</v>
      </c>
      <c r="GF2" s="84">
        <f>IFERROR(VLOOKUP(GE1,$B$16:$AH$25,$M$13,FALSE),0)</f>
        <v>0</v>
      </c>
      <c r="GG2" s="84">
        <f>IFERROR(VLOOKUP(GE1,$B$16:$AH$25,$T$13,FALSE),0)</f>
        <v>0</v>
      </c>
      <c r="GH2" s="84">
        <f>IFERROR(VLOOKUP(GE1,$B$16:$AH$25,$N$13,FALSE),0)</f>
        <v>0</v>
      </c>
      <c r="GI2" s="84">
        <f>IFERROR(VLOOKUP(GE1,$B$16:$AH$25,$O$13,FALSE),0)</f>
        <v>0</v>
      </c>
      <c r="GJ2" s="84">
        <f>IFERROR(VLOOKUP(GE1,$B$16:$AH$25,$P$13,FALSE),0)</f>
        <v>0</v>
      </c>
      <c r="GK2" s="85">
        <f>IFERROR(VLOOKUP(GE1,$B$16:$AH$25,$Q$13,FALSE),0)</f>
        <v>0</v>
      </c>
      <c r="GL2" s="83">
        <f>IFERROR(VLOOKUP(GL1,$B$16:$AH$25,$S$13,FALSE),0)</f>
        <v>0</v>
      </c>
      <c r="GM2" s="84">
        <f>IFERROR(VLOOKUP(GL1,$B$16:$AH$25,$M$13,FALSE),0)</f>
        <v>0</v>
      </c>
      <c r="GN2" s="84">
        <f>IFERROR(VLOOKUP(GL1,$B$16:$AH$25,$T$13,FALSE),0)</f>
        <v>0</v>
      </c>
      <c r="GO2" s="84">
        <f>IFERROR(VLOOKUP(GL1,$B$16:$AH$25,$N$13,FALSE),0)</f>
        <v>0</v>
      </c>
      <c r="GP2" s="84">
        <f>IFERROR(VLOOKUP(GL1,$B$16:$AH$25,$O$13,FALSE),0)</f>
        <v>0</v>
      </c>
      <c r="GQ2" s="84">
        <f>IFERROR(VLOOKUP(GL1,$B$16:$AH$25,$P$13,FALSE),0)</f>
        <v>0</v>
      </c>
      <c r="GR2" s="85">
        <f>IFERROR(VLOOKUP(GL1,$B$16:$AH$25,$Q$13,FALSE),0)</f>
        <v>0</v>
      </c>
      <c r="GS2" s="83">
        <f>IFERROR(VLOOKUP(GS1,$B$16:$AH$25,$S$13,FALSE),0)</f>
        <v>0</v>
      </c>
      <c r="GT2" s="84">
        <f>IFERROR(VLOOKUP(GS1,$B$16:$AH$25,$M$13,FALSE),0)</f>
        <v>0</v>
      </c>
      <c r="GU2" s="84">
        <f>IFERROR(VLOOKUP(GS1,$B$16:$AH$25,$T$13,FALSE),0)</f>
        <v>0</v>
      </c>
      <c r="GV2" s="84">
        <f>IFERROR(VLOOKUP(GS1,$B$16:$AH$25,$N$13,FALSE),0)</f>
        <v>0</v>
      </c>
      <c r="GW2" s="84">
        <f>IFERROR(VLOOKUP(GS1,$B$16:$AH$25,$O$13,FALSE),0)</f>
        <v>0</v>
      </c>
      <c r="GX2" s="84">
        <f>IFERROR(VLOOKUP(GS1,$B$16:$AH$25,$P$13,FALSE),0)</f>
        <v>0</v>
      </c>
      <c r="GY2" s="85">
        <f>IFERROR(VLOOKUP(GS1,$B$16:$AH$25,$Q$13,FALSE),0)</f>
        <v>0</v>
      </c>
      <c r="GZ2" s="83">
        <f>IFERROR(VLOOKUP(GZ1,$B$16:$AH$25,$S$13,FALSE),0)</f>
        <v>0</v>
      </c>
      <c r="HA2" s="84">
        <f>IFERROR(VLOOKUP(GZ1,$B$16:$AH$25,$M$13,FALSE),0)</f>
        <v>0</v>
      </c>
      <c r="HB2" s="84">
        <f>IFERROR(VLOOKUP(GZ1,$B$16:$AH$25,$T$13,FALSE),0)</f>
        <v>0</v>
      </c>
      <c r="HC2" s="84">
        <f>IFERROR(VLOOKUP(GZ1,$B$16:$AH$25,$N$13,FALSE),0)</f>
        <v>0</v>
      </c>
      <c r="HD2" s="84">
        <f>IFERROR(VLOOKUP(GZ1,$B$16:$AH$25,$O$13,FALSE),0)</f>
        <v>0</v>
      </c>
      <c r="HE2" s="84">
        <f>IFERROR(VLOOKUP(GZ1,$B$16:$AH$25,$P$13,FALSE),0)</f>
        <v>0</v>
      </c>
      <c r="HF2" s="85">
        <f>IFERROR(VLOOKUP(GZ1,$B$16:$AH$25,$Q$13,FALSE),0)</f>
        <v>0</v>
      </c>
      <c r="HG2" s="83">
        <f>IFERROR(VLOOKUP(HG1,$B$16:$AH$25,$S$13,FALSE),0)</f>
        <v>0</v>
      </c>
      <c r="HH2" s="84">
        <f>IFERROR(VLOOKUP(HG1,$B$16:$AH$25,$M$13,FALSE),0)</f>
        <v>0</v>
      </c>
      <c r="HI2" s="84">
        <f>IFERROR(VLOOKUP(HG1,$B$16:$AH$25,$T$13,FALSE),0)</f>
        <v>0</v>
      </c>
      <c r="HJ2" s="84">
        <f>IFERROR(VLOOKUP(HG1,$B$16:$AH$25,$N$13,FALSE),0)</f>
        <v>0</v>
      </c>
      <c r="HK2" s="84">
        <f>IFERROR(VLOOKUP(HG1,$B$16:$AH$25,$O$13,FALSE),0)</f>
        <v>0</v>
      </c>
      <c r="HL2" s="84">
        <f>IFERROR(VLOOKUP(HG1,$B$16:$AH$25,$P$13,FALSE),0)</f>
        <v>0</v>
      </c>
      <c r="HM2" s="85">
        <f>IFERROR(VLOOKUP(HG1,$B$16:$AH$25,$Q$13,FALSE),0)</f>
        <v>0</v>
      </c>
      <c r="HN2" s="80"/>
      <c r="HO2" s="80"/>
    </row>
    <row r="3" spans="1:223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41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Y7" s="264"/>
      <c r="Z7" s="264"/>
      <c r="AA7" s="264"/>
      <c r="AB7" s="264"/>
      <c r="AI7" s="80">
        <v>236</v>
      </c>
      <c r="AN7" s="1"/>
      <c r="AO7" s="1"/>
      <c r="AP7" s="1"/>
      <c r="AQ7" s="1"/>
      <c r="AR7" s="1">
        <f>IFERROR(VLOOKUP(AN1,$B$16:$AH$25,MATCH("SUBTOTAL SALIDA DE ALMACEN",15:15,0)-1,FALSE),0)</f>
        <v>0</v>
      </c>
      <c r="AS7" s="1"/>
      <c r="AT7" s="1"/>
      <c r="AU7" s="1"/>
      <c r="AV7" s="1"/>
      <c r="AW7" s="1"/>
      <c r="AX7" s="1"/>
      <c r="AY7" s="1">
        <f>IFERROR(VLOOKUP(AU1,$B$16:$AH$25,MATCH("SUBTOTAL SALIDA DE ALMACEN",15:15,0)-1,FALSE),0)</f>
        <v>0</v>
      </c>
      <c r="AZ7" s="1"/>
      <c r="BA7" s="1"/>
      <c r="BB7" s="1"/>
      <c r="BC7" s="1"/>
      <c r="BD7" s="1"/>
      <c r="BE7" s="1"/>
      <c r="BF7" s="1">
        <f>IFERROR(VLOOKUP(BB1,$B$16:$AH$25,MATCH("SUBTOTAL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IFERROR(VLOOKUP(BI1,$B$16:$AH$25,MATCH("SUBTOTAL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IFERROR(VLOOKUP(BP1,$B$16:$AH$25,MATCH("SUBTOTAL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IFERROR(VLOOKUP(BW1,$B$16:$AH$25,MATCH("SUBTOTAL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IFERROR(VLOOKUP(CD1,$B$16:$AH$25,MATCH("SUBTOTAL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IFERROR(VLOOKUP(CK1,$B$16:$AH$25,MATCH("SUBTOTAL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IFERROR(VLOOKUP(CR1,$B$16:$AH$25,MATCH("SUBTOTAL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IFERROR(VLOOKUP(CY1,$B$16:$AH$25,MATCH("SUBTOTAL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IFERROR(VLOOKUP(DF1,$B$16:$AH$25,MATCH("SUBTOTAL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IFERROR(VLOOKUP(DM1,$B$16:$AH$25,MATCH("SUBTOTAL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IFERROR(VLOOKUP(DT1,$B$16:$AH$25,MATCH("SUBTOTAL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IFERROR(VLOOKUP(EA1,$B$16:$AH$25,MATCH("SUBTOTAL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IFERROR(VLOOKUP(EH1,$B$16:$AH$25,MATCH("SUBTOTAL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IFERROR(VLOOKUP(EO1,$B$16:$AH$25,MATCH("SUBTOTAL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IFERROR(VLOOKUP(EV1,$B$16:$AH$25,MATCH("SUBTOTAL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IFERROR(VLOOKUP(FC1,$B$16:$AH$25,MATCH("SUBTOTAL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IFERROR(VLOOKUP(FJ1,$B$16:$AH$25,MATCH("SUBTOTAL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IFERROR(VLOOKUP(FQ1,$B$16:$AH$25,MATCH("SUBTOTAL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IFERROR(VLOOKUP(FX1,$B$16:$AH$25,MATCH("SUBTOTAL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IFERROR(VLOOKUP(GE1,$B$16:$AH$25,MATCH("SUBTOTAL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IFERROR(VLOOKUP(GL1,$B$16:$AH$25,MATCH("SUBTOTAL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IFERROR(VLOOKUP(GS1,$B$16:$AH$25,MATCH("SUBTOTAL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IFERROR(VLOOKUP(GZ1,$B$16:$AH$25,MATCH("SUBTOTAL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IFERROR(VLOOKUP(HG1,$B$16:$AH$25,MATCH("SUBTOTAL SALIDA DE ALMACEN",15:15,0)-1,FALSE),0)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N8" s="1"/>
      <c r="AO8" s="1"/>
      <c r="AP8" s="1"/>
      <c r="AQ8" s="1"/>
      <c r="AR8" s="1" t="s">
        <v>224</v>
      </c>
      <c r="AS8" s="1"/>
      <c r="AT8" s="1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</row>
    <row r="9" spans="1:223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3" ht="15" x14ac:dyDescent="0.2">
      <c r="A10" s="6" t="s">
        <v>207</v>
      </c>
      <c r="B10" s="6"/>
      <c r="D10" s="120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3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3" x14ac:dyDescent="0.25">
      <c r="A12" s="6" t="s">
        <v>4</v>
      </c>
      <c r="B12" s="6"/>
      <c r="D12" s="92"/>
      <c r="L12" s="10"/>
      <c r="M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Z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/>
      <c r="AB13" s="2"/>
      <c r="AC13" s="2">
        <f>+Z13+1</f>
        <v>26</v>
      </c>
      <c r="AD13" s="2">
        <f t="shared" si="3"/>
        <v>27</v>
      </c>
      <c r="AE13" s="2">
        <f t="shared" si="3"/>
        <v>28</v>
      </c>
      <c r="AF13" s="2">
        <f t="shared" si="3"/>
        <v>29</v>
      </c>
      <c r="AG13" s="2">
        <f t="shared" si="3"/>
        <v>30</v>
      </c>
      <c r="AH13" s="2">
        <f t="shared" si="3"/>
        <v>31</v>
      </c>
      <c r="AI13" s="2">
        <f t="shared" si="3"/>
        <v>32</v>
      </c>
      <c r="AJ13" s="2">
        <f t="shared" si="3"/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</row>
    <row r="14" spans="1:223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319"/>
      <c r="J15" s="135"/>
      <c r="K15" s="143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0"/>
      <c r="AG15" s="11" t="s">
        <v>16</v>
      </c>
      <c r="AH15" s="11" t="s">
        <v>17</v>
      </c>
      <c r="AI15" s="294"/>
      <c r="AN15" s="18"/>
      <c r="AO15" s="18"/>
      <c r="AP15" s="18"/>
      <c r="AQ15" s="18"/>
      <c r="AR15" s="18"/>
      <c r="AS15" s="18"/>
      <c r="AT15" s="18"/>
    </row>
    <row r="16" spans="1:223" s="16" customFormat="1" ht="22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 t="shared" ref="O16:O25" si="5"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95"/>
      <c r="AF16" s="14"/>
      <c r="AG16" s="17">
        <f t="shared" ref="AG16:AG25" si="6">SUM(V16:AF16)</f>
        <v>0</v>
      </c>
      <c r="AH16" s="17">
        <f t="shared" ref="AH16:AH25" si="7">+U16-AG16</f>
        <v>0</v>
      </c>
      <c r="AI16" s="295">
        <f>AG16-N16</f>
        <v>0</v>
      </c>
      <c r="AN16" s="18"/>
      <c r="AO16" s="18"/>
      <c r="AP16" s="18"/>
      <c r="AQ16" s="18"/>
      <c r="AR16" s="18"/>
      <c r="AS16" s="18"/>
      <c r="AT16" s="18"/>
    </row>
    <row r="17" spans="1:35" s="18" customFormat="1" ht="20.2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si="5"/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95"/>
      <c r="AF17" s="14"/>
      <c r="AG17" s="17">
        <f t="shared" si="6"/>
        <v>0</v>
      </c>
      <c r="AH17" s="19">
        <f t="shared" si="7"/>
        <v>0</v>
      </c>
      <c r="AI17" s="295">
        <f t="shared" ref="AI17:AI25" si="12">AG17-N17</f>
        <v>0</v>
      </c>
    </row>
    <row r="18" spans="1:35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5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5"/>
      <c r="AD18" s="95"/>
      <c r="AE18" s="95"/>
      <c r="AF18" s="14"/>
      <c r="AG18" s="17">
        <f t="shared" si="6"/>
        <v>0</v>
      </c>
      <c r="AH18" s="19">
        <f t="shared" si="7"/>
        <v>0</v>
      </c>
      <c r="AI18" s="295">
        <f t="shared" si="12"/>
        <v>0</v>
      </c>
    </row>
    <row r="19" spans="1:35" s="18" customFormat="1" ht="13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5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5"/>
      <c r="AD19" s="95"/>
      <c r="AE19" s="95"/>
      <c r="AF19" s="14"/>
      <c r="AG19" s="17">
        <f t="shared" si="6"/>
        <v>0</v>
      </c>
      <c r="AH19" s="19">
        <f t="shared" si="7"/>
        <v>0</v>
      </c>
      <c r="AI19" s="295">
        <f t="shared" si="12"/>
        <v>0</v>
      </c>
    </row>
    <row r="20" spans="1:35" s="18" customFormat="1" ht="17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5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211"/>
      <c r="W20" s="98"/>
      <c r="X20" s="98"/>
      <c r="Y20" s="98"/>
      <c r="Z20" s="98"/>
      <c r="AA20" s="98"/>
      <c r="AB20" s="98"/>
      <c r="AC20" s="95"/>
      <c r="AD20" s="95"/>
      <c r="AE20" s="95"/>
      <c r="AF20" s="14"/>
      <c r="AG20" s="17">
        <f t="shared" si="6"/>
        <v>0</v>
      </c>
      <c r="AH20" s="19">
        <f t="shared" si="7"/>
        <v>0</v>
      </c>
      <c r="AI20" s="295">
        <f t="shared" si="12"/>
        <v>0</v>
      </c>
    </row>
    <row r="21" spans="1:35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5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95"/>
      <c r="AF21" s="14"/>
      <c r="AG21" s="17">
        <f t="shared" si="6"/>
        <v>0</v>
      </c>
      <c r="AH21" s="19">
        <f t="shared" si="7"/>
        <v>0</v>
      </c>
      <c r="AI21" s="295">
        <f t="shared" si="12"/>
        <v>0</v>
      </c>
    </row>
    <row r="22" spans="1:35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5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14"/>
      <c r="AG22" s="17">
        <f t="shared" si="6"/>
        <v>0</v>
      </c>
      <c r="AH22" s="19">
        <f t="shared" si="7"/>
        <v>0</v>
      </c>
      <c r="AI22" s="295">
        <f t="shared" si="12"/>
        <v>0</v>
      </c>
    </row>
    <row r="23" spans="1:35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5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14"/>
      <c r="AG23" s="17">
        <f t="shared" si="6"/>
        <v>0</v>
      </c>
      <c r="AH23" s="19">
        <f t="shared" si="7"/>
        <v>0</v>
      </c>
      <c r="AI23" s="295">
        <f t="shared" si="12"/>
        <v>0</v>
      </c>
    </row>
    <row r="24" spans="1:35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5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14"/>
      <c r="AG24" s="17">
        <f t="shared" si="6"/>
        <v>0</v>
      </c>
      <c r="AH24" s="19">
        <f t="shared" si="7"/>
        <v>0</v>
      </c>
      <c r="AI24" s="295">
        <f t="shared" si="12"/>
        <v>0</v>
      </c>
    </row>
    <row r="25" spans="1:35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5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7">
        <f t="shared" si="6"/>
        <v>0</v>
      </c>
      <c r="AH25" s="19">
        <f t="shared" si="7"/>
        <v>0</v>
      </c>
      <c r="AI25" s="295">
        <f t="shared" si="12"/>
        <v>0</v>
      </c>
    </row>
    <row r="26" spans="1:35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5" s="18" customFormat="1" x14ac:dyDescent="0.25">
      <c r="A27" s="177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5" s="18" customFormat="1" ht="13.5" thickBot="1" x14ac:dyDescent="0.3">
      <c r="A28" s="186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5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</row>
    <row r="30" spans="1:35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5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5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6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6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6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N35" s="1"/>
      <c r="AO35" s="1"/>
      <c r="AP35" s="1"/>
      <c r="AQ35" s="1"/>
      <c r="AR35" s="1"/>
      <c r="AS35" s="1"/>
      <c r="AT35" s="1"/>
    </row>
    <row r="36" spans="3:46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N36" s="1"/>
      <c r="AO36" s="1"/>
      <c r="AP36" s="1"/>
      <c r="AQ36" s="1"/>
      <c r="AR36" s="1"/>
      <c r="AS36" s="1"/>
      <c r="AT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3:B25 E15:L25 S16:S25 V15:AF25" name="Rango1"/>
    <protectedRange sqref="Q7:Q10" name="Rango1_3_1_1"/>
    <protectedRange sqref="D7:D10 D12 O7:P10" name="Rango1_3_2"/>
    <protectedRange sqref="D11" name="Rango1_3_1"/>
    <protectedRange sqref="B22" name="Rango1_3"/>
    <protectedRange sqref="B16:B21" name="Rango1_2_1"/>
  </protectedRanges>
  <mergeCells count="227">
    <mergeCell ref="A1:D5"/>
    <mergeCell ref="E1:N2"/>
    <mergeCell ref="O1:Q1"/>
    <mergeCell ref="AN1:AT1"/>
    <mergeCell ref="AU1:BA1"/>
    <mergeCell ref="BB1:BH1"/>
    <mergeCell ref="E3:N4"/>
    <mergeCell ref="O3:Q3"/>
    <mergeCell ref="O4:Q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  <mergeCell ref="GZ1:HF1"/>
    <mergeCell ref="HG1:HM1"/>
    <mergeCell ref="O2:Q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HM4:HM6"/>
    <mergeCell ref="E5:G5"/>
    <mergeCell ref="H5:N5"/>
    <mergeCell ref="O5:Q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A26:D26"/>
    <mergeCell ref="N32:O32"/>
    <mergeCell ref="P32:Q32"/>
    <mergeCell ref="N33:Q33"/>
    <mergeCell ref="E14:I14"/>
    <mergeCell ref="J14:L14"/>
    <mergeCell ref="M14:O14"/>
    <mergeCell ref="P14:Q14"/>
    <mergeCell ref="U14:AH14"/>
  </mergeCells>
  <conditionalFormatting sqref="D7">
    <cfRule type="duplicateValues" dxfId="530" priority="3"/>
  </conditionalFormatting>
  <conditionalFormatting sqref="O7">
    <cfRule type="duplicateValues" dxfId="529" priority="2"/>
  </conditionalFormatting>
  <conditionalFormatting sqref="O8">
    <cfRule type="duplicateValues" dxfId="528" priority="12"/>
  </conditionalFormatting>
  <conditionalFormatting sqref="O10">
    <cfRule type="duplicateValues" dxfId="527" priority="1"/>
  </conditionalFormatting>
  <conditionalFormatting sqref="T16:AH25">
    <cfRule type="cellIs" dxfId="526" priority="7" operator="equal">
      <formula>0</formula>
    </cfRule>
  </conditionalFormatting>
  <conditionalFormatting sqref="AH16:AH25">
    <cfRule type="cellIs" dxfId="525" priority="6" operator="lessThan">
      <formula>0</formula>
    </cfRule>
  </conditionalFormatting>
  <conditionalFormatting sqref="AI16:AI25">
    <cfRule type="cellIs" dxfId="524" priority="4" operator="lessThan">
      <formula>0</formula>
    </cfRule>
    <cfRule type="cellIs" dxfId="523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7030A0"/>
  </sheetPr>
  <dimension ref="A1:ID38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T24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" style="1" customWidth="1"/>
    <col min="6" max="6" width="5.42578125" style="1" customWidth="1"/>
    <col min="7" max="7" width="5.85546875" style="1" customWidth="1"/>
    <col min="8" max="8" width="4.85546875" style="1" customWidth="1"/>
    <col min="9" max="9" width="5.42578125" style="1" customWidth="1"/>
    <col min="10" max="10" width="5.8554687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6" width="6.5703125" style="1" customWidth="1"/>
    <col min="27" max="27" width="5.5703125" style="1" customWidth="1"/>
    <col min="28" max="42" width="4.5703125" style="1" customWidth="1"/>
    <col min="43" max="43" width="5" style="1" customWidth="1"/>
    <col min="44" max="46" width="4.5703125" style="1" customWidth="1"/>
    <col min="47" max="47" width="4.42578125" style="1" customWidth="1"/>
    <col min="48" max="48" width="11.42578125" style="1" customWidth="1"/>
    <col min="49" max="49" width="10.5703125" style="1" customWidth="1"/>
    <col min="50" max="51" width="11.42578125" style="1"/>
    <col min="52" max="52" width="15" style="1" bestFit="1" customWidth="1"/>
    <col min="53" max="53" width="12.42578125" style="1" bestFit="1" customWidth="1"/>
    <col min="54" max="54" width="20.5703125" style="1" bestFit="1" customWidth="1"/>
    <col min="55" max="57" width="11.42578125" style="1"/>
    <col min="58" max="59" width="12.42578125" style="1" customWidth="1"/>
    <col min="60" max="16384" width="11.42578125" style="1"/>
  </cols>
  <sheetData>
    <row r="1" spans="1:238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X1" s="80"/>
      <c r="AY1" s="80" t="s">
        <v>0</v>
      </c>
      <c r="AZ1" s="80" t="s">
        <v>200</v>
      </c>
      <c r="BA1" s="80" t="s">
        <v>1</v>
      </c>
      <c r="BB1" s="82" t="s">
        <v>25</v>
      </c>
      <c r="BC1" s="368">
        <f>'CODIGOS DE MATERIAL'!$A$3</f>
        <v>1000157</v>
      </c>
      <c r="BD1" s="369"/>
      <c r="BE1" s="369"/>
      <c r="BF1" s="369"/>
      <c r="BG1" s="369"/>
      <c r="BH1" s="369"/>
      <c r="BI1" s="370"/>
      <c r="BJ1" s="368">
        <f>'CODIGOS DE MATERIAL'!$A$4</f>
        <v>1000156</v>
      </c>
      <c r="BK1" s="369"/>
      <c r="BL1" s="369"/>
      <c r="BM1" s="369"/>
      <c r="BN1" s="369"/>
      <c r="BO1" s="369"/>
      <c r="BP1" s="370"/>
      <c r="BQ1" s="368">
        <f>'CODIGOS DE MATERIAL'!$A$5</f>
        <v>1000181</v>
      </c>
      <c r="BR1" s="369"/>
      <c r="BS1" s="369"/>
      <c r="BT1" s="369"/>
      <c r="BU1" s="369"/>
      <c r="BV1" s="369"/>
      <c r="BW1" s="370"/>
      <c r="BX1" s="368">
        <f>'CODIGOS DE MATERIAL'!$A$6</f>
        <v>1000185</v>
      </c>
      <c r="BY1" s="369"/>
      <c r="BZ1" s="369"/>
      <c r="CA1" s="369"/>
      <c r="CB1" s="369"/>
      <c r="CC1" s="369"/>
      <c r="CD1" s="370"/>
      <c r="CE1" s="368">
        <f>'CODIGOS DE MATERIAL'!$A$7</f>
        <v>1000184</v>
      </c>
      <c r="CF1" s="369"/>
      <c r="CG1" s="369"/>
      <c r="CH1" s="369"/>
      <c r="CI1" s="369"/>
      <c r="CJ1" s="369"/>
      <c r="CK1" s="370"/>
      <c r="CL1" s="368">
        <f>'CODIGOS DE MATERIAL'!$A$8</f>
        <v>1000870</v>
      </c>
      <c r="CM1" s="369"/>
      <c r="CN1" s="369"/>
      <c r="CO1" s="369"/>
      <c r="CP1" s="369"/>
      <c r="CQ1" s="369"/>
      <c r="CR1" s="370"/>
      <c r="CS1" s="368">
        <f>'CODIGOS DE MATERIAL'!$A$9</f>
        <v>1000747</v>
      </c>
      <c r="CT1" s="369"/>
      <c r="CU1" s="369"/>
      <c r="CV1" s="369"/>
      <c r="CW1" s="369"/>
      <c r="CX1" s="369"/>
      <c r="CY1" s="370"/>
      <c r="CZ1" s="368">
        <f>'CODIGOS DE MATERIAL'!$A$10</f>
        <v>1000179</v>
      </c>
      <c r="DA1" s="369"/>
      <c r="DB1" s="369"/>
      <c r="DC1" s="369"/>
      <c r="DD1" s="369"/>
      <c r="DE1" s="369"/>
      <c r="DF1" s="370"/>
      <c r="DG1" s="368">
        <f>'CODIGOS DE MATERIAL'!$A$11</f>
        <v>1000170</v>
      </c>
      <c r="DH1" s="369"/>
      <c r="DI1" s="369"/>
      <c r="DJ1" s="369"/>
      <c r="DK1" s="369"/>
      <c r="DL1" s="369"/>
      <c r="DM1" s="370"/>
      <c r="DN1" s="368">
        <f>'CODIGOS DE MATERIAL'!$A$12</f>
        <v>1000158</v>
      </c>
      <c r="DO1" s="369"/>
      <c r="DP1" s="369"/>
      <c r="DQ1" s="369"/>
      <c r="DR1" s="369"/>
      <c r="DS1" s="369"/>
      <c r="DT1" s="370"/>
      <c r="DU1" s="368">
        <f>'CODIGOS DE MATERIAL'!$A$13</f>
        <v>1000186</v>
      </c>
      <c r="DV1" s="369"/>
      <c r="DW1" s="369"/>
      <c r="DX1" s="369"/>
      <c r="DY1" s="369"/>
      <c r="DZ1" s="369"/>
      <c r="EA1" s="370"/>
      <c r="EB1" s="368">
        <f>'CODIGOS DE MATERIAL'!$A$14</f>
        <v>1000182</v>
      </c>
      <c r="EC1" s="369"/>
      <c r="ED1" s="369"/>
      <c r="EE1" s="369"/>
      <c r="EF1" s="369"/>
      <c r="EG1" s="369"/>
      <c r="EH1" s="370"/>
      <c r="EI1" s="368">
        <f>'CODIGOS DE MATERIAL'!$A$15</f>
        <v>1000171</v>
      </c>
      <c r="EJ1" s="369"/>
      <c r="EK1" s="369"/>
      <c r="EL1" s="369"/>
      <c r="EM1" s="369"/>
      <c r="EN1" s="369"/>
      <c r="EO1" s="370"/>
      <c r="EP1" s="368">
        <f>'CODIGOS DE MATERIAL'!$A$16</f>
        <v>1000872</v>
      </c>
      <c r="EQ1" s="369"/>
      <c r="ER1" s="369"/>
      <c r="ES1" s="369"/>
      <c r="ET1" s="369"/>
      <c r="EU1" s="369"/>
      <c r="EV1" s="370"/>
      <c r="EW1" s="368">
        <f>'CODIGOS DE MATERIAL'!$A$17</f>
        <v>1000863</v>
      </c>
      <c r="EX1" s="369"/>
      <c r="EY1" s="369"/>
      <c r="EZ1" s="369"/>
      <c r="FA1" s="369"/>
      <c r="FB1" s="369"/>
      <c r="FC1" s="370"/>
      <c r="FD1" s="368">
        <f>'CODIGOS DE MATERIAL'!$A$18</f>
        <v>1000159</v>
      </c>
      <c r="FE1" s="369"/>
      <c r="FF1" s="369"/>
      <c r="FG1" s="369"/>
      <c r="FH1" s="369"/>
      <c r="FI1" s="369"/>
      <c r="FJ1" s="370"/>
      <c r="FK1" s="368">
        <f>'CODIGOS DE MATERIAL'!$A$19</f>
        <v>1000163</v>
      </c>
      <c r="FL1" s="369"/>
      <c r="FM1" s="369"/>
      <c r="FN1" s="369"/>
      <c r="FO1" s="369"/>
      <c r="FP1" s="369"/>
      <c r="FQ1" s="370"/>
      <c r="FR1" s="368">
        <f>'CODIGOS DE MATERIAL'!$A$20</f>
        <v>1005924</v>
      </c>
      <c r="FS1" s="369"/>
      <c r="FT1" s="369"/>
      <c r="FU1" s="369"/>
      <c r="FV1" s="369"/>
      <c r="FW1" s="369"/>
      <c r="FX1" s="370"/>
      <c r="FY1" s="368">
        <f>'CODIGOS DE MATERIAL'!$A$21</f>
        <v>1000164</v>
      </c>
      <c r="FZ1" s="369"/>
      <c r="GA1" s="369"/>
      <c r="GB1" s="369"/>
      <c r="GC1" s="369"/>
      <c r="GD1" s="369"/>
      <c r="GE1" s="370"/>
      <c r="GF1" s="368">
        <f>'CODIGOS DE MATERIAL'!$A$22</f>
        <v>1000187</v>
      </c>
      <c r="GG1" s="369"/>
      <c r="GH1" s="369"/>
      <c r="GI1" s="369"/>
      <c r="GJ1" s="369"/>
      <c r="GK1" s="369"/>
      <c r="GL1" s="370"/>
      <c r="GM1" s="368">
        <f>'CODIGOS DE MATERIAL'!$A$23</f>
        <v>1000160</v>
      </c>
      <c r="GN1" s="369"/>
      <c r="GO1" s="369"/>
      <c r="GP1" s="369"/>
      <c r="GQ1" s="369"/>
      <c r="GR1" s="369"/>
      <c r="GS1" s="370"/>
      <c r="GT1" s="368">
        <f>'CODIGOS DE MATERIAL'!$A$24</f>
        <v>1011372</v>
      </c>
      <c r="GU1" s="369"/>
      <c r="GV1" s="369"/>
      <c r="GW1" s="369"/>
      <c r="GX1" s="369"/>
      <c r="GY1" s="369"/>
      <c r="GZ1" s="370"/>
      <c r="HA1" s="368">
        <f>'CODIGOS DE MATERIAL'!$A$25</f>
        <v>1000191</v>
      </c>
      <c r="HB1" s="369"/>
      <c r="HC1" s="369"/>
      <c r="HD1" s="369"/>
      <c r="HE1" s="369"/>
      <c r="HF1" s="369"/>
      <c r="HG1" s="370"/>
      <c r="HH1" s="368">
        <f>'CODIGOS DE MATERIAL'!$A$29</f>
        <v>1000864</v>
      </c>
      <c r="HI1" s="369"/>
      <c r="HJ1" s="369"/>
      <c r="HK1" s="369"/>
      <c r="HL1" s="369"/>
      <c r="HM1" s="369"/>
      <c r="HN1" s="370"/>
      <c r="HO1" s="368">
        <f>'CODIGOS DE MATERIAL'!$A$30</f>
        <v>1000161</v>
      </c>
      <c r="HP1" s="369"/>
      <c r="HQ1" s="369"/>
      <c r="HR1" s="369"/>
      <c r="HS1" s="369"/>
      <c r="HT1" s="369"/>
      <c r="HU1" s="370"/>
      <c r="HV1" s="368">
        <f>'CODIGOS DE MATERIAL'!$A$31</f>
        <v>1000865</v>
      </c>
      <c r="HW1" s="369"/>
      <c r="HX1" s="369"/>
      <c r="HY1" s="369"/>
      <c r="HZ1" s="369"/>
      <c r="IA1" s="369"/>
      <c r="IB1" s="370"/>
      <c r="IC1" s="80"/>
      <c r="ID1" s="80"/>
    </row>
    <row r="2" spans="1:238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X2" s="80">
        <v>237</v>
      </c>
      <c r="AY2" s="80">
        <f>D8</f>
        <v>0</v>
      </c>
      <c r="AZ2" s="80">
        <f>O10</f>
        <v>0</v>
      </c>
      <c r="BA2" s="80">
        <f>O9</f>
        <v>0</v>
      </c>
      <c r="BB2" s="82">
        <f>O7</f>
        <v>0</v>
      </c>
      <c r="BC2" s="83">
        <f>IFERROR(VLOOKUP(BC1,$B$16:$AW$25,$S$13,FALSE),0)</f>
        <v>0</v>
      </c>
      <c r="BD2" s="84">
        <f>IFERROR(VLOOKUP(BC1,$B$16:$AW$25,$M$13,FALSE),0)</f>
        <v>0</v>
      </c>
      <c r="BE2" s="84">
        <f>IFERROR(VLOOKUP(BC1,$B$16:$AW$25,$T$13,FALSE),0)</f>
        <v>0</v>
      </c>
      <c r="BF2" s="84">
        <f>IFERROR(VLOOKUP(BC1,$B$16:$AW$25,$N$13,FALSE),0)</f>
        <v>0</v>
      </c>
      <c r="BG2" s="84">
        <f>IFERROR(VLOOKUP(BC1,$B$16:$AW$25,$O$13,FALSE),0)</f>
        <v>0</v>
      </c>
      <c r="BH2" s="84">
        <f>IFERROR(VLOOKUP(BC1,$B$16:$AW$25,$P$13,FALSE),0)</f>
        <v>0</v>
      </c>
      <c r="BI2" s="85">
        <f>IFERROR(VLOOKUP(BC1,$B$16:$AW$25,$Q$13,FALSE),0)</f>
        <v>0</v>
      </c>
      <c r="BJ2" s="83">
        <f>IFERROR(VLOOKUP(BJ1,$B$16:$AW$25,$S$13,FALSE),0)</f>
        <v>0</v>
      </c>
      <c r="BK2" s="84">
        <f>IFERROR(VLOOKUP(BJ1,$B$16:$AW$25,$M$13,FALSE),0)</f>
        <v>0</v>
      </c>
      <c r="BL2" s="84">
        <f>IFERROR(VLOOKUP(BJ1,$B$16:$AW$25,$T$13,FALSE),0)</f>
        <v>0</v>
      </c>
      <c r="BM2" s="84">
        <f>IFERROR(VLOOKUP(BJ1,$B$16:$AW$25,$N$13,FALSE),0)</f>
        <v>0</v>
      </c>
      <c r="BN2" s="84">
        <f>IFERROR(VLOOKUP(BJ1,$B$16:$AW$25,$O$13,FALSE),0)</f>
        <v>0</v>
      </c>
      <c r="BO2" s="84">
        <f>IFERROR(VLOOKUP(BJ1,$B$16:$AW$25,$P$13,FALSE),0)</f>
        <v>0</v>
      </c>
      <c r="BP2" s="85">
        <f>IFERROR(VLOOKUP(BJ1,$B$16:$AW$25,$Q$13,FALSE),0)</f>
        <v>0</v>
      </c>
      <c r="BQ2" s="83">
        <f>IFERROR(VLOOKUP(BQ1,$B$16:$AW$25,$S$13,FALSE),0)</f>
        <v>0</v>
      </c>
      <c r="BR2" s="84">
        <f>IFERROR(VLOOKUP(BQ1,$B$16:$AW$25,$M$13,FALSE),0)</f>
        <v>0</v>
      </c>
      <c r="BS2" s="84">
        <f>IFERROR(VLOOKUP(BQ1,$B$16:$AW$25,$T$13,FALSE),0)</f>
        <v>0</v>
      </c>
      <c r="BT2" s="84">
        <f>IFERROR(VLOOKUP(BQ1,$B$16:$AW$25,$N$13,FALSE),0)</f>
        <v>0</v>
      </c>
      <c r="BU2" s="84">
        <f>IFERROR(VLOOKUP(BQ1,$B$16:$AW$25,$O$13,FALSE),0)</f>
        <v>0</v>
      </c>
      <c r="BV2" s="84">
        <f>IFERROR(VLOOKUP(BQ1,$B$16:$AW$25,$P$13,FALSE),0)</f>
        <v>0</v>
      </c>
      <c r="BW2" s="85">
        <f>IFERROR(VLOOKUP(BQ1,$B$16:$AW$25,$Q$13,FALSE),0)</f>
        <v>0</v>
      </c>
      <c r="BX2" s="83">
        <f>IFERROR(VLOOKUP(BX1,$B$16:$AW$25,$S$13,FALSE),0)</f>
        <v>0</v>
      </c>
      <c r="BY2" s="84">
        <f>IFERROR(VLOOKUP(BX1,$B$16:$AW$25,$M$13,FALSE),0)</f>
        <v>0</v>
      </c>
      <c r="BZ2" s="84">
        <f>IFERROR(VLOOKUP(BX1,$B$16:$AW$25,$T$13,FALSE),0)</f>
        <v>0</v>
      </c>
      <c r="CA2" s="84">
        <f>IFERROR(VLOOKUP(BX1,$B$16:$AW$25,$N$13,FALSE),0)</f>
        <v>0</v>
      </c>
      <c r="CB2" s="84">
        <f>IFERROR(VLOOKUP(BX1,$B$16:$AW$25,$O$13,FALSE),0)</f>
        <v>0</v>
      </c>
      <c r="CC2" s="84">
        <f>IFERROR(VLOOKUP(BX1,$B$16:$AW$25,$P$13,FALSE),0)</f>
        <v>0</v>
      </c>
      <c r="CD2" s="85">
        <f>IFERROR(VLOOKUP(BX1,$B$16:$AW$25,$Q$13,FALSE),0)</f>
        <v>0</v>
      </c>
      <c r="CE2" s="83">
        <f>IFERROR(VLOOKUP(CE1,$B$16:$AW$25,$S$13,FALSE),0)</f>
        <v>0</v>
      </c>
      <c r="CF2" s="84">
        <f>IFERROR(VLOOKUP(CE1,$B$16:$AW$25,$M$13,FALSE),0)</f>
        <v>0</v>
      </c>
      <c r="CG2" s="84">
        <f>IFERROR(VLOOKUP(CE1,$B$16:$AW$25,$T$13,FALSE),0)</f>
        <v>0</v>
      </c>
      <c r="CH2" s="84">
        <f>IFERROR(VLOOKUP(CE1,$B$16:$AW$25,$N$13,FALSE),0)</f>
        <v>0</v>
      </c>
      <c r="CI2" s="84">
        <f>IFERROR(VLOOKUP(CE1,$B$16:$AW$25,$O$13,FALSE),0)</f>
        <v>0</v>
      </c>
      <c r="CJ2" s="84">
        <f>IFERROR(VLOOKUP(CE1,$B$16:$AW$25,$P$13,FALSE),0)</f>
        <v>0</v>
      </c>
      <c r="CK2" s="85">
        <f>IFERROR(VLOOKUP(CE1,$B$16:$AW$25,$Q$13,FALSE),0)</f>
        <v>0</v>
      </c>
      <c r="CL2" s="83">
        <f>IFERROR(VLOOKUP(CL1,$B$16:$AW$25,$S$13,FALSE),0)</f>
        <v>0</v>
      </c>
      <c r="CM2" s="84">
        <f>IFERROR(VLOOKUP(CL1,$B$16:$AW$25,$M$13,FALSE),0)</f>
        <v>0</v>
      </c>
      <c r="CN2" s="84">
        <f>IFERROR(VLOOKUP(CL1,$B$16:$AW$25,$T$13,FALSE),0)</f>
        <v>0</v>
      </c>
      <c r="CO2" s="84">
        <f>IFERROR(VLOOKUP(CL1,$B$16:$AW$25,$N$13,FALSE),0)</f>
        <v>0</v>
      </c>
      <c r="CP2" s="84">
        <f>IFERROR(VLOOKUP(CL1,$B$16:$AW$25,$O$13,FALSE),0)</f>
        <v>0</v>
      </c>
      <c r="CQ2" s="84">
        <f>IFERROR(VLOOKUP(CL1,$B$16:$AW$25,$P$13,FALSE),0)</f>
        <v>0</v>
      </c>
      <c r="CR2" s="85">
        <f>IFERROR(VLOOKUP(CL1,$B$16:$AW$25,$Q$13,FALSE),0)</f>
        <v>0</v>
      </c>
      <c r="CS2" s="83">
        <f>IFERROR(VLOOKUP(CS1,$B$16:$AW$25,$S$13,FALSE),0)</f>
        <v>0</v>
      </c>
      <c r="CT2" s="84">
        <f>IFERROR(VLOOKUP(CS1,$B$16:$AW$25,$M$13,FALSE),0)</f>
        <v>0</v>
      </c>
      <c r="CU2" s="84">
        <f>IFERROR(VLOOKUP(CS1,$B$16:$AW$25,$T$13,FALSE),0)</f>
        <v>0</v>
      </c>
      <c r="CV2" s="84">
        <f>IFERROR(VLOOKUP(CS1,$B$16:$AW$25,$N$13,FALSE),0)</f>
        <v>0</v>
      </c>
      <c r="CW2" s="84">
        <f>IFERROR(VLOOKUP(CS1,$B$16:$AW$25,$O$13,FALSE),0)</f>
        <v>0</v>
      </c>
      <c r="CX2" s="84">
        <f>IFERROR(VLOOKUP(CS1,$B$16:$AW$25,$P$13,FALSE),0)</f>
        <v>0</v>
      </c>
      <c r="CY2" s="85">
        <f>IFERROR(VLOOKUP(CS1,$B$16:$AW$25,$Q$13,FALSE),0)</f>
        <v>0</v>
      </c>
      <c r="CZ2" s="83">
        <f>IFERROR(VLOOKUP(CZ1,$B$16:$AW$25,$S$13,FALSE),0)</f>
        <v>0</v>
      </c>
      <c r="DA2" s="84">
        <f>IFERROR(VLOOKUP(CZ1,$B$16:$AW$25,$M$13,FALSE),0)</f>
        <v>0</v>
      </c>
      <c r="DB2" s="84">
        <f>IFERROR(VLOOKUP(CZ1,$B$16:$AW$25,$T$13,FALSE),0)</f>
        <v>0</v>
      </c>
      <c r="DC2" s="84">
        <f>IFERROR(VLOOKUP(CZ1,$B$16:$AW$25,$N$13,FALSE),0)</f>
        <v>0</v>
      </c>
      <c r="DD2" s="84">
        <f>IFERROR(VLOOKUP(CZ1,$B$16:$AW$25,$O$13,FALSE),0)</f>
        <v>0</v>
      </c>
      <c r="DE2" s="84">
        <f>IFERROR(VLOOKUP(CZ1,$B$16:$AW$25,$P$13,FALSE),0)</f>
        <v>0</v>
      </c>
      <c r="DF2" s="85">
        <f>IFERROR(VLOOKUP(CZ1,$B$16:$AW$25,$Q$13,FALSE),0)</f>
        <v>0</v>
      </c>
      <c r="DG2" s="83">
        <f>IFERROR(VLOOKUP(DG1,$B$16:$AW$25,$S$13,FALSE),0)</f>
        <v>0</v>
      </c>
      <c r="DH2" s="84">
        <f>IFERROR(VLOOKUP(DG1,$B$16:$AW$25,$M$13,FALSE),0)</f>
        <v>0</v>
      </c>
      <c r="DI2" s="84">
        <f>IFERROR(VLOOKUP(DG1,$B$16:$AW$25,$T$13,FALSE),0)</f>
        <v>0</v>
      </c>
      <c r="DJ2" s="84">
        <f>IFERROR(VLOOKUP(DG1,$B$16:$AW$25,$N$13,FALSE),0)</f>
        <v>0</v>
      </c>
      <c r="DK2" s="84">
        <f>IFERROR(VLOOKUP(DG1,$B$16:$AW$25,$O$13,FALSE),0)</f>
        <v>0</v>
      </c>
      <c r="DL2" s="84">
        <f>IFERROR(VLOOKUP(DG1,$B$16:$AW$25,$P$13,FALSE),0)</f>
        <v>0</v>
      </c>
      <c r="DM2" s="85">
        <f>IFERROR(VLOOKUP(DG1,$B$16:$AW$25,$Q$13,FALSE),0)</f>
        <v>0</v>
      </c>
      <c r="DN2" s="83">
        <f>IFERROR(VLOOKUP(DN1,$B$16:$AW$25,$S$13,FALSE),0)</f>
        <v>0</v>
      </c>
      <c r="DO2" s="84">
        <f>IFERROR(VLOOKUP(DN1,$B$16:$AW$25,$M$13,FALSE),0)</f>
        <v>0</v>
      </c>
      <c r="DP2" s="84">
        <f>IFERROR(VLOOKUP(DN1,$B$16:$AW$25,$T$13,FALSE),0)</f>
        <v>0</v>
      </c>
      <c r="DQ2" s="84">
        <f>IFERROR(VLOOKUP(DN1,$B$16:$AW$25,$N$13,FALSE),0)</f>
        <v>0</v>
      </c>
      <c r="DR2" s="84">
        <f>IFERROR(VLOOKUP(DN1,$B$16:$AW$25,$O$13,FALSE),0)</f>
        <v>0</v>
      </c>
      <c r="DS2" s="84">
        <f>IFERROR(VLOOKUP(DN1,$B$16:$AW$25,$P$13,FALSE),0)</f>
        <v>0</v>
      </c>
      <c r="DT2" s="85">
        <f>IFERROR(VLOOKUP(DN1,$B$16:$AW$25,$Q$13,FALSE),0)</f>
        <v>0</v>
      </c>
      <c r="DU2" s="83">
        <f>IFERROR(VLOOKUP(DU1,$B$16:$AW$25,$S$13,FALSE),0)</f>
        <v>0</v>
      </c>
      <c r="DV2" s="84">
        <f>IFERROR(VLOOKUP(DU1,$B$16:$AW$25,$M$13,FALSE),0)</f>
        <v>0</v>
      </c>
      <c r="DW2" s="84">
        <f>IFERROR(VLOOKUP(DU1,$B$16:$AW$25,$T$13,FALSE),0)</f>
        <v>0</v>
      </c>
      <c r="DX2" s="84">
        <f>IFERROR(VLOOKUP(DU1,$B$16:$AW$25,$N$13,FALSE),0)</f>
        <v>0</v>
      </c>
      <c r="DY2" s="84">
        <f>IFERROR(VLOOKUP(DU1,$B$16:$AW$25,$O$13,FALSE),0)</f>
        <v>0</v>
      </c>
      <c r="DZ2" s="84">
        <f>IFERROR(VLOOKUP(DU1,$B$16:$AW$25,$P$13,FALSE),0)</f>
        <v>0</v>
      </c>
      <c r="EA2" s="85">
        <f>IFERROR(VLOOKUP(DU1,$B$16:$AW$25,$Q$13,FALSE),0)</f>
        <v>0</v>
      </c>
      <c r="EB2" s="83">
        <f>IFERROR(VLOOKUP(EB1,$B$16:$AW$25,$S$13,FALSE),0)</f>
        <v>0</v>
      </c>
      <c r="EC2" s="84">
        <f>IFERROR(VLOOKUP(EB1,$B$16:$AW$25,$M$13,FALSE),0)</f>
        <v>0</v>
      </c>
      <c r="ED2" s="84">
        <f>IFERROR(VLOOKUP(EB1,$B$16:$AW$25,$T$13,FALSE),0)</f>
        <v>0</v>
      </c>
      <c r="EE2" s="84">
        <f>IFERROR(VLOOKUP(EB1,$B$16:$AW$25,$N$13,FALSE),0)</f>
        <v>0</v>
      </c>
      <c r="EF2" s="84">
        <f>IFERROR(VLOOKUP(EB1,$B$16:$AW$25,$O$13,FALSE),0)</f>
        <v>0</v>
      </c>
      <c r="EG2" s="84">
        <f>IFERROR(VLOOKUP(EB1,$B$16:$AW$25,$P$13,FALSE),0)</f>
        <v>0</v>
      </c>
      <c r="EH2" s="85">
        <f>IFERROR(VLOOKUP(EB1,$B$16:$AW$25,$Q$13,FALSE),0)</f>
        <v>0</v>
      </c>
      <c r="EI2" s="83">
        <f>IFERROR(VLOOKUP(EI1,$B$16:$AW$25,$S$13,FALSE),0)</f>
        <v>0</v>
      </c>
      <c r="EJ2" s="84">
        <f>IFERROR(VLOOKUP(EI1,$B$16:$AW$25,$M$13,FALSE),0)</f>
        <v>0</v>
      </c>
      <c r="EK2" s="84">
        <f>IFERROR(VLOOKUP(EI1,$B$16:$AW$25,$T$13,FALSE),0)</f>
        <v>0</v>
      </c>
      <c r="EL2" s="84">
        <f>IFERROR(VLOOKUP(EI1,$B$16:$AW$25,$N$13,FALSE),0)</f>
        <v>0</v>
      </c>
      <c r="EM2" s="84">
        <f>IFERROR(VLOOKUP(EI1,$B$16:$AW$25,$O$13,FALSE),0)</f>
        <v>0</v>
      </c>
      <c r="EN2" s="84">
        <f>IFERROR(VLOOKUP(EI1,$B$16:$AW$25,$P$13,FALSE),0)</f>
        <v>0</v>
      </c>
      <c r="EO2" s="85">
        <f>IFERROR(VLOOKUP(EI1,$B$16:$AW$25,$Q$13,FALSE),0)</f>
        <v>0</v>
      </c>
      <c r="EP2" s="83">
        <f>IFERROR(VLOOKUP(EP1,$B$16:$AW$25,$S$13,FALSE),0)</f>
        <v>0</v>
      </c>
      <c r="EQ2" s="84">
        <f>IFERROR(VLOOKUP(EP1,$B$16:$AW$25,$M$13,FALSE),0)</f>
        <v>0</v>
      </c>
      <c r="ER2" s="84">
        <f>IFERROR(VLOOKUP(EP1,$B$16:$AW$25,$T$13,FALSE),0)</f>
        <v>0</v>
      </c>
      <c r="ES2" s="84">
        <f>IFERROR(VLOOKUP(EP1,$B$16:$AW$25,$N$13,FALSE),0)</f>
        <v>0</v>
      </c>
      <c r="ET2" s="84">
        <f>IFERROR(VLOOKUP(EP1,$B$16:$AW$25,$O$13,FALSE),0)</f>
        <v>0</v>
      </c>
      <c r="EU2" s="84">
        <f>IFERROR(VLOOKUP(EP1,$B$16:$AW$25,$P$13,FALSE),0)</f>
        <v>0</v>
      </c>
      <c r="EV2" s="85">
        <f>IFERROR(VLOOKUP(EP1,$B$16:$AW$25,$Q$13,FALSE),0)</f>
        <v>0</v>
      </c>
      <c r="EW2" s="83">
        <f>IFERROR(VLOOKUP(EW1,$B$16:$AW$25,$S$13,FALSE),0)</f>
        <v>0</v>
      </c>
      <c r="EX2" s="84">
        <f>IFERROR(VLOOKUP(EW1,$B$16:$AW$25,$M$13,FALSE),0)</f>
        <v>0</v>
      </c>
      <c r="EY2" s="84">
        <f>IFERROR(VLOOKUP(EW1,$B$16:$AW$25,$T$13,FALSE),0)</f>
        <v>0</v>
      </c>
      <c r="EZ2" s="84">
        <f>IFERROR(VLOOKUP(EW1,$B$16:$AW$25,$N$13,FALSE),0)</f>
        <v>0</v>
      </c>
      <c r="FA2" s="84">
        <f>IFERROR(VLOOKUP(EW1,$B$16:$AW$25,$O$13,FALSE),0)</f>
        <v>0</v>
      </c>
      <c r="FB2" s="84">
        <f>IFERROR(VLOOKUP(EW1,$B$16:$AW$25,$P$13,FALSE),0)</f>
        <v>0</v>
      </c>
      <c r="FC2" s="85">
        <f>IFERROR(VLOOKUP(EW1,$B$16:$AW$25,$Q$13,FALSE),0)</f>
        <v>0</v>
      </c>
      <c r="FD2" s="83">
        <f>IFERROR(VLOOKUP(FD1,$B$16:$AW$25,$S$13,FALSE),0)</f>
        <v>0</v>
      </c>
      <c r="FE2" s="84">
        <f>IFERROR(VLOOKUP(FD1,$B$16:$AW$25,$M$13,FALSE),0)</f>
        <v>0</v>
      </c>
      <c r="FF2" s="84">
        <f>IFERROR(VLOOKUP(FD1,$B$16:$AW$25,$T$13,FALSE),0)</f>
        <v>0</v>
      </c>
      <c r="FG2" s="84">
        <f>IFERROR(VLOOKUP(FD1,$B$16:$AW$25,$N$13,FALSE),0)</f>
        <v>0</v>
      </c>
      <c r="FH2" s="84">
        <f>IFERROR(VLOOKUP(FD1,$B$16:$AW$25,$O$13,FALSE),0)</f>
        <v>0</v>
      </c>
      <c r="FI2" s="84">
        <f>IFERROR(VLOOKUP(FD1,$B$16:$AW$25,$P$13,FALSE),0)</f>
        <v>0</v>
      </c>
      <c r="FJ2" s="85">
        <f>IFERROR(VLOOKUP(FD1,$B$16:$AW$25,$Q$13,FALSE),0)</f>
        <v>0</v>
      </c>
      <c r="FK2" s="83">
        <f>IFERROR(VLOOKUP(FK1,$B$16:$AW$25,$S$13,FALSE),0)</f>
        <v>0</v>
      </c>
      <c r="FL2" s="84">
        <f>IFERROR(VLOOKUP(FK1,$B$16:$AW$25,$M$13,FALSE),0)</f>
        <v>0</v>
      </c>
      <c r="FM2" s="84">
        <f>IFERROR(VLOOKUP(FK1,$B$16:$AW$25,$T$13,FALSE),0)</f>
        <v>0</v>
      </c>
      <c r="FN2" s="84">
        <f>IFERROR(VLOOKUP(FK1,$B$16:$AW$25,$N$13,FALSE),0)</f>
        <v>0</v>
      </c>
      <c r="FO2" s="84">
        <f>IFERROR(VLOOKUP(FK1,$B$16:$AW$25,$O$13,FALSE),0)</f>
        <v>0</v>
      </c>
      <c r="FP2" s="84">
        <f>IFERROR(VLOOKUP(FK1,$B$16:$AW$25,$P$13,FALSE),0)</f>
        <v>0</v>
      </c>
      <c r="FQ2" s="85">
        <f>IFERROR(VLOOKUP(FK1,$B$16:$AW$25,$Q$13,FALSE),0)</f>
        <v>0</v>
      </c>
      <c r="FR2" s="83">
        <f>IFERROR(VLOOKUP(FR1,$B$16:$AW$25,$S$13,FALSE),0)</f>
        <v>0</v>
      </c>
      <c r="FS2" s="84">
        <f>IFERROR(VLOOKUP(FR1,$B$16:$AW$25,$M$13,FALSE),0)</f>
        <v>0</v>
      </c>
      <c r="FT2" s="84">
        <f>IFERROR(VLOOKUP(FR1,$B$16:$AW$25,$T$13,FALSE),0)</f>
        <v>0</v>
      </c>
      <c r="FU2" s="84">
        <f>IFERROR(VLOOKUP(FR1,$B$16:$AW$25,$N$13,FALSE),0)</f>
        <v>0</v>
      </c>
      <c r="FV2" s="84">
        <f>IFERROR(VLOOKUP(FR1,$B$16:$AW$25,$O$13,FALSE),0)</f>
        <v>0</v>
      </c>
      <c r="FW2" s="84">
        <f>IFERROR(VLOOKUP(FR1,$B$16:$AW$25,$P$13,FALSE),0)</f>
        <v>0</v>
      </c>
      <c r="FX2" s="85">
        <f>IFERROR(VLOOKUP(FR1,$B$16:$AW$25,$Q$13,FALSE),0)</f>
        <v>0</v>
      </c>
      <c r="FY2" s="83">
        <f>IFERROR(VLOOKUP(FY1,$B$16:$AW$25,$S$13,FALSE),0)</f>
        <v>0</v>
      </c>
      <c r="FZ2" s="84">
        <f>IFERROR(VLOOKUP(FY1,$B$16:$AW$25,$M$13,FALSE),0)</f>
        <v>0</v>
      </c>
      <c r="GA2" s="84">
        <f>IFERROR(VLOOKUP(FY1,$B$16:$AW$25,$T$13,FALSE),0)</f>
        <v>0</v>
      </c>
      <c r="GB2" s="84">
        <f>IFERROR(VLOOKUP(FY1,$B$16:$AW$25,$N$13,FALSE),0)</f>
        <v>0</v>
      </c>
      <c r="GC2" s="84">
        <f>IFERROR(VLOOKUP(FY1,$B$16:$AW$25,$O$13,FALSE),0)</f>
        <v>0</v>
      </c>
      <c r="GD2" s="84">
        <f>IFERROR(VLOOKUP(FY1,$B$16:$AW$25,$P$13,FALSE),0)</f>
        <v>0</v>
      </c>
      <c r="GE2" s="85">
        <f>IFERROR(VLOOKUP(FY1,$B$16:$AW$25,$Q$13,FALSE),0)</f>
        <v>0</v>
      </c>
      <c r="GF2" s="83">
        <f>IFERROR(VLOOKUP(GF1,$B$16:$AW$25,$S$13,FALSE),0)</f>
        <v>0</v>
      </c>
      <c r="GG2" s="84">
        <f>IFERROR(VLOOKUP(GF1,$B$16:$AW$25,$M$13,FALSE),0)</f>
        <v>0</v>
      </c>
      <c r="GH2" s="84">
        <f>IFERROR(VLOOKUP(GF1,$B$16:$AW$25,$T$13,FALSE),0)</f>
        <v>0</v>
      </c>
      <c r="GI2" s="84">
        <f>IFERROR(VLOOKUP(GF1,$B$16:$AW$25,$N$13,FALSE),0)</f>
        <v>0</v>
      </c>
      <c r="GJ2" s="84">
        <f>IFERROR(VLOOKUP(GF1,$B$16:$AW$25,$O$13,FALSE),0)</f>
        <v>0</v>
      </c>
      <c r="GK2" s="84">
        <f>IFERROR(VLOOKUP(GF1,$B$16:$AW$25,$P$13,FALSE),0)</f>
        <v>0</v>
      </c>
      <c r="GL2" s="85">
        <f>IFERROR(VLOOKUP(GF1,$B$16:$AW$25,$Q$13,FALSE),0)</f>
        <v>0</v>
      </c>
      <c r="GM2" s="83">
        <f>IFERROR(VLOOKUP(GM1,$B$16:$AW$25,$S$13,FALSE),0)</f>
        <v>0</v>
      </c>
      <c r="GN2" s="84">
        <f>IFERROR(VLOOKUP(GM1,$B$16:$AW$25,$M$13,FALSE),0)</f>
        <v>0</v>
      </c>
      <c r="GO2" s="84">
        <f>IFERROR(VLOOKUP(GM1,$B$16:$AW$25,$T$13,FALSE),0)</f>
        <v>0</v>
      </c>
      <c r="GP2" s="84">
        <f>IFERROR(VLOOKUP(GM1,$B$16:$AW$25,$N$13,FALSE),0)</f>
        <v>0</v>
      </c>
      <c r="GQ2" s="84">
        <f>IFERROR(VLOOKUP(GM1,$B$16:$AW$25,$O$13,FALSE),0)</f>
        <v>0</v>
      </c>
      <c r="GR2" s="84">
        <f>IFERROR(VLOOKUP(GM1,$B$16:$AW$25,$P$13,FALSE),0)</f>
        <v>0</v>
      </c>
      <c r="GS2" s="85">
        <f>IFERROR(VLOOKUP(GM1,$B$16:$AW$25,$Q$13,FALSE),0)</f>
        <v>0</v>
      </c>
      <c r="GT2" s="83">
        <f>IFERROR(VLOOKUP(GT1,$B$16:$AW$25,$S$13,FALSE),0)</f>
        <v>0</v>
      </c>
      <c r="GU2" s="84">
        <f>IFERROR(VLOOKUP(GT1,$B$16:$AW$25,$M$13,FALSE),0)</f>
        <v>0</v>
      </c>
      <c r="GV2" s="84">
        <f>IFERROR(VLOOKUP(GT1,$B$16:$AW$25,$T$13,FALSE),0)</f>
        <v>0</v>
      </c>
      <c r="GW2" s="84">
        <f>IFERROR(VLOOKUP(GT1,$B$16:$AW$25,$N$13,FALSE),0)</f>
        <v>0</v>
      </c>
      <c r="GX2" s="84">
        <f>IFERROR(VLOOKUP(GT1,$B$16:$AW$25,$O$13,FALSE),0)</f>
        <v>0</v>
      </c>
      <c r="GY2" s="84">
        <f>IFERROR(VLOOKUP(GT1,$B$16:$AW$25,$P$13,FALSE),0)</f>
        <v>0</v>
      </c>
      <c r="GZ2" s="85">
        <f>IFERROR(VLOOKUP(GT1,$B$16:$AW$25,$Q$13,FALSE),0)</f>
        <v>0</v>
      </c>
      <c r="HA2" s="83">
        <f>IFERROR(VLOOKUP(HA1,$B$16:$AW$25,$S$13,FALSE),0)</f>
        <v>0</v>
      </c>
      <c r="HB2" s="84">
        <f>IFERROR(VLOOKUP(HA1,$B$16:$AW$25,$M$13,FALSE),0)</f>
        <v>0</v>
      </c>
      <c r="HC2" s="84">
        <f>IFERROR(VLOOKUP(HA1,$B$16:$AW$25,$T$13,FALSE),0)</f>
        <v>0</v>
      </c>
      <c r="HD2" s="84">
        <f>IFERROR(VLOOKUP(HA1,$B$16:$AW$25,$N$13,FALSE),0)</f>
        <v>0</v>
      </c>
      <c r="HE2" s="84">
        <f>IFERROR(VLOOKUP(HA1,$B$16:$AW$25,$O$13,FALSE),0)</f>
        <v>0</v>
      </c>
      <c r="HF2" s="84">
        <f>IFERROR(VLOOKUP(HA1,$B$16:$AW$25,$P$13,FALSE),0)</f>
        <v>0</v>
      </c>
      <c r="HG2" s="85">
        <f>IFERROR(VLOOKUP(HA1,$B$16:$AW$25,$Q$13,FALSE),0)</f>
        <v>0</v>
      </c>
      <c r="HH2" s="83">
        <f>IFERROR(VLOOKUP(HH1,$B$16:$AW$25,$S$13,FALSE),0)</f>
        <v>0</v>
      </c>
      <c r="HI2" s="84">
        <f>IFERROR(VLOOKUP(HH1,$B$16:$AW$25,$M$13,FALSE),0)</f>
        <v>0</v>
      </c>
      <c r="HJ2" s="84">
        <f>IFERROR(VLOOKUP(HH1,$B$16:$AW$25,$T$13,FALSE),0)</f>
        <v>0</v>
      </c>
      <c r="HK2" s="84">
        <f>IFERROR(VLOOKUP(HH1,$B$16:$AW$25,$N$13,FALSE),0)</f>
        <v>0</v>
      </c>
      <c r="HL2" s="84">
        <f>IFERROR(VLOOKUP(HH1,$B$16:$AW$25,$O$13,FALSE),0)</f>
        <v>0</v>
      </c>
      <c r="HM2" s="84">
        <f>IFERROR(VLOOKUP(HH1,$B$16:$AW$25,$P$13,FALSE),0)</f>
        <v>0</v>
      </c>
      <c r="HN2" s="85">
        <f>IFERROR(VLOOKUP(HH1,$B$16:$AW$25,$Q$13,FALSE),0)</f>
        <v>0</v>
      </c>
      <c r="HO2" s="83">
        <f>IFERROR(VLOOKUP(HO1,$B$16:$AW$25,$S$13,FALSE),0)</f>
        <v>0</v>
      </c>
      <c r="HP2" s="84">
        <f>IFERROR(VLOOKUP(HO1,$B$16:$AW$25,$M$13,FALSE),0)</f>
        <v>0</v>
      </c>
      <c r="HQ2" s="84">
        <f>IFERROR(VLOOKUP(HO1,$B$16:$AW$25,$T$13,FALSE),0)</f>
        <v>0</v>
      </c>
      <c r="HR2" s="84">
        <f>IFERROR(VLOOKUP(HO1,$B$16:$AW$25,$N$13,FALSE),0)</f>
        <v>0</v>
      </c>
      <c r="HS2" s="84">
        <f>IFERROR(VLOOKUP(HO1,$B$16:$AW$25,$O$13,FALSE),0)</f>
        <v>0</v>
      </c>
      <c r="HT2" s="84">
        <f>IFERROR(VLOOKUP(HO1,$B$16:$AW$25,$P$13,FALSE),0)</f>
        <v>0</v>
      </c>
      <c r="HU2" s="85">
        <f>IFERROR(VLOOKUP(HO1,$B$16:$AW$25,$Q$13,FALSE),0)</f>
        <v>0</v>
      </c>
      <c r="HV2" s="83">
        <f>IFERROR(VLOOKUP(HV1,$B$16:$AW$25,$S$13,FALSE),0)</f>
        <v>0</v>
      </c>
      <c r="HW2" s="84">
        <f>IFERROR(VLOOKUP(HV1,$B$16:$AW$25,$M$13,FALSE),0)</f>
        <v>0</v>
      </c>
      <c r="HX2" s="84">
        <f>IFERROR(VLOOKUP(HV1,$B$16:$AW$25,$T$13,FALSE),0)</f>
        <v>0</v>
      </c>
      <c r="HY2" s="84">
        <f>IFERROR(VLOOKUP(HV1,$B$16:$AW$25,$N$13,FALSE),0)</f>
        <v>0</v>
      </c>
      <c r="HZ2" s="84">
        <f>IFERROR(VLOOKUP(HV1,$B$16:$AW$25,$O$13,FALSE),0)</f>
        <v>0</v>
      </c>
      <c r="IA2" s="84">
        <f>IFERROR(VLOOKUP(HV1,$B$16:$AW$25,$P$13,FALSE),0)</f>
        <v>0</v>
      </c>
      <c r="IB2" s="85">
        <f>IFERROR(VLOOKUP(HV1,$B$16:$AW$25,$Q$13,FALSE),0)</f>
        <v>0</v>
      </c>
      <c r="IC2" s="80"/>
      <c r="ID2" s="80"/>
    </row>
    <row r="3" spans="1:238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X3" s="1">
        <v>1</v>
      </c>
      <c r="AY3" s="1">
        <f>AX3+1</f>
        <v>2</v>
      </c>
      <c r="AZ3" s="1">
        <f t="shared" ref="AZ3:DK3" si="0">AY3+1</f>
        <v>3</v>
      </c>
      <c r="BA3" s="1">
        <f t="shared" si="0"/>
        <v>4</v>
      </c>
      <c r="BB3" s="1">
        <f t="shared" si="0"/>
        <v>5</v>
      </c>
      <c r="BC3" s="86">
        <f t="shared" si="0"/>
        <v>6</v>
      </c>
      <c r="BD3" s="1">
        <f t="shared" si="0"/>
        <v>7</v>
      </c>
      <c r="BE3" s="1">
        <f t="shared" si="0"/>
        <v>8</v>
      </c>
      <c r="BF3" s="1">
        <f t="shared" si="0"/>
        <v>9</v>
      </c>
      <c r="BG3" s="1">
        <f t="shared" si="0"/>
        <v>10</v>
      </c>
      <c r="BH3" s="1">
        <f t="shared" si="0"/>
        <v>11</v>
      </c>
      <c r="BI3" s="87">
        <f t="shared" si="0"/>
        <v>12</v>
      </c>
      <c r="BJ3" s="86">
        <f t="shared" si="0"/>
        <v>13</v>
      </c>
      <c r="BK3" s="1">
        <f t="shared" si="0"/>
        <v>14</v>
      </c>
      <c r="BL3" s="1">
        <f t="shared" si="0"/>
        <v>15</v>
      </c>
      <c r="BM3" s="1">
        <f t="shared" si="0"/>
        <v>16</v>
      </c>
      <c r="BN3" s="1">
        <f t="shared" si="0"/>
        <v>17</v>
      </c>
      <c r="BO3" s="1">
        <f t="shared" si="0"/>
        <v>18</v>
      </c>
      <c r="BP3" s="87">
        <f t="shared" si="0"/>
        <v>19</v>
      </c>
      <c r="BQ3" s="86">
        <f t="shared" si="0"/>
        <v>20</v>
      </c>
      <c r="BR3" s="1">
        <f t="shared" si="0"/>
        <v>21</v>
      </c>
      <c r="BS3" s="1">
        <f t="shared" si="0"/>
        <v>22</v>
      </c>
      <c r="BT3" s="1">
        <f t="shared" si="0"/>
        <v>23</v>
      </c>
      <c r="BU3" s="1">
        <f t="shared" si="0"/>
        <v>24</v>
      </c>
      <c r="BV3" s="1">
        <f t="shared" si="0"/>
        <v>25</v>
      </c>
      <c r="BW3" s="87">
        <f t="shared" si="0"/>
        <v>26</v>
      </c>
      <c r="BX3" s="86">
        <f t="shared" si="0"/>
        <v>27</v>
      </c>
      <c r="BY3" s="1">
        <f t="shared" si="0"/>
        <v>28</v>
      </c>
      <c r="BZ3" s="1">
        <f t="shared" si="0"/>
        <v>29</v>
      </c>
      <c r="CA3" s="1">
        <f t="shared" si="0"/>
        <v>30</v>
      </c>
      <c r="CB3" s="1">
        <f t="shared" si="0"/>
        <v>31</v>
      </c>
      <c r="CC3" s="1">
        <f t="shared" si="0"/>
        <v>32</v>
      </c>
      <c r="CD3" s="87">
        <f t="shared" si="0"/>
        <v>33</v>
      </c>
      <c r="CE3" s="86">
        <f t="shared" si="0"/>
        <v>34</v>
      </c>
      <c r="CF3" s="1">
        <f t="shared" si="0"/>
        <v>35</v>
      </c>
      <c r="CG3" s="1">
        <f t="shared" si="0"/>
        <v>36</v>
      </c>
      <c r="CH3" s="1">
        <f t="shared" si="0"/>
        <v>37</v>
      </c>
      <c r="CI3" s="1">
        <f t="shared" si="0"/>
        <v>38</v>
      </c>
      <c r="CJ3" s="1">
        <f t="shared" si="0"/>
        <v>39</v>
      </c>
      <c r="CK3" s="87">
        <f t="shared" si="0"/>
        <v>40</v>
      </c>
      <c r="CL3" s="86">
        <f t="shared" si="0"/>
        <v>41</v>
      </c>
      <c r="CM3" s="1">
        <f t="shared" si="0"/>
        <v>42</v>
      </c>
      <c r="CN3" s="1">
        <f t="shared" si="0"/>
        <v>43</v>
      </c>
      <c r="CO3" s="1">
        <f t="shared" si="0"/>
        <v>44</v>
      </c>
      <c r="CP3" s="1">
        <f t="shared" si="0"/>
        <v>45</v>
      </c>
      <c r="CQ3" s="1">
        <f t="shared" si="0"/>
        <v>46</v>
      </c>
      <c r="CR3" s="87">
        <f t="shared" si="0"/>
        <v>47</v>
      </c>
      <c r="CS3" s="86">
        <f t="shared" si="0"/>
        <v>48</v>
      </c>
      <c r="CT3" s="1">
        <f t="shared" si="0"/>
        <v>49</v>
      </c>
      <c r="CU3" s="1">
        <f t="shared" si="0"/>
        <v>50</v>
      </c>
      <c r="CV3" s="1">
        <f t="shared" si="0"/>
        <v>51</v>
      </c>
      <c r="CW3" s="1">
        <f t="shared" si="0"/>
        <v>52</v>
      </c>
      <c r="CX3" s="1">
        <f t="shared" si="0"/>
        <v>53</v>
      </c>
      <c r="CY3" s="87">
        <f t="shared" si="0"/>
        <v>54</v>
      </c>
      <c r="CZ3" s="86">
        <f t="shared" si="0"/>
        <v>55</v>
      </c>
      <c r="DA3" s="1">
        <f t="shared" si="0"/>
        <v>56</v>
      </c>
      <c r="DB3" s="1">
        <f t="shared" si="0"/>
        <v>57</v>
      </c>
      <c r="DC3" s="1">
        <f t="shared" si="0"/>
        <v>58</v>
      </c>
      <c r="DD3" s="1">
        <f t="shared" si="0"/>
        <v>59</v>
      </c>
      <c r="DE3" s="1">
        <f t="shared" si="0"/>
        <v>60</v>
      </c>
      <c r="DF3" s="87">
        <f t="shared" si="0"/>
        <v>61</v>
      </c>
      <c r="DG3" s="86">
        <f t="shared" si="0"/>
        <v>62</v>
      </c>
      <c r="DH3" s="1">
        <f t="shared" si="0"/>
        <v>63</v>
      </c>
      <c r="DI3" s="1">
        <f t="shared" si="0"/>
        <v>64</v>
      </c>
      <c r="DJ3" s="1">
        <f t="shared" si="0"/>
        <v>65</v>
      </c>
      <c r="DK3" s="1">
        <f t="shared" si="0"/>
        <v>66</v>
      </c>
      <c r="DL3" s="1">
        <f t="shared" ref="DL3:FW3" si="1">DK3+1</f>
        <v>67</v>
      </c>
      <c r="DM3" s="87">
        <f t="shared" si="1"/>
        <v>68</v>
      </c>
      <c r="DN3" s="86">
        <f t="shared" si="1"/>
        <v>69</v>
      </c>
      <c r="DO3" s="1">
        <f t="shared" si="1"/>
        <v>70</v>
      </c>
      <c r="DP3" s="1">
        <f t="shared" si="1"/>
        <v>71</v>
      </c>
      <c r="DQ3" s="1">
        <f t="shared" si="1"/>
        <v>72</v>
      </c>
      <c r="DR3" s="1">
        <f t="shared" si="1"/>
        <v>73</v>
      </c>
      <c r="DS3" s="1">
        <f t="shared" si="1"/>
        <v>74</v>
      </c>
      <c r="DT3" s="87">
        <f t="shared" si="1"/>
        <v>75</v>
      </c>
      <c r="DU3" s="86">
        <f t="shared" si="1"/>
        <v>76</v>
      </c>
      <c r="DV3" s="1">
        <f t="shared" si="1"/>
        <v>77</v>
      </c>
      <c r="DW3" s="1">
        <f t="shared" si="1"/>
        <v>78</v>
      </c>
      <c r="DX3" s="1">
        <f t="shared" si="1"/>
        <v>79</v>
      </c>
      <c r="DY3" s="1">
        <f t="shared" si="1"/>
        <v>80</v>
      </c>
      <c r="DZ3" s="1">
        <f t="shared" si="1"/>
        <v>81</v>
      </c>
      <c r="EA3" s="87">
        <f t="shared" si="1"/>
        <v>82</v>
      </c>
      <c r="EB3" s="86">
        <f t="shared" si="1"/>
        <v>83</v>
      </c>
      <c r="EC3" s="1">
        <f t="shared" si="1"/>
        <v>84</v>
      </c>
      <c r="ED3" s="1">
        <f t="shared" si="1"/>
        <v>85</v>
      </c>
      <c r="EE3" s="1">
        <f t="shared" si="1"/>
        <v>86</v>
      </c>
      <c r="EF3" s="1">
        <f t="shared" si="1"/>
        <v>87</v>
      </c>
      <c r="EG3" s="1">
        <f t="shared" si="1"/>
        <v>88</v>
      </c>
      <c r="EH3" s="87">
        <f t="shared" si="1"/>
        <v>89</v>
      </c>
      <c r="EI3" s="86">
        <f t="shared" si="1"/>
        <v>90</v>
      </c>
      <c r="EJ3" s="1">
        <f t="shared" si="1"/>
        <v>91</v>
      </c>
      <c r="EK3" s="1">
        <f t="shared" si="1"/>
        <v>92</v>
      </c>
      <c r="EL3" s="1">
        <f t="shared" si="1"/>
        <v>93</v>
      </c>
      <c r="EM3" s="1">
        <f t="shared" si="1"/>
        <v>94</v>
      </c>
      <c r="EN3" s="1">
        <f t="shared" si="1"/>
        <v>95</v>
      </c>
      <c r="EO3" s="87">
        <f t="shared" si="1"/>
        <v>96</v>
      </c>
      <c r="EP3" s="86">
        <f t="shared" si="1"/>
        <v>97</v>
      </c>
      <c r="EQ3" s="1">
        <f t="shared" si="1"/>
        <v>98</v>
      </c>
      <c r="ER3" s="1">
        <f t="shared" si="1"/>
        <v>99</v>
      </c>
      <c r="ES3" s="1">
        <f t="shared" si="1"/>
        <v>100</v>
      </c>
      <c r="ET3" s="1">
        <f t="shared" si="1"/>
        <v>101</v>
      </c>
      <c r="EU3" s="1">
        <f t="shared" si="1"/>
        <v>102</v>
      </c>
      <c r="EV3" s="87">
        <f t="shared" si="1"/>
        <v>103</v>
      </c>
      <c r="EW3" s="86">
        <f t="shared" si="1"/>
        <v>104</v>
      </c>
      <c r="EX3" s="1">
        <f t="shared" si="1"/>
        <v>105</v>
      </c>
      <c r="EY3" s="1">
        <f t="shared" si="1"/>
        <v>106</v>
      </c>
      <c r="EZ3" s="1">
        <f t="shared" si="1"/>
        <v>107</v>
      </c>
      <c r="FA3" s="1">
        <f t="shared" si="1"/>
        <v>108</v>
      </c>
      <c r="FB3" s="1">
        <f t="shared" si="1"/>
        <v>109</v>
      </c>
      <c r="FC3" s="87">
        <f t="shared" si="1"/>
        <v>110</v>
      </c>
      <c r="FD3" s="86">
        <f t="shared" si="1"/>
        <v>111</v>
      </c>
      <c r="FE3" s="1">
        <f t="shared" si="1"/>
        <v>112</v>
      </c>
      <c r="FF3" s="1">
        <f t="shared" si="1"/>
        <v>113</v>
      </c>
      <c r="FG3" s="1">
        <f t="shared" si="1"/>
        <v>114</v>
      </c>
      <c r="FH3" s="1">
        <f t="shared" si="1"/>
        <v>115</v>
      </c>
      <c r="FI3" s="1">
        <f t="shared" si="1"/>
        <v>116</v>
      </c>
      <c r="FJ3" s="87">
        <f t="shared" si="1"/>
        <v>117</v>
      </c>
      <c r="FK3" s="86">
        <f t="shared" si="1"/>
        <v>118</v>
      </c>
      <c r="FL3" s="1">
        <f t="shared" si="1"/>
        <v>119</v>
      </c>
      <c r="FM3" s="1">
        <f t="shared" si="1"/>
        <v>120</v>
      </c>
      <c r="FN3" s="1">
        <f t="shared" si="1"/>
        <v>121</v>
      </c>
      <c r="FO3" s="1">
        <f t="shared" si="1"/>
        <v>122</v>
      </c>
      <c r="FP3" s="1">
        <f t="shared" si="1"/>
        <v>123</v>
      </c>
      <c r="FQ3" s="87">
        <f t="shared" si="1"/>
        <v>124</v>
      </c>
      <c r="FR3" s="86">
        <f t="shared" si="1"/>
        <v>125</v>
      </c>
      <c r="FS3" s="1">
        <f t="shared" si="1"/>
        <v>126</v>
      </c>
      <c r="FT3" s="1">
        <f t="shared" si="1"/>
        <v>127</v>
      </c>
      <c r="FU3" s="1">
        <f t="shared" si="1"/>
        <v>128</v>
      </c>
      <c r="FV3" s="1">
        <f t="shared" si="1"/>
        <v>129</v>
      </c>
      <c r="FW3" s="1">
        <f t="shared" si="1"/>
        <v>130</v>
      </c>
      <c r="FX3" s="87">
        <f t="shared" ref="FX3:IB3" si="2">FW3+1</f>
        <v>131</v>
      </c>
      <c r="FY3" s="86">
        <f t="shared" si="2"/>
        <v>132</v>
      </c>
      <c r="FZ3" s="1">
        <f t="shared" si="2"/>
        <v>133</v>
      </c>
      <c r="GA3" s="1">
        <f t="shared" si="2"/>
        <v>134</v>
      </c>
      <c r="GB3" s="1">
        <f t="shared" si="2"/>
        <v>135</v>
      </c>
      <c r="GC3" s="1">
        <f t="shared" si="2"/>
        <v>136</v>
      </c>
      <c r="GD3" s="1">
        <f t="shared" si="2"/>
        <v>137</v>
      </c>
      <c r="GE3" s="87">
        <f t="shared" si="2"/>
        <v>138</v>
      </c>
      <c r="GF3" s="86">
        <f t="shared" si="2"/>
        <v>139</v>
      </c>
      <c r="GG3" s="1">
        <f t="shared" si="2"/>
        <v>140</v>
      </c>
      <c r="GH3" s="1">
        <f t="shared" si="2"/>
        <v>141</v>
      </c>
      <c r="GI3" s="1">
        <f t="shared" si="2"/>
        <v>142</v>
      </c>
      <c r="GJ3" s="1">
        <f t="shared" si="2"/>
        <v>143</v>
      </c>
      <c r="GK3" s="1">
        <f t="shared" si="2"/>
        <v>144</v>
      </c>
      <c r="GL3" s="87">
        <f t="shared" si="2"/>
        <v>145</v>
      </c>
      <c r="GM3" s="86">
        <f t="shared" si="2"/>
        <v>146</v>
      </c>
      <c r="GN3" s="1">
        <f t="shared" si="2"/>
        <v>147</v>
      </c>
      <c r="GO3" s="1">
        <f t="shared" si="2"/>
        <v>148</v>
      </c>
      <c r="GP3" s="1">
        <f t="shared" si="2"/>
        <v>149</v>
      </c>
      <c r="GQ3" s="1">
        <f t="shared" si="2"/>
        <v>150</v>
      </c>
      <c r="GR3" s="1">
        <f t="shared" si="2"/>
        <v>151</v>
      </c>
      <c r="GS3" s="87">
        <f t="shared" si="2"/>
        <v>152</v>
      </c>
      <c r="GT3" s="86">
        <f t="shared" si="2"/>
        <v>153</v>
      </c>
      <c r="GU3" s="1">
        <f t="shared" si="2"/>
        <v>154</v>
      </c>
      <c r="GV3" s="1">
        <f t="shared" si="2"/>
        <v>155</v>
      </c>
      <c r="GW3" s="1">
        <f t="shared" si="2"/>
        <v>156</v>
      </c>
      <c r="GX3" s="1">
        <f t="shared" si="2"/>
        <v>157</v>
      </c>
      <c r="GY3" s="1">
        <f t="shared" si="2"/>
        <v>158</v>
      </c>
      <c r="GZ3" s="87">
        <f t="shared" si="2"/>
        <v>159</v>
      </c>
      <c r="HA3" s="86">
        <f t="shared" si="2"/>
        <v>160</v>
      </c>
      <c r="HB3" s="1">
        <f t="shared" si="2"/>
        <v>161</v>
      </c>
      <c r="HC3" s="1">
        <f t="shared" si="2"/>
        <v>162</v>
      </c>
      <c r="HD3" s="1">
        <f t="shared" si="2"/>
        <v>163</v>
      </c>
      <c r="HE3" s="1">
        <f t="shared" si="2"/>
        <v>164</v>
      </c>
      <c r="HF3" s="1">
        <f t="shared" si="2"/>
        <v>165</v>
      </c>
      <c r="HG3" s="87">
        <f t="shared" si="2"/>
        <v>166</v>
      </c>
      <c r="HH3" s="86">
        <f t="shared" si="2"/>
        <v>167</v>
      </c>
      <c r="HI3" s="1">
        <f t="shared" si="2"/>
        <v>168</v>
      </c>
      <c r="HJ3" s="1">
        <f t="shared" si="2"/>
        <v>169</v>
      </c>
      <c r="HK3" s="1">
        <f t="shared" si="2"/>
        <v>170</v>
      </c>
      <c r="HL3" s="1">
        <f t="shared" si="2"/>
        <v>171</v>
      </c>
      <c r="HM3" s="1">
        <f t="shared" si="2"/>
        <v>172</v>
      </c>
      <c r="HN3" s="87">
        <f t="shared" si="2"/>
        <v>173</v>
      </c>
      <c r="HO3" s="86">
        <f t="shared" si="2"/>
        <v>174</v>
      </c>
      <c r="HP3" s="1">
        <f t="shared" si="2"/>
        <v>175</v>
      </c>
      <c r="HQ3" s="1">
        <f t="shared" si="2"/>
        <v>176</v>
      </c>
      <c r="HR3" s="1">
        <f t="shared" si="2"/>
        <v>177</v>
      </c>
      <c r="HS3" s="1">
        <f t="shared" si="2"/>
        <v>178</v>
      </c>
      <c r="HT3" s="1">
        <f t="shared" si="2"/>
        <v>179</v>
      </c>
      <c r="HU3" s="87">
        <f t="shared" si="2"/>
        <v>180</v>
      </c>
      <c r="HV3" s="86">
        <f t="shared" si="2"/>
        <v>181</v>
      </c>
      <c r="HW3" s="1">
        <f t="shared" si="2"/>
        <v>182</v>
      </c>
      <c r="HX3" s="1">
        <f t="shared" si="2"/>
        <v>183</v>
      </c>
      <c r="HY3" s="1">
        <f t="shared" si="2"/>
        <v>184</v>
      </c>
      <c r="HZ3" s="1">
        <f t="shared" si="2"/>
        <v>185</v>
      </c>
      <c r="IA3" s="1">
        <f t="shared" si="2"/>
        <v>186</v>
      </c>
      <c r="IB3" s="87">
        <f t="shared" si="2"/>
        <v>187</v>
      </c>
    </row>
    <row r="4" spans="1:238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X4" s="80"/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  <c r="HO4" s="371" t="s">
        <v>189</v>
      </c>
      <c r="HP4" s="373" t="s">
        <v>191</v>
      </c>
      <c r="HQ4" s="373" t="s">
        <v>192</v>
      </c>
      <c r="HR4" s="373" t="s">
        <v>193</v>
      </c>
      <c r="HS4" s="373" t="s">
        <v>194</v>
      </c>
      <c r="HT4" s="373" t="s">
        <v>13</v>
      </c>
      <c r="HU4" s="387" t="s">
        <v>14</v>
      </c>
      <c r="HV4" s="371" t="s">
        <v>189</v>
      </c>
      <c r="HW4" s="373" t="s">
        <v>191</v>
      </c>
      <c r="HX4" s="373" t="s">
        <v>192</v>
      </c>
      <c r="HY4" s="373" t="s">
        <v>193</v>
      </c>
      <c r="HZ4" s="373" t="s">
        <v>194</v>
      </c>
      <c r="IA4" s="373" t="s">
        <v>13</v>
      </c>
      <c r="IB4" s="387" t="s">
        <v>14</v>
      </c>
    </row>
    <row r="5" spans="1:238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  <c r="HO5" s="371"/>
      <c r="HP5" s="373"/>
      <c r="HQ5" s="373"/>
      <c r="HR5" s="373"/>
      <c r="HS5" s="373"/>
      <c r="HT5" s="373"/>
      <c r="HU5" s="387"/>
      <c r="HV5" s="371"/>
      <c r="HW5" s="373"/>
      <c r="HX5" s="373"/>
      <c r="HY5" s="373"/>
      <c r="HZ5" s="373"/>
      <c r="IA5" s="373"/>
      <c r="IB5" s="387"/>
    </row>
    <row r="6" spans="1:238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  <c r="HO6" s="372"/>
      <c r="HP6" s="374"/>
      <c r="HQ6" s="374"/>
      <c r="HR6" s="374"/>
      <c r="HS6" s="374"/>
      <c r="HT6" s="374"/>
      <c r="HU6" s="388"/>
      <c r="HV6" s="372"/>
      <c r="HW6" s="374"/>
      <c r="HX6" s="374"/>
      <c r="HY6" s="374"/>
      <c r="HZ6" s="374"/>
      <c r="IA6" s="374"/>
      <c r="IB6" s="388"/>
    </row>
    <row r="7" spans="1:238" s="67" customFormat="1" ht="15" x14ac:dyDescent="0.2">
      <c r="A7" s="6" t="s">
        <v>208</v>
      </c>
      <c r="B7" s="6"/>
      <c r="C7" s="7"/>
      <c r="D7" s="141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W7" s="67">
        <f>MATCH("SUBTOTAL SALIDA DE ALMACEN",15:15,0)-1</f>
        <v>47</v>
      </c>
      <c r="AX7" s="80">
        <v>237</v>
      </c>
      <c r="BB7" s="67">
        <f>IFERROR(VLOOKUP(AX1,$B$16:$AW$25,AW7,FALSE),0)</f>
        <v>0</v>
      </c>
      <c r="BC7" s="1"/>
      <c r="BD7" s="1"/>
      <c r="BE7" s="1"/>
      <c r="BF7" s="1"/>
      <c r="BG7" s="1">
        <f>IFERROR(VLOOKUP(BC1,$B$16:$AW$25,MATCH("SUBTOTAL SALIDA DE ALMACEN",15:15,0)-1,FALSE),0)</f>
        <v>0</v>
      </c>
      <c r="BH7" s="1"/>
      <c r="BI7" s="1"/>
      <c r="BJ7" s="1"/>
      <c r="BK7" s="1"/>
      <c r="BL7" s="1"/>
      <c r="BM7" s="1"/>
      <c r="BN7" s="1">
        <f>IFERROR(VLOOKUP(BJ1,$B$16:$AW$25,MATCH("SUBTOTAL SALIDA DE ALMACEN",15:15,0)-1,FALSE),0)</f>
        <v>0</v>
      </c>
      <c r="BO7" s="1"/>
      <c r="BP7" s="1"/>
      <c r="BQ7" s="1"/>
      <c r="BR7" s="1"/>
      <c r="BS7" s="1"/>
      <c r="BT7" s="1"/>
      <c r="BU7" s="1">
        <f>IFERROR(VLOOKUP(BQ1,$B$16:$AW$25,MATCH("SUBTOTAL SALIDA DE ALMACEN",15:15,0)-1,FALSE),0)</f>
        <v>0</v>
      </c>
      <c r="BV7" s="1"/>
      <c r="BW7" s="1"/>
      <c r="BX7" s="1"/>
      <c r="BY7" s="1"/>
      <c r="BZ7" s="1"/>
      <c r="CA7" s="1"/>
      <c r="CB7" s="1">
        <f>IFERROR(VLOOKUP(BX1,$B$16:$AW$25,MATCH("SUBTOTAL SALIDA DE ALMACEN",15:15,0)-1,FALSE),0)</f>
        <v>0</v>
      </c>
      <c r="CC7" s="1"/>
      <c r="CD7" s="1"/>
      <c r="CE7" s="1"/>
      <c r="CF7" s="1"/>
      <c r="CG7" s="1"/>
      <c r="CH7" s="1"/>
      <c r="CI7" s="1">
        <f>IFERROR(VLOOKUP(CE1,$B$16:$AW$25,MATCH("SUBTOTAL SALIDA DE ALMACEN",15:15,0)-1,FALSE),0)</f>
        <v>0</v>
      </c>
      <c r="CJ7" s="1"/>
      <c r="CK7" s="1"/>
      <c r="CL7" s="1"/>
      <c r="CM7" s="1"/>
      <c r="CN7" s="1"/>
      <c r="CO7" s="1"/>
      <c r="CP7" s="1">
        <f>IFERROR(VLOOKUP(CL1,$B$16:$AW$25,MATCH("SUBTOTAL SALIDA DE ALMACEN",15:15,0)-1,FALSE),0)</f>
        <v>0</v>
      </c>
      <c r="CQ7" s="1"/>
      <c r="CR7" s="1"/>
      <c r="CS7" s="1"/>
      <c r="CT7" s="1"/>
      <c r="CU7" s="1"/>
      <c r="CV7" s="1"/>
      <c r="CW7" s="1">
        <f>IFERROR(VLOOKUP(CS1,$B$16:$AW$25,MATCH("SUBTOTAL SALIDA DE ALMACEN",15:15,0)-1,FALSE),0)</f>
        <v>0</v>
      </c>
      <c r="CX7" s="1"/>
      <c r="CY7" s="1"/>
      <c r="CZ7" s="1"/>
      <c r="DA7" s="1"/>
      <c r="DB7" s="1"/>
      <c r="DC7" s="1"/>
      <c r="DD7" s="1">
        <f>IFERROR(VLOOKUP(CZ1,$B$16:$AW$25,MATCH("SUBTOTAL SALIDA DE ALMACEN",15:15,0)-1,FALSE),0)</f>
        <v>0</v>
      </c>
      <c r="DE7" s="1"/>
      <c r="DF7" s="1"/>
      <c r="DG7" s="1"/>
      <c r="DH7" s="1"/>
      <c r="DI7" s="1"/>
      <c r="DJ7" s="1"/>
      <c r="DK7" s="1">
        <f>IFERROR(VLOOKUP(DG1,$B$16:$AW$25,MATCH("SUBTOTAL SALIDA DE ALMACEN",15:15,0)-1,FALSE),0)</f>
        <v>0</v>
      </c>
      <c r="DL7" s="1"/>
      <c r="DM7" s="1"/>
      <c r="DN7" s="1"/>
      <c r="DO7" s="1"/>
      <c r="DP7" s="1"/>
      <c r="DQ7" s="1"/>
      <c r="DR7" s="1">
        <f>IFERROR(VLOOKUP(DN1,$B$16:$AW$25,MATCH("SUBTOTAL SALIDA DE ALMACEN",15:15,0)-1,FALSE),0)</f>
        <v>0</v>
      </c>
      <c r="DS7" s="1"/>
      <c r="DT7" s="1"/>
      <c r="DU7" s="1"/>
      <c r="DV7" s="1"/>
      <c r="DW7" s="1"/>
      <c r="DX7" s="1"/>
      <c r="DY7" s="1">
        <f>IFERROR(VLOOKUP(DU1,$B$16:$AW$25,MATCH("SUBTOTAL SALIDA DE ALMACEN",15:15,0)-1,FALSE),0)</f>
        <v>0</v>
      </c>
      <c r="DZ7" s="1"/>
      <c r="EA7" s="1"/>
      <c r="EB7" s="1"/>
      <c r="EC7" s="1"/>
      <c r="ED7" s="1"/>
      <c r="EE7" s="1"/>
      <c r="EF7" s="1">
        <f>IFERROR(VLOOKUP(EB1,$B$16:$AW$25,MATCH("SUBTOTAL SALIDA DE ALMACEN",15:15,0)-1,FALSE),0)</f>
        <v>0</v>
      </c>
      <c r="EG7" s="1"/>
      <c r="EH7" s="1"/>
      <c r="EI7" s="1"/>
      <c r="EJ7" s="1"/>
      <c r="EK7" s="1"/>
      <c r="EL7" s="1"/>
      <c r="EM7" s="1">
        <f>IFERROR(VLOOKUP(EI1,$B$16:$AW$25,MATCH("SUBTOTAL SALIDA DE ALMACEN",15:15,0)-1,FALSE),0)</f>
        <v>0</v>
      </c>
      <c r="EN7" s="1"/>
      <c r="EO7" s="1"/>
      <c r="EP7" s="1"/>
      <c r="EQ7" s="1"/>
      <c r="ER7" s="1"/>
      <c r="ES7" s="1"/>
      <c r="ET7" s="1">
        <f>IFERROR(VLOOKUP(EP1,$B$16:$AW$25,MATCH("SUBTOTAL SALIDA DE ALMACEN",15:15,0)-1,FALSE),0)</f>
        <v>0</v>
      </c>
      <c r="EU7" s="1"/>
      <c r="EV7" s="1"/>
      <c r="EW7" s="1"/>
      <c r="EX7" s="1"/>
      <c r="EY7" s="1"/>
      <c r="EZ7" s="1"/>
      <c r="FA7" s="1">
        <f>IFERROR(VLOOKUP(EW1,$B$16:$AW$25,MATCH("SUBTOTAL SALIDA DE ALMACEN",15:15,0)-1,FALSE),0)</f>
        <v>0</v>
      </c>
      <c r="FB7" s="1"/>
      <c r="FC7" s="1"/>
      <c r="FD7" s="1"/>
      <c r="FE7" s="1"/>
      <c r="FF7" s="1"/>
      <c r="FG7" s="1"/>
      <c r="FH7" s="1">
        <f>IFERROR(VLOOKUP(FD1,$B$16:$AW$25,MATCH("SUBTOTAL SALIDA DE ALMACEN",15:15,0)-1,FALSE),0)</f>
        <v>0</v>
      </c>
      <c r="FI7" s="1"/>
      <c r="FJ7" s="1"/>
      <c r="FK7" s="1"/>
      <c r="FL7" s="1"/>
      <c r="FM7" s="1"/>
      <c r="FN7" s="1"/>
      <c r="FO7" s="1">
        <f>IFERROR(VLOOKUP(FK1,$B$16:$AW$25,MATCH("SUBTOTAL SALIDA DE ALMACEN",15:15,0)-1,FALSE),0)</f>
        <v>0</v>
      </c>
      <c r="FP7" s="1"/>
      <c r="FQ7" s="1"/>
      <c r="FR7" s="1"/>
      <c r="FS7" s="1"/>
      <c r="FT7" s="1"/>
      <c r="FU7" s="1"/>
      <c r="FV7" s="1">
        <f>IFERROR(VLOOKUP(FR1,$B$16:$AW$25,MATCH("SUBTOTAL SALIDA DE ALMACEN",15:15,0)-1,FALSE),0)</f>
        <v>0</v>
      </c>
      <c r="FW7" s="1"/>
      <c r="FX7" s="1"/>
      <c r="FY7" s="1"/>
      <c r="FZ7" s="1"/>
      <c r="GA7" s="1"/>
      <c r="GB7" s="1"/>
      <c r="GC7" s="1">
        <f>IFERROR(VLOOKUP(FY1,$B$16:$AW$25,MATCH("SUBTOTAL SALIDA DE ALMACEN",15:15,0)-1,FALSE),0)</f>
        <v>0</v>
      </c>
      <c r="GD7" s="1"/>
      <c r="GE7" s="1"/>
      <c r="GF7" s="1"/>
      <c r="GG7" s="1"/>
      <c r="GH7" s="1"/>
      <c r="GI7" s="1"/>
      <c r="GJ7" s="1">
        <f>IFERROR(VLOOKUP(GF1,$B$16:$AW$25,MATCH("SUBTOTAL SALIDA DE ALMACEN",15:15,0)-1,FALSE),0)</f>
        <v>0</v>
      </c>
      <c r="GK7" s="1"/>
      <c r="GL7" s="1"/>
      <c r="GM7" s="1"/>
      <c r="GN7" s="1"/>
      <c r="GO7" s="1"/>
      <c r="GP7" s="1"/>
      <c r="GQ7" s="1">
        <f>IFERROR(VLOOKUP(GM1,$B$16:$AW$25,MATCH("SUBTOTAL SALIDA DE ALMACEN",15:15,0)-1,FALSE),0)</f>
        <v>0</v>
      </c>
      <c r="GR7" s="1"/>
      <c r="GS7" s="1"/>
      <c r="GT7" s="1"/>
      <c r="GU7" s="1"/>
      <c r="GV7" s="1"/>
      <c r="GW7" s="1"/>
      <c r="GX7" s="1">
        <f>IFERROR(VLOOKUP(GT1,$B$16:$AW$25,MATCH("SUBTOTAL SALIDA DE ALMACEN",15:15,0)-1,FALSE),0)</f>
        <v>0</v>
      </c>
      <c r="GY7" s="1"/>
      <c r="GZ7" s="1"/>
      <c r="HA7" s="1"/>
      <c r="HB7" s="1"/>
      <c r="HC7" s="1"/>
      <c r="HD7" s="1"/>
      <c r="HE7" s="1">
        <f>IFERROR(VLOOKUP(HA1,$B$16:$AW$25,MATCH("SUBTOTAL SALIDA DE ALMACEN",15:15,0)-1,FALSE),0)</f>
        <v>0</v>
      </c>
      <c r="HF7" s="1"/>
      <c r="HG7" s="1"/>
      <c r="HH7" s="1"/>
      <c r="HI7" s="1"/>
      <c r="HJ7" s="1"/>
      <c r="HK7" s="1"/>
      <c r="HL7" s="1">
        <f>IFERROR(VLOOKUP(HH1,$B$16:$AW$25,MATCH("SUBTOTAL SALIDA DE ALMACEN",15:15,0)-1,FALSE),0)</f>
        <v>0</v>
      </c>
      <c r="HM7" s="1"/>
      <c r="HN7" s="1"/>
      <c r="HO7" s="1"/>
      <c r="HP7" s="1"/>
      <c r="HQ7" s="1"/>
      <c r="HR7" s="1"/>
      <c r="HS7" s="1">
        <f>IFERROR(VLOOKUP(HO1,$B$16:$AW$25,MATCH("SUBTOTAL SALIDA DE ALMACEN",15:15,0)-1,FALSE),0)</f>
        <v>0</v>
      </c>
      <c r="HT7" s="1"/>
      <c r="HU7" s="1"/>
      <c r="HV7" s="1"/>
      <c r="HW7" s="1"/>
      <c r="HX7" s="1"/>
      <c r="HY7" s="1"/>
      <c r="HZ7" s="1">
        <f>IFERROR(VLOOKUP(HV1,$B$16:$AW$25,MATCH("SUBTOTAL SALIDA DE ALMACEN",15:15,0)-1,FALSE),0)</f>
        <v>0</v>
      </c>
      <c r="IA7" s="1"/>
      <c r="IB7" s="1"/>
    </row>
    <row r="8" spans="1:238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BC8" s="1"/>
      <c r="BD8" s="1"/>
      <c r="BE8" s="1"/>
      <c r="BF8" s="1"/>
      <c r="BG8" s="1" t="s">
        <v>224</v>
      </c>
      <c r="BH8" s="1"/>
      <c r="BI8" s="1"/>
      <c r="BJ8" s="1"/>
      <c r="BK8" s="1"/>
      <c r="BL8" s="1"/>
      <c r="BM8" s="1"/>
      <c r="BN8" s="1" t="s">
        <v>224</v>
      </c>
      <c r="BO8" s="1"/>
      <c r="BP8" s="1"/>
      <c r="BQ8" s="1"/>
      <c r="BR8" s="1"/>
      <c r="BS8" s="1"/>
      <c r="BT8" s="1"/>
      <c r="BU8" s="1" t="s">
        <v>224</v>
      </c>
      <c r="BV8" s="1"/>
      <c r="BW8" s="1"/>
      <c r="BX8" s="1"/>
      <c r="BY8" s="1"/>
      <c r="BZ8" s="1"/>
      <c r="CA8" s="1"/>
      <c r="CB8" s="1" t="s">
        <v>224</v>
      </c>
      <c r="CC8" s="1"/>
      <c r="CD8" s="1"/>
      <c r="CE8" s="1"/>
      <c r="CF8" s="1"/>
      <c r="CG8" s="1"/>
      <c r="CH8" s="1"/>
      <c r="CI8" s="1" t="s">
        <v>224</v>
      </c>
      <c r="CJ8" s="1"/>
      <c r="CK8" s="1"/>
      <c r="CL8" s="1"/>
      <c r="CM8" s="1"/>
      <c r="CN8" s="1"/>
      <c r="CO8" s="1"/>
      <c r="CP8" s="1" t="s">
        <v>224</v>
      </c>
      <c r="CQ8" s="1"/>
      <c r="CR8" s="1"/>
      <c r="CS8" s="1"/>
      <c r="CT8" s="1"/>
      <c r="CU8" s="1"/>
      <c r="CV8" s="1"/>
      <c r="CW8" s="1" t="s">
        <v>224</v>
      </c>
      <c r="CX8" s="1"/>
      <c r="CY8" s="1"/>
      <c r="CZ8" s="1"/>
      <c r="DA8" s="1"/>
      <c r="DB8" s="1"/>
      <c r="DC8" s="1"/>
      <c r="DD8" s="1" t="s">
        <v>224</v>
      </c>
      <c r="DE8" s="1"/>
      <c r="DF8" s="1"/>
      <c r="DG8" s="1"/>
      <c r="DH8" s="1"/>
      <c r="DI8" s="1"/>
      <c r="DJ8" s="1"/>
      <c r="DK8" s="1" t="s">
        <v>224</v>
      </c>
      <c r="DL8" s="1"/>
      <c r="DM8" s="1"/>
      <c r="DN8" s="1"/>
      <c r="DO8" s="1"/>
      <c r="DP8" s="1"/>
      <c r="DQ8" s="1"/>
      <c r="DR8" s="1" t="s">
        <v>224</v>
      </c>
      <c r="DS8" s="1"/>
      <c r="DT8" s="1"/>
      <c r="DU8" s="1"/>
      <c r="DV8" s="1"/>
      <c r="DW8" s="1"/>
      <c r="DX8" s="1"/>
      <c r="DY8" s="1" t="s">
        <v>224</v>
      </c>
      <c r="DZ8" s="1"/>
      <c r="EA8" s="1"/>
      <c r="EB8" s="1"/>
      <c r="EC8" s="1"/>
      <c r="ED8" s="1"/>
      <c r="EE8" s="1"/>
      <c r="EF8" s="1" t="s">
        <v>224</v>
      </c>
      <c r="EG8" s="1"/>
      <c r="EH8" s="1"/>
      <c r="EI8" s="1"/>
      <c r="EJ8" s="1"/>
      <c r="EK8" s="1"/>
      <c r="EL8" s="1"/>
      <c r="EM8" s="1" t="s">
        <v>224</v>
      </c>
      <c r="EN8" s="1"/>
      <c r="EO8" s="1"/>
      <c r="EP8" s="1"/>
      <c r="EQ8" s="1"/>
      <c r="ER8" s="1"/>
      <c r="ES8" s="1"/>
      <c r="ET8" s="1" t="s">
        <v>224</v>
      </c>
      <c r="EU8" s="1"/>
      <c r="EV8" s="1"/>
      <c r="EW8" s="1"/>
      <c r="EX8" s="1"/>
      <c r="EY8" s="1"/>
      <c r="EZ8" s="1"/>
      <c r="FA8" s="1" t="s">
        <v>224</v>
      </c>
      <c r="FB8" s="1"/>
      <c r="FC8" s="1"/>
      <c r="FD8" s="1"/>
      <c r="FE8" s="1"/>
      <c r="FF8" s="1"/>
      <c r="FG8" s="1"/>
      <c r="FH8" s="1" t="s">
        <v>224</v>
      </c>
      <c r="FI8" s="1"/>
      <c r="FJ8" s="1"/>
      <c r="FK8" s="1"/>
      <c r="FL8" s="1"/>
      <c r="FM8" s="1"/>
      <c r="FN8" s="1"/>
      <c r="FO8" s="1" t="s">
        <v>224</v>
      </c>
      <c r="FP8" s="1"/>
      <c r="FQ8" s="1"/>
      <c r="FR8" s="1"/>
      <c r="FS8" s="1"/>
      <c r="FT8" s="1"/>
      <c r="FU8" s="1"/>
      <c r="FV8" s="1" t="s">
        <v>224</v>
      </c>
      <c r="FW8" s="1"/>
      <c r="FX8" s="1"/>
      <c r="FY8" s="1"/>
      <c r="FZ8" s="1"/>
      <c r="GA8" s="1"/>
      <c r="GB8" s="1"/>
      <c r="GC8" s="1" t="s">
        <v>224</v>
      </c>
      <c r="GD8" s="1"/>
      <c r="GE8" s="1"/>
      <c r="GF8" s="1"/>
      <c r="GG8" s="1"/>
      <c r="GH8" s="1"/>
      <c r="GI8" s="1"/>
      <c r="GJ8" s="1" t="s">
        <v>224</v>
      </c>
      <c r="GK8" s="1"/>
      <c r="GL8" s="1"/>
      <c r="GM8" s="1"/>
      <c r="GN8" s="1"/>
      <c r="GO8" s="1"/>
      <c r="GP8" s="1"/>
      <c r="GQ8" s="1" t="s">
        <v>224</v>
      </c>
      <c r="GR8" s="1"/>
      <c r="GS8" s="1"/>
      <c r="GT8" s="1"/>
      <c r="GU8" s="1"/>
      <c r="GV8" s="1"/>
      <c r="GW8" s="1"/>
      <c r="GX8" s="1" t="s">
        <v>224</v>
      </c>
      <c r="GY8" s="1"/>
      <c r="GZ8" s="1"/>
      <c r="HA8" s="1"/>
      <c r="HB8" s="1"/>
      <c r="HC8" s="1"/>
      <c r="HD8" s="1"/>
      <c r="HE8" s="1" t="s">
        <v>224</v>
      </c>
      <c r="HF8" s="1"/>
      <c r="HG8" s="1"/>
      <c r="HH8" s="1"/>
      <c r="HI8" s="1"/>
      <c r="HJ8" s="1"/>
      <c r="HK8" s="1"/>
      <c r="HL8" s="1" t="s">
        <v>224</v>
      </c>
      <c r="HM8" s="1"/>
      <c r="HN8" s="1"/>
      <c r="HO8" s="1"/>
      <c r="HP8" s="1"/>
      <c r="HQ8" s="1"/>
      <c r="HR8" s="1"/>
      <c r="HS8" s="1" t="s">
        <v>224</v>
      </c>
      <c r="HT8" s="1"/>
      <c r="HU8" s="1"/>
      <c r="HV8" s="1"/>
      <c r="HW8" s="1"/>
      <c r="HX8" s="1"/>
      <c r="HY8" s="1"/>
      <c r="HZ8" s="1" t="s">
        <v>224</v>
      </c>
      <c r="IA8" s="1"/>
      <c r="IB8" s="1"/>
    </row>
    <row r="9" spans="1:238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8" ht="15" x14ac:dyDescent="0.2">
      <c r="A10" s="6" t="s">
        <v>207</v>
      </c>
      <c r="B10" s="6"/>
      <c r="D10" s="141"/>
      <c r="E10" s="63"/>
      <c r="F10" s="63"/>
      <c r="G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8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8" x14ac:dyDescent="0.25">
      <c r="A12" s="6" t="s">
        <v>4</v>
      </c>
      <c r="B12" s="6"/>
      <c r="D12" s="92"/>
      <c r="L12" s="10"/>
      <c r="M12" s="10"/>
    </row>
    <row r="13" spans="1:238" ht="13.5" thickBot="1" x14ac:dyDescent="0.3">
      <c r="B13" s="1">
        <v>1</v>
      </c>
      <c r="C13" s="2">
        <f>+B13+1</f>
        <v>2</v>
      </c>
      <c r="D13" s="2">
        <f t="shared" ref="D13:BJ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/>
      <c r="Z13" s="2">
        <f>+X13+1</f>
        <v>24</v>
      </c>
      <c r="AA13" s="2">
        <f>+Z13+1</f>
        <v>25</v>
      </c>
      <c r="AB13" s="2">
        <f t="shared" si="3"/>
        <v>26</v>
      </c>
      <c r="AC13" s="2">
        <f t="shared" si="3"/>
        <v>27</v>
      </c>
      <c r="AD13" s="2">
        <f t="shared" si="3"/>
        <v>28</v>
      </c>
      <c r="AE13" s="2">
        <f t="shared" si="3"/>
        <v>29</v>
      </c>
      <c r="AF13" s="2">
        <f t="shared" si="3"/>
        <v>30</v>
      </c>
      <c r="AG13" s="2">
        <f t="shared" si="3"/>
        <v>31</v>
      </c>
      <c r="AH13" s="2">
        <f t="shared" si="3"/>
        <v>32</v>
      </c>
      <c r="AI13" s="2">
        <f t="shared" si="3"/>
        <v>33</v>
      </c>
      <c r="AJ13" s="2"/>
      <c r="AK13" s="2">
        <f t="shared" ref="AK13:AR13" si="4">+AI13+1</f>
        <v>34</v>
      </c>
      <c r="AL13" s="2">
        <f t="shared" si="4"/>
        <v>1</v>
      </c>
      <c r="AM13" s="2">
        <f t="shared" si="4"/>
        <v>35</v>
      </c>
      <c r="AN13" s="2">
        <f t="shared" si="4"/>
        <v>2</v>
      </c>
      <c r="AO13" s="2">
        <f t="shared" si="4"/>
        <v>36</v>
      </c>
      <c r="AP13" s="2">
        <f t="shared" si="4"/>
        <v>3</v>
      </c>
      <c r="AQ13" s="2">
        <f t="shared" si="4"/>
        <v>37</v>
      </c>
      <c r="AR13" s="2">
        <f t="shared" si="4"/>
        <v>4</v>
      </c>
      <c r="AS13" s="2"/>
      <c r="AT13" s="2"/>
      <c r="AU13" s="2">
        <f>+AQ13+1</f>
        <v>38</v>
      </c>
      <c r="AV13" s="2">
        <f t="shared" si="3"/>
        <v>39</v>
      </c>
      <c r="AW13" s="2">
        <f t="shared" si="3"/>
        <v>40</v>
      </c>
      <c r="AX13" s="2">
        <f t="shared" si="3"/>
        <v>41</v>
      </c>
      <c r="AY13" s="2">
        <f t="shared" si="3"/>
        <v>42</v>
      </c>
      <c r="AZ13" s="2">
        <f t="shared" si="3"/>
        <v>43</v>
      </c>
      <c r="BA13" s="2">
        <f t="shared" si="3"/>
        <v>44</v>
      </c>
      <c r="BB13" s="2">
        <f t="shared" si="3"/>
        <v>45</v>
      </c>
      <c r="BC13" s="2">
        <f t="shared" si="3"/>
        <v>46</v>
      </c>
      <c r="BD13" s="2">
        <f t="shared" si="3"/>
        <v>47</v>
      </c>
      <c r="BE13" s="2">
        <f t="shared" si="3"/>
        <v>48</v>
      </c>
      <c r="BF13" s="2">
        <f t="shared" si="3"/>
        <v>49</v>
      </c>
      <c r="BG13" s="2">
        <f t="shared" si="3"/>
        <v>50</v>
      </c>
      <c r="BH13" s="2">
        <f t="shared" si="3"/>
        <v>51</v>
      </c>
      <c r="BI13" s="2">
        <f t="shared" si="3"/>
        <v>52</v>
      </c>
      <c r="BJ13" s="2">
        <f t="shared" si="3"/>
        <v>53</v>
      </c>
    </row>
    <row r="14" spans="1:238" ht="13.5" thickBot="1" x14ac:dyDescent="0.3">
      <c r="E14" s="343" t="s">
        <v>34</v>
      </c>
      <c r="F14" s="402"/>
      <c r="G14" s="402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BC14" s="16"/>
      <c r="BD14" s="16"/>
      <c r="BE14" s="16"/>
      <c r="BF14" s="16"/>
      <c r="BG14" s="16"/>
      <c r="BH14" s="16"/>
      <c r="BI14" s="16"/>
    </row>
    <row r="15" spans="1:238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64"/>
      <c r="G15" s="164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11" t="s">
        <v>16</v>
      </c>
      <c r="AW15" s="11" t="s">
        <v>17</v>
      </c>
      <c r="AX15" s="294" t="s">
        <v>222</v>
      </c>
      <c r="BC15" s="18"/>
      <c r="BD15" s="18"/>
      <c r="BE15" s="18"/>
      <c r="BF15" s="18"/>
      <c r="BG15" s="18"/>
      <c r="BH15" s="18"/>
      <c r="BI15" s="18"/>
    </row>
    <row r="16" spans="1:238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65"/>
      <c r="G16" s="165"/>
      <c r="H16" s="146"/>
      <c r="I16" s="147"/>
      <c r="J16" s="148"/>
      <c r="K16" s="149"/>
      <c r="L16" s="147"/>
      <c r="M16" s="33">
        <f t="shared" ref="M16:M25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9"/>
      <c r="AB16" s="95"/>
      <c r="AC16" s="95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7">
        <f t="shared" ref="AV16:AV25" si="6">SUM(V16:AU16)</f>
        <v>0</v>
      </c>
      <c r="AW16" s="17">
        <f t="shared" ref="AW16:AW25" si="7">+U16-AV16</f>
        <v>0</v>
      </c>
      <c r="AX16" s="295">
        <f t="shared" ref="AX16:AX25" si="8">AV16-N16</f>
        <v>0</v>
      </c>
      <c r="BC16" s="18"/>
      <c r="BD16" s="18"/>
      <c r="BE16" s="18"/>
      <c r="BF16" s="18"/>
      <c r="BG16" s="18"/>
      <c r="BH16" s="18"/>
      <c r="BI16" s="18"/>
    </row>
    <row r="17" spans="1:50" s="18" customFormat="1" ht="21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65"/>
      <c r="G17" s="165"/>
      <c r="H17" s="150"/>
      <c r="I17" s="147"/>
      <c r="J17" s="162"/>
      <c r="K17" s="149"/>
      <c r="L17" s="147"/>
      <c r="M17" s="33">
        <f t="shared" si="5"/>
        <v>0</v>
      </c>
      <c r="N17" s="95"/>
      <c r="O17" s="29">
        <f t="shared" ref="O17:O25" si="9">+SUM(J17:L17)</f>
        <v>0</v>
      </c>
      <c r="P17" s="35">
        <f t="shared" ref="P17:P25" si="10">IF(N17&gt;M17,N17-O17-M17,0)</f>
        <v>0</v>
      </c>
      <c r="Q17" s="36">
        <f t="shared" ref="Q17:Q25" si="11">IF(N17="",0,IF(M17&gt;N17,M17-N17-O17,0))</f>
        <v>0</v>
      </c>
      <c r="S17" s="88"/>
      <c r="T17" s="19">
        <f>S17-M17</f>
        <v>0</v>
      </c>
      <c r="U17" s="15">
        <f t="shared" ref="U17:U25" si="12">+M17-O17</f>
        <v>0</v>
      </c>
      <c r="V17" s="97"/>
      <c r="W17" s="97"/>
      <c r="X17" s="97"/>
      <c r="Y17" s="97"/>
      <c r="Z17" s="97"/>
      <c r="AA17" s="95"/>
      <c r="AB17" s="95"/>
      <c r="AC17" s="95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7">
        <f t="shared" si="6"/>
        <v>0</v>
      </c>
      <c r="AW17" s="19">
        <f t="shared" si="7"/>
        <v>0</v>
      </c>
      <c r="AX17" s="295">
        <f t="shared" si="8"/>
        <v>0</v>
      </c>
    </row>
    <row r="18" spans="1:50" s="18" customFormat="1" ht="21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65"/>
      <c r="G18" s="165"/>
      <c r="H18" s="151"/>
      <c r="I18" s="147"/>
      <c r="J18" s="148"/>
      <c r="K18" s="149"/>
      <c r="L18" s="147"/>
      <c r="M18" s="33">
        <f t="shared" si="5"/>
        <v>0</v>
      </c>
      <c r="N18" s="95"/>
      <c r="O18" s="29">
        <f t="shared" si="9"/>
        <v>0</v>
      </c>
      <c r="P18" s="35">
        <f t="shared" si="10"/>
        <v>0</v>
      </c>
      <c r="Q18" s="36">
        <f t="shared" si="11"/>
        <v>0</v>
      </c>
      <c r="S18" s="88"/>
      <c r="T18" s="19">
        <f t="shared" ref="T18:T25" si="13">S18-M18</f>
        <v>0</v>
      </c>
      <c r="U18" s="15">
        <f t="shared" si="12"/>
        <v>0</v>
      </c>
      <c r="V18" s="95"/>
      <c r="W18" s="97"/>
      <c r="X18" s="97"/>
      <c r="Y18" s="97"/>
      <c r="Z18" s="97"/>
      <c r="AA18" s="95"/>
      <c r="AB18" s="95"/>
      <c r="AC18" s="95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7">
        <f t="shared" si="6"/>
        <v>0</v>
      </c>
      <c r="AW18" s="19">
        <f t="shared" si="7"/>
        <v>0</v>
      </c>
      <c r="AX18" s="295">
        <f t="shared" si="8"/>
        <v>0</v>
      </c>
    </row>
    <row r="19" spans="1:50" s="18" customFormat="1" x14ac:dyDescent="0.2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65"/>
      <c r="G19" s="165"/>
      <c r="H19" s="150"/>
      <c r="I19" s="147"/>
      <c r="J19" s="148"/>
      <c r="K19" s="149"/>
      <c r="L19" s="147"/>
      <c r="M19" s="33">
        <f t="shared" si="5"/>
        <v>0</v>
      </c>
      <c r="N19" s="322"/>
      <c r="O19" s="29">
        <f t="shared" si="9"/>
        <v>0</v>
      </c>
      <c r="P19" s="35">
        <f t="shared" si="10"/>
        <v>0</v>
      </c>
      <c r="Q19" s="36">
        <f t="shared" si="11"/>
        <v>0</v>
      </c>
      <c r="R19" s="20"/>
      <c r="S19" s="89"/>
      <c r="T19" s="19">
        <f t="shared" si="13"/>
        <v>0</v>
      </c>
      <c r="U19" s="15">
        <f t="shared" si="12"/>
        <v>0</v>
      </c>
      <c r="V19" s="95"/>
      <c r="W19" s="97"/>
      <c r="X19" s="97"/>
      <c r="Y19" s="97"/>
      <c r="Z19" s="97"/>
      <c r="AA19" s="95"/>
      <c r="AB19" s="95"/>
      <c r="AC19" s="95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7">
        <f t="shared" si="6"/>
        <v>0</v>
      </c>
      <c r="AW19" s="19">
        <f t="shared" si="7"/>
        <v>0</v>
      </c>
      <c r="AX19" s="295">
        <f t="shared" si="8"/>
        <v>0</v>
      </c>
    </row>
    <row r="20" spans="1:50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65"/>
      <c r="G20" s="16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9"/>
        <v>0</v>
      </c>
      <c r="P20" s="35">
        <f t="shared" si="10"/>
        <v>0</v>
      </c>
      <c r="Q20" s="36">
        <f t="shared" si="11"/>
        <v>0</v>
      </c>
      <c r="S20" s="88"/>
      <c r="T20" s="19">
        <f t="shared" si="13"/>
        <v>0</v>
      </c>
      <c r="U20" s="15">
        <f t="shared" si="12"/>
        <v>0</v>
      </c>
      <c r="V20" s="95"/>
      <c r="W20" s="98"/>
      <c r="X20" s="98"/>
      <c r="Y20" s="98"/>
      <c r="Z20" s="98"/>
      <c r="AA20" s="95"/>
      <c r="AB20" s="95"/>
      <c r="AC20" s="95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7">
        <f t="shared" si="6"/>
        <v>0</v>
      </c>
      <c r="AW20" s="19">
        <f t="shared" si="7"/>
        <v>0</v>
      </c>
      <c r="AX20" s="295">
        <f t="shared" si="8"/>
        <v>0</v>
      </c>
    </row>
    <row r="21" spans="1:50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66"/>
      <c r="G21" s="166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9"/>
        <v>0</v>
      </c>
      <c r="P21" s="35">
        <f t="shared" si="10"/>
        <v>0</v>
      </c>
      <c r="Q21" s="36">
        <f t="shared" si="11"/>
        <v>0</v>
      </c>
      <c r="S21" s="88"/>
      <c r="T21" s="19">
        <f t="shared" si="13"/>
        <v>0</v>
      </c>
      <c r="U21" s="15">
        <f t="shared" si="12"/>
        <v>0</v>
      </c>
      <c r="V21" s="95"/>
      <c r="W21" s="95"/>
      <c r="X21" s="95"/>
      <c r="Y21" s="95"/>
      <c r="Z21" s="95"/>
      <c r="AA21" s="94"/>
      <c r="AB21" s="95"/>
      <c r="AC21" s="95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7">
        <f t="shared" si="6"/>
        <v>0</v>
      </c>
      <c r="AW21" s="19">
        <f t="shared" si="7"/>
        <v>0</v>
      </c>
      <c r="AX21" s="295">
        <f t="shared" si="8"/>
        <v>0</v>
      </c>
    </row>
    <row r="22" spans="1:50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66"/>
      <c r="G22" s="166"/>
      <c r="H22" s="150"/>
      <c r="I22" s="147"/>
      <c r="J22" s="152"/>
      <c r="K22" s="150"/>
      <c r="L22" s="147"/>
      <c r="M22" s="33">
        <f t="shared" si="5"/>
        <v>0</v>
      </c>
      <c r="N22" s="95"/>
      <c r="O22" s="29">
        <f t="shared" si="9"/>
        <v>0</v>
      </c>
      <c r="P22" s="35">
        <f t="shared" si="10"/>
        <v>0</v>
      </c>
      <c r="Q22" s="36">
        <f t="shared" si="11"/>
        <v>0</v>
      </c>
      <c r="S22" s="88"/>
      <c r="T22" s="19">
        <f t="shared" si="13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7">
        <f t="shared" si="6"/>
        <v>0</v>
      </c>
      <c r="AW22" s="19">
        <f t="shared" si="7"/>
        <v>0</v>
      </c>
      <c r="AX22" s="295">
        <f t="shared" si="8"/>
        <v>0</v>
      </c>
    </row>
    <row r="23" spans="1:50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66"/>
      <c r="G23" s="166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9"/>
        <v>0</v>
      </c>
      <c r="P23" s="35">
        <f t="shared" si="10"/>
        <v>0</v>
      </c>
      <c r="Q23" s="36">
        <f t="shared" si="11"/>
        <v>0</v>
      </c>
      <c r="S23" s="88"/>
      <c r="T23" s="19">
        <f t="shared" si="13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7">
        <f t="shared" si="6"/>
        <v>0</v>
      </c>
      <c r="AW23" s="19">
        <f t="shared" si="7"/>
        <v>0</v>
      </c>
      <c r="AX23" s="295">
        <f t="shared" si="8"/>
        <v>0</v>
      </c>
    </row>
    <row r="24" spans="1:50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67"/>
      <c r="G24" s="167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9"/>
        <v>0</v>
      </c>
      <c r="P24" s="35">
        <f t="shared" si="10"/>
        <v>0</v>
      </c>
      <c r="Q24" s="36">
        <f t="shared" si="11"/>
        <v>0</v>
      </c>
      <c r="S24" s="88"/>
      <c r="T24" s="19">
        <f t="shared" si="13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7">
        <f t="shared" si="6"/>
        <v>0</v>
      </c>
      <c r="AW24" s="19">
        <f t="shared" si="7"/>
        <v>0</v>
      </c>
      <c r="AX24" s="295">
        <f t="shared" si="8"/>
        <v>0</v>
      </c>
    </row>
    <row r="25" spans="1:50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68"/>
      <c r="G25" s="168"/>
      <c r="H25" s="155"/>
      <c r="I25" s="156"/>
      <c r="J25" s="153"/>
      <c r="K25" s="155"/>
      <c r="L25" s="156"/>
      <c r="M25" s="33">
        <f t="shared" si="5"/>
        <v>0</v>
      </c>
      <c r="N25" s="39"/>
      <c r="O25" s="29">
        <f t="shared" si="9"/>
        <v>0</v>
      </c>
      <c r="P25" s="35">
        <f t="shared" si="10"/>
        <v>0</v>
      </c>
      <c r="Q25" s="36">
        <f t="shared" si="11"/>
        <v>0</v>
      </c>
      <c r="S25" s="88"/>
      <c r="T25" s="19">
        <f t="shared" si="13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7">
        <f t="shared" si="6"/>
        <v>0</v>
      </c>
      <c r="AW25" s="19">
        <f t="shared" si="7"/>
        <v>0</v>
      </c>
      <c r="AX25" s="295">
        <f t="shared" si="8"/>
        <v>0</v>
      </c>
    </row>
    <row r="26" spans="1:50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50" s="18" customFormat="1" x14ac:dyDescent="0.25">
      <c r="A27" s="177"/>
      <c r="B27" s="23"/>
      <c r="C27" s="45"/>
      <c r="D27" s="46"/>
      <c r="E27" s="28"/>
      <c r="F27" s="28"/>
      <c r="G27" s="17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50" s="18" customFormat="1" x14ac:dyDescent="0.25">
      <c r="A28" s="177"/>
      <c r="B28" s="23"/>
      <c r="C28" s="45"/>
      <c r="D28" s="46"/>
      <c r="E28" s="28"/>
      <c r="F28" s="28"/>
      <c r="G28" s="17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50" s="18" customFormat="1" x14ac:dyDescent="0.25">
      <c r="A29" s="177"/>
      <c r="B29" s="23"/>
      <c r="C29" s="45"/>
      <c r="D29" s="46"/>
      <c r="E29" s="28"/>
      <c r="F29" s="28"/>
      <c r="G29" s="17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50" s="18" customFormat="1" ht="13.5" thickBot="1" x14ac:dyDescent="0.3">
      <c r="A30" s="111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50" s="18" customForma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</row>
    <row r="32" spans="1:50" s="18" customForma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61" s="18" customForma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61" s="18" customFormat="1" ht="13.5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61" s="18" customForma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61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61" s="18" customForma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BC37" s="1"/>
      <c r="BD37" s="1"/>
      <c r="BE37" s="1"/>
      <c r="BF37" s="1"/>
      <c r="BG37" s="1"/>
      <c r="BH37" s="1"/>
      <c r="BI37" s="1"/>
    </row>
    <row r="38" spans="3:61" s="18" customForma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BC38" s="1"/>
      <c r="BD38" s="1"/>
      <c r="BE38" s="1"/>
      <c r="BF38" s="1"/>
      <c r="BG38" s="1"/>
      <c r="BH38" s="1"/>
      <c r="BI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18 N20:N25" name="Rango2"/>
    <protectedRange sqref="B22:B25 S16:S25 E15:L25 V15:AU25" name="Rango1"/>
    <protectedRange sqref="Q7:Q10" name="Rango1_3_1_1"/>
    <protectedRange sqref="O7:P10 D12 D7:D10" name="Rango1_3_2"/>
    <protectedRange sqref="D11" name="Rango1_3_1"/>
    <protectedRange sqref="B16:B21" name="Rango1_2"/>
  </protectedRanges>
  <mergeCells count="227">
    <mergeCell ref="A1:D5"/>
    <mergeCell ref="E1:N2"/>
    <mergeCell ref="O1:Q1"/>
    <mergeCell ref="BC1:BI1"/>
    <mergeCell ref="BJ1:BP1"/>
    <mergeCell ref="BQ1:BW1"/>
    <mergeCell ref="E3:N4"/>
    <mergeCell ref="O3:Q3"/>
    <mergeCell ref="O4:Q4"/>
    <mergeCell ref="BC4:BC6"/>
    <mergeCell ref="BD4:BD6"/>
    <mergeCell ref="BE4:BE6"/>
    <mergeCell ref="BF4:BF6"/>
    <mergeCell ref="BG4:BG6"/>
    <mergeCell ref="BH4:BH6"/>
    <mergeCell ref="BI4:BI6"/>
    <mergeCell ref="BP4:BP6"/>
    <mergeCell ref="BQ4:BQ6"/>
    <mergeCell ref="BR4:BR6"/>
    <mergeCell ref="BS4:BS6"/>
    <mergeCell ref="BT4:BT6"/>
    <mergeCell ref="BU4:BU6"/>
    <mergeCell ref="BJ4:BJ6"/>
    <mergeCell ref="BK4:BK6"/>
    <mergeCell ref="HO1:HU1"/>
    <mergeCell ref="HV1:IB1"/>
    <mergeCell ref="O2:Q2"/>
    <mergeCell ref="FD1:FJ1"/>
    <mergeCell ref="FK1:FQ1"/>
    <mergeCell ref="FR1:FX1"/>
    <mergeCell ref="FY1:GE1"/>
    <mergeCell ref="GF1:GL1"/>
    <mergeCell ref="GM1:GS1"/>
    <mergeCell ref="DN1:DT1"/>
    <mergeCell ref="DU1:EA1"/>
    <mergeCell ref="EB1:EH1"/>
    <mergeCell ref="EI1:EO1"/>
    <mergeCell ref="EP1:EV1"/>
    <mergeCell ref="EW1:FC1"/>
    <mergeCell ref="BX1:CD1"/>
    <mergeCell ref="CE1:CK1"/>
    <mergeCell ref="CL1:CR1"/>
    <mergeCell ref="CS1:CY1"/>
    <mergeCell ref="CZ1:DF1"/>
    <mergeCell ref="DG1:DM1"/>
    <mergeCell ref="GT1:GZ1"/>
    <mergeCell ref="HA1:HG1"/>
    <mergeCell ref="HH1:HN1"/>
    <mergeCell ref="BL4:BL6"/>
    <mergeCell ref="BM4:BM6"/>
    <mergeCell ref="BN4:BN6"/>
    <mergeCell ref="BO4:BO6"/>
    <mergeCell ref="CB4:CB6"/>
    <mergeCell ref="CC4:CC6"/>
    <mergeCell ref="CD4:CD6"/>
    <mergeCell ref="CE4:CE6"/>
    <mergeCell ref="CF4:CF6"/>
    <mergeCell ref="CG4:CG6"/>
    <mergeCell ref="BV4:BV6"/>
    <mergeCell ref="BW4:BW6"/>
    <mergeCell ref="BX4:BX6"/>
    <mergeCell ref="BY4:BY6"/>
    <mergeCell ref="BZ4:BZ6"/>
    <mergeCell ref="CA4:CA6"/>
    <mergeCell ref="CN4:CN6"/>
    <mergeCell ref="CO4:CO6"/>
    <mergeCell ref="CP4:CP6"/>
    <mergeCell ref="CQ4:CQ6"/>
    <mergeCell ref="CR4:CR6"/>
    <mergeCell ref="CS4:CS6"/>
    <mergeCell ref="CH4:CH6"/>
    <mergeCell ref="CI4:CI6"/>
    <mergeCell ref="CJ4:CJ6"/>
    <mergeCell ref="CK4:CK6"/>
    <mergeCell ref="CL4:CL6"/>
    <mergeCell ref="CM4:CM6"/>
    <mergeCell ref="CZ4:CZ6"/>
    <mergeCell ref="DA4:DA6"/>
    <mergeCell ref="DB4:DB6"/>
    <mergeCell ref="DC4:DC6"/>
    <mergeCell ref="DD4:DD6"/>
    <mergeCell ref="DE4:DE6"/>
    <mergeCell ref="CT4:CT6"/>
    <mergeCell ref="CU4:CU6"/>
    <mergeCell ref="CV4:CV6"/>
    <mergeCell ref="CW4:CW6"/>
    <mergeCell ref="CX4:CX6"/>
    <mergeCell ref="CY4:CY6"/>
    <mergeCell ref="DL4:DL6"/>
    <mergeCell ref="DM4:DM6"/>
    <mergeCell ref="DN4:DN6"/>
    <mergeCell ref="DO4:DO6"/>
    <mergeCell ref="DP4:DP6"/>
    <mergeCell ref="DQ4:DQ6"/>
    <mergeCell ref="DF4:DF6"/>
    <mergeCell ref="DG4:DG6"/>
    <mergeCell ref="DH4:DH6"/>
    <mergeCell ref="DI4:DI6"/>
    <mergeCell ref="DJ4:DJ6"/>
    <mergeCell ref="DK4:DK6"/>
    <mergeCell ref="DX4:DX6"/>
    <mergeCell ref="DY4:DY6"/>
    <mergeCell ref="DZ4:DZ6"/>
    <mergeCell ref="EA4:EA6"/>
    <mergeCell ref="EB4:EB6"/>
    <mergeCell ref="EC4:EC6"/>
    <mergeCell ref="DR4:DR6"/>
    <mergeCell ref="DS4:DS6"/>
    <mergeCell ref="DT4:DT6"/>
    <mergeCell ref="DU4:DU6"/>
    <mergeCell ref="DV4:DV6"/>
    <mergeCell ref="DW4:DW6"/>
    <mergeCell ref="EJ4:EJ6"/>
    <mergeCell ref="EK4:EK6"/>
    <mergeCell ref="EL4:EL6"/>
    <mergeCell ref="EM4:EM6"/>
    <mergeCell ref="EN4:EN6"/>
    <mergeCell ref="EO4:EO6"/>
    <mergeCell ref="ED4:ED6"/>
    <mergeCell ref="EE4:EE6"/>
    <mergeCell ref="EF4:EF6"/>
    <mergeCell ref="EG4:EG6"/>
    <mergeCell ref="EH4:EH6"/>
    <mergeCell ref="EI4:EI6"/>
    <mergeCell ref="EV4:EV6"/>
    <mergeCell ref="EW4:EW6"/>
    <mergeCell ref="EX4:EX6"/>
    <mergeCell ref="EY4:EY6"/>
    <mergeCell ref="EZ4:EZ6"/>
    <mergeCell ref="FA4:FA6"/>
    <mergeCell ref="EP4:EP6"/>
    <mergeCell ref="EQ4:EQ6"/>
    <mergeCell ref="ER4:ER6"/>
    <mergeCell ref="ES4:ES6"/>
    <mergeCell ref="ET4:ET6"/>
    <mergeCell ref="EU4:EU6"/>
    <mergeCell ref="FH4:FH6"/>
    <mergeCell ref="FI4:FI6"/>
    <mergeCell ref="FJ4:FJ6"/>
    <mergeCell ref="FK4:FK6"/>
    <mergeCell ref="FL4:FL6"/>
    <mergeCell ref="FM4:FM6"/>
    <mergeCell ref="FB4:FB6"/>
    <mergeCell ref="FC4:FC6"/>
    <mergeCell ref="FD4:FD6"/>
    <mergeCell ref="FE4:FE6"/>
    <mergeCell ref="FF4:FF6"/>
    <mergeCell ref="FG4:FG6"/>
    <mergeCell ref="FT4:FT6"/>
    <mergeCell ref="FU4:FU6"/>
    <mergeCell ref="FV4:FV6"/>
    <mergeCell ref="FW4:FW6"/>
    <mergeCell ref="FX4:FX6"/>
    <mergeCell ref="FY4:FY6"/>
    <mergeCell ref="FN4:FN6"/>
    <mergeCell ref="FO4:FO6"/>
    <mergeCell ref="FP4:FP6"/>
    <mergeCell ref="FQ4:FQ6"/>
    <mergeCell ref="FR4:FR6"/>
    <mergeCell ref="FS4:FS6"/>
    <mergeCell ref="GF4:GF6"/>
    <mergeCell ref="GG4:GG6"/>
    <mergeCell ref="GH4:GH6"/>
    <mergeCell ref="GI4:GI6"/>
    <mergeCell ref="GJ4:GJ6"/>
    <mergeCell ref="GK4:GK6"/>
    <mergeCell ref="FZ4:FZ6"/>
    <mergeCell ref="GA4:GA6"/>
    <mergeCell ref="GB4:GB6"/>
    <mergeCell ref="GC4:GC6"/>
    <mergeCell ref="GD4:GD6"/>
    <mergeCell ref="GE4:GE6"/>
    <mergeCell ref="GR4:GR6"/>
    <mergeCell ref="GS4:GS6"/>
    <mergeCell ref="GT4:GT6"/>
    <mergeCell ref="GU4:GU6"/>
    <mergeCell ref="GV4:GV6"/>
    <mergeCell ref="GW4:GW6"/>
    <mergeCell ref="GL4:GL6"/>
    <mergeCell ref="GM4:GM6"/>
    <mergeCell ref="GN4:GN6"/>
    <mergeCell ref="GO4:GO6"/>
    <mergeCell ref="GP4:GP6"/>
    <mergeCell ref="GQ4:GQ6"/>
    <mergeCell ref="HF4:HF6"/>
    <mergeCell ref="HG4:HG6"/>
    <mergeCell ref="HH4:HH6"/>
    <mergeCell ref="HI4:HI6"/>
    <mergeCell ref="GX4:GX6"/>
    <mergeCell ref="GY4:GY6"/>
    <mergeCell ref="GZ4:GZ6"/>
    <mergeCell ref="HA4:HA6"/>
    <mergeCell ref="HB4:HB6"/>
    <mergeCell ref="HC4:HC6"/>
    <mergeCell ref="IB4:IB6"/>
    <mergeCell ref="E5:G5"/>
    <mergeCell ref="H5:N5"/>
    <mergeCell ref="O5:Q5"/>
    <mergeCell ref="HV4:HV6"/>
    <mergeCell ref="HW4:HW6"/>
    <mergeCell ref="HX4:HX6"/>
    <mergeCell ref="HY4:HY6"/>
    <mergeCell ref="HZ4:HZ6"/>
    <mergeCell ref="IA4:IA6"/>
    <mergeCell ref="HP4:HP6"/>
    <mergeCell ref="HQ4:HQ6"/>
    <mergeCell ref="HR4:HR6"/>
    <mergeCell ref="HS4:HS6"/>
    <mergeCell ref="HT4:HT6"/>
    <mergeCell ref="HU4:HU6"/>
    <mergeCell ref="HJ4:HJ6"/>
    <mergeCell ref="HK4:HK6"/>
    <mergeCell ref="HL4:HL6"/>
    <mergeCell ref="HM4:HM6"/>
    <mergeCell ref="HN4:HN6"/>
    <mergeCell ref="HO4:HO6"/>
    <mergeCell ref="HD4:HD6"/>
    <mergeCell ref="HE4:HE6"/>
    <mergeCell ref="A26:D26"/>
    <mergeCell ref="N34:O34"/>
    <mergeCell ref="P34:Q34"/>
    <mergeCell ref="N35:Q35"/>
    <mergeCell ref="E14:I14"/>
    <mergeCell ref="J14:L14"/>
    <mergeCell ref="M14:O14"/>
    <mergeCell ref="P14:Q14"/>
    <mergeCell ref="U14:AW14"/>
  </mergeCells>
  <conditionalFormatting sqref="D7:D8">
    <cfRule type="duplicateValues" dxfId="522" priority="3"/>
  </conditionalFormatting>
  <conditionalFormatting sqref="O7">
    <cfRule type="duplicateValues" dxfId="521" priority="2"/>
  </conditionalFormatting>
  <conditionalFormatting sqref="O8">
    <cfRule type="duplicateValues" dxfId="520" priority="11"/>
  </conditionalFormatting>
  <conditionalFormatting sqref="O10">
    <cfRule type="duplicateValues" dxfId="519" priority="1"/>
  </conditionalFormatting>
  <conditionalFormatting sqref="T16:AW25">
    <cfRule type="cellIs" dxfId="518" priority="7" operator="equal">
      <formula>0</formula>
    </cfRule>
  </conditionalFormatting>
  <conditionalFormatting sqref="AW16:AW25">
    <cfRule type="cellIs" dxfId="517" priority="6" operator="lessThan">
      <formula>0</formula>
    </cfRule>
  </conditionalFormatting>
  <conditionalFormatting sqref="AX16:AX25">
    <cfRule type="cellIs" dxfId="516" priority="4" operator="lessThan">
      <formula>0</formula>
    </cfRule>
    <cfRule type="cellIs" dxfId="515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O22" formulaRange="1"/>
  </ignoredError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</sheetPr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N22" sqref="N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9" width="5.5703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238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41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G7" s="80">
        <v>238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</row>
    <row r="10" spans="1:221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58"/>
      <c r="F15" s="158"/>
      <c r="G15" s="158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5"/>
      <c r="Z18" s="95"/>
      <c r="AA18" s="95"/>
      <c r="AB18" s="95"/>
      <c r="AC18" s="95"/>
      <c r="AD18" s="97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5"/>
      <c r="Z19" s="95"/>
      <c r="AA19" s="95"/>
      <c r="AB19" s="95"/>
      <c r="AC19" s="95"/>
      <c r="AD19" s="97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5"/>
      <c r="Z20" s="95"/>
      <c r="AA20" s="95"/>
      <c r="AB20" s="95"/>
      <c r="AC20" s="95"/>
      <c r="AD20" s="98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9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33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>
        <v>0</v>
      </c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33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1 S16:S25 V15:AD25 E15:L20 B23:B25 E23:L25 F22:L22 F21:L21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7">
    <cfRule type="duplicateValues" dxfId="514" priority="3"/>
  </conditionalFormatting>
  <conditionalFormatting sqref="O7">
    <cfRule type="duplicateValues" dxfId="513" priority="2"/>
  </conditionalFormatting>
  <conditionalFormatting sqref="O8">
    <cfRule type="duplicateValues" dxfId="512" priority="11"/>
  </conditionalFormatting>
  <conditionalFormatting sqref="O10">
    <cfRule type="duplicateValues" dxfId="511" priority="1"/>
  </conditionalFormatting>
  <conditionalFormatting sqref="T16:AF25">
    <cfRule type="cellIs" dxfId="510" priority="7" operator="equal">
      <formula>0</formula>
    </cfRule>
  </conditionalFormatting>
  <conditionalFormatting sqref="AF16:AF25">
    <cfRule type="cellIs" dxfId="509" priority="6" operator="lessThan">
      <formula>0</formula>
    </cfRule>
  </conditionalFormatting>
  <conditionalFormatting sqref="AG16:AG25">
    <cfRule type="cellIs" dxfId="508" priority="4" operator="lessThan">
      <formula>0</formula>
    </cfRule>
    <cfRule type="cellIs" dxfId="507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7030A0"/>
  </sheetPr>
  <dimension ref="A1:IT37"/>
  <sheetViews>
    <sheetView view="pageBreakPreview" topLeftCell="A14" zoomScale="115" zoomScaleNormal="95" zoomScaleSheetLayoutView="115" workbookViewId="0">
      <pane xSplit="4" topLeftCell="E1" activePane="topRight" state="frozen"/>
      <selection activeCell="AP8" sqref="AP8"/>
      <selection pane="topRight" activeCell="V15" sqref="V15:BK25"/>
    </sheetView>
  </sheetViews>
  <sheetFormatPr baseColWidth="10" defaultColWidth="11.42578125" defaultRowHeight="12.75" x14ac:dyDescent="0.25"/>
  <cols>
    <col min="1" max="1" width="8.42578125" style="1" customWidth="1"/>
    <col min="2" max="2" width="9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6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63" width="4.5703125" style="1" customWidth="1"/>
    <col min="64" max="64" width="11.42578125" style="1" customWidth="1"/>
    <col min="65" max="65" width="10.5703125" style="1" customWidth="1"/>
    <col min="66" max="67" width="11.42578125" style="1"/>
    <col min="68" max="68" width="15" style="1" bestFit="1" customWidth="1"/>
    <col min="69" max="69" width="12.42578125" style="1" bestFit="1" customWidth="1"/>
    <col min="70" max="70" width="20.5703125" style="1" bestFit="1" customWidth="1"/>
    <col min="71" max="73" width="11.42578125" style="1"/>
    <col min="74" max="75" width="12.42578125" style="1" customWidth="1"/>
    <col min="76" max="16384" width="11.42578125" style="1"/>
  </cols>
  <sheetData>
    <row r="1" spans="1:254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BN1" s="80"/>
      <c r="BO1" s="80" t="s">
        <v>0</v>
      </c>
      <c r="BP1" s="80" t="s">
        <v>200</v>
      </c>
      <c r="BQ1" s="80" t="s">
        <v>1</v>
      </c>
      <c r="BR1" s="82" t="s">
        <v>25</v>
      </c>
      <c r="BS1" s="368">
        <f>'CODIGOS DE MATERIAL'!$A$3</f>
        <v>1000157</v>
      </c>
      <c r="BT1" s="369"/>
      <c r="BU1" s="369"/>
      <c r="BV1" s="369"/>
      <c r="BW1" s="369"/>
      <c r="BX1" s="369"/>
      <c r="BY1" s="370"/>
      <c r="BZ1" s="368">
        <f>'CODIGOS DE MATERIAL'!$A$4</f>
        <v>1000156</v>
      </c>
      <c r="CA1" s="369"/>
      <c r="CB1" s="369"/>
      <c r="CC1" s="369"/>
      <c r="CD1" s="369"/>
      <c r="CE1" s="369"/>
      <c r="CF1" s="370"/>
      <c r="CG1" s="368">
        <f>'CODIGOS DE MATERIAL'!$A$5</f>
        <v>1000181</v>
      </c>
      <c r="CH1" s="369"/>
      <c r="CI1" s="369"/>
      <c r="CJ1" s="369"/>
      <c r="CK1" s="369"/>
      <c r="CL1" s="369"/>
      <c r="CM1" s="370"/>
      <c r="CN1" s="368">
        <f>'CODIGOS DE MATERIAL'!$A$6</f>
        <v>1000185</v>
      </c>
      <c r="CO1" s="369"/>
      <c r="CP1" s="369"/>
      <c r="CQ1" s="369"/>
      <c r="CR1" s="369"/>
      <c r="CS1" s="369"/>
      <c r="CT1" s="370"/>
      <c r="CU1" s="368">
        <f>'CODIGOS DE MATERIAL'!$A$7</f>
        <v>1000184</v>
      </c>
      <c r="CV1" s="369"/>
      <c r="CW1" s="369"/>
      <c r="CX1" s="369"/>
      <c r="CY1" s="369"/>
      <c r="CZ1" s="369"/>
      <c r="DA1" s="370"/>
      <c r="DB1" s="368">
        <f>'CODIGOS DE MATERIAL'!$A$8</f>
        <v>1000870</v>
      </c>
      <c r="DC1" s="369"/>
      <c r="DD1" s="369"/>
      <c r="DE1" s="369"/>
      <c r="DF1" s="369"/>
      <c r="DG1" s="369"/>
      <c r="DH1" s="370"/>
      <c r="DI1" s="368">
        <f>'CODIGOS DE MATERIAL'!$A$9</f>
        <v>1000747</v>
      </c>
      <c r="DJ1" s="369"/>
      <c r="DK1" s="369"/>
      <c r="DL1" s="369"/>
      <c r="DM1" s="369"/>
      <c r="DN1" s="369"/>
      <c r="DO1" s="370"/>
      <c r="DP1" s="368">
        <f>'CODIGOS DE MATERIAL'!$A$10</f>
        <v>1000179</v>
      </c>
      <c r="DQ1" s="369"/>
      <c r="DR1" s="369"/>
      <c r="DS1" s="369"/>
      <c r="DT1" s="369"/>
      <c r="DU1" s="369"/>
      <c r="DV1" s="370"/>
      <c r="DW1" s="368">
        <f>'CODIGOS DE MATERIAL'!$A$11</f>
        <v>1000170</v>
      </c>
      <c r="DX1" s="369"/>
      <c r="DY1" s="369"/>
      <c r="DZ1" s="369"/>
      <c r="EA1" s="369"/>
      <c r="EB1" s="369"/>
      <c r="EC1" s="370"/>
      <c r="ED1" s="368">
        <f>'CODIGOS DE MATERIAL'!$A$12</f>
        <v>1000158</v>
      </c>
      <c r="EE1" s="369"/>
      <c r="EF1" s="369"/>
      <c r="EG1" s="369"/>
      <c r="EH1" s="369"/>
      <c r="EI1" s="369"/>
      <c r="EJ1" s="370"/>
      <c r="EK1" s="368">
        <f>'CODIGOS DE MATERIAL'!$A$13</f>
        <v>1000186</v>
      </c>
      <c r="EL1" s="369"/>
      <c r="EM1" s="369"/>
      <c r="EN1" s="369"/>
      <c r="EO1" s="369"/>
      <c r="EP1" s="369"/>
      <c r="EQ1" s="370"/>
      <c r="ER1" s="368">
        <f>'CODIGOS DE MATERIAL'!$A$14</f>
        <v>1000182</v>
      </c>
      <c r="ES1" s="369"/>
      <c r="ET1" s="369"/>
      <c r="EU1" s="369"/>
      <c r="EV1" s="369"/>
      <c r="EW1" s="369"/>
      <c r="EX1" s="370"/>
      <c r="EY1" s="368">
        <f>'CODIGOS DE MATERIAL'!$A$15</f>
        <v>1000171</v>
      </c>
      <c r="EZ1" s="369"/>
      <c r="FA1" s="369"/>
      <c r="FB1" s="369"/>
      <c r="FC1" s="369"/>
      <c r="FD1" s="369"/>
      <c r="FE1" s="370"/>
      <c r="FF1" s="368">
        <f>'CODIGOS DE MATERIAL'!$A$16</f>
        <v>1000872</v>
      </c>
      <c r="FG1" s="369"/>
      <c r="FH1" s="369"/>
      <c r="FI1" s="369"/>
      <c r="FJ1" s="369"/>
      <c r="FK1" s="369"/>
      <c r="FL1" s="370"/>
      <c r="FM1" s="368">
        <f>'CODIGOS DE MATERIAL'!$A$17</f>
        <v>1000863</v>
      </c>
      <c r="FN1" s="369"/>
      <c r="FO1" s="369"/>
      <c r="FP1" s="369"/>
      <c r="FQ1" s="369"/>
      <c r="FR1" s="369"/>
      <c r="FS1" s="370"/>
      <c r="FT1" s="368">
        <f>'CODIGOS DE MATERIAL'!$A$18</f>
        <v>1000159</v>
      </c>
      <c r="FU1" s="369"/>
      <c r="FV1" s="369"/>
      <c r="FW1" s="369"/>
      <c r="FX1" s="369"/>
      <c r="FY1" s="369"/>
      <c r="FZ1" s="370"/>
      <c r="GA1" s="368">
        <f>'CODIGOS DE MATERIAL'!$A$19</f>
        <v>1000163</v>
      </c>
      <c r="GB1" s="369"/>
      <c r="GC1" s="369"/>
      <c r="GD1" s="369"/>
      <c r="GE1" s="369"/>
      <c r="GF1" s="369"/>
      <c r="GG1" s="370"/>
      <c r="GH1" s="368">
        <f>'CODIGOS DE MATERIAL'!$A$20</f>
        <v>1005924</v>
      </c>
      <c r="GI1" s="369"/>
      <c r="GJ1" s="369"/>
      <c r="GK1" s="369"/>
      <c r="GL1" s="369"/>
      <c r="GM1" s="369"/>
      <c r="GN1" s="370"/>
      <c r="GO1" s="368">
        <f>'CODIGOS DE MATERIAL'!$A$21</f>
        <v>1000164</v>
      </c>
      <c r="GP1" s="369"/>
      <c r="GQ1" s="369"/>
      <c r="GR1" s="369"/>
      <c r="GS1" s="369"/>
      <c r="GT1" s="369"/>
      <c r="GU1" s="370"/>
      <c r="GV1" s="368">
        <f>'CODIGOS DE MATERIAL'!$A$22</f>
        <v>1000187</v>
      </c>
      <c r="GW1" s="369"/>
      <c r="GX1" s="369"/>
      <c r="GY1" s="369"/>
      <c r="GZ1" s="369"/>
      <c r="HA1" s="369"/>
      <c r="HB1" s="370"/>
      <c r="HC1" s="368">
        <f>'CODIGOS DE MATERIAL'!$A$23</f>
        <v>1000160</v>
      </c>
      <c r="HD1" s="369"/>
      <c r="HE1" s="369"/>
      <c r="HF1" s="369"/>
      <c r="HG1" s="369"/>
      <c r="HH1" s="369"/>
      <c r="HI1" s="370"/>
      <c r="HJ1" s="368">
        <f>'CODIGOS DE MATERIAL'!$A$24</f>
        <v>1011372</v>
      </c>
      <c r="HK1" s="369"/>
      <c r="HL1" s="369"/>
      <c r="HM1" s="369"/>
      <c r="HN1" s="369"/>
      <c r="HO1" s="369"/>
      <c r="HP1" s="370"/>
      <c r="HQ1" s="368">
        <f>'CODIGOS DE MATERIAL'!$A$25</f>
        <v>1000191</v>
      </c>
      <c r="HR1" s="369"/>
      <c r="HS1" s="369"/>
      <c r="HT1" s="369"/>
      <c r="HU1" s="369"/>
      <c r="HV1" s="369"/>
      <c r="HW1" s="370"/>
      <c r="HX1" s="368">
        <f>'CODIGOS DE MATERIAL'!$A$29</f>
        <v>1000864</v>
      </c>
      <c r="HY1" s="369"/>
      <c r="HZ1" s="369"/>
      <c r="IA1" s="369"/>
      <c r="IB1" s="369"/>
      <c r="IC1" s="369"/>
      <c r="ID1" s="370"/>
      <c r="IE1" s="368">
        <f>'CODIGOS DE MATERIAL'!$A$30</f>
        <v>1000161</v>
      </c>
      <c r="IF1" s="369"/>
      <c r="IG1" s="369"/>
      <c r="IH1" s="369"/>
      <c r="II1" s="369"/>
      <c r="IJ1" s="369"/>
      <c r="IK1" s="370"/>
      <c r="IL1" s="368">
        <f>'CODIGOS DE MATERIAL'!$A$31</f>
        <v>1000865</v>
      </c>
      <c r="IM1" s="369"/>
      <c r="IN1" s="369"/>
      <c r="IO1" s="369"/>
      <c r="IP1" s="369"/>
      <c r="IQ1" s="369"/>
      <c r="IR1" s="370"/>
      <c r="IS1" s="80"/>
      <c r="IT1" s="80"/>
    </row>
    <row r="2" spans="1:254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BN2" s="80">
        <v>239</v>
      </c>
      <c r="BO2" s="80">
        <f>D8</f>
        <v>0</v>
      </c>
      <c r="BP2" s="80">
        <f>O10</f>
        <v>0</v>
      </c>
      <c r="BQ2" s="80">
        <f>O9</f>
        <v>0</v>
      </c>
      <c r="BR2" s="82">
        <f>O7</f>
        <v>0</v>
      </c>
      <c r="BS2" s="83">
        <f>IFERROR(VLOOKUP(BS1,$B$16:$BM$25,$S$13,FALSE),0)</f>
        <v>0</v>
      </c>
      <c r="BT2" s="84">
        <f>IFERROR(VLOOKUP(BS1,$B$16:$BM$25,$M$13,FALSE),0)</f>
        <v>0</v>
      </c>
      <c r="BU2" s="84">
        <f>IFERROR(VLOOKUP(BS1,$B$16:$BM$25,$T$13,FALSE),0)</f>
        <v>0</v>
      </c>
      <c r="BV2" s="84">
        <f>IFERROR(VLOOKUP(BS1,$B$16:$BM$25,$N$13,FALSE),0)</f>
        <v>0</v>
      </c>
      <c r="BW2" s="84">
        <f>IFERROR(VLOOKUP(BS1,$B$16:$BM$25,$O$13,FALSE),0)</f>
        <v>0</v>
      </c>
      <c r="BX2" s="84">
        <f>IFERROR(VLOOKUP(BS1,$B$16:$BM$25,$P$13,FALSE),0)</f>
        <v>0</v>
      </c>
      <c r="BY2" s="85">
        <f>IFERROR(VLOOKUP(BS1,$B$16:$BM$25,$Q$13,FALSE),0)</f>
        <v>0</v>
      </c>
      <c r="BZ2" s="83">
        <f>IFERROR(VLOOKUP(BZ1,$B$16:$BM$25,$S$13,FALSE),0)</f>
        <v>0</v>
      </c>
      <c r="CA2" s="84">
        <f>IFERROR(VLOOKUP(BZ1,$B$16:$BM$25,$M$13,FALSE),0)</f>
        <v>0</v>
      </c>
      <c r="CB2" s="84">
        <f>IFERROR(VLOOKUP(BZ1,$B$16:$BM$25,$T$13,FALSE),0)</f>
        <v>0</v>
      </c>
      <c r="CC2" s="84">
        <f>IFERROR(VLOOKUP(BZ1,$B$16:$BM$25,$N$13,FALSE),0)</f>
        <v>0</v>
      </c>
      <c r="CD2" s="84">
        <f>IFERROR(VLOOKUP(BZ1,$B$16:$BM$25,$O$13,FALSE),0)</f>
        <v>0</v>
      </c>
      <c r="CE2" s="84">
        <f>IFERROR(VLOOKUP(BZ1,$B$16:$BM$25,$P$13,FALSE),0)</f>
        <v>0</v>
      </c>
      <c r="CF2" s="85">
        <f>IFERROR(VLOOKUP(BZ1,$B$16:$BM$25,$Q$13,FALSE),0)</f>
        <v>0</v>
      </c>
      <c r="CG2" s="83">
        <f>IFERROR(VLOOKUP(CG1,$B$16:$BM$25,$S$13,FALSE),0)</f>
        <v>0</v>
      </c>
      <c r="CH2" s="84">
        <f>IFERROR(VLOOKUP(CG1,$B$16:$BM$25,$M$13,FALSE),0)</f>
        <v>0</v>
      </c>
      <c r="CI2" s="84">
        <f>IFERROR(VLOOKUP(CG1,$B$16:$BM$25,$T$13,FALSE),0)</f>
        <v>0</v>
      </c>
      <c r="CJ2" s="84">
        <f>IFERROR(VLOOKUP(CG1,$B$16:$BM$25,$N$13,FALSE),0)</f>
        <v>0</v>
      </c>
      <c r="CK2" s="84">
        <f>IFERROR(VLOOKUP(CG1,$B$16:$BM$25,$O$13,FALSE),0)</f>
        <v>0</v>
      </c>
      <c r="CL2" s="84">
        <f>IFERROR(VLOOKUP(CG1,$B$16:$BM$25,$P$13,FALSE),0)</f>
        <v>0</v>
      </c>
      <c r="CM2" s="85">
        <f>IFERROR(VLOOKUP(CG1,$B$16:$BM$25,$Q$13,FALSE),0)</f>
        <v>0</v>
      </c>
      <c r="CN2" s="83">
        <f>IFERROR(VLOOKUP(CN1,$B$16:$BM$25,$S$13,FALSE),0)</f>
        <v>0</v>
      </c>
      <c r="CO2" s="84">
        <f>IFERROR(VLOOKUP(CN1,$B$16:$BM$25,$M$13,FALSE),0)</f>
        <v>0</v>
      </c>
      <c r="CP2" s="84">
        <f>IFERROR(VLOOKUP(CN1,$B$16:$BM$25,$T$13,FALSE),0)</f>
        <v>0</v>
      </c>
      <c r="CQ2" s="84">
        <f>IFERROR(VLOOKUP(CN1,$B$16:$BM$25,$N$13,FALSE),0)</f>
        <v>0</v>
      </c>
      <c r="CR2" s="84">
        <f>IFERROR(VLOOKUP(CN1,$B$16:$BM$25,$O$13,FALSE),0)</f>
        <v>0</v>
      </c>
      <c r="CS2" s="84">
        <f>IFERROR(VLOOKUP(CN1,$B$16:$BM$25,$P$13,FALSE),0)</f>
        <v>0</v>
      </c>
      <c r="CT2" s="85">
        <f>IFERROR(VLOOKUP(CN1,$B$16:$BM$25,$Q$13,FALSE),0)</f>
        <v>0</v>
      </c>
      <c r="CU2" s="83">
        <f>IFERROR(VLOOKUP(CU1,$B$16:$BM$25,$S$13,FALSE),0)</f>
        <v>0</v>
      </c>
      <c r="CV2" s="84">
        <f>IFERROR(VLOOKUP(CU1,$B$16:$BM$25,$M$13,FALSE),0)</f>
        <v>0</v>
      </c>
      <c r="CW2" s="84">
        <f>IFERROR(VLOOKUP(CU1,$B$16:$BM$25,$T$13,FALSE),0)</f>
        <v>0</v>
      </c>
      <c r="CX2" s="84">
        <f>IFERROR(VLOOKUP(CU1,$B$16:$BM$25,$N$13,FALSE),0)</f>
        <v>0</v>
      </c>
      <c r="CY2" s="84">
        <f>IFERROR(VLOOKUP(CU1,$B$16:$BM$25,$O$13,FALSE),0)</f>
        <v>0</v>
      </c>
      <c r="CZ2" s="84">
        <f>IFERROR(VLOOKUP(CU1,$B$16:$BM$25,$P$13,FALSE),0)</f>
        <v>0</v>
      </c>
      <c r="DA2" s="85">
        <f>IFERROR(VLOOKUP(CU1,$B$16:$BM$25,$Q$13,FALSE),0)</f>
        <v>0</v>
      </c>
      <c r="DB2" s="83">
        <f>IFERROR(VLOOKUP(DB1,$B$16:$BM$25,$S$13,FALSE),0)</f>
        <v>0</v>
      </c>
      <c r="DC2" s="84">
        <f>IFERROR(VLOOKUP(DB1,$B$16:$BM$25,$M$13,FALSE),0)</f>
        <v>0</v>
      </c>
      <c r="DD2" s="84">
        <f>IFERROR(VLOOKUP(DB1,$B$16:$BM$25,$T$13,FALSE),0)</f>
        <v>0</v>
      </c>
      <c r="DE2" s="84">
        <f>IFERROR(VLOOKUP(DB1,$B$16:$BM$25,$N$13,FALSE),0)</f>
        <v>0</v>
      </c>
      <c r="DF2" s="84">
        <f>IFERROR(VLOOKUP(DB1,$B$16:$BM$25,$O$13,FALSE),0)</f>
        <v>0</v>
      </c>
      <c r="DG2" s="84">
        <f>IFERROR(VLOOKUP(DB1,$B$16:$BM$25,$P$13,FALSE),0)</f>
        <v>0</v>
      </c>
      <c r="DH2" s="85">
        <f>IFERROR(VLOOKUP(DB1,$B$16:$BM$25,$Q$13,FALSE),0)</f>
        <v>0</v>
      </c>
      <c r="DI2" s="83">
        <f>IFERROR(VLOOKUP(DI1,$B$16:$BM$25,$S$13,FALSE),0)</f>
        <v>0</v>
      </c>
      <c r="DJ2" s="84">
        <f>IFERROR(VLOOKUP(DI1,$B$16:$BM$25,$M$13,FALSE),0)</f>
        <v>0</v>
      </c>
      <c r="DK2" s="84">
        <f>IFERROR(VLOOKUP(DI1,$B$16:$BM$25,$T$13,FALSE),0)</f>
        <v>0</v>
      </c>
      <c r="DL2" s="84">
        <f>IFERROR(VLOOKUP(DI1,$B$16:$BM$25,$N$13,FALSE),0)</f>
        <v>0</v>
      </c>
      <c r="DM2" s="84">
        <f>IFERROR(VLOOKUP(DI1,$B$16:$BM$25,$O$13,FALSE),0)</f>
        <v>0</v>
      </c>
      <c r="DN2" s="84">
        <f>IFERROR(VLOOKUP(DI1,$B$16:$BM$25,$P$13,FALSE),0)</f>
        <v>0</v>
      </c>
      <c r="DO2" s="85">
        <f>IFERROR(VLOOKUP(DI1,$B$16:$BM$25,$Q$13,FALSE),0)</f>
        <v>0</v>
      </c>
      <c r="DP2" s="83">
        <f>IFERROR(VLOOKUP(DP1,$B$16:$BM$25,$S$13,FALSE),0)</f>
        <v>0</v>
      </c>
      <c r="DQ2" s="84">
        <f>IFERROR(VLOOKUP(DP1,$B$16:$BM$25,$M$13,FALSE),0)</f>
        <v>0</v>
      </c>
      <c r="DR2" s="84">
        <f>IFERROR(VLOOKUP(DP1,$B$16:$BM$25,$T$13,FALSE),0)</f>
        <v>0</v>
      </c>
      <c r="DS2" s="84">
        <f>IFERROR(VLOOKUP(DP1,$B$16:$BM$25,$N$13,FALSE),0)</f>
        <v>0</v>
      </c>
      <c r="DT2" s="84">
        <f>IFERROR(VLOOKUP(DP1,$B$16:$BM$25,$O$13,FALSE),0)</f>
        <v>0</v>
      </c>
      <c r="DU2" s="84">
        <f>IFERROR(VLOOKUP(DP1,$B$16:$BM$25,$P$13,FALSE),0)</f>
        <v>0</v>
      </c>
      <c r="DV2" s="85">
        <f>IFERROR(VLOOKUP(DP1,$B$16:$BM$25,$Q$13,FALSE),0)</f>
        <v>0</v>
      </c>
      <c r="DW2" s="83">
        <f>IFERROR(VLOOKUP(DW1,$B$16:$BM$25,$S$13,FALSE),0)</f>
        <v>0</v>
      </c>
      <c r="DX2" s="84">
        <f>IFERROR(VLOOKUP(DW1,$B$16:$BM$25,$M$13,FALSE),0)</f>
        <v>0</v>
      </c>
      <c r="DY2" s="84">
        <f>IFERROR(VLOOKUP(DW1,$B$16:$BM$25,$T$13,FALSE),0)</f>
        <v>0</v>
      </c>
      <c r="DZ2" s="84">
        <f>IFERROR(VLOOKUP(DW1,$B$16:$BM$25,$N$13,FALSE),0)</f>
        <v>0</v>
      </c>
      <c r="EA2" s="84">
        <f>IFERROR(VLOOKUP(DW1,$B$16:$BM$25,$O$13,FALSE),0)</f>
        <v>0</v>
      </c>
      <c r="EB2" s="84">
        <f>IFERROR(VLOOKUP(DW1,$B$16:$BM$25,$P$13,FALSE),0)</f>
        <v>0</v>
      </c>
      <c r="EC2" s="85">
        <f>IFERROR(VLOOKUP(DW1,$B$16:$BM$25,$Q$13,FALSE),0)</f>
        <v>0</v>
      </c>
      <c r="ED2" s="83">
        <f>IFERROR(VLOOKUP(ED1,$B$16:$BM$25,$S$13,FALSE),0)</f>
        <v>0</v>
      </c>
      <c r="EE2" s="84">
        <f>IFERROR(VLOOKUP(ED1,$B$16:$BM$25,$M$13,FALSE),0)</f>
        <v>0</v>
      </c>
      <c r="EF2" s="84">
        <f>IFERROR(VLOOKUP(ED1,$B$16:$BM$25,$T$13,FALSE),0)</f>
        <v>0</v>
      </c>
      <c r="EG2" s="84">
        <f>IFERROR(VLOOKUP(ED1,$B$16:$BM$25,$N$13,FALSE),0)</f>
        <v>0</v>
      </c>
      <c r="EH2" s="84">
        <f>IFERROR(VLOOKUP(ED1,$B$16:$BM$25,$O$13,FALSE),0)</f>
        <v>0</v>
      </c>
      <c r="EI2" s="84">
        <f>IFERROR(VLOOKUP(ED1,$B$16:$BM$25,$P$13,FALSE),0)</f>
        <v>0</v>
      </c>
      <c r="EJ2" s="85">
        <f>IFERROR(VLOOKUP(ED1,$B$16:$BM$25,$Q$13,FALSE),0)</f>
        <v>0</v>
      </c>
      <c r="EK2" s="83">
        <f>IFERROR(VLOOKUP(EK1,$B$16:$BM$25,$S$13,FALSE),0)</f>
        <v>0</v>
      </c>
      <c r="EL2" s="84">
        <f>IFERROR(VLOOKUP(EK1,$B$16:$BM$25,$M$13,FALSE),0)</f>
        <v>0</v>
      </c>
      <c r="EM2" s="84">
        <f>IFERROR(VLOOKUP(EK1,$B$16:$BM$25,$T$13,FALSE),0)</f>
        <v>0</v>
      </c>
      <c r="EN2" s="84">
        <f>IFERROR(VLOOKUP(EK1,$B$16:$BM$25,$N$13,FALSE),0)</f>
        <v>0</v>
      </c>
      <c r="EO2" s="84">
        <f>IFERROR(VLOOKUP(EK1,$B$16:$BM$25,$O$13,FALSE),0)</f>
        <v>0</v>
      </c>
      <c r="EP2" s="84">
        <f>IFERROR(VLOOKUP(EK1,$B$16:$BM$25,$P$13,FALSE),0)</f>
        <v>0</v>
      </c>
      <c r="EQ2" s="85">
        <f>IFERROR(VLOOKUP(EK1,$B$16:$BM$25,$Q$13,FALSE),0)</f>
        <v>0</v>
      </c>
      <c r="ER2" s="83">
        <f>IFERROR(VLOOKUP(ER1,$B$16:$BM$25,$S$13,FALSE),0)</f>
        <v>0</v>
      </c>
      <c r="ES2" s="84">
        <f>IFERROR(VLOOKUP(ER1,$B$16:$BM$25,$M$13,FALSE),0)</f>
        <v>0</v>
      </c>
      <c r="ET2" s="84">
        <f>IFERROR(VLOOKUP(ER1,$B$16:$BM$25,$T$13,FALSE),0)</f>
        <v>0</v>
      </c>
      <c r="EU2" s="84">
        <f>IFERROR(VLOOKUP(ER1,$B$16:$BM$25,$N$13,FALSE),0)</f>
        <v>0</v>
      </c>
      <c r="EV2" s="84">
        <f>IFERROR(VLOOKUP(ER1,$B$16:$BM$25,$O$13,FALSE),0)</f>
        <v>0</v>
      </c>
      <c r="EW2" s="84">
        <f>IFERROR(VLOOKUP(ER1,$B$16:$BM$25,$P$13,FALSE),0)</f>
        <v>0</v>
      </c>
      <c r="EX2" s="85">
        <f>IFERROR(VLOOKUP(ER1,$B$16:$BM$25,$Q$13,FALSE),0)</f>
        <v>0</v>
      </c>
      <c r="EY2" s="83">
        <f>IFERROR(VLOOKUP(EY1,$B$16:$BM$25,$S$13,FALSE),0)</f>
        <v>0</v>
      </c>
      <c r="EZ2" s="84">
        <f>IFERROR(VLOOKUP(EY1,$B$16:$BM$25,$M$13,FALSE),0)</f>
        <v>0</v>
      </c>
      <c r="FA2" s="84">
        <f>IFERROR(VLOOKUP(EY1,$B$16:$BM$25,$T$13,FALSE),0)</f>
        <v>0</v>
      </c>
      <c r="FB2" s="84">
        <f>IFERROR(VLOOKUP(EY1,$B$16:$BM$25,$N$13,FALSE),0)</f>
        <v>0</v>
      </c>
      <c r="FC2" s="84">
        <f>IFERROR(VLOOKUP(EY1,$B$16:$BM$25,$O$13,FALSE),0)</f>
        <v>0</v>
      </c>
      <c r="FD2" s="84">
        <f>IFERROR(VLOOKUP(EY1,$B$16:$BM$25,$P$13,FALSE),0)</f>
        <v>0</v>
      </c>
      <c r="FE2" s="85">
        <f>IFERROR(VLOOKUP(EY1,$B$16:$BM$25,$Q$13,FALSE),0)</f>
        <v>0</v>
      </c>
      <c r="FF2" s="83">
        <f>IFERROR(VLOOKUP(FF1,$B$16:$BM$25,$S$13,FALSE),0)</f>
        <v>0</v>
      </c>
      <c r="FG2" s="84">
        <f>IFERROR(VLOOKUP(FF1,$B$16:$BM$25,$M$13,FALSE),0)</f>
        <v>0</v>
      </c>
      <c r="FH2" s="84">
        <f>IFERROR(VLOOKUP(FF1,$B$16:$BM$25,$T$13,FALSE),0)</f>
        <v>0</v>
      </c>
      <c r="FI2" s="84">
        <f>IFERROR(VLOOKUP(FF1,$B$16:$BM$25,$N$13,FALSE),0)</f>
        <v>0</v>
      </c>
      <c r="FJ2" s="84">
        <f>IFERROR(VLOOKUP(FF1,$B$16:$BM$25,$O$13,FALSE),0)</f>
        <v>0</v>
      </c>
      <c r="FK2" s="84">
        <f>IFERROR(VLOOKUP(FF1,$B$16:$BM$25,$P$13,FALSE),0)</f>
        <v>0</v>
      </c>
      <c r="FL2" s="85">
        <f>IFERROR(VLOOKUP(FF1,$B$16:$BM$25,$Q$13,FALSE),0)</f>
        <v>0</v>
      </c>
      <c r="FM2" s="83">
        <f>IFERROR(VLOOKUP(FM1,$B$16:$BM$25,$S$13,FALSE),0)</f>
        <v>0</v>
      </c>
      <c r="FN2" s="84">
        <f>IFERROR(VLOOKUP(FM1,$B$16:$BM$25,$M$13,FALSE),0)</f>
        <v>0</v>
      </c>
      <c r="FO2" s="84">
        <f>IFERROR(VLOOKUP(FM1,$B$16:$BM$25,$T$13,FALSE),0)</f>
        <v>0</v>
      </c>
      <c r="FP2" s="84">
        <f>IFERROR(VLOOKUP(FM1,$B$16:$BM$25,$N$13,FALSE),0)</f>
        <v>0</v>
      </c>
      <c r="FQ2" s="84">
        <f>IFERROR(VLOOKUP(FM1,$B$16:$BM$25,$O$13,FALSE),0)</f>
        <v>0</v>
      </c>
      <c r="FR2" s="84">
        <f>IFERROR(VLOOKUP(FM1,$B$16:$BM$25,$P$13,FALSE),0)</f>
        <v>0</v>
      </c>
      <c r="FS2" s="85">
        <f>IFERROR(VLOOKUP(FM1,$B$16:$BM$25,$Q$13,FALSE),0)</f>
        <v>0</v>
      </c>
      <c r="FT2" s="83">
        <f>IFERROR(VLOOKUP(FT1,$B$16:$BM$25,$S$13,FALSE),0)</f>
        <v>0</v>
      </c>
      <c r="FU2" s="84">
        <f>IFERROR(VLOOKUP(FT1,$B$16:$BM$25,$M$13,FALSE),0)</f>
        <v>0</v>
      </c>
      <c r="FV2" s="84">
        <f>IFERROR(VLOOKUP(FT1,$B$16:$BM$25,$T$13,FALSE),0)</f>
        <v>0</v>
      </c>
      <c r="FW2" s="84">
        <f>IFERROR(VLOOKUP(FT1,$B$16:$BM$25,$N$13,FALSE),0)</f>
        <v>0</v>
      </c>
      <c r="FX2" s="84">
        <f>IFERROR(VLOOKUP(FT1,$B$16:$BM$25,$O$13,FALSE),0)</f>
        <v>0</v>
      </c>
      <c r="FY2" s="84">
        <f>IFERROR(VLOOKUP(FT1,$B$16:$BM$25,$P$13,FALSE),0)</f>
        <v>0</v>
      </c>
      <c r="FZ2" s="85">
        <f>IFERROR(VLOOKUP(FT1,$B$16:$BM$25,$Q$13,FALSE),0)</f>
        <v>0</v>
      </c>
      <c r="GA2" s="83">
        <f>IFERROR(VLOOKUP(GA1,$B$16:$BM$25,$S$13,FALSE),0)</f>
        <v>0</v>
      </c>
      <c r="GB2" s="84">
        <f>IFERROR(VLOOKUP(GA1,$B$16:$BM$25,$M$13,FALSE),0)</f>
        <v>0</v>
      </c>
      <c r="GC2" s="84">
        <f>IFERROR(VLOOKUP(GA1,$B$16:$BM$25,$T$13,FALSE),0)</f>
        <v>0</v>
      </c>
      <c r="GD2" s="84">
        <f>IFERROR(VLOOKUP(GA1,$B$16:$BM$25,$N$13,FALSE),0)</f>
        <v>0</v>
      </c>
      <c r="GE2" s="84">
        <f>IFERROR(VLOOKUP(GA1,$B$16:$BM$25,$O$13,FALSE),0)</f>
        <v>0</v>
      </c>
      <c r="GF2" s="84">
        <f>IFERROR(VLOOKUP(GA1,$B$16:$BM$25,$P$13,FALSE),0)</f>
        <v>0</v>
      </c>
      <c r="GG2" s="85">
        <f>IFERROR(VLOOKUP(GA1,$B$16:$BM$25,$Q$13,FALSE),0)</f>
        <v>0</v>
      </c>
      <c r="GH2" s="83">
        <f>IFERROR(VLOOKUP(GH1,$B$16:$BM$25,$S$13,FALSE),0)</f>
        <v>0</v>
      </c>
      <c r="GI2" s="84">
        <f>IFERROR(VLOOKUP(GH1,$B$16:$BM$25,$M$13,FALSE),0)</f>
        <v>0</v>
      </c>
      <c r="GJ2" s="84">
        <f>IFERROR(VLOOKUP(GH1,$B$16:$BM$25,$T$13,FALSE),0)</f>
        <v>0</v>
      </c>
      <c r="GK2" s="84">
        <f>IFERROR(VLOOKUP(GH1,$B$16:$BM$25,$N$13,FALSE),0)</f>
        <v>0</v>
      </c>
      <c r="GL2" s="84">
        <f>IFERROR(VLOOKUP(GH1,$B$16:$BM$25,$O$13,FALSE),0)</f>
        <v>0</v>
      </c>
      <c r="GM2" s="84">
        <f>IFERROR(VLOOKUP(GH1,$B$16:$BM$25,$P$13,FALSE),0)</f>
        <v>0</v>
      </c>
      <c r="GN2" s="85">
        <f>IFERROR(VLOOKUP(GH1,$B$16:$BM$25,$Q$13,FALSE),0)</f>
        <v>0</v>
      </c>
      <c r="GO2" s="83">
        <f>IFERROR(VLOOKUP(GO1,$B$16:$BM$25,$S$13,FALSE),0)</f>
        <v>0</v>
      </c>
      <c r="GP2" s="84">
        <f>IFERROR(VLOOKUP(GO1,$B$16:$BM$25,$M$13,FALSE),0)</f>
        <v>0</v>
      </c>
      <c r="GQ2" s="84">
        <f>IFERROR(VLOOKUP(GO1,$B$16:$BM$25,$T$13,FALSE),0)</f>
        <v>0</v>
      </c>
      <c r="GR2" s="84">
        <f>IFERROR(VLOOKUP(GO1,$B$16:$BM$25,$N$13,FALSE),0)</f>
        <v>0</v>
      </c>
      <c r="GS2" s="84">
        <f>IFERROR(VLOOKUP(GO1,$B$16:$BM$25,$O$13,FALSE),0)</f>
        <v>0</v>
      </c>
      <c r="GT2" s="84">
        <f>IFERROR(VLOOKUP(GO1,$B$16:$BM$25,$P$13,FALSE),0)</f>
        <v>0</v>
      </c>
      <c r="GU2" s="85">
        <f>IFERROR(VLOOKUP(GO1,$B$16:$BM$25,$Q$13,FALSE),0)</f>
        <v>0</v>
      </c>
      <c r="GV2" s="83">
        <f>IFERROR(VLOOKUP(GV1,$B$16:$BM$25,$S$13,FALSE),0)</f>
        <v>0</v>
      </c>
      <c r="GW2" s="84">
        <f>IFERROR(VLOOKUP(GV1,$B$16:$BM$25,$M$13,FALSE),0)</f>
        <v>0</v>
      </c>
      <c r="GX2" s="84">
        <f>IFERROR(VLOOKUP(GV1,$B$16:$BM$25,$T$13,FALSE),0)</f>
        <v>0</v>
      </c>
      <c r="GY2" s="84">
        <f>IFERROR(VLOOKUP(GV1,$B$16:$BM$25,$N$13,FALSE),0)</f>
        <v>0</v>
      </c>
      <c r="GZ2" s="84">
        <f>IFERROR(VLOOKUP(GV1,$B$16:$BM$25,$O$13,FALSE),0)</f>
        <v>0</v>
      </c>
      <c r="HA2" s="84">
        <f>IFERROR(VLOOKUP(GV1,$B$16:$BM$25,$P$13,FALSE),0)</f>
        <v>0</v>
      </c>
      <c r="HB2" s="85">
        <f>IFERROR(VLOOKUP(GV1,$B$16:$BM$25,$Q$13,FALSE),0)</f>
        <v>0</v>
      </c>
      <c r="HC2" s="83">
        <f>IFERROR(VLOOKUP(HC1,$B$16:$BM$25,$S$13,FALSE),0)</f>
        <v>0</v>
      </c>
      <c r="HD2" s="84">
        <f>IFERROR(VLOOKUP(HC1,$B$16:$BM$25,$M$13,FALSE),0)</f>
        <v>0</v>
      </c>
      <c r="HE2" s="84">
        <f>IFERROR(VLOOKUP(HC1,$B$16:$BM$25,$T$13,FALSE),0)</f>
        <v>0</v>
      </c>
      <c r="HF2" s="84">
        <f>IFERROR(VLOOKUP(HC1,$B$16:$BM$25,$N$13,FALSE),0)</f>
        <v>0</v>
      </c>
      <c r="HG2" s="84">
        <f>IFERROR(VLOOKUP(HC1,$B$16:$BM$25,$O$13,FALSE),0)</f>
        <v>0</v>
      </c>
      <c r="HH2" s="84">
        <f>IFERROR(VLOOKUP(HC1,$B$16:$BM$25,$P$13,FALSE),0)</f>
        <v>0</v>
      </c>
      <c r="HI2" s="85">
        <f>IFERROR(VLOOKUP(HC1,$B$16:$BM$25,$Q$13,FALSE),0)</f>
        <v>0</v>
      </c>
      <c r="HJ2" s="83">
        <f>IFERROR(VLOOKUP(HJ1,$B$16:$BM$25,$S$13,FALSE),0)</f>
        <v>0</v>
      </c>
      <c r="HK2" s="84">
        <f>IFERROR(VLOOKUP(HJ1,$B$16:$BM$25,$M$13,FALSE),0)</f>
        <v>0</v>
      </c>
      <c r="HL2" s="84">
        <f>IFERROR(VLOOKUP(HJ1,$B$16:$BM$25,$T$13,FALSE),0)</f>
        <v>0</v>
      </c>
      <c r="HM2" s="84">
        <f>IFERROR(VLOOKUP(HJ1,$B$16:$BM$25,$N$13,FALSE),0)</f>
        <v>0</v>
      </c>
      <c r="HN2" s="84">
        <f>IFERROR(VLOOKUP(HJ1,$B$16:$BM$25,$O$13,FALSE),0)</f>
        <v>0</v>
      </c>
      <c r="HO2" s="84">
        <f>IFERROR(VLOOKUP(HJ1,$B$16:$BM$25,$P$13,FALSE),0)</f>
        <v>0</v>
      </c>
      <c r="HP2" s="85">
        <f>IFERROR(VLOOKUP(HJ1,$B$16:$BM$25,$Q$13,FALSE),0)</f>
        <v>0</v>
      </c>
      <c r="HQ2" s="83">
        <f>IFERROR(VLOOKUP(HQ1,$B$16:$BM$25,$S$13,FALSE),0)</f>
        <v>0</v>
      </c>
      <c r="HR2" s="84">
        <f>IFERROR(VLOOKUP(HQ1,$B$16:$BM$25,$M$13,FALSE),0)</f>
        <v>0</v>
      </c>
      <c r="HS2" s="84">
        <f>IFERROR(VLOOKUP(HQ1,$B$16:$BM$25,$T$13,FALSE),0)</f>
        <v>0</v>
      </c>
      <c r="HT2" s="84">
        <f>IFERROR(VLOOKUP(HQ1,$B$16:$BM$25,$N$13,FALSE),0)</f>
        <v>0</v>
      </c>
      <c r="HU2" s="84">
        <f>IFERROR(VLOOKUP(HQ1,$B$16:$BM$25,$O$13,FALSE),0)</f>
        <v>0</v>
      </c>
      <c r="HV2" s="84">
        <f>IFERROR(VLOOKUP(HQ1,$B$16:$BM$25,$P$13,FALSE),0)</f>
        <v>0</v>
      </c>
      <c r="HW2" s="85">
        <f>IFERROR(VLOOKUP(HQ1,$B$16:$BM$25,$Q$13,FALSE),0)</f>
        <v>0</v>
      </c>
      <c r="HX2" s="83">
        <f>IFERROR(VLOOKUP(HX1,$B$16:$BM$25,$S$13,FALSE),0)</f>
        <v>0</v>
      </c>
      <c r="HY2" s="84">
        <f>IFERROR(VLOOKUP(HX1,$B$16:$BM$25,$M$13,FALSE),0)</f>
        <v>0</v>
      </c>
      <c r="HZ2" s="84">
        <f>IFERROR(VLOOKUP(HX1,$B$16:$BM$25,$T$13,FALSE),0)</f>
        <v>0</v>
      </c>
      <c r="IA2" s="84">
        <f>IFERROR(VLOOKUP(HX1,$B$16:$BM$25,$N$13,FALSE),0)</f>
        <v>0</v>
      </c>
      <c r="IB2" s="84">
        <f>IFERROR(VLOOKUP(HX1,$B$16:$BM$25,$O$13,FALSE),0)</f>
        <v>0</v>
      </c>
      <c r="IC2" s="84">
        <f>IFERROR(VLOOKUP(HX1,$B$16:$BM$25,$P$13,FALSE),0)</f>
        <v>0</v>
      </c>
      <c r="ID2" s="85">
        <f>IFERROR(VLOOKUP(HX1,$B$16:$BM$25,$Q$13,FALSE),0)</f>
        <v>0</v>
      </c>
      <c r="IE2" s="83">
        <f>IFERROR(VLOOKUP(IE1,$B$16:$BM$25,$S$13,FALSE),0)</f>
        <v>0</v>
      </c>
      <c r="IF2" s="84">
        <f>IFERROR(VLOOKUP(IE1,$B$16:$BM$25,$M$13,FALSE),0)</f>
        <v>0</v>
      </c>
      <c r="IG2" s="84">
        <f>IFERROR(VLOOKUP(IE1,$B$16:$BM$25,$T$13,FALSE),0)</f>
        <v>0</v>
      </c>
      <c r="IH2" s="84">
        <f>IFERROR(VLOOKUP(IE1,$B$16:$BM$25,$N$13,FALSE),0)</f>
        <v>0</v>
      </c>
      <c r="II2" s="84">
        <f>IFERROR(VLOOKUP(IE1,$B$16:$BM$25,$O$13,FALSE),0)</f>
        <v>0</v>
      </c>
      <c r="IJ2" s="84">
        <f>IFERROR(VLOOKUP(IE1,$B$16:$BM$25,$P$13,FALSE),0)</f>
        <v>0</v>
      </c>
      <c r="IK2" s="85">
        <f>IFERROR(VLOOKUP(IE1,$B$16:$BM$25,$Q$13,FALSE),0)</f>
        <v>0</v>
      </c>
      <c r="IL2" s="83">
        <f>IFERROR(VLOOKUP(IL1,$B$16:$BM$25,$S$13,FALSE),0)</f>
        <v>0</v>
      </c>
      <c r="IM2" s="84">
        <f>IFERROR(VLOOKUP(IL1,$B$16:$BM$25,$M$13,FALSE),0)</f>
        <v>0</v>
      </c>
      <c r="IN2" s="84">
        <f>IFERROR(VLOOKUP(IL1,$B$16:$BM$25,$T$13,FALSE),0)</f>
        <v>0</v>
      </c>
      <c r="IO2" s="84">
        <f>IFERROR(VLOOKUP(IL1,$B$16:$BM$25,$N$13,FALSE),0)</f>
        <v>0</v>
      </c>
      <c r="IP2" s="84">
        <f>IFERROR(VLOOKUP(IL1,$B$16:$BM$25,$O$13,FALSE),0)</f>
        <v>0</v>
      </c>
      <c r="IQ2" s="84">
        <f>IFERROR(VLOOKUP(IL1,$B$16:$BM$25,$P$13,FALSE),0)</f>
        <v>0</v>
      </c>
      <c r="IR2" s="85">
        <f>IFERROR(VLOOKUP(IL1,$B$16:$BM$25,$Q$13,FALSE),0)</f>
        <v>0</v>
      </c>
      <c r="IS2" s="80"/>
      <c r="IT2" s="80"/>
    </row>
    <row r="3" spans="1:254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BN3" s="1">
        <v>1</v>
      </c>
      <c r="BO3" s="1">
        <f>BN3+1</f>
        <v>2</v>
      </c>
      <c r="BP3" s="1">
        <f t="shared" ref="BP3:EA3" si="0">BO3+1</f>
        <v>3</v>
      </c>
      <c r="BQ3" s="1">
        <f t="shared" si="0"/>
        <v>4</v>
      </c>
      <c r="BR3" s="1">
        <f t="shared" si="0"/>
        <v>5</v>
      </c>
      <c r="BS3" s="86">
        <f t="shared" si="0"/>
        <v>6</v>
      </c>
      <c r="BT3" s="1">
        <f t="shared" si="0"/>
        <v>7</v>
      </c>
      <c r="BU3" s="1">
        <f t="shared" si="0"/>
        <v>8</v>
      </c>
      <c r="BV3" s="1">
        <f t="shared" si="0"/>
        <v>9</v>
      </c>
      <c r="BW3" s="1">
        <f t="shared" si="0"/>
        <v>10</v>
      </c>
      <c r="BX3" s="1">
        <f t="shared" si="0"/>
        <v>11</v>
      </c>
      <c r="BY3" s="87">
        <f t="shared" si="0"/>
        <v>12</v>
      </c>
      <c r="BZ3" s="86">
        <f t="shared" si="0"/>
        <v>13</v>
      </c>
      <c r="CA3" s="1">
        <f t="shared" si="0"/>
        <v>14</v>
      </c>
      <c r="CB3" s="1">
        <f t="shared" si="0"/>
        <v>15</v>
      </c>
      <c r="CC3" s="1">
        <f t="shared" si="0"/>
        <v>16</v>
      </c>
      <c r="CD3" s="1">
        <f t="shared" si="0"/>
        <v>17</v>
      </c>
      <c r="CE3" s="1">
        <f t="shared" si="0"/>
        <v>18</v>
      </c>
      <c r="CF3" s="87">
        <f t="shared" si="0"/>
        <v>19</v>
      </c>
      <c r="CG3" s="86">
        <f t="shared" si="0"/>
        <v>20</v>
      </c>
      <c r="CH3" s="1">
        <f t="shared" si="0"/>
        <v>21</v>
      </c>
      <c r="CI3" s="1">
        <f t="shared" si="0"/>
        <v>22</v>
      </c>
      <c r="CJ3" s="1">
        <f t="shared" si="0"/>
        <v>23</v>
      </c>
      <c r="CK3" s="1">
        <f t="shared" si="0"/>
        <v>24</v>
      </c>
      <c r="CL3" s="1">
        <f t="shared" si="0"/>
        <v>25</v>
      </c>
      <c r="CM3" s="87">
        <f t="shared" si="0"/>
        <v>26</v>
      </c>
      <c r="CN3" s="86">
        <f t="shared" si="0"/>
        <v>27</v>
      </c>
      <c r="CO3" s="1">
        <f t="shared" si="0"/>
        <v>28</v>
      </c>
      <c r="CP3" s="1">
        <f t="shared" si="0"/>
        <v>29</v>
      </c>
      <c r="CQ3" s="1">
        <f t="shared" si="0"/>
        <v>30</v>
      </c>
      <c r="CR3" s="1">
        <f t="shared" si="0"/>
        <v>31</v>
      </c>
      <c r="CS3" s="1">
        <f t="shared" si="0"/>
        <v>32</v>
      </c>
      <c r="CT3" s="87">
        <f t="shared" si="0"/>
        <v>33</v>
      </c>
      <c r="CU3" s="86">
        <f t="shared" si="0"/>
        <v>34</v>
      </c>
      <c r="CV3" s="1">
        <f t="shared" si="0"/>
        <v>35</v>
      </c>
      <c r="CW3" s="1">
        <f t="shared" si="0"/>
        <v>36</v>
      </c>
      <c r="CX3" s="1">
        <f t="shared" si="0"/>
        <v>37</v>
      </c>
      <c r="CY3" s="1">
        <f t="shared" si="0"/>
        <v>38</v>
      </c>
      <c r="CZ3" s="1">
        <f t="shared" si="0"/>
        <v>39</v>
      </c>
      <c r="DA3" s="87">
        <f t="shared" si="0"/>
        <v>40</v>
      </c>
      <c r="DB3" s="86">
        <f t="shared" si="0"/>
        <v>41</v>
      </c>
      <c r="DC3" s="1">
        <f t="shared" si="0"/>
        <v>42</v>
      </c>
      <c r="DD3" s="1">
        <f t="shared" si="0"/>
        <v>43</v>
      </c>
      <c r="DE3" s="1">
        <f t="shared" si="0"/>
        <v>44</v>
      </c>
      <c r="DF3" s="1">
        <f t="shared" si="0"/>
        <v>45</v>
      </c>
      <c r="DG3" s="1">
        <f t="shared" si="0"/>
        <v>46</v>
      </c>
      <c r="DH3" s="87">
        <f t="shared" si="0"/>
        <v>47</v>
      </c>
      <c r="DI3" s="86">
        <f t="shared" si="0"/>
        <v>48</v>
      </c>
      <c r="DJ3" s="1">
        <f t="shared" si="0"/>
        <v>49</v>
      </c>
      <c r="DK3" s="1">
        <f t="shared" si="0"/>
        <v>50</v>
      </c>
      <c r="DL3" s="1">
        <f t="shared" si="0"/>
        <v>51</v>
      </c>
      <c r="DM3" s="1">
        <f t="shared" si="0"/>
        <v>52</v>
      </c>
      <c r="DN3" s="1">
        <f t="shared" si="0"/>
        <v>53</v>
      </c>
      <c r="DO3" s="87">
        <f t="shared" si="0"/>
        <v>54</v>
      </c>
      <c r="DP3" s="86">
        <f t="shared" si="0"/>
        <v>55</v>
      </c>
      <c r="DQ3" s="1">
        <f t="shared" si="0"/>
        <v>56</v>
      </c>
      <c r="DR3" s="1">
        <f t="shared" si="0"/>
        <v>57</v>
      </c>
      <c r="DS3" s="1">
        <f t="shared" si="0"/>
        <v>58</v>
      </c>
      <c r="DT3" s="1">
        <f t="shared" si="0"/>
        <v>59</v>
      </c>
      <c r="DU3" s="1">
        <f t="shared" si="0"/>
        <v>60</v>
      </c>
      <c r="DV3" s="87">
        <f t="shared" si="0"/>
        <v>61</v>
      </c>
      <c r="DW3" s="86">
        <f t="shared" si="0"/>
        <v>62</v>
      </c>
      <c r="DX3" s="1">
        <f t="shared" si="0"/>
        <v>63</v>
      </c>
      <c r="DY3" s="1">
        <f t="shared" si="0"/>
        <v>64</v>
      </c>
      <c r="DZ3" s="1">
        <f t="shared" si="0"/>
        <v>65</v>
      </c>
      <c r="EA3" s="1">
        <f t="shared" si="0"/>
        <v>66</v>
      </c>
      <c r="EB3" s="1">
        <f t="shared" ref="EB3:GM3" si="1">EA3+1</f>
        <v>67</v>
      </c>
      <c r="EC3" s="87">
        <f t="shared" si="1"/>
        <v>68</v>
      </c>
      <c r="ED3" s="86">
        <f t="shared" si="1"/>
        <v>69</v>
      </c>
      <c r="EE3" s="1">
        <f t="shared" si="1"/>
        <v>70</v>
      </c>
      <c r="EF3" s="1">
        <f t="shared" si="1"/>
        <v>71</v>
      </c>
      <c r="EG3" s="1">
        <f t="shared" si="1"/>
        <v>72</v>
      </c>
      <c r="EH3" s="1">
        <f t="shared" si="1"/>
        <v>73</v>
      </c>
      <c r="EI3" s="1">
        <f t="shared" si="1"/>
        <v>74</v>
      </c>
      <c r="EJ3" s="87">
        <f t="shared" si="1"/>
        <v>75</v>
      </c>
      <c r="EK3" s="86">
        <f t="shared" si="1"/>
        <v>76</v>
      </c>
      <c r="EL3" s="1">
        <f t="shared" si="1"/>
        <v>77</v>
      </c>
      <c r="EM3" s="1">
        <f t="shared" si="1"/>
        <v>78</v>
      </c>
      <c r="EN3" s="1">
        <f t="shared" si="1"/>
        <v>79</v>
      </c>
      <c r="EO3" s="1">
        <f t="shared" si="1"/>
        <v>80</v>
      </c>
      <c r="EP3" s="1">
        <f t="shared" si="1"/>
        <v>81</v>
      </c>
      <c r="EQ3" s="87">
        <f t="shared" si="1"/>
        <v>82</v>
      </c>
      <c r="ER3" s="86">
        <f t="shared" si="1"/>
        <v>83</v>
      </c>
      <c r="ES3" s="1">
        <f t="shared" si="1"/>
        <v>84</v>
      </c>
      <c r="ET3" s="1">
        <f t="shared" si="1"/>
        <v>85</v>
      </c>
      <c r="EU3" s="1">
        <f t="shared" si="1"/>
        <v>86</v>
      </c>
      <c r="EV3" s="1">
        <f t="shared" si="1"/>
        <v>87</v>
      </c>
      <c r="EW3" s="1">
        <f t="shared" si="1"/>
        <v>88</v>
      </c>
      <c r="EX3" s="87">
        <f t="shared" si="1"/>
        <v>89</v>
      </c>
      <c r="EY3" s="86">
        <f t="shared" si="1"/>
        <v>90</v>
      </c>
      <c r="EZ3" s="1">
        <f t="shared" si="1"/>
        <v>91</v>
      </c>
      <c r="FA3" s="1">
        <f t="shared" si="1"/>
        <v>92</v>
      </c>
      <c r="FB3" s="1">
        <f t="shared" si="1"/>
        <v>93</v>
      </c>
      <c r="FC3" s="1">
        <f t="shared" si="1"/>
        <v>94</v>
      </c>
      <c r="FD3" s="1">
        <f t="shared" si="1"/>
        <v>95</v>
      </c>
      <c r="FE3" s="87">
        <f t="shared" si="1"/>
        <v>96</v>
      </c>
      <c r="FF3" s="86">
        <f t="shared" si="1"/>
        <v>97</v>
      </c>
      <c r="FG3" s="1">
        <f t="shared" si="1"/>
        <v>98</v>
      </c>
      <c r="FH3" s="1">
        <f t="shared" si="1"/>
        <v>99</v>
      </c>
      <c r="FI3" s="1">
        <f t="shared" si="1"/>
        <v>100</v>
      </c>
      <c r="FJ3" s="1">
        <f t="shared" si="1"/>
        <v>101</v>
      </c>
      <c r="FK3" s="1">
        <f t="shared" si="1"/>
        <v>102</v>
      </c>
      <c r="FL3" s="87">
        <f t="shared" si="1"/>
        <v>103</v>
      </c>
      <c r="FM3" s="86">
        <f t="shared" si="1"/>
        <v>104</v>
      </c>
      <c r="FN3" s="1">
        <f t="shared" si="1"/>
        <v>105</v>
      </c>
      <c r="FO3" s="1">
        <f t="shared" si="1"/>
        <v>106</v>
      </c>
      <c r="FP3" s="1">
        <f t="shared" si="1"/>
        <v>107</v>
      </c>
      <c r="FQ3" s="1">
        <f t="shared" si="1"/>
        <v>108</v>
      </c>
      <c r="FR3" s="1">
        <f t="shared" si="1"/>
        <v>109</v>
      </c>
      <c r="FS3" s="87">
        <f t="shared" si="1"/>
        <v>110</v>
      </c>
      <c r="FT3" s="86">
        <f t="shared" si="1"/>
        <v>111</v>
      </c>
      <c r="FU3" s="1">
        <f t="shared" si="1"/>
        <v>112</v>
      </c>
      <c r="FV3" s="1">
        <f t="shared" si="1"/>
        <v>113</v>
      </c>
      <c r="FW3" s="1">
        <f t="shared" si="1"/>
        <v>114</v>
      </c>
      <c r="FX3" s="1">
        <f t="shared" si="1"/>
        <v>115</v>
      </c>
      <c r="FY3" s="1">
        <f t="shared" si="1"/>
        <v>116</v>
      </c>
      <c r="FZ3" s="87">
        <f t="shared" si="1"/>
        <v>117</v>
      </c>
      <c r="GA3" s="86">
        <f t="shared" si="1"/>
        <v>118</v>
      </c>
      <c r="GB3" s="1">
        <f t="shared" si="1"/>
        <v>119</v>
      </c>
      <c r="GC3" s="1">
        <f t="shared" si="1"/>
        <v>120</v>
      </c>
      <c r="GD3" s="1">
        <f t="shared" si="1"/>
        <v>121</v>
      </c>
      <c r="GE3" s="1">
        <f t="shared" si="1"/>
        <v>122</v>
      </c>
      <c r="GF3" s="1">
        <f t="shared" si="1"/>
        <v>123</v>
      </c>
      <c r="GG3" s="87">
        <f t="shared" si="1"/>
        <v>124</v>
      </c>
      <c r="GH3" s="86">
        <f t="shared" si="1"/>
        <v>125</v>
      </c>
      <c r="GI3" s="1">
        <f t="shared" si="1"/>
        <v>126</v>
      </c>
      <c r="GJ3" s="1">
        <f t="shared" si="1"/>
        <v>127</v>
      </c>
      <c r="GK3" s="1">
        <f t="shared" si="1"/>
        <v>128</v>
      </c>
      <c r="GL3" s="1">
        <f t="shared" si="1"/>
        <v>129</v>
      </c>
      <c r="GM3" s="1">
        <f t="shared" si="1"/>
        <v>130</v>
      </c>
      <c r="GN3" s="87">
        <f t="shared" ref="GN3:IR3" si="2">GM3+1</f>
        <v>131</v>
      </c>
      <c r="GO3" s="86">
        <f t="shared" si="2"/>
        <v>132</v>
      </c>
      <c r="GP3" s="1">
        <f t="shared" si="2"/>
        <v>133</v>
      </c>
      <c r="GQ3" s="1">
        <f t="shared" si="2"/>
        <v>134</v>
      </c>
      <c r="GR3" s="1">
        <f t="shared" si="2"/>
        <v>135</v>
      </c>
      <c r="GS3" s="1">
        <f t="shared" si="2"/>
        <v>136</v>
      </c>
      <c r="GT3" s="1">
        <f t="shared" si="2"/>
        <v>137</v>
      </c>
      <c r="GU3" s="87">
        <f t="shared" si="2"/>
        <v>138</v>
      </c>
      <c r="GV3" s="86">
        <f t="shared" si="2"/>
        <v>139</v>
      </c>
      <c r="GW3" s="1">
        <f t="shared" si="2"/>
        <v>140</v>
      </c>
      <c r="GX3" s="1">
        <f t="shared" si="2"/>
        <v>141</v>
      </c>
      <c r="GY3" s="1">
        <f t="shared" si="2"/>
        <v>142</v>
      </c>
      <c r="GZ3" s="1">
        <f t="shared" si="2"/>
        <v>143</v>
      </c>
      <c r="HA3" s="1">
        <f t="shared" si="2"/>
        <v>144</v>
      </c>
      <c r="HB3" s="87">
        <f t="shared" si="2"/>
        <v>145</v>
      </c>
      <c r="HC3" s="86">
        <f t="shared" si="2"/>
        <v>146</v>
      </c>
      <c r="HD3" s="1">
        <f t="shared" si="2"/>
        <v>147</v>
      </c>
      <c r="HE3" s="1">
        <f t="shared" si="2"/>
        <v>148</v>
      </c>
      <c r="HF3" s="1">
        <f t="shared" si="2"/>
        <v>149</v>
      </c>
      <c r="HG3" s="1">
        <f t="shared" si="2"/>
        <v>150</v>
      </c>
      <c r="HH3" s="1">
        <f t="shared" si="2"/>
        <v>151</v>
      </c>
      <c r="HI3" s="87">
        <f t="shared" si="2"/>
        <v>152</v>
      </c>
      <c r="HJ3" s="86">
        <f t="shared" si="2"/>
        <v>153</v>
      </c>
      <c r="HK3" s="1">
        <f t="shared" si="2"/>
        <v>154</v>
      </c>
      <c r="HL3" s="1">
        <f t="shared" si="2"/>
        <v>155</v>
      </c>
      <c r="HM3" s="1">
        <f t="shared" si="2"/>
        <v>156</v>
      </c>
      <c r="HN3" s="1">
        <f t="shared" si="2"/>
        <v>157</v>
      </c>
      <c r="HO3" s="1">
        <f t="shared" si="2"/>
        <v>158</v>
      </c>
      <c r="HP3" s="87">
        <f t="shared" si="2"/>
        <v>159</v>
      </c>
      <c r="HQ3" s="86">
        <f t="shared" si="2"/>
        <v>160</v>
      </c>
      <c r="HR3" s="1">
        <f t="shared" si="2"/>
        <v>161</v>
      </c>
      <c r="HS3" s="1">
        <f t="shared" si="2"/>
        <v>162</v>
      </c>
      <c r="HT3" s="1">
        <f t="shared" si="2"/>
        <v>163</v>
      </c>
      <c r="HU3" s="1">
        <f t="shared" si="2"/>
        <v>164</v>
      </c>
      <c r="HV3" s="1">
        <f t="shared" si="2"/>
        <v>165</v>
      </c>
      <c r="HW3" s="87">
        <f t="shared" si="2"/>
        <v>166</v>
      </c>
      <c r="HX3" s="86">
        <f t="shared" si="2"/>
        <v>167</v>
      </c>
      <c r="HY3" s="1">
        <f t="shared" si="2"/>
        <v>168</v>
      </c>
      <c r="HZ3" s="1">
        <f t="shared" si="2"/>
        <v>169</v>
      </c>
      <c r="IA3" s="1">
        <f t="shared" si="2"/>
        <v>170</v>
      </c>
      <c r="IB3" s="1">
        <f t="shared" si="2"/>
        <v>171</v>
      </c>
      <c r="IC3" s="1">
        <f t="shared" si="2"/>
        <v>172</v>
      </c>
      <c r="ID3" s="87">
        <f t="shared" si="2"/>
        <v>173</v>
      </c>
      <c r="IE3" s="86">
        <f t="shared" si="2"/>
        <v>174</v>
      </c>
      <c r="IF3" s="1">
        <f t="shared" si="2"/>
        <v>175</v>
      </c>
      <c r="IG3" s="1">
        <f t="shared" si="2"/>
        <v>176</v>
      </c>
      <c r="IH3" s="1">
        <f t="shared" si="2"/>
        <v>177</v>
      </c>
      <c r="II3" s="1">
        <f t="shared" si="2"/>
        <v>178</v>
      </c>
      <c r="IJ3" s="1">
        <f t="shared" si="2"/>
        <v>179</v>
      </c>
      <c r="IK3" s="87">
        <f t="shared" si="2"/>
        <v>180</v>
      </c>
      <c r="IL3" s="86">
        <f t="shared" si="2"/>
        <v>181</v>
      </c>
      <c r="IM3" s="1">
        <f t="shared" si="2"/>
        <v>182</v>
      </c>
      <c r="IN3" s="1">
        <f t="shared" si="2"/>
        <v>183</v>
      </c>
      <c r="IO3" s="1">
        <f t="shared" si="2"/>
        <v>184</v>
      </c>
      <c r="IP3" s="1">
        <f t="shared" si="2"/>
        <v>185</v>
      </c>
      <c r="IQ3" s="1">
        <f t="shared" si="2"/>
        <v>186</v>
      </c>
      <c r="IR3" s="87">
        <f t="shared" si="2"/>
        <v>187</v>
      </c>
    </row>
    <row r="4" spans="1:254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N4" s="80"/>
      <c r="BS4" s="371" t="s">
        <v>189</v>
      </c>
      <c r="BT4" s="373" t="s">
        <v>191</v>
      </c>
      <c r="BU4" s="373" t="s">
        <v>192</v>
      </c>
      <c r="BV4" s="373" t="s">
        <v>193</v>
      </c>
      <c r="BW4" s="373" t="s">
        <v>194</v>
      </c>
      <c r="BX4" s="373" t="s">
        <v>13</v>
      </c>
      <c r="BY4" s="387" t="s">
        <v>14</v>
      </c>
      <c r="BZ4" s="371" t="s">
        <v>189</v>
      </c>
      <c r="CA4" s="373" t="s">
        <v>191</v>
      </c>
      <c r="CB4" s="373" t="s">
        <v>192</v>
      </c>
      <c r="CC4" s="373" t="s">
        <v>193</v>
      </c>
      <c r="CD4" s="373" t="s">
        <v>194</v>
      </c>
      <c r="CE4" s="373" t="s">
        <v>13</v>
      </c>
      <c r="CF4" s="387" t="s">
        <v>14</v>
      </c>
      <c r="CG4" s="371" t="s">
        <v>189</v>
      </c>
      <c r="CH4" s="373" t="s">
        <v>191</v>
      </c>
      <c r="CI4" s="373" t="s">
        <v>192</v>
      </c>
      <c r="CJ4" s="373" t="s">
        <v>193</v>
      </c>
      <c r="CK4" s="373" t="s">
        <v>194</v>
      </c>
      <c r="CL4" s="373" t="s">
        <v>13</v>
      </c>
      <c r="CM4" s="387" t="s">
        <v>14</v>
      </c>
      <c r="CN4" s="371" t="s">
        <v>189</v>
      </c>
      <c r="CO4" s="373" t="s">
        <v>191</v>
      </c>
      <c r="CP4" s="373" t="s">
        <v>192</v>
      </c>
      <c r="CQ4" s="373" t="s">
        <v>193</v>
      </c>
      <c r="CR4" s="373" t="s">
        <v>194</v>
      </c>
      <c r="CS4" s="373" t="s">
        <v>13</v>
      </c>
      <c r="CT4" s="387" t="s">
        <v>14</v>
      </c>
      <c r="CU4" s="371" t="s">
        <v>189</v>
      </c>
      <c r="CV4" s="373" t="s">
        <v>191</v>
      </c>
      <c r="CW4" s="373" t="s">
        <v>192</v>
      </c>
      <c r="CX4" s="373" t="s">
        <v>193</v>
      </c>
      <c r="CY4" s="373" t="s">
        <v>194</v>
      </c>
      <c r="CZ4" s="373" t="s">
        <v>13</v>
      </c>
      <c r="DA4" s="387" t="s">
        <v>14</v>
      </c>
      <c r="DB4" s="371" t="s">
        <v>189</v>
      </c>
      <c r="DC4" s="373" t="s">
        <v>191</v>
      </c>
      <c r="DD4" s="373" t="s">
        <v>192</v>
      </c>
      <c r="DE4" s="373" t="s">
        <v>193</v>
      </c>
      <c r="DF4" s="373" t="s">
        <v>194</v>
      </c>
      <c r="DG4" s="373" t="s">
        <v>13</v>
      </c>
      <c r="DH4" s="387" t="s">
        <v>14</v>
      </c>
      <c r="DI4" s="371" t="s">
        <v>189</v>
      </c>
      <c r="DJ4" s="373" t="s">
        <v>191</v>
      </c>
      <c r="DK4" s="373" t="s">
        <v>192</v>
      </c>
      <c r="DL4" s="373" t="s">
        <v>193</v>
      </c>
      <c r="DM4" s="373" t="s">
        <v>194</v>
      </c>
      <c r="DN4" s="373" t="s">
        <v>13</v>
      </c>
      <c r="DO4" s="387" t="s">
        <v>14</v>
      </c>
      <c r="DP4" s="371" t="s">
        <v>189</v>
      </c>
      <c r="DQ4" s="373" t="s">
        <v>191</v>
      </c>
      <c r="DR4" s="373" t="s">
        <v>192</v>
      </c>
      <c r="DS4" s="373" t="s">
        <v>193</v>
      </c>
      <c r="DT4" s="373" t="s">
        <v>194</v>
      </c>
      <c r="DU4" s="373" t="s">
        <v>13</v>
      </c>
      <c r="DV4" s="387" t="s">
        <v>14</v>
      </c>
      <c r="DW4" s="371" t="s">
        <v>189</v>
      </c>
      <c r="DX4" s="373" t="s">
        <v>191</v>
      </c>
      <c r="DY4" s="373" t="s">
        <v>192</v>
      </c>
      <c r="DZ4" s="373" t="s">
        <v>193</v>
      </c>
      <c r="EA4" s="373" t="s">
        <v>194</v>
      </c>
      <c r="EB4" s="373" t="s">
        <v>13</v>
      </c>
      <c r="EC4" s="387" t="s">
        <v>14</v>
      </c>
      <c r="ED4" s="371" t="s">
        <v>189</v>
      </c>
      <c r="EE4" s="373" t="s">
        <v>191</v>
      </c>
      <c r="EF4" s="373" t="s">
        <v>192</v>
      </c>
      <c r="EG4" s="373" t="s">
        <v>193</v>
      </c>
      <c r="EH4" s="373" t="s">
        <v>194</v>
      </c>
      <c r="EI4" s="373" t="s">
        <v>13</v>
      </c>
      <c r="EJ4" s="387" t="s">
        <v>14</v>
      </c>
      <c r="EK4" s="371" t="s">
        <v>189</v>
      </c>
      <c r="EL4" s="373" t="s">
        <v>191</v>
      </c>
      <c r="EM4" s="373" t="s">
        <v>192</v>
      </c>
      <c r="EN4" s="373" t="s">
        <v>193</v>
      </c>
      <c r="EO4" s="373" t="s">
        <v>194</v>
      </c>
      <c r="EP4" s="373" t="s">
        <v>13</v>
      </c>
      <c r="EQ4" s="387" t="s">
        <v>14</v>
      </c>
      <c r="ER4" s="371" t="s">
        <v>189</v>
      </c>
      <c r="ES4" s="373" t="s">
        <v>191</v>
      </c>
      <c r="ET4" s="373" t="s">
        <v>192</v>
      </c>
      <c r="EU4" s="373" t="s">
        <v>193</v>
      </c>
      <c r="EV4" s="373" t="s">
        <v>194</v>
      </c>
      <c r="EW4" s="373" t="s">
        <v>13</v>
      </c>
      <c r="EX4" s="387" t="s">
        <v>14</v>
      </c>
      <c r="EY4" s="371" t="s">
        <v>189</v>
      </c>
      <c r="EZ4" s="373" t="s">
        <v>191</v>
      </c>
      <c r="FA4" s="373" t="s">
        <v>192</v>
      </c>
      <c r="FB4" s="373" t="s">
        <v>193</v>
      </c>
      <c r="FC4" s="373" t="s">
        <v>194</v>
      </c>
      <c r="FD4" s="373" t="s">
        <v>13</v>
      </c>
      <c r="FE4" s="387" t="s">
        <v>14</v>
      </c>
      <c r="FF4" s="371" t="s">
        <v>189</v>
      </c>
      <c r="FG4" s="373" t="s">
        <v>191</v>
      </c>
      <c r="FH4" s="373" t="s">
        <v>192</v>
      </c>
      <c r="FI4" s="373" t="s">
        <v>193</v>
      </c>
      <c r="FJ4" s="373" t="s">
        <v>194</v>
      </c>
      <c r="FK4" s="373" t="s">
        <v>13</v>
      </c>
      <c r="FL4" s="387" t="s">
        <v>14</v>
      </c>
      <c r="FM4" s="371" t="s">
        <v>189</v>
      </c>
      <c r="FN4" s="373" t="s">
        <v>191</v>
      </c>
      <c r="FO4" s="373" t="s">
        <v>192</v>
      </c>
      <c r="FP4" s="373" t="s">
        <v>193</v>
      </c>
      <c r="FQ4" s="373" t="s">
        <v>194</v>
      </c>
      <c r="FR4" s="373" t="s">
        <v>13</v>
      </c>
      <c r="FS4" s="387" t="s">
        <v>14</v>
      </c>
      <c r="FT4" s="371" t="s">
        <v>189</v>
      </c>
      <c r="FU4" s="373" t="s">
        <v>191</v>
      </c>
      <c r="FV4" s="373" t="s">
        <v>192</v>
      </c>
      <c r="FW4" s="373" t="s">
        <v>193</v>
      </c>
      <c r="FX4" s="373" t="s">
        <v>194</v>
      </c>
      <c r="FY4" s="373" t="s">
        <v>13</v>
      </c>
      <c r="FZ4" s="387" t="s">
        <v>14</v>
      </c>
      <c r="GA4" s="371" t="s">
        <v>189</v>
      </c>
      <c r="GB4" s="373" t="s">
        <v>191</v>
      </c>
      <c r="GC4" s="373" t="s">
        <v>192</v>
      </c>
      <c r="GD4" s="373" t="s">
        <v>193</v>
      </c>
      <c r="GE4" s="373" t="s">
        <v>194</v>
      </c>
      <c r="GF4" s="373" t="s">
        <v>13</v>
      </c>
      <c r="GG4" s="387" t="s">
        <v>14</v>
      </c>
      <c r="GH4" s="371" t="s">
        <v>189</v>
      </c>
      <c r="GI4" s="373" t="s">
        <v>191</v>
      </c>
      <c r="GJ4" s="373" t="s">
        <v>192</v>
      </c>
      <c r="GK4" s="373" t="s">
        <v>193</v>
      </c>
      <c r="GL4" s="373" t="s">
        <v>194</v>
      </c>
      <c r="GM4" s="373" t="s">
        <v>13</v>
      </c>
      <c r="GN4" s="387" t="s">
        <v>14</v>
      </c>
      <c r="GO4" s="371" t="s">
        <v>189</v>
      </c>
      <c r="GP4" s="373" t="s">
        <v>191</v>
      </c>
      <c r="GQ4" s="373" t="s">
        <v>192</v>
      </c>
      <c r="GR4" s="373" t="s">
        <v>193</v>
      </c>
      <c r="GS4" s="373" t="s">
        <v>194</v>
      </c>
      <c r="GT4" s="373" t="s">
        <v>13</v>
      </c>
      <c r="GU4" s="387" t="s">
        <v>14</v>
      </c>
      <c r="GV4" s="371" t="s">
        <v>189</v>
      </c>
      <c r="GW4" s="373" t="s">
        <v>191</v>
      </c>
      <c r="GX4" s="373" t="s">
        <v>192</v>
      </c>
      <c r="GY4" s="373" t="s">
        <v>193</v>
      </c>
      <c r="GZ4" s="373" t="s">
        <v>194</v>
      </c>
      <c r="HA4" s="373" t="s">
        <v>13</v>
      </c>
      <c r="HB4" s="387" t="s">
        <v>14</v>
      </c>
      <c r="HC4" s="371" t="s">
        <v>189</v>
      </c>
      <c r="HD4" s="373" t="s">
        <v>191</v>
      </c>
      <c r="HE4" s="373" t="s">
        <v>192</v>
      </c>
      <c r="HF4" s="373" t="s">
        <v>193</v>
      </c>
      <c r="HG4" s="373" t="s">
        <v>194</v>
      </c>
      <c r="HH4" s="373" t="s">
        <v>13</v>
      </c>
      <c r="HI4" s="387" t="s">
        <v>14</v>
      </c>
      <c r="HJ4" s="371" t="s">
        <v>189</v>
      </c>
      <c r="HK4" s="373" t="s">
        <v>191</v>
      </c>
      <c r="HL4" s="373" t="s">
        <v>192</v>
      </c>
      <c r="HM4" s="373" t="s">
        <v>193</v>
      </c>
      <c r="HN4" s="373" t="s">
        <v>194</v>
      </c>
      <c r="HO4" s="373" t="s">
        <v>13</v>
      </c>
      <c r="HP4" s="387" t="s">
        <v>14</v>
      </c>
      <c r="HQ4" s="371" t="s">
        <v>189</v>
      </c>
      <c r="HR4" s="373" t="s">
        <v>191</v>
      </c>
      <c r="HS4" s="373" t="s">
        <v>192</v>
      </c>
      <c r="HT4" s="373" t="s">
        <v>193</v>
      </c>
      <c r="HU4" s="373" t="s">
        <v>194</v>
      </c>
      <c r="HV4" s="373" t="s">
        <v>13</v>
      </c>
      <c r="HW4" s="387" t="s">
        <v>14</v>
      </c>
      <c r="HX4" s="371" t="s">
        <v>189</v>
      </c>
      <c r="HY4" s="373" t="s">
        <v>191</v>
      </c>
      <c r="HZ4" s="373" t="s">
        <v>192</v>
      </c>
      <c r="IA4" s="373" t="s">
        <v>193</v>
      </c>
      <c r="IB4" s="373" t="s">
        <v>194</v>
      </c>
      <c r="IC4" s="373" t="s">
        <v>13</v>
      </c>
      <c r="ID4" s="387" t="s">
        <v>14</v>
      </c>
      <c r="IE4" s="371" t="s">
        <v>189</v>
      </c>
      <c r="IF4" s="373" t="s">
        <v>191</v>
      </c>
      <c r="IG4" s="373" t="s">
        <v>192</v>
      </c>
      <c r="IH4" s="373" t="s">
        <v>193</v>
      </c>
      <c r="II4" s="373" t="s">
        <v>194</v>
      </c>
      <c r="IJ4" s="373" t="s">
        <v>13</v>
      </c>
      <c r="IK4" s="387" t="s">
        <v>14</v>
      </c>
      <c r="IL4" s="371" t="s">
        <v>189</v>
      </c>
      <c r="IM4" s="373" t="s">
        <v>191</v>
      </c>
      <c r="IN4" s="373" t="s">
        <v>192</v>
      </c>
      <c r="IO4" s="373" t="s">
        <v>193</v>
      </c>
      <c r="IP4" s="373" t="s">
        <v>194</v>
      </c>
      <c r="IQ4" s="373" t="s">
        <v>13</v>
      </c>
      <c r="IR4" s="387" t="s">
        <v>14</v>
      </c>
    </row>
    <row r="5" spans="1:254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S5" s="371"/>
      <c r="BT5" s="373"/>
      <c r="BU5" s="373"/>
      <c r="BV5" s="373"/>
      <c r="BW5" s="373"/>
      <c r="BX5" s="373"/>
      <c r="BY5" s="387"/>
      <c r="BZ5" s="371"/>
      <c r="CA5" s="373"/>
      <c r="CB5" s="373"/>
      <c r="CC5" s="373"/>
      <c r="CD5" s="373"/>
      <c r="CE5" s="373"/>
      <c r="CF5" s="387"/>
      <c r="CG5" s="371"/>
      <c r="CH5" s="373"/>
      <c r="CI5" s="373"/>
      <c r="CJ5" s="373"/>
      <c r="CK5" s="373"/>
      <c r="CL5" s="373"/>
      <c r="CM5" s="387"/>
      <c r="CN5" s="371"/>
      <c r="CO5" s="373"/>
      <c r="CP5" s="373"/>
      <c r="CQ5" s="373"/>
      <c r="CR5" s="373"/>
      <c r="CS5" s="373"/>
      <c r="CT5" s="387"/>
      <c r="CU5" s="371"/>
      <c r="CV5" s="373"/>
      <c r="CW5" s="373"/>
      <c r="CX5" s="373"/>
      <c r="CY5" s="373"/>
      <c r="CZ5" s="373"/>
      <c r="DA5" s="387"/>
      <c r="DB5" s="371"/>
      <c r="DC5" s="373"/>
      <c r="DD5" s="373"/>
      <c r="DE5" s="373"/>
      <c r="DF5" s="373"/>
      <c r="DG5" s="373"/>
      <c r="DH5" s="387"/>
      <c r="DI5" s="371"/>
      <c r="DJ5" s="373"/>
      <c r="DK5" s="373"/>
      <c r="DL5" s="373"/>
      <c r="DM5" s="373"/>
      <c r="DN5" s="373"/>
      <c r="DO5" s="387"/>
      <c r="DP5" s="371"/>
      <c r="DQ5" s="373"/>
      <c r="DR5" s="373"/>
      <c r="DS5" s="373"/>
      <c r="DT5" s="373"/>
      <c r="DU5" s="373"/>
      <c r="DV5" s="387"/>
      <c r="DW5" s="371"/>
      <c r="DX5" s="373"/>
      <c r="DY5" s="373"/>
      <c r="DZ5" s="373"/>
      <c r="EA5" s="373"/>
      <c r="EB5" s="373"/>
      <c r="EC5" s="387"/>
      <c r="ED5" s="371"/>
      <c r="EE5" s="373"/>
      <c r="EF5" s="373"/>
      <c r="EG5" s="373"/>
      <c r="EH5" s="373"/>
      <c r="EI5" s="373"/>
      <c r="EJ5" s="387"/>
      <c r="EK5" s="371"/>
      <c r="EL5" s="373"/>
      <c r="EM5" s="373"/>
      <c r="EN5" s="373"/>
      <c r="EO5" s="373"/>
      <c r="EP5" s="373"/>
      <c r="EQ5" s="387"/>
      <c r="ER5" s="371"/>
      <c r="ES5" s="373"/>
      <c r="ET5" s="373"/>
      <c r="EU5" s="373"/>
      <c r="EV5" s="373"/>
      <c r="EW5" s="373"/>
      <c r="EX5" s="387"/>
      <c r="EY5" s="371"/>
      <c r="EZ5" s="373"/>
      <c r="FA5" s="373"/>
      <c r="FB5" s="373"/>
      <c r="FC5" s="373"/>
      <c r="FD5" s="373"/>
      <c r="FE5" s="387"/>
      <c r="FF5" s="371"/>
      <c r="FG5" s="373"/>
      <c r="FH5" s="373"/>
      <c r="FI5" s="373"/>
      <c r="FJ5" s="373"/>
      <c r="FK5" s="373"/>
      <c r="FL5" s="387"/>
      <c r="FM5" s="371"/>
      <c r="FN5" s="373"/>
      <c r="FO5" s="373"/>
      <c r="FP5" s="373"/>
      <c r="FQ5" s="373"/>
      <c r="FR5" s="373"/>
      <c r="FS5" s="387"/>
      <c r="FT5" s="371"/>
      <c r="FU5" s="373"/>
      <c r="FV5" s="373"/>
      <c r="FW5" s="373"/>
      <c r="FX5" s="373"/>
      <c r="FY5" s="373"/>
      <c r="FZ5" s="387"/>
      <c r="GA5" s="371"/>
      <c r="GB5" s="373"/>
      <c r="GC5" s="373"/>
      <c r="GD5" s="373"/>
      <c r="GE5" s="373"/>
      <c r="GF5" s="373"/>
      <c r="GG5" s="387"/>
      <c r="GH5" s="371"/>
      <c r="GI5" s="373"/>
      <c r="GJ5" s="373"/>
      <c r="GK5" s="373"/>
      <c r="GL5" s="373"/>
      <c r="GM5" s="373"/>
      <c r="GN5" s="387"/>
      <c r="GO5" s="371"/>
      <c r="GP5" s="373"/>
      <c r="GQ5" s="373"/>
      <c r="GR5" s="373"/>
      <c r="GS5" s="373"/>
      <c r="GT5" s="373"/>
      <c r="GU5" s="387"/>
      <c r="GV5" s="371"/>
      <c r="GW5" s="373"/>
      <c r="GX5" s="373"/>
      <c r="GY5" s="373"/>
      <c r="GZ5" s="373"/>
      <c r="HA5" s="373"/>
      <c r="HB5" s="387"/>
      <c r="HC5" s="371"/>
      <c r="HD5" s="373"/>
      <c r="HE5" s="373"/>
      <c r="HF5" s="373"/>
      <c r="HG5" s="373"/>
      <c r="HH5" s="373"/>
      <c r="HI5" s="387"/>
      <c r="HJ5" s="371"/>
      <c r="HK5" s="373"/>
      <c r="HL5" s="373"/>
      <c r="HM5" s="373"/>
      <c r="HN5" s="373"/>
      <c r="HO5" s="373"/>
      <c r="HP5" s="387"/>
      <c r="HQ5" s="371"/>
      <c r="HR5" s="373"/>
      <c r="HS5" s="373"/>
      <c r="HT5" s="373"/>
      <c r="HU5" s="373"/>
      <c r="HV5" s="373"/>
      <c r="HW5" s="387"/>
      <c r="HX5" s="371"/>
      <c r="HY5" s="373"/>
      <c r="HZ5" s="373"/>
      <c r="IA5" s="373"/>
      <c r="IB5" s="373"/>
      <c r="IC5" s="373"/>
      <c r="ID5" s="387"/>
      <c r="IE5" s="371"/>
      <c r="IF5" s="373"/>
      <c r="IG5" s="373"/>
      <c r="IH5" s="373"/>
      <c r="II5" s="373"/>
      <c r="IJ5" s="373"/>
      <c r="IK5" s="387"/>
      <c r="IL5" s="371"/>
      <c r="IM5" s="373"/>
      <c r="IN5" s="373"/>
      <c r="IO5" s="373"/>
      <c r="IP5" s="373"/>
      <c r="IQ5" s="373"/>
      <c r="IR5" s="387"/>
    </row>
    <row r="6" spans="1:25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S6" s="372"/>
      <c r="BT6" s="374"/>
      <c r="BU6" s="374"/>
      <c r="BV6" s="374"/>
      <c r="BW6" s="374"/>
      <c r="BX6" s="374"/>
      <c r="BY6" s="388"/>
      <c r="BZ6" s="372"/>
      <c r="CA6" s="374"/>
      <c r="CB6" s="374"/>
      <c r="CC6" s="374"/>
      <c r="CD6" s="374"/>
      <c r="CE6" s="374"/>
      <c r="CF6" s="388"/>
      <c r="CG6" s="372"/>
      <c r="CH6" s="374"/>
      <c r="CI6" s="374"/>
      <c r="CJ6" s="374"/>
      <c r="CK6" s="374"/>
      <c r="CL6" s="374"/>
      <c r="CM6" s="388"/>
      <c r="CN6" s="372"/>
      <c r="CO6" s="374"/>
      <c r="CP6" s="374"/>
      <c r="CQ6" s="374"/>
      <c r="CR6" s="374"/>
      <c r="CS6" s="374"/>
      <c r="CT6" s="388"/>
      <c r="CU6" s="372"/>
      <c r="CV6" s="374"/>
      <c r="CW6" s="374"/>
      <c r="CX6" s="374"/>
      <c r="CY6" s="374"/>
      <c r="CZ6" s="374"/>
      <c r="DA6" s="388"/>
      <c r="DB6" s="372"/>
      <c r="DC6" s="374"/>
      <c r="DD6" s="374"/>
      <c r="DE6" s="374"/>
      <c r="DF6" s="374"/>
      <c r="DG6" s="374"/>
      <c r="DH6" s="388"/>
      <c r="DI6" s="372"/>
      <c r="DJ6" s="374"/>
      <c r="DK6" s="374"/>
      <c r="DL6" s="374"/>
      <c r="DM6" s="374"/>
      <c r="DN6" s="374"/>
      <c r="DO6" s="388"/>
      <c r="DP6" s="372"/>
      <c r="DQ6" s="374"/>
      <c r="DR6" s="374"/>
      <c r="DS6" s="374"/>
      <c r="DT6" s="374"/>
      <c r="DU6" s="374"/>
      <c r="DV6" s="388"/>
      <c r="DW6" s="372"/>
      <c r="DX6" s="374"/>
      <c r="DY6" s="374"/>
      <c r="DZ6" s="374"/>
      <c r="EA6" s="374"/>
      <c r="EB6" s="374"/>
      <c r="EC6" s="388"/>
      <c r="ED6" s="372"/>
      <c r="EE6" s="374"/>
      <c r="EF6" s="374"/>
      <c r="EG6" s="374"/>
      <c r="EH6" s="374"/>
      <c r="EI6" s="374"/>
      <c r="EJ6" s="388"/>
      <c r="EK6" s="372"/>
      <c r="EL6" s="374"/>
      <c r="EM6" s="374"/>
      <c r="EN6" s="374"/>
      <c r="EO6" s="374"/>
      <c r="EP6" s="374"/>
      <c r="EQ6" s="388"/>
      <c r="ER6" s="372"/>
      <c r="ES6" s="374"/>
      <c r="ET6" s="374"/>
      <c r="EU6" s="374"/>
      <c r="EV6" s="374"/>
      <c r="EW6" s="374"/>
      <c r="EX6" s="388"/>
      <c r="EY6" s="372"/>
      <c r="EZ6" s="374"/>
      <c r="FA6" s="374"/>
      <c r="FB6" s="374"/>
      <c r="FC6" s="374"/>
      <c r="FD6" s="374"/>
      <c r="FE6" s="388"/>
      <c r="FF6" s="372"/>
      <c r="FG6" s="374"/>
      <c r="FH6" s="374"/>
      <c r="FI6" s="374"/>
      <c r="FJ6" s="374"/>
      <c r="FK6" s="374"/>
      <c r="FL6" s="388"/>
      <c r="FM6" s="372"/>
      <c r="FN6" s="374"/>
      <c r="FO6" s="374"/>
      <c r="FP6" s="374"/>
      <c r="FQ6" s="374"/>
      <c r="FR6" s="374"/>
      <c r="FS6" s="388"/>
      <c r="FT6" s="372"/>
      <c r="FU6" s="374"/>
      <c r="FV6" s="374"/>
      <c r="FW6" s="374"/>
      <c r="FX6" s="374"/>
      <c r="FY6" s="374"/>
      <c r="FZ6" s="388"/>
      <c r="GA6" s="372"/>
      <c r="GB6" s="374"/>
      <c r="GC6" s="374"/>
      <c r="GD6" s="374"/>
      <c r="GE6" s="374"/>
      <c r="GF6" s="374"/>
      <c r="GG6" s="388"/>
      <c r="GH6" s="372"/>
      <c r="GI6" s="374"/>
      <c r="GJ6" s="374"/>
      <c r="GK6" s="374"/>
      <c r="GL6" s="374"/>
      <c r="GM6" s="374"/>
      <c r="GN6" s="388"/>
      <c r="GO6" s="372"/>
      <c r="GP6" s="374"/>
      <c r="GQ6" s="374"/>
      <c r="GR6" s="374"/>
      <c r="GS6" s="374"/>
      <c r="GT6" s="374"/>
      <c r="GU6" s="388"/>
      <c r="GV6" s="372"/>
      <c r="GW6" s="374"/>
      <c r="GX6" s="374"/>
      <c r="GY6" s="374"/>
      <c r="GZ6" s="374"/>
      <c r="HA6" s="374"/>
      <c r="HB6" s="388"/>
      <c r="HC6" s="372"/>
      <c r="HD6" s="374"/>
      <c r="HE6" s="374"/>
      <c r="HF6" s="374"/>
      <c r="HG6" s="374"/>
      <c r="HH6" s="374"/>
      <c r="HI6" s="388"/>
      <c r="HJ6" s="372"/>
      <c r="HK6" s="374"/>
      <c r="HL6" s="374"/>
      <c r="HM6" s="374"/>
      <c r="HN6" s="374"/>
      <c r="HO6" s="374"/>
      <c r="HP6" s="388"/>
      <c r="HQ6" s="372"/>
      <c r="HR6" s="374"/>
      <c r="HS6" s="374"/>
      <c r="HT6" s="374"/>
      <c r="HU6" s="374"/>
      <c r="HV6" s="374"/>
      <c r="HW6" s="388"/>
      <c r="HX6" s="372"/>
      <c r="HY6" s="374"/>
      <c r="HZ6" s="374"/>
      <c r="IA6" s="374"/>
      <c r="IB6" s="374"/>
      <c r="IC6" s="374"/>
      <c r="ID6" s="388"/>
      <c r="IE6" s="372"/>
      <c r="IF6" s="374"/>
      <c r="IG6" s="374"/>
      <c r="IH6" s="374"/>
      <c r="II6" s="374"/>
      <c r="IJ6" s="374"/>
      <c r="IK6" s="388"/>
      <c r="IL6" s="372"/>
      <c r="IM6" s="374"/>
      <c r="IN6" s="374"/>
      <c r="IO6" s="374"/>
      <c r="IP6" s="374"/>
      <c r="IQ6" s="374"/>
      <c r="IR6" s="388"/>
    </row>
    <row r="7" spans="1:25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N7" s="80">
        <v>239</v>
      </c>
      <c r="BP7" s="67">
        <f>MATCH("SUBTOTAL SALIDA DE ALMACEN",15:15,0)-1</f>
        <v>63</v>
      </c>
      <c r="BS7" s="1"/>
      <c r="BT7" s="1"/>
      <c r="BU7" s="1"/>
      <c r="BV7" s="1"/>
      <c r="BW7" s="1">
        <f>IFERROR(VLOOKUP(BS1,$B$16:$BM$25,MATCH("SUBTOTAL SALIDA DE ALMACEN",15:15,0)-1,FALSE),0)</f>
        <v>0</v>
      </c>
      <c r="BX7" s="1"/>
      <c r="BY7" s="1"/>
      <c r="BZ7" s="1"/>
      <c r="CA7" s="1"/>
      <c r="CB7" s="1"/>
      <c r="CC7" s="1"/>
      <c r="CD7" s="1">
        <f>IFERROR(VLOOKUP(BZ1,$B$16:$BM$25,MATCH("SUBTOTAL SALIDA DE ALMACEN",15:15,0)-1,FALSE),0)</f>
        <v>0</v>
      </c>
      <c r="CE7" s="1"/>
      <c r="CF7" s="1"/>
      <c r="CG7" s="1"/>
      <c r="CH7" s="1"/>
      <c r="CI7" s="1"/>
      <c r="CJ7" s="1"/>
      <c r="CK7" s="1">
        <f>IFERROR(VLOOKUP(CG1,$B$16:$BM$25,MATCH("SUBTOTAL SALIDA DE ALMACEN",15:15,0)-1,FALSE),0)</f>
        <v>0</v>
      </c>
      <c r="CL7" s="1"/>
      <c r="CM7" s="1"/>
      <c r="CN7" s="1"/>
      <c r="CO7" s="1"/>
      <c r="CP7" s="1"/>
      <c r="CQ7" s="1"/>
      <c r="CR7" s="1">
        <f>IFERROR(VLOOKUP(CN1,$B$16:$BM$25,MATCH("SUBTOTAL SALIDA DE ALMACEN",15:15,0)-1,FALSE),0)</f>
        <v>0</v>
      </c>
      <c r="CS7" s="1"/>
      <c r="CT7" s="1"/>
      <c r="CU7" s="1"/>
      <c r="CV7" s="1"/>
      <c r="CW7" s="1"/>
      <c r="CX7" s="1"/>
      <c r="CY7" s="1">
        <f>IFERROR(VLOOKUP(CU1,$B$16:$BM$25,MATCH("SUBTOTAL SALIDA DE ALMACEN",15:15,0)-1,FALSE),0)</f>
        <v>0</v>
      </c>
      <c r="CZ7" s="1"/>
      <c r="DA7" s="1"/>
      <c r="DB7" s="1"/>
      <c r="DC7" s="1"/>
      <c r="DD7" s="1"/>
      <c r="DE7" s="1"/>
      <c r="DF7" s="1">
        <f>IFERROR(VLOOKUP(DB1,$B$16:$BM$25,MATCH("SUBTOTAL SALIDA DE ALMACEN",15:15,0)-1,FALSE),0)</f>
        <v>0</v>
      </c>
      <c r="DG7" s="1"/>
      <c r="DH7" s="1"/>
      <c r="DI7" s="1"/>
      <c r="DJ7" s="1"/>
      <c r="DK7" s="1"/>
      <c r="DL7" s="1"/>
      <c r="DM7" s="1">
        <f>IFERROR(VLOOKUP(DI1,$B$16:$BM$25,MATCH("SUBTOTAL SALIDA DE ALMACEN",15:15,0)-1,FALSE),0)</f>
        <v>0</v>
      </c>
      <c r="DN7" s="1"/>
      <c r="DO7" s="1"/>
      <c r="DP7" s="1"/>
      <c r="DQ7" s="1"/>
      <c r="DR7" s="1"/>
      <c r="DS7" s="1"/>
      <c r="DT7" s="1">
        <f>IFERROR(VLOOKUP(DP1,$B$16:$BM$25,MATCH("SUBTOTAL SALIDA DE ALMACEN",15:15,0)-1,FALSE),0)</f>
        <v>0</v>
      </c>
      <c r="DU7" s="1"/>
      <c r="DV7" s="1"/>
      <c r="DW7" s="1"/>
      <c r="DX7" s="1"/>
      <c r="DY7" s="1"/>
      <c r="DZ7" s="1"/>
      <c r="EA7" s="1">
        <f>IFERROR(VLOOKUP(DW1,$B$16:$BM$25,MATCH("SUBTOTAL SALIDA DE ALMACEN",15:15,0)-1,FALSE),0)</f>
        <v>0</v>
      </c>
      <c r="EB7" s="1"/>
      <c r="EC7" s="1"/>
      <c r="ED7" s="1"/>
      <c r="EE7" s="1"/>
      <c r="EF7" s="1"/>
      <c r="EG7" s="1"/>
      <c r="EH7" s="1">
        <f>IFERROR(VLOOKUP(ED1,$B$16:$BM$25,MATCH("SUBTOTAL SALIDA DE ALMACEN",15:15,0)-1,FALSE),0)</f>
        <v>0</v>
      </c>
      <c r="EI7" s="1"/>
      <c r="EJ7" s="1"/>
      <c r="EK7" s="1"/>
      <c r="EL7" s="1"/>
      <c r="EM7" s="1"/>
      <c r="EN7" s="1"/>
      <c r="EO7" s="1">
        <f>IFERROR(VLOOKUP(EK1,$B$16:$BM$25,MATCH("SUBTOTAL SALIDA DE ALMACEN",15:15,0)-1,FALSE),0)</f>
        <v>0</v>
      </c>
      <c r="EP7" s="1"/>
      <c r="EQ7" s="1"/>
      <c r="ER7" s="1"/>
      <c r="ES7" s="1"/>
      <c r="ET7" s="1"/>
      <c r="EU7" s="1"/>
      <c r="EV7" s="1">
        <f>IFERROR(VLOOKUP(ER1,$B$16:$BM$25,MATCH("SUBTOTAL SALIDA DE ALMACEN",15:15,0)-1,FALSE),0)</f>
        <v>0</v>
      </c>
      <c r="EW7" s="1"/>
      <c r="EX7" s="1"/>
      <c r="EY7" s="1"/>
      <c r="EZ7" s="1"/>
      <c r="FA7" s="1"/>
      <c r="FB7" s="1"/>
      <c r="FC7" s="1">
        <f>IFERROR(VLOOKUP(EY1,$B$16:$BM$25,MATCH("SUBTOTAL SALIDA DE ALMACEN",15:15,0)-1,FALSE),0)</f>
        <v>0</v>
      </c>
      <c r="FD7" s="1"/>
      <c r="FE7" s="1"/>
      <c r="FF7" s="1"/>
      <c r="FG7" s="1"/>
      <c r="FH7" s="1"/>
      <c r="FI7" s="1"/>
      <c r="FJ7" s="1">
        <f>IFERROR(VLOOKUP(FF1,$B$16:$BM$25,MATCH("SUBTOTAL SALIDA DE ALMACEN",15:15,0)-1,FALSE),0)</f>
        <v>0</v>
      </c>
      <c r="FK7" s="1"/>
      <c r="FL7" s="1"/>
      <c r="FM7" s="1"/>
      <c r="FN7" s="1"/>
      <c r="FO7" s="1"/>
      <c r="FP7" s="1"/>
      <c r="FQ7" s="1">
        <f>IFERROR(VLOOKUP(FM1,$B$16:$BM$25,MATCH("SUBTOTAL SALIDA DE ALMACEN",15:15,0)-1,FALSE),0)</f>
        <v>0</v>
      </c>
      <c r="FR7" s="1"/>
      <c r="FS7" s="1"/>
      <c r="FT7" s="1"/>
      <c r="FU7" s="1"/>
      <c r="FV7" s="1"/>
      <c r="FW7" s="1"/>
      <c r="FX7" s="1">
        <f>IFERROR(VLOOKUP(FT1,$B$16:$BM$25,MATCH("SUBTOTAL SALIDA DE ALMACEN",15:15,0)-1,FALSE),0)</f>
        <v>0</v>
      </c>
      <c r="FY7" s="1"/>
      <c r="FZ7" s="1"/>
      <c r="GA7" s="1"/>
      <c r="GB7" s="1"/>
      <c r="GC7" s="1"/>
      <c r="GD7" s="1"/>
      <c r="GE7" s="1">
        <f>IFERROR(VLOOKUP(GA1,$B$16:$BM$25,MATCH("SUBTOTAL SALIDA DE ALMACEN",15:15,0)-1,FALSE),0)</f>
        <v>0</v>
      </c>
      <c r="GF7" s="1"/>
      <c r="GG7" s="1"/>
      <c r="GH7" s="1"/>
      <c r="GI7" s="1"/>
      <c r="GJ7" s="1"/>
      <c r="GK7" s="1"/>
      <c r="GL7" s="1">
        <f>IFERROR(VLOOKUP(GH1,$B$16:$BM$25,MATCH("SUBTOTAL SALIDA DE ALMACEN",15:15,0)-1,FALSE),0)</f>
        <v>0</v>
      </c>
      <c r="GM7" s="1"/>
      <c r="GN7" s="1"/>
      <c r="GO7" s="1"/>
      <c r="GP7" s="1"/>
      <c r="GQ7" s="1"/>
      <c r="GR7" s="1"/>
      <c r="GS7" s="1">
        <f>IFERROR(VLOOKUP(GO1,$B$16:$BM$25,MATCH("SUBTOTAL SALIDA DE ALMACEN",15:15,0)-1,FALSE),0)</f>
        <v>0</v>
      </c>
      <c r="GT7" s="1"/>
      <c r="GU7" s="1"/>
      <c r="GV7" s="1"/>
      <c r="GW7" s="1"/>
      <c r="GX7" s="1"/>
      <c r="GY7" s="1"/>
      <c r="GZ7" s="1">
        <f>IFERROR(VLOOKUP(GV1,$B$16:$BM$25,MATCH("SUBTOTAL SALIDA DE ALMACEN",15:15,0)-1,FALSE),0)</f>
        <v>0</v>
      </c>
      <c r="HA7" s="1"/>
      <c r="HB7" s="1"/>
      <c r="HC7" s="1"/>
      <c r="HD7" s="1"/>
      <c r="HE7" s="1"/>
      <c r="HF7" s="1"/>
      <c r="HG7" s="1">
        <f>IFERROR(VLOOKUP(HC1,$B$16:$BM$25,MATCH("SUBTOTAL SALIDA DE ALMACEN",15:15,0)-1,FALSE),0)</f>
        <v>0</v>
      </c>
      <c r="HH7" s="1"/>
      <c r="HI7" s="1"/>
      <c r="HJ7" s="1"/>
      <c r="HK7" s="1"/>
      <c r="HL7" s="1"/>
      <c r="HM7" s="1"/>
      <c r="HN7" s="1">
        <f>IFERROR(VLOOKUP(HJ1,$B$16:$BM$25,MATCH("SUBTOTAL SALIDA DE ALMACEN",15:15,0)-1,FALSE),0)</f>
        <v>0</v>
      </c>
      <c r="HO7" s="1"/>
      <c r="HP7" s="1"/>
      <c r="HQ7" s="1"/>
      <c r="HR7" s="1"/>
      <c r="HS7" s="1"/>
      <c r="HT7" s="1"/>
      <c r="HU7" s="1">
        <f>IFERROR(VLOOKUP(HQ1,$B$16:$BM$25,MATCH("SUBTOTAL SALIDA DE ALMACEN",15:15,0)-1,FALSE),0)</f>
        <v>0</v>
      </c>
      <c r="HV7" s="1"/>
      <c r="HW7" s="1"/>
      <c r="HX7" s="1"/>
      <c r="HY7" s="1"/>
      <c r="HZ7" s="1"/>
      <c r="IA7" s="1"/>
      <c r="IB7" s="1">
        <f>IFERROR(VLOOKUP(HX1,$B$16:$BM$25,MATCH("SUBTOTAL SALIDA DE ALMACEN",15:15,0)-1,FALSE),0)</f>
        <v>0</v>
      </c>
      <c r="IC7" s="1"/>
      <c r="ID7" s="1"/>
      <c r="IE7" s="1"/>
      <c r="IF7" s="1"/>
      <c r="IG7" s="1"/>
      <c r="IH7" s="1"/>
      <c r="II7" s="1">
        <f>IFERROR(VLOOKUP(IE1,$B$16:$BM$25,MATCH("SUBTOTAL SALIDA DE ALMACEN",15:15,0)-1,FALSE),0)</f>
        <v>0</v>
      </c>
      <c r="IJ7" s="1"/>
      <c r="IK7" s="1"/>
      <c r="IL7" s="1"/>
      <c r="IM7" s="1"/>
      <c r="IN7" s="1"/>
      <c r="IO7" s="1"/>
      <c r="IP7" s="1">
        <f>IFERROR(VLOOKUP(IL1,$B$16:$BM$25,MATCH("SUBTOTAL SALIDA DE ALMACEN",15:15,0)-1,FALSE),0)</f>
        <v>0</v>
      </c>
      <c r="IQ7" s="1"/>
      <c r="IR7" s="1"/>
    </row>
    <row r="8" spans="1:25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S8" s="1"/>
      <c r="BT8" s="1"/>
      <c r="BU8" s="1"/>
      <c r="BV8" s="1"/>
      <c r="BW8" s="1" t="s">
        <v>224</v>
      </c>
      <c r="BX8" s="1"/>
      <c r="BY8" s="1"/>
      <c r="BZ8" s="1"/>
      <c r="CA8" s="1"/>
      <c r="CB8" s="1"/>
      <c r="CC8" s="1"/>
      <c r="CD8" s="1" t="s">
        <v>224</v>
      </c>
      <c r="CE8" s="1"/>
      <c r="CF8" s="1"/>
      <c r="CG8" s="1"/>
      <c r="CH8" s="1"/>
      <c r="CI8" s="1"/>
      <c r="CJ8" s="1"/>
      <c r="CK8" s="1" t="s">
        <v>224</v>
      </c>
      <c r="CL8" s="1"/>
      <c r="CM8" s="1"/>
      <c r="CN8" s="1"/>
      <c r="CO8" s="1"/>
      <c r="CP8" s="1"/>
      <c r="CQ8" s="1"/>
      <c r="CR8" s="1" t="s">
        <v>224</v>
      </c>
      <c r="CS8" s="1"/>
      <c r="CT8" s="1"/>
      <c r="CU8" s="1"/>
      <c r="CV8" s="1"/>
      <c r="CW8" s="1"/>
      <c r="CX8" s="1"/>
      <c r="CY8" s="1" t="s">
        <v>224</v>
      </c>
      <c r="CZ8" s="1"/>
      <c r="DA8" s="1"/>
      <c r="DB8" s="1"/>
      <c r="DC8" s="1"/>
      <c r="DD8" s="1"/>
      <c r="DE8" s="1"/>
      <c r="DF8" s="1" t="s">
        <v>224</v>
      </c>
      <c r="DG8" s="1"/>
      <c r="DH8" s="1"/>
      <c r="DI8" s="1"/>
      <c r="DJ8" s="1"/>
      <c r="DK8" s="1"/>
      <c r="DL8" s="1"/>
      <c r="DM8" s="1" t="s">
        <v>224</v>
      </c>
      <c r="DN8" s="1"/>
      <c r="DO8" s="1"/>
      <c r="DP8" s="1"/>
      <c r="DQ8" s="1"/>
      <c r="DR8" s="1"/>
      <c r="DS8" s="1"/>
      <c r="DT8" s="1" t="s">
        <v>224</v>
      </c>
      <c r="DU8" s="1"/>
      <c r="DV8" s="1"/>
      <c r="DW8" s="1"/>
      <c r="DX8" s="1"/>
      <c r="DY8" s="1"/>
      <c r="DZ8" s="1"/>
      <c r="EA8" s="1" t="s">
        <v>224</v>
      </c>
      <c r="EB8" s="1"/>
      <c r="EC8" s="1"/>
      <c r="ED8" s="1"/>
      <c r="EE8" s="1"/>
      <c r="EF8" s="1"/>
      <c r="EG8" s="1"/>
      <c r="EH8" s="1" t="s">
        <v>224</v>
      </c>
      <c r="EI8" s="1"/>
      <c r="EJ8" s="1"/>
      <c r="EK8" s="1"/>
      <c r="EL8" s="1"/>
      <c r="EM8" s="1"/>
      <c r="EN8" s="1"/>
      <c r="EO8" s="1" t="s">
        <v>224</v>
      </c>
      <c r="EP8" s="1"/>
      <c r="EQ8" s="1"/>
      <c r="ER8" s="1"/>
      <c r="ES8" s="1"/>
      <c r="ET8" s="1"/>
      <c r="EU8" s="1"/>
      <c r="EV8" s="1" t="s">
        <v>224</v>
      </c>
      <c r="EW8" s="1"/>
      <c r="EX8" s="1"/>
      <c r="EY8" s="1"/>
      <c r="EZ8" s="1"/>
      <c r="FA8" s="1"/>
      <c r="FB8" s="1"/>
      <c r="FC8" s="1" t="s">
        <v>224</v>
      </c>
      <c r="FD8" s="1"/>
      <c r="FE8" s="1"/>
      <c r="FF8" s="1"/>
      <c r="FG8" s="1"/>
      <c r="FH8" s="1"/>
      <c r="FI8" s="1"/>
      <c r="FJ8" s="1" t="s">
        <v>224</v>
      </c>
      <c r="FK8" s="1"/>
      <c r="FL8" s="1"/>
      <c r="FM8" s="1"/>
      <c r="FN8" s="1"/>
      <c r="FO8" s="1"/>
      <c r="FP8" s="1"/>
      <c r="FQ8" s="1" t="s">
        <v>224</v>
      </c>
      <c r="FR8" s="1"/>
      <c r="FS8" s="1"/>
      <c r="FT8" s="1"/>
      <c r="FU8" s="1"/>
      <c r="FV8" s="1"/>
      <c r="FW8" s="1"/>
      <c r="FX8" s="1" t="s">
        <v>224</v>
      </c>
      <c r="FY8" s="1"/>
      <c r="FZ8" s="1"/>
      <c r="GA8" s="1"/>
      <c r="GB8" s="1"/>
      <c r="GC8" s="1"/>
      <c r="GD8" s="1"/>
      <c r="GE8" s="1" t="s">
        <v>224</v>
      </c>
      <c r="GF8" s="1"/>
      <c r="GG8" s="1"/>
      <c r="GH8" s="1"/>
      <c r="GI8" s="1"/>
      <c r="GJ8" s="1"/>
      <c r="GK8" s="1"/>
      <c r="GL8" s="1" t="s">
        <v>224</v>
      </c>
      <c r="GM8" s="1"/>
      <c r="GN8" s="1"/>
      <c r="GO8" s="1"/>
      <c r="GP8" s="1"/>
      <c r="GQ8" s="1"/>
      <c r="GR8" s="1"/>
      <c r="GS8" s="1" t="s">
        <v>224</v>
      </c>
      <c r="GT8" s="1"/>
      <c r="GU8" s="1"/>
      <c r="GV8" s="1"/>
      <c r="GW8" s="1"/>
      <c r="GX8" s="1"/>
      <c r="GY8" s="1"/>
      <c r="GZ8" s="1" t="s">
        <v>224</v>
      </c>
      <c r="HA8" s="1"/>
      <c r="HB8" s="1"/>
      <c r="HC8" s="1"/>
      <c r="HD8" s="1"/>
      <c r="HE8" s="1"/>
      <c r="HF8" s="1"/>
      <c r="HG8" s="1" t="s">
        <v>224</v>
      </c>
      <c r="HH8" s="1"/>
      <c r="HI8" s="1"/>
      <c r="HJ8" s="1"/>
      <c r="HK8" s="1"/>
      <c r="HL8" s="1"/>
      <c r="HM8" s="1"/>
      <c r="HN8" s="1" t="s">
        <v>224</v>
      </c>
      <c r="HO8" s="1"/>
      <c r="HP8" s="1"/>
      <c r="HQ8" s="1"/>
      <c r="HR8" s="1"/>
      <c r="HS8" s="1"/>
      <c r="HT8" s="1"/>
      <c r="HU8" s="1" t="s">
        <v>224</v>
      </c>
      <c r="HV8" s="1"/>
      <c r="HW8" s="1"/>
      <c r="HX8" s="1"/>
      <c r="HY8" s="1"/>
      <c r="HZ8" s="1"/>
      <c r="IA8" s="1"/>
      <c r="IB8" s="1" t="s">
        <v>224</v>
      </c>
      <c r="IC8" s="1"/>
      <c r="ID8" s="1"/>
      <c r="IE8" s="1"/>
      <c r="IF8" s="1"/>
      <c r="IG8" s="1"/>
      <c r="IH8" s="1"/>
      <c r="II8" s="1" t="s">
        <v>224</v>
      </c>
      <c r="IJ8" s="1"/>
      <c r="IK8" s="1"/>
      <c r="IL8" s="1"/>
      <c r="IM8" s="1"/>
      <c r="IN8" s="1"/>
      <c r="IO8" s="1"/>
      <c r="IP8" s="1" t="s">
        <v>224</v>
      </c>
      <c r="IQ8" s="1"/>
      <c r="IR8" s="1"/>
    </row>
    <row r="9" spans="1:254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</row>
    <row r="10" spans="1:25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</row>
    <row r="11" spans="1:25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</row>
    <row r="12" spans="1:254" x14ac:dyDescent="0.25">
      <c r="A12" s="6" t="s">
        <v>4</v>
      </c>
      <c r="B12" s="6"/>
      <c r="D12" s="92"/>
      <c r="L12" s="10"/>
      <c r="M12" s="10"/>
    </row>
    <row r="13" spans="1:254" ht="13.5" thickBot="1" x14ac:dyDescent="0.3">
      <c r="B13" s="1">
        <v>1</v>
      </c>
      <c r="C13" s="2">
        <f>+B13+1</f>
        <v>2</v>
      </c>
      <c r="D13" s="2">
        <f t="shared" ref="D13:CC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/>
      <c r="AF13" s="2">
        <f t="shared" ref="AF13:AS13" si="4">+AD13+1</f>
        <v>30</v>
      </c>
      <c r="AG13" s="2">
        <f t="shared" si="4"/>
        <v>1</v>
      </c>
      <c r="AH13" s="2">
        <f t="shared" si="4"/>
        <v>31</v>
      </c>
      <c r="AI13" s="2">
        <f t="shared" si="4"/>
        <v>2</v>
      </c>
      <c r="AJ13" s="2">
        <f t="shared" si="4"/>
        <v>32</v>
      </c>
      <c r="AK13" s="2">
        <f t="shared" si="4"/>
        <v>3</v>
      </c>
      <c r="AL13" s="2">
        <f t="shared" si="4"/>
        <v>33</v>
      </c>
      <c r="AM13" s="2">
        <f t="shared" si="4"/>
        <v>4</v>
      </c>
      <c r="AN13" s="2">
        <f t="shared" si="4"/>
        <v>34</v>
      </c>
      <c r="AO13" s="2">
        <f t="shared" si="4"/>
        <v>5</v>
      </c>
      <c r="AP13" s="2">
        <f t="shared" si="4"/>
        <v>35</v>
      </c>
      <c r="AQ13" s="2">
        <f t="shared" si="4"/>
        <v>6</v>
      </c>
      <c r="AR13" s="2">
        <f t="shared" si="4"/>
        <v>36</v>
      </c>
      <c r="AS13" s="2">
        <f t="shared" si="4"/>
        <v>7</v>
      </c>
      <c r="AT13" s="2"/>
      <c r="AU13" s="2"/>
      <c r="AV13" s="2">
        <f>+AR13+1</f>
        <v>37</v>
      </c>
      <c r="AW13" s="2"/>
      <c r="AX13" s="2"/>
      <c r="AY13" s="2"/>
      <c r="AZ13" s="2"/>
      <c r="BA13" s="2"/>
      <c r="BB13" s="2">
        <f>+AS13+1</f>
        <v>8</v>
      </c>
      <c r="BC13" s="2">
        <f>+AV13+1</f>
        <v>38</v>
      </c>
      <c r="BD13" s="2">
        <f>+BB13+1</f>
        <v>9</v>
      </c>
      <c r="BE13" s="2">
        <f>+BC13+1</f>
        <v>39</v>
      </c>
      <c r="BF13" s="2">
        <f>+BD13+1</f>
        <v>10</v>
      </c>
      <c r="BG13" s="2">
        <f>+BE13+1</f>
        <v>40</v>
      </c>
      <c r="BH13" s="2">
        <f>+BF13+1</f>
        <v>11</v>
      </c>
      <c r="BI13" s="2"/>
      <c r="BJ13" s="2"/>
      <c r="BK13" s="2">
        <f>+BG13+1</f>
        <v>41</v>
      </c>
      <c r="BL13" s="2">
        <f>+BH13+1</f>
        <v>12</v>
      </c>
      <c r="BM13" s="2">
        <f t="shared" si="3"/>
        <v>13</v>
      </c>
      <c r="BN13" s="2">
        <f t="shared" si="3"/>
        <v>14</v>
      </c>
      <c r="BO13" s="2">
        <f t="shared" si="3"/>
        <v>15</v>
      </c>
      <c r="BP13" s="2">
        <f t="shared" si="3"/>
        <v>16</v>
      </c>
      <c r="BQ13" s="2">
        <f t="shared" si="3"/>
        <v>17</v>
      </c>
      <c r="BR13" s="2">
        <f t="shared" si="3"/>
        <v>18</v>
      </c>
      <c r="BS13" s="2">
        <f t="shared" si="3"/>
        <v>19</v>
      </c>
      <c r="BT13" s="2">
        <f t="shared" si="3"/>
        <v>20</v>
      </c>
      <c r="BU13" s="2">
        <f t="shared" si="3"/>
        <v>21</v>
      </c>
      <c r="BV13" s="2">
        <f t="shared" si="3"/>
        <v>22</v>
      </c>
      <c r="BW13" s="2">
        <f t="shared" si="3"/>
        <v>23</v>
      </c>
      <c r="BX13" s="2">
        <f t="shared" si="3"/>
        <v>24</v>
      </c>
      <c r="BY13" s="2">
        <f t="shared" si="3"/>
        <v>25</v>
      </c>
      <c r="BZ13" s="2">
        <f t="shared" si="3"/>
        <v>26</v>
      </c>
      <c r="CA13" s="2">
        <f t="shared" si="3"/>
        <v>27</v>
      </c>
      <c r="CB13" s="2">
        <f t="shared" si="3"/>
        <v>28</v>
      </c>
      <c r="CC13" s="2">
        <f t="shared" si="3"/>
        <v>29</v>
      </c>
    </row>
    <row r="14" spans="1:254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S14" s="16"/>
      <c r="BT14" s="16"/>
      <c r="BU14" s="16"/>
      <c r="BV14" s="16"/>
      <c r="BW14" s="16"/>
      <c r="BX14" s="16"/>
      <c r="BY14" s="16"/>
    </row>
    <row r="15" spans="1:254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96"/>
      <c r="AW15" s="96"/>
      <c r="AX15" s="96"/>
      <c r="AY15" s="96"/>
      <c r="AZ15" s="96"/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11" t="s">
        <v>16</v>
      </c>
      <c r="BM15" s="11" t="s">
        <v>17</v>
      </c>
      <c r="BN15" s="294" t="s">
        <v>222</v>
      </c>
      <c r="BS15" s="18"/>
      <c r="BT15" s="18"/>
      <c r="BU15" s="18"/>
      <c r="BV15" s="18"/>
      <c r="BW15" s="18"/>
      <c r="BX15" s="18"/>
      <c r="BY15" s="18"/>
    </row>
    <row r="16" spans="1:254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17">
        <f t="shared" ref="BL16:BL25" si="6">SUM(V16:BK16)</f>
        <v>0</v>
      </c>
      <c r="BM16" s="17">
        <f t="shared" ref="BM16:BM25" si="7">+U16-BL16</f>
        <v>0</v>
      </c>
      <c r="BN16" s="295">
        <f>BL16-N16</f>
        <v>0</v>
      </c>
      <c r="BS16" s="18"/>
      <c r="BT16" s="18"/>
      <c r="BU16" s="18"/>
      <c r="BV16" s="18"/>
      <c r="BW16" s="18"/>
      <c r="BX16" s="18"/>
      <c r="BY16" s="18"/>
    </row>
    <row r="17" spans="1:66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5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7"/>
      <c r="AW17" s="97"/>
      <c r="AX17" s="97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17">
        <f t="shared" si="6"/>
        <v>0</v>
      </c>
      <c r="BM17" s="19">
        <f t="shared" si="7"/>
        <v>0</v>
      </c>
      <c r="BN17" s="295">
        <f t="shared" ref="BN17:BN25" si="13">BL17-N17</f>
        <v>0</v>
      </c>
    </row>
    <row r="18" spans="1:66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304"/>
      <c r="I18" s="147"/>
      <c r="J18" s="148"/>
      <c r="K18" s="149"/>
      <c r="L18" s="147"/>
      <c r="M18" s="33">
        <f t="shared" si="5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17">
        <f t="shared" si="6"/>
        <v>0</v>
      </c>
      <c r="BM18" s="19">
        <f t="shared" si="7"/>
        <v>0</v>
      </c>
      <c r="BN18" s="295">
        <f t="shared" si="13"/>
        <v>0</v>
      </c>
    </row>
    <row r="19" spans="1:66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5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17">
        <f t="shared" si="6"/>
        <v>0</v>
      </c>
      <c r="BM19" s="19">
        <f t="shared" si="7"/>
        <v>0</v>
      </c>
      <c r="BN19" s="295">
        <f t="shared" si="13"/>
        <v>0</v>
      </c>
    </row>
    <row r="20" spans="1:66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  <c r="AV20" s="95"/>
      <c r="AW20" s="95"/>
      <c r="AX20" s="95"/>
      <c r="AY20" s="95"/>
      <c r="AZ20" s="95"/>
      <c r="BA20" s="95"/>
      <c r="BB20" s="95"/>
      <c r="BC20" s="95"/>
      <c r="BD20" s="95"/>
      <c r="BE20" s="95"/>
      <c r="BF20" s="95"/>
      <c r="BG20" s="95"/>
      <c r="BH20" s="95"/>
      <c r="BI20" s="95"/>
      <c r="BJ20" s="95"/>
      <c r="BK20" s="95"/>
      <c r="BL20" s="17">
        <f t="shared" si="6"/>
        <v>0</v>
      </c>
      <c r="BM20" s="19">
        <f t="shared" si="7"/>
        <v>0</v>
      </c>
      <c r="BN20" s="295">
        <f t="shared" si="13"/>
        <v>0</v>
      </c>
    </row>
    <row r="21" spans="1:66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17">
        <f t="shared" si="6"/>
        <v>0</v>
      </c>
      <c r="BM21" s="19">
        <f t="shared" si="7"/>
        <v>0</v>
      </c>
      <c r="BN21" s="295">
        <f t="shared" si="13"/>
        <v>0</v>
      </c>
    </row>
    <row r="22" spans="1:66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5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17">
        <f t="shared" si="6"/>
        <v>0</v>
      </c>
      <c r="BM22" s="19">
        <f t="shared" si="7"/>
        <v>0</v>
      </c>
      <c r="BN22" s="295">
        <f t="shared" si="13"/>
        <v>0</v>
      </c>
    </row>
    <row r="23" spans="1:66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17">
        <f t="shared" si="6"/>
        <v>0</v>
      </c>
      <c r="BM23" s="19">
        <f t="shared" si="7"/>
        <v>0</v>
      </c>
      <c r="BN23" s="295">
        <f t="shared" si="13"/>
        <v>0</v>
      </c>
    </row>
    <row r="24" spans="1:66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  <c r="BK24" s="95"/>
      <c r="BL24" s="17">
        <f t="shared" si="6"/>
        <v>0</v>
      </c>
      <c r="BM24" s="19">
        <f t="shared" si="7"/>
        <v>0</v>
      </c>
      <c r="BN24" s="295">
        <f t="shared" si="13"/>
        <v>0</v>
      </c>
    </row>
    <row r="25" spans="1:66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5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7">
        <f t="shared" si="6"/>
        <v>0</v>
      </c>
      <c r="BM25" s="19">
        <f t="shared" si="7"/>
        <v>0</v>
      </c>
      <c r="BN25" s="295">
        <f t="shared" si="13"/>
        <v>0</v>
      </c>
    </row>
    <row r="26" spans="1:66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66" s="18" customFormat="1" ht="13.35" customHeight="1" x14ac:dyDescent="0.25">
      <c r="A27" s="186"/>
      <c r="B27" s="23"/>
      <c r="C27" s="45"/>
      <c r="D27" s="46"/>
      <c r="E27" s="28"/>
      <c r="F27" s="28"/>
      <c r="G27" s="28"/>
      <c r="H27" s="217"/>
      <c r="I27" s="28"/>
      <c r="J27" s="28"/>
      <c r="K27" s="28"/>
      <c r="L27" s="28"/>
      <c r="M27" s="28"/>
      <c r="N27" s="28"/>
      <c r="O27" s="28"/>
      <c r="P27" s="34"/>
      <c r="Q27" s="47"/>
    </row>
    <row r="28" spans="1:66" s="18" customFormat="1" ht="13.35" customHeigh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66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66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81"/>
      <c r="BM30" s="81"/>
    </row>
    <row r="31" spans="1:66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66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77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77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77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77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BS36" s="1"/>
      <c r="BT36" s="1"/>
      <c r="BU36" s="1"/>
      <c r="BV36" s="1"/>
      <c r="BW36" s="1"/>
      <c r="BX36" s="1"/>
      <c r="BY36" s="1"/>
    </row>
    <row r="37" spans="3:77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BS37" s="1"/>
      <c r="BT37" s="1"/>
      <c r="BU37" s="1"/>
      <c r="BV37" s="1"/>
      <c r="BW37" s="1"/>
      <c r="BX37" s="1"/>
      <c r="BY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2:B25 E15:L25 S16:S25 V15:BK25" name="Rango1"/>
    <protectedRange sqref="Q7:Q10" name="Rango1_3_1_1"/>
    <protectedRange sqref="O7:P10 D7:D10 D12" name="Rango1_3_2"/>
    <protectedRange sqref="D11" name="Rango1_3_1"/>
    <protectedRange sqref="B16:B21" name="Rango1_2"/>
  </protectedRanges>
  <mergeCells count="227">
    <mergeCell ref="A1:D5"/>
    <mergeCell ref="E1:N2"/>
    <mergeCell ref="O1:Q1"/>
    <mergeCell ref="BS1:BY1"/>
    <mergeCell ref="BZ1:CF1"/>
    <mergeCell ref="CG1:CM1"/>
    <mergeCell ref="E3:N4"/>
    <mergeCell ref="O3:Q3"/>
    <mergeCell ref="O4:Q4"/>
    <mergeCell ref="BS4:BS6"/>
    <mergeCell ref="BT4:BT6"/>
    <mergeCell ref="BU4:BU6"/>
    <mergeCell ref="BV4:BV6"/>
    <mergeCell ref="BW4:BW6"/>
    <mergeCell ref="BX4:BX6"/>
    <mergeCell ref="BY4:BY6"/>
    <mergeCell ref="CF4:CF6"/>
    <mergeCell ref="CG4:CG6"/>
    <mergeCell ref="CH4:CH6"/>
    <mergeCell ref="CI4:CI6"/>
    <mergeCell ref="CJ4:CJ6"/>
    <mergeCell ref="CK4:CK6"/>
    <mergeCell ref="BZ4:BZ6"/>
    <mergeCell ref="CA4:CA6"/>
    <mergeCell ref="IE1:IK1"/>
    <mergeCell ref="IL1:IR1"/>
    <mergeCell ref="O2:Q2"/>
    <mergeCell ref="FT1:FZ1"/>
    <mergeCell ref="GA1:GG1"/>
    <mergeCell ref="GH1:GN1"/>
    <mergeCell ref="GO1:GU1"/>
    <mergeCell ref="GV1:HB1"/>
    <mergeCell ref="HC1:HI1"/>
    <mergeCell ref="ED1:EJ1"/>
    <mergeCell ref="EK1:EQ1"/>
    <mergeCell ref="ER1:EX1"/>
    <mergeCell ref="EY1:FE1"/>
    <mergeCell ref="FF1:FL1"/>
    <mergeCell ref="FM1:FS1"/>
    <mergeCell ref="CN1:CT1"/>
    <mergeCell ref="CU1:DA1"/>
    <mergeCell ref="DB1:DH1"/>
    <mergeCell ref="DI1:DO1"/>
    <mergeCell ref="DP1:DV1"/>
    <mergeCell ref="DW1:EC1"/>
    <mergeCell ref="HJ1:HP1"/>
    <mergeCell ref="HQ1:HW1"/>
    <mergeCell ref="HX1:ID1"/>
    <mergeCell ref="CB4:CB6"/>
    <mergeCell ref="CC4:CC6"/>
    <mergeCell ref="CD4:CD6"/>
    <mergeCell ref="CE4:CE6"/>
    <mergeCell ref="CR4:CR6"/>
    <mergeCell ref="CS4:CS6"/>
    <mergeCell ref="CT4:CT6"/>
    <mergeCell ref="CU4:CU6"/>
    <mergeCell ref="CV4:CV6"/>
    <mergeCell ref="CW4:CW6"/>
    <mergeCell ref="CL4:CL6"/>
    <mergeCell ref="CM4:CM6"/>
    <mergeCell ref="CN4:CN6"/>
    <mergeCell ref="CO4:CO6"/>
    <mergeCell ref="CP4:CP6"/>
    <mergeCell ref="CQ4:CQ6"/>
    <mergeCell ref="DD4:DD6"/>
    <mergeCell ref="DE4:DE6"/>
    <mergeCell ref="DF4:DF6"/>
    <mergeCell ref="DG4:DG6"/>
    <mergeCell ref="DH4:DH6"/>
    <mergeCell ref="DI4:DI6"/>
    <mergeCell ref="CX4:CX6"/>
    <mergeCell ref="CY4:CY6"/>
    <mergeCell ref="CZ4:CZ6"/>
    <mergeCell ref="DA4:DA6"/>
    <mergeCell ref="DB4:DB6"/>
    <mergeCell ref="DC4:DC6"/>
    <mergeCell ref="DP4:DP6"/>
    <mergeCell ref="DQ4:DQ6"/>
    <mergeCell ref="DR4:DR6"/>
    <mergeCell ref="DS4:DS6"/>
    <mergeCell ref="DT4:DT6"/>
    <mergeCell ref="DU4:DU6"/>
    <mergeCell ref="DJ4:DJ6"/>
    <mergeCell ref="DK4:DK6"/>
    <mergeCell ref="DL4:DL6"/>
    <mergeCell ref="DM4:DM6"/>
    <mergeCell ref="DN4:DN6"/>
    <mergeCell ref="DO4:DO6"/>
    <mergeCell ref="EB4:EB6"/>
    <mergeCell ref="EC4:EC6"/>
    <mergeCell ref="ED4:ED6"/>
    <mergeCell ref="EE4:EE6"/>
    <mergeCell ref="EF4:EF6"/>
    <mergeCell ref="EG4:EG6"/>
    <mergeCell ref="DV4:DV6"/>
    <mergeCell ref="DW4:DW6"/>
    <mergeCell ref="DX4:DX6"/>
    <mergeCell ref="DY4:DY6"/>
    <mergeCell ref="DZ4:DZ6"/>
    <mergeCell ref="EA4:EA6"/>
    <mergeCell ref="EN4:EN6"/>
    <mergeCell ref="EO4:EO6"/>
    <mergeCell ref="EP4:EP6"/>
    <mergeCell ref="EQ4:EQ6"/>
    <mergeCell ref="ER4:ER6"/>
    <mergeCell ref="ES4:ES6"/>
    <mergeCell ref="EH4:EH6"/>
    <mergeCell ref="EI4:EI6"/>
    <mergeCell ref="EJ4:EJ6"/>
    <mergeCell ref="EK4:EK6"/>
    <mergeCell ref="EL4:EL6"/>
    <mergeCell ref="EM4:EM6"/>
    <mergeCell ref="EZ4:EZ6"/>
    <mergeCell ref="FA4:FA6"/>
    <mergeCell ref="FB4:FB6"/>
    <mergeCell ref="FC4:FC6"/>
    <mergeCell ref="FD4:FD6"/>
    <mergeCell ref="FE4:FE6"/>
    <mergeCell ref="ET4:ET6"/>
    <mergeCell ref="EU4:EU6"/>
    <mergeCell ref="EV4:EV6"/>
    <mergeCell ref="EW4:EW6"/>
    <mergeCell ref="EX4:EX6"/>
    <mergeCell ref="EY4:EY6"/>
    <mergeCell ref="FL4:FL6"/>
    <mergeCell ref="FM4:FM6"/>
    <mergeCell ref="FN4:FN6"/>
    <mergeCell ref="FO4:FO6"/>
    <mergeCell ref="FP4:FP6"/>
    <mergeCell ref="FQ4:FQ6"/>
    <mergeCell ref="FF4:FF6"/>
    <mergeCell ref="FG4:FG6"/>
    <mergeCell ref="FH4:FH6"/>
    <mergeCell ref="FI4:FI6"/>
    <mergeCell ref="FJ4:FJ6"/>
    <mergeCell ref="FK4:FK6"/>
    <mergeCell ref="FX4:FX6"/>
    <mergeCell ref="FY4:FY6"/>
    <mergeCell ref="FZ4:FZ6"/>
    <mergeCell ref="GA4:GA6"/>
    <mergeCell ref="GB4:GB6"/>
    <mergeCell ref="GC4:GC6"/>
    <mergeCell ref="FR4:FR6"/>
    <mergeCell ref="FS4:FS6"/>
    <mergeCell ref="FT4:FT6"/>
    <mergeCell ref="FU4:FU6"/>
    <mergeCell ref="FV4:FV6"/>
    <mergeCell ref="FW4:FW6"/>
    <mergeCell ref="GJ4:GJ6"/>
    <mergeCell ref="GK4:GK6"/>
    <mergeCell ref="GL4:GL6"/>
    <mergeCell ref="GM4:GM6"/>
    <mergeCell ref="GN4:GN6"/>
    <mergeCell ref="GO4:GO6"/>
    <mergeCell ref="GD4:GD6"/>
    <mergeCell ref="GE4:GE6"/>
    <mergeCell ref="GF4:GF6"/>
    <mergeCell ref="GG4:GG6"/>
    <mergeCell ref="GH4:GH6"/>
    <mergeCell ref="GI4:GI6"/>
    <mergeCell ref="GV4:GV6"/>
    <mergeCell ref="GW4:GW6"/>
    <mergeCell ref="GX4:GX6"/>
    <mergeCell ref="GY4:GY6"/>
    <mergeCell ref="GZ4:GZ6"/>
    <mergeCell ref="HA4:HA6"/>
    <mergeCell ref="GP4:GP6"/>
    <mergeCell ref="GQ4:GQ6"/>
    <mergeCell ref="GR4:GR6"/>
    <mergeCell ref="GS4:GS6"/>
    <mergeCell ref="GT4:GT6"/>
    <mergeCell ref="GU4:GU6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HV4:HV6"/>
    <mergeCell ref="HW4:HW6"/>
    <mergeCell ref="HX4:HX6"/>
    <mergeCell ref="HY4:HY6"/>
    <mergeCell ref="HN4:HN6"/>
    <mergeCell ref="HO4:HO6"/>
    <mergeCell ref="HP4:HP6"/>
    <mergeCell ref="HQ4:HQ6"/>
    <mergeCell ref="HR4:HR6"/>
    <mergeCell ref="HS4:HS6"/>
    <mergeCell ref="IR4:IR6"/>
    <mergeCell ref="E5:G5"/>
    <mergeCell ref="H5:N5"/>
    <mergeCell ref="O5:Q5"/>
    <mergeCell ref="IL4:IL6"/>
    <mergeCell ref="IM4:IM6"/>
    <mergeCell ref="IN4:IN6"/>
    <mergeCell ref="IO4:IO6"/>
    <mergeCell ref="IP4:IP6"/>
    <mergeCell ref="IQ4:IQ6"/>
    <mergeCell ref="IF4:IF6"/>
    <mergeCell ref="IG4:IG6"/>
    <mergeCell ref="IH4:IH6"/>
    <mergeCell ref="II4:II6"/>
    <mergeCell ref="IJ4:IJ6"/>
    <mergeCell ref="IK4:IK6"/>
    <mergeCell ref="HZ4:HZ6"/>
    <mergeCell ref="IA4:IA6"/>
    <mergeCell ref="IB4:IB6"/>
    <mergeCell ref="IC4:IC6"/>
    <mergeCell ref="ID4:ID6"/>
    <mergeCell ref="IE4:IE6"/>
    <mergeCell ref="HT4:HT6"/>
    <mergeCell ref="HU4:HU6"/>
    <mergeCell ref="A26:D26"/>
    <mergeCell ref="N33:O33"/>
    <mergeCell ref="P33:Q33"/>
    <mergeCell ref="N34:Q34"/>
    <mergeCell ref="E14:I14"/>
    <mergeCell ref="J14:L14"/>
    <mergeCell ref="M14:O14"/>
    <mergeCell ref="P14:Q14"/>
    <mergeCell ref="U14:BM14"/>
  </mergeCells>
  <conditionalFormatting sqref="D8">
    <cfRule type="duplicateValues" dxfId="506" priority="3"/>
  </conditionalFormatting>
  <conditionalFormatting sqref="O7">
    <cfRule type="duplicateValues" dxfId="505" priority="2"/>
  </conditionalFormatting>
  <conditionalFormatting sqref="O8">
    <cfRule type="duplicateValues" dxfId="504" priority="11"/>
  </conditionalFormatting>
  <conditionalFormatting sqref="O10">
    <cfRule type="duplicateValues" dxfId="503" priority="1"/>
  </conditionalFormatting>
  <conditionalFormatting sqref="T16:BM25">
    <cfRule type="cellIs" dxfId="502" priority="7" operator="equal">
      <formula>0</formula>
    </cfRule>
  </conditionalFormatting>
  <conditionalFormatting sqref="BM16:BM25">
    <cfRule type="cellIs" dxfId="501" priority="6" operator="lessThan">
      <formula>0</formula>
    </cfRule>
  </conditionalFormatting>
  <conditionalFormatting sqref="BN16:BN25">
    <cfRule type="cellIs" dxfId="500" priority="4" operator="lessThan">
      <formula>0</formula>
    </cfRule>
    <cfRule type="cellIs" dxfId="499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2" orientation="landscape" r:id="rId1"/>
  <headerFooter alignWithMargins="0"/>
  <colBreaks count="1" manualBreakCount="1">
    <brk id="17" max="1048575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7030A0"/>
  </sheetPr>
  <dimension ref="A1:HN37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E23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8554687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31" width="4.5703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240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H7" s="80">
        <v>240</v>
      </c>
      <c r="AK7" s="67">
        <f>MATCH("SUBTOTAL SALIDA DE ALMACEN",15:15,0)-1</f>
        <v>31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60.7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62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9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20.2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7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20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7"/>
      <c r="W19" s="97"/>
      <c r="X19" s="97"/>
      <c r="Y19" s="97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20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5"/>
      <c r="AA20" s="95"/>
      <c r="AB20" s="97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20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20.2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20.2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ht="20.2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46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20.2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63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105" t="s">
        <v>249</v>
      </c>
      <c r="B27" s="23"/>
      <c r="C27" s="45"/>
      <c r="D27" s="46"/>
      <c r="E27" s="28"/>
      <c r="F27" s="28"/>
      <c r="G27" s="28"/>
      <c r="H27" s="17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x14ac:dyDescent="0.25">
      <c r="A28" s="105" t="s">
        <v>250</v>
      </c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4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4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</row>
    <row r="31" spans="1:34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5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5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5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  <row r="37" spans="3:45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M37" s="1"/>
      <c r="AN37" s="1"/>
      <c r="AO37" s="1"/>
      <c r="AP37" s="1"/>
      <c r="AQ37" s="1"/>
      <c r="AR37" s="1"/>
      <c r="AS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2:B25 S16:S25 E15:L25 V15:AE25" name="Rango1"/>
    <protectedRange sqref="Q7:Q10" name="Rango1_3_1_1"/>
    <protectedRange sqref="O7:P10 D7:D10 D12" name="Rango1_3_2"/>
    <protectedRange sqref="D11" name="Rango1_3_1"/>
    <protectedRange sqref="B16:B21" name="Rango1_2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3:O33"/>
    <mergeCell ref="P33:Q33"/>
    <mergeCell ref="N34:Q34"/>
    <mergeCell ref="E14:I14"/>
    <mergeCell ref="J14:L14"/>
    <mergeCell ref="M14:O14"/>
    <mergeCell ref="P14:Q14"/>
    <mergeCell ref="U14:AG14"/>
  </mergeCells>
  <conditionalFormatting sqref="D8">
    <cfRule type="duplicateValues" dxfId="498" priority="3"/>
  </conditionalFormatting>
  <conditionalFormatting sqref="O7">
    <cfRule type="duplicateValues" dxfId="497" priority="2"/>
  </conditionalFormatting>
  <conditionalFormatting sqref="O8">
    <cfRule type="duplicateValues" dxfId="496" priority="11"/>
  </conditionalFormatting>
  <conditionalFormatting sqref="O10">
    <cfRule type="duplicateValues" dxfId="495" priority="1"/>
  </conditionalFormatting>
  <conditionalFormatting sqref="T16:AG25">
    <cfRule type="cellIs" dxfId="494" priority="7" operator="equal">
      <formula>0</formula>
    </cfRule>
  </conditionalFormatting>
  <conditionalFormatting sqref="AG16:AG25">
    <cfRule type="cellIs" dxfId="493" priority="6" operator="lessThan">
      <formula>0</formula>
    </cfRule>
  </conditionalFormatting>
  <conditionalFormatting sqref="AH16:AH25">
    <cfRule type="cellIs" dxfId="492" priority="4" operator="lessThan">
      <formula>0</formula>
    </cfRule>
    <cfRule type="cellIs" dxfId="491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00"/>
  </sheetPr>
  <dimension ref="A1:HM37"/>
  <sheetViews>
    <sheetView view="pageBreakPreview" topLeftCell="A15" zoomScaleNormal="95" zoomScaleSheetLayoutView="100" workbookViewId="0">
      <pane xSplit="4" topLeftCell="E1" activePane="topRight" state="frozen"/>
      <selection activeCell="AP8" sqref="AP8"/>
      <selection pane="topRight" activeCell="V15" sqref="V15:AB26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6.5703125" style="1" customWidth="1"/>
    <col min="24" max="24" width="6" style="1" customWidth="1"/>
    <col min="25" max="25" width="5.5703125" style="1" customWidth="1"/>
    <col min="26" max="29" width="4.5703125" style="1" customWidth="1"/>
    <col min="30" max="30" width="4.42578125" style="1" customWidth="1"/>
    <col min="31" max="31" width="3.5703125" style="1" bestFit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241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IFERROR(VLOOKUP(AL1,$B$16:$AF$26,$S$13,FALSE),0)</f>
        <v>0</v>
      </c>
      <c r="AM2" s="84">
        <f>IFERROR(VLOOKUP(AL1,$B$16:$AF$26,$M$13,FALSE),0)</f>
        <v>0</v>
      </c>
      <c r="AN2" s="84">
        <f>IFERROR(VLOOKUP(AL1,$B$16:$AF$26,$T$13,FALSE),0)</f>
        <v>0</v>
      </c>
      <c r="AO2" s="84">
        <f>IFERROR(VLOOKUP(AL1,$B$16:$AF$26,$N$13,FALSE),0)</f>
        <v>0</v>
      </c>
      <c r="AP2" s="84">
        <f>IFERROR(VLOOKUP(AL1,$B$16:$AF$26,$O$13,FALSE),0)</f>
        <v>0</v>
      </c>
      <c r="AQ2" s="84">
        <f>IFERROR(VLOOKUP(AL1,$B$16:$AF$26,$P$13,FALSE),0)</f>
        <v>0</v>
      </c>
      <c r="AR2" s="85">
        <f>IFERROR(VLOOKUP(AL1,$B$16:$AF$26,$Q$13,FALSE),0)</f>
        <v>0</v>
      </c>
      <c r="AS2" s="83">
        <f>IFERROR(VLOOKUP(AS1,$B$16:$AF$26,$S$13,FALSE),0)</f>
        <v>0</v>
      </c>
      <c r="AT2" s="84">
        <f>IFERROR(VLOOKUP(AS1,$B$16:$AF$26,$M$13,FALSE),0)</f>
        <v>0</v>
      </c>
      <c r="AU2" s="84">
        <f>IFERROR(VLOOKUP(AS1,$B$16:$AF$26,$T$13,FALSE),0)</f>
        <v>0</v>
      </c>
      <c r="AV2" s="84">
        <f>IFERROR(VLOOKUP(AS1,$B$16:$AF$26,$N$13,FALSE),0)</f>
        <v>0</v>
      </c>
      <c r="AW2" s="84">
        <f>IFERROR(VLOOKUP(AS1,$B$16:$AF$26,$O$13,FALSE),0)</f>
        <v>0</v>
      </c>
      <c r="AX2" s="84">
        <f>IFERROR(VLOOKUP(AS1,$B$16:$AF$26,$P$13,FALSE),0)</f>
        <v>0</v>
      </c>
      <c r="AY2" s="85">
        <f>IFERROR(VLOOKUP(AS1,$B$16:$AF$26,$Q$13,FALSE),0)</f>
        <v>0</v>
      </c>
      <c r="AZ2" s="83">
        <f>IFERROR(VLOOKUP(AZ1,$B$16:$AF$26,$S$13,FALSE),0)</f>
        <v>0</v>
      </c>
      <c r="BA2" s="84">
        <f>IFERROR(VLOOKUP(AZ1,$B$16:$AF$26,$M$13,FALSE),0)</f>
        <v>0</v>
      </c>
      <c r="BB2" s="84">
        <f>IFERROR(VLOOKUP(AZ1,$B$16:$AF$26,$T$13,FALSE),0)</f>
        <v>0</v>
      </c>
      <c r="BC2" s="84">
        <f>IFERROR(VLOOKUP(AZ1,$B$16:$AF$26,$N$13,FALSE),0)</f>
        <v>0</v>
      </c>
      <c r="BD2" s="84">
        <f>IFERROR(VLOOKUP(AZ1,$B$16:$AF$26,$O$13,FALSE),0)</f>
        <v>0</v>
      </c>
      <c r="BE2" s="84">
        <f>IFERROR(VLOOKUP(AZ1,$B$16:$AF$26,$P$13,FALSE),0)</f>
        <v>0</v>
      </c>
      <c r="BF2" s="85">
        <f>IFERROR(VLOOKUP(AZ1,$B$16:$AF$26,$Q$13,FALSE),0)</f>
        <v>0</v>
      </c>
      <c r="BG2" s="83">
        <f>IFERROR(VLOOKUP(BG1,$B$16:$AF$26,$S$13,FALSE),0)</f>
        <v>0</v>
      </c>
      <c r="BH2" s="84">
        <f>IFERROR(VLOOKUP(BG1,$B$16:$AF$26,$M$13,FALSE),0)</f>
        <v>0</v>
      </c>
      <c r="BI2" s="84">
        <f>IFERROR(VLOOKUP(BG1,$B$16:$AF$26,$T$13,FALSE),0)</f>
        <v>0</v>
      </c>
      <c r="BJ2" s="84">
        <f>IFERROR(VLOOKUP(BG1,$B$16:$AF$26,$N$13,FALSE),0)</f>
        <v>0</v>
      </c>
      <c r="BK2" s="84">
        <f>IFERROR(VLOOKUP(BG1,$B$16:$AF$26,$O$13,FALSE),0)</f>
        <v>0</v>
      </c>
      <c r="BL2" s="84">
        <f>IFERROR(VLOOKUP(BG1,$B$16:$AF$26,$P$13,FALSE),0)</f>
        <v>0</v>
      </c>
      <c r="BM2" s="85">
        <f>IFERROR(VLOOKUP(BG1,$B$16:$AF$26,$Q$13,FALSE),0)</f>
        <v>0</v>
      </c>
      <c r="BN2" s="83">
        <f>IFERROR(VLOOKUP(BN1,$B$16:$AF$26,$S$13,FALSE),0)</f>
        <v>0</v>
      </c>
      <c r="BO2" s="84">
        <f>IFERROR(VLOOKUP(BN1,$B$16:$AF$26,$M$13,FALSE),0)</f>
        <v>0</v>
      </c>
      <c r="BP2" s="84">
        <f>IFERROR(VLOOKUP(BN1,$B$16:$AF$26,$T$13,FALSE),0)</f>
        <v>0</v>
      </c>
      <c r="BQ2" s="84">
        <f>IFERROR(VLOOKUP(BN1,$B$16:$AF$26,$N$13,FALSE),0)</f>
        <v>0</v>
      </c>
      <c r="BR2" s="84">
        <f>IFERROR(VLOOKUP(BN1,$B$16:$AF$26,$O$13,FALSE),0)</f>
        <v>0</v>
      </c>
      <c r="BS2" s="84">
        <f>IFERROR(VLOOKUP(BN1,$B$16:$AF$26,$P$13,FALSE),0)</f>
        <v>0</v>
      </c>
      <c r="BT2" s="85">
        <f>IFERROR(VLOOKUP(BN1,$B$16:$AF$26,$Q$13,FALSE),0)</f>
        <v>0</v>
      </c>
      <c r="BU2" s="83">
        <f>IFERROR(VLOOKUP(BU1,$B$16:$AF$26,$S$13,FALSE),0)</f>
        <v>0</v>
      </c>
      <c r="BV2" s="84">
        <f>IFERROR(VLOOKUP(BU1,$B$16:$AF$26,$M$13,FALSE),0)</f>
        <v>0</v>
      </c>
      <c r="BW2" s="84">
        <f>IFERROR(VLOOKUP(BU1,$B$16:$AF$26,$T$13,FALSE),0)</f>
        <v>0</v>
      </c>
      <c r="BX2" s="84">
        <f>IFERROR(VLOOKUP(BU1,$B$16:$AF$26,$N$13,FALSE),0)</f>
        <v>0</v>
      </c>
      <c r="BY2" s="84">
        <f>IFERROR(VLOOKUP(BU1,$B$16:$AF$26,$O$13,FALSE),0)</f>
        <v>0</v>
      </c>
      <c r="BZ2" s="84">
        <f>IFERROR(VLOOKUP(BU1,$B$16:$AF$26,$P$13,FALSE),0)</f>
        <v>0</v>
      </c>
      <c r="CA2" s="85">
        <f>IFERROR(VLOOKUP(BU1,$B$16:$AF$26,$Q$13,FALSE),0)</f>
        <v>0</v>
      </c>
      <c r="CB2" s="83">
        <f>IFERROR(VLOOKUP(CB1,$B$16:$AF$26,$S$13,FALSE),0)</f>
        <v>0</v>
      </c>
      <c r="CC2" s="84">
        <f>IFERROR(VLOOKUP(CB1,$B$16:$AF$26,$M$13,FALSE),0)</f>
        <v>0</v>
      </c>
      <c r="CD2" s="84">
        <f>IFERROR(VLOOKUP(CB1,$B$16:$AF$26,$T$13,FALSE),0)</f>
        <v>0</v>
      </c>
      <c r="CE2" s="84">
        <f>IFERROR(VLOOKUP(CB1,$B$16:$AF$26,$N$13,FALSE),0)</f>
        <v>0</v>
      </c>
      <c r="CF2" s="84">
        <f>IFERROR(VLOOKUP(CB1,$B$16:$AF$26,$O$13,FALSE),0)</f>
        <v>0</v>
      </c>
      <c r="CG2" s="84">
        <f>IFERROR(VLOOKUP(CB1,$B$16:$AF$26,$P$13,FALSE),0)</f>
        <v>0</v>
      </c>
      <c r="CH2" s="85">
        <f>IFERROR(VLOOKUP(CB1,$B$16:$AF$26,$Q$13,FALSE),0)</f>
        <v>0</v>
      </c>
      <c r="CI2" s="83">
        <f>IFERROR(VLOOKUP(CI1,$B$16:$AF$26,$S$13,FALSE),0)</f>
        <v>0</v>
      </c>
      <c r="CJ2" s="84">
        <f>IFERROR(VLOOKUP(CI1,$B$16:$AF$26,$M$13,FALSE),0)</f>
        <v>0</v>
      </c>
      <c r="CK2" s="84">
        <f>IFERROR(VLOOKUP(CI1,$B$16:$AF$26,$T$13,FALSE),0)</f>
        <v>0</v>
      </c>
      <c r="CL2" s="84">
        <f>IFERROR(VLOOKUP(CI1,$B$16:$AF$26,$N$13,FALSE),0)</f>
        <v>0</v>
      </c>
      <c r="CM2" s="84">
        <f>IFERROR(VLOOKUP(CI1,$B$16:$AF$26,$O$13,FALSE),0)</f>
        <v>0</v>
      </c>
      <c r="CN2" s="84">
        <f>IFERROR(VLOOKUP(CI1,$B$16:$AF$26,$P$13,FALSE),0)</f>
        <v>0</v>
      </c>
      <c r="CO2" s="85">
        <f>IFERROR(VLOOKUP(CI1,$B$16:$AF$26,$Q$13,FALSE),0)</f>
        <v>0</v>
      </c>
      <c r="CP2" s="83">
        <f>IFERROR(VLOOKUP(CP1,$B$16:$AF$26,$S$13,FALSE),0)</f>
        <v>0</v>
      </c>
      <c r="CQ2" s="84">
        <f>IFERROR(VLOOKUP(CP1,$B$16:$AF$26,$M$13,FALSE),0)</f>
        <v>0</v>
      </c>
      <c r="CR2" s="84">
        <f>IFERROR(VLOOKUP(CP1,$B$16:$AF$26,$T$13,FALSE),0)</f>
        <v>0</v>
      </c>
      <c r="CS2" s="84">
        <f>IFERROR(VLOOKUP(CP1,$B$16:$AF$26,$N$13,FALSE),0)</f>
        <v>0</v>
      </c>
      <c r="CT2" s="84">
        <f>IFERROR(VLOOKUP(CP1,$B$16:$AF$26,$O$13,FALSE),0)</f>
        <v>0</v>
      </c>
      <c r="CU2" s="84">
        <f>IFERROR(VLOOKUP(CP1,$B$16:$AF$26,$P$13,FALSE),0)</f>
        <v>0</v>
      </c>
      <c r="CV2" s="85">
        <f>IFERROR(VLOOKUP(CP1,$B$16:$AF$26,$Q$13,FALSE),0)</f>
        <v>0</v>
      </c>
      <c r="CW2" s="83">
        <f>IFERROR(VLOOKUP(CW1,$B$16:$AF$26,$S$13,FALSE),0)</f>
        <v>0</v>
      </c>
      <c r="CX2" s="84">
        <f>IFERROR(VLOOKUP(CW1,$B$16:$AF$26,$M$13,FALSE),0)</f>
        <v>0</v>
      </c>
      <c r="CY2" s="84">
        <f>IFERROR(VLOOKUP(CW1,$B$16:$AF$26,$T$13,FALSE),0)</f>
        <v>0</v>
      </c>
      <c r="CZ2" s="84">
        <f>IFERROR(VLOOKUP(CW1,$B$16:$AF$26,$N$13,FALSE),0)</f>
        <v>0</v>
      </c>
      <c r="DA2" s="84">
        <f>IFERROR(VLOOKUP(CW1,$B$16:$AF$26,$O$13,FALSE),0)</f>
        <v>0</v>
      </c>
      <c r="DB2" s="84">
        <f>IFERROR(VLOOKUP(CW1,$B$16:$AF$26,$P$13,FALSE),0)</f>
        <v>0</v>
      </c>
      <c r="DC2" s="85">
        <f>IFERROR(VLOOKUP(CW1,$B$16:$AF$26,$Q$13,FALSE),0)</f>
        <v>0</v>
      </c>
      <c r="DD2" s="83">
        <f>IFERROR(VLOOKUP(DD1,$B$16:$AF$26,$S$13,FALSE),0)</f>
        <v>0</v>
      </c>
      <c r="DE2" s="84">
        <f>IFERROR(VLOOKUP(DD1,$B$16:$AF$26,$M$13,FALSE),0)</f>
        <v>0</v>
      </c>
      <c r="DF2" s="84">
        <f>IFERROR(VLOOKUP(DD1,$B$16:$AF$26,$T$13,FALSE),0)</f>
        <v>0</v>
      </c>
      <c r="DG2" s="84">
        <f>IFERROR(VLOOKUP(DD1,$B$16:$AF$26,$N$13,FALSE),0)</f>
        <v>0</v>
      </c>
      <c r="DH2" s="84">
        <f>IFERROR(VLOOKUP(DD1,$B$16:$AF$26,$O$13,FALSE),0)</f>
        <v>0</v>
      </c>
      <c r="DI2" s="84">
        <f>IFERROR(VLOOKUP(DD1,$B$16:$AF$26,$P$13,FALSE),0)</f>
        <v>0</v>
      </c>
      <c r="DJ2" s="85">
        <f>IFERROR(VLOOKUP(DD1,$B$16:$AF$26,$Q$13,FALSE),0)</f>
        <v>0</v>
      </c>
      <c r="DK2" s="83">
        <f>IFERROR(VLOOKUP(DK1,$B$16:$AF$26,$S$13,FALSE),0)</f>
        <v>0</v>
      </c>
      <c r="DL2" s="84">
        <f>IFERROR(VLOOKUP(DK1,$B$16:$AF$26,$M$13,FALSE),0)</f>
        <v>0</v>
      </c>
      <c r="DM2" s="84">
        <f>IFERROR(VLOOKUP(DK1,$B$16:$AF$26,$T$13,FALSE),0)</f>
        <v>0</v>
      </c>
      <c r="DN2" s="84">
        <f>IFERROR(VLOOKUP(DK1,$B$16:$AF$26,$N$13,FALSE),0)</f>
        <v>0</v>
      </c>
      <c r="DO2" s="84">
        <f>IFERROR(VLOOKUP(DK1,$B$16:$AF$26,$O$13,FALSE),0)</f>
        <v>0</v>
      </c>
      <c r="DP2" s="84">
        <f>IFERROR(VLOOKUP(DK1,$B$16:$AF$26,$P$13,FALSE),0)</f>
        <v>0</v>
      </c>
      <c r="DQ2" s="85">
        <f>IFERROR(VLOOKUP(DK1,$B$16:$AF$26,$Q$13,FALSE),0)</f>
        <v>0</v>
      </c>
      <c r="DR2" s="83">
        <f>IFERROR(VLOOKUP(DR1,$B$16:$AF$26,$S$13,FALSE),0)</f>
        <v>0</v>
      </c>
      <c r="DS2" s="84">
        <f>IFERROR(VLOOKUP(DR1,$B$16:$AF$26,$M$13,FALSE),0)</f>
        <v>0</v>
      </c>
      <c r="DT2" s="84">
        <f>IFERROR(VLOOKUP(DR1,$B$16:$AF$26,$T$13,FALSE),0)</f>
        <v>0</v>
      </c>
      <c r="DU2" s="84">
        <f>IFERROR(VLOOKUP(DR1,$B$16:$AF$26,$N$13,FALSE),0)</f>
        <v>0</v>
      </c>
      <c r="DV2" s="84">
        <f>IFERROR(VLOOKUP(DR1,$B$16:$AF$26,$O$13,FALSE),0)</f>
        <v>0</v>
      </c>
      <c r="DW2" s="84">
        <f>IFERROR(VLOOKUP(DR1,$B$16:$AF$26,$P$13,FALSE),0)</f>
        <v>0</v>
      </c>
      <c r="DX2" s="85">
        <f>IFERROR(VLOOKUP(DR1,$B$16:$AF$26,$Q$13,FALSE),0)</f>
        <v>0</v>
      </c>
      <c r="DY2" s="83">
        <f>IFERROR(VLOOKUP(DY1,$B$16:$AF$26,$S$13,FALSE),0)</f>
        <v>0</v>
      </c>
      <c r="DZ2" s="84">
        <f>IFERROR(VLOOKUP(DY1,$B$16:$AF$26,$M$13,FALSE),0)</f>
        <v>0</v>
      </c>
      <c r="EA2" s="84">
        <f>IFERROR(VLOOKUP(DY1,$B$16:$AF$26,$T$13,FALSE),0)</f>
        <v>0</v>
      </c>
      <c r="EB2" s="84">
        <f>IFERROR(VLOOKUP(DY1,$B$16:$AF$26,$N$13,FALSE),0)</f>
        <v>0</v>
      </c>
      <c r="EC2" s="84">
        <f>IFERROR(VLOOKUP(DY1,$B$16:$AF$26,$O$13,FALSE),0)</f>
        <v>0</v>
      </c>
      <c r="ED2" s="84">
        <f>IFERROR(VLOOKUP(DY1,$B$16:$AF$26,$P$13,FALSE),0)</f>
        <v>0</v>
      </c>
      <c r="EE2" s="85">
        <f>IFERROR(VLOOKUP(DY1,$B$16:$AF$26,$Q$13,FALSE),0)</f>
        <v>0</v>
      </c>
      <c r="EF2" s="83">
        <f>IFERROR(VLOOKUP(EF1,$B$16:$AF$26,$S$13,FALSE),0)</f>
        <v>0</v>
      </c>
      <c r="EG2" s="84">
        <f>IFERROR(VLOOKUP(EF1,$B$16:$AF$26,$M$13,FALSE),0)</f>
        <v>0</v>
      </c>
      <c r="EH2" s="84">
        <f>IFERROR(VLOOKUP(EF1,$B$16:$AF$26,$T$13,FALSE),0)</f>
        <v>0</v>
      </c>
      <c r="EI2" s="84">
        <f>IFERROR(VLOOKUP(EF1,$B$16:$AF$26,$N$13,FALSE),0)</f>
        <v>0</v>
      </c>
      <c r="EJ2" s="84">
        <f>IFERROR(VLOOKUP(EF1,$B$16:$AF$26,$O$13,FALSE),0)</f>
        <v>0</v>
      </c>
      <c r="EK2" s="84">
        <f>IFERROR(VLOOKUP(EF1,$B$16:$AF$26,$P$13,FALSE),0)</f>
        <v>0</v>
      </c>
      <c r="EL2" s="85">
        <f>IFERROR(VLOOKUP(EF1,$B$16:$AF$26,$Q$13,FALSE),0)</f>
        <v>0</v>
      </c>
      <c r="EM2" s="83">
        <f>IFERROR(VLOOKUP(EM1,$B$16:$AF$26,$S$13,FALSE),0)</f>
        <v>0</v>
      </c>
      <c r="EN2" s="84">
        <f>IFERROR(VLOOKUP(EM1,$B$16:$AF$26,$M$13,FALSE),0)</f>
        <v>0</v>
      </c>
      <c r="EO2" s="84">
        <f>IFERROR(VLOOKUP(EM1,$B$16:$AF$26,$T$13,FALSE),0)</f>
        <v>0</v>
      </c>
      <c r="EP2" s="84">
        <f>IFERROR(VLOOKUP(EM1,$B$16:$AF$26,$N$13,FALSE),0)</f>
        <v>0</v>
      </c>
      <c r="EQ2" s="84">
        <f>IFERROR(VLOOKUP(EM1,$B$16:$AF$26,$O$13,FALSE),0)</f>
        <v>0</v>
      </c>
      <c r="ER2" s="84">
        <f>IFERROR(VLOOKUP(EM1,$B$16:$AF$26,$P$13,FALSE),0)</f>
        <v>0</v>
      </c>
      <c r="ES2" s="85">
        <f>IFERROR(VLOOKUP(EM1,$B$16:$AF$26,$Q$13,FALSE),0)</f>
        <v>0</v>
      </c>
      <c r="ET2" s="83">
        <f>IFERROR(VLOOKUP(ET1,$B$16:$AF$26,$S$13,FALSE),0)</f>
        <v>0</v>
      </c>
      <c r="EU2" s="84">
        <f>IFERROR(VLOOKUP(ET1,$B$16:$AF$26,$M$13,FALSE),0)</f>
        <v>0</v>
      </c>
      <c r="EV2" s="84">
        <f>IFERROR(VLOOKUP(ET1,$B$16:$AF$26,$T$13,FALSE),0)</f>
        <v>0</v>
      </c>
      <c r="EW2" s="84">
        <f>IFERROR(VLOOKUP(ET1,$B$16:$AF$26,$N$13,FALSE),0)</f>
        <v>0</v>
      </c>
      <c r="EX2" s="84">
        <f>IFERROR(VLOOKUP(ET1,$B$16:$AF$26,$O$13,FALSE),0)</f>
        <v>0</v>
      </c>
      <c r="EY2" s="84">
        <f>IFERROR(VLOOKUP(ET1,$B$16:$AF$26,$P$13,FALSE),0)</f>
        <v>0</v>
      </c>
      <c r="EZ2" s="85">
        <f>IFERROR(VLOOKUP(ET1,$B$16:$AF$26,$Q$13,FALSE),0)</f>
        <v>0</v>
      </c>
      <c r="FA2" s="83">
        <f>IFERROR(VLOOKUP(FA1,$B$16:$AF$26,$S$13,FALSE),0)</f>
        <v>0</v>
      </c>
      <c r="FB2" s="84">
        <f>IFERROR(VLOOKUP(FA1,$B$16:$AF$26,$M$13,FALSE),0)</f>
        <v>0</v>
      </c>
      <c r="FC2" s="84">
        <f>IFERROR(VLOOKUP(FA1,$B$16:$AF$26,$T$13,FALSE),0)</f>
        <v>0</v>
      </c>
      <c r="FD2" s="84">
        <f>IFERROR(VLOOKUP(FA1,$B$16:$AF$26,$N$13,FALSE),0)</f>
        <v>0</v>
      </c>
      <c r="FE2" s="84">
        <f>IFERROR(VLOOKUP(FA1,$B$16:$AF$26,$O$13,FALSE),0)</f>
        <v>0</v>
      </c>
      <c r="FF2" s="84">
        <f>IFERROR(VLOOKUP(FA1,$B$16:$AF$26,$P$13,FALSE),0)</f>
        <v>0</v>
      </c>
      <c r="FG2" s="85">
        <f>IFERROR(VLOOKUP(FA1,$B$16:$AF$26,$Q$13,FALSE),0)</f>
        <v>0</v>
      </c>
      <c r="FH2" s="83">
        <f>IFERROR(VLOOKUP(FH1,$B$16:$AF$26,$S$13,FALSE),0)</f>
        <v>0</v>
      </c>
      <c r="FI2" s="84">
        <f>IFERROR(VLOOKUP(FH1,$B$16:$AF$26,$M$13,FALSE),0)</f>
        <v>0</v>
      </c>
      <c r="FJ2" s="84">
        <f>IFERROR(VLOOKUP(FH1,$B$16:$AF$26,$T$13,FALSE),0)</f>
        <v>0</v>
      </c>
      <c r="FK2" s="84">
        <f>IFERROR(VLOOKUP(FH1,$B$16:$AF$26,$N$13,FALSE),0)</f>
        <v>0</v>
      </c>
      <c r="FL2" s="84">
        <f>IFERROR(VLOOKUP(FH1,$B$16:$AF$26,$O$13,FALSE),0)</f>
        <v>0</v>
      </c>
      <c r="FM2" s="84">
        <f>IFERROR(VLOOKUP(FH1,$B$16:$AF$26,$P$13,FALSE),0)</f>
        <v>0</v>
      </c>
      <c r="FN2" s="85">
        <f>IFERROR(VLOOKUP(FH1,$B$16:$AF$26,$Q$13,FALSE),0)</f>
        <v>0</v>
      </c>
      <c r="FO2" s="83">
        <f>IFERROR(VLOOKUP(FO1,$B$16:$AF$26,$S$13,FALSE),0)</f>
        <v>0</v>
      </c>
      <c r="FP2" s="84">
        <f>IFERROR(VLOOKUP(FO1,$B$16:$AF$26,$M$13,FALSE),0)</f>
        <v>0</v>
      </c>
      <c r="FQ2" s="84">
        <f>IFERROR(VLOOKUP(FO1,$B$16:$AF$26,$T$13,FALSE),0)</f>
        <v>0</v>
      </c>
      <c r="FR2" s="84">
        <f>IFERROR(VLOOKUP(FO1,$B$16:$AF$26,$N$13,FALSE),0)</f>
        <v>0</v>
      </c>
      <c r="FS2" s="84">
        <f>IFERROR(VLOOKUP(FO1,$B$16:$AF$26,$O$13,FALSE),0)</f>
        <v>0</v>
      </c>
      <c r="FT2" s="84">
        <f>IFERROR(VLOOKUP(FO1,$B$16:$AF$26,$P$13,FALSE),0)</f>
        <v>0</v>
      </c>
      <c r="FU2" s="85">
        <f>IFERROR(VLOOKUP(FO1,$B$16:$AF$26,$Q$13,FALSE),0)</f>
        <v>0</v>
      </c>
      <c r="FV2" s="83">
        <f>IFERROR(VLOOKUP(FV1,$B$16:$AF$26,$S$13,FALSE),0)</f>
        <v>0</v>
      </c>
      <c r="FW2" s="84">
        <f>IFERROR(VLOOKUP(FV1,$B$16:$AF$26,$M$13,FALSE),0)</f>
        <v>0</v>
      </c>
      <c r="FX2" s="84">
        <f>IFERROR(VLOOKUP(FV1,$B$16:$AF$26,$T$13,FALSE),0)</f>
        <v>0</v>
      </c>
      <c r="FY2" s="84">
        <f>IFERROR(VLOOKUP(FV1,$B$16:$AF$26,$N$13,FALSE),0)</f>
        <v>0</v>
      </c>
      <c r="FZ2" s="84">
        <f>IFERROR(VLOOKUP(FV1,$B$16:$AF$26,$O$13,FALSE),0)</f>
        <v>0</v>
      </c>
      <c r="GA2" s="84">
        <f>IFERROR(VLOOKUP(FV1,$B$16:$AF$26,$P$13,FALSE),0)</f>
        <v>0</v>
      </c>
      <c r="GB2" s="85">
        <f>IFERROR(VLOOKUP(FV1,$B$16:$AF$26,$Q$13,FALSE),0)</f>
        <v>0</v>
      </c>
      <c r="GC2" s="83">
        <f>IFERROR(VLOOKUP(GC1,$B$16:$AF$26,$S$13,FALSE),0)</f>
        <v>0</v>
      </c>
      <c r="GD2" s="84">
        <f>IFERROR(VLOOKUP(GC1,$B$16:$AF$26,$M$13,FALSE),0)</f>
        <v>0</v>
      </c>
      <c r="GE2" s="84">
        <f>IFERROR(VLOOKUP(GC1,$B$16:$AF$26,$T$13,FALSE),0)</f>
        <v>0</v>
      </c>
      <c r="GF2" s="84">
        <f>IFERROR(VLOOKUP(GC1,$B$16:$AF$26,$N$13,FALSE),0)</f>
        <v>0</v>
      </c>
      <c r="GG2" s="84">
        <f>IFERROR(VLOOKUP(GC1,$B$16:$AF$26,$O$13,FALSE),0)</f>
        <v>0</v>
      </c>
      <c r="GH2" s="84">
        <f>IFERROR(VLOOKUP(GC1,$B$16:$AF$26,$P$13,FALSE),0)</f>
        <v>0</v>
      </c>
      <c r="GI2" s="85">
        <f>IFERROR(VLOOKUP(GC1,$B$16:$AF$26,$Q$13,FALSE),0)</f>
        <v>0</v>
      </c>
      <c r="GJ2" s="83">
        <f>IFERROR(VLOOKUP(GJ1,$B$16:$AF$26,$S$13,FALSE),0)</f>
        <v>0</v>
      </c>
      <c r="GK2" s="84">
        <f>IFERROR(VLOOKUP(GJ1,$B$16:$AF$26,$M$13,FALSE),0)</f>
        <v>0</v>
      </c>
      <c r="GL2" s="84">
        <f>IFERROR(VLOOKUP(GJ1,$B$16:$AF$26,$T$13,FALSE),0)</f>
        <v>0</v>
      </c>
      <c r="GM2" s="84">
        <f>IFERROR(VLOOKUP(GJ1,$B$16:$AF$26,$N$13,FALSE),0)</f>
        <v>0</v>
      </c>
      <c r="GN2" s="84">
        <f>IFERROR(VLOOKUP(GJ1,$B$16:$AF$26,$O$13,FALSE),0)</f>
        <v>0</v>
      </c>
      <c r="GO2" s="84">
        <f>IFERROR(VLOOKUP(GJ1,$B$16:$AF$26,$P$13,FALSE),0)</f>
        <v>0</v>
      </c>
      <c r="GP2" s="85">
        <f>IFERROR(VLOOKUP(GJ1,$B$16:$AF$26,$Q$13,FALSE),0)</f>
        <v>0</v>
      </c>
      <c r="GQ2" s="83">
        <f>IFERROR(VLOOKUP(GQ1,$B$16:$AF$26,$S$13,FALSE),0)</f>
        <v>0</v>
      </c>
      <c r="GR2" s="84">
        <f>IFERROR(VLOOKUP(GQ1,$B$16:$AF$26,$M$13,FALSE),0)</f>
        <v>0</v>
      </c>
      <c r="GS2" s="84">
        <f>IFERROR(VLOOKUP(GQ1,$B$16:$AF$26,$T$13,FALSE),0)</f>
        <v>0</v>
      </c>
      <c r="GT2" s="84">
        <f>IFERROR(VLOOKUP(GQ1,$B$16:$AF$26,$N$13,FALSE),0)</f>
        <v>0</v>
      </c>
      <c r="GU2" s="84">
        <f>IFERROR(VLOOKUP(GQ1,$B$16:$AF$26,$O$13,FALSE),0)</f>
        <v>0</v>
      </c>
      <c r="GV2" s="84">
        <f>IFERROR(VLOOKUP(GQ1,$B$16:$AF$26,$P$13,FALSE),0)</f>
        <v>0</v>
      </c>
      <c r="GW2" s="85">
        <f>IFERROR(VLOOKUP(GQ1,$B$16:$AF$26,$Q$13,FALSE),0)</f>
        <v>0</v>
      </c>
      <c r="GX2" s="83">
        <f>IFERROR(VLOOKUP(GX1,$B$16:$AF$26,$S$13,FALSE),0)</f>
        <v>0</v>
      </c>
      <c r="GY2" s="84">
        <f>IFERROR(VLOOKUP(GX1,$B$16:$AF$26,$M$13,FALSE),0)</f>
        <v>0</v>
      </c>
      <c r="GZ2" s="84">
        <f>IFERROR(VLOOKUP(GX1,$B$16:$AF$26,$T$13,FALSE),0)</f>
        <v>0</v>
      </c>
      <c r="HA2" s="84">
        <f>IFERROR(VLOOKUP(GX1,$B$16:$AF$26,$N$13,FALSE),0)</f>
        <v>0</v>
      </c>
      <c r="HB2" s="84">
        <f>IFERROR(VLOOKUP(GX1,$B$16:$AF$26,$O$13,FALSE),0)</f>
        <v>0</v>
      </c>
      <c r="HC2" s="84">
        <f>IFERROR(VLOOKUP(GX1,$B$16:$AF$26,$P$13,FALSE),0)</f>
        <v>0</v>
      </c>
      <c r="HD2" s="85">
        <f>IFERROR(VLOOKUP(GX1,$B$16:$AF$26,$Q$13,FALSE),0)</f>
        <v>0</v>
      </c>
      <c r="HE2" s="83">
        <f>IFERROR(VLOOKUP(HE1,$B$16:$AF$26,$S$13,FALSE),0)</f>
        <v>0</v>
      </c>
      <c r="HF2" s="84">
        <f>IFERROR(VLOOKUP(HE1,$B$16:$AF$26,$M$13,FALSE),0)</f>
        <v>0</v>
      </c>
      <c r="HG2" s="84">
        <f>IFERROR(VLOOKUP(HE1,$B$16:$AF$26,$T$13,FALSE),0)</f>
        <v>0</v>
      </c>
      <c r="HH2" s="84">
        <f>IFERROR(VLOOKUP(HE1,$B$16:$AF$26,$N$13,FALSE),0)</f>
        <v>0</v>
      </c>
      <c r="HI2" s="84">
        <f>IFERROR(VLOOKUP(HE1,$B$16:$AF$26,$O$13,FALSE),0)</f>
        <v>0</v>
      </c>
      <c r="HJ2" s="84">
        <f>IFERROR(VLOOKUP(HE1,$B$16:$AF$26,$P$13,FALSE),0)</f>
        <v>0</v>
      </c>
      <c r="HK2" s="85">
        <f>IFERROR(VLOOKUP(HE1,$B$16:$AF$26,$Q$13,FALSE),0)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241</v>
      </c>
      <c r="AK7" s="67" t="e">
        <f>MATCH("SUBTOTAL SALIDA DE ALMACEN",15:15,0)-1</f>
        <v>#N/A</v>
      </c>
      <c r="AL7" s="1"/>
      <c r="AM7" s="1"/>
      <c r="AN7" s="1"/>
      <c r="AO7" s="1"/>
      <c r="AP7" s="1">
        <f>IFERROR(VLOOKUP(AL1,$B$16:$AF$26,MATCH("SUBTOTAL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IFERROR(VLOOKUP(AS1,$B$16:$AF$26,MATCH("SUBTOTAL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IFERROR(VLOOKUP(AZ1,$B$16:$AF$26,MATCH("SUBTOTAL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IFERROR(VLOOKUP(BG1,$B$16:$AF$26,MATCH("SUBTOTAL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IFERROR(VLOOKUP(BN1,$B$16:$AF$26,MATCH("SUBTOTAL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IFERROR(VLOOKUP(BU1,$B$16:$AF$26,MATCH("SUBTOTAL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IFERROR(VLOOKUP(CB1,$B$16:$AF$26,MATCH("SUBTOTAL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IFERROR(VLOOKUP(CI1,$B$16:$AF$26,MATCH("SUBTOTAL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IFERROR(VLOOKUP(CP1,$B$16:$AF$26,MATCH("SUBTOTAL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IFERROR(VLOOKUP(CW1,$B$16:$AF$26,MATCH("SUBTOTAL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IFERROR(VLOOKUP(DD1,$B$16:$AF$26,MATCH("SUBTOTAL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IFERROR(VLOOKUP(DK1,$B$16:$AF$26,MATCH("SUBTOTAL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IFERROR(VLOOKUP(DR1,$B$16:$AF$26,MATCH("SUBTOTAL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IFERROR(VLOOKUP(DY1,$B$16:$AF$26,MATCH("SUBTOTAL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IFERROR(VLOOKUP(EF1,$B$16:$AF$26,MATCH("SUBTOTAL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IFERROR(VLOOKUP(EM1,$B$16:$AF$26,MATCH("SUBTOTAL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IFERROR(VLOOKUP(ET1,$B$16:$AF$26,MATCH("SUBTOTAL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IFERROR(VLOOKUP(FA1,$B$16:$AF$26,MATCH("SUBTOTAL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IFERROR(VLOOKUP(FH1,$B$16:$AF$26,MATCH("SUBTOTAL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IFERROR(VLOOKUP(FO1,$B$16:$AF$26,MATCH("SUBTOTAL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IFERROR(VLOOKUP(FV1,$B$16:$AF$26,MATCH("SUBTOTAL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IFERROR(VLOOKUP(GC1,$B$16:$AF$26,MATCH("SUBTOTAL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IFERROR(VLOOKUP(GJ1,$B$16:$AF$26,MATCH("SUBTOTAL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IFERROR(VLOOKUP(GQ1,$B$16:$AF$26,MATCH("SUBTOTAL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IFERROR(VLOOKUP(GX1,$B$16:$AF$26,MATCH("SUBTOTAL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IFERROR(VLOOKUP(HE1,$B$16:$AF$26,MATCH("SUBTOTAL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0"/>
      <c r="W15" s="90"/>
      <c r="X15" s="90"/>
      <c r="Y15" s="90"/>
      <c r="Z15" s="90"/>
      <c r="AA15" s="90"/>
      <c r="AB15" s="90"/>
      <c r="AC15" s="90"/>
      <c r="AD15" s="90"/>
      <c r="AE15" s="11"/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6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5"/>
      <c r="Y16" s="99"/>
      <c r="Z16" s="95"/>
      <c r="AA16" s="14"/>
      <c r="AB16" s="14"/>
      <c r="AC16" s="14"/>
      <c r="AD16" s="14"/>
      <c r="AE16" s="17"/>
      <c r="AF16" s="17">
        <f t="shared" ref="AF16:AF25" si="5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6" si="6">+SUM(J17:L17)</f>
        <v>0</v>
      </c>
      <c r="P17" s="35">
        <f t="shared" ref="P17:P26" si="7">IF(N17&gt;M17,N17-O17-M17,0)</f>
        <v>0</v>
      </c>
      <c r="Q17" s="36">
        <f t="shared" ref="Q17:Q26" si="8">IF(N17="",0,IF(M17&gt;N17,M17-N17-O17,0))</f>
        <v>0</v>
      </c>
      <c r="S17" s="88"/>
      <c r="T17" s="19">
        <f t="shared" ref="T17:T26" si="9">S17-M17</f>
        <v>0</v>
      </c>
      <c r="U17" s="15">
        <f t="shared" ref="U17:U26" si="10">+M17-O17</f>
        <v>0</v>
      </c>
      <c r="V17" s="97"/>
      <c r="W17" s="97"/>
      <c r="X17" s="95"/>
      <c r="Y17" s="95"/>
      <c r="Z17" s="95"/>
      <c r="AA17" s="14"/>
      <c r="AB17" s="14"/>
      <c r="AC17" s="14"/>
      <c r="AD17" s="14"/>
      <c r="AE17" s="17"/>
      <c r="AF17" s="19">
        <f t="shared" si="5"/>
        <v>0</v>
      </c>
      <c r="AG17" s="295">
        <f t="shared" ref="AG17:AG25" si="11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6"/>
        <v>0</v>
      </c>
      <c r="P18" s="35">
        <f t="shared" si="7"/>
        <v>0</v>
      </c>
      <c r="Q18" s="36">
        <f t="shared" si="8"/>
        <v>0</v>
      </c>
      <c r="S18" s="88"/>
      <c r="T18" s="19">
        <f t="shared" si="9"/>
        <v>0</v>
      </c>
      <c r="U18" s="15">
        <f t="shared" si="10"/>
        <v>0</v>
      </c>
      <c r="V18" s="95"/>
      <c r="W18" s="97"/>
      <c r="X18" s="95"/>
      <c r="Y18" s="95"/>
      <c r="Z18" s="95"/>
      <c r="AA18" s="14"/>
      <c r="AB18" s="14"/>
      <c r="AC18" s="14"/>
      <c r="AD18" s="14"/>
      <c r="AE18" s="17"/>
      <c r="AF18" s="19">
        <f t="shared" si="5"/>
        <v>0</v>
      </c>
      <c r="AG18" s="295">
        <f t="shared" si="11"/>
        <v>0</v>
      </c>
    </row>
    <row r="19" spans="1:33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6"/>
        <v>0</v>
      </c>
      <c r="P19" s="35">
        <f t="shared" si="7"/>
        <v>0</v>
      </c>
      <c r="Q19" s="36">
        <f t="shared" si="8"/>
        <v>0</v>
      </c>
      <c r="R19" s="20"/>
      <c r="S19" s="89"/>
      <c r="T19" s="19">
        <f t="shared" si="9"/>
        <v>0</v>
      </c>
      <c r="U19" s="15">
        <f t="shared" si="10"/>
        <v>0</v>
      </c>
      <c r="V19" s="95"/>
      <c r="W19" s="97"/>
      <c r="X19" s="95"/>
      <c r="Y19" s="95"/>
      <c r="Z19" s="95"/>
      <c r="AA19" s="14"/>
      <c r="AB19" s="14"/>
      <c r="AC19" s="14"/>
      <c r="AD19" s="14"/>
      <c r="AE19" s="17"/>
      <c r="AF19" s="19">
        <f t="shared" si="5"/>
        <v>0</v>
      </c>
      <c r="AG19" s="295">
        <f t="shared" si="11"/>
        <v>0</v>
      </c>
    </row>
    <row r="20" spans="1:33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6"/>
        <v>0</v>
      </c>
      <c r="P20" s="35">
        <f t="shared" si="7"/>
        <v>0</v>
      </c>
      <c r="Q20" s="36">
        <f t="shared" si="8"/>
        <v>0</v>
      </c>
      <c r="S20" s="88"/>
      <c r="T20" s="19">
        <f t="shared" si="9"/>
        <v>0</v>
      </c>
      <c r="U20" s="15">
        <f t="shared" si="10"/>
        <v>0</v>
      </c>
      <c r="V20" s="95"/>
      <c r="W20" s="98"/>
      <c r="X20" s="95"/>
      <c r="Y20" s="95"/>
      <c r="Z20" s="95"/>
      <c r="AA20" s="14"/>
      <c r="AB20" s="14"/>
      <c r="AC20" s="14"/>
      <c r="AD20" s="14"/>
      <c r="AE20" s="17"/>
      <c r="AF20" s="19">
        <f t="shared" si="5"/>
        <v>0</v>
      </c>
      <c r="AG20" s="295">
        <f t="shared" si="11"/>
        <v>0</v>
      </c>
    </row>
    <row r="21" spans="1:33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6"/>
        <v>0</v>
      </c>
      <c r="P21" s="35">
        <f t="shared" si="7"/>
        <v>0</v>
      </c>
      <c r="Q21" s="36">
        <f t="shared" si="8"/>
        <v>0</v>
      </c>
      <c r="S21" s="88"/>
      <c r="T21" s="19">
        <f t="shared" si="9"/>
        <v>0</v>
      </c>
      <c r="U21" s="15">
        <f t="shared" si="10"/>
        <v>0</v>
      </c>
      <c r="V21" s="95"/>
      <c r="W21" s="95"/>
      <c r="X21" s="95"/>
      <c r="Y21" s="94"/>
      <c r="Z21" s="95"/>
      <c r="AA21" s="14"/>
      <c r="AB21" s="14"/>
      <c r="AC21" s="14"/>
      <c r="AD21" s="14"/>
      <c r="AE21" s="17"/>
      <c r="AF21" s="19">
        <f t="shared" si="5"/>
        <v>0</v>
      </c>
      <c r="AG21" s="295">
        <f t="shared" si="11"/>
        <v>0</v>
      </c>
    </row>
    <row r="22" spans="1:33" s="18" customFormat="1" ht="18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6"/>
        <v>0</v>
      </c>
      <c r="P22" s="35">
        <f t="shared" si="7"/>
        <v>0</v>
      </c>
      <c r="Q22" s="36">
        <f t="shared" si="8"/>
        <v>0</v>
      </c>
      <c r="S22" s="88"/>
      <c r="T22" s="19">
        <f t="shared" si="9"/>
        <v>0</v>
      </c>
      <c r="U22" s="15">
        <f t="shared" si="10"/>
        <v>0</v>
      </c>
      <c r="V22" s="95"/>
      <c r="W22" s="95"/>
      <c r="X22" s="95"/>
      <c r="Y22" s="95"/>
      <c r="Z22" s="95"/>
      <c r="AA22" s="14"/>
      <c r="AB22" s="14"/>
      <c r="AC22" s="14"/>
      <c r="AD22" s="14"/>
      <c r="AE22" s="17"/>
      <c r="AF22" s="19">
        <f t="shared" si="5"/>
        <v>0</v>
      </c>
      <c r="AG22" s="295">
        <f t="shared" si="11"/>
        <v>0</v>
      </c>
    </row>
    <row r="23" spans="1:33" s="18" customFormat="1" ht="18.7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6"/>
        <v>0</v>
      </c>
      <c r="P23" s="35">
        <f t="shared" si="7"/>
        <v>0</v>
      </c>
      <c r="Q23" s="36">
        <f t="shared" si="8"/>
        <v>0</v>
      </c>
      <c r="S23" s="88"/>
      <c r="T23" s="19">
        <f t="shared" si="9"/>
        <v>0</v>
      </c>
      <c r="U23" s="15">
        <f t="shared" si="10"/>
        <v>0</v>
      </c>
      <c r="V23" s="95"/>
      <c r="W23" s="95"/>
      <c r="X23" s="95"/>
      <c r="Y23" s="95"/>
      <c r="Z23" s="95"/>
      <c r="AA23" s="14"/>
      <c r="AB23" s="14"/>
      <c r="AC23" s="14"/>
      <c r="AD23" s="14"/>
      <c r="AE23" s="17"/>
      <c r="AF23" s="19">
        <f t="shared" si="5"/>
        <v>0</v>
      </c>
      <c r="AG23" s="295">
        <f t="shared" si="11"/>
        <v>0</v>
      </c>
    </row>
    <row r="24" spans="1:33" s="18" customFormat="1" ht="18.75" customHeight="1" x14ac:dyDescent="0.25">
      <c r="A24" s="58">
        <v>9</v>
      </c>
      <c r="B24" s="93"/>
      <c r="C24" s="13"/>
      <c r="D24" s="59"/>
      <c r="E24" s="148"/>
      <c r="F24" s="145"/>
      <c r="G24" s="146"/>
      <c r="H24" s="150"/>
      <c r="I24" s="147"/>
      <c r="J24" s="152"/>
      <c r="K24" s="150"/>
      <c r="L24" s="147"/>
      <c r="M24" s="33"/>
      <c r="N24" s="95"/>
      <c r="O24" s="29"/>
      <c r="P24" s="35"/>
      <c r="Q24" s="36"/>
      <c r="S24" s="88"/>
      <c r="T24" s="19"/>
      <c r="U24" s="15"/>
      <c r="V24" s="95"/>
      <c r="W24" s="95"/>
      <c r="X24" s="95"/>
      <c r="Y24" s="95"/>
      <c r="Z24" s="95"/>
      <c r="AA24" s="14"/>
      <c r="AB24" s="14"/>
      <c r="AC24" s="14"/>
      <c r="AD24" s="14"/>
      <c r="AE24" s="17"/>
      <c r="AF24" s="19">
        <f t="shared" si="5"/>
        <v>0</v>
      </c>
      <c r="AG24" s="295">
        <f t="shared" si="11"/>
        <v>0</v>
      </c>
    </row>
    <row r="25" spans="1:33" s="18" customFormat="1" ht="18.75" customHeight="1" x14ac:dyDescent="0.25">
      <c r="A25" s="58">
        <v>10</v>
      </c>
      <c r="B25" s="12"/>
      <c r="C25" s="13" t="str">
        <f>IFERROR(VLOOKUP(B25,'CODIGOS DE MATERIAL'!$A$2:$C$31,3,FALSE),"")</f>
        <v/>
      </c>
      <c r="D25" s="59" t="str">
        <f>IFERROR(VLOOKUP(B25,'CODIGOS DE MATERIAL'!$A$2:$C$31,2,FALSE),"")</f>
        <v/>
      </c>
      <c r="E25" s="152"/>
      <c r="F25" s="145"/>
      <c r="G25" s="146"/>
      <c r="H25" s="150"/>
      <c r="I25" s="147"/>
      <c r="J25" s="152"/>
      <c r="K25" s="150"/>
      <c r="L25" s="147"/>
      <c r="M25" s="33">
        <f t="shared" si="4"/>
        <v>0</v>
      </c>
      <c r="N25" s="95"/>
      <c r="O25" s="29">
        <f t="shared" si="6"/>
        <v>0</v>
      </c>
      <c r="P25" s="35">
        <f t="shared" si="7"/>
        <v>0</v>
      </c>
      <c r="Q25" s="36">
        <f t="shared" si="8"/>
        <v>0</v>
      </c>
      <c r="S25" s="88"/>
      <c r="T25" s="19">
        <f t="shared" si="9"/>
        <v>0</v>
      </c>
      <c r="U25" s="15">
        <f t="shared" si="10"/>
        <v>0</v>
      </c>
      <c r="V25" s="95"/>
      <c r="W25" s="95"/>
      <c r="X25" s="95"/>
      <c r="Y25" s="95"/>
      <c r="Z25" s="95"/>
      <c r="AA25" s="14"/>
      <c r="AB25" s="14"/>
      <c r="AC25" s="14"/>
      <c r="AD25" s="14"/>
      <c r="AE25" s="17"/>
      <c r="AF25" s="19">
        <f t="shared" si="5"/>
        <v>0</v>
      </c>
      <c r="AG25" s="295">
        <f t="shared" si="11"/>
        <v>0</v>
      </c>
    </row>
    <row r="26" spans="1:33" s="18" customFormat="1" ht="18.75" customHeight="1" thickBot="1" x14ac:dyDescent="0.3">
      <c r="A26" s="58">
        <v>11</v>
      </c>
      <c r="B26" s="61"/>
      <c r="C26" s="30" t="str">
        <f>IFERROR(VLOOKUP(B26,'CODIGOS DE MATERIAL'!$A$2:$C$31,3,FALSE),"")</f>
        <v/>
      </c>
      <c r="D26" s="62" t="str">
        <f>IFERROR(VLOOKUP(B26,'CODIGOS DE MATERIAL'!$A$2:$C$31,2,FALSE),"")</f>
        <v/>
      </c>
      <c r="E26" s="153"/>
      <c r="F26" s="154"/>
      <c r="G26" s="155"/>
      <c r="H26" s="155"/>
      <c r="I26" s="156"/>
      <c r="J26" s="153"/>
      <c r="K26" s="155"/>
      <c r="L26" s="156"/>
      <c r="M26" s="33">
        <f t="shared" si="4"/>
        <v>0</v>
      </c>
      <c r="N26" s="39"/>
      <c r="O26" s="29">
        <f t="shared" si="6"/>
        <v>0</v>
      </c>
      <c r="P26" s="35">
        <f t="shared" si="7"/>
        <v>0</v>
      </c>
      <c r="Q26" s="36">
        <f t="shared" si="8"/>
        <v>0</v>
      </c>
      <c r="S26" s="88"/>
      <c r="T26" s="19">
        <f t="shared" si="9"/>
        <v>0</v>
      </c>
      <c r="U26" s="15">
        <f t="shared" si="10"/>
        <v>0</v>
      </c>
      <c r="V26" s="14"/>
      <c r="W26" s="14"/>
      <c r="X26" s="14"/>
      <c r="Y26" s="14"/>
      <c r="Z26" s="14"/>
      <c r="AA26" s="14"/>
      <c r="AB26" s="14"/>
      <c r="AC26" s="14"/>
      <c r="AD26" s="14"/>
      <c r="AE26" s="17">
        <f>SUM(V26:AD26)</f>
        <v>0</v>
      </c>
      <c r="AF26" s="19">
        <f>+U26-AE26</f>
        <v>0</v>
      </c>
    </row>
    <row r="27" spans="1:33" s="18" customFormat="1" ht="13.35" customHeight="1" x14ac:dyDescent="0.25">
      <c r="A27" s="355" t="s">
        <v>18</v>
      </c>
      <c r="B27" s="356"/>
      <c r="C27" s="356"/>
      <c r="D27" s="356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2"/>
      <c r="Q27" s="43"/>
    </row>
    <row r="28" spans="1:33" s="18" customFormat="1" ht="13.35" customHeight="1" x14ac:dyDescent="0.25">
      <c r="A28" s="44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6" name="Rango2"/>
    <protectedRange sqref="B22:B26 E15:L26 S16:S26 V15:AD26" name="Rango1"/>
    <protectedRange sqref="Q7:Q10" name="Rango1_3_1_1"/>
    <protectedRange sqref="O7:P10 D7:D10 D12" name="Rango1_3_2"/>
    <protectedRange sqref="D11" name="Rango1_3_1"/>
    <protectedRange sqref="B16:B21" name="Rango1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7:D27"/>
    <mergeCell ref="N33:O33"/>
    <mergeCell ref="P33:Q33"/>
    <mergeCell ref="N34:Q34"/>
    <mergeCell ref="E14:I14"/>
    <mergeCell ref="J14:L14"/>
    <mergeCell ref="M14:O14"/>
    <mergeCell ref="P14:Q14"/>
    <mergeCell ref="U14:AF14"/>
  </mergeCells>
  <conditionalFormatting sqref="D8">
    <cfRule type="duplicateValues" dxfId="490" priority="3"/>
  </conditionalFormatting>
  <conditionalFormatting sqref="O7">
    <cfRule type="duplicateValues" dxfId="489" priority="2"/>
  </conditionalFormatting>
  <conditionalFormatting sqref="O8">
    <cfRule type="duplicateValues" dxfId="488" priority="11"/>
  </conditionalFormatting>
  <conditionalFormatting sqref="O10">
    <cfRule type="duplicateValues" dxfId="487" priority="1"/>
  </conditionalFormatting>
  <conditionalFormatting sqref="T16:AF26">
    <cfRule type="cellIs" dxfId="486" priority="7" operator="equal">
      <formula>0</formula>
    </cfRule>
  </conditionalFormatting>
  <conditionalFormatting sqref="AF16:AF25">
    <cfRule type="cellIs" dxfId="485" priority="6" operator="lessThan">
      <formula>0</formula>
    </cfRule>
  </conditionalFormatting>
  <conditionalFormatting sqref="AG16:AG25">
    <cfRule type="cellIs" dxfId="484" priority="4" operator="lessThan">
      <formula>0</formula>
    </cfRule>
    <cfRule type="cellIs" dxfId="483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00"/>
  </sheetPr>
  <dimension ref="A1:HM36"/>
  <sheetViews>
    <sheetView view="pageBreakPreview" topLeftCell="A6" zoomScaleNormal="95" zoomScaleSheetLayoutView="100" workbookViewId="0">
      <pane xSplit="4" topLeftCell="E1" activePane="topRight" state="frozen"/>
      <selection activeCell="AP8" sqref="AP8"/>
      <selection pane="topRight" activeCell="E15" sqref="E15:E16"/>
    </sheetView>
  </sheetViews>
  <sheetFormatPr baseColWidth="10" defaultColWidth="11.42578125" defaultRowHeight="12.75" x14ac:dyDescent="0.25"/>
  <cols>
    <col min="1" max="1" width="8.42578125" style="1" customWidth="1"/>
    <col min="2" max="2" width="8.85546875" style="1" bestFit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85546875" style="1" bestFit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5.710937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242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242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21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61.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211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482" priority="2"/>
  </conditionalFormatting>
  <conditionalFormatting sqref="O7">
    <cfRule type="duplicateValues" dxfId="481" priority="1"/>
  </conditionalFormatting>
  <conditionalFormatting sqref="O8">
    <cfRule type="duplicateValues" dxfId="480" priority="9"/>
  </conditionalFormatting>
  <conditionalFormatting sqref="O10">
    <cfRule type="duplicateValues" dxfId="479" priority="13"/>
  </conditionalFormatting>
  <conditionalFormatting sqref="T16:AF25">
    <cfRule type="cellIs" dxfId="478" priority="6" operator="equal">
      <formula>0</formula>
    </cfRule>
  </conditionalFormatting>
  <conditionalFormatting sqref="AF16:AF25">
    <cfRule type="cellIs" dxfId="477" priority="5" operator="lessThan">
      <formula>0</formula>
    </cfRule>
  </conditionalFormatting>
  <conditionalFormatting sqref="AG16:AG25">
    <cfRule type="cellIs" dxfId="476" priority="3" operator="lessThan">
      <formula>0</formula>
    </cfRule>
    <cfRule type="cellIs" dxfId="475" priority="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M37"/>
  <sheetViews>
    <sheetView view="pageBreakPreview" topLeftCell="A13" zoomScaleNormal="95" zoomScaleSheetLayoutView="100" workbookViewId="0">
      <pane xSplit="4" topLeftCell="E1" activePane="topRight" state="frozen"/>
      <selection activeCell="AP8" sqref="AP8"/>
      <selection pane="topRight" activeCell="E15" sqref="E15:E16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5.14062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243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/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G7" s="80">
        <v>243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/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/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/>
      <c r="O10" s="121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70.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69"/>
      <c r="H15" s="190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9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266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5"/>
      <c r="Z18" s="95"/>
      <c r="AA18" s="95"/>
      <c r="AB18" s="95"/>
      <c r="AC18" s="95"/>
      <c r="AD18" s="97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9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5"/>
      <c r="Z19" s="95"/>
      <c r="AA19" s="95"/>
      <c r="AB19" s="95"/>
      <c r="AC19" s="95"/>
      <c r="AD19" s="97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5"/>
      <c r="Z20" s="95"/>
      <c r="AA20" s="95"/>
      <c r="AB20" s="95"/>
      <c r="AC20" s="95"/>
      <c r="AD20" s="98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9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9.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9.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9.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9.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86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86"/>
      <c r="B28" s="23"/>
      <c r="C28" s="45"/>
      <c r="D28" s="46"/>
      <c r="E28" s="28"/>
      <c r="F28" s="217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D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3:O33"/>
    <mergeCell ref="P33:Q33"/>
    <mergeCell ref="N34:Q34"/>
    <mergeCell ref="E14:I14"/>
    <mergeCell ref="J14:L14"/>
    <mergeCell ref="M14:O14"/>
    <mergeCell ref="P14:Q14"/>
    <mergeCell ref="U14:AF14"/>
  </mergeCells>
  <conditionalFormatting sqref="D8">
    <cfRule type="duplicateValues" dxfId="474" priority="1"/>
  </conditionalFormatting>
  <conditionalFormatting sqref="O7">
    <cfRule type="duplicateValues" dxfId="473" priority="2"/>
  </conditionalFormatting>
  <conditionalFormatting sqref="O8">
    <cfRule type="duplicateValues" dxfId="472" priority="10"/>
  </conditionalFormatting>
  <conditionalFormatting sqref="O10">
    <cfRule type="duplicateValues" dxfId="471" priority="13"/>
  </conditionalFormatting>
  <conditionalFormatting sqref="T16:AF25">
    <cfRule type="cellIs" dxfId="470" priority="6" operator="equal">
      <formula>0</formula>
    </cfRule>
  </conditionalFormatting>
  <conditionalFormatting sqref="AF16:AF25">
    <cfRule type="cellIs" dxfId="469" priority="5" operator="lessThan">
      <formula>0</formula>
    </cfRule>
  </conditionalFormatting>
  <conditionalFormatting sqref="AG16:AG25">
    <cfRule type="cellIs" dxfId="468" priority="3" operator="lessThan">
      <formula>0</formula>
    </cfRule>
    <cfRule type="cellIs" dxfId="467" priority="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HN38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E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6" width="4.5703125" style="1" customWidth="1"/>
    <col min="27" max="27" width="5.5703125" style="1" customWidth="1"/>
    <col min="28" max="30" width="4.5703125" style="1" customWidth="1"/>
    <col min="31" max="31" width="4.42578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244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H7" s="80">
        <v>244</v>
      </c>
      <c r="AL7" s="67">
        <f>MATCH("SUBTOTAL SALIDA DE ALMACEN",15:15,0)-1</f>
        <v>31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</row>
    <row r="10" spans="1:222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21"/>
      <c r="P10" s="115"/>
      <c r="Q10" s="115"/>
      <c r="R10" s="2"/>
      <c r="S10" s="2"/>
      <c r="T10" s="2"/>
      <c r="V10" s="2"/>
      <c r="W10" s="2"/>
      <c r="X10" s="2"/>
      <c r="Y10" s="2"/>
      <c r="Z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Y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>+U13+1</f>
        <v>21</v>
      </c>
      <c r="W13" s="2"/>
      <c r="X13" s="2">
        <f>+V13+1</f>
        <v>22</v>
      </c>
      <c r="Y13" s="2">
        <f t="shared" si="3"/>
        <v>23</v>
      </c>
      <c r="Z13" s="2">
        <f t="shared" si="3"/>
        <v>24</v>
      </c>
      <c r="AA13" s="2">
        <f t="shared" si="3"/>
        <v>25</v>
      </c>
      <c r="AB13" s="2">
        <f t="shared" si="3"/>
        <v>26</v>
      </c>
      <c r="AC13" s="2">
        <f t="shared" si="3"/>
        <v>27</v>
      </c>
      <c r="AD13" s="2">
        <f t="shared" si="3"/>
        <v>28</v>
      </c>
      <c r="AE13" s="2">
        <f t="shared" si="3"/>
        <v>29</v>
      </c>
      <c r="AF13" s="2">
        <f t="shared" si="3"/>
        <v>30</v>
      </c>
      <c r="AG13" s="2">
        <f t="shared" si="3"/>
        <v>31</v>
      </c>
      <c r="AH13" s="2">
        <f t="shared" si="3"/>
        <v>32</v>
      </c>
      <c r="AI13" s="2">
        <f t="shared" si="3"/>
        <v>33</v>
      </c>
      <c r="AJ13" s="2">
        <f t="shared" si="3"/>
        <v>34</v>
      </c>
      <c r="AK13" s="2">
        <f t="shared" si="3"/>
        <v>35</v>
      </c>
      <c r="AL13" s="2">
        <f t="shared" si="3"/>
        <v>36</v>
      </c>
      <c r="AM13" s="2">
        <f t="shared" si="3"/>
        <v>37</v>
      </c>
      <c r="AN13" s="2">
        <f t="shared" si="3"/>
        <v>38</v>
      </c>
      <c r="AO13" s="2">
        <f t="shared" si="3"/>
        <v>39</v>
      </c>
      <c r="AP13" s="2">
        <f t="shared" si="3"/>
        <v>40</v>
      </c>
      <c r="AQ13" s="2">
        <f t="shared" si="3"/>
        <v>41</v>
      </c>
      <c r="AR13" s="2">
        <f t="shared" si="3"/>
        <v>42</v>
      </c>
      <c r="AS13" s="2">
        <f t="shared" si="3"/>
        <v>43</v>
      </c>
      <c r="AT13" s="2">
        <f t="shared" si="3"/>
        <v>44</v>
      </c>
      <c r="AU13" s="2">
        <f t="shared" si="3"/>
        <v>45</v>
      </c>
      <c r="AV13" s="2">
        <f t="shared" si="3"/>
        <v>46</v>
      </c>
      <c r="AW13" s="2">
        <f t="shared" si="3"/>
        <v>47</v>
      </c>
      <c r="AX13" s="2">
        <f t="shared" si="3"/>
        <v>48</v>
      </c>
      <c r="AY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9"/>
      <c r="AB16" s="95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 t="shared" ref="AH16:AH25" si="7"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266"/>
      <c r="G17" s="266"/>
      <c r="H17" s="269"/>
      <c r="I17" s="270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7"/>
      <c r="Y17" s="97"/>
      <c r="Z17" s="97"/>
      <c r="AA17" s="95"/>
      <c r="AB17" s="211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si="7"/>
        <v>0</v>
      </c>
    </row>
    <row r="18" spans="1:34" s="18" customFormat="1" ht="18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266"/>
      <c r="G18" s="266"/>
      <c r="H18" s="268"/>
      <c r="I18" s="270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216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5"/>
      <c r="X18" s="95"/>
      <c r="Y18" s="95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7"/>
        <v>0</v>
      </c>
    </row>
    <row r="19" spans="1:34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266"/>
      <c r="G19" s="266"/>
      <c r="H19" s="269"/>
      <c r="I19" s="270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5"/>
      <c r="X19" s="95"/>
      <c r="Y19" s="95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7"/>
        <v>0</v>
      </c>
    </row>
    <row r="20" spans="1:34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266"/>
      <c r="G20" s="266"/>
      <c r="H20" s="269"/>
      <c r="I20" s="270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5"/>
      <c r="X20" s="95"/>
      <c r="Y20" s="95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7"/>
        <v>0</v>
      </c>
    </row>
    <row r="21" spans="1:34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266"/>
      <c r="G21" s="269"/>
      <c r="H21" s="269"/>
      <c r="I21" s="270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7"/>
        <v>0</v>
      </c>
    </row>
    <row r="22" spans="1:34" s="18" customFormat="1" ht="18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266"/>
      <c r="G22" s="269"/>
      <c r="H22" s="269"/>
      <c r="I22" s="270"/>
      <c r="J22" s="152"/>
      <c r="K22" s="150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7"/>
        <v>0</v>
      </c>
    </row>
    <row r="23" spans="1:34" s="18" customFormat="1" ht="18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266"/>
      <c r="G23" s="267"/>
      <c r="H23" s="269"/>
      <c r="I23" s="270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7"/>
        <v>0</v>
      </c>
    </row>
    <row r="24" spans="1:34" s="18" customFormat="1" ht="18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46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7"/>
        <v>0</v>
      </c>
    </row>
    <row r="25" spans="1:34" s="18" customFormat="1" ht="18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7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186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4" s="18" customFormat="1" ht="13.35" customHeight="1" x14ac:dyDescent="0.25">
      <c r="A29" s="186"/>
      <c r="B29" s="23"/>
      <c r="C29" s="45"/>
      <c r="D29" s="46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34" s="18" customFormat="1" ht="13.35" customHeight="1" thickBot="1" x14ac:dyDescent="0.3">
      <c r="A30" s="48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34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</row>
    <row r="32" spans="1:34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45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45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45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45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M37" s="1"/>
      <c r="AN37" s="1"/>
      <c r="AO37" s="1"/>
      <c r="AP37" s="1"/>
      <c r="AQ37" s="1"/>
      <c r="AR37" s="1"/>
      <c r="AS37" s="1"/>
    </row>
    <row r="38" spans="3:45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M38" s="1"/>
      <c r="AN38" s="1"/>
      <c r="AO38" s="1"/>
      <c r="AP38" s="1"/>
      <c r="AQ38" s="1"/>
      <c r="AR38" s="1"/>
      <c r="AS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S16:S25 B16:B25 E15:L25 V15:AE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4:O34"/>
    <mergeCell ref="P34:Q34"/>
    <mergeCell ref="N35:Q35"/>
    <mergeCell ref="E14:I14"/>
    <mergeCell ref="J14:L14"/>
    <mergeCell ref="M14:O14"/>
    <mergeCell ref="P14:Q14"/>
    <mergeCell ref="U14:AG14"/>
  </mergeCells>
  <conditionalFormatting sqref="D8">
    <cfRule type="duplicateValues" dxfId="466" priority="1"/>
  </conditionalFormatting>
  <conditionalFormatting sqref="O7">
    <cfRule type="duplicateValues" dxfId="465" priority="9"/>
  </conditionalFormatting>
  <conditionalFormatting sqref="O8">
    <cfRule type="duplicateValues" dxfId="464" priority="8"/>
  </conditionalFormatting>
  <conditionalFormatting sqref="O10">
    <cfRule type="duplicateValues" dxfId="463" priority="11"/>
  </conditionalFormatting>
  <conditionalFormatting sqref="T16:AG25">
    <cfRule type="cellIs" dxfId="462" priority="5" operator="equal">
      <formula>0</formula>
    </cfRule>
  </conditionalFormatting>
  <conditionalFormatting sqref="AG16:AG25">
    <cfRule type="cellIs" dxfId="461" priority="4" operator="lessThan">
      <formula>0</formula>
    </cfRule>
  </conditionalFormatting>
  <conditionalFormatting sqref="AH16:AH25">
    <cfRule type="cellIs" dxfId="460" priority="2" operator="lessThan">
      <formula>0</formula>
    </cfRule>
    <cfRule type="cellIs" dxfId="459" priority="3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O21" formulaRange="1"/>
  </ignoredError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B0F0"/>
  </sheetPr>
  <dimension ref="A1:ID36"/>
  <sheetViews>
    <sheetView view="pageBreakPreview" topLeftCell="A10" zoomScaleNormal="95" zoomScaleSheetLayoutView="100" workbookViewId="0">
      <pane xSplit="4" topLeftCell="E1" activePane="topRight" state="frozen"/>
      <selection activeCell="AP8" sqref="AP8"/>
      <selection pane="topRight" activeCell="V15" sqref="V15:AP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4257812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" style="1" customWidth="1"/>
    <col min="27" max="46" width="4.5703125" style="1" customWidth="1"/>
    <col min="47" max="47" width="6.5703125" style="1" customWidth="1"/>
    <col min="48" max="48" width="11.42578125" style="1" customWidth="1"/>
    <col min="49" max="49" width="10.5703125" style="1" customWidth="1"/>
    <col min="50" max="51" width="11.42578125" style="1"/>
    <col min="52" max="52" width="15" style="1" bestFit="1" customWidth="1"/>
    <col min="53" max="53" width="12.42578125" style="1" bestFit="1" customWidth="1"/>
    <col min="54" max="54" width="20.5703125" style="1" bestFit="1" customWidth="1"/>
    <col min="55" max="57" width="11.42578125" style="1"/>
    <col min="58" max="59" width="12.42578125" style="1" customWidth="1"/>
    <col min="60" max="16384" width="11.42578125" style="1"/>
  </cols>
  <sheetData>
    <row r="1" spans="1:238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X1" s="80"/>
      <c r="AY1" s="80" t="s">
        <v>0</v>
      </c>
      <c r="AZ1" s="80" t="s">
        <v>200</v>
      </c>
      <c r="BA1" s="80" t="s">
        <v>1</v>
      </c>
      <c r="BB1" s="82" t="s">
        <v>25</v>
      </c>
      <c r="BC1" s="368">
        <f>'CODIGOS DE MATERIAL'!$A$3</f>
        <v>1000157</v>
      </c>
      <c r="BD1" s="369"/>
      <c r="BE1" s="369"/>
      <c r="BF1" s="369"/>
      <c r="BG1" s="369"/>
      <c r="BH1" s="369"/>
      <c r="BI1" s="370"/>
      <c r="BJ1" s="368">
        <f>'CODIGOS DE MATERIAL'!$A$4</f>
        <v>1000156</v>
      </c>
      <c r="BK1" s="369"/>
      <c r="BL1" s="369"/>
      <c r="BM1" s="369"/>
      <c r="BN1" s="369"/>
      <c r="BO1" s="369"/>
      <c r="BP1" s="370"/>
      <c r="BQ1" s="368">
        <f>'CODIGOS DE MATERIAL'!$A$5</f>
        <v>1000181</v>
      </c>
      <c r="BR1" s="369"/>
      <c r="BS1" s="369"/>
      <c r="BT1" s="369"/>
      <c r="BU1" s="369"/>
      <c r="BV1" s="369"/>
      <c r="BW1" s="370"/>
      <c r="BX1" s="368">
        <f>'CODIGOS DE MATERIAL'!$A$6</f>
        <v>1000185</v>
      </c>
      <c r="BY1" s="369"/>
      <c r="BZ1" s="369"/>
      <c r="CA1" s="369"/>
      <c r="CB1" s="369"/>
      <c r="CC1" s="369"/>
      <c r="CD1" s="370"/>
      <c r="CE1" s="368">
        <f>'CODIGOS DE MATERIAL'!$A$7</f>
        <v>1000184</v>
      </c>
      <c r="CF1" s="369"/>
      <c r="CG1" s="369"/>
      <c r="CH1" s="369"/>
      <c r="CI1" s="369"/>
      <c r="CJ1" s="369"/>
      <c r="CK1" s="370"/>
      <c r="CL1" s="368">
        <f>'CODIGOS DE MATERIAL'!$A$8</f>
        <v>1000870</v>
      </c>
      <c r="CM1" s="369"/>
      <c r="CN1" s="369"/>
      <c r="CO1" s="369"/>
      <c r="CP1" s="369"/>
      <c r="CQ1" s="369"/>
      <c r="CR1" s="370"/>
      <c r="CS1" s="368">
        <f>'CODIGOS DE MATERIAL'!$A$9</f>
        <v>1000747</v>
      </c>
      <c r="CT1" s="369"/>
      <c r="CU1" s="369"/>
      <c r="CV1" s="369"/>
      <c r="CW1" s="369"/>
      <c r="CX1" s="369"/>
      <c r="CY1" s="370"/>
      <c r="CZ1" s="368">
        <f>'CODIGOS DE MATERIAL'!$A$10</f>
        <v>1000179</v>
      </c>
      <c r="DA1" s="369"/>
      <c r="DB1" s="369"/>
      <c r="DC1" s="369"/>
      <c r="DD1" s="369"/>
      <c r="DE1" s="369"/>
      <c r="DF1" s="370"/>
      <c r="DG1" s="368">
        <f>'CODIGOS DE MATERIAL'!$A$11</f>
        <v>1000170</v>
      </c>
      <c r="DH1" s="369"/>
      <c r="DI1" s="369"/>
      <c r="DJ1" s="369"/>
      <c r="DK1" s="369"/>
      <c r="DL1" s="369"/>
      <c r="DM1" s="370"/>
      <c r="DN1" s="368">
        <f>'CODIGOS DE MATERIAL'!$A$12</f>
        <v>1000158</v>
      </c>
      <c r="DO1" s="369"/>
      <c r="DP1" s="369"/>
      <c r="DQ1" s="369"/>
      <c r="DR1" s="369"/>
      <c r="DS1" s="369"/>
      <c r="DT1" s="370"/>
      <c r="DU1" s="368">
        <f>'CODIGOS DE MATERIAL'!$A$13</f>
        <v>1000186</v>
      </c>
      <c r="DV1" s="369"/>
      <c r="DW1" s="369"/>
      <c r="DX1" s="369"/>
      <c r="DY1" s="369"/>
      <c r="DZ1" s="369"/>
      <c r="EA1" s="370"/>
      <c r="EB1" s="368">
        <f>'CODIGOS DE MATERIAL'!$A$14</f>
        <v>1000182</v>
      </c>
      <c r="EC1" s="369"/>
      <c r="ED1" s="369"/>
      <c r="EE1" s="369"/>
      <c r="EF1" s="369"/>
      <c r="EG1" s="369"/>
      <c r="EH1" s="370"/>
      <c r="EI1" s="368">
        <f>'CODIGOS DE MATERIAL'!$A$15</f>
        <v>1000171</v>
      </c>
      <c r="EJ1" s="369"/>
      <c r="EK1" s="369"/>
      <c r="EL1" s="369"/>
      <c r="EM1" s="369"/>
      <c r="EN1" s="369"/>
      <c r="EO1" s="370"/>
      <c r="EP1" s="368">
        <f>'CODIGOS DE MATERIAL'!$A$16</f>
        <v>1000872</v>
      </c>
      <c r="EQ1" s="369"/>
      <c r="ER1" s="369"/>
      <c r="ES1" s="369"/>
      <c r="ET1" s="369"/>
      <c r="EU1" s="369"/>
      <c r="EV1" s="370"/>
      <c r="EW1" s="368">
        <f>'CODIGOS DE MATERIAL'!$A$17</f>
        <v>1000863</v>
      </c>
      <c r="EX1" s="369"/>
      <c r="EY1" s="369"/>
      <c r="EZ1" s="369"/>
      <c r="FA1" s="369"/>
      <c r="FB1" s="369"/>
      <c r="FC1" s="370"/>
      <c r="FD1" s="368">
        <f>'CODIGOS DE MATERIAL'!$A$18</f>
        <v>1000159</v>
      </c>
      <c r="FE1" s="369"/>
      <c r="FF1" s="369"/>
      <c r="FG1" s="369"/>
      <c r="FH1" s="369"/>
      <c r="FI1" s="369"/>
      <c r="FJ1" s="370"/>
      <c r="FK1" s="368">
        <f>'CODIGOS DE MATERIAL'!$A$19</f>
        <v>1000163</v>
      </c>
      <c r="FL1" s="369"/>
      <c r="FM1" s="369"/>
      <c r="FN1" s="369"/>
      <c r="FO1" s="369"/>
      <c r="FP1" s="369"/>
      <c r="FQ1" s="370"/>
      <c r="FR1" s="368">
        <f>'CODIGOS DE MATERIAL'!$A$20</f>
        <v>1005924</v>
      </c>
      <c r="FS1" s="369"/>
      <c r="FT1" s="369"/>
      <c r="FU1" s="369"/>
      <c r="FV1" s="369"/>
      <c r="FW1" s="369"/>
      <c r="FX1" s="370"/>
      <c r="FY1" s="368">
        <f>'CODIGOS DE MATERIAL'!$A$21</f>
        <v>1000164</v>
      </c>
      <c r="FZ1" s="369"/>
      <c r="GA1" s="369"/>
      <c r="GB1" s="369"/>
      <c r="GC1" s="369"/>
      <c r="GD1" s="369"/>
      <c r="GE1" s="370"/>
      <c r="GF1" s="368">
        <f>'CODIGOS DE MATERIAL'!$A$22</f>
        <v>1000187</v>
      </c>
      <c r="GG1" s="369"/>
      <c r="GH1" s="369"/>
      <c r="GI1" s="369"/>
      <c r="GJ1" s="369"/>
      <c r="GK1" s="369"/>
      <c r="GL1" s="370"/>
      <c r="GM1" s="368">
        <f>'CODIGOS DE MATERIAL'!$A$23</f>
        <v>1000160</v>
      </c>
      <c r="GN1" s="369"/>
      <c r="GO1" s="369"/>
      <c r="GP1" s="369"/>
      <c r="GQ1" s="369"/>
      <c r="GR1" s="369"/>
      <c r="GS1" s="370"/>
      <c r="GT1" s="368">
        <f>'CODIGOS DE MATERIAL'!$A$24</f>
        <v>1011372</v>
      </c>
      <c r="GU1" s="369"/>
      <c r="GV1" s="369"/>
      <c r="GW1" s="369"/>
      <c r="GX1" s="369"/>
      <c r="GY1" s="369"/>
      <c r="GZ1" s="370"/>
      <c r="HA1" s="368">
        <f>'CODIGOS DE MATERIAL'!$A$25</f>
        <v>1000191</v>
      </c>
      <c r="HB1" s="369"/>
      <c r="HC1" s="369"/>
      <c r="HD1" s="369"/>
      <c r="HE1" s="369"/>
      <c r="HF1" s="369"/>
      <c r="HG1" s="370"/>
      <c r="HH1" s="368">
        <f>'CODIGOS DE MATERIAL'!$A$29</f>
        <v>1000864</v>
      </c>
      <c r="HI1" s="369"/>
      <c r="HJ1" s="369"/>
      <c r="HK1" s="369"/>
      <c r="HL1" s="369"/>
      <c r="HM1" s="369"/>
      <c r="HN1" s="370"/>
      <c r="HO1" s="368">
        <f>'CODIGOS DE MATERIAL'!$A$30</f>
        <v>1000161</v>
      </c>
      <c r="HP1" s="369"/>
      <c r="HQ1" s="369"/>
      <c r="HR1" s="369"/>
      <c r="HS1" s="369"/>
      <c r="HT1" s="369"/>
      <c r="HU1" s="370"/>
      <c r="HV1" s="368">
        <f>'CODIGOS DE MATERIAL'!$A$31</f>
        <v>1000865</v>
      </c>
      <c r="HW1" s="369"/>
      <c r="HX1" s="369"/>
      <c r="HY1" s="369"/>
      <c r="HZ1" s="369"/>
      <c r="IA1" s="369"/>
      <c r="IB1" s="370"/>
      <c r="IC1" s="80"/>
      <c r="ID1" s="80"/>
    </row>
    <row r="2" spans="1:238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X2" s="80">
        <v>245</v>
      </c>
      <c r="AY2" s="80">
        <f>D8</f>
        <v>0</v>
      </c>
      <c r="AZ2" s="80">
        <f>O10</f>
        <v>0</v>
      </c>
      <c r="BA2" s="80">
        <f>O9</f>
        <v>0</v>
      </c>
      <c r="BB2" s="82">
        <f>O7</f>
        <v>0</v>
      </c>
      <c r="BC2" s="83">
        <f>IFERROR(VLOOKUP(BC1,$B$16:$AW$25,$S$13,FALSE),0)</f>
        <v>0</v>
      </c>
      <c r="BD2" s="84">
        <f>IFERROR(VLOOKUP(BC1,$B$16:$AW$25,$M$13,FALSE),0)</f>
        <v>0</v>
      </c>
      <c r="BE2" s="84">
        <f>IFERROR(VLOOKUP(BC1,$B$16:$AW$25,$T$13,FALSE),0)</f>
        <v>0</v>
      </c>
      <c r="BF2" s="84">
        <f>IFERROR(VLOOKUP(BC1,$B$16:$AW$25,$N$13,FALSE),0)</f>
        <v>0</v>
      </c>
      <c r="BG2" s="84">
        <f>IFERROR(VLOOKUP(BC1,$B$16:$AW$25,$O$13,FALSE),0)</f>
        <v>0</v>
      </c>
      <c r="BH2" s="84">
        <f>IFERROR(VLOOKUP(BC1,$B$16:$AW$25,$P$13,FALSE),0)</f>
        <v>0</v>
      </c>
      <c r="BI2" s="85">
        <f>IFERROR(VLOOKUP(BC1,$B$16:$AW$25,$Q$13,FALSE),0)</f>
        <v>0</v>
      </c>
      <c r="BJ2" s="83">
        <f>IFERROR(VLOOKUP(BJ1,$B$16:$AW$25,$S$13,FALSE),0)</f>
        <v>0</v>
      </c>
      <c r="BK2" s="84">
        <f>IFERROR(VLOOKUP(BJ1,$B$16:$AW$25,$M$13,FALSE),0)</f>
        <v>0</v>
      </c>
      <c r="BL2" s="84">
        <f>IFERROR(VLOOKUP(BJ1,$B$16:$AW$25,$T$13,FALSE),0)</f>
        <v>0</v>
      </c>
      <c r="BM2" s="84">
        <f>IFERROR(VLOOKUP(BJ1,$B$16:$AW$25,$N$13,FALSE),0)</f>
        <v>0</v>
      </c>
      <c r="BN2" s="84">
        <f>IFERROR(VLOOKUP(BJ1,$B$16:$AW$25,$O$13,FALSE),0)</f>
        <v>0</v>
      </c>
      <c r="BO2" s="84">
        <f>IFERROR(VLOOKUP(BJ1,$B$16:$AW$25,$P$13,FALSE),0)</f>
        <v>0</v>
      </c>
      <c r="BP2" s="85">
        <f>IFERROR(VLOOKUP(BJ1,$B$16:$AW$25,$Q$13,FALSE),0)</f>
        <v>0</v>
      </c>
      <c r="BQ2" s="83">
        <f>IFERROR(VLOOKUP(BQ1,$B$16:$AW$25,$S$13,FALSE),0)</f>
        <v>0</v>
      </c>
      <c r="BR2" s="84">
        <f>IFERROR(VLOOKUP(BQ1,$B$16:$AW$25,$M$13,FALSE),0)</f>
        <v>0</v>
      </c>
      <c r="BS2" s="84">
        <f>IFERROR(VLOOKUP(BQ1,$B$16:$AW$25,$T$13,FALSE),0)</f>
        <v>0</v>
      </c>
      <c r="BT2" s="84">
        <f>IFERROR(VLOOKUP(BQ1,$B$16:$AW$25,$N$13,FALSE),0)</f>
        <v>0</v>
      </c>
      <c r="BU2" s="84">
        <f>IFERROR(VLOOKUP(BQ1,$B$16:$AW$25,$O$13,FALSE),0)</f>
        <v>0</v>
      </c>
      <c r="BV2" s="84">
        <f>IFERROR(VLOOKUP(BQ1,$B$16:$AW$25,$P$13,FALSE),0)</f>
        <v>0</v>
      </c>
      <c r="BW2" s="85">
        <f>IFERROR(VLOOKUP(BQ1,$B$16:$AW$25,$Q$13,FALSE),0)</f>
        <v>0</v>
      </c>
      <c r="BX2" s="83">
        <f>IFERROR(VLOOKUP(BX1,$B$16:$AW$25,$S$13,FALSE),0)</f>
        <v>0</v>
      </c>
      <c r="BY2" s="84">
        <f>IFERROR(VLOOKUP(BX1,$B$16:$AW$25,$M$13,FALSE),0)</f>
        <v>0</v>
      </c>
      <c r="BZ2" s="84">
        <f>IFERROR(VLOOKUP(BX1,$B$16:$AW$25,$T$13,FALSE),0)</f>
        <v>0</v>
      </c>
      <c r="CA2" s="84">
        <f>IFERROR(VLOOKUP(BX1,$B$16:$AW$25,$N$13,FALSE),0)</f>
        <v>0</v>
      </c>
      <c r="CB2" s="84">
        <f>IFERROR(VLOOKUP(BX1,$B$16:$AW$25,$O$13,FALSE),0)</f>
        <v>0</v>
      </c>
      <c r="CC2" s="84">
        <f>IFERROR(VLOOKUP(BX1,$B$16:$AW$25,$P$13,FALSE),0)</f>
        <v>0</v>
      </c>
      <c r="CD2" s="85">
        <f>IFERROR(VLOOKUP(BX1,$B$16:$AW$25,$Q$13,FALSE),0)</f>
        <v>0</v>
      </c>
      <c r="CE2" s="83">
        <f>IFERROR(VLOOKUP(CE1,$B$16:$AW$25,$S$13,FALSE),0)</f>
        <v>0</v>
      </c>
      <c r="CF2" s="84">
        <f>IFERROR(VLOOKUP(CE1,$B$16:$AW$25,$M$13,FALSE),0)</f>
        <v>0</v>
      </c>
      <c r="CG2" s="84">
        <f>IFERROR(VLOOKUP(CE1,$B$16:$AW$25,$T$13,FALSE),0)</f>
        <v>0</v>
      </c>
      <c r="CH2" s="84">
        <f>IFERROR(VLOOKUP(CE1,$B$16:$AW$25,$N$13,FALSE),0)</f>
        <v>0</v>
      </c>
      <c r="CI2" s="84">
        <f>IFERROR(VLOOKUP(CE1,$B$16:$AW$25,$O$13,FALSE),0)</f>
        <v>0</v>
      </c>
      <c r="CJ2" s="84">
        <f>IFERROR(VLOOKUP(CE1,$B$16:$AW$25,$P$13,FALSE),0)</f>
        <v>0</v>
      </c>
      <c r="CK2" s="85">
        <f>IFERROR(VLOOKUP(CE1,$B$16:$AW$25,$Q$13,FALSE),0)</f>
        <v>0</v>
      </c>
      <c r="CL2" s="83">
        <f>IFERROR(VLOOKUP(CL1,$B$16:$AW$25,$S$13,FALSE),0)</f>
        <v>0</v>
      </c>
      <c r="CM2" s="84">
        <f>IFERROR(VLOOKUP(CL1,$B$16:$AW$25,$M$13,FALSE),0)</f>
        <v>0</v>
      </c>
      <c r="CN2" s="84">
        <f>IFERROR(VLOOKUP(CL1,$B$16:$AW$25,$T$13,FALSE),0)</f>
        <v>0</v>
      </c>
      <c r="CO2" s="84">
        <f>IFERROR(VLOOKUP(CL1,$B$16:$AW$25,$N$13,FALSE),0)</f>
        <v>0</v>
      </c>
      <c r="CP2" s="84">
        <f>IFERROR(VLOOKUP(CL1,$B$16:$AW$25,$O$13,FALSE),0)</f>
        <v>0</v>
      </c>
      <c r="CQ2" s="84">
        <f>IFERROR(VLOOKUP(CL1,$B$16:$AW$25,$P$13,FALSE),0)</f>
        <v>0</v>
      </c>
      <c r="CR2" s="85">
        <f>IFERROR(VLOOKUP(CL1,$B$16:$AW$25,$Q$13,FALSE),0)</f>
        <v>0</v>
      </c>
      <c r="CS2" s="83">
        <f>IFERROR(VLOOKUP(CS1,$B$16:$AW$25,$S$13,FALSE),0)</f>
        <v>0</v>
      </c>
      <c r="CT2" s="84">
        <f>IFERROR(VLOOKUP(CS1,$B$16:$AW$25,$M$13,FALSE),0)</f>
        <v>0</v>
      </c>
      <c r="CU2" s="84">
        <f>IFERROR(VLOOKUP(CS1,$B$16:$AW$25,$T$13,FALSE),0)</f>
        <v>0</v>
      </c>
      <c r="CV2" s="84">
        <f>IFERROR(VLOOKUP(CS1,$B$16:$AW$25,$N$13,FALSE),0)</f>
        <v>0</v>
      </c>
      <c r="CW2" s="84">
        <f>IFERROR(VLOOKUP(CS1,$B$16:$AW$25,$O$13,FALSE),0)</f>
        <v>0</v>
      </c>
      <c r="CX2" s="84">
        <f>IFERROR(VLOOKUP(CS1,$B$16:$AW$25,$P$13,FALSE),0)</f>
        <v>0</v>
      </c>
      <c r="CY2" s="85">
        <f>IFERROR(VLOOKUP(CS1,$B$16:$AW$25,$Q$13,FALSE),0)</f>
        <v>0</v>
      </c>
      <c r="CZ2" s="83">
        <f>IFERROR(VLOOKUP(CZ1,$B$16:$AW$25,$S$13,FALSE),0)</f>
        <v>0</v>
      </c>
      <c r="DA2" s="84">
        <f>IFERROR(VLOOKUP(CZ1,$B$16:$AW$25,$M$13,FALSE),0)</f>
        <v>0</v>
      </c>
      <c r="DB2" s="84">
        <f>IFERROR(VLOOKUP(CZ1,$B$16:$AW$25,$T$13,FALSE),0)</f>
        <v>0</v>
      </c>
      <c r="DC2" s="84">
        <f>IFERROR(VLOOKUP(CZ1,$B$16:$AW$25,$N$13,FALSE),0)</f>
        <v>0</v>
      </c>
      <c r="DD2" s="84">
        <f>IFERROR(VLOOKUP(CZ1,$B$16:$AW$25,$O$13,FALSE),0)</f>
        <v>0</v>
      </c>
      <c r="DE2" s="84">
        <f>IFERROR(VLOOKUP(CZ1,$B$16:$AW$25,$P$13,FALSE),0)</f>
        <v>0</v>
      </c>
      <c r="DF2" s="85">
        <f>IFERROR(VLOOKUP(CZ1,$B$16:$AW$25,$Q$13,FALSE),0)</f>
        <v>0</v>
      </c>
      <c r="DG2" s="83">
        <f>IFERROR(VLOOKUP(DG1,$B$16:$AW$25,$S$13,FALSE),0)</f>
        <v>0</v>
      </c>
      <c r="DH2" s="84">
        <f>IFERROR(VLOOKUP(DG1,$B$16:$AW$25,$M$13,FALSE),0)</f>
        <v>0</v>
      </c>
      <c r="DI2" s="84">
        <f>IFERROR(VLOOKUP(DG1,$B$16:$AW$25,$T$13,FALSE),0)</f>
        <v>0</v>
      </c>
      <c r="DJ2" s="84">
        <f>IFERROR(VLOOKUP(DG1,$B$16:$AW$25,$N$13,FALSE),0)</f>
        <v>0</v>
      </c>
      <c r="DK2" s="84">
        <f>IFERROR(VLOOKUP(DG1,$B$16:$AW$25,$O$13,FALSE),0)</f>
        <v>0</v>
      </c>
      <c r="DL2" s="84">
        <f>IFERROR(VLOOKUP(DG1,$B$16:$AW$25,$P$13,FALSE),0)</f>
        <v>0</v>
      </c>
      <c r="DM2" s="85">
        <f>IFERROR(VLOOKUP(DG1,$B$16:$AW$25,$Q$13,FALSE),0)</f>
        <v>0</v>
      </c>
      <c r="DN2" s="83">
        <f>IFERROR(VLOOKUP(DN1,$B$16:$AW$25,$S$13,FALSE),0)</f>
        <v>0</v>
      </c>
      <c r="DO2" s="84">
        <f>IFERROR(VLOOKUP(DN1,$B$16:$AW$25,$M$13,FALSE),0)</f>
        <v>0</v>
      </c>
      <c r="DP2" s="84">
        <f>IFERROR(VLOOKUP(DN1,$B$16:$AW$25,$T$13,FALSE),0)</f>
        <v>0</v>
      </c>
      <c r="DQ2" s="84">
        <f>IFERROR(VLOOKUP(DN1,$B$16:$AW$25,$N$13,FALSE),0)</f>
        <v>0</v>
      </c>
      <c r="DR2" s="84">
        <f>IFERROR(VLOOKUP(DN1,$B$16:$AW$25,$O$13,FALSE),0)</f>
        <v>0</v>
      </c>
      <c r="DS2" s="84">
        <f>IFERROR(VLOOKUP(DN1,$B$16:$AW$25,$P$13,FALSE),0)</f>
        <v>0</v>
      </c>
      <c r="DT2" s="85">
        <f>IFERROR(VLOOKUP(DN1,$B$16:$AW$25,$Q$13,FALSE),0)</f>
        <v>0</v>
      </c>
      <c r="DU2" s="83">
        <f>IFERROR(VLOOKUP(DU1,$B$16:$AW$25,$S$13,FALSE),0)</f>
        <v>0</v>
      </c>
      <c r="DV2" s="84">
        <f>IFERROR(VLOOKUP(DU1,$B$16:$AW$25,$M$13,FALSE),0)</f>
        <v>0</v>
      </c>
      <c r="DW2" s="84">
        <f>IFERROR(VLOOKUP(DU1,$B$16:$AW$25,$T$13,FALSE),0)</f>
        <v>0</v>
      </c>
      <c r="DX2" s="84">
        <f>IFERROR(VLOOKUP(DU1,$B$16:$AW$25,$N$13,FALSE),0)</f>
        <v>0</v>
      </c>
      <c r="DY2" s="84">
        <f>IFERROR(VLOOKUP(DU1,$B$16:$AW$25,$O$13,FALSE),0)</f>
        <v>0</v>
      </c>
      <c r="DZ2" s="84">
        <f>IFERROR(VLOOKUP(DU1,$B$16:$AW$25,$P$13,FALSE),0)</f>
        <v>0</v>
      </c>
      <c r="EA2" s="85">
        <f>IFERROR(VLOOKUP(DU1,$B$16:$AW$25,$Q$13,FALSE),0)</f>
        <v>0</v>
      </c>
      <c r="EB2" s="83">
        <f>IFERROR(VLOOKUP(EB1,$B$16:$AW$25,$S$13,FALSE),0)</f>
        <v>0</v>
      </c>
      <c r="EC2" s="84">
        <f>IFERROR(VLOOKUP(EB1,$B$16:$AW$25,$M$13,FALSE),0)</f>
        <v>0</v>
      </c>
      <c r="ED2" s="84">
        <f>IFERROR(VLOOKUP(EB1,$B$16:$AW$25,$T$13,FALSE),0)</f>
        <v>0</v>
      </c>
      <c r="EE2" s="84">
        <f>IFERROR(VLOOKUP(EB1,$B$16:$AW$25,$N$13,FALSE),0)</f>
        <v>0</v>
      </c>
      <c r="EF2" s="84">
        <f>IFERROR(VLOOKUP(EB1,$B$16:$AW$25,$O$13,FALSE),0)</f>
        <v>0</v>
      </c>
      <c r="EG2" s="84">
        <f>IFERROR(VLOOKUP(EB1,$B$16:$AW$25,$P$13,FALSE),0)</f>
        <v>0</v>
      </c>
      <c r="EH2" s="85">
        <f>IFERROR(VLOOKUP(EB1,$B$16:$AW$25,$Q$13,FALSE),0)</f>
        <v>0</v>
      </c>
      <c r="EI2" s="83">
        <f>IFERROR(VLOOKUP(EI1,$B$16:$AW$25,$S$13,FALSE),0)</f>
        <v>0</v>
      </c>
      <c r="EJ2" s="84">
        <f>IFERROR(VLOOKUP(EI1,$B$16:$AW$25,$M$13,FALSE),0)</f>
        <v>0</v>
      </c>
      <c r="EK2" s="84">
        <f>IFERROR(VLOOKUP(EI1,$B$16:$AW$25,$T$13,FALSE),0)</f>
        <v>0</v>
      </c>
      <c r="EL2" s="84">
        <f>IFERROR(VLOOKUP(EI1,$B$16:$AW$25,$N$13,FALSE),0)</f>
        <v>0</v>
      </c>
      <c r="EM2" s="84">
        <f>IFERROR(VLOOKUP(EI1,$B$16:$AW$25,$O$13,FALSE),0)</f>
        <v>0</v>
      </c>
      <c r="EN2" s="84">
        <f>IFERROR(VLOOKUP(EI1,$B$16:$AW$25,$P$13,FALSE),0)</f>
        <v>0</v>
      </c>
      <c r="EO2" s="85">
        <f>IFERROR(VLOOKUP(EI1,$B$16:$AW$25,$Q$13,FALSE),0)</f>
        <v>0</v>
      </c>
      <c r="EP2" s="83">
        <f>IFERROR(VLOOKUP(EP1,$B$16:$AW$25,$S$13,FALSE),0)</f>
        <v>0</v>
      </c>
      <c r="EQ2" s="84">
        <f>IFERROR(VLOOKUP(EP1,$B$16:$AW$25,$M$13,FALSE),0)</f>
        <v>0</v>
      </c>
      <c r="ER2" s="84">
        <f>IFERROR(VLOOKUP(EP1,$B$16:$AW$25,$T$13,FALSE),0)</f>
        <v>0</v>
      </c>
      <c r="ES2" s="84">
        <f>IFERROR(VLOOKUP(EP1,$B$16:$AW$25,$N$13,FALSE),0)</f>
        <v>0</v>
      </c>
      <c r="ET2" s="84">
        <f>IFERROR(VLOOKUP(EP1,$B$16:$AW$25,$O$13,FALSE),0)</f>
        <v>0</v>
      </c>
      <c r="EU2" s="84">
        <f>IFERROR(VLOOKUP(EP1,$B$16:$AW$25,$P$13,FALSE),0)</f>
        <v>0</v>
      </c>
      <c r="EV2" s="85">
        <f>IFERROR(VLOOKUP(EP1,$B$16:$AW$25,$Q$13,FALSE),0)</f>
        <v>0</v>
      </c>
      <c r="EW2" s="83">
        <f>IFERROR(VLOOKUP(EW1,$B$16:$AW$25,$S$13,FALSE),0)</f>
        <v>0</v>
      </c>
      <c r="EX2" s="84">
        <f>IFERROR(VLOOKUP(EW1,$B$16:$AW$25,$M$13,FALSE),0)</f>
        <v>0</v>
      </c>
      <c r="EY2" s="84">
        <f>IFERROR(VLOOKUP(EW1,$B$16:$AW$25,$T$13,FALSE),0)</f>
        <v>0</v>
      </c>
      <c r="EZ2" s="84">
        <f>IFERROR(VLOOKUP(EW1,$B$16:$AW$25,$N$13,FALSE),0)</f>
        <v>0</v>
      </c>
      <c r="FA2" s="84">
        <f>IFERROR(VLOOKUP(EW1,$B$16:$AW$25,$O$13,FALSE),0)</f>
        <v>0</v>
      </c>
      <c r="FB2" s="84">
        <f>IFERROR(VLOOKUP(EW1,$B$16:$AW$25,$P$13,FALSE),0)</f>
        <v>0</v>
      </c>
      <c r="FC2" s="85">
        <f>IFERROR(VLOOKUP(EW1,$B$16:$AW$25,$Q$13,FALSE),0)</f>
        <v>0</v>
      </c>
      <c r="FD2" s="83">
        <f>IFERROR(VLOOKUP(FD1,$B$16:$AW$25,$S$13,FALSE),0)</f>
        <v>0</v>
      </c>
      <c r="FE2" s="84">
        <f>IFERROR(VLOOKUP(FD1,$B$16:$AW$25,$M$13,FALSE),0)</f>
        <v>0</v>
      </c>
      <c r="FF2" s="84">
        <f>IFERROR(VLOOKUP(FD1,$B$16:$AW$25,$T$13,FALSE),0)</f>
        <v>0</v>
      </c>
      <c r="FG2" s="84">
        <f>IFERROR(VLOOKUP(FD1,$B$16:$AW$25,$N$13,FALSE),0)</f>
        <v>0</v>
      </c>
      <c r="FH2" s="84">
        <f>IFERROR(VLOOKUP(FD1,$B$16:$AW$25,$O$13,FALSE),0)</f>
        <v>0</v>
      </c>
      <c r="FI2" s="84">
        <f>IFERROR(VLOOKUP(FD1,$B$16:$AW$25,$P$13,FALSE),0)</f>
        <v>0</v>
      </c>
      <c r="FJ2" s="85">
        <f>IFERROR(VLOOKUP(FD1,$B$16:$AW$25,$Q$13,FALSE),0)</f>
        <v>0</v>
      </c>
      <c r="FK2" s="83">
        <f>IFERROR(VLOOKUP(FK1,$B$16:$AW$25,$S$13,FALSE),0)</f>
        <v>0</v>
      </c>
      <c r="FL2" s="84">
        <f>IFERROR(VLOOKUP(FK1,$B$16:$AW$25,$M$13,FALSE),0)</f>
        <v>0</v>
      </c>
      <c r="FM2" s="84">
        <f>IFERROR(VLOOKUP(FK1,$B$16:$AW$25,$T$13,FALSE),0)</f>
        <v>0</v>
      </c>
      <c r="FN2" s="84">
        <f>IFERROR(VLOOKUP(FK1,$B$16:$AW$25,$N$13,FALSE),0)</f>
        <v>0</v>
      </c>
      <c r="FO2" s="84">
        <f>IFERROR(VLOOKUP(FK1,$B$16:$AW$25,$O$13,FALSE),0)</f>
        <v>0</v>
      </c>
      <c r="FP2" s="84">
        <f>IFERROR(VLOOKUP(FK1,$B$16:$AW$25,$P$13,FALSE),0)</f>
        <v>0</v>
      </c>
      <c r="FQ2" s="85">
        <f>IFERROR(VLOOKUP(FK1,$B$16:$AW$25,$Q$13,FALSE),0)</f>
        <v>0</v>
      </c>
      <c r="FR2" s="83">
        <f>IFERROR(VLOOKUP(FR1,$B$16:$AW$25,$S$13,FALSE),0)</f>
        <v>0</v>
      </c>
      <c r="FS2" s="84">
        <f>IFERROR(VLOOKUP(FR1,$B$16:$AW$25,$M$13,FALSE),0)</f>
        <v>0</v>
      </c>
      <c r="FT2" s="84">
        <f>IFERROR(VLOOKUP(FR1,$B$16:$AW$25,$T$13,FALSE),0)</f>
        <v>0</v>
      </c>
      <c r="FU2" s="84">
        <f>IFERROR(VLOOKUP(FR1,$B$16:$AW$25,$N$13,FALSE),0)</f>
        <v>0</v>
      </c>
      <c r="FV2" s="84">
        <f>IFERROR(VLOOKUP(FR1,$B$16:$AW$25,$O$13,FALSE),0)</f>
        <v>0</v>
      </c>
      <c r="FW2" s="84">
        <f>IFERROR(VLOOKUP(FR1,$B$16:$AW$25,$P$13,FALSE),0)</f>
        <v>0</v>
      </c>
      <c r="FX2" s="85">
        <f>IFERROR(VLOOKUP(FR1,$B$16:$AW$25,$Q$13,FALSE),0)</f>
        <v>0</v>
      </c>
      <c r="FY2" s="83">
        <f>IFERROR(VLOOKUP(FY1,$B$16:$AW$25,$S$13,FALSE),0)</f>
        <v>0</v>
      </c>
      <c r="FZ2" s="84">
        <f>IFERROR(VLOOKUP(FY1,$B$16:$AW$25,$M$13,FALSE),0)</f>
        <v>0</v>
      </c>
      <c r="GA2" s="84">
        <f>IFERROR(VLOOKUP(FY1,$B$16:$AW$25,$T$13,FALSE),0)</f>
        <v>0</v>
      </c>
      <c r="GB2" s="84">
        <f>IFERROR(VLOOKUP(FY1,$B$16:$AW$25,$N$13,FALSE),0)</f>
        <v>0</v>
      </c>
      <c r="GC2" s="84">
        <f>IFERROR(VLOOKUP(FY1,$B$16:$AW$25,$O$13,FALSE),0)</f>
        <v>0</v>
      </c>
      <c r="GD2" s="84">
        <f>IFERROR(VLOOKUP(FY1,$B$16:$AW$25,$P$13,FALSE),0)</f>
        <v>0</v>
      </c>
      <c r="GE2" s="85">
        <f>IFERROR(VLOOKUP(FY1,$B$16:$AW$25,$Q$13,FALSE),0)</f>
        <v>0</v>
      </c>
      <c r="GF2" s="83">
        <f>IFERROR(VLOOKUP(GF1,$B$16:$AW$25,$S$13,FALSE),0)</f>
        <v>0</v>
      </c>
      <c r="GG2" s="84">
        <f>IFERROR(VLOOKUP(GF1,$B$16:$AW$25,$M$13,FALSE),0)</f>
        <v>0</v>
      </c>
      <c r="GH2" s="84">
        <f>IFERROR(VLOOKUP(GF1,$B$16:$AW$25,$T$13,FALSE),0)</f>
        <v>0</v>
      </c>
      <c r="GI2" s="84">
        <f>IFERROR(VLOOKUP(GF1,$B$16:$AW$25,$N$13,FALSE),0)</f>
        <v>0</v>
      </c>
      <c r="GJ2" s="84">
        <f>IFERROR(VLOOKUP(GF1,$B$16:$AW$25,$O$13,FALSE),0)</f>
        <v>0</v>
      </c>
      <c r="GK2" s="84">
        <f>IFERROR(VLOOKUP(GF1,$B$16:$AW$25,$P$13,FALSE),0)</f>
        <v>0</v>
      </c>
      <c r="GL2" s="85">
        <f>IFERROR(VLOOKUP(GF1,$B$16:$AW$25,$Q$13,FALSE),0)</f>
        <v>0</v>
      </c>
      <c r="GM2" s="83">
        <f>IFERROR(VLOOKUP(GM1,$B$16:$AW$25,$S$13,FALSE),0)</f>
        <v>0</v>
      </c>
      <c r="GN2" s="84">
        <f>IFERROR(VLOOKUP(GM1,$B$16:$AW$25,$M$13,FALSE),0)</f>
        <v>0</v>
      </c>
      <c r="GO2" s="84">
        <f>IFERROR(VLOOKUP(GM1,$B$16:$AW$25,$T$13,FALSE),0)</f>
        <v>0</v>
      </c>
      <c r="GP2" s="84">
        <f>IFERROR(VLOOKUP(GM1,$B$16:$AW$25,$N$13,FALSE),0)</f>
        <v>0</v>
      </c>
      <c r="GQ2" s="84">
        <f>IFERROR(VLOOKUP(GM1,$B$16:$AW$25,$O$13,FALSE),0)</f>
        <v>0</v>
      </c>
      <c r="GR2" s="84">
        <f>IFERROR(VLOOKUP(GM1,$B$16:$AW$25,$P$13,FALSE),0)</f>
        <v>0</v>
      </c>
      <c r="GS2" s="85">
        <f>IFERROR(VLOOKUP(GM1,$B$16:$AW$25,$Q$13,FALSE),0)</f>
        <v>0</v>
      </c>
      <c r="GT2" s="83">
        <f>IFERROR(VLOOKUP(GT1,$B$16:$AW$25,$S$13,FALSE),0)</f>
        <v>0</v>
      </c>
      <c r="GU2" s="84">
        <f>IFERROR(VLOOKUP(GT1,$B$16:$AW$25,$M$13,FALSE),0)</f>
        <v>0</v>
      </c>
      <c r="GV2" s="84">
        <f>IFERROR(VLOOKUP(GT1,$B$16:$AW$25,$T$13,FALSE),0)</f>
        <v>0</v>
      </c>
      <c r="GW2" s="84">
        <f>IFERROR(VLOOKUP(GT1,$B$16:$AW$25,$N$13,FALSE),0)</f>
        <v>0</v>
      </c>
      <c r="GX2" s="84">
        <f>IFERROR(VLOOKUP(GT1,$B$16:$AW$25,$O$13,FALSE),0)</f>
        <v>0</v>
      </c>
      <c r="GY2" s="84">
        <f>IFERROR(VLOOKUP(GT1,$B$16:$AW$25,$P$13,FALSE),0)</f>
        <v>0</v>
      </c>
      <c r="GZ2" s="85">
        <f>IFERROR(VLOOKUP(GT1,$B$16:$AW$25,$Q$13,FALSE),0)</f>
        <v>0</v>
      </c>
      <c r="HA2" s="83">
        <f>IFERROR(VLOOKUP(HA1,$B$16:$AW$25,$S$13,FALSE),0)</f>
        <v>0</v>
      </c>
      <c r="HB2" s="84">
        <f>IFERROR(VLOOKUP(HA1,$B$16:$AW$25,$M$13,FALSE),0)</f>
        <v>0</v>
      </c>
      <c r="HC2" s="84">
        <f>IFERROR(VLOOKUP(HA1,$B$16:$AW$25,$T$13,FALSE),0)</f>
        <v>0</v>
      </c>
      <c r="HD2" s="84">
        <f>IFERROR(VLOOKUP(HA1,$B$16:$AW$25,$N$13,FALSE),0)</f>
        <v>0</v>
      </c>
      <c r="HE2" s="84">
        <f>IFERROR(VLOOKUP(HA1,$B$16:$AW$25,$O$13,FALSE),0)</f>
        <v>0</v>
      </c>
      <c r="HF2" s="84">
        <f>IFERROR(VLOOKUP(HA1,$B$16:$AW$25,$P$13,FALSE),0)</f>
        <v>0</v>
      </c>
      <c r="HG2" s="85">
        <f>IFERROR(VLOOKUP(HA1,$B$16:$AW$25,$Q$13,FALSE),0)</f>
        <v>0</v>
      </c>
      <c r="HH2" s="83">
        <f>IFERROR(VLOOKUP(HH1,$B$16:$AW$25,$S$13,FALSE),0)</f>
        <v>0</v>
      </c>
      <c r="HI2" s="84">
        <f>IFERROR(VLOOKUP(HH1,$B$16:$AW$25,$M$13,FALSE),0)</f>
        <v>0</v>
      </c>
      <c r="HJ2" s="84">
        <f>IFERROR(VLOOKUP(HH1,$B$16:$AW$25,$T$13,FALSE),0)</f>
        <v>0</v>
      </c>
      <c r="HK2" s="84">
        <f>IFERROR(VLOOKUP(HH1,$B$16:$AW$25,$N$13,FALSE),0)</f>
        <v>0</v>
      </c>
      <c r="HL2" s="84">
        <f>IFERROR(VLOOKUP(HH1,$B$16:$AW$25,$O$13,FALSE),0)</f>
        <v>0</v>
      </c>
      <c r="HM2" s="84">
        <f>IFERROR(VLOOKUP(HH1,$B$16:$AW$25,$P$13,FALSE),0)</f>
        <v>0</v>
      </c>
      <c r="HN2" s="85">
        <f>IFERROR(VLOOKUP(HH1,$B$16:$AW$25,$Q$13,FALSE),0)</f>
        <v>0</v>
      </c>
      <c r="HO2" s="83">
        <f>IFERROR(VLOOKUP(HO1,$B$16:$AW$25,$S$13,FALSE),0)</f>
        <v>0</v>
      </c>
      <c r="HP2" s="84">
        <f>IFERROR(VLOOKUP(HO1,$B$16:$AW$25,$M$13,FALSE),0)</f>
        <v>0</v>
      </c>
      <c r="HQ2" s="84">
        <f>IFERROR(VLOOKUP(HO1,$B$16:$AW$25,$T$13,FALSE),0)</f>
        <v>0</v>
      </c>
      <c r="HR2" s="84">
        <f>IFERROR(VLOOKUP(HO1,$B$16:$AW$25,$N$13,FALSE),0)</f>
        <v>0</v>
      </c>
      <c r="HS2" s="84">
        <f>IFERROR(VLOOKUP(HO1,$B$16:$AW$25,$O$13,FALSE),0)</f>
        <v>0</v>
      </c>
      <c r="HT2" s="84">
        <f>IFERROR(VLOOKUP(HO1,$B$16:$AW$25,$P$13,FALSE),0)</f>
        <v>0</v>
      </c>
      <c r="HU2" s="85">
        <f>IFERROR(VLOOKUP(HO1,$B$16:$AW$25,$Q$13,FALSE),0)</f>
        <v>0</v>
      </c>
      <c r="HV2" s="83">
        <f>IFERROR(VLOOKUP(HV1,$B$16:$AW$25,$S$13,FALSE),0)</f>
        <v>0</v>
      </c>
      <c r="HW2" s="84">
        <f>IFERROR(VLOOKUP(HV1,$B$16:$AW$25,$M$13,FALSE),0)</f>
        <v>0</v>
      </c>
      <c r="HX2" s="84">
        <f>IFERROR(VLOOKUP(HV1,$B$16:$AW$25,$T$13,FALSE),0)</f>
        <v>0</v>
      </c>
      <c r="HY2" s="84">
        <f>IFERROR(VLOOKUP(HV1,$B$16:$AW$25,$N$13,FALSE),0)</f>
        <v>0</v>
      </c>
      <c r="HZ2" s="84">
        <f>IFERROR(VLOOKUP(HV1,$B$16:$AW$25,$O$13,FALSE),0)</f>
        <v>0</v>
      </c>
      <c r="IA2" s="84">
        <f>IFERROR(VLOOKUP(HV1,$B$16:$AW$25,$P$13,FALSE),0)</f>
        <v>0</v>
      </c>
      <c r="IB2" s="85">
        <f>IFERROR(VLOOKUP(HV1,$B$16:$AW$25,$Q$13,FALSE),0)</f>
        <v>0</v>
      </c>
      <c r="IC2" s="80"/>
      <c r="ID2" s="80"/>
    </row>
    <row r="3" spans="1:238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X3" s="1">
        <v>1</v>
      </c>
      <c r="AY3" s="1">
        <f>AX3+1</f>
        <v>2</v>
      </c>
      <c r="AZ3" s="1">
        <f t="shared" ref="AZ3:DK3" si="0">AY3+1</f>
        <v>3</v>
      </c>
      <c r="BA3" s="1">
        <f t="shared" si="0"/>
        <v>4</v>
      </c>
      <c r="BB3" s="1">
        <f t="shared" si="0"/>
        <v>5</v>
      </c>
      <c r="BC3" s="86">
        <f t="shared" si="0"/>
        <v>6</v>
      </c>
      <c r="BD3" s="1">
        <f t="shared" si="0"/>
        <v>7</v>
      </c>
      <c r="BE3" s="1">
        <f t="shared" si="0"/>
        <v>8</v>
      </c>
      <c r="BF3" s="1">
        <f t="shared" si="0"/>
        <v>9</v>
      </c>
      <c r="BG3" s="1">
        <f t="shared" si="0"/>
        <v>10</v>
      </c>
      <c r="BH3" s="1">
        <f t="shared" si="0"/>
        <v>11</v>
      </c>
      <c r="BI3" s="87">
        <f t="shared" si="0"/>
        <v>12</v>
      </c>
      <c r="BJ3" s="86">
        <f t="shared" si="0"/>
        <v>13</v>
      </c>
      <c r="BK3" s="1">
        <f t="shared" si="0"/>
        <v>14</v>
      </c>
      <c r="BL3" s="1">
        <f t="shared" si="0"/>
        <v>15</v>
      </c>
      <c r="BM3" s="1">
        <f t="shared" si="0"/>
        <v>16</v>
      </c>
      <c r="BN3" s="1">
        <f t="shared" si="0"/>
        <v>17</v>
      </c>
      <c r="BO3" s="1">
        <f t="shared" si="0"/>
        <v>18</v>
      </c>
      <c r="BP3" s="87">
        <f t="shared" si="0"/>
        <v>19</v>
      </c>
      <c r="BQ3" s="86">
        <f t="shared" si="0"/>
        <v>20</v>
      </c>
      <c r="BR3" s="1">
        <f t="shared" si="0"/>
        <v>21</v>
      </c>
      <c r="BS3" s="1">
        <f t="shared" si="0"/>
        <v>22</v>
      </c>
      <c r="BT3" s="1">
        <f t="shared" si="0"/>
        <v>23</v>
      </c>
      <c r="BU3" s="1">
        <f t="shared" si="0"/>
        <v>24</v>
      </c>
      <c r="BV3" s="1">
        <f t="shared" si="0"/>
        <v>25</v>
      </c>
      <c r="BW3" s="87">
        <f t="shared" si="0"/>
        <v>26</v>
      </c>
      <c r="BX3" s="86">
        <f t="shared" si="0"/>
        <v>27</v>
      </c>
      <c r="BY3" s="1">
        <f t="shared" si="0"/>
        <v>28</v>
      </c>
      <c r="BZ3" s="1">
        <f t="shared" si="0"/>
        <v>29</v>
      </c>
      <c r="CA3" s="1">
        <f t="shared" si="0"/>
        <v>30</v>
      </c>
      <c r="CB3" s="1">
        <f t="shared" si="0"/>
        <v>31</v>
      </c>
      <c r="CC3" s="1">
        <f t="shared" si="0"/>
        <v>32</v>
      </c>
      <c r="CD3" s="87">
        <f t="shared" si="0"/>
        <v>33</v>
      </c>
      <c r="CE3" s="86">
        <f t="shared" si="0"/>
        <v>34</v>
      </c>
      <c r="CF3" s="1">
        <f t="shared" si="0"/>
        <v>35</v>
      </c>
      <c r="CG3" s="1">
        <f t="shared" si="0"/>
        <v>36</v>
      </c>
      <c r="CH3" s="1">
        <f t="shared" si="0"/>
        <v>37</v>
      </c>
      <c r="CI3" s="1">
        <f t="shared" si="0"/>
        <v>38</v>
      </c>
      <c r="CJ3" s="1">
        <f t="shared" si="0"/>
        <v>39</v>
      </c>
      <c r="CK3" s="87">
        <f t="shared" si="0"/>
        <v>40</v>
      </c>
      <c r="CL3" s="86">
        <f t="shared" si="0"/>
        <v>41</v>
      </c>
      <c r="CM3" s="1">
        <f t="shared" si="0"/>
        <v>42</v>
      </c>
      <c r="CN3" s="1">
        <f t="shared" si="0"/>
        <v>43</v>
      </c>
      <c r="CO3" s="1">
        <f t="shared" si="0"/>
        <v>44</v>
      </c>
      <c r="CP3" s="1">
        <f t="shared" si="0"/>
        <v>45</v>
      </c>
      <c r="CQ3" s="1">
        <f t="shared" si="0"/>
        <v>46</v>
      </c>
      <c r="CR3" s="87">
        <f t="shared" si="0"/>
        <v>47</v>
      </c>
      <c r="CS3" s="86">
        <f t="shared" si="0"/>
        <v>48</v>
      </c>
      <c r="CT3" s="1">
        <f t="shared" si="0"/>
        <v>49</v>
      </c>
      <c r="CU3" s="1">
        <f t="shared" si="0"/>
        <v>50</v>
      </c>
      <c r="CV3" s="1">
        <f t="shared" si="0"/>
        <v>51</v>
      </c>
      <c r="CW3" s="1">
        <f t="shared" si="0"/>
        <v>52</v>
      </c>
      <c r="CX3" s="1">
        <f t="shared" si="0"/>
        <v>53</v>
      </c>
      <c r="CY3" s="87">
        <f t="shared" si="0"/>
        <v>54</v>
      </c>
      <c r="CZ3" s="86">
        <f t="shared" si="0"/>
        <v>55</v>
      </c>
      <c r="DA3" s="1">
        <f t="shared" si="0"/>
        <v>56</v>
      </c>
      <c r="DB3" s="1">
        <f t="shared" si="0"/>
        <v>57</v>
      </c>
      <c r="DC3" s="1">
        <f t="shared" si="0"/>
        <v>58</v>
      </c>
      <c r="DD3" s="1">
        <f t="shared" si="0"/>
        <v>59</v>
      </c>
      <c r="DE3" s="1">
        <f t="shared" si="0"/>
        <v>60</v>
      </c>
      <c r="DF3" s="87">
        <f t="shared" si="0"/>
        <v>61</v>
      </c>
      <c r="DG3" s="86">
        <f t="shared" si="0"/>
        <v>62</v>
      </c>
      <c r="DH3" s="1">
        <f t="shared" si="0"/>
        <v>63</v>
      </c>
      <c r="DI3" s="1">
        <f t="shared" si="0"/>
        <v>64</v>
      </c>
      <c r="DJ3" s="1">
        <f t="shared" si="0"/>
        <v>65</v>
      </c>
      <c r="DK3" s="1">
        <f t="shared" si="0"/>
        <v>66</v>
      </c>
      <c r="DL3" s="1">
        <f t="shared" ref="DL3:FW3" si="1">DK3+1</f>
        <v>67</v>
      </c>
      <c r="DM3" s="87">
        <f t="shared" si="1"/>
        <v>68</v>
      </c>
      <c r="DN3" s="86">
        <f t="shared" si="1"/>
        <v>69</v>
      </c>
      <c r="DO3" s="1">
        <f t="shared" si="1"/>
        <v>70</v>
      </c>
      <c r="DP3" s="1">
        <f t="shared" si="1"/>
        <v>71</v>
      </c>
      <c r="DQ3" s="1">
        <f t="shared" si="1"/>
        <v>72</v>
      </c>
      <c r="DR3" s="1">
        <f t="shared" si="1"/>
        <v>73</v>
      </c>
      <c r="DS3" s="1">
        <f t="shared" si="1"/>
        <v>74</v>
      </c>
      <c r="DT3" s="87">
        <f t="shared" si="1"/>
        <v>75</v>
      </c>
      <c r="DU3" s="86">
        <f t="shared" si="1"/>
        <v>76</v>
      </c>
      <c r="DV3" s="1">
        <f t="shared" si="1"/>
        <v>77</v>
      </c>
      <c r="DW3" s="1">
        <f t="shared" si="1"/>
        <v>78</v>
      </c>
      <c r="DX3" s="1">
        <f t="shared" si="1"/>
        <v>79</v>
      </c>
      <c r="DY3" s="1">
        <f t="shared" si="1"/>
        <v>80</v>
      </c>
      <c r="DZ3" s="1">
        <f t="shared" si="1"/>
        <v>81</v>
      </c>
      <c r="EA3" s="87">
        <f t="shared" si="1"/>
        <v>82</v>
      </c>
      <c r="EB3" s="86">
        <f t="shared" si="1"/>
        <v>83</v>
      </c>
      <c r="EC3" s="1">
        <f t="shared" si="1"/>
        <v>84</v>
      </c>
      <c r="ED3" s="1">
        <f t="shared" si="1"/>
        <v>85</v>
      </c>
      <c r="EE3" s="1">
        <f t="shared" si="1"/>
        <v>86</v>
      </c>
      <c r="EF3" s="1">
        <f t="shared" si="1"/>
        <v>87</v>
      </c>
      <c r="EG3" s="1">
        <f t="shared" si="1"/>
        <v>88</v>
      </c>
      <c r="EH3" s="87">
        <f t="shared" si="1"/>
        <v>89</v>
      </c>
      <c r="EI3" s="86">
        <f t="shared" si="1"/>
        <v>90</v>
      </c>
      <c r="EJ3" s="1">
        <f t="shared" si="1"/>
        <v>91</v>
      </c>
      <c r="EK3" s="1">
        <f t="shared" si="1"/>
        <v>92</v>
      </c>
      <c r="EL3" s="1">
        <f t="shared" si="1"/>
        <v>93</v>
      </c>
      <c r="EM3" s="1">
        <f t="shared" si="1"/>
        <v>94</v>
      </c>
      <c r="EN3" s="1">
        <f t="shared" si="1"/>
        <v>95</v>
      </c>
      <c r="EO3" s="87">
        <f t="shared" si="1"/>
        <v>96</v>
      </c>
      <c r="EP3" s="86">
        <f t="shared" si="1"/>
        <v>97</v>
      </c>
      <c r="EQ3" s="1">
        <f t="shared" si="1"/>
        <v>98</v>
      </c>
      <c r="ER3" s="1">
        <f t="shared" si="1"/>
        <v>99</v>
      </c>
      <c r="ES3" s="1">
        <f t="shared" si="1"/>
        <v>100</v>
      </c>
      <c r="ET3" s="1">
        <f t="shared" si="1"/>
        <v>101</v>
      </c>
      <c r="EU3" s="1">
        <f t="shared" si="1"/>
        <v>102</v>
      </c>
      <c r="EV3" s="87">
        <f t="shared" si="1"/>
        <v>103</v>
      </c>
      <c r="EW3" s="86">
        <f t="shared" si="1"/>
        <v>104</v>
      </c>
      <c r="EX3" s="1">
        <f t="shared" si="1"/>
        <v>105</v>
      </c>
      <c r="EY3" s="1">
        <f t="shared" si="1"/>
        <v>106</v>
      </c>
      <c r="EZ3" s="1">
        <f t="shared" si="1"/>
        <v>107</v>
      </c>
      <c r="FA3" s="1">
        <f t="shared" si="1"/>
        <v>108</v>
      </c>
      <c r="FB3" s="1">
        <f t="shared" si="1"/>
        <v>109</v>
      </c>
      <c r="FC3" s="87">
        <f t="shared" si="1"/>
        <v>110</v>
      </c>
      <c r="FD3" s="86">
        <f t="shared" si="1"/>
        <v>111</v>
      </c>
      <c r="FE3" s="1">
        <f t="shared" si="1"/>
        <v>112</v>
      </c>
      <c r="FF3" s="1">
        <f t="shared" si="1"/>
        <v>113</v>
      </c>
      <c r="FG3" s="1">
        <f t="shared" si="1"/>
        <v>114</v>
      </c>
      <c r="FH3" s="1">
        <f t="shared" si="1"/>
        <v>115</v>
      </c>
      <c r="FI3" s="1">
        <f t="shared" si="1"/>
        <v>116</v>
      </c>
      <c r="FJ3" s="87">
        <f t="shared" si="1"/>
        <v>117</v>
      </c>
      <c r="FK3" s="86">
        <f t="shared" si="1"/>
        <v>118</v>
      </c>
      <c r="FL3" s="1">
        <f t="shared" si="1"/>
        <v>119</v>
      </c>
      <c r="FM3" s="1">
        <f t="shared" si="1"/>
        <v>120</v>
      </c>
      <c r="FN3" s="1">
        <f t="shared" si="1"/>
        <v>121</v>
      </c>
      <c r="FO3" s="1">
        <f t="shared" si="1"/>
        <v>122</v>
      </c>
      <c r="FP3" s="1">
        <f t="shared" si="1"/>
        <v>123</v>
      </c>
      <c r="FQ3" s="87">
        <f t="shared" si="1"/>
        <v>124</v>
      </c>
      <c r="FR3" s="86">
        <f t="shared" si="1"/>
        <v>125</v>
      </c>
      <c r="FS3" s="1">
        <f t="shared" si="1"/>
        <v>126</v>
      </c>
      <c r="FT3" s="1">
        <f t="shared" si="1"/>
        <v>127</v>
      </c>
      <c r="FU3" s="1">
        <f t="shared" si="1"/>
        <v>128</v>
      </c>
      <c r="FV3" s="1">
        <f t="shared" si="1"/>
        <v>129</v>
      </c>
      <c r="FW3" s="1">
        <f t="shared" si="1"/>
        <v>130</v>
      </c>
      <c r="FX3" s="87">
        <f t="shared" ref="FX3:IB3" si="2">FW3+1</f>
        <v>131</v>
      </c>
      <c r="FY3" s="86">
        <f t="shared" si="2"/>
        <v>132</v>
      </c>
      <c r="FZ3" s="1">
        <f t="shared" si="2"/>
        <v>133</v>
      </c>
      <c r="GA3" s="1">
        <f t="shared" si="2"/>
        <v>134</v>
      </c>
      <c r="GB3" s="1">
        <f t="shared" si="2"/>
        <v>135</v>
      </c>
      <c r="GC3" s="1">
        <f t="shared" si="2"/>
        <v>136</v>
      </c>
      <c r="GD3" s="1">
        <f t="shared" si="2"/>
        <v>137</v>
      </c>
      <c r="GE3" s="87">
        <f t="shared" si="2"/>
        <v>138</v>
      </c>
      <c r="GF3" s="86">
        <f t="shared" si="2"/>
        <v>139</v>
      </c>
      <c r="GG3" s="1">
        <f t="shared" si="2"/>
        <v>140</v>
      </c>
      <c r="GH3" s="1">
        <f t="shared" si="2"/>
        <v>141</v>
      </c>
      <c r="GI3" s="1">
        <f t="shared" si="2"/>
        <v>142</v>
      </c>
      <c r="GJ3" s="1">
        <f t="shared" si="2"/>
        <v>143</v>
      </c>
      <c r="GK3" s="1">
        <f t="shared" si="2"/>
        <v>144</v>
      </c>
      <c r="GL3" s="87">
        <f t="shared" si="2"/>
        <v>145</v>
      </c>
      <c r="GM3" s="86">
        <f t="shared" si="2"/>
        <v>146</v>
      </c>
      <c r="GN3" s="1">
        <f t="shared" si="2"/>
        <v>147</v>
      </c>
      <c r="GO3" s="1">
        <f t="shared" si="2"/>
        <v>148</v>
      </c>
      <c r="GP3" s="1">
        <f t="shared" si="2"/>
        <v>149</v>
      </c>
      <c r="GQ3" s="1">
        <f t="shared" si="2"/>
        <v>150</v>
      </c>
      <c r="GR3" s="1">
        <f t="shared" si="2"/>
        <v>151</v>
      </c>
      <c r="GS3" s="87">
        <f t="shared" si="2"/>
        <v>152</v>
      </c>
      <c r="GT3" s="86">
        <f t="shared" si="2"/>
        <v>153</v>
      </c>
      <c r="GU3" s="1">
        <f t="shared" si="2"/>
        <v>154</v>
      </c>
      <c r="GV3" s="1">
        <f t="shared" si="2"/>
        <v>155</v>
      </c>
      <c r="GW3" s="1">
        <f t="shared" si="2"/>
        <v>156</v>
      </c>
      <c r="GX3" s="1">
        <f t="shared" si="2"/>
        <v>157</v>
      </c>
      <c r="GY3" s="1">
        <f t="shared" si="2"/>
        <v>158</v>
      </c>
      <c r="GZ3" s="87">
        <f t="shared" si="2"/>
        <v>159</v>
      </c>
      <c r="HA3" s="86">
        <f t="shared" si="2"/>
        <v>160</v>
      </c>
      <c r="HB3" s="1">
        <f t="shared" si="2"/>
        <v>161</v>
      </c>
      <c r="HC3" s="1">
        <f t="shared" si="2"/>
        <v>162</v>
      </c>
      <c r="HD3" s="1">
        <f t="shared" si="2"/>
        <v>163</v>
      </c>
      <c r="HE3" s="1">
        <f t="shared" si="2"/>
        <v>164</v>
      </c>
      <c r="HF3" s="1">
        <f t="shared" si="2"/>
        <v>165</v>
      </c>
      <c r="HG3" s="87">
        <f t="shared" si="2"/>
        <v>166</v>
      </c>
      <c r="HH3" s="86">
        <f t="shared" si="2"/>
        <v>167</v>
      </c>
      <c r="HI3" s="1">
        <f t="shared" si="2"/>
        <v>168</v>
      </c>
      <c r="HJ3" s="1">
        <f t="shared" si="2"/>
        <v>169</v>
      </c>
      <c r="HK3" s="1">
        <f t="shared" si="2"/>
        <v>170</v>
      </c>
      <c r="HL3" s="1">
        <f t="shared" si="2"/>
        <v>171</v>
      </c>
      <c r="HM3" s="1">
        <f t="shared" si="2"/>
        <v>172</v>
      </c>
      <c r="HN3" s="87">
        <f t="shared" si="2"/>
        <v>173</v>
      </c>
      <c r="HO3" s="86">
        <f t="shared" si="2"/>
        <v>174</v>
      </c>
      <c r="HP3" s="1">
        <f t="shared" si="2"/>
        <v>175</v>
      </c>
      <c r="HQ3" s="1">
        <f t="shared" si="2"/>
        <v>176</v>
      </c>
      <c r="HR3" s="1">
        <f t="shared" si="2"/>
        <v>177</v>
      </c>
      <c r="HS3" s="1">
        <f t="shared" si="2"/>
        <v>178</v>
      </c>
      <c r="HT3" s="1">
        <f t="shared" si="2"/>
        <v>179</v>
      </c>
      <c r="HU3" s="87">
        <f t="shared" si="2"/>
        <v>180</v>
      </c>
      <c r="HV3" s="86">
        <f t="shared" si="2"/>
        <v>181</v>
      </c>
      <c r="HW3" s="1">
        <f t="shared" si="2"/>
        <v>182</v>
      </c>
      <c r="HX3" s="1">
        <f t="shared" si="2"/>
        <v>183</v>
      </c>
      <c r="HY3" s="1">
        <f t="shared" si="2"/>
        <v>184</v>
      </c>
      <c r="HZ3" s="1">
        <f t="shared" si="2"/>
        <v>185</v>
      </c>
      <c r="IA3" s="1">
        <f t="shared" si="2"/>
        <v>186</v>
      </c>
      <c r="IB3" s="87">
        <f t="shared" si="2"/>
        <v>187</v>
      </c>
    </row>
    <row r="4" spans="1:238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X4" s="80"/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  <c r="HO4" s="371" t="s">
        <v>189</v>
      </c>
      <c r="HP4" s="373" t="s">
        <v>191</v>
      </c>
      <c r="HQ4" s="373" t="s">
        <v>192</v>
      </c>
      <c r="HR4" s="373" t="s">
        <v>193</v>
      </c>
      <c r="HS4" s="373" t="s">
        <v>194</v>
      </c>
      <c r="HT4" s="373" t="s">
        <v>13</v>
      </c>
      <c r="HU4" s="387" t="s">
        <v>14</v>
      </c>
      <c r="HV4" s="371" t="s">
        <v>189</v>
      </c>
      <c r="HW4" s="373" t="s">
        <v>191</v>
      </c>
      <c r="HX4" s="373" t="s">
        <v>192</v>
      </c>
      <c r="HY4" s="373" t="s">
        <v>193</v>
      </c>
      <c r="HZ4" s="373" t="s">
        <v>194</v>
      </c>
      <c r="IA4" s="373" t="s">
        <v>13</v>
      </c>
      <c r="IB4" s="387" t="s">
        <v>14</v>
      </c>
    </row>
    <row r="5" spans="1:238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  <c r="HO5" s="371"/>
      <c r="HP5" s="373"/>
      <c r="HQ5" s="373"/>
      <c r="HR5" s="373"/>
      <c r="HS5" s="373"/>
      <c r="HT5" s="373"/>
      <c r="HU5" s="387"/>
      <c r="HV5" s="371"/>
      <c r="HW5" s="373"/>
      <c r="HX5" s="373"/>
      <c r="HY5" s="373"/>
      <c r="HZ5" s="373"/>
      <c r="IA5" s="373"/>
      <c r="IB5" s="387"/>
    </row>
    <row r="6" spans="1:238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  <c r="HO6" s="372"/>
      <c r="HP6" s="374"/>
      <c r="HQ6" s="374"/>
      <c r="HR6" s="374"/>
      <c r="HS6" s="374"/>
      <c r="HT6" s="374"/>
      <c r="HU6" s="388"/>
      <c r="HV6" s="372"/>
      <c r="HW6" s="374"/>
      <c r="HX6" s="374"/>
      <c r="HY6" s="374"/>
      <c r="HZ6" s="374"/>
      <c r="IA6" s="374"/>
      <c r="IB6" s="388"/>
    </row>
    <row r="7" spans="1:238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X7" s="80">
        <v>245</v>
      </c>
      <c r="BB7" s="67">
        <f>MATCH("SUBTOTAL SALIDA DE ALMACEN",15:15,0)-1</f>
        <v>47</v>
      </c>
      <c r="BC7" s="1"/>
      <c r="BD7" s="1"/>
      <c r="BE7" s="1"/>
      <c r="BF7" s="1"/>
      <c r="BG7" s="1">
        <f>IFERROR(VLOOKUP(BC1,$B$16:$BB$25,BB7,FALSE),0)</f>
        <v>0</v>
      </c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</row>
    <row r="8" spans="1:238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</row>
    <row r="9" spans="1:238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</row>
    <row r="10" spans="1:238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21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238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238" x14ac:dyDescent="0.25">
      <c r="A12" s="6" t="s">
        <v>4</v>
      </c>
      <c r="B12" s="6"/>
      <c r="D12" s="92"/>
      <c r="L12" s="10"/>
      <c r="M12" s="10"/>
    </row>
    <row r="13" spans="1:238" ht="13.5" thickBot="1" x14ac:dyDescent="0.3">
      <c r="B13" s="1">
        <v>1</v>
      </c>
      <c r="C13" s="2">
        <f>+B13+1</f>
        <v>2</v>
      </c>
      <c r="D13" s="2">
        <f t="shared" ref="D13:BO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ref="AC13:AW13" si="4">+AB13+1</f>
        <v>28</v>
      </c>
      <c r="AD13" s="2">
        <f t="shared" si="4"/>
        <v>29</v>
      </c>
      <c r="AE13" s="2">
        <f t="shared" si="4"/>
        <v>30</v>
      </c>
      <c r="AF13" s="2">
        <f t="shared" si="4"/>
        <v>31</v>
      </c>
      <c r="AG13" s="2">
        <f t="shared" si="4"/>
        <v>32</v>
      </c>
      <c r="AH13" s="2">
        <f t="shared" si="4"/>
        <v>33</v>
      </c>
      <c r="AI13" s="2">
        <f t="shared" si="4"/>
        <v>34</v>
      </c>
      <c r="AJ13" s="2">
        <f t="shared" si="4"/>
        <v>35</v>
      </c>
      <c r="AK13" s="2">
        <f t="shared" si="4"/>
        <v>36</v>
      </c>
      <c r="AL13" s="2">
        <f t="shared" si="4"/>
        <v>37</v>
      </c>
      <c r="AM13" s="2">
        <f t="shared" si="4"/>
        <v>38</v>
      </c>
      <c r="AN13" s="2">
        <f t="shared" si="4"/>
        <v>39</v>
      </c>
      <c r="AO13" s="2">
        <f t="shared" si="4"/>
        <v>40</v>
      </c>
      <c r="AP13" s="2">
        <f t="shared" si="4"/>
        <v>41</v>
      </c>
      <c r="AQ13" s="2">
        <f t="shared" si="4"/>
        <v>42</v>
      </c>
      <c r="AR13" s="2">
        <f t="shared" si="4"/>
        <v>43</v>
      </c>
      <c r="AS13" s="2">
        <f t="shared" si="4"/>
        <v>44</v>
      </c>
      <c r="AT13" s="2">
        <f t="shared" si="4"/>
        <v>45</v>
      </c>
      <c r="AU13" s="2">
        <f t="shared" si="4"/>
        <v>46</v>
      </c>
      <c r="AV13" s="2">
        <f t="shared" si="4"/>
        <v>47</v>
      </c>
      <c r="AW13" s="2">
        <f t="shared" si="4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  <c r="BB13" s="2">
        <f t="shared" si="3"/>
        <v>53</v>
      </c>
      <c r="BC13" s="2">
        <f t="shared" si="3"/>
        <v>54</v>
      </c>
      <c r="BD13" s="2">
        <f t="shared" si="3"/>
        <v>55</v>
      </c>
      <c r="BE13" s="2">
        <f t="shared" si="3"/>
        <v>56</v>
      </c>
      <c r="BF13" s="2">
        <f t="shared" si="3"/>
        <v>57</v>
      </c>
      <c r="BG13" s="2">
        <f t="shared" si="3"/>
        <v>58</v>
      </c>
      <c r="BH13" s="2">
        <f t="shared" si="3"/>
        <v>59</v>
      </c>
      <c r="BI13" s="2">
        <f t="shared" si="3"/>
        <v>60</v>
      </c>
      <c r="BJ13" s="2">
        <f t="shared" si="3"/>
        <v>61</v>
      </c>
      <c r="BK13" s="2">
        <f t="shared" si="3"/>
        <v>62</v>
      </c>
      <c r="BL13" s="2">
        <f t="shared" si="3"/>
        <v>63</v>
      </c>
      <c r="BM13" s="2">
        <f t="shared" si="3"/>
        <v>64</v>
      </c>
      <c r="BN13" s="2">
        <f t="shared" si="3"/>
        <v>65</v>
      </c>
      <c r="BO13" s="2">
        <f t="shared" si="3"/>
        <v>66</v>
      </c>
    </row>
    <row r="14" spans="1:238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BC14" s="16"/>
      <c r="BD14" s="16"/>
      <c r="BE14" s="16"/>
      <c r="BF14" s="16"/>
      <c r="BG14" s="16"/>
      <c r="BH14" s="16"/>
      <c r="BI14" s="16"/>
    </row>
    <row r="15" spans="1:238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96"/>
      <c r="AQ15" s="96"/>
      <c r="AR15" s="96"/>
      <c r="AS15" s="96"/>
      <c r="AT15" s="96"/>
      <c r="AU15" s="96"/>
      <c r="AV15" s="11" t="s">
        <v>16</v>
      </c>
      <c r="AW15" s="11" t="s">
        <v>17</v>
      </c>
      <c r="AX15" s="294" t="s">
        <v>222</v>
      </c>
      <c r="BC15" s="18"/>
      <c r="BD15" s="18"/>
      <c r="BE15" s="18"/>
      <c r="BF15" s="18"/>
      <c r="BG15" s="18"/>
      <c r="BH15" s="18"/>
      <c r="BI15" s="18"/>
    </row>
    <row r="16" spans="1:238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17">
        <f t="shared" ref="AV16:AV25" si="6">SUM(V16:AU16)</f>
        <v>0</v>
      </c>
      <c r="AW16" s="17">
        <f t="shared" ref="AW16:AW25" si="7">+U16-AV16</f>
        <v>0</v>
      </c>
      <c r="AX16" s="295">
        <f>AV16-N16</f>
        <v>0</v>
      </c>
      <c r="BC16" s="18"/>
      <c r="BD16" s="18"/>
      <c r="BE16" s="18"/>
      <c r="BF16" s="18"/>
      <c r="BG16" s="18"/>
      <c r="BH16" s="18"/>
      <c r="BI16" s="18"/>
    </row>
    <row r="17" spans="1:50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5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17">
        <f t="shared" si="6"/>
        <v>0</v>
      </c>
      <c r="AW17" s="19">
        <f t="shared" si="7"/>
        <v>0</v>
      </c>
      <c r="AX17" s="295">
        <f t="shared" ref="AX17:AX25" si="13">AV17-N17</f>
        <v>0</v>
      </c>
    </row>
    <row r="18" spans="1:50" s="18" customFormat="1" ht="21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5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7"/>
      <c r="AV18" s="17">
        <f t="shared" si="6"/>
        <v>0</v>
      </c>
      <c r="AW18" s="19">
        <f t="shared" si="7"/>
        <v>0</v>
      </c>
      <c r="AX18" s="295">
        <f t="shared" si="13"/>
        <v>0</v>
      </c>
    </row>
    <row r="19" spans="1:50" s="18" customFormat="1" ht="19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5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7"/>
      <c r="AV19" s="17">
        <f t="shared" si="6"/>
        <v>0</v>
      </c>
      <c r="AW19" s="19">
        <f t="shared" si="7"/>
        <v>0</v>
      </c>
      <c r="AX19" s="295">
        <f t="shared" si="13"/>
        <v>0</v>
      </c>
    </row>
    <row r="20" spans="1:50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8"/>
      <c r="AV20" s="17">
        <f t="shared" si="6"/>
        <v>0</v>
      </c>
      <c r="AW20" s="19">
        <f t="shared" si="7"/>
        <v>0</v>
      </c>
      <c r="AX20" s="295">
        <f t="shared" si="13"/>
        <v>0</v>
      </c>
    </row>
    <row r="21" spans="1:50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17">
        <f t="shared" si="6"/>
        <v>0</v>
      </c>
      <c r="AW21" s="19">
        <f t="shared" si="7"/>
        <v>0</v>
      </c>
      <c r="AX21" s="295">
        <f t="shared" si="13"/>
        <v>0</v>
      </c>
    </row>
    <row r="22" spans="1:50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5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17">
        <f t="shared" si="6"/>
        <v>0</v>
      </c>
      <c r="AW22" s="19">
        <f t="shared" si="7"/>
        <v>0</v>
      </c>
      <c r="AX22" s="295">
        <f t="shared" si="13"/>
        <v>0</v>
      </c>
    </row>
    <row r="23" spans="1:50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17">
        <f t="shared" si="6"/>
        <v>0</v>
      </c>
      <c r="AW23" s="19">
        <f t="shared" si="7"/>
        <v>0</v>
      </c>
      <c r="AX23" s="295">
        <f t="shared" si="13"/>
        <v>0</v>
      </c>
    </row>
    <row r="24" spans="1:50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17">
        <f t="shared" si="6"/>
        <v>0</v>
      </c>
      <c r="AW24" s="19">
        <f t="shared" si="7"/>
        <v>0</v>
      </c>
      <c r="AX24" s="295">
        <f t="shared" si="13"/>
        <v>0</v>
      </c>
    </row>
    <row r="25" spans="1:50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5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7">
        <f t="shared" si="6"/>
        <v>0</v>
      </c>
      <c r="AW25" s="19">
        <f t="shared" si="7"/>
        <v>0</v>
      </c>
      <c r="AX25" s="295">
        <f t="shared" si="13"/>
        <v>0</v>
      </c>
    </row>
    <row r="26" spans="1:50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50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50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50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  <c r="AO29" s="81"/>
      <c r="AP29" s="81"/>
      <c r="AQ29" s="81"/>
      <c r="AR29" s="81"/>
      <c r="AS29" s="81"/>
      <c r="AT29" s="81"/>
      <c r="AU29" s="81"/>
      <c r="AV29" s="81"/>
      <c r="AW29" s="81"/>
    </row>
    <row r="30" spans="1:50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50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50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61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61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61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BC35" s="1"/>
      <c r="BD35" s="1"/>
      <c r="BE35" s="1"/>
      <c r="BF35" s="1"/>
      <c r="BG35" s="1"/>
      <c r="BH35" s="1"/>
      <c r="BI35" s="1"/>
    </row>
    <row r="36" spans="3:61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BC36" s="1"/>
      <c r="BD36" s="1"/>
      <c r="BE36" s="1"/>
      <c r="BF36" s="1"/>
      <c r="BG36" s="1"/>
      <c r="BH36" s="1"/>
      <c r="BI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U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BC1:BI1"/>
    <mergeCell ref="BJ1:BP1"/>
    <mergeCell ref="BQ1:BW1"/>
    <mergeCell ref="E3:N4"/>
    <mergeCell ref="O3:Q3"/>
    <mergeCell ref="O4:Q4"/>
    <mergeCell ref="BC4:BC6"/>
    <mergeCell ref="BD4:BD6"/>
    <mergeCell ref="BE4:BE6"/>
    <mergeCell ref="BF4:BF6"/>
    <mergeCell ref="BG4:BG6"/>
    <mergeCell ref="BH4:BH6"/>
    <mergeCell ref="BI4:BI6"/>
    <mergeCell ref="BP4:BP6"/>
    <mergeCell ref="BQ4:BQ6"/>
    <mergeCell ref="BR4:BR6"/>
    <mergeCell ref="BS4:BS6"/>
    <mergeCell ref="BT4:BT6"/>
    <mergeCell ref="BU4:BU6"/>
    <mergeCell ref="BJ4:BJ6"/>
    <mergeCell ref="BK4:BK6"/>
    <mergeCell ref="HO1:HU1"/>
    <mergeCell ref="HV1:IB1"/>
    <mergeCell ref="O2:Q2"/>
    <mergeCell ref="FD1:FJ1"/>
    <mergeCell ref="FK1:FQ1"/>
    <mergeCell ref="FR1:FX1"/>
    <mergeCell ref="FY1:GE1"/>
    <mergeCell ref="GF1:GL1"/>
    <mergeCell ref="GM1:GS1"/>
    <mergeCell ref="DN1:DT1"/>
    <mergeCell ref="DU1:EA1"/>
    <mergeCell ref="EB1:EH1"/>
    <mergeCell ref="EI1:EO1"/>
    <mergeCell ref="EP1:EV1"/>
    <mergeCell ref="EW1:FC1"/>
    <mergeCell ref="BX1:CD1"/>
    <mergeCell ref="CE1:CK1"/>
    <mergeCell ref="CL1:CR1"/>
    <mergeCell ref="CS1:CY1"/>
    <mergeCell ref="CZ1:DF1"/>
    <mergeCell ref="DG1:DM1"/>
    <mergeCell ref="GT1:GZ1"/>
    <mergeCell ref="HA1:HG1"/>
    <mergeCell ref="HH1:HN1"/>
    <mergeCell ref="BL4:BL6"/>
    <mergeCell ref="BM4:BM6"/>
    <mergeCell ref="BN4:BN6"/>
    <mergeCell ref="BO4:BO6"/>
    <mergeCell ref="CB4:CB6"/>
    <mergeCell ref="CC4:CC6"/>
    <mergeCell ref="CD4:CD6"/>
    <mergeCell ref="CE4:CE6"/>
    <mergeCell ref="CF4:CF6"/>
    <mergeCell ref="CG4:CG6"/>
    <mergeCell ref="BV4:BV6"/>
    <mergeCell ref="BW4:BW6"/>
    <mergeCell ref="BX4:BX6"/>
    <mergeCell ref="BY4:BY6"/>
    <mergeCell ref="BZ4:BZ6"/>
    <mergeCell ref="CA4:CA6"/>
    <mergeCell ref="CN4:CN6"/>
    <mergeCell ref="CO4:CO6"/>
    <mergeCell ref="CP4:CP6"/>
    <mergeCell ref="CQ4:CQ6"/>
    <mergeCell ref="CR4:CR6"/>
    <mergeCell ref="CS4:CS6"/>
    <mergeCell ref="CH4:CH6"/>
    <mergeCell ref="CI4:CI6"/>
    <mergeCell ref="CJ4:CJ6"/>
    <mergeCell ref="CK4:CK6"/>
    <mergeCell ref="CL4:CL6"/>
    <mergeCell ref="CM4:CM6"/>
    <mergeCell ref="CZ4:CZ6"/>
    <mergeCell ref="DA4:DA6"/>
    <mergeCell ref="DB4:DB6"/>
    <mergeCell ref="DC4:DC6"/>
    <mergeCell ref="DD4:DD6"/>
    <mergeCell ref="DE4:DE6"/>
    <mergeCell ref="CT4:CT6"/>
    <mergeCell ref="CU4:CU6"/>
    <mergeCell ref="CV4:CV6"/>
    <mergeCell ref="CW4:CW6"/>
    <mergeCell ref="CX4:CX6"/>
    <mergeCell ref="CY4:CY6"/>
    <mergeCell ref="DL4:DL6"/>
    <mergeCell ref="DM4:DM6"/>
    <mergeCell ref="DN4:DN6"/>
    <mergeCell ref="DO4:DO6"/>
    <mergeCell ref="DP4:DP6"/>
    <mergeCell ref="DQ4:DQ6"/>
    <mergeCell ref="DF4:DF6"/>
    <mergeCell ref="DG4:DG6"/>
    <mergeCell ref="DH4:DH6"/>
    <mergeCell ref="DI4:DI6"/>
    <mergeCell ref="DJ4:DJ6"/>
    <mergeCell ref="DK4:DK6"/>
    <mergeCell ref="DX4:DX6"/>
    <mergeCell ref="DY4:DY6"/>
    <mergeCell ref="DZ4:DZ6"/>
    <mergeCell ref="EA4:EA6"/>
    <mergeCell ref="EB4:EB6"/>
    <mergeCell ref="EC4:EC6"/>
    <mergeCell ref="DR4:DR6"/>
    <mergeCell ref="DS4:DS6"/>
    <mergeCell ref="DT4:DT6"/>
    <mergeCell ref="DU4:DU6"/>
    <mergeCell ref="DV4:DV6"/>
    <mergeCell ref="DW4:DW6"/>
    <mergeCell ref="EJ4:EJ6"/>
    <mergeCell ref="EK4:EK6"/>
    <mergeCell ref="EL4:EL6"/>
    <mergeCell ref="EM4:EM6"/>
    <mergeCell ref="EN4:EN6"/>
    <mergeCell ref="EO4:EO6"/>
    <mergeCell ref="ED4:ED6"/>
    <mergeCell ref="EE4:EE6"/>
    <mergeCell ref="EF4:EF6"/>
    <mergeCell ref="EG4:EG6"/>
    <mergeCell ref="EH4:EH6"/>
    <mergeCell ref="EI4:EI6"/>
    <mergeCell ref="EV4:EV6"/>
    <mergeCell ref="EW4:EW6"/>
    <mergeCell ref="EX4:EX6"/>
    <mergeCell ref="EY4:EY6"/>
    <mergeCell ref="EZ4:EZ6"/>
    <mergeCell ref="FA4:FA6"/>
    <mergeCell ref="EP4:EP6"/>
    <mergeCell ref="EQ4:EQ6"/>
    <mergeCell ref="ER4:ER6"/>
    <mergeCell ref="ES4:ES6"/>
    <mergeCell ref="ET4:ET6"/>
    <mergeCell ref="EU4:EU6"/>
    <mergeCell ref="FH4:FH6"/>
    <mergeCell ref="FI4:FI6"/>
    <mergeCell ref="FJ4:FJ6"/>
    <mergeCell ref="FK4:FK6"/>
    <mergeCell ref="FL4:FL6"/>
    <mergeCell ref="FM4:FM6"/>
    <mergeCell ref="FB4:FB6"/>
    <mergeCell ref="FC4:FC6"/>
    <mergeCell ref="FD4:FD6"/>
    <mergeCell ref="FE4:FE6"/>
    <mergeCell ref="FF4:FF6"/>
    <mergeCell ref="FG4:FG6"/>
    <mergeCell ref="FT4:FT6"/>
    <mergeCell ref="FU4:FU6"/>
    <mergeCell ref="FV4:FV6"/>
    <mergeCell ref="FW4:FW6"/>
    <mergeCell ref="FX4:FX6"/>
    <mergeCell ref="FY4:FY6"/>
    <mergeCell ref="FN4:FN6"/>
    <mergeCell ref="FO4:FO6"/>
    <mergeCell ref="FP4:FP6"/>
    <mergeCell ref="FQ4:FQ6"/>
    <mergeCell ref="FR4:FR6"/>
    <mergeCell ref="FS4:FS6"/>
    <mergeCell ref="GF4:GF6"/>
    <mergeCell ref="GG4:GG6"/>
    <mergeCell ref="GH4:GH6"/>
    <mergeCell ref="GI4:GI6"/>
    <mergeCell ref="GJ4:GJ6"/>
    <mergeCell ref="GK4:GK6"/>
    <mergeCell ref="FZ4:FZ6"/>
    <mergeCell ref="GA4:GA6"/>
    <mergeCell ref="GB4:GB6"/>
    <mergeCell ref="GC4:GC6"/>
    <mergeCell ref="GD4:GD6"/>
    <mergeCell ref="GE4:GE6"/>
    <mergeCell ref="GR4:GR6"/>
    <mergeCell ref="GS4:GS6"/>
    <mergeCell ref="GT4:GT6"/>
    <mergeCell ref="GU4:GU6"/>
    <mergeCell ref="GV4:GV6"/>
    <mergeCell ref="GW4:GW6"/>
    <mergeCell ref="GL4:GL6"/>
    <mergeCell ref="GM4:GM6"/>
    <mergeCell ref="GN4:GN6"/>
    <mergeCell ref="GO4:GO6"/>
    <mergeCell ref="GP4:GP6"/>
    <mergeCell ref="GQ4:GQ6"/>
    <mergeCell ref="HF4:HF6"/>
    <mergeCell ref="HG4:HG6"/>
    <mergeCell ref="HH4:HH6"/>
    <mergeCell ref="HI4:HI6"/>
    <mergeCell ref="GX4:GX6"/>
    <mergeCell ref="GY4:GY6"/>
    <mergeCell ref="GZ4:GZ6"/>
    <mergeCell ref="HA4:HA6"/>
    <mergeCell ref="HB4:HB6"/>
    <mergeCell ref="HC4:HC6"/>
    <mergeCell ref="IB4:IB6"/>
    <mergeCell ref="E5:G5"/>
    <mergeCell ref="H5:N5"/>
    <mergeCell ref="O5:Q5"/>
    <mergeCell ref="HV4:HV6"/>
    <mergeCell ref="HW4:HW6"/>
    <mergeCell ref="HX4:HX6"/>
    <mergeCell ref="HY4:HY6"/>
    <mergeCell ref="HZ4:HZ6"/>
    <mergeCell ref="IA4:IA6"/>
    <mergeCell ref="HP4:HP6"/>
    <mergeCell ref="HQ4:HQ6"/>
    <mergeCell ref="HR4:HR6"/>
    <mergeCell ref="HS4:HS6"/>
    <mergeCell ref="HT4:HT6"/>
    <mergeCell ref="HU4:HU6"/>
    <mergeCell ref="HJ4:HJ6"/>
    <mergeCell ref="HK4:HK6"/>
    <mergeCell ref="HL4:HL6"/>
    <mergeCell ref="HM4:HM6"/>
    <mergeCell ref="HN4:HN6"/>
    <mergeCell ref="HO4:HO6"/>
    <mergeCell ref="HD4:HD6"/>
    <mergeCell ref="HE4:HE6"/>
    <mergeCell ref="A26:D26"/>
    <mergeCell ref="N32:O32"/>
    <mergeCell ref="P32:Q32"/>
    <mergeCell ref="N33:Q33"/>
    <mergeCell ref="E14:I14"/>
    <mergeCell ref="J14:L14"/>
    <mergeCell ref="M14:O14"/>
    <mergeCell ref="P14:Q14"/>
    <mergeCell ref="U14:AW14"/>
  </mergeCells>
  <conditionalFormatting sqref="D8">
    <cfRule type="duplicateValues" dxfId="458" priority="9"/>
  </conditionalFormatting>
  <conditionalFormatting sqref="O7">
    <cfRule type="duplicateValues" dxfId="457" priority="8"/>
  </conditionalFormatting>
  <conditionalFormatting sqref="O8">
    <cfRule type="duplicateValues" dxfId="456" priority="7"/>
  </conditionalFormatting>
  <conditionalFormatting sqref="O10">
    <cfRule type="duplicateValues" dxfId="455" priority="11"/>
  </conditionalFormatting>
  <conditionalFormatting sqref="T16:AW25">
    <cfRule type="cellIs" dxfId="454" priority="4" operator="equal">
      <formula>0</formula>
    </cfRule>
  </conditionalFormatting>
  <conditionalFormatting sqref="AW16:AW25">
    <cfRule type="cellIs" dxfId="453" priority="3" operator="lessThan">
      <formula>0</formula>
    </cfRule>
  </conditionalFormatting>
  <conditionalFormatting sqref="AX16:AX25">
    <cfRule type="cellIs" dxfId="452" priority="1" operator="lessThan">
      <formula>0</formula>
    </cfRule>
    <cfRule type="cellIs" dxfId="451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7030A0"/>
  </sheetPr>
  <dimension ref="A1:HM37"/>
  <sheetViews>
    <sheetView view="pageBreakPreview" zoomScale="110" zoomScaleNormal="95" zoomScaleSheetLayoutView="110" workbookViewId="0">
      <pane xSplit="4" topLeftCell="E1" activePane="topRight" state="frozen"/>
      <selection activeCell="AP8" sqref="AP8"/>
      <selection pane="topRight" activeCell="E15" sqref="E15:E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5.5703125" style="1" customWidth="1"/>
    <col min="24" max="27" width="6.5703125" style="1" customWidth="1"/>
    <col min="28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246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246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IFERROR(VLOOKUP(AL1,$B$16:$AK$25,AK7,FALSE),0)</f>
        <v>0</v>
      </c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</row>
    <row r="8" spans="1:221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</row>
    <row r="9" spans="1:221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74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0"/>
      <c r="W15" s="90"/>
      <c r="X15" s="90"/>
      <c r="Y15" s="90"/>
      <c r="Z15" s="90"/>
      <c r="AA15" s="90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7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14"/>
      <c r="AE16" s="17">
        <f t="shared" ref="AE16:AE25" si="5">SUM(S16:AD16)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7.2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5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7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5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7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5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7.25" customHeight="1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7.2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7.2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7.2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7.2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86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33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33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</row>
    <row r="31" spans="1:33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4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4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  <row r="37" spans="3:44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L37" s="1"/>
      <c r="AM37" s="1"/>
      <c r="AN37" s="1"/>
      <c r="AO37" s="1"/>
      <c r="AP37" s="1"/>
      <c r="AQ37" s="1"/>
      <c r="AR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1:B25 E15:L25 S16:S25 V15:AD25" name="Rango1"/>
    <protectedRange sqref="Q7:Q10" name="Rango1_3_1_1"/>
    <protectedRange sqref="O7:P10 D7:D10 D12" name="Rango1_3_2"/>
    <protectedRange sqref="D11" name="Rango1_3_1"/>
    <protectedRange sqref="B16:B20" name="Rango1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3:O33"/>
    <mergeCell ref="P33:Q33"/>
    <mergeCell ref="N34:Q34"/>
    <mergeCell ref="E14:I14"/>
    <mergeCell ref="J14:L14"/>
    <mergeCell ref="M14:O14"/>
    <mergeCell ref="P14:Q14"/>
    <mergeCell ref="U14:AF14"/>
  </mergeCells>
  <conditionalFormatting sqref="D8">
    <cfRule type="duplicateValues" dxfId="450" priority="11"/>
  </conditionalFormatting>
  <conditionalFormatting sqref="O7">
    <cfRule type="duplicateValues" dxfId="449" priority="10"/>
  </conditionalFormatting>
  <conditionalFormatting sqref="O8">
    <cfRule type="duplicateValues" dxfId="448" priority="9"/>
  </conditionalFormatting>
  <conditionalFormatting sqref="O10">
    <cfRule type="duplicateValues" dxfId="447" priority="8"/>
  </conditionalFormatting>
  <conditionalFormatting sqref="T16:AF25">
    <cfRule type="cellIs" dxfId="446" priority="4" operator="equal">
      <formula>0</formula>
    </cfRule>
  </conditionalFormatting>
  <conditionalFormatting sqref="AF16:AF25">
    <cfRule type="cellIs" dxfId="445" priority="3" operator="lessThan">
      <formula>0</formula>
    </cfRule>
  </conditionalFormatting>
  <conditionalFormatting sqref="AG16:AG25">
    <cfRule type="cellIs" dxfId="444" priority="1" operator="lessThan">
      <formula>0</formula>
    </cfRule>
    <cfRule type="cellIs" dxfId="443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T37"/>
  <sheetViews>
    <sheetView view="pageBreakPreview" topLeftCell="A13" zoomScaleNormal="95" zoomScaleSheetLayoutView="100" workbookViewId="0">
      <pane xSplit="4" topLeftCell="W1" activePane="topRight" state="frozen"/>
      <selection activeCell="AP8" sqref="AP8"/>
      <selection pane="topRight" activeCell="X15" sqref="X15:AJ24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11" width="6.42578125" style="1" customWidth="1"/>
    <col min="12" max="12" width="4.42578125" style="1" customWidth="1"/>
    <col min="13" max="13" width="4.5703125" style="1" customWidth="1"/>
    <col min="14" max="14" width="4.42578125" style="1" customWidth="1"/>
    <col min="15" max="16" width="7" style="1" customWidth="1"/>
    <col min="17" max="17" width="10.140625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25" width="4.5703125" style="1" customWidth="1"/>
    <col min="26" max="26" width="6.5703125" style="1" customWidth="1"/>
    <col min="27" max="27" width="6" style="1" customWidth="1"/>
    <col min="28" max="33" width="5.5703125" style="1" customWidth="1"/>
    <col min="34" max="35" width="4.5703125" style="1" customWidth="1"/>
    <col min="36" max="36" width="4.85546875" style="1" customWidth="1"/>
    <col min="37" max="37" width="4.42578125" style="1" customWidth="1"/>
    <col min="38" max="38" width="11.42578125" style="1" customWidth="1"/>
    <col min="39" max="39" width="10.5703125" style="1" customWidth="1"/>
    <col min="40" max="41" width="11.42578125" style="1"/>
    <col min="42" max="42" width="15" style="1" bestFit="1" customWidth="1"/>
    <col min="43" max="43" width="12.42578125" style="1" bestFit="1" customWidth="1"/>
    <col min="44" max="44" width="20.5703125" style="1" bestFit="1" customWidth="1"/>
    <col min="45" max="47" width="11.42578125" style="1"/>
    <col min="48" max="49" width="12.42578125" style="1" customWidth="1"/>
    <col min="50" max="16384" width="11.42578125" style="1"/>
  </cols>
  <sheetData>
    <row r="1" spans="1:228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AN1" s="80"/>
      <c r="AO1" s="80" t="s">
        <v>0</v>
      </c>
      <c r="AP1" s="80" t="s">
        <v>200</v>
      </c>
      <c r="AQ1" s="80" t="s">
        <v>1</v>
      </c>
      <c r="AR1" s="82" t="s">
        <v>25</v>
      </c>
      <c r="AS1" s="368">
        <f>'CODIGOS DE MATERIAL'!$A$3</f>
        <v>1000157</v>
      </c>
      <c r="AT1" s="369"/>
      <c r="AU1" s="369"/>
      <c r="AV1" s="369"/>
      <c r="AW1" s="369"/>
      <c r="AX1" s="369"/>
      <c r="AY1" s="370"/>
      <c r="AZ1" s="368">
        <f>'CODIGOS DE MATERIAL'!$A$4</f>
        <v>1000156</v>
      </c>
      <c r="BA1" s="369"/>
      <c r="BB1" s="369"/>
      <c r="BC1" s="369"/>
      <c r="BD1" s="369"/>
      <c r="BE1" s="369"/>
      <c r="BF1" s="370"/>
      <c r="BG1" s="368">
        <f>'CODIGOS DE MATERIAL'!$A$5</f>
        <v>1000181</v>
      </c>
      <c r="BH1" s="369"/>
      <c r="BI1" s="369"/>
      <c r="BJ1" s="369"/>
      <c r="BK1" s="369"/>
      <c r="BL1" s="369"/>
      <c r="BM1" s="370"/>
      <c r="BN1" s="368">
        <f>'CODIGOS DE MATERIAL'!$A$6</f>
        <v>1000185</v>
      </c>
      <c r="BO1" s="369"/>
      <c r="BP1" s="369"/>
      <c r="BQ1" s="369"/>
      <c r="BR1" s="369"/>
      <c r="BS1" s="369"/>
      <c r="BT1" s="370"/>
      <c r="BU1" s="368">
        <f>'CODIGOS DE MATERIAL'!$A$7</f>
        <v>1000184</v>
      </c>
      <c r="BV1" s="369"/>
      <c r="BW1" s="369"/>
      <c r="BX1" s="369"/>
      <c r="BY1" s="369"/>
      <c r="BZ1" s="369"/>
      <c r="CA1" s="370"/>
      <c r="CB1" s="368">
        <f>'CODIGOS DE MATERIAL'!$A$8</f>
        <v>1000870</v>
      </c>
      <c r="CC1" s="369"/>
      <c r="CD1" s="369"/>
      <c r="CE1" s="369"/>
      <c r="CF1" s="369"/>
      <c r="CG1" s="369"/>
      <c r="CH1" s="370"/>
      <c r="CI1" s="368">
        <f>'CODIGOS DE MATERIAL'!$A$9</f>
        <v>1000747</v>
      </c>
      <c r="CJ1" s="369"/>
      <c r="CK1" s="369"/>
      <c r="CL1" s="369"/>
      <c r="CM1" s="369"/>
      <c r="CN1" s="369"/>
      <c r="CO1" s="370"/>
      <c r="CP1" s="368">
        <f>'CODIGOS DE MATERIAL'!$A$10</f>
        <v>1000179</v>
      </c>
      <c r="CQ1" s="369"/>
      <c r="CR1" s="369"/>
      <c r="CS1" s="369"/>
      <c r="CT1" s="369"/>
      <c r="CU1" s="369"/>
      <c r="CV1" s="370"/>
      <c r="CW1" s="368">
        <f>'CODIGOS DE MATERIAL'!$A$11</f>
        <v>1000170</v>
      </c>
      <c r="CX1" s="369"/>
      <c r="CY1" s="369"/>
      <c r="CZ1" s="369"/>
      <c r="DA1" s="369"/>
      <c r="DB1" s="369"/>
      <c r="DC1" s="370"/>
      <c r="DD1" s="368">
        <f>'CODIGOS DE MATERIAL'!$A$12</f>
        <v>1000158</v>
      </c>
      <c r="DE1" s="369"/>
      <c r="DF1" s="369"/>
      <c r="DG1" s="369"/>
      <c r="DH1" s="369"/>
      <c r="DI1" s="369"/>
      <c r="DJ1" s="370"/>
      <c r="DK1" s="368">
        <f>'CODIGOS DE MATERIAL'!$A$13</f>
        <v>1000186</v>
      </c>
      <c r="DL1" s="369"/>
      <c r="DM1" s="369"/>
      <c r="DN1" s="369"/>
      <c r="DO1" s="369"/>
      <c r="DP1" s="369"/>
      <c r="DQ1" s="370"/>
      <c r="DR1" s="368">
        <f>'CODIGOS DE MATERIAL'!$A$14</f>
        <v>1000182</v>
      </c>
      <c r="DS1" s="369"/>
      <c r="DT1" s="369"/>
      <c r="DU1" s="369"/>
      <c r="DV1" s="369"/>
      <c r="DW1" s="369"/>
      <c r="DX1" s="370"/>
      <c r="DY1" s="368">
        <f>'CODIGOS DE MATERIAL'!$A$15</f>
        <v>1000171</v>
      </c>
      <c r="DZ1" s="369"/>
      <c r="EA1" s="369"/>
      <c r="EB1" s="369"/>
      <c r="EC1" s="369"/>
      <c r="ED1" s="369"/>
      <c r="EE1" s="370"/>
      <c r="EF1" s="368">
        <f>'CODIGOS DE MATERIAL'!$A$16</f>
        <v>1000872</v>
      </c>
      <c r="EG1" s="369"/>
      <c r="EH1" s="369"/>
      <c r="EI1" s="369"/>
      <c r="EJ1" s="369"/>
      <c r="EK1" s="369"/>
      <c r="EL1" s="370"/>
      <c r="EM1" s="368">
        <f>'CODIGOS DE MATERIAL'!$A$17</f>
        <v>1000863</v>
      </c>
      <c r="EN1" s="369"/>
      <c r="EO1" s="369"/>
      <c r="EP1" s="369"/>
      <c r="EQ1" s="369"/>
      <c r="ER1" s="369"/>
      <c r="ES1" s="370"/>
      <c r="ET1" s="368">
        <f>'CODIGOS DE MATERIAL'!$A$18</f>
        <v>1000159</v>
      </c>
      <c r="EU1" s="369"/>
      <c r="EV1" s="369"/>
      <c r="EW1" s="369"/>
      <c r="EX1" s="369"/>
      <c r="EY1" s="369"/>
      <c r="EZ1" s="370"/>
      <c r="FA1" s="368">
        <f>'CODIGOS DE MATERIAL'!$A$19</f>
        <v>1000163</v>
      </c>
      <c r="FB1" s="369"/>
      <c r="FC1" s="369"/>
      <c r="FD1" s="369"/>
      <c r="FE1" s="369"/>
      <c r="FF1" s="369"/>
      <c r="FG1" s="370"/>
      <c r="FH1" s="368">
        <f>'CODIGOS DE MATERIAL'!$A$20</f>
        <v>1005924</v>
      </c>
      <c r="FI1" s="369"/>
      <c r="FJ1" s="369"/>
      <c r="FK1" s="369"/>
      <c r="FL1" s="369"/>
      <c r="FM1" s="369"/>
      <c r="FN1" s="370"/>
      <c r="FO1" s="368">
        <f>'CODIGOS DE MATERIAL'!$A$21</f>
        <v>1000164</v>
      </c>
      <c r="FP1" s="369"/>
      <c r="FQ1" s="369"/>
      <c r="FR1" s="369"/>
      <c r="FS1" s="369"/>
      <c r="FT1" s="369"/>
      <c r="FU1" s="370"/>
      <c r="FV1" s="368">
        <f>'CODIGOS DE MATERIAL'!$A$22</f>
        <v>1000187</v>
      </c>
      <c r="FW1" s="369"/>
      <c r="FX1" s="369"/>
      <c r="FY1" s="369"/>
      <c r="FZ1" s="369"/>
      <c r="GA1" s="369"/>
      <c r="GB1" s="370"/>
      <c r="GC1" s="368">
        <f>'CODIGOS DE MATERIAL'!$A$23</f>
        <v>1000160</v>
      </c>
      <c r="GD1" s="369"/>
      <c r="GE1" s="369"/>
      <c r="GF1" s="369"/>
      <c r="GG1" s="369"/>
      <c r="GH1" s="369"/>
      <c r="GI1" s="370"/>
      <c r="GJ1" s="368">
        <f>'CODIGOS DE MATERIAL'!$A$24</f>
        <v>1011372</v>
      </c>
      <c r="GK1" s="369"/>
      <c r="GL1" s="369"/>
      <c r="GM1" s="369"/>
      <c r="GN1" s="369"/>
      <c r="GO1" s="369"/>
      <c r="GP1" s="370"/>
      <c r="GQ1" s="368">
        <f>'CODIGOS DE MATERIAL'!$A$25</f>
        <v>1000191</v>
      </c>
      <c r="GR1" s="369"/>
      <c r="GS1" s="369"/>
      <c r="GT1" s="369"/>
      <c r="GU1" s="369"/>
      <c r="GV1" s="369"/>
      <c r="GW1" s="370"/>
      <c r="GX1" s="368">
        <f>'CODIGOS DE MATERIAL'!$A$29</f>
        <v>1000864</v>
      </c>
      <c r="GY1" s="369"/>
      <c r="GZ1" s="369"/>
      <c r="HA1" s="369"/>
      <c r="HB1" s="369"/>
      <c r="HC1" s="369"/>
      <c r="HD1" s="370"/>
      <c r="HE1" s="368">
        <f>'CODIGOS DE MATERIAL'!$A$30</f>
        <v>1000161</v>
      </c>
      <c r="HF1" s="369"/>
      <c r="HG1" s="369"/>
      <c r="HH1" s="369"/>
      <c r="HI1" s="369"/>
      <c r="HJ1" s="369"/>
      <c r="HK1" s="370"/>
      <c r="HL1" s="368">
        <f>'CODIGOS DE MATERIAL'!$A$31</f>
        <v>1000865</v>
      </c>
      <c r="HM1" s="369"/>
      <c r="HN1" s="369"/>
      <c r="HO1" s="369"/>
      <c r="HP1" s="369"/>
      <c r="HQ1" s="369"/>
      <c r="HR1" s="370"/>
      <c r="HS1" s="80"/>
      <c r="HT1" s="80"/>
    </row>
    <row r="2" spans="1:228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AN2" s="80">
        <v>247</v>
      </c>
      <c r="AO2" s="80">
        <f>D8</f>
        <v>0</v>
      </c>
      <c r="AP2" s="80">
        <f>Q10</f>
        <v>0</v>
      </c>
      <c r="AQ2" s="80">
        <f>Q9</f>
        <v>0</v>
      </c>
      <c r="AR2" s="82">
        <f>Q7</f>
        <v>0</v>
      </c>
      <c r="AS2" s="83">
        <f>IFERROR(VLOOKUP(AS1,$B$16:$AM$25,$U$13,FALSE),0)</f>
        <v>0</v>
      </c>
      <c r="AT2" s="84">
        <f>IFERROR(VLOOKUP(AS1,$B$16:$AM$25,$O$13,FALSE),0)</f>
        <v>0</v>
      </c>
      <c r="AU2" s="84">
        <f>IFERROR(VLOOKUP(AS1,$B$16:$AM$25,$V$13,FALSE),0)</f>
        <v>0</v>
      </c>
      <c r="AV2" s="84">
        <f>IFERROR(VLOOKUP(AS1,$B$16:$AM$25,$P$13,FALSE),0)</f>
        <v>0</v>
      </c>
      <c r="AW2" s="84">
        <f>IFERROR(VLOOKUP(AS1,$B$16:$AM$25,$Q$13,FALSE),0)</f>
        <v>0</v>
      </c>
      <c r="AX2" s="84">
        <f>IFERROR(VLOOKUP(AS1,$B$16:$AM$25,$R$13,FALSE),0)</f>
        <v>0</v>
      </c>
      <c r="AY2" s="85">
        <f>IFERROR(VLOOKUP(AS1,$B$16:$AM$25,$S$13,FALSE),0)</f>
        <v>0</v>
      </c>
      <c r="AZ2" s="83">
        <f>IFERROR(VLOOKUP(AZ1,$B$16:$AM$25,$U$13,FALSE),0)</f>
        <v>0</v>
      </c>
      <c r="BA2" s="84">
        <f>IFERROR(VLOOKUP(AZ1,$B$16:$AM$25,$O$13,FALSE),0)</f>
        <v>0</v>
      </c>
      <c r="BB2" s="84">
        <f>IFERROR(VLOOKUP(AZ1,$B$16:$AM$25,$V$13,FALSE),0)</f>
        <v>0</v>
      </c>
      <c r="BC2" s="84">
        <f>IFERROR(VLOOKUP(AZ1,$B$16:$AM$25,$P$13,FALSE),0)</f>
        <v>0</v>
      </c>
      <c r="BD2" s="84">
        <f>IFERROR(VLOOKUP(AZ1,$B$16:$AM$25,$Q$13,FALSE),0)</f>
        <v>0</v>
      </c>
      <c r="BE2" s="84">
        <f>IFERROR(VLOOKUP(AZ1,$B$16:$AM$25,$R$13,FALSE),0)</f>
        <v>0</v>
      </c>
      <c r="BF2" s="85">
        <f>IFERROR(VLOOKUP(AZ1,$B$16:$AM$25,$S$13,FALSE),0)</f>
        <v>0</v>
      </c>
      <c r="BG2" s="83">
        <f>IFERROR(VLOOKUP(BG1,$B$16:$AM$25,$U$13,FALSE),0)</f>
        <v>0</v>
      </c>
      <c r="BH2" s="84">
        <f>IFERROR(VLOOKUP(BG1,$B$16:$AM$25,$O$13,FALSE),0)</f>
        <v>0</v>
      </c>
      <c r="BI2" s="84">
        <f>IFERROR(VLOOKUP(BG1,$B$16:$AM$25,$V$13,FALSE),0)</f>
        <v>0</v>
      </c>
      <c r="BJ2" s="84">
        <f>IFERROR(VLOOKUP(BG1,$B$16:$AM$25,$P$13,FALSE),0)</f>
        <v>0</v>
      </c>
      <c r="BK2" s="84">
        <f>IFERROR(VLOOKUP(BG1,$B$16:$AM$25,$Q$13,FALSE),0)</f>
        <v>0</v>
      </c>
      <c r="BL2" s="84">
        <f>IFERROR(VLOOKUP(BG1,$B$16:$AM$25,$R$13,FALSE),0)</f>
        <v>0</v>
      </c>
      <c r="BM2" s="85">
        <f>IFERROR(VLOOKUP(BG1,$B$16:$AM$25,$S$13,FALSE),0)</f>
        <v>0</v>
      </c>
      <c r="BN2" s="83">
        <f>IFERROR(VLOOKUP(BN1,$B$16:$AM$25,$U$13,FALSE),0)</f>
        <v>0</v>
      </c>
      <c r="BO2" s="84">
        <f>IFERROR(VLOOKUP(BN1,$B$16:$AM$25,$O$13,FALSE),0)</f>
        <v>0</v>
      </c>
      <c r="BP2" s="84">
        <f>IFERROR(VLOOKUP(BN1,$B$16:$AM$25,$V$13,FALSE),0)</f>
        <v>0</v>
      </c>
      <c r="BQ2" s="84">
        <f>IFERROR(VLOOKUP(BN1,$B$16:$AM$25,$P$13,FALSE),0)</f>
        <v>0</v>
      </c>
      <c r="BR2" s="84">
        <f>IFERROR(VLOOKUP(BN1,$B$16:$AM$25,$Q$13,FALSE),0)</f>
        <v>0</v>
      </c>
      <c r="BS2" s="84">
        <f>IFERROR(VLOOKUP(BN1,$B$16:$AM$25,$R$13,FALSE),0)</f>
        <v>0</v>
      </c>
      <c r="BT2" s="85">
        <f>IFERROR(VLOOKUP(BN1,$B$16:$AM$25,$S$13,FALSE),0)</f>
        <v>0</v>
      </c>
      <c r="BU2" s="83">
        <f>IFERROR(VLOOKUP(BU1,$B$16:$AM$25,$U$13,FALSE),0)</f>
        <v>0</v>
      </c>
      <c r="BV2" s="84">
        <f>IFERROR(VLOOKUP(BU1,$B$16:$AM$25,$O$13,FALSE),0)</f>
        <v>0</v>
      </c>
      <c r="BW2" s="84">
        <f>IFERROR(VLOOKUP(BU1,$B$16:$AM$25,$V$13,FALSE),0)</f>
        <v>0</v>
      </c>
      <c r="BX2" s="84">
        <f>IFERROR(VLOOKUP(BU1,$B$16:$AM$25,$P$13,FALSE),0)</f>
        <v>0</v>
      </c>
      <c r="BY2" s="84">
        <f>IFERROR(VLOOKUP(BU1,$B$16:$AM$25,$Q$13,FALSE),0)</f>
        <v>0</v>
      </c>
      <c r="BZ2" s="84">
        <f>IFERROR(VLOOKUP(BU1,$B$16:$AM$25,$R$13,FALSE),0)</f>
        <v>0</v>
      </c>
      <c r="CA2" s="85">
        <f>IFERROR(VLOOKUP(BU1,$B$16:$AM$25,$S$13,FALSE),0)</f>
        <v>0</v>
      </c>
      <c r="CB2" s="83">
        <f>IFERROR(VLOOKUP(CB1,$B$16:$AM$25,$U$13,FALSE),0)</f>
        <v>0</v>
      </c>
      <c r="CC2" s="84">
        <f>IFERROR(VLOOKUP(CB1,$B$16:$AM$25,$O$13,FALSE),0)</f>
        <v>0</v>
      </c>
      <c r="CD2" s="84">
        <f>IFERROR(VLOOKUP(CB1,$B$16:$AM$25,$V$13,FALSE),0)</f>
        <v>0</v>
      </c>
      <c r="CE2" s="84">
        <f>IFERROR(VLOOKUP(CB1,$B$16:$AM$25,$P$13,FALSE),0)</f>
        <v>0</v>
      </c>
      <c r="CF2" s="84">
        <f>IFERROR(VLOOKUP(CB1,$B$16:$AM$25,$Q$13,FALSE),0)</f>
        <v>0</v>
      </c>
      <c r="CG2" s="84">
        <f>IFERROR(VLOOKUP(CB1,$B$16:$AM$25,$R$13,FALSE),0)</f>
        <v>0</v>
      </c>
      <c r="CH2" s="85">
        <f>IFERROR(VLOOKUP(CB1,$B$16:$AM$25,$S$13,FALSE),0)</f>
        <v>0</v>
      </c>
      <c r="CI2" s="83">
        <f>IFERROR(VLOOKUP(CI1,$B$16:$AM$25,$U$13,FALSE),0)</f>
        <v>0</v>
      </c>
      <c r="CJ2" s="84">
        <f>IFERROR(VLOOKUP(CI1,$B$16:$AM$25,$O$13,FALSE),0)</f>
        <v>0</v>
      </c>
      <c r="CK2" s="84">
        <f>IFERROR(VLOOKUP(CI1,$B$16:$AM$25,$V$13,FALSE),0)</f>
        <v>0</v>
      </c>
      <c r="CL2" s="84">
        <f>IFERROR(VLOOKUP(CI1,$B$16:$AM$25,$P$13,FALSE),0)</f>
        <v>0</v>
      </c>
      <c r="CM2" s="84">
        <f>IFERROR(VLOOKUP(CI1,$B$16:$AM$25,$Q$13,FALSE),0)</f>
        <v>0</v>
      </c>
      <c r="CN2" s="84">
        <f>IFERROR(VLOOKUP(CI1,$B$16:$AM$25,$R$13,FALSE),0)</f>
        <v>0</v>
      </c>
      <c r="CO2" s="85">
        <f>IFERROR(VLOOKUP(CI1,$B$16:$AM$25,$S$13,FALSE),0)</f>
        <v>0</v>
      </c>
      <c r="CP2" s="83">
        <f>IFERROR(VLOOKUP(CP1,$B$16:$AM$25,$U$13,FALSE),0)</f>
        <v>0</v>
      </c>
      <c r="CQ2" s="84">
        <f>IFERROR(VLOOKUP(CP1,$B$16:$AM$25,$O$13,FALSE),0)</f>
        <v>0</v>
      </c>
      <c r="CR2" s="84">
        <f>IFERROR(VLOOKUP(CP1,$B$16:$AM$25,$V$13,FALSE),0)</f>
        <v>0</v>
      </c>
      <c r="CS2" s="84">
        <f>IFERROR(VLOOKUP(CP1,$B$16:$AM$25,$P$13,FALSE),0)</f>
        <v>0</v>
      </c>
      <c r="CT2" s="84">
        <f>IFERROR(VLOOKUP(CP1,$B$16:$AM$25,$Q$13,FALSE),0)</f>
        <v>0</v>
      </c>
      <c r="CU2" s="84">
        <f>IFERROR(VLOOKUP(CP1,$B$16:$AM$25,$R$13,FALSE),0)</f>
        <v>0</v>
      </c>
      <c r="CV2" s="85">
        <f>IFERROR(VLOOKUP(CP1,$B$16:$AM$25,$S$13,FALSE),0)</f>
        <v>0</v>
      </c>
      <c r="CW2" s="83">
        <f>IFERROR(VLOOKUP(CW1,$B$16:$AM$25,$U$13,FALSE),0)</f>
        <v>0</v>
      </c>
      <c r="CX2" s="84">
        <f>IFERROR(VLOOKUP(CW1,$B$16:$AM$25,$O$13,FALSE),0)</f>
        <v>0</v>
      </c>
      <c r="CY2" s="84">
        <f>IFERROR(VLOOKUP(CW1,$B$16:$AM$25,$V$13,FALSE),0)</f>
        <v>0</v>
      </c>
      <c r="CZ2" s="84">
        <f>IFERROR(VLOOKUP(CW1,$B$16:$AM$25,$P$13,FALSE),0)</f>
        <v>0</v>
      </c>
      <c r="DA2" s="84">
        <f>IFERROR(VLOOKUP(CW1,$B$16:$AM$25,$Q$13,FALSE),0)</f>
        <v>0</v>
      </c>
      <c r="DB2" s="84">
        <f>IFERROR(VLOOKUP(CW1,$B$16:$AM$25,$R$13,FALSE),0)</f>
        <v>0</v>
      </c>
      <c r="DC2" s="85">
        <f>IFERROR(VLOOKUP(CW1,$B$16:$AM$25,$S$13,FALSE),0)</f>
        <v>0</v>
      </c>
      <c r="DD2" s="83">
        <f>IFERROR(VLOOKUP(DD1,$B$16:$AM$25,$U$13,FALSE),0)</f>
        <v>0</v>
      </c>
      <c r="DE2" s="84">
        <f>IFERROR(VLOOKUP(DD1,$B$16:$AM$25,$O$13,FALSE),0)</f>
        <v>0</v>
      </c>
      <c r="DF2" s="84">
        <f>IFERROR(VLOOKUP(DD1,$B$16:$AM$25,$V$13,FALSE),0)</f>
        <v>0</v>
      </c>
      <c r="DG2" s="84">
        <f>IFERROR(VLOOKUP(DD1,$B$16:$AM$25,$P$13,FALSE),0)</f>
        <v>0</v>
      </c>
      <c r="DH2" s="84">
        <f>IFERROR(VLOOKUP(DD1,$B$16:$AM$25,$Q$13,FALSE),0)</f>
        <v>0</v>
      </c>
      <c r="DI2" s="84">
        <f>IFERROR(VLOOKUP(DD1,$B$16:$AM$25,$R$13,FALSE),0)</f>
        <v>0</v>
      </c>
      <c r="DJ2" s="85">
        <f>IFERROR(VLOOKUP(DD1,$B$16:$AM$25,$S$13,FALSE),0)</f>
        <v>0</v>
      </c>
      <c r="DK2" s="83">
        <f>IFERROR(VLOOKUP(DK1,$B$16:$AM$25,$U$13,FALSE),0)</f>
        <v>0</v>
      </c>
      <c r="DL2" s="84">
        <f>IFERROR(VLOOKUP(DK1,$B$16:$AM$25,$O$13,FALSE),0)</f>
        <v>0</v>
      </c>
      <c r="DM2" s="84">
        <f>IFERROR(VLOOKUP(DK1,$B$16:$AM$25,$V$13,FALSE),0)</f>
        <v>0</v>
      </c>
      <c r="DN2" s="84">
        <f>IFERROR(VLOOKUP(DK1,$B$16:$AM$25,$P$13,FALSE),0)</f>
        <v>0</v>
      </c>
      <c r="DO2" s="84">
        <f>IFERROR(VLOOKUP(DK1,$B$16:$AM$25,$Q$13,FALSE),0)</f>
        <v>0</v>
      </c>
      <c r="DP2" s="84">
        <f>IFERROR(VLOOKUP(DK1,$B$16:$AM$25,$R$13,FALSE),0)</f>
        <v>0</v>
      </c>
      <c r="DQ2" s="85">
        <f>IFERROR(VLOOKUP(DK1,$B$16:$AM$25,$S$13,FALSE),0)</f>
        <v>0</v>
      </c>
      <c r="DR2" s="83">
        <f>IFERROR(VLOOKUP(DR1,$B$16:$AM$25,$U$13,FALSE),0)</f>
        <v>0</v>
      </c>
      <c r="DS2" s="84">
        <f>IFERROR(VLOOKUP(DR1,$B$16:$AM$25,$O$13,FALSE),0)</f>
        <v>0</v>
      </c>
      <c r="DT2" s="84">
        <f>IFERROR(VLOOKUP(DR1,$B$16:$AM$25,$V$13,FALSE),0)</f>
        <v>0</v>
      </c>
      <c r="DU2" s="84">
        <f>IFERROR(VLOOKUP(DR1,$B$16:$AM$25,$P$13,FALSE),0)</f>
        <v>0</v>
      </c>
      <c r="DV2" s="84">
        <f>IFERROR(VLOOKUP(DR1,$B$16:$AM$25,$Q$13,FALSE),0)</f>
        <v>0</v>
      </c>
      <c r="DW2" s="84">
        <f>IFERROR(VLOOKUP(DR1,$B$16:$AM$25,$R$13,FALSE),0)</f>
        <v>0</v>
      </c>
      <c r="DX2" s="85">
        <f>IFERROR(VLOOKUP(DR1,$B$16:$AM$25,$S$13,FALSE),0)</f>
        <v>0</v>
      </c>
      <c r="DY2" s="83">
        <f>IFERROR(VLOOKUP(DY1,$B$16:$AM$25,$U$13,FALSE),0)</f>
        <v>0</v>
      </c>
      <c r="DZ2" s="84">
        <f>IFERROR(VLOOKUP(DY1,$B$16:$AM$25,$O$13,FALSE),0)</f>
        <v>0</v>
      </c>
      <c r="EA2" s="84">
        <f>IFERROR(VLOOKUP(DY1,$B$16:$AM$25,$V$13,FALSE),0)</f>
        <v>0</v>
      </c>
      <c r="EB2" s="84">
        <f>IFERROR(VLOOKUP(DY1,$B$16:$AM$25,$P$13,FALSE),0)</f>
        <v>0</v>
      </c>
      <c r="EC2" s="84">
        <f>IFERROR(VLOOKUP(DY1,$B$16:$AM$25,$Q$13,FALSE),0)</f>
        <v>0</v>
      </c>
      <c r="ED2" s="84">
        <f>IFERROR(VLOOKUP(DY1,$B$16:$AM$25,$R$13,FALSE),0)</f>
        <v>0</v>
      </c>
      <c r="EE2" s="85">
        <f>IFERROR(VLOOKUP(DY1,$B$16:$AM$25,$S$13,FALSE),0)</f>
        <v>0</v>
      </c>
      <c r="EF2" s="83">
        <f>IFERROR(VLOOKUP(EF1,$B$16:$AM$25,$U$13,FALSE),0)</f>
        <v>0</v>
      </c>
      <c r="EG2" s="84">
        <f>IFERROR(VLOOKUP(EF1,$B$16:$AM$25,$O$13,FALSE),0)</f>
        <v>0</v>
      </c>
      <c r="EH2" s="84">
        <f>IFERROR(VLOOKUP(EF1,$B$16:$AM$25,$V$13,FALSE),0)</f>
        <v>0</v>
      </c>
      <c r="EI2" s="84">
        <f>IFERROR(VLOOKUP(EF1,$B$16:$AM$25,$P$13,FALSE),0)</f>
        <v>0</v>
      </c>
      <c r="EJ2" s="84">
        <f>IFERROR(VLOOKUP(EF1,$B$16:$AM$25,$Q$13,FALSE),0)</f>
        <v>0</v>
      </c>
      <c r="EK2" s="84">
        <f>IFERROR(VLOOKUP(EF1,$B$16:$AM$25,$R$13,FALSE),0)</f>
        <v>0</v>
      </c>
      <c r="EL2" s="85">
        <f>IFERROR(VLOOKUP(EF1,$B$16:$AM$25,$S$13,FALSE),0)</f>
        <v>0</v>
      </c>
      <c r="EM2" s="83">
        <f>IFERROR(VLOOKUP(EM1,$B$16:$AM$25,$U$13,FALSE),0)</f>
        <v>0</v>
      </c>
      <c r="EN2" s="84">
        <f>IFERROR(VLOOKUP(EM1,$B$16:$AM$25,$O$13,FALSE),0)</f>
        <v>0</v>
      </c>
      <c r="EO2" s="84">
        <f>IFERROR(VLOOKUP(EM1,$B$16:$AM$25,$V$13,FALSE),0)</f>
        <v>0</v>
      </c>
      <c r="EP2" s="84">
        <f>IFERROR(VLOOKUP(EM1,$B$16:$AM$25,$P$13,FALSE),0)</f>
        <v>0</v>
      </c>
      <c r="EQ2" s="84">
        <f>IFERROR(VLOOKUP(EM1,$B$16:$AM$25,$Q$13,FALSE),0)</f>
        <v>0</v>
      </c>
      <c r="ER2" s="84">
        <f>IFERROR(VLOOKUP(EM1,$B$16:$AM$25,$R$13,FALSE),0)</f>
        <v>0</v>
      </c>
      <c r="ES2" s="85">
        <f>IFERROR(VLOOKUP(EM1,$B$16:$AM$25,$S$13,FALSE),0)</f>
        <v>0</v>
      </c>
      <c r="ET2" s="83">
        <f>IFERROR(VLOOKUP(ET1,$B$16:$AM$25,$U$13,FALSE),0)</f>
        <v>0</v>
      </c>
      <c r="EU2" s="84">
        <f>IFERROR(VLOOKUP(ET1,$B$16:$AM$25,$O$13,FALSE),0)</f>
        <v>0</v>
      </c>
      <c r="EV2" s="84">
        <f>IFERROR(VLOOKUP(ET1,$B$16:$AM$25,$V$13,FALSE),0)</f>
        <v>0</v>
      </c>
      <c r="EW2" s="84">
        <f>IFERROR(VLOOKUP(ET1,$B$16:$AM$25,$P$13,FALSE),0)</f>
        <v>0</v>
      </c>
      <c r="EX2" s="84">
        <f>IFERROR(VLOOKUP(ET1,$B$16:$AM$25,$Q$13,FALSE),0)</f>
        <v>0</v>
      </c>
      <c r="EY2" s="84">
        <f>IFERROR(VLOOKUP(ET1,$B$16:$AM$25,$R$13,FALSE),0)</f>
        <v>0</v>
      </c>
      <c r="EZ2" s="85">
        <f>IFERROR(VLOOKUP(ET1,$B$16:$AM$25,$S$13,FALSE),0)</f>
        <v>0</v>
      </c>
      <c r="FA2" s="83">
        <f>IFERROR(VLOOKUP(FA1,$B$16:$AM$25,$U$13,FALSE),0)</f>
        <v>0</v>
      </c>
      <c r="FB2" s="84">
        <f>IFERROR(VLOOKUP(FA1,$B$16:$AM$25,$O$13,FALSE),0)</f>
        <v>0</v>
      </c>
      <c r="FC2" s="84">
        <f>IFERROR(VLOOKUP(FA1,$B$16:$AM$25,$V$13,FALSE),0)</f>
        <v>0</v>
      </c>
      <c r="FD2" s="84">
        <f>IFERROR(VLOOKUP(FA1,$B$16:$AM$25,$P$13,FALSE),0)</f>
        <v>0</v>
      </c>
      <c r="FE2" s="84">
        <f>IFERROR(VLOOKUP(FA1,$B$16:$AM$25,$Q$13,FALSE),0)</f>
        <v>0</v>
      </c>
      <c r="FF2" s="84">
        <f>IFERROR(VLOOKUP(FA1,$B$16:$AM$25,$R$13,FALSE),0)</f>
        <v>0</v>
      </c>
      <c r="FG2" s="85">
        <f>IFERROR(VLOOKUP(FA1,$B$16:$AM$25,$S$13,FALSE),0)</f>
        <v>0</v>
      </c>
      <c r="FH2" s="83">
        <f>IFERROR(VLOOKUP(FH1,$B$16:$AM$25,$U$13,FALSE),0)</f>
        <v>0</v>
      </c>
      <c r="FI2" s="84">
        <f>IFERROR(VLOOKUP(FH1,$B$16:$AM$25,$O$13,FALSE),0)</f>
        <v>0</v>
      </c>
      <c r="FJ2" s="84">
        <f>IFERROR(VLOOKUP(FH1,$B$16:$AM$25,$V$13,FALSE),0)</f>
        <v>0</v>
      </c>
      <c r="FK2" s="84">
        <f>IFERROR(VLOOKUP(FH1,$B$16:$AM$25,$P$13,FALSE),0)</f>
        <v>0</v>
      </c>
      <c r="FL2" s="84">
        <f>IFERROR(VLOOKUP(FH1,$B$16:$AM$25,$Q$13,FALSE),0)</f>
        <v>0</v>
      </c>
      <c r="FM2" s="84">
        <f>IFERROR(VLOOKUP(FH1,$B$16:$AM$25,$R$13,FALSE),0)</f>
        <v>0</v>
      </c>
      <c r="FN2" s="85">
        <f>IFERROR(VLOOKUP(FH1,$B$16:$AM$25,$S$13,FALSE),0)</f>
        <v>0</v>
      </c>
      <c r="FO2" s="83">
        <f>IFERROR(VLOOKUP(FO1,$B$16:$AM$25,$U$13,FALSE),0)</f>
        <v>0</v>
      </c>
      <c r="FP2" s="84">
        <f>IFERROR(VLOOKUP(FO1,$B$16:$AM$25,$O$13,FALSE),0)</f>
        <v>0</v>
      </c>
      <c r="FQ2" s="84">
        <f>IFERROR(VLOOKUP(FO1,$B$16:$AM$25,$V$13,FALSE),0)</f>
        <v>0</v>
      </c>
      <c r="FR2" s="84">
        <f>IFERROR(VLOOKUP(FO1,$B$16:$AM$25,$P$13,FALSE),0)</f>
        <v>0</v>
      </c>
      <c r="FS2" s="84">
        <f>IFERROR(VLOOKUP(FO1,$B$16:$AM$25,$Q$13,FALSE),0)</f>
        <v>0</v>
      </c>
      <c r="FT2" s="84">
        <f>IFERROR(VLOOKUP(FO1,$B$16:$AM$25,$R$13,FALSE),0)</f>
        <v>0</v>
      </c>
      <c r="FU2" s="85">
        <f>IFERROR(VLOOKUP(FO1,$B$16:$AM$25,$S$13,FALSE),0)</f>
        <v>0</v>
      </c>
      <c r="FV2" s="83">
        <f>IFERROR(VLOOKUP(FV1,$B$16:$AM$25,$U$13,FALSE),0)</f>
        <v>0</v>
      </c>
      <c r="FW2" s="84">
        <f>IFERROR(VLOOKUP(FV1,$B$16:$AM$25,$O$13,FALSE),0)</f>
        <v>0</v>
      </c>
      <c r="FX2" s="84">
        <f>IFERROR(VLOOKUP(FV1,$B$16:$AM$25,$V$13,FALSE),0)</f>
        <v>0</v>
      </c>
      <c r="FY2" s="84">
        <f>IFERROR(VLOOKUP(FV1,$B$16:$AM$25,$P$13,FALSE),0)</f>
        <v>0</v>
      </c>
      <c r="FZ2" s="84">
        <f>IFERROR(VLOOKUP(FV1,$B$16:$AM$25,$Q$13,FALSE),0)</f>
        <v>0</v>
      </c>
      <c r="GA2" s="84">
        <f>IFERROR(VLOOKUP(FV1,$B$16:$AM$25,$R$13,FALSE),0)</f>
        <v>0</v>
      </c>
      <c r="GB2" s="85">
        <f>IFERROR(VLOOKUP(FV1,$B$16:$AM$25,$S$13,FALSE),0)</f>
        <v>0</v>
      </c>
      <c r="GC2" s="83">
        <f>IFERROR(VLOOKUP(GC1,$B$16:$AM$25,$U$13,FALSE),0)</f>
        <v>0</v>
      </c>
      <c r="GD2" s="84">
        <f>IFERROR(VLOOKUP(GC1,$B$16:$AM$25,$O$13,FALSE),0)</f>
        <v>0</v>
      </c>
      <c r="GE2" s="84">
        <f>IFERROR(VLOOKUP(GC1,$B$16:$AM$25,$V$13,FALSE),0)</f>
        <v>0</v>
      </c>
      <c r="GF2" s="84">
        <f>IFERROR(VLOOKUP(GC1,$B$16:$AM$25,$P$13,FALSE),0)</f>
        <v>0</v>
      </c>
      <c r="GG2" s="84">
        <f>IFERROR(VLOOKUP(GC1,$B$16:$AM$25,$Q$13,FALSE),0)</f>
        <v>0</v>
      </c>
      <c r="GH2" s="84">
        <f>IFERROR(VLOOKUP(GC1,$B$16:$AM$25,$R$13,FALSE),0)</f>
        <v>0</v>
      </c>
      <c r="GI2" s="85">
        <f>IFERROR(VLOOKUP(GC1,$B$16:$AM$25,$S$13,FALSE),0)</f>
        <v>0</v>
      </c>
      <c r="GJ2" s="83">
        <f>IFERROR(VLOOKUP(GJ1,$B$16:$AM$25,$U$13,FALSE),0)</f>
        <v>0</v>
      </c>
      <c r="GK2" s="84">
        <f>IFERROR(VLOOKUP(GJ1,$B$16:$AM$25,$O$13,FALSE),0)</f>
        <v>0</v>
      </c>
      <c r="GL2" s="84">
        <f>IFERROR(VLOOKUP(GJ1,$B$16:$AM$25,$V$13,FALSE),0)</f>
        <v>0</v>
      </c>
      <c r="GM2" s="84">
        <f>IFERROR(VLOOKUP(GJ1,$B$16:$AM$25,$P$13,FALSE),0)</f>
        <v>0</v>
      </c>
      <c r="GN2" s="84">
        <f>IFERROR(VLOOKUP(GJ1,$B$16:$AM$25,$Q$13,FALSE),0)</f>
        <v>0</v>
      </c>
      <c r="GO2" s="84">
        <f>IFERROR(VLOOKUP(GJ1,$B$16:$AM$25,$R$13,FALSE),0)</f>
        <v>0</v>
      </c>
      <c r="GP2" s="85">
        <f>IFERROR(VLOOKUP(GJ1,$B$16:$AM$25,$S$13,FALSE),0)</f>
        <v>0</v>
      </c>
      <c r="GQ2" s="83">
        <f>IFERROR(VLOOKUP(GQ1,$B$16:$AM$25,$U$13,FALSE),0)</f>
        <v>0</v>
      </c>
      <c r="GR2" s="84">
        <f>IFERROR(VLOOKUP(GQ1,$B$16:$AM$25,$O$13,FALSE),0)</f>
        <v>0</v>
      </c>
      <c r="GS2" s="84">
        <f>IFERROR(VLOOKUP(GQ1,$B$16:$AM$25,$V$13,FALSE),0)</f>
        <v>0</v>
      </c>
      <c r="GT2" s="84">
        <f>IFERROR(VLOOKUP(GQ1,$B$16:$AM$25,$P$13,FALSE),0)</f>
        <v>0</v>
      </c>
      <c r="GU2" s="84">
        <f>IFERROR(VLOOKUP(GQ1,$B$16:$AM$25,$Q$13,FALSE),0)</f>
        <v>0</v>
      </c>
      <c r="GV2" s="84">
        <f>IFERROR(VLOOKUP(GQ1,$B$16:$AM$25,$R$13,FALSE),0)</f>
        <v>0</v>
      </c>
      <c r="GW2" s="85">
        <f>IFERROR(VLOOKUP(GQ1,$B$16:$AM$25,$S$13,FALSE),0)</f>
        <v>0</v>
      </c>
      <c r="GX2" s="83">
        <f>IFERROR(VLOOKUP(GX1,$B$16:$AM$25,$U$13,FALSE),0)</f>
        <v>0</v>
      </c>
      <c r="GY2" s="84">
        <f>IFERROR(VLOOKUP(GX1,$B$16:$AM$25,$O$13,FALSE),0)</f>
        <v>0</v>
      </c>
      <c r="GZ2" s="84">
        <f>IFERROR(VLOOKUP(GX1,$B$16:$AM$25,$V$13,FALSE),0)</f>
        <v>0</v>
      </c>
      <c r="HA2" s="84">
        <f>IFERROR(VLOOKUP(GX1,$B$16:$AM$25,$P$13,FALSE),0)</f>
        <v>0</v>
      </c>
      <c r="HB2" s="84">
        <f>IFERROR(VLOOKUP(GX1,$B$16:$AM$25,$Q$13,FALSE),0)</f>
        <v>0</v>
      </c>
      <c r="HC2" s="84">
        <f>IFERROR(VLOOKUP(GX1,$B$16:$AM$25,$R$13,FALSE),0)</f>
        <v>0</v>
      </c>
      <c r="HD2" s="85">
        <f>IFERROR(VLOOKUP(GX1,$B$16:$AM$25,$S$13,FALSE),0)</f>
        <v>0</v>
      </c>
      <c r="HE2" s="83">
        <f>IFERROR(VLOOKUP(HE1,$B$16:$AM$25,$U$13,FALSE),0)</f>
        <v>0</v>
      </c>
      <c r="HF2" s="84">
        <f>IFERROR(VLOOKUP(HE1,$B$16:$AM$25,$O$13,FALSE),0)</f>
        <v>0</v>
      </c>
      <c r="HG2" s="84">
        <f>IFERROR(VLOOKUP(HE1,$B$16:$AM$25,$V$13,FALSE),0)</f>
        <v>0</v>
      </c>
      <c r="HH2" s="84">
        <f>IFERROR(VLOOKUP(HE1,$B$16:$AM$25,$P$13,FALSE),0)</f>
        <v>0</v>
      </c>
      <c r="HI2" s="84">
        <f>IFERROR(VLOOKUP(HE1,$B$16:$AM$25,$Q$13,FALSE),0)</f>
        <v>0</v>
      </c>
      <c r="HJ2" s="84">
        <f>IFERROR(VLOOKUP(HE1,$B$16:$AM$25,$R$13,FALSE),0)</f>
        <v>0</v>
      </c>
      <c r="HK2" s="85">
        <f>IFERROR(VLOOKUP(HE1,$B$16:$AM$25,$S$13,FALSE),0)</f>
        <v>0</v>
      </c>
      <c r="HL2" s="83">
        <f>IFERROR(VLOOKUP(HL1,$B$16:$AM$25,$U$13,FALSE),0)</f>
        <v>0</v>
      </c>
      <c r="HM2" s="84">
        <f>IFERROR(VLOOKUP(HL1,$B$16:$AM$25,$O$13,FALSE),0)</f>
        <v>0</v>
      </c>
      <c r="HN2" s="84">
        <f>IFERROR(VLOOKUP(HL1,$B$16:$AM$25,$V$13,FALSE),0)</f>
        <v>0</v>
      </c>
      <c r="HO2" s="84">
        <f>IFERROR(VLOOKUP(HL1,$B$16:$AM$25,$P$13,FALSE),0)</f>
        <v>0</v>
      </c>
      <c r="HP2" s="84">
        <f>IFERROR(VLOOKUP(HL1,$B$16:$AM$25,$Q$13,FALSE),0)</f>
        <v>0</v>
      </c>
      <c r="HQ2" s="84">
        <f>IFERROR(VLOOKUP(HL1,$B$16:$AM$25,$R$13,FALSE),0)</f>
        <v>0</v>
      </c>
      <c r="HR2" s="85">
        <f>IFERROR(VLOOKUP(HL1,$B$16:$AM$25,$S$13,FALSE),0)</f>
        <v>0</v>
      </c>
      <c r="HS2" s="80"/>
      <c r="HT2" s="80"/>
    </row>
    <row r="3" spans="1:228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N3" s="1">
        <v>1</v>
      </c>
      <c r="AO3" s="1">
        <f>AN3+1</f>
        <v>2</v>
      </c>
      <c r="AP3" s="1">
        <f t="shared" ref="AP3:DA3" si="0">AO3+1</f>
        <v>3</v>
      </c>
      <c r="AQ3" s="1">
        <f t="shared" si="0"/>
        <v>4</v>
      </c>
      <c r="AR3" s="1">
        <f t="shared" si="0"/>
        <v>5</v>
      </c>
      <c r="AS3" s="86">
        <f t="shared" si="0"/>
        <v>6</v>
      </c>
      <c r="AT3" s="1">
        <f t="shared" si="0"/>
        <v>7</v>
      </c>
      <c r="AU3" s="1">
        <f t="shared" si="0"/>
        <v>8</v>
      </c>
      <c r="AV3" s="1">
        <f t="shared" si="0"/>
        <v>9</v>
      </c>
      <c r="AW3" s="1">
        <f t="shared" si="0"/>
        <v>10</v>
      </c>
      <c r="AX3" s="1">
        <f t="shared" si="0"/>
        <v>11</v>
      </c>
      <c r="AY3" s="87">
        <f t="shared" si="0"/>
        <v>12</v>
      </c>
      <c r="AZ3" s="86">
        <f t="shared" si="0"/>
        <v>13</v>
      </c>
      <c r="BA3" s="1">
        <f t="shared" si="0"/>
        <v>14</v>
      </c>
      <c r="BB3" s="1">
        <f t="shared" si="0"/>
        <v>15</v>
      </c>
      <c r="BC3" s="1">
        <f t="shared" si="0"/>
        <v>16</v>
      </c>
      <c r="BD3" s="1">
        <f t="shared" si="0"/>
        <v>17</v>
      </c>
      <c r="BE3" s="1">
        <f t="shared" si="0"/>
        <v>18</v>
      </c>
      <c r="BF3" s="87">
        <f t="shared" si="0"/>
        <v>19</v>
      </c>
      <c r="BG3" s="86">
        <f t="shared" si="0"/>
        <v>20</v>
      </c>
      <c r="BH3" s="1">
        <f t="shared" si="0"/>
        <v>21</v>
      </c>
      <c r="BI3" s="1">
        <f t="shared" si="0"/>
        <v>22</v>
      </c>
      <c r="BJ3" s="1">
        <f t="shared" si="0"/>
        <v>23</v>
      </c>
      <c r="BK3" s="1">
        <f t="shared" si="0"/>
        <v>24</v>
      </c>
      <c r="BL3" s="1">
        <f t="shared" si="0"/>
        <v>25</v>
      </c>
      <c r="BM3" s="87">
        <f t="shared" si="0"/>
        <v>26</v>
      </c>
      <c r="BN3" s="86">
        <f t="shared" si="0"/>
        <v>27</v>
      </c>
      <c r="BO3" s="1">
        <f t="shared" si="0"/>
        <v>28</v>
      </c>
      <c r="BP3" s="1">
        <f t="shared" si="0"/>
        <v>29</v>
      </c>
      <c r="BQ3" s="1">
        <f t="shared" si="0"/>
        <v>30</v>
      </c>
      <c r="BR3" s="1">
        <f t="shared" si="0"/>
        <v>31</v>
      </c>
      <c r="BS3" s="1">
        <f t="shared" si="0"/>
        <v>32</v>
      </c>
      <c r="BT3" s="87">
        <f t="shared" si="0"/>
        <v>33</v>
      </c>
      <c r="BU3" s="86">
        <f t="shared" si="0"/>
        <v>34</v>
      </c>
      <c r="BV3" s="1">
        <f t="shared" si="0"/>
        <v>35</v>
      </c>
      <c r="BW3" s="1">
        <f t="shared" si="0"/>
        <v>36</v>
      </c>
      <c r="BX3" s="1">
        <f t="shared" si="0"/>
        <v>37</v>
      </c>
      <c r="BY3" s="1">
        <f t="shared" si="0"/>
        <v>38</v>
      </c>
      <c r="BZ3" s="1">
        <f t="shared" si="0"/>
        <v>39</v>
      </c>
      <c r="CA3" s="87">
        <f t="shared" si="0"/>
        <v>40</v>
      </c>
      <c r="CB3" s="86">
        <f t="shared" si="0"/>
        <v>41</v>
      </c>
      <c r="CC3" s="1">
        <f t="shared" si="0"/>
        <v>42</v>
      </c>
      <c r="CD3" s="1">
        <f t="shared" si="0"/>
        <v>43</v>
      </c>
      <c r="CE3" s="1">
        <f t="shared" si="0"/>
        <v>44</v>
      </c>
      <c r="CF3" s="1">
        <f t="shared" si="0"/>
        <v>45</v>
      </c>
      <c r="CG3" s="1">
        <f t="shared" si="0"/>
        <v>46</v>
      </c>
      <c r="CH3" s="87">
        <f t="shared" si="0"/>
        <v>47</v>
      </c>
      <c r="CI3" s="86">
        <f t="shared" si="0"/>
        <v>48</v>
      </c>
      <c r="CJ3" s="1">
        <f t="shared" si="0"/>
        <v>49</v>
      </c>
      <c r="CK3" s="1">
        <f t="shared" si="0"/>
        <v>50</v>
      </c>
      <c r="CL3" s="1">
        <f t="shared" si="0"/>
        <v>51</v>
      </c>
      <c r="CM3" s="1">
        <f t="shared" si="0"/>
        <v>52</v>
      </c>
      <c r="CN3" s="1">
        <f t="shared" si="0"/>
        <v>53</v>
      </c>
      <c r="CO3" s="87">
        <f t="shared" si="0"/>
        <v>54</v>
      </c>
      <c r="CP3" s="86">
        <f t="shared" si="0"/>
        <v>55</v>
      </c>
      <c r="CQ3" s="1">
        <f t="shared" si="0"/>
        <v>56</v>
      </c>
      <c r="CR3" s="1">
        <f t="shared" si="0"/>
        <v>57</v>
      </c>
      <c r="CS3" s="1">
        <f t="shared" si="0"/>
        <v>58</v>
      </c>
      <c r="CT3" s="1">
        <f t="shared" si="0"/>
        <v>59</v>
      </c>
      <c r="CU3" s="1">
        <f t="shared" si="0"/>
        <v>60</v>
      </c>
      <c r="CV3" s="87">
        <f t="shared" si="0"/>
        <v>61</v>
      </c>
      <c r="CW3" s="86">
        <f t="shared" si="0"/>
        <v>62</v>
      </c>
      <c r="CX3" s="1">
        <f t="shared" si="0"/>
        <v>63</v>
      </c>
      <c r="CY3" s="1">
        <f t="shared" si="0"/>
        <v>64</v>
      </c>
      <c r="CZ3" s="1">
        <f t="shared" si="0"/>
        <v>65</v>
      </c>
      <c r="DA3" s="1">
        <f t="shared" si="0"/>
        <v>66</v>
      </c>
      <c r="DB3" s="1">
        <f t="shared" ref="DB3:FM3" si="1">DA3+1</f>
        <v>67</v>
      </c>
      <c r="DC3" s="87">
        <f t="shared" si="1"/>
        <v>68</v>
      </c>
      <c r="DD3" s="86">
        <f t="shared" si="1"/>
        <v>69</v>
      </c>
      <c r="DE3" s="1">
        <f t="shared" si="1"/>
        <v>70</v>
      </c>
      <c r="DF3" s="1">
        <f t="shared" si="1"/>
        <v>71</v>
      </c>
      <c r="DG3" s="1">
        <f t="shared" si="1"/>
        <v>72</v>
      </c>
      <c r="DH3" s="1">
        <f t="shared" si="1"/>
        <v>73</v>
      </c>
      <c r="DI3" s="1">
        <f t="shared" si="1"/>
        <v>74</v>
      </c>
      <c r="DJ3" s="87">
        <f t="shared" si="1"/>
        <v>75</v>
      </c>
      <c r="DK3" s="86">
        <f t="shared" si="1"/>
        <v>76</v>
      </c>
      <c r="DL3" s="1">
        <f t="shared" si="1"/>
        <v>77</v>
      </c>
      <c r="DM3" s="1">
        <f t="shared" si="1"/>
        <v>78</v>
      </c>
      <c r="DN3" s="1">
        <f t="shared" si="1"/>
        <v>79</v>
      </c>
      <c r="DO3" s="1">
        <f t="shared" si="1"/>
        <v>80</v>
      </c>
      <c r="DP3" s="1">
        <f t="shared" si="1"/>
        <v>81</v>
      </c>
      <c r="DQ3" s="87">
        <f t="shared" si="1"/>
        <v>82</v>
      </c>
      <c r="DR3" s="86">
        <f t="shared" si="1"/>
        <v>83</v>
      </c>
      <c r="DS3" s="1">
        <f t="shared" si="1"/>
        <v>84</v>
      </c>
      <c r="DT3" s="1">
        <f t="shared" si="1"/>
        <v>85</v>
      </c>
      <c r="DU3" s="1">
        <f t="shared" si="1"/>
        <v>86</v>
      </c>
      <c r="DV3" s="1">
        <f t="shared" si="1"/>
        <v>87</v>
      </c>
      <c r="DW3" s="1">
        <f t="shared" si="1"/>
        <v>88</v>
      </c>
      <c r="DX3" s="87">
        <f t="shared" si="1"/>
        <v>89</v>
      </c>
      <c r="DY3" s="86">
        <f t="shared" si="1"/>
        <v>90</v>
      </c>
      <c r="DZ3" s="1">
        <f t="shared" si="1"/>
        <v>91</v>
      </c>
      <c r="EA3" s="1">
        <f t="shared" si="1"/>
        <v>92</v>
      </c>
      <c r="EB3" s="1">
        <f t="shared" si="1"/>
        <v>93</v>
      </c>
      <c r="EC3" s="1">
        <f t="shared" si="1"/>
        <v>94</v>
      </c>
      <c r="ED3" s="1">
        <f t="shared" si="1"/>
        <v>95</v>
      </c>
      <c r="EE3" s="87">
        <f t="shared" si="1"/>
        <v>96</v>
      </c>
      <c r="EF3" s="86">
        <f t="shared" si="1"/>
        <v>97</v>
      </c>
      <c r="EG3" s="1">
        <f t="shared" si="1"/>
        <v>98</v>
      </c>
      <c r="EH3" s="1">
        <f t="shared" si="1"/>
        <v>99</v>
      </c>
      <c r="EI3" s="1">
        <f t="shared" si="1"/>
        <v>100</v>
      </c>
      <c r="EJ3" s="1">
        <f t="shared" si="1"/>
        <v>101</v>
      </c>
      <c r="EK3" s="1">
        <f t="shared" si="1"/>
        <v>102</v>
      </c>
      <c r="EL3" s="87">
        <f t="shared" si="1"/>
        <v>103</v>
      </c>
      <c r="EM3" s="86">
        <f t="shared" si="1"/>
        <v>104</v>
      </c>
      <c r="EN3" s="1">
        <f t="shared" si="1"/>
        <v>105</v>
      </c>
      <c r="EO3" s="1">
        <f t="shared" si="1"/>
        <v>106</v>
      </c>
      <c r="EP3" s="1">
        <f t="shared" si="1"/>
        <v>107</v>
      </c>
      <c r="EQ3" s="1">
        <f t="shared" si="1"/>
        <v>108</v>
      </c>
      <c r="ER3" s="1">
        <f t="shared" si="1"/>
        <v>109</v>
      </c>
      <c r="ES3" s="87">
        <f t="shared" si="1"/>
        <v>110</v>
      </c>
      <c r="ET3" s="86">
        <f t="shared" si="1"/>
        <v>111</v>
      </c>
      <c r="EU3" s="1">
        <f t="shared" si="1"/>
        <v>112</v>
      </c>
      <c r="EV3" s="1">
        <f t="shared" si="1"/>
        <v>113</v>
      </c>
      <c r="EW3" s="1">
        <f t="shared" si="1"/>
        <v>114</v>
      </c>
      <c r="EX3" s="1">
        <f t="shared" si="1"/>
        <v>115</v>
      </c>
      <c r="EY3" s="1">
        <f t="shared" si="1"/>
        <v>116</v>
      </c>
      <c r="EZ3" s="87">
        <f t="shared" si="1"/>
        <v>117</v>
      </c>
      <c r="FA3" s="86">
        <f t="shared" si="1"/>
        <v>118</v>
      </c>
      <c r="FB3" s="1">
        <f t="shared" si="1"/>
        <v>119</v>
      </c>
      <c r="FC3" s="1">
        <f t="shared" si="1"/>
        <v>120</v>
      </c>
      <c r="FD3" s="1">
        <f t="shared" si="1"/>
        <v>121</v>
      </c>
      <c r="FE3" s="1">
        <f t="shared" si="1"/>
        <v>122</v>
      </c>
      <c r="FF3" s="1">
        <f t="shared" si="1"/>
        <v>123</v>
      </c>
      <c r="FG3" s="87">
        <f t="shared" si="1"/>
        <v>124</v>
      </c>
      <c r="FH3" s="86">
        <f t="shared" si="1"/>
        <v>125</v>
      </c>
      <c r="FI3" s="1">
        <f t="shared" si="1"/>
        <v>126</v>
      </c>
      <c r="FJ3" s="1">
        <f t="shared" si="1"/>
        <v>127</v>
      </c>
      <c r="FK3" s="1">
        <f t="shared" si="1"/>
        <v>128</v>
      </c>
      <c r="FL3" s="1">
        <f t="shared" si="1"/>
        <v>129</v>
      </c>
      <c r="FM3" s="1">
        <f t="shared" si="1"/>
        <v>130</v>
      </c>
      <c r="FN3" s="87">
        <f t="shared" ref="FN3:HR3" si="2">FM3+1</f>
        <v>131</v>
      </c>
      <c r="FO3" s="86">
        <f t="shared" si="2"/>
        <v>132</v>
      </c>
      <c r="FP3" s="1">
        <f t="shared" si="2"/>
        <v>133</v>
      </c>
      <c r="FQ3" s="1">
        <f t="shared" si="2"/>
        <v>134</v>
      </c>
      <c r="FR3" s="1">
        <f t="shared" si="2"/>
        <v>135</v>
      </c>
      <c r="FS3" s="1">
        <f t="shared" si="2"/>
        <v>136</v>
      </c>
      <c r="FT3" s="1">
        <f t="shared" si="2"/>
        <v>137</v>
      </c>
      <c r="FU3" s="87">
        <f t="shared" si="2"/>
        <v>138</v>
      </c>
      <c r="FV3" s="86">
        <f t="shared" si="2"/>
        <v>139</v>
      </c>
      <c r="FW3" s="1">
        <f t="shared" si="2"/>
        <v>140</v>
      </c>
      <c r="FX3" s="1">
        <f t="shared" si="2"/>
        <v>141</v>
      </c>
      <c r="FY3" s="1">
        <f t="shared" si="2"/>
        <v>142</v>
      </c>
      <c r="FZ3" s="1">
        <f t="shared" si="2"/>
        <v>143</v>
      </c>
      <c r="GA3" s="1">
        <f t="shared" si="2"/>
        <v>144</v>
      </c>
      <c r="GB3" s="87">
        <f t="shared" si="2"/>
        <v>145</v>
      </c>
      <c r="GC3" s="86">
        <f t="shared" si="2"/>
        <v>146</v>
      </c>
      <c r="GD3" s="1">
        <f t="shared" si="2"/>
        <v>147</v>
      </c>
      <c r="GE3" s="1">
        <f t="shared" si="2"/>
        <v>148</v>
      </c>
      <c r="GF3" s="1">
        <f t="shared" si="2"/>
        <v>149</v>
      </c>
      <c r="GG3" s="1">
        <f t="shared" si="2"/>
        <v>150</v>
      </c>
      <c r="GH3" s="1">
        <f t="shared" si="2"/>
        <v>151</v>
      </c>
      <c r="GI3" s="87">
        <f t="shared" si="2"/>
        <v>152</v>
      </c>
      <c r="GJ3" s="86">
        <f t="shared" si="2"/>
        <v>153</v>
      </c>
      <c r="GK3" s="1">
        <f t="shared" si="2"/>
        <v>154</v>
      </c>
      <c r="GL3" s="1">
        <f t="shared" si="2"/>
        <v>155</v>
      </c>
      <c r="GM3" s="1">
        <f t="shared" si="2"/>
        <v>156</v>
      </c>
      <c r="GN3" s="1">
        <f t="shared" si="2"/>
        <v>157</v>
      </c>
      <c r="GO3" s="1">
        <f t="shared" si="2"/>
        <v>158</v>
      </c>
      <c r="GP3" s="87">
        <f t="shared" si="2"/>
        <v>159</v>
      </c>
      <c r="GQ3" s="86">
        <f t="shared" si="2"/>
        <v>160</v>
      </c>
      <c r="GR3" s="1">
        <f t="shared" si="2"/>
        <v>161</v>
      </c>
      <c r="GS3" s="1">
        <f t="shared" si="2"/>
        <v>162</v>
      </c>
      <c r="GT3" s="1">
        <f t="shared" si="2"/>
        <v>163</v>
      </c>
      <c r="GU3" s="1">
        <f t="shared" si="2"/>
        <v>164</v>
      </c>
      <c r="GV3" s="1">
        <f t="shared" si="2"/>
        <v>165</v>
      </c>
      <c r="GW3" s="87">
        <f t="shared" si="2"/>
        <v>166</v>
      </c>
      <c r="GX3" s="86">
        <f t="shared" si="2"/>
        <v>167</v>
      </c>
      <c r="GY3" s="1">
        <f t="shared" si="2"/>
        <v>168</v>
      </c>
      <c r="GZ3" s="1">
        <f t="shared" si="2"/>
        <v>169</v>
      </c>
      <c r="HA3" s="1">
        <f t="shared" si="2"/>
        <v>170</v>
      </c>
      <c r="HB3" s="1">
        <f t="shared" si="2"/>
        <v>171</v>
      </c>
      <c r="HC3" s="1">
        <f t="shared" si="2"/>
        <v>172</v>
      </c>
      <c r="HD3" s="87">
        <f t="shared" si="2"/>
        <v>173</v>
      </c>
      <c r="HE3" s="86">
        <f t="shared" si="2"/>
        <v>174</v>
      </c>
      <c r="HF3" s="1">
        <f t="shared" si="2"/>
        <v>175</v>
      </c>
      <c r="HG3" s="1">
        <f t="shared" si="2"/>
        <v>176</v>
      </c>
      <c r="HH3" s="1">
        <f t="shared" si="2"/>
        <v>177</v>
      </c>
      <c r="HI3" s="1">
        <f t="shared" si="2"/>
        <v>178</v>
      </c>
      <c r="HJ3" s="1">
        <f t="shared" si="2"/>
        <v>179</v>
      </c>
      <c r="HK3" s="87">
        <f t="shared" si="2"/>
        <v>180</v>
      </c>
      <c r="HL3" s="86">
        <f t="shared" si="2"/>
        <v>181</v>
      </c>
      <c r="HM3" s="1">
        <f t="shared" si="2"/>
        <v>182</v>
      </c>
      <c r="HN3" s="1">
        <f t="shared" si="2"/>
        <v>183</v>
      </c>
      <c r="HO3" s="1">
        <f t="shared" si="2"/>
        <v>184</v>
      </c>
      <c r="HP3" s="1">
        <f t="shared" si="2"/>
        <v>185</v>
      </c>
      <c r="HQ3" s="1">
        <f t="shared" si="2"/>
        <v>186</v>
      </c>
      <c r="HR3" s="87">
        <f t="shared" si="2"/>
        <v>187</v>
      </c>
    </row>
    <row r="4" spans="1:228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AN4" s="80"/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  <c r="HL4" s="371" t="s">
        <v>189</v>
      </c>
      <c r="HM4" s="373" t="s">
        <v>191</v>
      </c>
      <c r="HN4" s="373" t="s">
        <v>192</v>
      </c>
      <c r="HO4" s="373" t="s">
        <v>193</v>
      </c>
      <c r="HP4" s="373" t="s">
        <v>194</v>
      </c>
      <c r="HQ4" s="373" t="s">
        <v>13</v>
      </c>
      <c r="HR4" s="387" t="s">
        <v>14</v>
      </c>
    </row>
    <row r="5" spans="1:228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  <c r="HL5" s="371"/>
      <c r="HM5" s="373"/>
      <c r="HN5" s="373"/>
      <c r="HO5" s="373"/>
      <c r="HP5" s="373"/>
      <c r="HQ5" s="373"/>
      <c r="HR5" s="387"/>
    </row>
    <row r="6" spans="1:228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  <c r="HL6" s="372"/>
      <c r="HM6" s="374"/>
      <c r="HN6" s="374"/>
      <c r="HO6" s="374"/>
      <c r="HP6" s="374"/>
      <c r="HQ6" s="374"/>
      <c r="HR6" s="388"/>
    </row>
    <row r="7" spans="1:228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AN7" s="80">
        <v>247</v>
      </c>
      <c r="AR7" s="67">
        <f>MATCH("SUBTOTAL SALIDA DE ALMACEN",15:15,0)-1</f>
        <v>37</v>
      </c>
      <c r="AS7" s="1"/>
      <c r="AT7" s="1"/>
      <c r="AU7" s="1"/>
      <c r="AV7" s="1"/>
      <c r="AW7" s="1">
        <f>IFERROR(VLOOKUP(AS1,$B$16:$AR$25,AR7,FALSE),0)</f>
        <v>0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</row>
    <row r="8" spans="1:228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</row>
    <row r="9" spans="1:228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</row>
    <row r="10" spans="1:228" ht="15" x14ac:dyDescent="0.2">
      <c r="A10" s="6" t="s">
        <v>207</v>
      </c>
      <c r="B10" s="6"/>
      <c r="D10" s="117"/>
      <c r="E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28" x14ac:dyDescent="0.25">
      <c r="A11" s="6" t="s">
        <v>2</v>
      </c>
      <c r="B11" s="6"/>
      <c r="D11" s="92"/>
      <c r="O11" s="10"/>
      <c r="T11" s="2"/>
      <c r="U11" s="2"/>
      <c r="V11" s="2"/>
      <c r="X11" s="2" t="s">
        <v>3</v>
      </c>
    </row>
    <row r="12" spans="1:228" x14ac:dyDescent="0.25">
      <c r="A12" s="6" t="s">
        <v>4</v>
      </c>
      <c r="B12" s="6"/>
      <c r="D12" s="92"/>
      <c r="N12" s="10"/>
      <c r="O12" s="10"/>
    </row>
    <row r="13" spans="1:228" ht="13.5" thickBot="1" x14ac:dyDescent="0.3">
      <c r="B13" s="1">
        <v>1</v>
      </c>
      <c r="C13" s="2">
        <f>+B13+1</f>
        <v>2</v>
      </c>
      <c r="D13" s="2">
        <f t="shared" ref="D13:BE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>+H13+1</f>
        <v>8</v>
      </c>
      <c r="J13" s="2">
        <f>+I13+1</f>
        <v>9</v>
      </c>
      <c r="K13" s="2">
        <f>+J13+1</f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/>
      <c r="AD13" s="2"/>
      <c r="AE13" s="2"/>
      <c r="AF13" s="2"/>
      <c r="AG13" s="2"/>
      <c r="AH13" s="2">
        <f>+AB13+1</f>
        <v>28</v>
      </c>
      <c r="AI13" s="2">
        <f t="shared" si="3"/>
        <v>29</v>
      </c>
      <c r="AJ13" s="2">
        <f t="shared" si="3"/>
        <v>30</v>
      </c>
      <c r="AK13" s="2">
        <f t="shared" si="3"/>
        <v>31</v>
      </c>
      <c r="AL13" s="2">
        <f t="shared" si="3"/>
        <v>32</v>
      </c>
      <c r="AM13" s="2">
        <f t="shared" si="3"/>
        <v>33</v>
      </c>
      <c r="AN13" s="2">
        <f t="shared" si="3"/>
        <v>34</v>
      </c>
      <c r="AO13" s="2">
        <f t="shared" si="3"/>
        <v>35</v>
      </c>
      <c r="AP13" s="2">
        <f t="shared" si="3"/>
        <v>36</v>
      </c>
      <c r="AQ13" s="2">
        <f t="shared" si="3"/>
        <v>37</v>
      </c>
      <c r="AR13" s="2">
        <f t="shared" si="3"/>
        <v>38</v>
      </c>
      <c r="AS13" s="2">
        <f t="shared" si="3"/>
        <v>39</v>
      </c>
      <c r="AT13" s="2">
        <f t="shared" si="3"/>
        <v>40</v>
      </c>
      <c r="AU13" s="2">
        <f t="shared" si="3"/>
        <v>41</v>
      </c>
      <c r="AV13" s="2">
        <f t="shared" si="3"/>
        <v>42</v>
      </c>
      <c r="AW13" s="2">
        <f t="shared" si="3"/>
        <v>43</v>
      </c>
      <c r="AX13" s="2">
        <f t="shared" si="3"/>
        <v>44</v>
      </c>
      <c r="AY13" s="2">
        <f t="shared" si="3"/>
        <v>45</v>
      </c>
      <c r="AZ13" s="2">
        <f t="shared" si="3"/>
        <v>46</v>
      </c>
      <c r="BA13" s="2">
        <f t="shared" si="3"/>
        <v>47</v>
      </c>
      <c r="BB13" s="2">
        <f t="shared" si="3"/>
        <v>48</v>
      </c>
      <c r="BC13" s="2">
        <f t="shared" si="3"/>
        <v>49</v>
      </c>
      <c r="BD13" s="2">
        <f t="shared" si="3"/>
        <v>50</v>
      </c>
      <c r="BE13" s="2">
        <f t="shared" si="3"/>
        <v>51</v>
      </c>
    </row>
    <row r="14" spans="1:228" ht="19.5" customHeight="1" thickBot="1" x14ac:dyDescent="0.3">
      <c r="E14" s="343" t="s">
        <v>34</v>
      </c>
      <c r="F14" s="344"/>
      <c r="G14" s="344"/>
      <c r="H14" s="344"/>
      <c r="I14" s="389"/>
      <c r="J14" s="389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S14" s="16"/>
      <c r="AT14" s="16"/>
      <c r="AU14" s="16"/>
      <c r="AV14" s="16"/>
      <c r="AW14" s="16"/>
      <c r="AX14" s="16"/>
      <c r="AY14" s="16"/>
    </row>
    <row r="15" spans="1:228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204"/>
      <c r="J15" s="204"/>
      <c r="K15" s="134"/>
      <c r="L15" s="135"/>
      <c r="M15" s="143"/>
      <c r="N15" s="134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11" t="s">
        <v>16</v>
      </c>
      <c r="AM15" s="11" t="s">
        <v>17</v>
      </c>
      <c r="AN15" s="294" t="s">
        <v>222</v>
      </c>
      <c r="AS15" s="18"/>
      <c r="AT15" s="18"/>
      <c r="AU15" s="18"/>
      <c r="AV15" s="18"/>
      <c r="AW15" s="18"/>
      <c r="AX15" s="18"/>
      <c r="AY15" s="18"/>
    </row>
    <row r="16" spans="1:228" s="16" customFormat="1" ht="17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205"/>
      <c r="J16" s="205"/>
      <c r="K16" s="147"/>
      <c r="L16" s="148"/>
      <c r="M16" s="149"/>
      <c r="N16" s="147"/>
      <c r="O16" s="33">
        <f t="shared" ref="O16:O25" si="4">SUM(E16:K16)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5">
        <f>+O16-Q16</f>
        <v>0</v>
      </c>
      <c r="X16" s="97"/>
      <c r="Y16" s="97"/>
      <c r="Z16" s="97"/>
      <c r="AA16" s="95"/>
      <c r="AB16" s="99"/>
      <c r="AC16" s="99"/>
      <c r="AD16" s="99"/>
      <c r="AE16" s="99"/>
      <c r="AF16" s="99"/>
      <c r="AG16" s="99"/>
      <c r="AH16" s="95"/>
      <c r="AI16" s="14"/>
      <c r="AJ16" s="212"/>
      <c r="AK16" s="14"/>
      <c r="AL16" s="17">
        <f t="shared" ref="AL16:AL25" si="5">SUM(X16:AK16)</f>
        <v>0</v>
      </c>
      <c r="AM16" s="17">
        <f t="shared" ref="AM16:AM25" si="6">+W16-AL16</f>
        <v>0</v>
      </c>
      <c r="AN16" s="295">
        <f>AL16-P16</f>
        <v>0</v>
      </c>
      <c r="AS16" s="18"/>
      <c r="AT16" s="18"/>
      <c r="AU16" s="18"/>
      <c r="AV16" s="18"/>
      <c r="AW16" s="18"/>
      <c r="AX16" s="18"/>
      <c r="AY16" s="18"/>
    </row>
    <row r="17" spans="1:40" s="18" customFormat="1" ht="17.2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82"/>
      <c r="J17" s="182"/>
      <c r="K17" s="147"/>
      <c r="L17" s="148"/>
      <c r="M17" s="149"/>
      <c r="N17" s="147"/>
      <c r="O17" s="33">
        <f t="shared" si="4"/>
        <v>0</v>
      </c>
      <c r="P17" s="95"/>
      <c r="Q17" s="29">
        <f t="shared" ref="Q17:Q25" si="7">+SUM(L17:N17)</f>
        <v>0</v>
      </c>
      <c r="R17" s="35">
        <f t="shared" ref="R17:R25" si="8">IF(P17&gt;O17,P17-Q17-O17,0)</f>
        <v>0</v>
      </c>
      <c r="S17" s="36">
        <f t="shared" ref="S17:S25" si="9">IF(P17="",0,IF(O17&gt;P17,O17-P17-Q17,0))</f>
        <v>0</v>
      </c>
      <c r="U17" s="88"/>
      <c r="V17" s="19">
        <f t="shared" ref="V17:V25" si="10">U17-O17</f>
        <v>0</v>
      </c>
      <c r="W17" s="15">
        <f t="shared" ref="W17:W25" si="11">+O17-Q17</f>
        <v>0</v>
      </c>
      <c r="X17" s="97"/>
      <c r="Y17" s="97"/>
      <c r="Z17" s="97"/>
      <c r="AA17" s="95"/>
      <c r="AB17" s="95"/>
      <c r="AC17" s="95"/>
      <c r="AD17" s="95"/>
      <c r="AE17" s="95"/>
      <c r="AF17" s="95"/>
      <c r="AG17" s="95"/>
      <c r="AH17" s="95"/>
      <c r="AI17" s="14"/>
      <c r="AJ17" s="212"/>
      <c r="AK17" s="14"/>
      <c r="AL17" s="17">
        <f t="shared" si="5"/>
        <v>0</v>
      </c>
      <c r="AM17" s="19">
        <f t="shared" si="6"/>
        <v>0</v>
      </c>
      <c r="AN17" s="295">
        <f t="shared" ref="AN17:AN25" si="12">AL17-P17</f>
        <v>0</v>
      </c>
    </row>
    <row r="18" spans="1:40" s="18" customFormat="1" ht="20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206"/>
      <c r="J18" s="206"/>
      <c r="K18" s="147"/>
      <c r="L18" s="148"/>
      <c r="M18" s="149"/>
      <c r="N18" s="147"/>
      <c r="O18" s="33">
        <f t="shared" si="4"/>
        <v>0</v>
      </c>
      <c r="P18" s="95"/>
      <c r="Q18" s="29">
        <f t="shared" si="7"/>
        <v>0</v>
      </c>
      <c r="R18" s="35">
        <f t="shared" si="8"/>
        <v>0</v>
      </c>
      <c r="S18" s="36">
        <f t="shared" si="9"/>
        <v>0</v>
      </c>
      <c r="U18" s="88"/>
      <c r="V18" s="19">
        <f t="shared" si="10"/>
        <v>0</v>
      </c>
      <c r="W18" s="15">
        <f t="shared" si="11"/>
        <v>0</v>
      </c>
      <c r="X18" s="95"/>
      <c r="Y18" s="97"/>
      <c r="Z18" s="97"/>
      <c r="AA18" s="95"/>
      <c r="AB18" s="95"/>
      <c r="AC18" s="95"/>
      <c r="AD18" s="95"/>
      <c r="AE18" s="95"/>
      <c r="AF18" s="95"/>
      <c r="AG18" s="95"/>
      <c r="AH18" s="95"/>
      <c r="AI18" s="14"/>
      <c r="AJ18" s="14"/>
      <c r="AK18" s="14"/>
      <c r="AL18" s="17">
        <f t="shared" si="5"/>
        <v>0</v>
      </c>
      <c r="AM18" s="19">
        <f t="shared" si="6"/>
        <v>0</v>
      </c>
      <c r="AN18" s="295">
        <f t="shared" si="12"/>
        <v>0</v>
      </c>
    </row>
    <row r="19" spans="1:40" s="18" customFormat="1" ht="20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82"/>
      <c r="J19" s="182"/>
      <c r="K19" s="147"/>
      <c r="L19" s="148"/>
      <c r="M19" s="149"/>
      <c r="N19" s="147"/>
      <c r="O19" s="33">
        <f t="shared" si="4"/>
        <v>0</v>
      </c>
      <c r="P19" s="95"/>
      <c r="Q19" s="29">
        <f t="shared" si="7"/>
        <v>0</v>
      </c>
      <c r="R19" s="35">
        <f t="shared" si="8"/>
        <v>0</v>
      </c>
      <c r="S19" s="36">
        <f t="shared" si="9"/>
        <v>0</v>
      </c>
      <c r="T19" s="20"/>
      <c r="U19" s="89"/>
      <c r="V19" s="19">
        <f t="shared" si="10"/>
        <v>0</v>
      </c>
      <c r="W19" s="15">
        <f t="shared" si="11"/>
        <v>0</v>
      </c>
      <c r="X19" s="95"/>
      <c r="Y19" s="97"/>
      <c r="Z19" s="97"/>
      <c r="AA19" s="95"/>
      <c r="AB19" s="95"/>
      <c r="AC19" s="95"/>
      <c r="AD19" s="95"/>
      <c r="AE19" s="95"/>
      <c r="AF19" s="95"/>
      <c r="AG19" s="95"/>
      <c r="AH19" s="95"/>
      <c r="AI19" s="14"/>
      <c r="AJ19" s="14"/>
      <c r="AK19" s="14"/>
      <c r="AL19" s="17">
        <f t="shared" si="5"/>
        <v>0</v>
      </c>
      <c r="AM19" s="19">
        <f t="shared" si="6"/>
        <v>0</v>
      </c>
      <c r="AN19" s="295">
        <f t="shared" si="12"/>
        <v>0</v>
      </c>
    </row>
    <row r="20" spans="1:40" s="18" customFormat="1" ht="20.2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82"/>
      <c r="J20" s="182"/>
      <c r="K20" s="147"/>
      <c r="L20" s="148"/>
      <c r="M20" s="149"/>
      <c r="N20" s="147"/>
      <c r="O20" s="33">
        <f t="shared" si="4"/>
        <v>0</v>
      </c>
      <c r="P20" s="95"/>
      <c r="Q20" s="29">
        <f t="shared" si="7"/>
        <v>0</v>
      </c>
      <c r="R20" s="35">
        <f t="shared" si="8"/>
        <v>0</v>
      </c>
      <c r="S20" s="36">
        <f t="shared" si="9"/>
        <v>0</v>
      </c>
      <c r="U20" s="88"/>
      <c r="V20" s="19">
        <f t="shared" si="10"/>
        <v>0</v>
      </c>
      <c r="W20" s="15">
        <f t="shared" si="11"/>
        <v>0</v>
      </c>
      <c r="X20" s="95"/>
      <c r="Y20" s="98"/>
      <c r="Z20" s="98"/>
      <c r="AA20" s="95"/>
      <c r="AB20" s="95"/>
      <c r="AC20" s="95"/>
      <c r="AD20" s="95"/>
      <c r="AE20" s="95"/>
      <c r="AF20" s="95"/>
      <c r="AG20" s="95"/>
      <c r="AH20" s="95"/>
      <c r="AI20" s="14"/>
      <c r="AJ20" s="14"/>
      <c r="AK20" s="14"/>
      <c r="AL20" s="17">
        <f t="shared" si="5"/>
        <v>0</v>
      </c>
      <c r="AM20" s="19">
        <f t="shared" si="6"/>
        <v>0</v>
      </c>
      <c r="AN20" s="295">
        <f t="shared" si="12"/>
        <v>0</v>
      </c>
    </row>
    <row r="21" spans="1:40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82"/>
      <c r="J21" s="182"/>
      <c r="K21" s="147"/>
      <c r="L21" s="148"/>
      <c r="M21" s="149"/>
      <c r="N21" s="147"/>
      <c r="O21" s="33">
        <f t="shared" si="4"/>
        <v>0</v>
      </c>
      <c r="P21" s="95"/>
      <c r="Q21" s="29">
        <f t="shared" si="7"/>
        <v>0</v>
      </c>
      <c r="R21" s="35">
        <f t="shared" si="8"/>
        <v>0</v>
      </c>
      <c r="S21" s="36">
        <f t="shared" si="9"/>
        <v>0</v>
      </c>
      <c r="U21" s="88"/>
      <c r="V21" s="19">
        <f t="shared" si="10"/>
        <v>0</v>
      </c>
      <c r="W21" s="15">
        <f t="shared" si="11"/>
        <v>0</v>
      </c>
      <c r="X21" s="95"/>
      <c r="Y21" s="95"/>
      <c r="Z21" s="95"/>
      <c r="AA21" s="95"/>
      <c r="AB21" s="94"/>
      <c r="AC21" s="94"/>
      <c r="AD21" s="94"/>
      <c r="AE21" s="94"/>
      <c r="AF21" s="94"/>
      <c r="AG21" s="94"/>
      <c r="AH21" s="95"/>
      <c r="AI21" s="14"/>
      <c r="AJ21" s="14"/>
      <c r="AK21" s="14"/>
      <c r="AL21" s="17">
        <f t="shared" si="5"/>
        <v>0</v>
      </c>
      <c r="AM21" s="19">
        <f t="shared" si="6"/>
        <v>0</v>
      </c>
      <c r="AN21" s="295">
        <f t="shared" si="12"/>
        <v>0</v>
      </c>
    </row>
    <row r="22" spans="1:40" s="18" customFormat="1" ht="17.2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82"/>
      <c r="J22" s="182"/>
      <c r="K22" s="147"/>
      <c r="L22" s="152"/>
      <c r="M22" s="150"/>
      <c r="N22" s="147"/>
      <c r="O22" s="33">
        <f t="shared" si="4"/>
        <v>0</v>
      </c>
      <c r="P22" s="95"/>
      <c r="Q22" s="29">
        <f t="shared" si="7"/>
        <v>0</v>
      </c>
      <c r="R22" s="35">
        <f t="shared" si="8"/>
        <v>0</v>
      </c>
      <c r="S22" s="36">
        <f t="shared" si="9"/>
        <v>0</v>
      </c>
      <c r="U22" s="88"/>
      <c r="V22" s="19">
        <f t="shared" si="10"/>
        <v>0</v>
      </c>
      <c r="W22" s="15">
        <f t="shared" si="11"/>
        <v>0</v>
      </c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14"/>
      <c r="AJ22" s="14"/>
      <c r="AK22" s="14"/>
      <c r="AL22" s="17">
        <f t="shared" si="5"/>
        <v>0</v>
      </c>
      <c r="AM22" s="19">
        <f t="shared" si="6"/>
        <v>0</v>
      </c>
      <c r="AN22" s="295">
        <f t="shared" si="12"/>
        <v>0</v>
      </c>
    </row>
    <row r="23" spans="1:40" s="18" customFormat="1" ht="17.2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82"/>
      <c r="J23" s="182"/>
      <c r="K23" s="147"/>
      <c r="L23" s="152"/>
      <c r="M23" s="150"/>
      <c r="N23" s="147"/>
      <c r="O23" s="33">
        <f t="shared" si="4"/>
        <v>0</v>
      </c>
      <c r="P23" s="95"/>
      <c r="Q23" s="29">
        <f t="shared" si="7"/>
        <v>0</v>
      </c>
      <c r="R23" s="35">
        <f t="shared" si="8"/>
        <v>0</v>
      </c>
      <c r="S23" s="36">
        <f t="shared" si="9"/>
        <v>0</v>
      </c>
      <c r="U23" s="88"/>
      <c r="V23" s="19">
        <f t="shared" si="10"/>
        <v>0</v>
      </c>
      <c r="W23" s="15">
        <f t="shared" si="11"/>
        <v>0</v>
      </c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14"/>
      <c r="AJ23" s="14"/>
      <c r="AK23" s="14"/>
      <c r="AL23" s="17">
        <f t="shared" si="5"/>
        <v>0</v>
      </c>
      <c r="AM23" s="19">
        <f t="shared" si="6"/>
        <v>0</v>
      </c>
      <c r="AN23" s="295">
        <f t="shared" si="12"/>
        <v>0</v>
      </c>
    </row>
    <row r="24" spans="1:40" s="18" customFormat="1" ht="17.2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82"/>
      <c r="J24" s="182"/>
      <c r="K24" s="147"/>
      <c r="L24" s="152"/>
      <c r="M24" s="150"/>
      <c r="N24" s="147"/>
      <c r="O24" s="33">
        <f t="shared" si="4"/>
        <v>0</v>
      </c>
      <c r="P24" s="95"/>
      <c r="Q24" s="29">
        <f t="shared" si="7"/>
        <v>0</v>
      </c>
      <c r="R24" s="35">
        <f t="shared" si="8"/>
        <v>0</v>
      </c>
      <c r="S24" s="36">
        <f t="shared" si="9"/>
        <v>0</v>
      </c>
      <c r="U24" s="88"/>
      <c r="V24" s="19">
        <f t="shared" si="10"/>
        <v>0</v>
      </c>
      <c r="W24" s="15">
        <f t="shared" si="11"/>
        <v>0</v>
      </c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14"/>
      <c r="AJ24" s="14"/>
      <c r="AK24" s="14"/>
      <c r="AL24" s="17">
        <f t="shared" si="5"/>
        <v>0</v>
      </c>
      <c r="AM24" s="19">
        <f t="shared" si="6"/>
        <v>0</v>
      </c>
      <c r="AN24" s="295">
        <f t="shared" si="12"/>
        <v>0</v>
      </c>
    </row>
    <row r="25" spans="1:40" s="18" customFormat="1" ht="17.2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83"/>
      <c r="J25" s="183"/>
      <c r="K25" s="156"/>
      <c r="L25" s="153"/>
      <c r="M25" s="155"/>
      <c r="N25" s="156"/>
      <c r="O25" s="33">
        <f t="shared" si="4"/>
        <v>0</v>
      </c>
      <c r="P25" s="39"/>
      <c r="Q25" s="29">
        <f t="shared" si="7"/>
        <v>0</v>
      </c>
      <c r="R25" s="35">
        <f t="shared" si="8"/>
        <v>0</v>
      </c>
      <c r="S25" s="36">
        <f t="shared" si="9"/>
        <v>0</v>
      </c>
      <c r="U25" s="88"/>
      <c r="V25" s="19">
        <f t="shared" si="10"/>
        <v>0</v>
      </c>
      <c r="W25" s="15">
        <f t="shared" si="11"/>
        <v>0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7">
        <f t="shared" si="5"/>
        <v>0</v>
      </c>
      <c r="AM25" s="19">
        <f t="shared" si="6"/>
        <v>0</v>
      </c>
      <c r="AN25" s="295">
        <f t="shared" si="12"/>
        <v>0</v>
      </c>
    </row>
    <row r="26" spans="1:40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40" s="18" customFormat="1" ht="13.35" customHeight="1" x14ac:dyDescent="0.25">
      <c r="A27" s="186"/>
      <c r="B27" s="209"/>
      <c r="C27" s="209"/>
      <c r="D27" s="209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40" s="18" customFormat="1" ht="13.35" customHeigh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34"/>
      <c r="S28" s="47"/>
    </row>
    <row r="29" spans="1:40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3"/>
      <c r="S29" s="54"/>
    </row>
    <row r="30" spans="1:40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</row>
    <row r="31" spans="1:40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40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51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41"/>
      <c r="Q33" s="341"/>
      <c r="R33" s="341"/>
      <c r="S33" s="341"/>
    </row>
    <row r="34" spans="3:51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342" t="s">
        <v>20</v>
      </c>
      <c r="Q34" s="342"/>
      <c r="R34" s="342"/>
      <c r="S34" s="342"/>
    </row>
    <row r="35" spans="3:51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3:51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AO36" s="18" t="s">
        <v>202</v>
      </c>
      <c r="AS36" s="1"/>
      <c r="AT36" s="1"/>
      <c r="AU36" s="1"/>
      <c r="AV36" s="1"/>
      <c r="AW36" s="1"/>
      <c r="AX36" s="1"/>
      <c r="AY36" s="1"/>
    </row>
    <row r="37" spans="3:51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AS37" s="1"/>
      <c r="AT37" s="1"/>
      <c r="AU37" s="1"/>
      <c r="AV37" s="1"/>
      <c r="AW37" s="1"/>
      <c r="AX37" s="1"/>
      <c r="AY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"/>
    <protectedRange sqref="B16:B25 E15:N25 U16:U25 X15:AK25" name="Rango1"/>
    <protectedRange sqref="S7:S10" name="Rango1_3_1_1"/>
    <protectedRange sqref="Q7:R10 D7:D10 D12" name="Rango1_3_2"/>
    <protectedRange sqref="D11" name="Rango1_3_1"/>
  </protectedRanges>
  <mergeCells count="227">
    <mergeCell ref="A1:D5"/>
    <mergeCell ref="E1:P2"/>
    <mergeCell ref="Q1:S1"/>
    <mergeCell ref="AS1:AY1"/>
    <mergeCell ref="AZ1:BF1"/>
    <mergeCell ref="BG1:BM1"/>
    <mergeCell ref="E3:P4"/>
    <mergeCell ref="Q3:S3"/>
    <mergeCell ref="Q4:S4"/>
    <mergeCell ref="AS4:AS6"/>
    <mergeCell ref="AT4:AT6"/>
    <mergeCell ref="AU4:AU6"/>
    <mergeCell ref="AV4:AV6"/>
    <mergeCell ref="AW4:AW6"/>
    <mergeCell ref="AX4:AX6"/>
    <mergeCell ref="AY4:AY6"/>
    <mergeCell ref="BF4:BF6"/>
    <mergeCell ref="BG4:BG6"/>
    <mergeCell ref="BH4:BH6"/>
    <mergeCell ref="BI4:BI6"/>
    <mergeCell ref="BJ4:BJ6"/>
    <mergeCell ref="BK4:BK6"/>
    <mergeCell ref="AZ4:AZ6"/>
    <mergeCell ref="BA4:BA6"/>
    <mergeCell ref="HE1:HK1"/>
    <mergeCell ref="HL1:HR1"/>
    <mergeCell ref="Q2:S2"/>
    <mergeCell ref="ET1:EZ1"/>
    <mergeCell ref="FA1:FG1"/>
    <mergeCell ref="FH1:FN1"/>
    <mergeCell ref="FO1:FU1"/>
    <mergeCell ref="FV1:GB1"/>
    <mergeCell ref="GC1:GI1"/>
    <mergeCell ref="DD1:DJ1"/>
    <mergeCell ref="DK1:DQ1"/>
    <mergeCell ref="DR1:DX1"/>
    <mergeCell ref="DY1:EE1"/>
    <mergeCell ref="EF1:EL1"/>
    <mergeCell ref="EM1:ES1"/>
    <mergeCell ref="BN1:BT1"/>
    <mergeCell ref="BU1:CA1"/>
    <mergeCell ref="CB1:CH1"/>
    <mergeCell ref="CI1:CO1"/>
    <mergeCell ref="CP1:CV1"/>
    <mergeCell ref="CW1:DC1"/>
    <mergeCell ref="GJ1:GP1"/>
    <mergeCell ref="GQ1:GW1"/>
    <mergeCell ref="GX1:HD1"/>
    <mergeCell ref="BB4:BB6"/>
    <mergeCell ref="BC4:BC6"/>
    <mergeCell ref="BD4:BD6"/>
    <mergeCell ref="BE4:BE6"/>
    <mergeCell ref="BR4:BR6"/>
    <mergeCell ref="BS4:BS6"/>
    <mergeCell ref="BT4:BT6"/>
    <mergeCell ref="BU4:BU6"/>
    <mergeCell ref="BV4:BV6"/>
    <mergeCell ref="BW4:BW6"/>
    <mergeCell ref="BL4:BL6"/>
    <mergeCell ref="BM4:BM6"/>
    <mergeCell ref="BN4:BN6"/>
    <mergeCell ref="BO4:BO6"/>
    <mergeCell ref="BP4:BP6"/>
    <mergeCell ref="BQ4:BQ6"/>
    <mergeCell ref="CD4:CD6"/>
    <mergeCell ref="CE4:CE6"/>
    <mergeCell ref="CF4:CF6"/>
    <mergeCell ref="CG4:CG6"/>
    <mergeCell ref="CH4:CH6"/>
    <mergeCell ref="CI4:CI6"/>
    <mergeCell ref="BX4:BX6"/>
    <mergeCell ref="BY4:BY6"/>
    <mergeCell ref="BZ4:BZ6"/>
    <mergeCell ref="CA4:CA6"/>
    <mergeCell ref="CB4:CB6"/>
    <mergeCell ref="CC4:CC6"/>
    <mergeCell ref="CP4:CP6"/>
    <mergeCell ref="CQ4:CQ6"/>
    <mergeCell ref="CR4:CR6"/>
    <mergeCell ref="CS4:CS6"/>
    <mergeCell ref="CT4:CT6"/>
    <mergeCell ref="CU4:CU6"/>
    <mergeCell ref="CJ4:CJ6"/>
    <mergeCell ref="CK4:CK6"/>
    <mergeCell ref="CL4:CL6"/>
    <mergeCell ref="CM4:CM6"/>
    <mergeCell ref="CN4:CN6"/>
    <mergeCell ref="CO4:CO6"/>
    <mergeCell ref="DB4:DB6"/>
    <mergeCell ref="DC4:DC6"/>
    <mergeCell ref="DD4:DD6"/>
    <mergeCell ref="DE4:DE6"/>
    <mergeCell ref="DF4:DF6"/>
    <mergeCell ref="DG4:DG6"/>
    <mergeCell ref="CV4:CV6"/>
    <mergeCell ref="CW4:CW6"/>
    <mergeCell ref="CX4:CX6"/>
    <mergeCell ref="CY4:CY6"/>
    <mergeCell ref="CZ4:CZ6"/>
    <mergeCell ref="DA4:DA6"/>
    <mergeCell ref="DN4:DN6"/>
    <mergeCell ref="DO4:DO6"/>
    <mergeCell ref="DP4:DP6"/>
    <mergeCell ref="DQ4:DQ6"/>
    <mergeCell ref="DR4:DR6"/>
    <mergeCell ref="DS4:DS6"/>
    <mergeCell ref="DH4:DH6"/>
    <mergeCell ref="DI4:DI6"/>
    <mergeCell ref="DJ4:DJ6"/>
    <mergeCell ref="DK4:DK6"/>
    <mergeCell ref="DL4:DL6"/>
    <mergeCell ref="DM4:DM6"/>
    <mergeCell ref="DZ4:DZ6"/>
    <mergeCell ref="EA4:EA6"/>
    <mergeCell ref="EB4:EB6"/>
    <mergeCell ref="EC4:EC6"/>
    <mergeCell ref="ED4:ED6"/>
    <mergeCell ref="EE4:EE6"/>
    <mergeCell ref="DT4:DT6"/>
    <mergeCell ref="DU4:DU6"/>
    <mergeCell ref="DV4:DV6"/>
    <mergeCell ref="DW4:DW6"/>
    <mergeCell ref="DX4:DX6"/>
    <mergeCell ref="DY4:DY6"/>
    <mergeCell ref="EL4:EL6"/>
    <mergeCell ref="EM4:EM6"/>
    <mergeCell ref="EN4:EN6"/>
    <mergeCell ref="EO4:EO6"/>
    <mergeCell ref="EP4:EP6"/>
    <mergeCell ref="EQ4:EQ6"/>
    <mergeCell ref="EF4:EF6"/>
    <mergeCell ref="EG4:EG6"/>
    <mergeCell ref="EH4:EH6"/>
    <mergeCell ref="EI4:EI6"/>
    <mergeCell ref="EJ4:EJ6"/>
    <mergeCell ref="EK4:EK6"/>
    <mergeCell ref="EX4:EX6"/>
    <mergeCell ref="EY4:EY6"/>
    <mergeCell ref="EZ4:EZ6"/>
    <mergeCell ref="FA4:FA6"/>
    <mergeCell ref="FB4:FB6"/>
    <mergeCell ref="FC4:FC6"/>
    <mergeCell ref="ER4:ER6"/>
    <mergeCell ref="ES4:ES6"/>
    <mergeCell ref="ET4:ET6"/>
    <mergeCell ref="EU4:EU6"/>
    <mergeCell ref="EV4:EV6"/>
    <mergeCell ref="EW4:EW6"/>
    <mergeCell ref="FJ4:FJ6"/>
    <mergeCell ref="FK4:FK6"/>
    <mergeCell ref="FL4:FL6"/>
    <mergeCell ref="FM4:FM6"/>
    <mergeCell ref="FN4:FN6"/>
    <mergeCell ref="FO4:FO6"/>
    <mergeCell ref="FD4:FD6"/>
    <mergeCell ref="FE4:FE6"/>
    <mergeCell ref="FF4:FF6"/>
    <mergeCell ref="FG4:FG6"/>
    <mergeCell ref="FH4:FH6"/>
    <mergeCell ref="FI4:FI6"/>
    <mergeCell ref="FV4:FV6"/>
    <mergeCell ref="FW4:FW6"/>
    <mergeCell ref="FX4:FX6"/>
    <mergeCell ref="FY4:FY6"/>
    <mergeCell ref="FZ4:FZ6"/>
    <mergeCell ref="GA4:GA6"/>
    <mergeCell ref="FP4:FP6"/>
    <mergeCell ref="FQ4:FQ6"/>
    <mergeCell ref="FR4:FR6"/>
    <mergeCell ref="FS4:FS6"/>
    <mergeCell ref="FT4:FT6"/>
    <mergeCell ref="FU4:FU6"/>
    <mergeCell ref="GH4:GH6"/>
    <mergeCell ref="GI4:GI6"/>
    <mergeCell ref="GJ4:GJ6"/>
    <mergeCell ref="GK4:GK6"/>
    <mergeCell ref="GL4:GL6"/>
    <mergeCell ref="GM4:GM6"/>
    <mergeCell ref="GB4:GB6"/>
    <mergeCell ref="GC4:GC6"/>
    <mergeCell ref="GD4:GD6"/>
    <mergeCell ref="GE4:GE6"/>
    <mergeCell ref="GF4:GF6"/>
    <mergeCell ref="GG4:GG6"/>
    <mergeCell ref="GV4:GV6"/>
    <mergeCell ref="GW4:GW6"/>
    <mergeCell ref="GX4:GX6"/>
    <mergeCell ref="GY4:GY6"/>
    <mergeCell ref="GN4:GN6"/>
    <mergeCell ref="GO4:GO6"/>
    <mergeCell ref="GP4:GP6"/>
    <mergeCell ref="GQ4:GQ6"/>
    <mergeCell ref="GR4:GR6"/>
    <mergeCell ref="GS4:GS6"/>
    <mergeCell ref="HR4:HR6"/>
    <mergeCell ref="E5:G5"/>
    <mergeCell ref="H5:P5"/>
    <mergeCell ref="Q5:S5"/>
    <mergeCell ref="HL4:HL6"/>
    <mergeCell ref="HM4:HM6"/>
    <mergeCell ref="HN4:HN6"/>
    <mergeCell ref="HO4:HO6"/>
    <mergeCell ref="HP4:HP6"/>
    <mergeCell ref="HQ4:HQ6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A26:D26"/>
    <mergeCell ref="P33:Q33"/>
    <mergeCell ref="R33:S33"/>
    <mergeCell ref="P34:S34"/>
    <mergeCell ref="E14:K14"/>
    <mergeCell ref="L14:N14"/>
    <mergeCell ref="O14:Q14"/>
    <mergeCell ref="R14:S14"/>
    <mergeCell ref="W14:AM14"/>
  </mergeCells>
  <conditionalFormatting sqref="D8">
    <cfRule type="duplicateValues" dxfId="442" priority="10"/>
  </conditionalFormatting>
  <conditionalFormatting sqref="Q7">
    <cfRule type="duplicateValues" dxfId="441" priority="9"/>
  </conditionalFormatting>
  <conditionalFormatting sqref="Q8">
    <cfRule type="duplicateValues" dxfId="440" priority="8"/>
  </conditionalFormatting>
  <conditionalFormatting sqref="Q10">
    <cfRule type="duplicateValues" dxfId="439" priority="7"/>
  </conditionalFormatting>
  <conditionalFormatting sqref="V16:AM25">
    <cfRule type="cellIs" dxfId="438" priority="4" operator="equal">
      <formula>0</formula>
    </cfRule>
  </conditionalFormatting>
  <conditionalFormatting sqref="AM16:AM25">
    <cfRule type="cellIs" dxfId="437" priority="3" operator="lessThan">
      <formula>0</formula>
    </cfRule>
  </conditionalFormatting>
  <conditionalFormatting sqref="AN16:AN25">
    <cfRule type="cellIs" dxfId="436" priority="1" operator="lessThan">
      <formula>0</formula>
    </cfRule>
    <cfRule type="cellIs" dxfId="435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ignoredErrors>
    <ignoredError sqref="O17:O24" formulaRange="1"/>
  </ignoredErrors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HY38"/>
  <sheetViews>
    <sheetView view="pageBreakPreview" topLeftCell="A9" zoomScaleNormal="95" zoomScaleSheetLayoutView="100" workbookViewId="0">
      <pane xSplit="4" topLeftCell="V1" activePane="topRight" state="frozen"/>
      <selection activeCell="AP8" sqref="AP8"/>
      <selection pane="topRight" activeCell="V15" sqref="V15:AM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5.42578125" style="1" customWidth="1"/>
    <col min="25" max="42" width="4.5703125" style="1" customWidth="1"/>
    <col min="43" max="43" width="11.42578125" style="1" customWidth="1"/>
    <col min="44" max="44" width="10.5703125" style="1" customWidth="1"/>
    <col min="45" max="46" width="11.42578125" style="1"/>
    <col min="47" max="47" width="15" style="1" bestFit="1" customWidth="1"/>
    <col min="48" max="48" width="12.42578125" style="1" bestFit="1" customWidth="1"/>
    <col min="49" max="49" width="20.5703125" style="1" bestFit="1" customWidth="1"/>
    <col min="50" max="52" width="11.42578125" style="1"/>
    <col min="53" max="54" width="12.42578125" style="1" customWidth="1"/>
    <col min="55" max="16384" width="11.42578125" style="1"/>
  </cols>
  <sheetData>
    <row r="1" spans="1:233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S1" s="80"/>
      <c r="AT1" s="80" t="s">
        <v>0</v>
      </c>
      <c r="AU1" s="80" t="s">
        <v>200</v>
      </c>
      <c r="AV1" s="80" t="s">
        <v>1</v>
      </c>
      <c r="AW1" s="82" t="s">
        <v>25</v>
      </c>
      <c r="AX1" s="368">
        <f>'CODIGOS DE MATERIAL'!$A$3</f>
        <v>1000157</v>
      </c>
      <c r="AY1" s="369"/>
      <c r="AZ1" s="369"/>
      <c r="BA1" s="369"/>
      <c r="BB1" s="369"/>
      <c r="BC1" s="369"/>
      <c r="BD1" s="370"/>
      <c r="BE1" s="368">
        <f>'CODIGOS DE MATERIAL'!$A$4</f>
        <v>1000156</v>
      </c>
      <c r="BF1" s="369"/>
      <c r="BG1" s="369"/>
      <c r="BH1" s="369"/>
      <c r="BI1" s="369"/>
      <c r="BJ1" s="369"/>
      <c r="BK1" s="370"/>
      <c r="BL1" s="368">
        <f>'CODIGOS DE MATERIAL'!$A$5</f>
        <v>1000181</v>
      </c>
      <c r="BM1" s="369"/>
      <c r="BN1" s="369"/>
      <c r="BO1" s="369"/>
      <c r="BP1" s="369"/>
      <c r="BQ1" s="369"/>
      <c r="BR1" s="370"/>
      <c r="BS1" s="368">
        <f>'CODIGOS DE MATERIAL'!$A$6</f>
        <v>1000185</v>
      </c>
      <c r="BT1" s="369"/>
      <c r="BU1" s="369"/>
      <c r="BV1" s="369"/>
      <c r="BW1" s="369"/>
      <c r="BX1" s="369"/>
      <c r="BY1" s="370"/>
      <c r="BZ1" s="368">
        <f>'CODIGOS DE MATERIAL'!$A$7</f>
        <v>1000184</v>
      </c>
      <c r="CA1" s="369"/>
      <c r="CB1" s="369"/>
      <c r="CC1" s="369"/>
      <c r="CD1" s="369"/>
      <c r="CE1" s="369"/>
      <c r="CF1" s="370"/>
      <c r="CG1" s="368">
        <f>'CODIGOS DE MATERIAL'!$A$8</f>
        <v>1000870</v>
      </c>
      <c r="CH1" s="369"/>
      <c r="CI1" s="369"/>
      <c r="CJ1" s="369"/>
      <c r="CK1" s="369"/>
      <c r="CL1" s="369"/>
      <c r="CM1" s="370"/>
      <c r="CN1" s="368">
        <f>'CODIGOS DE MATERIAL'!$A$9</f>
        <v>1000747</v>
      </c>
      <c r="CO1" s="369"/>
      <c r="CP1" s="369"/>
      <c r="CQ1" s="369"/>
      <c r="CR1" s="369"/>
      <c r="CS1" s="369"/>
      <c r="CT1" s="370"/>
      <c r="CU1" s="368">
        <f>'CODIGOS DE MATERIAL'!$A$10</f>
        <v>1000179</v>
      </c>
      <c r="CV1" s="369"/>
      <c r="CW1" s="369"/>
      <c r="CX1" s="369"/>
      <c r="CY1" s="369"/>
      <c r="CZ1" s="369"/>
      <c r="DA1" s="370"/>
      <c r="DB1" s="368">
        <f>'CODIGOS DE MATERIAL'!$A$11</f>
        <v>1000170</v>
      </c>
      <c r="DC1" s="369"/>
      <c r="DD1" s="369"/>
      <c r="DE1" s="369"/>
      <c r="DF1" s="369"/>
      <c r="DG1" s="369"/>
      <c r="DH1" s="370"/>
      <c r="DI1" s="368">
        <f>'CODIGOS DE MATERIAL'!$A$12</f>
        <v>1000158</v>
      </c>
      <c r="DJ1" s="369"/>
      <c r="DK1" s="369"/>
      <c r="DL1" s="369"/>
      <c r="DM1" s="369"/>
      <c r="DN1" s="369"/>
      <c r="DO1" s="370"/>
      <c r="DP1" s="368">
        <f>'CODIGOS DE MATERIAL'!$A$13</f>
        <v>1000186</v>
      </c>
      <c r="DQ1" s="369"/>
      <c r="DR1" s="369"/>
      <c r="DS1" s="369"/>
      <c r="DT1" s="369"/>
      <c r="DU1" s="369"/>
      <c r="DV1" s="370"/>
      <c r="DW1" s="368">
        <f>'CODIGOS DE MATERIAL'!$A$14</f>
        <v>1000182</v>
      </c>
      <c r="DX1" s="369"/>
      <c r="DY1" s="369"/>
      <c r="DZ1" s="369"/>
      <c r="EA1" s="369"/>
      <c r="EB1" s="369"/>
      <c r="EC1" s="370"/>
      <c r="ED1" s="368">
        <f>'CODIGOS DE MATERIAL'!$A$15</f>
        <v>1000171</v>
      </c>
      <c r="EE1" s="369"/>
      <c r="EF1" s="369"/>
      <c r="EG1" s="369"/>
      <c r="EH1" s="369"/>
      <c r="EI1" s="369"/>
      <c r="EJ1" s="370"/>
      <c r="EK1" s="368">
        <f>'CODIGOS DE MATERIAL'!$A$16</f>
        <v>1000872</v>
      </c>
      <c r="EL1" s="369"/>
      <c r="EM1" s="369"/>
      <c r="EN1" s="369"/>
      <c r="EO1" s="369"/>
      <c r="EP1" s="369"/>
      <c r="EQ1" s="370"/>
      <c r="ER1" s="368">
        <f>'CODIGOS DE MATERIAL'!$A$17</f>
        <v>1000863</v>
      </c>
      <c r="ES1" s="369"/>
      <c r="ET1" s="369"/>
      <c r="EU1" s="369"/>
      <c r="EV1" s="369"/>
      <c r="EW1" s="369"/>
      <c r="EX1" s="370"/>
      <c r="EY1" s="368">
        <f>'CODIGOS DE MATERIAL'!$A$18</f>
        <v>1000159</v>
      </c>
      <c r="EZ1" s="369"/>
      <c r="FA1" s="369"/>
      <c r="FB1" s="369"/>
      <c r="FC1" s="369"/>
      <c r="FD1" s="369"/>
      <c r="FE1" s="370"/>
      <c r="FF1" s="368">
        <f>'CODIGOS DE MATERIAL'!$A$19</f>
        <v>1000163</v>
      </c>
      <c r="FG1" s="369"/>
      <c r="FH1" s="369"/>
      <c r="FI1" s="369"/>
      <c r="FJ1" s="369"/>
      <c r="FK1" s="369"/>
      <c r="FL1" s="370"/>
      <c r="FM1" s="368">
        <f>'CODIGOS DE MATERIAL'!$A$20</f>
        <v>1005924</v>
      </c>
      <c r="FN1" s="369"/>
      <c r="FO1" s="369"/>
      <c r="FP1" s="369"/>
      <c r="FQ1" s="369"/>
      <c r="FR1" s="369"/>
      <c r="FS1" s="370"/>
      <c r="FT1" s="368">
        <f>'CODIGOS DE MATERIAL'!$A$21</f>
        <v>1000164</v>
      </c>
      <c r="FU1" s="369"/>
      <c r="FV1" s="369"/>
      <c r="FW1" s="369"/>
      <c r="FX1" s="369"/>
      <c r="FY1" s="369"/>
      <c r="FZ1" s="370"/>
      <c r="GA1" s="368">
        <f>'CODIGOS DE MATERIAL'!$A$22</f>
        <v>1000187</v>
      </c>
      <c r="GB1" s="369"/>
      <c r="GC1" s="369"/>
      <c r="GD1" s="369"/>
      <c r="GE1" s="369"/>
      <c r="GF1" s="369"/>
      <c r="GG1" s="370"/>
      <c r="GH1" s="368">
        <f>'CODIGOS DE MATERIAL'!$A$23</f>
        <v>1000160</v>
      </c>
      <c r="GI1" s="369"/>
      <c r="GJ1" s="369"/>
      <c r="GK1" s="369"/>
      <c r="GL1" s="369"/>
      <c r="GM1" s="369"/>
      <c r="GN1" s="370"/>
      <c r="GO1" s="368">
        <f>'CODIGOS DE MATERIAL'!$A$24</f>
        <v>1011372</v>
      </c>
      <c r="GP1" s="369"/>
      <c r="GQ1" s="369"/>
      <c r="GR1" s="369"/>
      <c r="GS1" s="369"/>
      <c r="GT1" s="369"/>
      <c r="GU1" s="370"/>
      <c r="GV1" s="368">
        <f>'CODIGOS DE MATERIAL'!$A$25</f>
        <v>1000191</v>
      </c>
      <c r="GW1" s="369"/>
      <c r="GX1" s="369"/>
      <c r="GY1" s="369"/>
      <c r="GZ1" s="369"/>
      <c r="HA1" s="369"/>
      <c r="HB1" s="370"/>
      <c r="HC1" s="368">
        <f>'CODIGOS DE MATERIAL'!$A$29</f>
        <v>1000864</v>
      </c>
      <c r="HD1" s="369"/>
      <c r="HE1" s="369"/>
      <c r="HF1" s="369"/>
      <c r="HG1" s="369"/>
      <c r="HH1" s="369"/>
      <c r="HI1" s="370"/>
      <c r="HJ1" s="368">
        <f>'CODIGOS DE MATERIAL'!$A$30</f>
        <v>1000161</v>
      </c>
      <c r="HK1" s="369"/>
      <c r="HL1" s="369"/>
      <c r="HM1" s="369"/>
      <c r="HN1" s="369"/>
      <c r="HO1" s="369"/>
      <c r="HP1" s="370"/>
      <c r="HQ1" s="368">
        <f>'CODIGOS DE MATERIAL'!$A$31</f>
        <v>1000865</v>
      </c>
      <c r="HR1" s="369"/>
      <c r="HS1" s="369"/>
      <c r="HT1" s="369"/>
      <c r="HU1" s="369"/>
      <c r="HV1" s="369"/>
      <c r="HW1" s="370"/>
      <c r="HX1" s="80"/>
      <c r="HY1" s="80"/>
    </row>
    <row r="2" spans="1:233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S2" s="80">
        <v>248</v>
      </c>
      <c r="AT2" s="80">
        <f>D8</f>
        <v>0</v>
      </c>
      <c r="AU2" s="80">
        <f>O10</f>
        <v>0</v>
      </c>
      <c r="AV2" s="80">
        <f>O9</f>
        <v>0</v>
      </c>
      <c r="AW2" s="82">
        <f>O7</f>
        <v>0</v>
      </c>
      <c r="AX2" s="83">
        <f>IFERROR(VLOOKUP(AX1,$B$16:$AR$25,$S$13,FALSE),0)</f>
        <v>0</v>
      </c>
      <c r="AY2" s="84">
        <f>IFERROR(VLOOKUP(AX1,$B$16:$AR$25,$M$13,FALSE),0)</f>
        <v>0</v>
      </c>
      <c r="AZ2" s="84">
        <f>IFERROR(VLOOKUP(AX1,$B$16:$AR$25,$T$13,FALSE),0)</f>
        <v>0</v>
      </c>
      <c r="BA2" s="84">
        <f>IFERROR(VLOOKUP(AX1,$B$16:$AR$25,$N$13,FALSE),0)</f>
        <v>0</v>
      </c>
      <c r="BB2" s="84">
        <f>IFERROR(VLOOKUP(AX1,$B$16:$AR$25,$O$13,FALSE),0)</f>
        <v>0</v>
      </c>
      <c r="BC2" s="84">
        <f>IFERROR(VLOOKUP(AX1,$B$16:$AR$25,$P$13,FALSE),0)</f>
        <v>0</v>
      </c>
      <c r="BD2" s="85">
        <f>IFERROR(VLOOKUP(AX1,$B$16:$AR$25,$Q$13,FALSE),0)</f>
        <v>0</v>
      </c>
      <c r="BE2" s="83">
        <f>IFERROR(VLOOKUP(BE1,$B$16:$AR$25,$S$13,FALSE),0)</f>
        <v>0</v>
      </c>
      <c r="BF2" s="84">
        <f>IFERROR(VLOOKUP(BE1,$B$16:$AR$25,$M$13,FALSE),0)</f>
        <v>0</v>
      </c>
      <c r="BG2" s="84">
        <f>IFERROR(VLOOKUP(BE1,$B$16:$AR$25,$T$13,FALSE),0)</f>
        <v>0</v>
      </c>
      <c r="BH2" s="84">
        <f>IFERROR(VLOOKUP(BE1,$B$16:$AR$25,$N$13,FALSE),0)</f>
        <v>0</v>
      </c>
      <c r="BI2" s="84">
        <f>IFERROR(VLOOKUP(BE1,$B$16:$AR$25,$O$13,FALSE),0)</f>
        <v>0</v>
      </c>
      <c r="BJ2" s="84">
        <f>IFERROR(VLOOKUP(BE1,$B$16:$AR$25,$P$13,FALSE),0)</f>
        <v>0</v>
      </c>
      <c r="BK2" s="85">
        <f>IFERROR(VLOOKUP(BE1,$B$16:$AR$25,$Q$13,FALSE),0)</f>
        <v>0</v>
      </c>
      <c r="BL2" s="83">
        <f>IFERROR(VLOOKUP(BL1,$B$16:$AR$25,$S$13,FALSE),0)</f>
        <v>0</v>
      </c>
      <c r="BM2" s="84">
        <f>IFERROR(VLOOKUP(BL1,$B$16:$AR$25,$M$13,FALSE),0)</f>
        <v>0</v>
      </c>
      <c r="BN2" s="84">
        <f>IFERROR(VLOOKUP(BL1,$B$16:$AR$25,$T$13,FALSE),0)</f>
        <v>0</v>
      </c>
      <c r="BO2" s="84">
        <f>IFERROR(VLOOKUP(BL1,$B$16:$AR$25,$N$13,FALSE),0)</f>
        <v>0</v>
      </c>
      <c r="BP2" s="84">
        <f>IFERROR(VLOOKUP(BL1,$B$16:$AR$25,$O$13,FALSE),0)</f>
        <v>0</v>
      </c>
      <c r="BQ2" s="84">
        <f>IFERROR(VLOOKUP(BL1,$B$16:$AR$25,$P$13,FALSE),0)</f>
        <v>0</v>
      </c>
      <c r="BR2" s="85">
        <f>IFERROR(VLOOKUP(BL1,$B$16:$AR$25,$Q$13,FALSE),0)</f>
        <v>0</v>
      </c>
      <c r="BS2" s="83">
        <f>IFERROR(VLOOKUP(BS1,$B$16:$AR$25,$S$13,FALSE),0)</f>
        <v>0</v>
      </c>
      <c r="BT2" s="84">
        <f>IFERROR(VLOOKUP(BS1,$B$16:$AR$25,$M$13,FALSE),0)</f>
        <v>0</v>
      </c>
      <c r="BU2" s="84">
        <f>IFERROR(VLOOKUP(BS1,$B$16:$AR$25,$T$13,FALSE),0)</f>
        <v>0</v>
      </c>
      <c r="BV2" s="84">
        <f>IFERROR(VLOOKUP(BS1,$B$16:$AR$25,$N$13,FALSE),0)</f>
        <v>0</v>
      </c>
      <c r="BW2" s="84">
        <f>IFERROR(VLOOKUP(BS1,$B$16:$AR$25,$O$13,FALSE),0)</f>
        <v>0</v>
      </c>
      <c r="BX2" s="84">
        <f>IFERROR(VLOOKUP(BS1,$B$16:$AR$25,$P$13,FALSE),0)</f>
        <v>0</v>
      </c>
      <c r="BY2" s="85">
        <f>IFERROR(VLOOKUP(BS1,$B$16:$AR$25,$Q$13,FALSE),0)</f>
        <v>0</v>
      </c>
      <c r="BZ2" s="83">
        <f>IFERROR(VLOOKUP(BZ1,$B$16:$AR$25,$S$13,FALSE),0)</f>
        <v>0</v>
      </c>
      <c r="CA2" s="84">
        <f>IFERROR(VLOOKUP(BZ1,$B$16:$AR$25,$M$13,FALSE),0)</f>
        <v>0</v>
      </c>
      <c r="CB2" s="84">
        <f>IFERROR(VLOOKUP(BZ1,$B$16:$AR$25,$T$13,FALSE),0)</f>
        <v>0</v>
      </c>
      <c r="CC2" s="84">
        <f>IFERROR(VLOOKUP(BZ1,$B$16:$AR$25,$N$13,FALSE),0)</f>
        <v>0</v>
      </c>
      <c r="CD2" s="84">
        <f>IFERROR(VLOOKUP(BZ1,$B$16:$AR$25,$O$13,FALSE),0)</f>
        <v>0</v>
      </c>
      <c r="CE2" s="84">
        <f>IFERROR(VLOOKUP(BZ1,$B$16:$AR$25,$P$13,FALSE),0)</f>
        <v>0</v>
      </c>
      <c r="CF2" s="85">
        <f>IFERROR(VLOOKUP(BZ1,$B$16:$AR$25,$Q$13,FALSE),0)</f>
        <v>0</v>
      </c>
      <c r="CG2" s="83">
        <f>IFERROR(VLOOKUP(CG1,$B$16:$AR$25,$S$13,FALSE),0)</f>
        <v>0</v>
      </c>
      <c r="CH2" s="84">
        <f>IFERROR(VLOOKUP(CG1,$B$16:$AR$25,$M$13,FALSE),0)</f>
        <v>0</v>
      </c>
      <c r="CI2" s="84">
        <f>IFERROR(VLOOKUP(CG1,$B$16:$AR$25,$T$13,FALSE),0)</f>
        <v>0</v>
      </c>
      <c r="CJ2" s="84">
        <f>IFERROR(VLOOKUP(CG1,$B$16:$AR$25,$N$13,FALSE),0)</f>
        <v>0</v>
      </c>
      <c r="CK2" s="84">
        <f>IFERROR(VLOOKUP(CG1,$B$16:$AR$25,$O$13,FALSE),0)</f>
        <v>0</v>
      </c>
      <c r="CL2" s="84">
        <f>IFERROR(VLOOKUP(CG1,$B$16:$AR$25,$P$13,FALSE),0)</f>
        <v>0</v>
      </c>
      <c r="CM2" s="85">
        <f>IFERROR(VLOOKUP(CG1,$B$16:$AR$25,$Q$13,FALSE),0)</f>
        <v>0</v>
      </c>
      <c r="CN2" s="83">
        <f>IFERROR(VLOOKUP(CN1,$B$16:$AR$25,$S$13,FALSE),0)</f>
        <v>0</v>
      </c>
      <c r="CO2" s="84">
        <f>IFERROR(VLOOKUP(CN1,$B$16:$AR$25,$M$13,FALSE),0)</f>
        <v>0</v>
      </c>
      <c r="CP2" s="84">
        <f>IFERROR(VLOOKUP(CN1,$B$16:$AR$25,$T$13,FALSE),0)</f>
        <v>0</v>
      </c>
      <c r="CQ2" s="84">
        <f>IFERROR(VLOOKUP(CN1,$B$16:$AR$25,$N$13,FALSE),0)</f>
        <v>0</v>
      </c>
      <c r="CR2" s="84">
        <f>IFERROR(VLOOKUP(CN1,$B$16:$AR$25,$O$13,FALSE),0)</f>
        <v>0</v>
      </c>
      <c r="CS2" s="84">
        <f>IFERROR(VLOOKUP(CN1,$B$16:$AR$25,$P$13,FALSE),0)</f>
        <v>0</v>
      </c>
      <c r="CT2" s="85">
        <f>IFERROR(VLOOKUP(CN1,$B$16:$AR$25,$Q$13,FALSE),0)</f>
        <v>0</v>
      </c>
      <c r="CU2" s="83">
        <f>IFERROR(VLOOKUP(CU1,$B$16:$AR$25,$S$13,FALSE),0)</f>
        <v>0</v>
      </c>
      <c r="CV2" s="84">
        <f>IFERROR(VLOOKUP(CU1,$B$16:$AR$25,$M$13,FALSE),0)</f>
        <v>0</v>
      </c>
      <c r="CW2" s="84">
        <f>IFERROR(VLOOKUP(CU1,$B$16:$AR$25,$T$13,FALSE),0)</f>
        <v>0</v>
      </c>
      <c r="CX2" s="84">
        <f>IFERROR(VLOOKUP(CU1,$B$16:$AR$25,$N$13,FALSE),0)</f>
        <v>0</v>
      </c>
      <c r="CY2" s="84">
        <f>IFERROR(VLOOKUP(CU1,$B$16:$AR$25,$O$13,FALSE),0)</f>
        <v>0</v>
      </c>
      <c r="CZ2" s="84">
        <f>IFERROR(VLOOKUP(CU1,$B$16:$AR$25,$P$13,FALSE),0)</f>
        <v>0</v>
      </c>
      <c r="DA2" s="85">
        <f>IFERROR(VLOOKUP(CU1,$B$16:$AR$25,$Q$13,FALSE),0)</f>
        <v>0</v>
      </c>
      <c r="DB2" s="83">
        <f>IFERROR(VLOOKUP(DB1,$B$16:$AR$25,$S$13,FALSE),0)</f>
        <v>0</v>
      </c>
      <c r="DC2" s="84">
        <f>IFERROR(VLOOKUP(DB1,$B$16:$AR$25,$M$13,FALSE),0)</f>
        <v>0</v>
      </c>
      <c r="DD2" s="84">
        <f>IFERROR(VLOOKUP(DB1,$B$16:$AR$25,$T$13,FALSE),0)</f>
        <v>0</v>
      </c>
      <c r="DE2" s="84">
        <f>IFERROR(VLOOKUP(DB1,$B$16:$AR$25,$N$13,FALSE),0)</f>
        <v>0</v>
      </c>
      <c r="DF2" s="84">
        <f>IFERROR(VLOOKUP(DB1,$B$16:$AR$25,$O$13,FALSE),0)</f>
        <v>0</v>
      </c>
      <c r="DG2" s="84">
        <f>IFERROR(VLOOKUP(DB1,$B$16:$AR$25,$P$13,FALSE),0)</f>
        <v>0</v>
      </c>
      <c r="DH2" s="85">
        <f>IFERROR(VLOOKUP(DB1,$B$16:$AR$25,$Q$13,FALSE),0)</f>
        <v>0</v>
      </c>
      <c r="DI2" s="83">
        <f>IFERROR(VLOOKUP(DI1,$B$16:$AR$25,$S$13,FALSE),0)</f>
        <v>0</v>
      </c>
      <c r="DJ2" s="84">
        <f>IFERROR(VLOOKUP(DI1,$B$16:$AR$25,$M$13,FALSE),0)</f>
        <v>0</v>
      </c>
      <c r="DK2" s="84">
        <f>IFERROR(VLOOKUP(DI1,$B$16:$AR$25,$T$13,FALSE),0)</f>
        <v>0</v>
      </c>
      <c r="DL2" s="84">
        <f>IFERROR(VLOOKUP(DI1,$B$16:$AR$25,$N$13,FALSE),0)</f>
        <v>0</v>
      </c>
      <c r="DM2" s="84">
        <f>IFERROR(VLOOKUP(DI1,$B$16:$AR$25,$O$13,FALSE),0)</f>
        <v>0</v>
      </c>
      <c r="DN2" s="84">
        <f>IFERROR(VLOOKUP(DI1,$B$16:$AR$25,$P$13,FALSE),0)</f>
        <v>0</v>
      </c>
      <c r="DO2" s="85">
        <f>IFERROR(VLOOKUP(DI1,$B$16:$AR$25,$Q$13,FALSE),0)</f>
        <v>0</v>
      </c>
      <c r="DP2" s="83">
        <f>IFERROR(VLOOKUP(DP1,$B$16:$AR$25,$S$13,FALSE),0)</f>
        <v>0</v>
      </c>
      <c r="DQ2" s="84">
        <f>IFERROR(VLOOKUP(DP1,$B$16:$AR$25,$M$13,FALSE),0)</f>
        <v>0</v>
      </c>
      <c r="DR2" s="84">
        <f>IFERROR(VLOOKUP(DP1,$B$16:$AR$25,$T$13,FALSE),0)</f>
        <v>0</v>
      </c>
      <c r="DS2" s="84">
        <f>IFERROR(VLOOKUP(DP1,$B$16:$AR$25,$N$13,FALSE),0)</f>
        <v>0</v>
      </c>
      <c r="DT2" s="84">
        <f>IFERROR(VLOOKUP(DP1,$B$16:$AR$25,$O$13,FALSE),0)</f>
        <v>0</v>
      </c>
      <c r="DU2" s="84">
        <f>IFERROR(VLOOKUP(DP1,$B$16:$AR$25,$P$13,FALSE),0)</f>
        <v>0</v>
      </c>
      <c r="DV2" s="85">
        <f>IFERROR(VLOOKUP(DP1,$B$16:$AR$25,$Q$13,FALSE),0)</f>
        <v>0</v>
      </c>
      <c r="DW2" s="83">
        <f>IFERROR(VLOOKUP(DW1,$B$16:$AR$25,$S$13,FALSE),0)</f>
        <v>0</v>
      </c>
      <c r="DX2" s="84">
        <f>IFERROR(VLOOKUP(DW1,$B$16:$AR$25,$M$13,FALSE),0)</f>
        <v>0</v>
      </c>
      <c r="DY2" s="84">
        <f>IFERROR(VLOOKUP(DW1,$B$16:$AR$25,$T$13,FALSE),0)</f>
        <v>0</v>
      </c>
      <c r="DZ2" s="84">
        <f>IFERROR(VLOOKUP(DW1,$B$16:$AR$25,$N$13,FALSE),0)</f>
        <v>0</v>
      </c>
      <c r="EA2" s="84">
        <f>IFERROR(VLOOKUP(DW1,$B$16:$AR$25,$O$13,FALSE),0)</f>
        <v>0</v>
      </c>
      <c r="EB2" s="84">
        <f>IFERROR(VLOOKUP(DW1,$B$16:$AR$25,$P$13,FALSE),0)</f>
        <v>0</v>
      </c>
      <c r="EC2" s="85">
        <f>IFERROR(VLOOKUP(DW1,$B$16:$AR$25,$Q$13,FALSE),0)</f>
        <v>0</v>
      </c>
      <c r="ED2" s="83">
        <f>IFERROR(VLOOKUP(ED1,$B$16:$AR$25,$S$13,FALSE),0)</f>
        <v>0</v>
      </c>
      <c r="EE2" s="84">
        <f>IFERROR(VLOOKUP(ED1,$B$16:$AR$25,$M$13,FALSE),0)</f>
        <v>0</v>
      </c>
      <c r="EF2" s="84">
        <f>IFERROR(VLOOKUP(ED1,$B$16:$AR$25,$T$13,FALSE),0)</f>
        <v>0</v>
      </c>
      <c r="EG2" s="84">
        <f>IFERROR(VLOOKUP(ED1,$B$16:$AR$25,$N$13,FALSE),0)</f>
        <v>0</v>
      </c>
      <c r="EH2" s="84">
        <f>IFERROR(VLOOKUP(ED1,$B$16:$AR$25,$O$13,FALSE),0)</f>
        <v>0</v>
      </c>
      <c r="EI2" s="84">
        <f>IFERROR(VLOOKUP(ED1,$B$16:$AR$25,$P$13,FALSE),0)</f>
        <v>0</v>
      </c>
      <c r="EJ2" s="85">
        <f>IFERROR(VLOOKUP(ED1,$B$16:$AR$25,$Q$13,FALSE),0)</f>
        <v>0</v>
      </c>
      <c r="EK2" s="83">
        <f>IFERROR(VLOOKUP(EK1,$B$16:$AR$25,$S$13,FALSE),0)</f>
        <v>0</v>
      </c>
      <c r="EL2" s="84">
        <f>IFERROR(VLOOKUP(EK1,$B$16:$AR$25,$M$13,FALSE),0)</f>
        <v>0</v>
      </c>
      <c r="EM2" s="84">
        <f>IFERROR(VLOOKUP(EK1,$B$16:$AR$25,$T$13,FALSE),0)</f>
        <v>0</v>
      </c>
      <c r="EN2" s="84">
        <f>IFERROR(VLOOKUP(EK1,$B$16:$AR$25,$N$13,FALSE),0)</f>
        <v>0</v>
      </c>
      <c r="EO2" s="84">
        <f>IFERROR(VLOOKUP(EK1,$B$16:$AR$25,$O$13,FALSE),0)</f>
        <v>0</v>
      </c>
      <c r="EP2" s="84">
        <f>IFERROR(VLOOKUP(EK1,$B$16:$AR$25,$P$13,FALSE),0)</f>
        <v>0</v>
      </c>
      <c r="EQ2" s="85">
        <f>IFERROR(VLOOKUP(EK1,$B$16:$AR$25,$Q$13,FALSE),0)</f>
        <v>0</v>
      </c>
      <c r="ER2" s="83">
        <f>IFERROR(VLOOKUP(ER1,$B$16:$AR$25,$S$13,FALSE),0)</f>
        <v>0</v>
      </c>
      <c r="ES2" s="84">
        <f>IFERROR(VLOOKUP(ER1,$B$16:$AR$25,$M$13,FALSE),0)</f>
        <v>0</v>
      </c>
      <c r="ET2" s="84">
        <f>IFERROR(VLOOKUP(ER1,$B$16:$AR$25,$T$13,FALSE),0)</f>
        <v>0</v>
      </c>
      <c r="EU2" s="84">
        <f>IFERROR(VLOOKUP(ER1,$B$16:$AR$25,$N$13,FALSE),0)</f>
        <v>0</v>
      </c>
      <c r="EV2" s="84">
        <f>IFERROR(VLOOKUP(ER1,$B$16:$AR$25,$O$13,FALSE),0)</f>
        <v>0</v>
      </c>
      <c r="EW2" s="84">
        <f>IFERROR(VLOOKUP(ER1,$B$16:$AR$25,$P$13,FALSE),0)</f>
        <v>0</v>
      </c>
      <c r="EX2" s="85">
        <f>IFERROR(VLOOKUP(ER1,$B$16:$AR$25,$Q$13,FALSE),0)</f>
        <v>0</v>
      </c>
      <c r="EY2" s="83">
        <f>IFERROR(VLOOKUP(EY1,$B$16:$AR$25,$S$13,FALSE),0)</f>
        <v>0</v>
      </c>
      <c r="EZ2" s="84">
        <f>IFERROR(VLOOKUP(EY1,$B$16:$AR$25,$M$13,FALSE),0)</f>
        <v>0</v>
      </c>
      <c r="FA2" s="84">
        <f>IFERROR(VLOOKUP(EY1,$B$16:$AR$25,$T$13,FALSE),0)</f>
        <v>0</v>
      </c>
      <c r="FB2" s="84">
        <f>IFERROR(VLOOKUP(EY1,$B$16:$AR$25,$N$13,FALSE),0)</f>
        <v>0</v>
      </c>
      <c r="FC2" s="84">
        <f>IFERROR(VLOOKUP(EY1,$B$16:$AR$25,$O$13,FALSE),0)</f>
        <v>0</v>
      </c>
      <c r="FD2" s="84">
        <f>IFERROR(VLOOKUP(EY1,$B$16:$AR$25,$P$13,FALSE),0)</f>
        <v>0</v>
      </c>
      <c r="FE2" s="85">
        <f>IFERROR(VLOOKUP(EY1,$B$16:$AR$25,$Q$13,FALSE),0)</f>
        <v>0</v>
      </c>
      <c r="FF2" s="83">
        <f>IFERROR(VLOOKUP(FF1,$B$16:$AR$25,$S$13,FALSE),0)</f>
        <v>0</v>
      </c>
      <c r="FG2" s="84">
        <f>IFERROR(VLOOKUP(FF1,$B$16:$AR$25,$M$13,FALSE),0)</f>
        <v>0</v>
      </c>
      <c r="FH2" s="84">
        <f>IFERROR(VLOOKUP(FF1,$B$16:$AR$25,$T$13,FALSE),0)</f>
        <v>0</v>
      </c>
      <c r="FI2" s="84">
        <f>IFERROR(VLOOKUP(FF1,$B$16:$AR$25,$N$13,FALSE),0)</f>
        <v>0</v>
      </c>
      <c r="FJ2" s="84">
        <f>IFERROR(VLOOKUP(FF1,$B$16:$AR$25,$O$13,FALSE),0)</f>
        <v>0</v>
      </c>
      <c r="FK2" s="84">
        <f>IFERROR(VLOOKUP(FF1,$B$16:$AR$25,$P$13,FALSE),0)</f>
        <v>0</v>
      </c>
      <c r="FL2" s="85">
        <f>IFERROR(VLOOKUP(FF1,$B$16:$AR$25,$Q$13,FALSE),0)</f>
        <v>0</v>
      </c>
      <c r="FM2" s="83">
        <f>IFERROR(VLOOKUP(FM1,$B$16:$AR$25,$S$13,FALSE),0)</f>
        <v>0</v>
      </c>
      <c r="FN2" s="84">
        <f>IFERROR(VLOOKUP(FM1,$B$16:$AR$25,$M$13,FALSE),0)</f>
        <v>0</v>
      </c>
      <c r="FO2" s="84">
        <f>IFERROR(VLOOKUP(FM1,$B$16:$AR$25,$T$13,FALSE),0)</f>
        <v>0</v>
      </c>
      <c r="FP2" s="84">
        <f>IFERROR(VLOOKUP(FM1,$B$16:$AR$25,$N$13,FALSE),0)</f>
        <v>0</v>
      </c>
      <c r="FQ2" s="84">
        <f>IFERROR(VLOOKUP(FM1,$B$16:$AR$25,$O$13,FALSE),0)</f>
        <v>0</v>
      </c>
      <c r="FR2" s="84">
        <f>IFERROR(VLOOKUP(FM1,$B$16:$AR$25,$P$13,FALSE),0)</f>
        <v>0</v>
      </c>
      <c r="FS2" s="85">
        <f>IFERROR(VLOOKUP(FM1,$B$16:$AR$25,$Q$13,FALSE),0)</f>
        <v>0</v>
      </c>
      <c r="FT2" s="83">
        <f>IFERROR(VLOOKUP(FT1,$B$16:$AR$25,$S$13,FALSE),0)</f>
        <v>0</v>
      </c>
      <c r="FU2" s="84">
        <f>IFERROR(VLOOKUP(FT1,$B$16:$AR$25,$M$13,FALSE),0)</f>
        <v>0</v>
      </c>
      <c r="FV2" s="84">
        <f>IFERROR(VLOOKUP(FT1,$B$16:$AR$25,$T$13,FALSE),0)</f>
        <v>0</v>
      </c>
      <c r="FW2" s="84">
        <f>IFERROR(VLOOKUP(FT1,$B$16:$AR$25,$N$13,FALSE),0)</f>
        <v>0</v>
      </c>
      <c r="FX2" s="84">
        <f>IFERROR(VLOOKUP(FT1,$B$16:$AR$25,$O$13,FALSE),0)</f>
        <v>0</v>
      </c>
      <c r="FY2" s="84">
        <f>IFERROR(VLOOKUP(FT1,$B$16:$AR$25,$P$13,FALSE),0)</f>
        <v>0</v>
      </c>
      <c r="FZ2" s="85">
        <f>IFERROR(VLOOKUP(FT1,$B$16:$AR$25,$Q$13,FALSE),0)</f>
        <v>0</v>
      </c>
      <c r="GA2" s="83">
        <f>IFERROR(VLOOKUP(GA1,$B$16:$AR$25,$S$13,FALSE),0)</f>
        <v>0</v>
      </c>
      <c r="GB2" s="84">
        <f>IFERROR(VLOOKUP(GA1,$B$16:$AR$25,$M$13,FALSE),0)</f>
        <v>0</v>
      </c>
      <c r="GC2" s="84">
        <f>IFERROR(VLOOKUP(GA1,$B$16:$AR$25,$T$13,FALSE),0)</f>
        <v>0</v>
      </c>
      <c r="GD2" s="84">
        <f>IFERROR(VLOOKUP(GA1,$B$16:$AR$25,$N$13,FALSE),0)</f>
        <v>0</v>
      </c>
      <c r="GE2" s="84">
        <f>IFERROR(VLOOKUP(GA1,$B$16:$AR$25,$O$13,FALSE),0)</f>
        <v>0</v>
      </c>
      <c r="GF2" s="84">
        <f>IFERROR(VLOOKUP(GA1,$B$16:$AR$25,$P$13,FALSE),0)</f>
        <v>0</v>
      </c>
      <c r="GG2" s="85">
        <f>IFERROR(VLOOKUP(GA1,$B$16:$AR$25,$Q$13,FALSE),0)</f>
        <v>0</v>
      </c>
      <c r="GH2" s="83">
        <f>IFERROR(VLOOKUP(GH1,$B$16:$AR$25,$S$13,FALSE),0)</f>
        <v>0</v>
      </c>
      <c r="GI2" s="84">
        <f>IFERROR(VLOOKUP(GH1,$B$16:$AR$25,$M$13,FALSE),0)</f>
        <v>0</v>
      </c>
      <c r="GJ2" s="84">
        <f>IFERROR(VLOOKUP(GH1,$B$16:$AR$25,$T$13,FALSE),0)</f>
        <v>0</v>
      </c>
      <c r="GK2" s="84">
        <f>IFERROR(VLOOKUP(GH1,$B$16:$AR$25,$N$13,FALSE),0)</f>
        <v>0</v>
      </c>
      <c r="GL2" s="84">
        <f>IFERROR(VLOOKUP(GH1,$B$16:$AR$25,$O$13,FALSE),0)</f>
        <v>0</v>
      </c>
      <c r="GM2" s="84">
        <f>IFERROR(VLOOKUP(GH1,$B$16:$AR$25,$P$13,FALSE),0)</f>
        <v>0</v>
      </c>
      <c r="GN2" s="85">
        <f>IFERROR(VLOOKUP(GH1,$B$16:$AR$25,$Q$13,FALSE),0)</f>
        <v>0</v>
      </c>
      <c r="GO2" s="83">
        <f>IFERROR(VLOOKUP(GO1,$B$16:$AR$25,$S$13,FALSE),0)</f>
        <v>0</v>
      </c>
      <c r="GP2" s="84">
        <f>IFERROR(VLOOKUP(GO1,$B$16:$AR$25,$M$13,FALSE),0)</f>
        <v>0</v>
      </c>
      <c r="GQ2" s="84">
        <f>IFERROR(VLOOKUP(GO1,$B$16:$AR$25,$T$13,FALSE),0)</f>
        <v>0</v>
      </c>
      <c r="GR2" s="84">
        <f>IFERROR(VLOOKUP(GO1,$B$16:$AR$25,$N$13,FALSE),0)</f>
        <v>0</v>
      </c>
      <c r="GS2" s="84">
        <f>IFERROR(VLOOKUP(GO1,$B$16:$AR$25,$O$13,FALSE),0)</f>
        <v>0</v>
      </c>
      <c r="GT2" s="84">
        <f>IFERROR(VLOOKUP(GO1,$B$16:$AR$25,$P$13,FALSE),0)</f>
        <v>0</v>
      </c>
      <c r="GU2" s="85">
        <f>IFERROR(VLOOKUP(GO1,$B$16:$AR$25,$Q$13,FALSE),0)</f>
        <v>0</v>
      </c>
      <c r="GV2" s="83">
        <f>IFERROR(VLOOKUP(GV1,$B$16:$AR$25,$S$13,FALSE),0)</f>
        <v>0</v>
      </c>
      <c r="GW2" s="84">
        <f>IFERROR(VLOOKUP(GV1,$B$16:$AR$25,$M$13,FALSE),0)</f>
        <v>0</v>
      </c>
      <c r="GX2" s="84">
        <f>IFERROR(VLOOKUP(GV1,$B$16:$AR$25,$T$13,FALSE),0)</f>
        <v>0</v>
      </c>
      <c r="GY2" s="84">
        <f>IFERROR(VLOOKUP(GV1,$B$16:$AR$25,$N$13,FALSE),0)</f>
        <v>0</v>
      </c>
      <c r="GZ2" s="84">
        <f>IFERROR(VLOOKUP(GV1,$B$16:$AR$25,$O$13,FALSE),0)</f>
        <v>0</v>
      </c>
      <c r="HA2" s="84">
        <f>IFERROR(VLOOKUP(GV1,$B$16:$AR$25,$P$13,FALSE),0)</f>
        <v>0</v>
      </c>
      <c r="HB2" s="85">
        <f>IFERROR(VLOOKUP(GV1,$B$16:$AR$25,$Q$13,FALSE),0)</f>
        <v>0</v>
      </c>
      <c r="HC2" s="83">
        <f>IFERROR(VLOOKUP(HC1,$B$16:$AR$25,$S$13,FALSE),0)</f>
        <v>0</v>
      </c>
      <c r="HD2" s="84">
        <f>IFERROR(VLOOKUP(HC1,$B$16:$AR$25,$M$13,FALSE),0)</f>
        <v>0</v>
      </c>
      <c r="HE2" s="84">
        <f>IFERROR(VLOOKUP(HC1,$B$16:$AR$25,$T$13,FALSE),0)</f>
        <v>0</v>
      </c>
      <c r="HF2" s="84">
        <f>IFERROR(VLOOKUP(HC1,$B$16:$AR$25,$N$13,FALSE),0)</f>
        <v>0</v>
      </c>
      <c r="HG2" s="84">
        <f>IFERROR(VLOOKUP(HC1,$B$16:$AR$25,$O$13,FALSE),0)</f>
        <v>0</v>
      </c>
      <c r="HH2" s="84">
        <f>IFERROR(VLOOKUP(HC1,$B$16:$AR$25,$P$13,FALSE),0)</f>
        <v>0</v>
      </c>
      <c r="HI2" s="85">
        <f>IFERROR(VLOOKUP(HC1,$B$16:$AR$25,$Q$13,FALSE),0)</f>
        <v>0</v>
      </c>
      <c r="HJ2" s="83">
        <f>IFERROR(VLOOKUP(HJ1,$B$16:$AR$25,$S$13,FALSE),0)</f>
        <v>0</v>
      </c>
      <c r="HK2" s="84">
        <f>IFERROR(VLOOKUP(HJ1,$B$16:$AR$25,$M$13,FALSE),0)</f>
        <v>0</v>
      </c>
      <c r="HL2" s="84">
        <f>IFERROR(VLOOKUP(HJ1,$B$16:$AR$25,$T$13,FALSE),0)</f>
        <v>0</v>
      </c>
      <c r="HM2" s="84">
        <f>IFERROR(VLOOKUP(HJ1,$B$16:$AR$25,$N$13,FALSE),0)</f>
        <v>0</v>
      </c>
      <c r="HN2" s="84">
        <f>IFERROR(VLOOKUP(HJ1,$B$16:$AR$25,$O$13,FALSE),0)</f>
        <v>0</v>
      </c>
      <c r="HO2" s="84">
        <f>IFERROR(VLOOKUP(HJ1,$B$16:$AR$25,$P$13,FALSE),0)</f>
        <v>0</v>
      </c>
      <c r="HP2" s="85">
        <f>IFERROR(VLOOKUP(HJ1,$B$16:$AR$25,$Q$13,FALSE),0)</f>
        <v>0</v>
      </c>
      <c r="HQ2" s="83">
        <f>IFERROR(VLOOKUP(HQ1,$B$16:$AR$25,$S$13,FALSE),0)</f>
        <v>0</v>
      </c>
      <c r="HR2" s="84">
        <f>IFERROR(VLOOKUP(HQ1,$B$16:$AR$25,$M$13,FALSE),0)</f>
        <v>0</v>
      </c>
      <c r="HS2" s="84">
        <f>IFERROR(VLOOKUP(HQ1,$B$16:$AR$25,$T$13,FALSE),0)</f>
        <v>0</v>
      </c>
      <c r="HT2" s="84">
        <f>IFERROR(VLOOKUP(HQ1,$B$16:$AR$25,$N$13,FALSE),0)</f>
        <v>0</v>
      </c>
      <c r="HU2" s="84">
        <f>IFERROR(VLOOKUP(HQ1,$B$16:$AR$25,$O$13,FALSE),0)</f>
        <v>0</v>
      </c>
      <c r="HV2" s="84">
        <f>IFERROR(VLOOKUP(HQ1,$B$16:$AR$25,$P$13,FALSE),0)</f>
        <v>0</v>
      </c>
      <c r="HW2" s="85">
        <f>IFERROR(VLOOKUP(HQ1,$B$16:$AR$25,$Q$13,FALSE),0)</f>
        <v>0</v>
      </c>
      <c r="HX2" s="80"/>
      <c r="HY2" s="80"/>
    </row>
    <row r="3" spans="1:233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S3" s="1">
        <v>1</v>
      </c>
      <c r="AT3" s="1">
        <f>AS3+1</f>
        <v>2</v>
      </c>
      <c r="AU3" s="1">
        <f t="shared" ref="AU3:DF3" si="0">AT3+1</f>
        <v>3</v>
      </c>
      <c r="AV3" s="1">
        <f t="shared" si="0"/>
        <v>4</v>
      </c>
      <c r="AW3" s="1">
        <f t="shared" si="0"/>
        <v>5</v>
      </c>
      <c r="AX3" s="86">
        <f t="shared" si="0"/>
        <v>6</v>
      </c>
      <c r="AY3" s="1">
        <f t="shared" si="0"/>
        <v>7</v>
      </c>
      <c r="AZ3" s="1">
        <f t="shared" si="0"/>
        <v>8</v>
      </c>
      <c r="BA3" s="1">
        <f t="shared" si="0"/>
        <v>9</v>
      </c>
      <c r="BB3" s="1">
        <f t="shared" si="0"/>
        <v>10</v>
      </c>
      <c r="BC3" s="1">
        <f t="shared" si="0"/>
        <v>11</v>
      </c>
      <c r="BD3" s="87">
        <f t="shared" si="0"/>
        <v>12</v>
      </c>
      <c r="BE3" s="86">
        <f t="shared" si="0"/>
        <v>13</v>
      </c>
      <c r="BF3" s="1">
        <f t="shared" si="0"/>
        <v>14</v>
      </c>
      <c r="BG3" s="1">
        <f t="shared" si="0"/>
        <v>15</v>
      </c>
      <c r="BH3" s="1">
        <f t="shared" si="0"/>
        <v>16</v>
      </c>
      <c r="BI3" s="1">
        <f t="shared" si="0"/>
        <v>17</v>
      </c>
      <c r="BJ3" s="1">
        <f t="shared" si="0"/>
        <v>18</v>
      </c>
      <c r="BK3" s="87">
        <f t="shared" si="0"/>
        <v>19</v>
      </c>
      <c r="BL3" s="86">
        <f t="shared" si="0"/>
        <v>20</v>
      </c>
      <c r="BM3" s="1">
        <f t="shared" si="0"/>
        <v>21</v>
      </c>
      <c r="BN3" s="1">
        <f t="shared" si="0"/>
        <v>22</v>
      </c>
      <c r="BO3" s="1">
        <f t="shared" si="0"/>
        <v>23</v>
      </c>
      <c r="BP3" s="1">
        <f t="shared" si="0"/>
        <v>24</v>
      </c>
      <c r="BQ3" s="1">
        <f t="shared" si="0"/>
        <v>25</v>
      </c>
      <c r="BR3" s="87">
        <f t="shared" si="0"/>
        <v>26</v>
      </c>
      <c r="BS3" s="86">
        <f t="shared" si="0"/>
        <v>27</v>
      </c>
      <c r="BT3" s="1">
        <f t="shared" si="0"/>
        <v>28</v>
      </c>
      <c r="BU3" s="1">
        <f t="shared" si="0"/>
        <v>29</v>
      </c>
      <c r="BV3" s="1">
        <f t="shared" si="0"/>
        <v>30</v>
      </c>
      <c r="BW3" s="1">
        <f t="shared" si="0"/>
        <v>31</v>
      </c>
      <c r="BX3" s="1">
        <f t="shared" si="0"/>
        <v>32</v>
      </c>
      <c r="BY3" s="87">
        <f t="shared" si="0"/>
        <v>33</v>
      </c>
      <c r="BZ3" s="86">
        <f t="shared" si="0"/>
        <v>34</v>
      </c>
      <c r="CA3" s="1">
        <f t="shared" si="0"/>
        <v>35</v>
      </c>
      <c r="CB3" s="1">
        <f t="shared" si="0"/>
        <v>36</v>
      </c>
      <c r="CC3" s="1">
        <f t="shared" si="0"/>
        <v>37</v>
      </c>
      <c r="CD3" s="1">
        <f t="shared" si="0"/>
        <v>38</v>
      </c>
      <c r="CE3" s="1">
        <f t="shared" si="0"/>
        <v>39</v>
      </c>
      <c r="CF3" s="87">
        <f t="shared" si="0"/>
        <v>40</v>
      </c>
      <c r="CG3" s="86">
        <f t="shared" si="0"/>
        <v>41</v>
      </c>
      <c r="CH3" s="1">
        <f t="shared" si="0"/>
        <v>42</v>
      </c>
      <c r="CI3" s="1">
        <f t="shared" si="0"/>
        <v>43</v>
      </c>
      <c r="CJ3" s="1">
        <f t="shared" si="0"/>
        <v>44</v>
      </c>
      <c r="CK3" s="1">
        <f t="shared" si="0"/>
        <v>45</v>
      </c>
      <c r="CL3" s="1">
        <f t="shared" si="0"/>
        <v>46</v>
      </c>
      <c r="CM3" s="87">
        <f t="shared" si="0"/>
        <v>47</v>
      </c>
      <c r="CN3" s="86">
        <f t="shared" si="0"/>
        <v>48</v>
      </c>
      <c r="CO3" s="1">
        <f t="shared" si="0"/>
        <v>49</v>
      </c>
      <c r="CP3" s="1">
        <f t="shared" si="0"/>
        <v>50</v>
      </c>
      <c r="CQ3" s="1">
        <f t="shared" si="0"/>
        <v>51</v>
      </c>
      <c r="CR3" s="1">
        <f t="shared" si="0"/>
        <v>52</v>
      </c>
      <c r="CS3" s="1">
        <f t="shared" si="0"/>
        <v>53</v>
      </c>
      <c r="CT3" s="87">
        <f t="shared" si="0"/>
        <v>54</v>
      </c>
      <c r="CU3" s="86">
        <f t="shared" si="0"/>
        <v>55</v>
      </c>
      <c r="CV3" s="1">
        <f t="shared" si="0"/>
        <v>56</v>
      </c>
      <c r="CW3" s="1">
        <f t="shared" si="0"/>
        <v>57</v>
      </c>
      <c r="CX3" s="1">
        <f t="shared" si="0"/>
        <v>58</v>
      </c>
      <c r="CY3" s="1">
        <f t="shared" si="0"/>
        <v>59</v>
      </c>
      <c r="CZ3" s="1">
        <f t="shared" si="0"/>
        <v>60</v>
      </c>
      <c r="DA3" s="87">
        <f t="shared" si="0"/>
        <v>61</v>
      </c>
      <c r="DB3" s="86">
        <f t="shared" si="0"/>
        <v>62</v>
      </c>
      <c r="DC3" s="1">
        <f t="shared" si="0"/>
        <v>63</v>
      </c>
      <c r="DD3" s="1">
        <f t="shared" si="0"/>
        <v>64</v>
      </c>
      <c r="DE3" s="1">
        <f t="shared" si="0"/>
        <v>65</v>
      </c>
      <c r="DF3" s="1">
        <f t="shared" si="0"/>
        <v>66</v>
      </c>
      <c r="DG3" s="1">
        <f t="shared" ref="DG3:FR3" si="1">DF3+1</f>
        <v>67</v>
      </c>
      <c r="DH3" s="87">
        <f t="shared" si="1"/>
        <v>68</v>
      </c>
      <c r="DI3" s="86">
        <f t="shared" si="1"/>
        <v>69</v>
      </c>
      <c r="DJ3" s="1">
        <f t="shared" si="1"/>
        <v>70</v>
      </c>
      <c r="DK3" s="1">
        <f t="shared" si="1"/>
        <v>71</v>
      </c>
      <c r="DL3" s="1">
        <f t="shared" si="1"/>
        <v>72</v>
      </c>
      <c r="DM3" s="1">
        <f t="shared" si="1"/>
        <v>73</v>
      </c>
      <c r="DN3" s="1">
        <f t="shared" si="1"/>
        <v>74</v>
      </c>
      <c r="DO3" s="87">
        <f t="shared" si="1"/>
        <v>75</v>
      </c>
      <c r="DP3" s="86">
        <f t="shared" si="1"/>
        <v>76</v>
      </c>
      <c r="DQ3" s="1">
        <f t="shared" si="1"/>
        <v>77</v>
      </c>
      <c r="DR3" s="1">
        <f t="shared" si="1"/>
        <v>78</v>
      </c>
      <c r="DS3" s="1">
        <f t="shared" si="1"/>
        <v>79</v>
      </c>
      <c r="DT3" s="1">
        <f t="shared" si="1"/>
        <v>80</v>
      </c>
      <c r="DU3" s="1">
        <f t="shared" si="1"/>
        <v>81</v>
      </c>
      <c r="DV3" s="87">
        <f t="shared" si="1"/>
        <v>82</v>
      </c>
      <c r="DW3" s="86">
        <f t="shared" si="1"/>
        <v>83</v>
      </c>
      <c r="DX3" s="1">
        <f t="shared" si="1"/>
        <v>84</v>
      </c>
      <c r="DY3" s="1">
        <f t="shared" si="1"/>
        <v>85</v>
      </c>
      <c r="DZ3" s="1">
        <f t="shared" si="1"/>
        <v>86</v>
      </c>
      <c r="EA3" s="1">
        <f t="shared" si="1"/>
        <v>87</v>
      </c>
      <c r="EB3" s="1">
        <f t="shared" si="1"/>
        <v>88</v>
      </c>
      <c r="EC3" s="87">
        <f t="shared" si="1"/>
        <v>89</v>
      </c>
      <c r="ED3" s="86">
        <f t="shared" si="1"/>
        <v>90</v>
      </c>
      <c r="EE3" s="1">
        <f t="shared" si="1"/>
        <v>91</v>
      </c>
      <c r="EF3" s="1">
        <f t="shared" si="1"/>
        <v>92</v>
      </c>
      <c r="EG3" s="1">
        <f t="shared" si="1"/>
        <v>93</v>
      </c>
      <c r="EH3" s="1">
        <f t="shared" si="1"/>
        <v>94</v>
      </c>
      <c r="EI3" s="1">
        <f t="shared" si="1"/>
        <v>95</v>
      </c>
      <c r="EJ3" s="87">
        <f t="shared" si="1"/>
        <v>96</v>
      </c>
      <c r="EK3" s="86">
        <f t="shared" si="1"/>
        <v>97</v>
      </c>
      <c r="EL3" s="1">
        <f t="shared" si="1"/>
        <v>98</v>
      </c>
      <c r="EM3" s="1">
        <f t="shared" si="1"/>
        <v>99</v>
      </c>
      <c r="EN3" s="1">
        <f t="shared" si="1"/>
        <v>100</v>
      </c>
      <c r="EO3" s="1">
        <f t="shared" si="1"/>
        <v>101</v>
      </c>
      <c r="EP3" s="1">
        <f t="shared" si="1"/>
        <v>102</v>
      </c>
      <c r="EQ3" s="87">
        <f t="shared" si="1"/>
        <v>103</v>
      </c>
      <c r="ER3" s="86">
        <f t="shared" si="1"/>
        <v>104</v>
      </c>
      <c r="ES3" s="1">
        <f t="shared" si="1"/>
        <v>105</v>
      </c>
      <c r="ET3" s="1">
        <f t="shared" si="1"/>
        <v>106</v>
      </c>
      <c r="EU3" s="1">
        <f t="shared" si="1"/>
        <v>107</v>
      </c>
      <c r="EV3" s="1">
        <f t="shared" si="1"/>
        <v>108</v>
      </c>
      <c r="EW3" s="1">
        <f t="shared" si="1"/>
        <v>109</v>
      </c>
      <c r="EX3" s="87">
        <f t="shared" si="1"/>
        <v>110</v>
      </c>
      <c r="EY3" s="86">
        <f t="shared" si="1"/>
        <v>111</v>
      </c>
      <c r="EZ3" s="1">
        <f t="shared" si="1"/>
        <v>112</v>
      </c>
      <c r="FA3" s="1">
        <f t="shared" si="1"/>
        <v>113</v>
      </c>
      <c r="FB3" s="1">
        <f t="shared" si="1"/>
        <v>114</v>
      </c>
      <c r="FC3" s="1">
        <f t="shared" si="1"/>
        <v>115</v>
      </c>
      <c r="FD3" s="1">
        <f t="shared" si="1"/>
        <v>116</v>
      </c>
      <c r="FE3" s="87">
        <f t="shared" si="1"/>
        <v>117</v>
      </c>
      <c r="FF3" s="86">
        <f t="shared" si="1"/>
        <v>118</v>
      </c>
      <c r="FG3" s="1">
        <f t="shared" si="1"/>
        <v>119</v>
      </c>
      <c r="FH3" s="1">
        <f t="shared" si="1"/>
        <v>120</v>
      </c>
      <c r="FI3" s="1">
        <f t="shared" si="1"/>
        <v>121</v>
      </c>
      <c r="FJ3" s="1">
        <f t="shared" si="1"/>
        <v>122</v>
      </c>
      <c r="FK3" s="1">
        <f t="shared" si="1"/>
        <v>123</v>
      </c>
      <c r="FL3" s="87">
        <f t="shared" si="1"/>
        <v>124</v>
      </c>
      <c r="FM3" s="86">
        <f t="shared" si="1"/>
        <v>125</v>
      </c>
      <c r="FN3" s="1">
        <f t="shared" si="1"/>
        <v>126</v>
      </c>
      <c r="FO3" s="1">
        <f t="shared" si="1"/>
        <v>127</v>
      </c>
      <c r="FP3" s="1">
        <f t="shared" si="1"/>
        <v>128</v>
      </c>
      <c r="FQ3" s="1">
        <f t="shared" si="1"/>
        <v>129</v>
      </c>
      <c r="FR3" s="1">
        <f t="shared" si="1"/>
        <v>130</v>
      </c>
      <c r="FS3" s="87">
        <f t="shared" ref="FS3:HW3" si="2">FR3+1</f>
        <v>131</v>
      </c>
      <c r="FT3" s="86">
        <f t="shared" si="2"/>
        <v>132</v>
      </c>
      <c r="FU3" s="1">
        <f t="shared" si="2"/>
        <v>133</v>
      </c>
      <c r="FV3" s="1">
        <f t="shared" si="2"/>
        <v>134</v>
      </c>
      <c r="FW3" s="1">
        <f t="shared" si="2"/>
        <v>135</v>
      </c>
      <c r="FX3" s="1">
        <f t="shared" si="2"/>
        <v>136</v>
      </c>
      <c r="FY3" s="1">
        <f t="shared" si="2"/>
        <v>137</v>
      </c>
      <c r="FZ3" s="87">
        <f t="shared" si="2"/>
        <v>138</v>
      </c>
      <c r="GA3" s="86">
        <f t="shared" si="2"/>
        <v>139</v>
      </c>
      <c r="GB3" s="1">
        <f t="shared" si="2"/>
        <v>140</v>
      </c>
      <c r="GC3" s="1">
        <f t="shared" si="2"/>
        <v>141</v>
      </c>
      <c r="GD3" s="1">
        <f t="shared" si="2"/>
        <v>142</v>
      </c>
      <c r="GE3" s="1">
        <f t="shared" si="2"/>
        <v>143</v>
      </c>
      <c r="GF3" s="1">
        <f t="shared" si="2"/>
        <v>144</v>
      </c>
      <c r="GG3" s="87">
        <f t="shared" si="2"/>
        <v>145</v>
      </c>
      <c r="GH3" s="86">
        <f t="shared" si="2"/>
        <v>146</v>
      </c>
      <c r="GI3" s="1">
        <f t="shared" si="2"/>
        <v>147</v>
      </c>
      <c r="GJ3" s="1">
        <f t="shared" si="2"/>
        <v>148</v>
      </c>
      <c r="GK3" s="1">
        <f t="shared" si="2"/>
        <v>149</v>
      </c>
      <c r="GL3" s="1">
        <f t="shared" si="2"/>
        <v>150</v>
      </c>
      <c r="GM3" s="1">
        <f t="shared" si="2"/>
        <v>151</v>
      </c>
      <c r="GN3" s="87">
        <f t="shared" si="2"/>
        <v>152</v>
      </c>
      <c r="GO3" s="86">
        <f t="shared" si="2"/>
        <v>153</v>
      </c>
      <c r="GP3" s="1">
        <f t="shared" si="2"/>
        <v>154</v>
      </c>
      <c r="GQ3" s="1">
        <f t="shared" si="2"/>
        <v>155</v>
      </c>
      <c r="GR3" s="1">
        <f t="shared" si="2"/>
        <v>156</v>
      </c>
      <c r="GS3" s="1">
        <f t="shared" si="2"/>
        <v>157</v>
      </c>
      <c r="GT3" s="1">
        <f t="shared" si="2"/>
        <v>158</v>
      </c>
      <c r="GU3" s="87">
        <f t="shared" si="2"/>
        <v>159</v>
      </c>
      <c r="GV3" s="86">
        <f t="shared" si="2"/>
        <v>160</v>
      </c>
      <c r="GW3" s="1">
        <f t="shared" si="2"/>
        <v>161</v>
      </c>
      <c r="GX3" s="1">
        <f t="shared" si="2"/>
        <v>162</v>
      </c>
      <c r="GY3" s="1">
        <f t="shared" si="2"/>
        <v>163</v>
      </c>
      <c r="GZ3" s="1">
        <f t="shared" si="2"/>
        <v>164</v>
      </c>
      <c r="HA3" s="1">
        <f t="shared" si="2"/>
        <v>165</v>
      </c>
      <c r="HB3" s="87">
        <f t="shared" si="2"/>
        <v>166</v>
      </c>
      <c r="HC3" s="86">
        <f t="shared" si="2"/>
        <v>167</v>
      </c>
      <c r="HD3" s="1">
        <f t="shared" si="2"/>
        <v>168</v>
      </c>
      <c r="HE3" s="1">
        <f t="shared" si="2"/>
        <v>169</v>
      </c>
      <c r="HF3" s="1">
        <f t="shared" si="2"/>
        <v>170</v>
      </c>
      <c r="HG3" s="1">
        <f t="shared" si="2"/>
        <v>171</v>
      </c>
      <c r="HH3" s="1">
        <f t="shared" si="2"/>
        <v>172</v>
      </c>
      <c r="HI3" s="87">
        <f t="shared" si="2"/>
        <v>173</v>
      </c>
      <c r="HJ3" s="86">
        <f t="shared" si="2"/>
        <v>174</v>
      </c>
      <c r="HK3" s="1">
        <f t="shared" si="2"/>
        <v>175</v>
      </c>
      <c r="HL3" s="1">
        <f t="shared" si="2"/>
        <v>176</v>
      </c>
      <c r="HM3" s="1">
        <f t="shared" si="2"/>
        <v>177</v>
      </c>
      <c r="HN3" s="1">
        <f t="shared" si="2"/>
        <v>178</v>
      </c>
      <c r="HO3" s="1">
        <f t="shared" si="2"/>
        <v>179</v>
      </c>
      <c r="HP3" s="87">
        <f t="shared" si="2"/>
        <v>180</v>
      </c>
      <c r="HQ3" s="86">
        <f t="shared" si="2"/>
        <v>181</v>
      </c>
      <c r="HR3" s="1">
        <f t="shared" si="2"/>
        <v>182</v>
      </c>
      <c r="HS3" s="1">
        <f t="shared" si="2"/>
        <v>183</v>
      </c>
      <c r="HT3" s="1">
        <f t="shared" si="2"/>
        <v>184</v>
      </c>
      <c r="HU3" s="1">
        <f t="shared" si="2"/>
        <v>185</v>
      </c>
      <c r="HV3" s="1">
        <f t="shared" si="2"/>
        <v>186</v>
      </c>
      <c r="HW3" s="87">
        <f t="shared" si="2"/>
        <v>187</v>
      </c>
    </row>
    <row r="4" spans="1:233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S4" s="80"/>
      <c r="AX4" s="371" t="s">
        <v>189</v>
      </c>
      <c r="AY4" s="373" t="s">
        <v>191</v>
      </c>
      <c r="AZ4" s="373" t="s">
        <v>192</v>
      </c>
      <c r="BA4" s="373" t="s">
        <v>193</v>
      </c>
      <c r="BB4" s="373" t="s">
        <v>194</v>
      </c>
      <c r="BC4" s="373" t="s">
        <v>13</v>
      </c>
      <c r="BD4" s="387" t="s">
        <v>14</v>
      </c>
      <c r="BE4" s="371" t="s">
        <v>189</v>
      </c>
      <c r="BF4" s="373" t="s">
        <v>191</v>
      </c>
      <c r="BG4" s="373" t="s">
        <v>192</v>
      </c>
      <c r="BH4" s="373" t="s">
        <v>193</v>
      </c>
      <c r="BI4" s="373" t="s">
        <v>194</v>
      </c>
      <c r="BJ4" s="373" t="s">
        <v>13</v>
      </c>
      <c r="BK4" s="387" t="s">
        <v>14</v>
      </c>
      <c r="BL4" s="371" t="s">
        <v>189</v>
      </c>
      <c r="BM4" s="373" t="s">
        <v>191</v>
      </c>
      <c r="BN4" s="373" t="s">
        <v>192</v>
      </c>
      <c r="BO4" s="373" t="s">
        <v>193</v>
      </c>
      <c r="BP4" s="373" t="s">
        <v>194</v>
      </c>
      <c r="BQ4" s="373" t="s">
        <v>13</v>
      </c>
      <c r="BR4" s="387" t="s">
        <v>14</v>
      </c>
      <c r="BS4" s="371" t="s">
        <v>189</v>
      </c>
      <c r="BT4" s="373" t="s">
        <v>191</v>
      </c>
      <c r="BU4" s="373" t="s">
        <v>192</v>
      </c>
      <c r="BV4" s="373" t="s">
        <v>193</v>
      </c>
      <c r="BW4" s="373" t="s">
        <v>194</v>
      </c>
      <c r="BX4" s="373" t="s">
        <v>13</v>
      </c>
      <c r="BY4" s="387" t="s">
        <v>14</v>
      </c>
      <c r="BZ4" s="371" t="s">
        <v>189</v>
      </c>
      <c r="CA4" s="373" t="s">
        <v>191</v>
      </c>
      <c r="CB4" s="373" t="s">
        <v>192</v>
      </c>
      <c r="CC4" s="373" t="s">
        <v>193</v>
      </c>
      <c r="CD4" s="373" t="s">
        <v>194</v>
      </c>
      <c r="CE4" s="373" t="s">
        <v>13</v>
      </c>
      <c r="CF4" s="387" t="s">
        <v>14</v>
      </c>
      <c r="CG4" s="371" t="s">
        <v>189</v>
      </c>
      <c r="CH4" s="373" t="s">
        <v>191</v>
      </c>
      <c r="CI4" s="373" t="s">
        <v>192</v>
      </c>
      <c r="CJ4" s="373" t="s">
        <v>193</v>
      </c>
      <c r="CK4" s="373" t="s">
        <v>194</v>
      </c>
      <c r="CL4" s="373" t="s">
        <v>13</v>
      </c>
      <c r="CM4" s="387" t="s">
        <v>14</v>
      </c>
      <c r="CN4" s="371" t="s">
        <v>189</v>
      </c>
      <c r="CO4" s="373" t="s">
        <v>191</v>
      </c>
      <c r="CP4" s="373" t="s">
        <v>192</v>
      </c>
      <c r="CQ4" s="373" t="s">
        <v>193</v>
      </c>
      <c r="CR4" s="373" t="s">
        <v>194</v>
      </c>
      <c r="CS4" s="373" t="s">
        <v>13</v>
      </c>
      <c r="CT4" s="387" t="s">
        <v>14</v>
      </c>
      <c r="CU4" s="371" t="s">
        <v>189</v>
      </c>
      <c r="CV4" s="373" t="s">
        <v>191</v>
      </c>
      <c r="CW4" s="373" t="s">
        <v>192</v>
      </c>
      <c r="CX4" s="373" t="s">
        <v>193</v>
      </c>
      <c r="CY4" s="373" t="s">
        <v>194</v>
      </c>
      <c r="CZ4" s="373" t="s">
        <v>13</v>
      </c>
      <c r="DA4" s="387" t="s">
        <v>14</v>
      </c>
      <c r="DB4" s="371" t="s">
        <v>189</v>
      </c>
      <c r="DC4" s="373" t="s">
        <v>191</v>
      </c>
      <c r="DD4" s="373" t="s">
        <v>192</v>
      </c>
      <c r="DE4" s="373" t="s">
        <v>193</v>
      </c>
      <c r="DF4" s="373" t="s">
        <v>194</v>
      </c>
      <c r="DG4" s="373" t="s">
        <v>13</v>
      </c>
      <c r="DH4" s="387" t="s">
        <v>14</v>
      </c>
      <c r="DI4" s="371" t="s">
        <v>189</v>
      </c>
      <c r="DJ4" s="373" t="s">
        <v>191</v>
      </c>
      <c r="DK4" s="373" t="s">
        <v>192</v>
      </c>
      <c r="DL4" s="373" t="s">
        <v>193</v>
      </c>
      <c r="DM4" s="373" t="s">
        <v>194</v>
      </c>
      <c r="DN4" s="373" t="s">
        <v>13</v>
      </c>
      <c r="DO4" s="387" t="s">
        <v>14</v>
      </c>
      <c r="DP4" s="371" t="s">
        <v>189</v>
      </c>
      <c r="DQ4" s="373" t="s">
        <v>191</v>
      </c>
      <c r="DR4" s="373" t="s">
        <v>192</v>
      </c>
      <c r="DS4" s="373" t="s">
        <v>193</v>
      </c>
      <c r="DT4" s="373" t="s">
        <v>194</v>
      </c>
      <c r="DU4" s="373" t="s">
        <v>13</v>
      </c>
      <c r="DV4" s="387" t="s">
        <v>14</v>
      </c>
      <c r="DW4" s="371" t="s">
        <v>189</v>
      </c>
      <c r="DX4" s="373" t="s">
        <v>191</v>
      </c>
      <c r="DY4" s="373" t="s">
        <v>192</v>
      </c>
      <c r="DZ4" s="373" t="s">
        <v>193</v>
      </c>
      <c r="EA4" s="373" t="s">
        <v>194</v>
      </c>
      <c r="EB4" s="373" t="s">
        <v>13</v>
      </c>
      <c r="EC4" s="387" t="s">
        <v>14</v>
      </c>
      <c r="ED4" s="371" t="s">
        <v>189</v>
      </c>
      <c r="EE4" s="373" t="s">
        <v>191</v>
      </c>
      <c r="EF4" s="373" t="s">
        <v>192</v>
      </c>
      <c r="EG4" s="373" t="s">
        <v>193</v>
      </c>
      <c r="EH4" s="373" t="s">
        <v>194</v>
      </c>
      <c r="EI4" s="373" t="s">
        <v>13</v>
      </c>
      <c r="EJ4" s="387" t="s">
        <v>14</v>
      </c>
      <c r="EK4" s="371" t="s">
        <v>189</v>
      </c>
      <c r="EL4" s="373" t="s">
        <v>191</v>
      </c>
      <c r="EM4" s="373" t="s">
        <v>192</v>
      </c>
      <c r="EN4" s="373" t="s">
        <v>193</v>
      </c>
      <c r="EO4" s="373" t="s">
        <v>194</v>
      </c>
      <c r="EP4" s="373" t="s">
        <v>13</v>
      </c>
      <c r="EQ4" s="387" t="s">
        <v>14</v>
      </c>
      <c r="ER4" s="371" t="s">
        <v>189</v>
      </c>
      <c r="ES4" s="373" t="s">
        <v>191</v>
      </c>
      <c r="ET4" s="373" t="s">
        <v>192</v>
      </c>
      <c r="EU4" s="373" t="s">
        <v>193</v>
      </c>
      <c r="EV4" s="373" t="s">
        <v>194</v>
      </c>
      <c r="EW4" s="373" t="s">
        <v>13</v>
      </c>
      <c r="EX4" s="387" t="s">
        <v>14</v>
      </c>
      <c r="EY4" s="371" t="s">
        <v>189</v>
      </c>
      <c r="EZ4" s="373" t="s">
        <v>191</v>
      </c>
      <c r="FA4" s="373" t="s">
        <v>192</v>
      </c>
      <c r="FB4" s="373" t="s">
        <v>193</v>
      </c>
      <c r="FC4" s="373" t="s">
        <v>194</v>
      </c>
      <c r="FD4" s="373" t="s">
        <v>13</v>
      </c>
      <c r="FE4" s="387" t="s">
        <v>14</v>
      </c>
      <c r="FF4" s="371" t="s">
        <v>189</v>
      </c>
      <c r="FG4" s="373" t="s">
        <v>191</v>
      </c>
      <c r="FH4" s="373" t="s">
        <v>192</v>
      </c>
      <c r="FI4" s="373" t="s">
        <v>193</v>
      </c>
      <c r="FJ4" s="373" t="s">
        <v>194</v>
      </c>
      <c r="FK4" s="373" t="s">
        <v>13</v>
      </c>
      <c r="FL4" s="387" t="s">
        <v>14</v>
      </c>
      <c r="FM4" s="371" t="s">
        <v>189</v>
      </c>
      <c r="FN4" s="373" t="s">
        <v>191</v>
      </c>
      <c r="FO4" s="373" t="s">
        <v>192</v>
      </c>
      <c r="FP4" s="373" t="s">
        <v>193</v>
      </c>
      <c r="FQ4" s="373" t="s">
        <v>194</v>
      </c>
      <c r="FR4" s="373" t="s">
        <v>13</v>
      </c>
      <c r="FS4" s="387" t="s">
        <v>14</v>
      </c>
      <c r="FT4" s="371" t="s">
        <v>189</v>
      </c>
      <c r="FU4" s="373" t="s">
        <v>191</v>
      </c>
      <c r="FV4" s="373" t="s">
        <v>192</v>
      </c>
      <c r="FW4" s="373" t="s">
        <v>193</v>
      </c>
      <c r="FX4" s="373" t="s">
        <v>194</v>
      </c>
      <c r="FY4" s="373" t="s">
        <v>13</v>
      </c>
      <c r="FZ4" s="387" t="s">
        <v>14</v>
      </c>
      <c r="GA4" s="371" t="s">
        <v>189</v>
      </c>
      <c r="GB4" s="373" t="s">
        <v>191</v>
      </c>
      <c r="GC4" s="373" t="s">
        <v>192</v>
      </c>
      <c r="GD4" s="373" t="s">
        <v>193</v>
      </c>
      <c r="GE4" s="373" t="s">
        <v>194</v>
      </c>
      <c r="GF4" s="373" t="s">
        <v>13</v>
      </c>
      <c r="GG4" s="387" t="s">
        <v>14</v>
      </c>
      <c r="GH4" s="371" t="s">
        <v>189</v>
      </c>
      <c r="GI4" s="373" t="s">
        <v>191</v>
      </c>
      <c r="GJ4" s="373" t="s">
        <v>192</v>
      </c>
      <c r="GK4" s="373" t="s">
        <v>193</v>
      </c>
      <c r="GL4" s="373" t="s">
        <v>194</v>
      </c>
      <c r="GM4" s="373" t="s">
        <v>13</v>
      </c>
      <c r="GN4" s="387" t="s">
        <v>14</v>
      </c>
      <c r="GO4" s="371" t="s">
        <v>189</v>
      </c>
      <c r="GP4" s="373" t="s">
        <v>191</v>
      </c>
      <c r="GQ4" s="373" t="s">
        <v>192</v>
      </c>
      <c r="GR4" s="373" t="s">
        <v>193</v>
      </c>
      <c r="GS4" s="373" t="s">
        <v>194</v>
      </c>
      <c r="GT4" s="373" t="s">
        <v>13</v>
      </c>
      <c r="GU4" s="387" t="s">
        <v>14</v>
      </c>
      <c r="GV4" s="371" t="s">
        <v>189</v>
      </c>
      <c r="GW4" s="373" t="s">
        <v>191</v>
      </c>
      <c r="GX4" s="373" t="s">
        <v>192</v>
      </c>
      <c r="GY4" s="373" t="s">
        <v>193</v>
      </c>
      <c r="GZ4" s="373" t="s">
        <v>194</v>
      </c>
      <c r="HA4" s="373" t="s">
        <v>13</v>
      </c>
      <c r="HB4" s="387" t="s">
        <v>14</v>
      </c>
      <c r="HC4" s="371" t="s">
        <v>189</v>
      </c>
      <c r="HD4" s="373" t="s">
        <v>191</v>
      </c>
      <c r="HE4" s="373" t="s">
        <v>192</v>
      </c>
      <c r="HF4" s="373" t="s">
        <v>193</v>
      </c>
      <c r="HG4" s="373" t="s">
        <v>194</v>
      </c>
      <c r="HH4" s="373" t="s">
        <v>13</v>
      </c>
      <c r="HI4" s="387" t="s">
        <v>14</v>
      </c>
      <c r="HJ4" s="371" t="s">
        <v>189</v>
      </c>
      <c r="HK4" s="373" t="s">
        <v>191</v>
      </c>
      <c r="HL4" s="373" t="s">
        <v>192</v>
      </c>
      <c r="HM4" s="373" t="s">
        <v>193</v>
      </c>
      <c r="HN4" s="373" t="s">
        <v>194</v>
      </c>
      <c r="HO4" s="373" t="s">
        <v>13</v>
      </c>
      <c r="HP4" s="387" t="s">
        <v>14</v>
      </c>
      <c r="HQ4" s="371" t="s">
        <v>189</v>
      </c>
      <c r="HR4" s="373" t="s">
        <v>191</v>
      </c>
      <c r="HS4" s="373" t="s">
        <v>192</v>
      </c>
      <c r="HT4" s="373" t="s">
        <v>193</v>
      </c>
      <c r="HU4" s="373" t="s">
        <v>194</v>
      </c>
      <c r="HV4" s="373" t="s">
        <v>13</v>
      </c>
      <c r="HW4" s="387" t="s">
        <v>14</v>
      </c>
    </row>
    <row r="5" spans="1:233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X5" s="371"/>
      <c r="AY5" s="373"/>
      <c r="AZ5" s="373"/>
      <c r="BA5" s="373"/>
      <c r="BB5" s="373"/>
      <c r="BC5" s="373"/>
      <c r="BD5" s="387"/>
      <c r="BE5" s="371"/>
      <c r="BF5" s="373"/>
      <c r="BG5" s="373"/>
      <c r="BH5" s="373"/>
      <c r="BI5" s="373"/>
      <c r="BJ5" s="373"/>
      <c r="BK5" s="387"/>
      <c r="BL5" s="371"/>
      <c r="BM5" s="373"/>
      <c r="BN5" s="373"/>
      <c r="BO5" s="373"/>
      <c r="BP5" s="373"/>
      <c r="BQ5" s="373"/>
      <c r="BR5" s="387"/>
      <c r="BS5" s="371"/>
      <c r="BT5" s="373"/>
      <c r="BU5" s="373"/>
      <c r="BV5" s="373"/>
      <c r="BW5" s="373"/>
      <c r="BX5" s="373"/>
      <c r="BY5" s="387"/>
      <c r="BZ5" s="371"/>
      <c r="CA5" s="373"/>
      <c r="CB5" s="373"/>
      <c r="CC5" s="373"/>
      <c r="CD5" s="373"/>
      <c r="CE5" s="373"/>
      <c r="CF5" s="387"/>
      <c r="CG5" s="371"/>
      <c r="CH5" s="373"/>
      <c r="CI5" s="373"/>
      <c r="CJ5" s="373"/>
      <c r="CK5" s="373"/>
      <c r="CL5" s="373"/>
      <c r="CM5" s="387"/>
      <c r="CN5" s="371"/>
      <c r="CO5" s="373"/>
      <c r="CP5" s="373"/>
      <c r="CQ5" s="373"/>
      <c r="CR5" s="373"/>
      <c r="CS5" s="373"/>
      <c r="CT5" s="387"/>
      <c r="CU5" s="371"/>
      <c r="CV5" s="373"/>
      <c r="CW5" s="373"/>
      <c r="CX5" s="373"/>
      <c r="CY5" s="373"/>
      <c r="CZ5" s="373"/>
      <c r="DA5" s="387"/>
      <c r="DB5" s="371"/>
      <c r="DC5" s="373"/>
      <c r="DD5" s="373"/>
      <c r="DE5" s="373"/>
      <c r="DF5" s="373"/>
      <c r="DG5" s="373"/>
      <c r="DH5" s="387"/>
      <c r="DI5" s="371"/>
      <c r="DJ5" s="373"/>
      <c r="DK5" s="373"/>
      <c r="DL5" s="373"/>
      <c r="DM5" s="373"/>
      <c r="DN5" s="373"/>
      <c r="DO5" s="387"/>
      <c r="DP5" s="371"/>
      <c r="DQ5" s="373"/>
      <c r="DR5" s="373"/>
      <c r="DS5" s="373"/>
      <c r="DT5" s="373"/>
      <c r="DU5" s="373"/>
      <c r="DV5" s="387"/>
      <c r="DW5" s="371"/>
      <c r="DX5" s="373"/>
      <c r="DY5" s="373"/>
      <c r="DZ5" s="373"/>
      <c r="EA5" s="373"/>
      <c r="EB5" s="373"/>
      <c r="EC5" s="387"/>
      <c r="ED5" s="371"/>
      <c r="EE5" s="373"/>
      <c r="EF5" s="373"/>
      <c r="EG5" s="373"/>
      <c r="EH5" s="373"/>
      <c r="EI5" s="373"/>
      <c r="EJ5" s="387"/>
      <c r="EK5" s="371"/>
      <c r="EL5" s="373"/>
      <c r="EM5" s="373"/>
      <c r="EN5" s="373"/>
      <c r="EO5" s="373"/>
      <c r="EP5" s="373"/>
      <c r="EQ5" s="387"/>
      <c r="ER5" s="371"/>
      <c r="ES5" s="373"/>
      <c r="ET5" s="373"/>
      <c r="EU5" s="373"/>
      <c r="EV5" s="373"/>
      <c r="EW5" s="373"/>
      <c r="EX5" s="387"/>
      <c r="EY5" s="371"/>
      <c r="EZ5" s="373"/>
      <c r="FA5" s="373"/>
      <c r="FB5" s="373"/>
      <c r="FC5" s="373"/>
      <c r="FD5" s="373"/>
      <c r="FE5" s="387"/>
      <c r="FF5" s="371"/>
      <c r="FG5" s="373"/>
      <c r="FH5" s="373"/>
      <c r="FI5" s="373"/>
      <c r="FJ5" s="373"/>
      <c r="FK5" s="373"/>
      <c r="FL5" s="387"/>
      <c r="FM5" s="371"/>
      <c r="FN5" s="373"/>
      <c r="FO5" s="373"/>
      <c r="FP5" s="373"/>
      <c r="FQ5" s="373"/>
      <c r="FR5" s="373"/>
      <c r="FS5" s="387"/>
      <c r="FT5" s="371"/>
      <c r="FU5" s="373"/>
      <c r="FV5" s="373"/>
      <c r="FW5" s="373"/>
      <c r="FX5" s="373"/>
      <c r="FY5" s="373"/>
      <c r="FZ5" s="387"/>
      <c r="GA5" s="371"/>
      <c r="GB5" s="373"/>
      <c r="GC5" s="373"/>
      <c r="GD5" s="373"/>
      <c r="GE5" s="373"/>
      <c r="GF5" s="373"/>
      <c r="GG5" s="387"/>
      <c r="GH5" s="371"/>
      <c r="GI5" s="373"/>
      <c r="GJ5" s="373"/>
      <c r="GK5" s="373"/>
      <c r="GL5" s="373"/>
      <c r="GM5" s="373"/>
      <c r="GN5" s="387"/>
      <c r="GO5" s="371"/>
      <c r="GP5" s="373"/>
      <c r="GQ5" s="373"/>
      <c r="GR5" s="373"/>
      <c r="GS5" s="373"/>
      <c r="GT5" s="373"/>
      <c r="GU5" s="387"/>
      <c r="GV5" s="371"/>
      <c r="GW5" s="373"/>
      <c r="GX5" s="373"/>
      <c r="GY5" s="373"/>
      <c r="GZ5" s="373"/>
      <c r="HA5" s="373"/>
      <c r="HB5" s="387"/>
      <c r="HC5" s="371"/>
      <c r="HD5" s="373"/>
      <c r="HE5" s="373"/>
      <c r="HF5" s="373"/>
      <c r="HG5" s="373"/>
      <c r="HH5" s="373"/>
      <c r="HI5" s="387"/>
      <c r="HJ5" s="371"/>
      <c r="HK5" s="373"/>
      <c r="HL5" s="373"/>
      <c r="HM5" s="373"/>
      <c r="HN5" s="373"/>
      <c r="HO5" s="373"/>
      <c r="HP5" s="387"/>
      <c r="HQ5" s="371"/>
      <c r="HR5" s="373"/>
      <c r="HS5" s="373"/>
      <c r="HT5" s="373"/>
      <c r="HU5" s="373"/>
      <c r="HV5" s="373"/>
      <c r="HW5" s="387"/>
    </row>
    <row r="6" spans="1:23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X6" s="372"/>
      <c r="AY6" s="374"/>
      <c r="AZ6" s="374"/>
      <c r="BA6" s="374"/>
      <c r="BB6" s="374"/>
      <c r="BC6" s="374"/>
      <c r="BD6" s="388"/>
      <c r="BE6" s="372"/>
      <c r="BF6" s="374"/>
      <c r="BG6" s="374"/>
      <c r="BH6" s="374"/>
      <c r="BI6" s="374"/>
      <c r="BJ6" s="374"/>
      <c r="BK6" s="388"/>
      <c r="BL6" s="372"/>
      <c r="BM6" s="374"/>
      <c r="BN6" s="374"/>
      <c r="BO6" s="374"/>
      <c r="BP6" s="374"/>
      <c r="BQ6" s="374"/>
      <c r="BR6" s="388"/>
      <c r="BS6" s="372"/>
      <c r="BT6" s="374"/>
      <c r="BU6" s="374"/>
      <c r="BV6" s="374"/>
      <c r="BW6" s="374"/>
      <c r="BX6" s="374"/>
      <c r="BY6" s="388"/>
      <c r="BZ6" s="372"/>
      <c r="CA6" s="374"/>
      <c r="CB6" s="374"/>
      <c r="CC6" s="374"/>
      <c r="CD6" s="374"/>
      <c r="CE6" s="374"/>
      <c r="CF6" s="388"/>
      <c r="CG6" s="372"/>
      <c r="CH6" s="374"/>
      <c r="CI6" s="374"/>
      <c r="CJ6" s="374"/>
      <c r="CK6" s="374"/>
      <c r="CL6" s="374"/>
      <c r="CM6" s="388"/>
      <c r="CN6" s="372"/>
      <c r="CO6" s="374"/>
      <c r="CP6" s="374"/>
      <c r="CQ6" s="374"/>
      <c r="CR6" s="374"/>
      <c r="CS6" s="374"/>
      <c r="CT6" s="388"/>
      <c r="CU6" s="372"/>
      <c r="CV6" s="374"/>
      <c r="CW6" s="374"/>
      <c r="CX6" s="374"/>
      <c r="CY6" s="374"/>
      <c r="CZ6" s="374"/>
      <c r="DA6" s="388"/>
      <c r="DB6" s="372"/>
      <c r="DC6" s="374"/>
      <c r="DD6" s="374"/>
      <c r="DE6" s="374"/>
      <c r="DF6" s="374"/>
      <c r="DG6" s="374"/>
      <c r="DH6" s="388"/>
      <c r="DI6" s="372"/>
      <c r="DJ6" s="374"/>
      <c r="DK6" s="374"/>
      <c r="DL6" s="374"/>
      <c r="DM6" s="374"/>
      <c r="DN6" s="374"/>
      <c r="DO6" s="388"/>
      <c r="DP6" s="372"/>
      <c r="DQ6" s="374"/>
      <c r="DR6" s="374"/>
      <c r="DS6" s="374"/>
      <c r="DT6" s="374"/>
      <c r="DU6" s="374"/>
      <c r="DV6" s="388"/>
      <c r="DW6" s="372"/>
      <c r="DX6" s="374"/>
      <c r="DY6" s="374"/>
      <c r="DZ6" s="374"/>
      <c r="EA6" s="374"/>
      <c r="EB6" s="374"/>
      <c r="EC6" s="388"/>
      <c r="ED6" s="372"/>
      <c r="EE6" s="374"/>
      <c r="EF6" s="374"/>
      <c r="EG6" s="374"/>
      <c r="EH6" s="374"/>
      <c r="EI6" s="374"/>
      <c r="EJ6" s="388"/>
      <c r="EK6" s="372"/>
      <c r="EL6" s="374"/>
      <c r="EM6" s="374"/>
      <c r="EN6" s="374"/>
      <c r="EO6" s="374"/>
      <c r="EP6" s="374"/>
      <c r="EQ6" s="388"/>
      <c r="ER6" s="372"/>
      <c r="ES6" s="374"/>
      <c r="ET6" s="374"/>
      <c r="EU6" s="374"/>
      <c r="EV6" s="374"/>
      <c r="EW6" s="374"/>
      <c r="EX6" s="388"/>
      <c r="EY6" s="372"/>
      <c r="EZ6" s="374"/>
      <c r="FA6" s="374"/>
      <c r="FB6" s="374"/>
      <c r="FC6" s="374"/>
      <c r="FD6" s="374"/>
      <c r="FE6" s="388"/>
      <c r="FF6" s="372"/>
      <c r="FG6" s="374"/>
      <c r="FH6" s="374"/>
      <c r="FI6" s="374"/>
      <c r="FJ6" s="374"/>
      <c r="FK6" s="374"/>
      <c r="FL6" s="388"/>
      <c r="FM6" s="372"/>
      <c r="FN6" s="374"/>
      <c r="FO6" s="374"/>
      <c r="FP6" s="374"/>
      <c r="FQ6" s="374"/>
      <c r="FR6" s="374"/>
      <c r="FS6" s="388"/>
      <c r="FT6" s="372"/>
      <c r="FU6" s="374"/>
      <c r="FV6" s="374"/>
      <c r="FW6" s="374"/>
      <c r="FX6" s="374"/>
      <c r="FY6" s="374"/>
      <c r="FZ6" s="388"/>
      <c r="GA6" s="372"/>
      <c r="GB6" s="374"/>
      <c r="GC6" s="374"/>
      <c r="GD6" s="374"/>
      <c r="GE6" s="374"/>
      <c r="GF6" s="374"/>
      <c r="GG6" s="388"/>
      <c r="GH6" s="372"/>
      <c r="GI6" s="374"/>
      <c r="GJ6" s="374"/>
      <c r="GK6" s="374"/>
      <c r="GL6" s="374"/>
      <c r="GM6" s="374"/>
      <c r="GN6" s="388"/>
      <c r="GO6" s="372"/>
      <c r="GP6" s="374"/>
      <c r="GQ6" s="374"/>
      <c r="GR6" s="374"/>
      <c r="GS6" s="374"/>
      <c r="GT6" s="374"/>
      <c r="GU6" s="388"/>
      <c r="GV6" s="372"/>
      <c r="GW6" s="374"/>
      <c r="GX6" s="374"/>
      <c r="GY6" s="374"/>
      <c r="GZ6" s="374"/>
      <c r="HA6" s="374"/>
      <c r="HB6" s="388"/>
      <c r="HC6" s="372"/>
      <c r="HD6" s="374"/>
      <c r="HE6" s="374"/>
      <c r="HF6" s="374"/>
      <c r="HG6" s="374"/>
      <c r="HH6" s="374"/>
      <c r="HI6" s="388"/>
      <c r="HJ6" s="372"/>
      <c r="HK6" s="374"/>
      <c r="HL6" s="374"/>
      <c r="HM6" s="374"/>
      <c r="HN6" s="374"/>
      <c r="HO6" s="374"/>
      <c r="HP6" s="388"/>
      <c r="HQ6" s="372"/>
      <c r="HR6" s="374"/>
      <c r="HS6" s="374"/>
      <c r="HT6" s="374"/>
      <c r="HU6" s="374"/>
      <c r="HV6" s="374"/>
      <c r="HW6" s="388"/>
    </row>
    <row r="7" spans="1:23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S7" s="80">
        <v>248</v>
      </c>
      <c r="AW7" s="67">
        <f>MATCH("SUBTOTAL SALIDA DE ALMACEN",15:15,0)-1</f>
        <v>42</v>
      </c>
      <c r="AX7" s="1"/>
      <c r="AY7" s="1"/>
      <c r="AZ7" s="1"/>
      <c r="BA7" s="1"/>
      <c r="BB7" s="1">
        <f>IFERROR(VLOOKUP(AX1,$B$16:$AR$25,MATCH("SUBTOTAL SALIDA DE ALMACEN",15:15,0)-1,FALSE),0)</f>
        <v>0</v>
      </c>
      <c r="BC7" s="1"/>
      <c r="BD7" s="1"/>
      <c r="BE7" s="1"/>
      <c r="BF7" s="1"/>
      <c r="BG7" s="1"/>
      <c r="BH7" s="1"/>
      <c r="BI7" s="1">
        <f>IFERROR(VLOOKUP(BE1,$B$16:$AR$25,MATCH("SUBTOTAL SALIDA DE ALMACEN",15:15,0)-1,FALSE),0)</f>
        <v>0</v>
      </c>
      <c r="BJ7" s="1"/>
      <c r="BK7" s="1"/>
      <c r="BL7" s="1"/>
      <c r="BM7" s="1"/>
      <c r="BN7" s="1"/>
      <c r="BO7" s="1"/>
      <c r="BP7" s="1">
        <f>IFERROR(VLOOKUP(BL1,$B$16:$AR$25,MATCH("SUBTOTAL SALIDA DE ALMACEN",15:15,0)-1,FALSE),0)</f>
        <v>0</v>
      </c>
      <c r="BQ7" s="1"/>
      <c r="BR7" s="1"/>
      <c r="BS7" s="1"/>
      <c r="BT7" s="1"/>
      <c r="BU7" s="1"/>
      <c r="BV7" s="1"/>
      <c r="BW7" s="1">
        <f>IFERROR(VLOOKUP(BS1,$B$16:$AR$25,MATCH("SUBTOTAL SALIDA DE ALMACEN",15:15,0)-1,FALSE),0)</f>
        <v>0</v>
      </c>
      <c r="BX7" s="1"/>
      <c r="BY7" s="1"/>
      <c r="BZ7" s="1"/>
      <c r="CA7" s="1"/>
      <c r="CB7" s="1"/>
      <c r="CC7" s="1"/>
      <c r="CD7" s="1">
        <f>IFERROR(VLOOKUP(BZ1,$B$16:$AR$25,MATCH("SUBTOTAL SALIDA DE ALMACEN",15:15,0)-1,FALSE),0)</f>
        <v>0</v>
      </c>
      <c r="CE7" s="1"/>
      <c r="CF7" s="1"/>
      <c r="CG7" s="1"/>
      <c r="CH7" s="1"/>
      <c r="CI7" s="1"/>
      <c r="CJ7" s="1"/>
      <c r="CK7" s="1">
        <f>IFERROR(VLOOKUP(CG1,$B$16:$AR$25,MATCH("SUBTOTAL SALIDA DE ALMACEN",15:15,0)-1,FALSE),0)</f>
        <v>0</v>
      </c>
      <c r="CL7" s="1"/>
      <c r="CM7" s="1"/>
      <c r="CN7" s="1"/>
      <c r="CO7" s="1"/>
      <c r="CP7" s="1"/>
      <c r="CQ7" s="1"/>
      <c r="CR7" s="1">
        <f>IFERROR(VLOOKUP(CN1,$B$16:$AR$25,MATCH("SUBTOTAL SALIDA DE ALMACEN",15:15,0)-1,FALSE),0)</f>
        <v>0</v>
      </c>
      <c r="CS7" s="1"/>
      <c r="CT7" s="1"/>
      <c r="CU7" s="1"/>
      <c r="CV7" s="1"/>
      <c r="CW7" s="1"/>
      <c r="CX7" s="1"/>
      <c r="CY7" s="1">
        <f>IFERROR(VLOOKUP(CU1,$B$16:$AR$25,MATCH("SUBTOTAL SALIDA DE ALMACEN",15:15,0)-1,FALSE),0)</f>
        <v>0</v>
      </c>
      <c r="CZ7" s="1"/>
      <c r="DA7" s="1"/>
      <c r="DB7" s="1"/>
      <c r="DC7" s="1"/>
      <c r="DD7" s="1"/>
      <c r="DE7" s="1"/>
      <c r="DF7" s="1">
        <f>IFERROR(VLOOKUP(DB1,$B$16:$AR$25,MATCH("SUBTOTAL SALIDA DE ALMACEN",15:15,0)-1,FALSE),0)</f>
        <v>0</v>
      </c>
      <c r="DG7" s="1"/>
      <c r="DH7" s="1"/>
      <c r="DI7" s="1"/>
      <c r="DJ7" s="1"/>
      <c r="DK7" s="1"/>
      <c r="DL7" s="1"/>
      <c r="DM7" s="1">
        <f>IFERROR(VLOOKUP(DI1,$B$16:$AR$25,MATCH("SUBTOTAL SALIDA DE ALMACEN",15:15,0)-1,FALSE),0)</f>
        <v>0</v>
      </c>
      <c r="DN7" s="1"/>
      <c r="DO7" s="1"/>
      <c r="DP7" s="1"/>
      <c r="DQ7" s="1"/>
      <c r="DR7" s="1"/>
      <c r="DS7" s="1"/>
      <c r="DT7" s="1">
        <f>IFERROR(VLOOKUP(DP1,$B$16:$AR$25,MATCH("SUBTOTAL SALIDA DE ALMACEN",15:15,0)-1,FALSE),0)</f>
        <v>0</v>
      </c>
      <c r="DU7" s="1"/>
      <c r="DV7" s="1"/>
      <c r="DW7" s="1"/>
      <c r="DX7" s="1"/>
      <c r="DY7" s="1"/>
      <c r="DZ7" s="1"/>
      <c r="EA7" s="1">
        <f>IFERROR(VLOOKUP(DW1,$B$16:$AR$25,MATCH("SUBTOTAL SALIDA DE ALMACEN",15:15,0)-1,FALSE),0)</f>
        <v>0</v>
      </c>
      <c r="EB7" s="1"/>
      <c r="EC7" s="1"/>
      <c r="ED7" s="1"/>
      <c r="EE7" s="1"/>
      <c r="EF7" s="1"/>
      <c r="EG7" s="1"/>
      <c r="EH7" s="1">
        <f>IFERROR(VLOOKUP(ED1,$B$16:$AR$25,MATCH("SUBTOTAL SALIDA DE ALMACEN",15:15,0)-1,FALSE),0)</f>
        <v>0</v>
      </c>
      <c r="EI7" s="1"/>
      <c r="EJ7" s="1"/>
      <c r="EK7" s="1"/>
      <c r="EL7" s="1"/>
      <c r="EM7" s="1"/>
      <c r="EN7" s="1"/>
      <c r="EO7" s="1">
        <f>IFERROR(VLOOKUP(EK1,$B$16:$AR$25,MATCH("SUBTOTAL SALIDA DE ALMACEN",15:15,0)-1,FALSE),0)</f>
        <v>0</v>
      </c>
      <c r="EP7" s="1"/>
      <c r="EQ7" s="1"/>
      <c r="ER7" s="1"/>
      <c r="ES7" s="1"/>
      <c r="ET7" s="1"/>
      <c r="EU7" s="1"/>
      <c r="EV7" s="1">
        <f>IFERROR(VLOOKUP(ER1,$B$16:$AR$25,MATCH("SUBTOTAL SALIDA DE ALMACEN",15:15,0)-1,FALSE),0)</f>
        <v>0</v>
      </c>
      <c r="EW7" s="1"/>
      <c r="EX7" s="1"/>
      <c r="EY7" s="1"/>
      <c r="EZ7" s="1"/>
      <c r="FA7" s="1"/>
      <c r="FB7" s="1"/>
      <c r="FC7" s="1">
        <f>IFERROR(VLOOKUP(EY1,$B$16:$AR$25,MATCH("SUBTOTAL SALIDA DE ALMACEN",15:15,0)-1,FALSE),0)</f>
        <v>0</v>
      </c>
      <c r="FD7" s="1"/>
      <c r="FE7" s="1"/>
      <c r="FF7" s="1"/>
      <c r="FG7" s="1"/>
      <c r="FH7" s="1"/>
      <c r="FI7" s="1"/>
      <c r="FJ7" s="1">
        <f>IFERROR(VLOOKUP(FF1,$B$16:$AR$25,MATCH("SUBTOTAL SALIDA DE ALMACEN",15:15,0)-1,FALSE),0)</f>
        <v>0</v>
      </c>
      <c r="FK7" s="1"/>
      <c r="FL7" s="1"/>
      <c r="FM7" s="1"/>
      <c r="FN7" s="1"/>
      <c r="FO7" s="1"/>
      <c r="FP7" s="1"/>
      <c r="FQ7" s="1">
        <f>IFERROR(VLOOKUP(FM1,$B$16:$AR$25,MATCH("SUBTOTAL SALIDA DE ALMACEN",15:15,0)-1,FALSE),0)</f>
        <v>0</v>
      </c>
      <c r="FR7" s="1"/>
      <c r="FS7" s="1"/>
      <c r="FT7" s="1"/>
      <c r="FU7" s="1"/>
      <c r="FV7" s="1"/>
      <c r="FW7" s="1"/>
      <c r="FX7" s="1">
        <f>IFERROR(VLOOKUP(FT1,$B$16:$AR$25,MATCH("SUBTOTAL SALIDA DE ALMACEN",15:15,0)-1,FALSE),0)</f>
        <v>0</v>
      </c>
      <c r="FY7" s="1"/>
      <c r="FZ7" s="1"/>
      <c r="GA7" s="1"/>
      <c r="GB7" s="1"/>
      <c r="GC7" s="1"/>
      <c r="GD7" s="1"/>
      <c r="GE7" s="1">
        <f>IFERROR(VLOOKUP(GA1,$B$16:$AR$25,MATCH("SUBTOTAL SALIDA DE ALMACEN",15:15,0)-1,FALSE),0)</f>
        <v>0</v>
      </c>
      <c r="GF7" s="1"/>
      <c r="GG7" s="1"/>
      <c r="GH7" s="1"/>
      <c r="GI7" s="1"/>
      <c r="GJ7" s="1"/>
      <c r="GK7" s="1"/>
      <c r="GL7" s="1">
        <f>IFERROR(VLOOKUP(GH1,$B$16:$AR$25,MATCH("SUBTOTAL SALIDA DE ALMACEN",15:15,0)-1,FALSE),0)</f>
        <v>0</v>
      </c>
      <c r="GM7" s="1"/>
      <c r="GN7" s="1"/>
      <c r="GO7" s="1"/>
      <c r="GP7" s="1"/>
      <c r="GQ7" s="1"/>
      <c r="GR7" s="1"/>
      <c r="GS7" s="1">
        <f>IFERROR(VLOOKUP(GO1,$B$16:$AR$25,MATCH("SUBTOTAL SALIDA DE ALMACEN",15:15,0)-1,FALSE),0)</f>
        <v>0</v>
      </c>
      <c r="GT7" s="1"/>
      <c r="GU7" s="1"/>
      <c r="GV7" s="1"/>
      <c r="GW7" s="1"/>
      <c r="GX7" s="1"/>
      <c r="GY7" s="1"/>
      <c r="GZ7" s="1">
        <f>IFERROR(VLOOKUP(GV1,$B$16:$AR$25,MATCH("SUBTOTAL SALIDA DE ALMACEN",15:15,0)-1,FALSE),0)</f>
        <v>0</v>
      </c>
      <c r="HA7" s="1"/>
      <c r="HB7" s="1"/>
      <c r="HC7" s="1"/>
      <c r="HD7" s="1"/>
      <c r="HE7" s="1"/>
      <c r="HF7" s="1"/>
      <c r="HG7" s="1">
        <f>IFERROR(VLOOKUP(HC1,$B$16:$AR$25,MATCH("SUBTOTAL SALIDA DE ALMACEN",15:15,0)-1,FALSE),0)</f>
        <v>0</v>
      </c>
      <c r="HH7" s="1"/>
      <c r="HI7" s="1"/>
      <c r="HJ7" s="1"/>
      <c r="HK7" s="1"/>
      <c r="HL7" s="1"/>
      <c r="HM7" s="1"/>
      <c r="HN7" s="1">
        <f>IFERROR(VLOOKUP(HJ1,$B$16:$AR$25,MATCH("SUBTOTAL SALIDA DE ALMACEN",15:15,0)-1,FALSE),0)</f>
        <v>0</v>
      </c>
      <c r="HO7" s="1"/>
      <c r="HP7" s="1"/>
      <c r="HQ7" s="1"/>
      <c r="HR7" s="1"/>
      <c r="HS7" s="1"/>
      <c r="HT7" s="1"/>
      <c r="HU7" s="1">
        <f>IFERROR(VLOOKUP(HQ1,$B$16:$AR$25,MATCH("SUBTOTAL SALIDA DE ALMACEN",15:15,0)-1,FALSE),0)</f>
        <v>0</v>
      </c>
      <c r="HV7" s="1"/>
      <c r="HW7" s="1"/>
    </row>
    <row r="8" spans="1:233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X8" s="1"/>
      <c r="AY8" s="1"/>
      <c r="AZ8" s="1"/>
      <c r="BA8" s="1"/>
      <c r="BB8" s="1" t="s">
        <v>224</v>
      </c>
      <c r="BC8" s="1"/>
      <c r="BD8" s="1"/>
      <c r="BE8" s="1"/>
      <c r="BF8" s="1"/>
      <c r="BG8" s="1"/>
      <c r="BH8" s="1"/>
      <c r="BI8" s="1" t="s">
        <v>224</v>
      </c>
      <c r="BJ8" s="1"/>
      <c r="BK8" s="1"/>
      <c r="BL8" s="1"/>
      <c r="BM8" s="1"/>
      <c r="BN8" s="1"/>
      <c r="BO8" s="1"/>
      <c r="BP8" s="1" t="s">
        <v>224</v>
      </c>
      <c r="BQ8" s="1"/>
      <c r="BR8" s="1"/>
      <c r="BS8" s="1"/>
      <c r="BT8" s="1"/>
      <c r="BU8" s="1"/>
      <c r="BV8" s="1"/>
      <c r="BW8" s="1" t="s">
        <v>224</v>
      </c>
      <c r="BX8" s="1"/>
      <c r="BY8" s="1"/>
      <c r="BZ8" s="1"/>
      <c r="CA8" s="1"/>
      <c r="CB8" s="1"/>
      <c r="CC8" s="1"/>
      <c r="CD8" s="1" t="s">
        <v>224</v>
      </c>
      <c r="CE8" s="1"/>
      <c r="CF8" s="1"/>
      <c r="CG8" s="1"/>
      <c r="CH8" s="1"/>
      <c r="CI8" s="1"/>
      <c r="CJ8" s="1"/>
      <c r="CK8" s="1" t="s">
        <v>224</v>
      </c>
      <c r="CL8" s="1"/>
      <c r="CM8" s="1"/>
      <c r="CN8" s="1"/>
      <c r="CO8" s="1"/>
      <c r="CP8" s="1"/>
      <c r="CQ8" s="1"/>
      <c r="CR8" s="1" t="s">
        <v>224</v>
      </c>
      <c r="CS8" s="1"/>
      <c r="CT8" s="1"/>
      <c r="CU8" s="1"/>
      <c r="CV8" s="1"/>
      <c r="CW8" s="1"/>
      <c r="CX8" s="1"/>
      <c r="CY8" s="1" t="s">
        <v>224</v>
      </c>
      <c r="CZ8" s="1"/>
      <c r="DA8" s="1"/>
      <c r="DB8" s="1"/>
      <c r="DC8" s="1"/>
      <c r="DD8" s="1"/>
      <c r="DE8" s="1"/>
      <c r="DF8" s="1" t="s">
        <v>224</v>
      </c>
      <c r="DG8" s="1"/>
      <c r="DH8" s="1"/>
      <c r="DI8" s="1"/>
      <c r="DJ8" s="1"/>
      <c r="DK8" s="1"/>
      <c r="DL8" s="1"/>
      <c r="DM8" s="1" t="s">
        <v>224</v>
      </c>
      <c r="DN8" s="1"/>
      <c r="DO8" s="1"/>
      <c r="DP8" s="1"/>
      <c r="DQ8" s="1"/>
      <c r="DR8" s="1"/>
      <c r="DS8" s="1"/>
      <c r="DT8" s="1" t="s">
        <v>224</v>
      </c>
      <c r="DU8" s="1"/>
      <c r="DV8" s="1"/>
      <c r="DW8" s="1"/>
      <c r="DX8" s="1"/>
      <c r="DY8" s="1"/>
      <c r="DZ8" s="1"/>
      <c r="EA8" s="1" t="s">
        <v>224</v>
      </c>
      <c r="EB8" s="1"/>
      <c r="EC8" s="1"/>
      <c r="ED8" s="1"/>
      <c r="EE8" s="1"/>
      <c r="EF8" s="1"/>
      <c r="EG8" s="1"/>
      <c r="EH8" s="1" t="s">
        <v>224</v>
      </c>
      <c r="EI8" s="1"/>
      <c r="EJ8" s="1"/>
      <c r="EK8" s="1"/>
      <c r="EL8" s="1"/>
      <c r="EM8" s="1"/>
      <c r="EN8" s="1"/>
      <c r="EO8" s="1" t="s">
        <v>224</v>
      </c>
      <c r="EP8" s="1"/>
      <c r="EQ8" s="1"/>
      <c r="ER8" s="1"/>
      <c r="ES8" s="1"/>
      <c r="ET8" s="1"/>
      <c r="EU8" s="1"/>
      <c r="EV8" s="1" t="s">
        <v>224</v>
      </c>
      <c r="EW8" s="1"/>
      <c r="EX8" s="1"/>
      <c r="EY8" s="1"/>
      <c r="EZ8" s="1"/>
      <c r="FA8" s="1"/>
      <c r="FB8" s="1"/>
      <c r="FC8" s="1" t="s">
        <v>224</v>
      </c>
      <c r="FD8" s="1"/>
      <c r="FE8" s="1"/>
      <c r="FF8" s="1"/>
      <c r="FG8" s="1"/>
      <c r="FH8" s="1"/>
      <c r="FI8" s="1"/>
      <c r="FJ8" s="1" t="s">
        <v>224</v>
      </c>
      <c r="FK8" s="1"/>
      <c r="FL8" s="1"/>
      <c r="FM8" s="1"/>
      <c r="FN8" s="1"/>
      <c r="FO8" s="1"/>
      <c r="FP8" s="1"/>
      <c r="FQ8" s="1" t="s">
        <v>224</v>
      </c>
      <c r="FR8" s="1"/>
      <c r="FS8" s="1"/>
      <c r="FT8" s="1"/>
      <c r="FU8" s="1"/>
      <c r="FV8" s="1"/>
      <c r="FW8" s="1"/>
      <c r="FX8" s="1" t="s">
        <v>224</v>
      </c>
      <c r="FY8" s="1"/>
      <c r="FZ8" s="1"/>
      <c r="GA8" s="1"/>
      <c r="GB8" s="1"/>
      <c r="GC8" s="1"/>
      <c r="GD8" s="1"/>
      <c r="GE8" s="1" t="s">
        <v>224</v>
      </c>
      <c r="GF8" s="1"/>
      <c r="GG8" s="1"/>
      <c r="GH8" s="1"/>
      <c r="GI8" s="1"/>
      <c r="GJ8" s="1"/>
      <c r="GK8" s="1"/>
      <c r="GL8" s="1" t="s">
        <v>224</v>
      </c>
      <c r="GM8" s="1"/>
      <c r="GN8" s="1"/>
      <c r="GO8" s="1"/>
      <c r="GP8" s="1"/>
      <c r="GQ8" s="1"/>
      <c r="GR8" s="1"/>
      <c r="GS8" s="1" t="s">
        <v>224</v>
      </c>
      <c r="GT8" s="1"/>
      <c r="GU8" s="1"/>
      <c r="GV8" s="1"/>
      <c r="GW8" s="1"/>
      <c r="GX8" s="1"/>
      <c r="GY8" s="1"/>
      <c r="GZ8" s="1" t="s">
        <v>224</v>
      </c>
      <c r="HA8" s="1"/>
      <c r="HB8" s="1"/>
      <c r="HC8" s="1"/>
      <c r="HD8" s="1"/>
      <c r="HE8" s="1"/>
      <c r="HF8" s="1"/>
      <c r="HG8" s="1" t="s">
        <v>224</v>
      </c>
      <c r="HH8" s="1"/>
      <c r="HI8" s="1"/>
      <c r="HJ8" s="1"/>
      <c r="HK8" s="1"/>
      <c r="HL8" s="1"/>
      <c r="HM8" s="1"/>
      <c r="HN8" s="1" t="s">
        <v>224</v>
      </c>
      <c r="HO8" s="1"/>
      <c r="HP8" s="1"/>
      <c r="HQ8" s="1"/>
      <c r="HR8" s="1"/>
      <c r="HS8" s="1"/>
      <c r="HT8" s="1"/>
      <c r="HU8" s="1" t="s">
        <v>224</v>
      </c>
      <c r="HV8" s="1"/>
      <c r="HW8" s="1"/>
    </row>
    <row r="9" spans="1:233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</row>
    <row r="10" spans="1:233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</row>
    <row r="11" spans="1:233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233" x14ac:dyDescent="0.25">
      <c r="A12" s="6" t="s">
        <v>4</v>
      </c>
      <c r="B12" s="6"/>
      <c r="D12" s="92"/>
      <c r="L12" s="10"/>
      <c r="M12" s="10"/>
    </row>
    <row r="13" spans="1:233" ht="13.5" thickBot="1" x14ac:dyDescent="0.3">
      <c r="B13" s="1">
        <v>1</v>
      </c>
      <c r="C13" s="2">
        <f>+B13+1</f>
        <v>2</v>
      </c>
      <c r="D13" s="2">
        <f t="shared" ref="D13:BJ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ref="AC13:AI13" si="4">+AB13+1</f>
        <v>28</v>
      </c>
      <c r="AD13" s="2">
        <f t="shared" si="4"/>
        <v>29</v>
      </c>
      <c r="AE13" s="2">
        <f t="shared" si="4"/>
        <v>30</v>
      </c>
      <c r="AF13" s="2">
        <f t="shared" si="4"/>
        <v>31</v>
      </c>
      <c r="AG13" s="2">
        <f t="shared" si="4"/>
        <v>32</v>
      </c>
      <c r="AH13" s="2">
        <f t="shared" si="4"/>
        <v>33</v>
      </c>
      <c r="AI13" s="2">
        <f t="shared" si="4"/>
        <v>34</v>
      </c>
      <c r="AJ13" s="2"/>
      <c r="AK13" s="2"/>
      <c r="AL13" s="2"/>
      <c r="AM13" s="2"/>
      <c r="AN13" s="2"/>
      <c r="AO13" s="2"/>
      <c r="AP13" s="2">
        <f>+AI13+1</f>
        <v>35</v>
      </c>
      <c r="AQ13" s="2">
        <f t="shared" si="3"/>
        <v>36</v>
      </c>
      <c r="AR13" s="2">
        <f t="shared" si="3"/>
        <v>37</v>
      </c>
      <c r="AS13" s="2">
        <f t="shared" si="3"/>
        <v>38</v>
      </c>
      <c r="AT13" s="2">
        <f t="shared" si="3"/>
        <v>39</v>
      </c>
      <c r="AU13" s="2">
        <f t="shared" si="3"/>
        <v>40</v>
      </c>
      <c r="AV13" s="2">
        <f t="shared" si="3"/>
        <v>41</v>
      </c>
      <c r="AW13" s="2">
        <f t="shared" si="3"/>
        <v>42</v>
      </c>
      <c r="AX13" s="2">
        <f t="shared" si="3"/>
        <v>43</v>
      </c>
      <c r="AY13" s="2">
        <f t="shared" si="3"/>
        <v>44</v>
      </c>
      <c r="AZ13" s="2">
        <f t="shared" si="3"/>
        <v>45</v>
      </c>
      <c r="BA13" s="2">
        <f t="shared" si="3"/>
        <v>46</v>
      </c>
      <c r="BB13" s="2">
        <f t="shared" si="3"/>
        <v>47</v>
      </c>
      <c r="BC13" s="2">
        <f t="shared" si="3"/>
        <v>48</v>
      </c>
      <c r="BD13" s="2">
        <f t="shared" si="3"/>
        <v>49</v>
      </c>
      <c r="BE13" s="2">
        <f t="shared" si="3"/>
        <v>50</v>
      </c>
      <c r="BF13" s="2">
        <f t="shared" si="3"/>
        <v>51</v>
      </c>
      <c r="BG13" s="2">
        <f t="shared" si="3"/>
        <v>52</v>
      </c>
      <c r="BH13" s="2">
        <f t="shared" si="3"/>
        <v>53</v>
      </c>
      <c r="BI13" s="2">
        <f t="shared" si="3"/>
        <v>54</v>
      </c>
      <c r="BJ13" s="2">
        <f t="shared" si="3"/>
        <v>55</v>
      </c>
    </row>
    <row r="14" spans="1:233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X14" s="16"/>
      <c r="AY14" s="16"/>
      <c r="AZ14" s="16"/>
      <c r="BA14" s="16"/>
      <c r="BB14" s="16"/>
      <c r="BC14" s="16"/>
      <c r="BD14" s="16"/>
    </row>
    <row r="15" spans="1:233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214"/>
      <c r="F15" s="142"/>
      <c r="G15" s="142"/>
      <c r="H15" s="133"/>
      <c r="I15" s="319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11" t="s">
        <v>16</v>
      </c>
      <c r="AR15" s="11" t="s">
        <v>17</v>
      </c>
      <c r="AS15" s="294" t="s">
        <v>222</v>
      </c>
      <c r="AX15" s="18"/>
      <c r="AY15" s="18"/>
      <c r="AZ15" s="18"/>
      <c r="BA15" s="18"/>
      <c r="BB15" s="18"/>
      <c r="BC15" s="18"/>
      <c r="BD15" s="18"/>
    </row>
    <row r="16" spans="1:233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17">
        <f t="shared" ref="AQ16:AQ25" si="6">SUM(V16:AP16)</f>
        <v>0</v>
      </c>
      <c r="AR16" s="17">
        <f t="shared" ref="AR16:AR25" si="7">+U16-AQ16</f>
        <v>0</v>
      </c>
      <c r="AS16" s="295">
        <f>AQ16-N16</f>
        <v>0</v>
      </c>
      <c r="AX16" s="18"/>
      <c r="AY16" s="18"/>
      <c r="AZ16" s="18"/>
      <c r="BA16" s="18"/>
      <c r="BB16" s="18"/>
      <c r="BC16" s="18"/>
      <c r="BD16" s="18"/>
    </row>
    <row r="17" spans="1:45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5"/>
        <v>0</v>
      </c>
      <c r="N17" s="126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211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17">
        <f t="shared" si="6"/>
        <v>0</v>
      </c>
      <c r="AR17" s="19">
        <f t="shared" si="7"/>
        <v>0</v>
      </c>
      <c r="AS17" s="295">
        <f t="shared" ref="AS17:AS25" si="13">AQ17-N17</f>
        <v>0</v>
      </c>
    </row>
    <row r="18" spans="1:45" s="18" customFormat="1" ht="18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5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17">
        <f t="shared" si="6"/>
        <v>0</v>
      </c>
      <c r="AR18" s="19">
        <f t="shared" si="7"/>
        <v>0</v>
      </c>
      <c r="AS18" s="295">
        <f t="shared" si="13"/>
        <v>0</v>
      </c>
    </row>
    <row r="19" spans="1:45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5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17">
        <f t="shared" si="6"/>
        <v>0</v>
      </c>
      <c r="AR19" s="19">
        <f t="shared" si="7"/>
        <v>0</v>
      </c>
      <c r="AS19" s="295">
        <f t="shared" si="13"/>
        <v>0</v>
      </c>
    </row>
    <row r="20" spans="1:45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17">
        <f t="shared" si="6"/>
        <v>0</v>
      </c>
      <c r="AR20" s="19">
        <f t="shared" si="7"/>
        <v>0</v>
      </c>
      <c r="AS20" s="295">
        <f t="shared" si="13"/>
        <v>0</v>
      </c>
    </row>
    <row r="21" spans="1:45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17">
        <f t="shared" si="6"/>
        <v>0</v>
      </c>
      <c r="AR21" s="19">
        <f t="shared" si="7"/>
        <v>0</v>
      </c>
      <c r="AS21" s="295">
        <f t="shared" si="13"/>
        <v>0</v>
      </c>
    </row>
    <row r="22" spans="1:45" s="18" customFormat="1" ht="18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5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17">
        <f t="shared" si="6"/>
        <v>0</v>
      </c>
      <c r="AR22" s="19">
        <f t="shared" si="7"/>
        <v>0</v>
      </c>
      <c r="AS22" s="295">
        <f t="shared" si="13"/>
        <v>0</v>
      </c>
    </row>
    <row r="23" spans="1:45" s="18" customFormat="1" ht="18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17">
        <f t="shared" si="6"/>
        <v>0</v>
      </c>
      <c r="AR23" s="19">
        <f t="shared" si="7"/>
        <v>0</v>
      </c>
      <c r="AS23" s="295">
        <f t="shared" si="13"/>
        <v>0</v>
      </c>
    </row>
    <row r="24" spans="1:45" s="18" customFormat="1" ht="18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17">
        <f t="shared" si="6"/>
        <v>0</v>
      </c>
      <c r="AR24" s="19">
        <f t="shared" si="7"/>
        <v>0</v>
      </c>
      <c r="AS24" s="295">
        <f t="shared" si="13"/>
        <v>0</v>
      </c>
    </row>
    <row r="25" spans="1:45" s="18" customFormat="1" ht="18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5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7">
        <f t="shared" si="6"/>
        <v>0</v>
      </c>
      <c r="AR25" s="19">
        <f t="shared" si="7"/>
        <v>0</v>
      </c>
      <c r="AS25" s="295">
        <f t="shared" si="13"/>
        <v>0</v>
      </c>
    </row>
    <row r="26" spans="1:45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5" s="18" customFormat="1" ht="13.35" customHeight="1" x14ac:dyDescent="0.25">
      <c r="A27" s="186"/>
      <c r="B27" s="23"/>
      <c r="C27" s="45"/>
      <c r="D27" s="46"/>
      <c r="E27" s="28"/>
      <c r="F27" s="28"/>
      <c r="G27" s="17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5" s="18" customFormat="1" ht="13.35" customHeight="1" x14ac:dyDescent="0.25">
      <c r="A28" s="186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5" s="18" customFormat="1" ht="13.35" customHeight="1" x14ac:dyDescent="0.25">
      <c r="A29" s="186"/>
      <c r="B29" s="23"/>
      <c r="C29" s="45"/>
      <c r="D29" s="46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34"/>
      <c r="Q29" s="47"/>
    </row>
    <row r="30" spans="1:45" s="18" customFormat="1" ht="13.35" customHeight="1" thickBot="1" x14ac:dyDescent="0.3">
      <c r="A30" s="48"/>
      <c r="B30" s="49"/>
      <c r="C30" s="50"/>
      <c r="D30" s="51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3"/>
      <c r="Q30" s="54"/>
    </row>
    <row r="31" spans="1:45" s="18" customFormat="1" ht="13.35" customHeight="1" x14ac:dyDescent="0.25">
      <c r="B31" s="20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</row>
    <row r="32" spans="1:45" s="18" customFormat="1" ht="13.35" customHeight="1" x14ac:dyDescent="0.25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3:56" s="18" customFormat="1" ht="13.35" customHeight="1" x14ac:dyDescent="0.25">
      <c r="C33" s="1"/>
      <c r="D33" s="21"/>
      <c r="E33" s="1"/>
      <c r="F33" s="1"/>
      <c r="G33" s="1"/>
      <c r="H33" s="1"/>
      <c r="I33" s="1"/>
      <c r="J33" s="1"/>
      <c r="K33" s="1"/>
      <c r="L33" s="1"/>
      <c r="M33" s="1"/>
    </row>
    <row r="34" spans="3:56" s="18" customFormat="1" ht="13.35" customHeight="1" thickBot="1" x14ac:dyDescent="0.3">
      <c r="C34" s="1"/>
      <c r="D34" s="68"/>
      <c r="E34" s="1"/>
      <c r="F34" s="1"/>
      <c r="G34" s="1"/>
      <c r="H34" s="1"/>
      <c r="I34" s="1"/>
      <c r="J34" s="1"/>
      <c r="K34" s="1"/>
      <c r="L34" s="1"/>
      <c r="M34" s="1"/>
      <c r="N34" s="341"/>
      <c r="O34" s="341"/>
      <c r="P34" s="341"/>
      <c r="Q34" s="341"/>
    </row>
    <row r="35" spans="3:56" s="18" customFormat="1" ht="13.35" customHeight="1" x14ac:dyDescent="0.25">
      <c r="C35" s="1"/>
      <c r="D35" s="22" t="s">
        <v>19</v>
      </c>
      <c r="E35" s="1"/>
      <c r="F35" s="1"/>
      <c r="G35" s="1"/>
      <c r="H35" s="1"/>
      <c r="I35" s="1"/>
      <c r="J35" s="1"/>
      <c r="K35" s="1"/>
      <c r="L35" s="1"/>
      <c r="M35" s="1"/>
      <c r="N35" s="342" t="s">
        <v>20</v>
      </c>
      <c r="O35" s="342"/>
      <c r="P35" s="342"/>
      <c r="Q35" s="342"/>
    </row>
    <row r="36" spans="3:56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3:56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X37" s="1"/>
      <c r="AY37" s="1"/>
      <c r="AZ37" s="1"/>
      <c r="BA37" s="1"/>
      <c r="BB37" s="1"/>
      <c r="BC37" s="1"/>
      <c r="BD37" s="1"/>
    </row>
    <row r="38" spans="3:56" s="18" customFormat="1" ht="13.35" customHeight="1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AX38" s="1"/>
      <c r="AY38" s="1"/>
      <c r="AZ38" s="1"/>
      <c r="BA38" s="1"/>
      <c r="BB38" s="1"/>
      <c r="BC38" s="1"/>
      <c r="BD38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3:B25 E15:L25 S16:S25 V15:AP25" name="Rango1"/>
    <protectedRange sqref="Q7:Q10" name="Rango1_3_1_1"/>
    <protectedRange sqref="O7:P10 D7:D10 D12" name="Rango1_3_2"/>
    <protectedRange sqref="D11" name="Rango1_3_1"/>
    <protectedRange sqref="B22" name="Rango1_3"/>
    <protectedRange sqref="B16:B21" name="Rango1_2_1_1"/>
  </protectedRanges>
  <mergeCells count="227">
    <mergeCell ref="A1:D5"/>
    <mergeCell ref="E1:N2"/>
    <mergeCell ref="O1:Q1"/>
    <mergeCell ref="AX1:BD1"/>
    <mergeCell ref="BE1:BK1"/>
    <mergeCell ref="BL1:BR1"/>
    <mergeCell ref="E3:N4"/>
    <mergeCell ref="O3:Q3"/>
    <mergeCell ref="O4:Q4"/>
    <mergeCell ref="AX4:AX6"/>
    <mergeCell ref="AY4:AY6"/>
    <mergeCell ref="AZ4:AZ6"/>
    <mergeCell ref="BA4:BA6"/>
    <mergeCell ref="BB4:BB6"/>
    <mergeCell ref="BC4:BC6"/>
    <mergeCell ref="BD4:BD6"/>
    <mergeCell ref="BK4:BK6"/>
    <mergeCell ref="BL4:BL6"/>
    <mergeCell ref="BM4:BM6"/>
    <mergeCell ref="BN4:BN6"/>
    <mergeCell ref="BO4:BO6"/>
    <mergeCell ref="BP4:BP6"/>
    <mergeCell ref="BE4:BE6"/>
    <mergeCell ref="BF4:BF6"/>
    <mergeCell ref="HJ1:HP1"/>
    <mergeCell ref="HQ1:HW1"/>
    <mergeCell ref="O2:Q2"/>
    <mergeCell ref="EY1:FE1"/>
    <mergeCell ref="FF1:FL1"/>
    <mergeCell ref="FM1:FS1"/>
    <mergeCell ref="FT1:FZ1"/>
    <mergeCell ref="GA1:GG1"/>
    <mergeCell ref="GH1:GN1"/>
    <mergeCell ref="DI1:DO1"/>
    <mergeCell ref="DP1:DV1"/>
    <mergeCell ref="DW1:EC1"/>
    <mergeCell ref="ED1:EJ1"/>
    <mergeCell ref="EK1:EQ1"/>
    <mergeCell ref="ER1:EX1"/>
    <mergeCell ref="BS1:BY1"/>
    <mergeCell ref="BZ1:CF1"/>
    <mergeCell ref="CG1:CM1"/>
    <mergeCell ref="CN1:CT1"/>
    <mergeCell ref="CU1:DA1"/>
    <mergeCell ref="DB1:DH1"/>
    <mergeCell ref="GO1:GU1"/>
    <mergeCell ref="GV1:HB1"/>
    <mergeCell ref="HC1:HI1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M4:GM6"/>
    <mergeCell ref="GN4:GN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HW4:HW6"/>
    <mergeCell ref="E5:G5"/>
    <mergeCell ref="H5:N5"/>
    <mergeCell ref="O5:Q5"/>
    <mergeCell ref="HQ4:HQ6"/>
    <mergeCell ref="HR4:HR6"/>
    <mergeCell ref="HS4:HS6"/>
    <mergeCell ref="HT4:HT6"/>
    <mergeCell ref="HU4:HU6"/>
    <mergeCell ref="HV4:HV6"/>
    <mergeCell ref="HK4:HK6"/>
    <mergeCell ref="HL4:HL6"/>
    <mergeCell ref="HM4:HM6"/>
    <mergeCell ref="HN4:HN6"/>
    <mergeCell ref="HO4:HO6"/>
    <mergeCell ref="HP4:HP6"/>
    <mergeCell ref="HE4:HE6"/>
    <mergeCell ref="HF4:HF6"/>
    <mergeCell ref="HG4:HG6"/>
    <mergeCell ref="HH4:HH6"/>
    <mergeCell ref="HI4:HI6"/>
    <mergeCell ref="HJ4:HJ6"/>
    <mergeCell ref="GY4:GY6"/>
    <mergeCell ref="GZ4:GZ6"/>
    <mergeCell ref="A26:D26"/>
    <mergeCell ref="N34:O34"/>
    <mergeCell ref="P34:Q34"/>
    <mergeCell ref="N35:Q35"/>
    <mergeCell ref="E14:I14"/>
    <mergeCell ref="J14:L14"/>
    <mergeCell ref="M14:O14"/>
    <mergeCell ref="P14:Q14"/>
    <mergeCell ref="U14:AR14"/>
  </mergeCells>
  <conditionalFormatting sqref="D8">
    <cfRule type="duplicateValues" dxfId="434" priority="10"/>
  </conditionalFormatting>
  <conditionalFormatting sqref="O7">
    <cfRule type="duplicateValues" dxfId="433" priority="9"/>
  </conditionalFormatting>
  <conditionalFormatting sqref="O8">
    <cfRule type="duplicateValues" dxfId="432" priority="8"/>
  </conditionalFormatting>
  <conditionalFormatting sqref="O10">
    <cfRule type="duplicateValues" dxfId="431" priority="7"/>
  </conditionalFormatting>
  <conditionalFormatting sqref="T16:AR25">
    <cfRule type="cellIs" dxfId="430" priority="4" operator="equal">
      <formula>0</formula>
    </cfRule>
  </conditionalFormatting>
  <conditionalFormatting sqref="AR16:AR25">
    <cfRule type="cellIs" dxfId="429" priority="3" operator="lessThan">
      <formula>0</formula>
    </cfRule>
  </conditionalFormatting>
  <conditionalFormatting sqref="AS16:AS25">
    <cfRule type="cellIs" dxfId="428" priority="1" operator="lessThan">
      <formula>0</formula>
    </cfRule>
    <cfRule type="cellIs" dxfId="427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B37"/>
  <sheetViews>
    <sheetView view="pageBreakPreview" topLeftCell="A14" zoomScaleNormal="95" zoomScaleSheetLayoutView="100" workbookViewId="0">
      <pane xSplit="4" topLeftCell="E1" activePane="topRight" state="frozen"/>
      <selection activeCell="AP8" sqref="AP8"/>
      <selection pane="topRight" activeCell="V15" sqref="V15:AP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71093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5" width="6.5703125" style="1" customWidth="1"/>
    <col min="26" max="26" width="6" style="1" customWidth="1"/>
    <col min="27" max="27" width="5.5703125" style="1" customWidth="1"/>
    <col min="28" max="29" width="5.28515625" style="1" customWidth="1"/>
    <col min="30" max="31" width="4.5703125" style="1" customWidth="1"/>
    <col min="32" max="32" width="5.7109375" style="1" customWidth="1"/>
    <col min="33" max="45" width="4.5703125" style="1" customWidth="1"/>
    <col min="46" max="46" width="11.42578125" style="1" customWidth="1"/>
    <col min="47" max="47" width="10.5703125" style="1" customWidth="1"/>
    <col min="48" max="49" width="11.42578125" style="1"/>
    <col min="50" max="50" width="15" style="1" bestFit="1" customWidth="1"/>
    <col min="51" max="51" width="12.42578125" style="1" bestFit="1" customWidth="1"/>
    <col min="52" max="52" width="20.5703125" style="1" bestFit="1" customWidth="1"/>
    <col min="53" max="55" width="11.42578125" style="1"/>
    <col min="56" max="57" width="12.42578125" style="1" customWidth="1"/>
    <col min="58" max="16384" width="11.42578125" style="1"/>
  </cols>
  <sheetData>
    <row r="1" spans="1:236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V1" s="80"/>
      <c r="AW1" s="80" t="s">
        <v>0</v>
      </c>
      <c r="AX1" s="80" t="s">
        <v>200</v>
      </c>
      <c r="AY1" s="80" t="s">
        <v>1</v>
      </c>
      <c r="AZ1" s="82" t="s">
        <v>25</v>
      </c>
      <c r="BA1" s="368">
        <f>'CODIGOS DE MATERIAL'!$A$3</f>
        <v>1000157</v>
      </c>
      <c r="BB1" s="369"/>
      <c r="BC1" s="369"/>
      <c r="BD1" s="369"/>
      <c r="BE1" s="369"/>
      <c r="BF1" s="369"/>
      <c r="BG1" s="370"/>
      <c r="BH1" s="368">
        <f>'CODIGOS DE MATERIAL'!$A$4</f>
        <v>1000156</v>
      </c>
      <c r="BI1" s="369"/>
      <c r="BJ1" s="369"/>
      <c r="BK1" s="369"/>
      <c r="BL1" s="369"/>
      <c r="BM1" s="369"/>
      <c r="BN1" s="370"/>
      <c r="BO1" s="368">
        <f>'CODIGOS DE MATERIAL'!$A$5</f>
        <v>1000181</v>
      </c>
      <c r="BP1" s="369"/>
      <c r="BQ1" s="369"/>
      <c r="BR1" s="369"/>
      <c r="BS1" s="369"/>
      <c r="BT1" s="369"/>
      <c r="BU1" s="370"/>
      <c r="BV1" s="368">
        <f>'CODIGOS DE MATERIAL'!$A$6</f>
        <v>1000185</v>
      </c>
      <c r="BW1" s="369"/>
      <c r="BX1" s="369"/>
      <c r="BY1" s="369"/>
      <c r="BZ1" s="369"/>
      <c r="CA1" s="369"/>
      <c r="CB1" s="370"/>
      <c r="CC1" s="368">
        <f>'CODIGOS DE MATERIAL'!$A$7</f>
        <v>1000184</v>
      </c>
      <c r="CD1" s="369"/>
      <c r="CE1" s="369"/>
      <c r="CF1" s="369"/>
      <c r="CG1" s="369"/>
      <c r="CH1" s="369"/>
      <c r="CI1" s="370"/>
      <c r="CJ1" s="368">
        <f>'CODIGOS DE MATERIAL'!$A$8</f>
        <v>1000870</v>
      </c>
      <c r="CK1" s="369"/>
      <c r="CL1" s="369"/>
      <c r="CM1" s="369"/>
      <c r="CN1" s="369"/>
      <c r="CO1" s="369"/>
      <c r="CP1" s="370"/>
      <c r="CQ1" s="368">
        <f>'CODIGOS DE MATERIAL'!$A$9</f>
        <v>1000747</v>
      </c>
      <c r="CR1" s="369"/>
      <c r="CS1" s="369"/>
      <c r="CT1" s="369"/>
      <c r="CU1" s="369"/>
      <c r="CV1" s="369"/>
      <c r="CW1" s="370"/>
      <c r="CX1" s="368">
        <f>'CODIGOS DE MATERIAL'!$A$10</f>
        <v>1000179</v>
      </c>
      <c r="CY1" s="369"/>
      <c r="CZ1" s="369"/>
      <c r="DA1" s="369"/>
      <c r="DB1" s="369"/>
      <c r="DC1" s="369"/>
      <c r="DD1" s="370"/>
      <c r="DE1" s="368">
        <f>'CODIGOS DE MATERIAL'!$A$11</f>
        <v>1000170</v>
      </c>
      <c r="DF1" s="369"/>
      <c r="DG1" s="369"/>
      <c r="DH1" s="369"/>
      <c r="DI1" s="369"/>
      <c r="DJ1" s="369"/>
      <c r="DK1" s="370"/>
      <c r="DL1" s="368">
        <f>'CODIGOS DE MATERIAL'!$A$12</f>
        <v>1000158</v>
      </c>
      <c r="DM1" s="369"/>
      <c r="DN1" s="369"/>
      <c r="DO1" s="369"/>
      <c r="DP1" s="369"/>
      <c r="DQ1" s="369"/>
      <c r="DR1" s="370"/>
      <c r="DS1" s="368">
        <f>'CODIGOS DE MATERIAL'!$A$13</f>
        <v>1000186</v>
      </c>
      <c r="DT1" s="369"/>
      <c r="DU1" s="369"/>
      <c r="DV1" s="369"/>
      <c r="DW1" s="369"/>
      <c r="DX1" s="369"/>
      <c r="DY1" s="370"/>
      <c r="DZ1" s="368">
        <f>'CODIGOS DE MATERIAL'!$A$14</f>
        <v>1000182</v>
      </c>
      <c r="EA1" s="369"/>
      <c r="EB1" s="369"/>
      <c r="EC1" s="369"/>
      <c r="ED1" s="369"/>
      <c r="EE1" s="369"/>
      <c r="EF1" s="370"/>
      <c r="EG1" s="368">
        <f>'CODIGOS DE MATERIAL'!$A$15</f>
        <v>1000171</v>
      </c>
      <c r="EH1" s="369"/>
      <c r="EI1" s="369"/>
      <c r="EJ1" s="369"/>
      <c r="EK1" s="369"/>
      <c r="EL1" s="369"/>
      <c r="EM1" s="370"/>
      <c r="EN1" s="368">
        <f>'CODIGOS DE MATERIAL'!$A$16</f>
        <v>1000872</v>
      </c>
      <c r="EO1" s="369"/>
      <c r="EP1" s="369"/>
      <c r="EQ1" s="369"/>
      <c r="ER1" s="369"/>
      <c r="ES1" s="369"/>
      <c r="ET1" s="370"/>
      <c r="EU1" s="368">
        <f>'CODIGOS DE MATERIAL'!$A$17</f>
        <v>1000863</v>
      </c>
      <c r="EV1" s="369"/>
      <c r="EW1" s="369"/>
      <c r="EX1" s="369"/>
      <c r="EY1" s="369"/>
      <c r="EZ1" s="369"/>
      <c r="FA1" s="370"/>
      <c r="FB1" s="368">
        <f>'CODIGOS DE MATERIAL'!$A$18</f>
        <v>1000159</v>
      </c>
      <c r="FC1" s="369"/>
      <c r="FD1" s="369"/>
      <c r="FE1" s="369"/>
      <c r="FF1" s="369"/>
      <c r="FG1" s="369"/>
      <c r="FH1" s="370"/>
      <c r="FI1" s="368">
        <f>'CODIGOS DE MATERIAL'!$A$19</f>
        <v>1000163</v>
      </c>
      <c r="FJ1" s="369"/>
      <c r="FK1" s="369"/>
      <c r="FL1" s="369"/>
      <c r="FM1" s="369"/>
      <c r="FN1" s="369"/>
      <c r="FO1" s="370"/>
      <c r="FP1" s="368">
        <f>'CODIGOS DE MATERIAL'!$A$20</f>
        <v>1005924</v>
      </c>
      <c r="FQ1" s="369"/>
      <c r="FR1" s="369"/>
      <c r="FS1" s="369"/>
      <c r="FT1" s="369"/>
      <c r="FU1" s="369"/>
      <c r="FV1" s="370"/>
      <c r="FW1" s="368">
        <f>'CODIGOS DE MATERIAL'!$A$21</f>
        <v>1000164</v>
      </c>
      <c r="FX1" s="369"/>
      <c r="FY1" s="369"/>
      <c r="FZ1" s="369"/>
      <c r="GA1" s="369"/>
      <c r="GB1" s="369"/>
      <c r="GC1" s="370"/>
      <c r="GD1" s="368">
        <f>'CODIGOS DE MATERIAL'!$A$22</f>
        <v>1000187</v>
      </c>
      <c r="GE1" s="369"/>
      <c r="GF1" s="369"/>
      <c r="GG1" s="369"/>
      <c r="GH1" s="369"/>
      <c r="GI1" s="369"/>
      <c r="GJ1" s="370"/>
      <c r="GK1" s="368">
        <f>'CODIGOS DE MATERIAL'!$A$23</f>
        <v>1000160</v>
      </c>
      <c r="GL1" s="369"/>
      <c r="GM1" s="369"/>
      <c r="GN1" s="369"/>
      <c r="GO1" s="369"/>
      <c r="GP1" s="369"/>
      <c r="GQ1" s="370"/>
      <c r="GR1" s="368">
        <f>'CODIGOS DE MATERIAL'!$A$24</f>
        <v>1011372</v>
      </c>
      <c r="GS1" s="369"/>
      <c r="GT1" s="369"/>
      <c r="GU1" s="369"/>
      <c r="GV1" s="369"/>
      <c r="GW1" s="369"/>
      <c r="GX1" s="370"/>
      <c r="GY1" s="368">
        <f>'CODIGOS DE MATERIAL'!$A$25</f>
        <v>1000191</v>
      </c>
      <c r="GZ1" s="369"/>
      <c r="HA1" s="369"/>
      <c r="HB1" s="369"/>
      <c r="HC1" s="369"/>
      <c r="HD1" s="369"/>
      <c r="HE1" s="370"/>
      <c r="HF1" s="368">
        <f>'CODIGOS DE MATERIAL'!$A$29</f>
        <v>1000864</v>
      </c>
      <c r="HG1" s="369"/>
      <c r="HH1" s="369"/>
      <c r="HI1" s="369"/>
      <c r="HJ1" s="369"/>
      <c r="HK1" s="369"/>
      <c r="HL1" s="370"/>
      <c r="HM1" s="368">
        <f>'CODIGOS DE MATERIAL'!$A$30</f>
        <v>1000161</v>
      </c>
      <c r="HN1" s="369"/>
      <c r="HO1" s="369"/>
      <c r="HP1" s="369"/>
      <c r="HQ1" s="369"/>
      <c r="HR1" s="369"/>
      <c r="HS1" s="370"/>
      <c r="HT1" s="368">
        <f>'CODIGOS DE MATERIAL'!$A$31</f>
        <v>1000865</v>
      </c>
      <c r="HU1" s="369"/>
      <c r="HV1" s="369"/>
      <c r="HW1" s="369"/>
      <c r="HX1" s="369"/>
      <c r="HY1" s="369"/>
      <c r="HZ1" s="370"/>
      <c r="IA1" s="80"/>
      <c r="IB1" s="80"/>
    </row>
    <row r="2" spans="1:236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V2" s="80">
        <v>249</v>
      </c>
      <c r="AW2" s="80">
        <f>D8</f>
        <v>0</v>
      </c>
      <c r="AX2" s="80">
        <f>O10</f>
        <v>0</v>
      </c>
      <c r="AY2" s="80">
        <f>O9</f>
        <v>0</v>
      </c>
      <c r="AZ2" s="82">
        <f>O7</f>
        <v>0</v>
      </c>
      <c r="BA2" s="83">
        <f>IFERROR(VLOOKUP(BA1,$B$16:$AU$26,$S$13,FALSE),0)</f>
        <v>0</v>
      </c>
      <c r="BB2" s="84">
        <f>IFERROR(VLOOKUP(BA1,$B$16:$AU$26,$M$13,FALSE),0)</f>
        <v>0</v>
      </c>
      <c r="BC2" s="84">
        <f>IFERROR(VLOOKUP(BA1,$B$16:$AU$26,$T$13,FALSE),0)</f>
        <v>0</v>
      </c>
      <c r="BD2" s="84">
        <f>IFERROR(VLOOKUP(BA1,$B$16:$AU$26,$N$13,FALSE),0)</f>
        <v>0</v>
      </c>
      <c r="BE2" s="84">
        <f>IFERROR(VLOOKUP(BA1,$B$16:$AU$26,$O$13,FALSE),0)</f>
        <v>0</v>
      </c>
      <c r="BF2" s="84">
        <f>IFERROR(VLOOKUP(BA1,$B$16:$AU$26,$P$13,FALSE),0)</f>
        <v>0</v>
      </c>
      <c r="BG2" s="85">
        <f>IFERROR(VLOOKUP(BA1,$B$16:$AU$26,$Q$13,FALSE),0)</f>
        <v>0</v>
      </c>
      <c r="BH2" s="83">
        <f>IFERROR(VLOOKUP(BH1,$B$16:$AU$26,$S$13,FALSE),0)</f>
        <v>0</v>
      </c>
      <c r="BI2" s="84">
        <f>IFERROR(VLOOKUP(BH1,$B$16:$AU$26,$M$13,FALSE),0)</f>
        <v>0</v>
      </c>
      <c r="BJ2" s="84">
        <f>IFERROR(VLOOKUP(BH1,$B$16:$AU$26,$T$13,FALSE),0)</f>
        <v>0</v>
      </c>
      <c r="BK2" s="84">
        <f>IFERROR(VLOOKUP(BH1,$B$16:$AU$26,$N$13,FALSE),0)</f>
        <v>0</v>
      </c>
      <c r="BL2" s="84">
        <f>IFERROR(VLOOKUP(BH1,$B$16:$AU$26,$O$13,FALSE),0)</f>
        <v>0</v>
      </c>
      <c r="BM2" s="84">
        <f>IFERROR(VLOOKUP(BH1,$B$16:$AU$26,$P$13,FALSE),0)</f>
        <v>0</v>
      </c>
      <c r="BN2" s="85">
        <f>IFERROR(VLOOKUP(BH1,$B$16:$AU$26,$Q$13,FALSE),0)</f>
        <v>0</v>
      </c>
      <c r="BO2" s="83">
        <f>IFERROR(VLOOKUP(BO1,$B$16:$AU$26,$S$13,FALSE),0)</f>
        <v>0</v>
      </c>
      <c r="BP2" s="84">
        <f>IFERROR(VLOOKUP(BO1,$B$16:$AU$26,$M$13,FALSE),0)</f>
        <v>0</v>
      </c>
      <c r="BQ2" s="84">
        <f>IFERROR(VLOOKUP(BO1,$B$16:$AU$26,$T$13,FALSE),0)</f>
        <v>0</v>
      </c>
      <c r="BR2" s="84">
        <f>IFERROR(VLOOKUP(BO1,$B$16:$AU$26,$N$13,FALSE),0)</f>
        <v>0</v>
      </c>
      <c r="BS2" s="84">
        <f>IFERROR(VLOOKUP(BO1,$B$16:$AU$26,$O$13,FALSE),0)</f>
        <v>0</v>
      </c>
      <c r="BT2" s="84">
        <f>IFERROR(VLOOKUP(BO1,$B$16:$AU$26,$P$13,FALSE),0)</f>
        <v>0</v>
      </c>
      <c r="BU2" s="85">
        <f>IFERROR(VLOOKUP(BO1,$B$16:$AU$26,$Q$13,FALSE),0)</f>
        <v>0</v>
      </c>
      <c r="BV2" s="83">
        <f>IFERROR(VLOOKUP(BV1,$B$16:$AU$26,$S$13,FALSE),0)</f>
        <v>0</v>
      </c>
      <c r="BW2" s="84">
        <f>IFERROR(VLOOKUP(BV1,$B$16:$AU$26,$M$13,FALSE),0)</f>
        <v>0</v>
      </c>
      <c r="BX2" s="84">
        <f>IFERROR(VLOOKUP(BV1,$B$16:$AU$26,$T$13,FALSE),0)</f>
        <v>0</v>
      </c>
      <c r="BY2" s="84">
        <f>IFERROR(VLOOKUP(BV1,$B$16:$AU$26,$N$13,FALSE),0)</f>
        <v>0</v>
      </c>
      <c r="BZ2" s="84">
        <f>IFERROR(VLOOKUP(BV1,$B$16:$AU$26,$O$13,FALSE),0)</f>
        <v>0</v>
      </c>
      <c r="CA2" s="84">
        <f>IFERROR(VLOOKUP(BV1,$B$16:$AU$26,$P$13,FALSE),0)</f>
        <v>0</v>
      </c>
      <c r="CB2" s="85">
        <f>IFERROR(VLOOKUP(BV1,$B$16:$AU$26,$Q$13,FALSE),0)</f>
        <v>0</v>
      </c>
      <c r="CC2" s="83">
        <f>IFERROR(VLOOKUP(CC1,$B$16:$AU$26,$S$13,FALSE),0)</f>
        <v>0</v>
      </c>
      <c r="CD2" s="84">
        <f>IFERROR(VLOOKUP(CC1,$B$16:$AU$26,$M$13,FALSE),0)</f>
        <v>0</v>
      </c>
      <c r="CE2" s="84">
        <f>IFERROR(VLOOKUP(CC1,$B$16:$AU$26,$T$13,FALSE),0)</f>
        <v>0</v>
      </c>
      <c r="CF2" s="84">
        <f>IFERROR(VLOOKUP(CC1,$B$16:$AU$26,$N$13,FALSE),0)</f>
        <v>0</v>
      </c>
      <c r="CG2" s="84">
        <f>IFERROR(VLOOKUP(CC1,$B$16:$AU$26,$O$13,FALSE),0)</f>
        <v>0</v>
      </c>
      <c r="CH2" s="84">
        <f>IFERROR(VLOOKUP(CC1,$B$16:$AU$26,$P$13,FALSE),0)</f>
        <v>0</v>
      </c>
      <c r="CI2" s="85">
        <f>IFERROR(VLOOKUP(CC1,$B$16:$AU$26,$Q$13,FALSE),0)</f>
        <v>0</v>
      </c>
      <c r="CJ2" s="83">
        <f>IFERROR(VLOOKUP(CJ1,$B$16:$AU$26,$S$13,FALSE),0)</f>
        <v>0</v>
      </c>
      <c r="CK2" s="84">
        <f>IFERROR(VLOOKUP(CJ1,$B$16:$AU$26,$M$13,FALSE),0)</f>
        <v>0</v>
      </c>
      <c r="CL2" s="84">
        <f>IFERROR(VLOOKUP(CJ1,$B$16:$AU$26,$T$13,FALSE),0)</f>
        <v>0</v>
      </c>
      <c r="CM2" s="84">
        <f>IFERROR(VLOOKUP(CJ1,$B$16:$AU$26,$N$13,FALSE),0)</f>
        <v>0</v>
      </c>
      <c r="CN2" s="84">
        <f>IFERROR(VLOOKUP(CJ1,$B$16:$AU$26,$O$13,FALSE),0)</f>
        <v>0</v>
      </c>
      <c r="CO2" s="84">
        <f>IFERROR(VLOOKUP(CJ1,$B$16:$AU$26,$P$13,FALSE),0)</f>
        <v>0</v>
      </c>
      <c r="CP2" s="85">
        <f>IFERROR(VLOOKUP(CJ1,$B$16:$AU$26,$Q$13,FALSE),0)</f>
        <v>0</v>
      </c>
      <c r="CQ2" s="83">
        <f>IFERROR(VLOOKUP(CQ1,$B$16:$AU$26,$S$13,FALSE),0)</f>
        <v>0</v>
      </c>
      <c r="CR2" s="84">
        <f>IFERROR(VLOOKUP(CQ1,$B$16:$AU$26,$M$13,FALSE),0)</f>
        <v>0</v>
      </c>
      <c r="CS2" s="84">
        <f>IFERROR(VLOOKUP(CQ1,$B$16:$AU$26,$T$13,FALSE),0)</f>
        <v>0</v>
      </c>
      <c r="CT2" s="84">
        <f>IFERROR(VLOOKUP(CQ1,$B$16:$AU$26,$N$13,FALSE),0)</f>
        <v>0</v>
      </c>
      <c r="CU2" s="84">
        <f>IFERROR(VLOOKUP(CQ1,$B$16:$AU$26,$O$13,FALSE),0)</f>
        <v>0</v>
      </c>
      <c r="CV2" s="84">
        <f>IFERROR(VLOOKUP(CQ1,$B$16:$AU$26,$P$13,FALSE),0)</f>
        <v>0</v>
      </c>
      <c r="CW2" s="85">
        <f>IFERROR(VLOOKUP(CQ1,$B$16:$AU$26,$Q$13,FALSE),0)</f>
        <v>0</v>
      </c>
      <c r="CX2" s="83">
        <f>IFERROR(VLOOKUP(CX1,$B$16:$AU$26,$S$13,FALSE),0)</f>
        <v>0</v>
      </c>
      <c r="CY2" s="84">
        <f>IFERROR(VLOOKUP(CX1,$B$16:$AU$26,$M$13,FALSE),0)</f>
        <v>0</v>
      </c>
      <c r="CZ2" s="84">
        <f>IFERROR(VLOOKUP(CX1,$B$16:$AU$26,$T$13,FALSE),0)</f>
        <v>0</v>
      </c>
      <c r="DA2" s="84">
        <f>IFERROR(VLOOKUP(CX1,$B$16:$AU$26,$N$13,FALSE),0)</f>
        <v>0</v>
      </c>
      <c r="DB2" s="84">
        <f>IFERROR(VLOOKUP(CX1,$B$16:$AU$26,$O$13,FALSE),0)</f>
        <v>0</v>
      </c>
      <c r="DC2" s="84">
        <f>IFERROR(VLOOKUP(CX1,$B$16:$AU$26,$P$13,FALSE),0)</f>
        <v>0</v>
      </c>
      <c r="DD2" s="85">
        <f>IFERROR(VLOOKUP(CX1,$B$16:$AU$26,$Q$13,FALSE),0)</f>
        <v>0</v>
      </c>
      <c r="DE2" s="83">
        <f>IFERROR(VLOOKUP(DE1,$B$16:$AU$26,$S$13,FALSE),0)</f>
        <v>0</v>
      </c>
      <c r="DF2" s="84">
        <f>IFERROR(VLOOKUP(DE1,$B$16:$AU$26,$M$13,FALSE),0)</f>
        <v>0</v>
      </c>
      <c r="DG2" s="84">
        <f>IFERROR(VLOOKUP(DE1,$B$16:$AU$26,$T$13,FALSE),0)</f>
        <v>0</v>
      </c>
      <c r="DH2" s="84">
        <f>IFERROR(VLOOKUP(DE1,$B$16:$AU$26,$N$13,FALSE),0)</f>
        <v>0</v>
      </c>
      <c r="DI2" s="84">
        <f>IFERROR(VLOOKUP(DE1,$B$16:$AU$26,$O$13,FALSE),0)</f>
        <v>0</v>
      </c>
      <c r="DJ2" s="84">
        <f>IFERROR(VLOOKUP(DE1,$B$16:$AU$26,$P$13,FALSE),0)</f>
        <v>0</v>
      </c>
      <c r="DK2" s="85">
        <f>IFERROR(VLOOKUP(DE1,$B$16:$AU$26,$Q$13,FALSE),0)</f>
        <v>0</v>
      </c>
      <c r="DL2" s="83">
        <f>IFERROR(VLOOKUP(DL1,$B$16:$AU$26,$S$13,FALSE),0)</f>
        <v>0</v>
      </c>
      <c r="DM2" s="84">
        <f>IFERROR(VLOOKUP(DL1,$B$16:$AU$26,$M$13,FALSE),0)</f>
        <v>0</v>
      </c>
      <c r="DN2" s="84">
        <f>IFERROR(VLOOKUP(DL1,$B$16:$AU$26,$T$13,FALSE),0)</f>
        <v>0</v>
      </c>
      <c r="DO2" s="84">
        <f>IFERROR(VLOOKUP(DL1,$B$16:$AU$26,$N$13,FALSE),0)</f>
        <v>0</v>
      </c>
      <c r="DP2" s="84">
        <f>IFERROR(VLOOKUP(DL1,$B$16:$AU$26,$O$13,FALSE),0)</f>
        <v>0</v>
      </c>
      <c r="DQ2" s="84">
        <f>IFERROR(VLOOKUP(DL1,$B$16:$AU$26,$P$13,FALSE),0)</f>
        <v>0</v>
      </c>
      <c r="DR2" s="85">
        <f>IFERROR(VLOOKUP(DL1,$B$16:$AU$26,$Q$13,FALSE),0)</f>
        <v>0</v>
      </c>
      <c r="DS2" s="83">
        <f>IFERROR(VLOOKUP(DS1,$B$16:$AU$26,$S$13,FALSE),0)</f>
        <v>0</v>
      </c>
      <c r="DT2" s="84">
        <f>IFERROR(VLOOKUP(DS1,$B$16:$AU$26,$M$13,FALSE),0)</f>
        <v>0</v>
      </c>
      <c r="DU2" s="84">
        <f>IFERROR(VLOOKUP(DS1,$B$16:$AU$26,$T$13,FALSE),0)</f>
        <v>0</v>
      </c>
      <c r="DV2" s="84">
        <f>IFERROR(VLOOKUP(DS1,$B$16:$AU$26,$N$13,FALSE),0)</f>
        <v>0</v>
      </c>
      <c r="DW2" s="84">
        <f>IFERROR(VLOOKUP(DS1,$B$16:$AU$26,$O$13,FALSE),0)</f>
        <v>0</v>
      </c>
      <c r="DX2" s="84">
        <f>IFERROR(VLOOKUP(DS1,$B$16:$AU$26,$P$13,FALSE),0)</f>
        <v>0</v>
      </c>
      <c r="DY2" s="85">
        <f>IFERROR(VLOOKUP(DS1,$B$16:$AU$26,$Q$13,FALSE),0)</f>
        <v>0</v>
      </c>
      <c r="DZ2" s="83">
        <f>IFERROR(VLOOKUP(DZ1,$B$16:$AU$26,$S$13,FALSE),0)</f>
        <v>0</v>
      </c>
      <c r="EA2" s="84">
        <f>IFERROR(VLOOKUP(DZ1,$B$16:$AU$26,$M$13,FALSE),0)</f>
        <v>0</v>
      </c>
      <c r="EB2" s="84">
        <f>IFERROR(VLOOKUP(DZ1,$B$16:$AU$26,$T$13,FALSE),0)</f>
        <v>0</v>
      </c>
      <c r="EC2" s="84">
        <f>IFERROR(VLOOKUP(DZ1,$B$16:$AU$26,$N$13,FALSE),0)</f>
        <v>0</v>
      </c>
      <c r="ED2" s="84">
        <f>IFERROR(VLOOKUP(DZ1,$B$16:$AU$26,$O$13,FALSE),0)</f>
        <v>0</v>
      </c>
      <c r="EE2" s="84">
        <f>IFERROR(VLOOKUP(DZ1,$B$16:$AU$26,$P$13,FALSE),0)</f>
        <v>0</v>
      </c>
      <c r="EF2" s="85">
        <f>IFERROR(VLOOKUP(DZ1,$B$16:$AU$26,$Q$13,FALSE),0)</f>
        <v>0</v>
      </c>
      <c r="EG2" s="83">
        <f>IFERROR(VLOOKUP(EG1,$B$16:$AU$26,$S$13,FALSE),0)</f>
        <v>0</v>
      </c>
      <c r="EH2" s="84">
        <f>IFERROR(VLOOKUP(EG1,$B$16:$AU$26,$M$13,FALSE),0)</f>
        <v>0</v>
      </c>
      <c r="EI2" s="84">
        <f>IFERROR(VLOOKUP(EG1,$B$16:$AU$26,$T$13,FALSE),0)</f>
        <v>0</v>
      </c>
      <c r="EJ2" s="84">
        <f>IFERROR(VLOOKUP(EG1,$B$16:$AU$26,$N$13,FALSE),0)</f>
        <v>0</v>
      </c>
      <c r="EK2" s="84">
        <f>IFERROR(VLOOKUP(EG1,$B$16:$AU$26,$O$13,FALSE),0)</f>
        <v>0</v>
      </c>
      <c r="EL2" s="84">
        <f>IFERROR(VLOOKUP(EG1,$B$16:$AU$26,$P$13,FALSE),0)</f>
        <v>0</v>
      </c>
      <c r="EM2" s="85">
        <f>IFERROR(VLOOKUP(EG1,$B$16:$AU$26,$Q$13,FALSE),0)</f>
        <v>0</v>
      </c>
      <c r="EN2" s="83">
        <f>IFERROR(VLOOKUP(EN1,$B$16:$AU$26,$S$13,FALSE),0)</f>
        <v>0</v>
      </c>
      <c r="EO2" s="84">
        <f>IFERROR(VLOOKUP(EN1,$B$16:$AU$26,$M$13,FALSE),0)</f>
        <v>0</v>
      </c>
      <c r="EP2" s="84">
        <f>IFERROR(VLOOKUP(EN1,$B$16:$AU$26,$T$13,FALSE),0)</f>
        <v>0</v>
      </c>
      <c r="EQ2" s="84">
        <f>IFERROR(VLOOKUP(EN1,$B$16:$AU$26,$N$13,FALSE),0)</f>
        <v>0</v>
      </c>
      <c r="ER2" s="84">
        <f>IFERROR(VLOOKUP(EN1,$B$16:$AU$26,$O$13,FALSE),0)</f>
        <v>0</v>
      </c>
      <c r="ES2" s="84">
        <f>IFERROR(VLOOKUP(EN1,$B$16:$AU$26,$P$13,FALSE),0)</f>
        <v>0</v>
      </c>
      <c r="ET2" s="85">
        <f>IFERROR(VLOOKUP(EN1,$B$16:$AU$26,$Q$13,FALSE),0)</f>
        <v>0</v>
      </c>
      <c r="EU2" s="83">
        <f>IFERROR(VLOOKUP(EU1,$B$16:$AU$26,$S$13,FALSE),0)</f>
        <v>0</v>
      </c>
      <c r="EV2" s="84">
        <f>IFERROR(VLOOKUP(EU1,$B$16:$AU$26,$M$13,FALSE),0)</f>
        <v>0</v>
      </c>
      <c r="EW2" s="84">
        <f>IFERROR(VLOOKUP(EU1,$B$16:$AU$26,$T$13,FALSE),0)</f>
        <v>0</v>
      </c>
      <c r="EX2" s="84">
        <f>IFERROR(VLOOKUP(EU1,$B$16:$AU$26,$N$13,FALSE),0)</f>
        <v>0</v>
      </c>
      <c r="EY2" s="84">
        <f>IFERROR(VLOOKUP(EU1,$B$16:$AU$26,$O$13,FALSE),0)</f>
        <v>0</v>
      </c>
      <c r="EZ2" s="84">
        <f>IFERROR(VLOOKUP(EU1,$B$16:$AU$26,$P$13,FALSE),0)</f>
        <v>0</v>
      </c>
      <c r="FA2" s="85">
        <f>IFERROR(VLOOKUP(EU1,$B$16:$AU$26,$Q$13,FALSE),0)</f>
        <v>0</v>
      </c>
      <c r="FB2" s="83">
        <f>IFERROR(VLOOKUP(FB1,$B$16:$AU$26,$S$13,FALSE),0)</f>
        <v>0</v>
      </c>
      <c r="FC2" s="84">
        <f>IFERROR(VLOOKUP(FB1,$B$16:$AU$26,$M$13,FALSE),0)</f>
        <v>0</v>
      </c>
      <c r="FD2" s="84">
        <f>IFERROR(VLOOKUP(FB1,$B$16:$AU$26,$T$13,FALSE),0)</f>
        <v>0</v>
      </c>
      <c r="FE2" s="84">
        <f>IFERROR(VLOOKUP(FB1,$B$16:$AU$26,$N$13,FALSE),0)</f>
        <v>0</v>
      </c>
      <c r="FF2" s="84">
        <f>IFERROR(VLOOKUP(FB1,$B$16:$AU$26,$O$13,FALSE),0)</f>
        <v>0</v>
      </c>
      <c r="FG2" s="84">
        <f>IFERROR(VLOOKUP(FB1,$B$16:$AU$26,$P$13,FALSE),0)</f>
        <v>0</v>
      </c>
      <c r="FH2" s="85">
        <f>IFERROR(VLOOKUP(FB1,$B$16:$AU$26,$Q$13,FALSE),0)</f>
        <v>0</v>
      </c>
      <c r="FI2" s="83">
        <f>IFERROR(VLOOKUP(FI1,$B$16:$AU$26,$S$13,FALSE),0)</f>
        <v>0</v>
      </c>
      <c r="FJ2" s="84">
        <f>IFERROR(VLOOKUP(FI1,$B$16:$AU$26,$M$13,FALSE),0)</f>
        <v>0</v>
      </c>
      <c r="FK2" s="84">
        <f>IFERROR(VLOOKUP(FI1,$B$16:$AU$26,$T$13,FALSE),0)</f>
        <v>0</v>
      </c>
      <c r="FL2" s="84">
        <f>IFERROR(VLOOKUP(FI1,$B$16:$AU$26,$N$13,FALSE),0)</f>
        <v>0</v>
      </c>
      <c r="FM2" s="84">
        <f>IFERROR(VLOOKUP(FI1,$B$16:$AU$26,$O$13,FALSE),0)</f>
        <v>0</v>
      </c>
      <c r="FN2" s="84">
        <f>IFERROR(VLOOKUP(FI1,$B$16:$AU$26,$P$13,FALSE),0)</f>
        <v>0</v>
      </c>
      <c r="FO2" s="85">
        <f>IFERROR(VLOOKUP(FI1,$B$16:$AU$26,$Q$13,FALSE),0)</f>
        <v>0</v>
      </c>
      <c r="FP2" s="83">
        <f>IFERROR(VLOOKUP(FP1,$B$16:$AU$26,$S$13,FALSE),0)</f>
        <v>0</v>
      </c>
      <c r="FQ2" s="84">
        <f>IFERROR(VLOOKUP(FP1,$B$16:$AU$26,$M$13,FALSE),0)</f>
        <v>0</v>
      </c>
      <c r="FR2" s="84">
        <f>IFERROR(VLOOKUP(FP1,$B$16:$AU$26,$T$13,FALSE),0)</f>
        <v>0</v>
      </c>
      <c r="FS2" s="84">
        <f>IFERROR(VLOOKUP(FP1,$B$16:$AU$26,$N$13,FALSE),0)</f>
        <v>0</v>
      </c>
      <c r="FT2" s="84">
        <f>IFERROR(VLOOKUP(FP1,$B$16:$AU$26,$O$13,FALSE),0)</f>
        <v>0</v>
      </c>
      <c r="FU2" s="84">
        <f>IFERROR(VLOOKUP(FP1,$B$16:$AU$26,$P$13,FALSE),0)</f>
        <v>0</v>
      </c>
      <c r="FV2" s="85">
        <f>IFERROR(VLOOKUP(FP1,$B$16:$AU$26,$Q$13,FALSE),0)</f>
        <v>0</v>
      </c>
      <c r="FW2" s="83">
        <f>IFERROR(VLOOKUP(FW1,$B$16:$AU$26,$S$13,FALSE),0)</f>
        <v>0</v>
      </c>
      <c r="FX2" s="84">
        <f>IFERROR(VLOOKUP(FW1,$B$16:$AU$26,$M$13,FALSE),0)</f>
        <v>0</v>
      </c>
      <c r="FY2" s="84">
        <f>IFERROR(VLOOKUP(FW1,$B$16:$AU$26,$T$13,FALSE),0)</f>
        <v>0</v>
      </c>
      <c r="FZ2" s="84">
        <f>IFERROR(VLOOKUP(FW1,$B$16:$AU$26,$N$13,FALSE),0)</f>
        <v>0</v>
      </c>
      <c r="GA2" s="84">
        <f>IFERROR(VLOOKUP(FW1,$B$16:$AU$26,$O$13,FALSE),0)</f>
        <v>0</v>
      </c>
      <c r="GB2" s="84">
        <f>IFERROR(VLOOKUP(FW1,$B$16:$AU$26,$P$13,FALSE),0)</f>
        <v>0</v>
      </c>
      <c r="GC2" s="85">
        <f>IFERROR(VLOOKUP(FW1,$B$16:$AU$26,$Q$13,FALSE),0)</f>
        <v>0</v>
      </c>
      <c r="GD2" s="83">
        <f>IFERROR(VLOOKUP(GD1,$B$16:$AU$26,$S$13,FALSE),0)</f>
        <v>0</v>
      </c>
      <c r="GE2" s="84">
        <f>IFERROR(VLOOKUP(GD1,$B$16:$AU$26,$M$13,FALSE),0)</f>
        <v>0</v>
      </c>
      <c r="GF2" s="84">
        <f>IFERROR(VLOOKUP(GD1,$B$16:$AU$26,$T$13,FALSE),0)</f>
        <v>0</v>
      </c>
      <c r="GG2" s="84">
        <f>IFERROR(VLOOKUP(GD1,$B$16:$AU$26,$N$13,FALSE),0)</f>
        <v>0</v>
      </c>
      <c r="GH2" s="84">
        <f>IFERROR(VLOOKUP(GD1,$B$16:$AU$26,$O$13,FALSE),0)</f>
        <v>0</v>
      </c>
      <c r="GI2" s="84">
        <f>IFERROR(VLOOKUP(GD1,$B$16:$AU$26,$P$13,FALSE),0)</f>
        <v>0</v>
      </c>
      <c r="GJ2" s="85">
        <f>IFERROR(VLOOKUP(GD1,$B$16:$AU$26,$Q$13,FALSE),0)</f>
        <v>0</v>
      </c>
      <c r="GK2" s="83">
        <f>IFERROR(VLOOKUP(GK1,$B$16:$AU$26,$S$13,FALSE),0)</f>
        <v>0</v>
      </c>
      <c r="GL2" s="84">
        <f>IFERROR(VLOOKUP(GK1,$B$16:$AU$26,$M$13,FALSE),0)</f>
        <v>0</v>
      </c>
      <c r="GM2" s="84">
        <f>IFERROR(VLOOKUP(GK1,$B$16:$AU$26,$T$13,FALSE),0)</f>
        <v>0</v>
      </c>
      <c r="GN2" s="84">
        <f>IFERROR(VLOOKUP(GK1,$B$16:$AU$26,$N$13,FALSE),0)</f>
        <v>0</v>
      </c>
      <c r="GO2" s="84">
        <f>IFERROR(VLOOKUP(GK1,$B$16:$AU$26,$O$13,FALSE),0)</f>
        <v>0</v>
      </c>
      <c r="GP2" s="84">
        <f>IFERROR(VLOOKUP(GK1,$B$16:$AU$26,$P$13,FALSE),0)</f>
        <v>0</v>
      </c>
      <c r="GQ2" s="85">
        <f>IFERROR(VLOOKUP(GK1,$B$16:$AU$26,$Q$13,FALSE),0)</f>
        <v>0</v>
      </c>
      <c r="GR2" s="83">
        <f>IFERROR(VLOOKUP(GR1,$B$16:$AU$26,$S$13,FALSE),0)</f>
        <v>0</v>
      </c>
      <c r="GS2" s="84">
        <f>IFERROR(VLOOKUP(GR1,$B$16:$AU$26,$M$13,FALSE),0)</f>
        <v>0</v>
      </c>
      <c r="GT2" s="84">
        <f>IFERROR(VLOOKUP(GR1,$B$16:$AU$26,$T$13,FALSE),0)</f>
        <v>0</v>
      </c>
      <c r="GU2" s="84">
        <f>IFERROR(VLOOKUP(GR1,$B$16:$AU$26,$N$13,FALSE),0)</f>
        <v>0</v>
      </c>
      <c r="GV2" s="84">
        <f>IFERROR(VLOOKUP(GR1,$B$16:$AU$26,$O$13,FALSE),0)</f>
        <v>0</v>
      </c>
      <c r="GW2" s="84">
        <f>IFERROR(VLOOKUP(GR1,$B$16:$AU$26,$P$13,FALSE),0)</f>
        <v>0</v>
      </c>
      <c r="GX2" s="85">
        <f>IFERROR(VLOOKUP(GR1,$B$16:$AU$26,$Q$13,FALSE),0)</f>
        <v>0</v>
      </c>
      <c r="GY2" s="83">
        <f>IFERROR(VLOOKUP(GY1,$B$16:$AU$26,$S$13,FALSE),0)</f>
        <v>0</v>
      </c>
      <c r="GZ2" s="84">
        <f>IFERROR(VLOOKUP(GY1,$B$16:$AU$26,$M$13,FALSE),0)</f>
        <v>0</v>
      </c>
      <c r="HA2" s="84">
        <f>IFERROR(VLOOKUP(GY1,$B$16:$AU$26,$T$13,FALSE),0)</f>
        <v>0</v>
      </c>
      <c r="HB2" s="84">
        <f>IFERROR(VLOOKUP(GY1,$B$16:$AU$26,$N$13,FALSE),0)</f>
        <v>0</v>
      </c>
      <c r="HC2" s="84">
        <f>IFERROR(VLOOKUP(GY1,$B$16:$AU$26,$O$13,FALSE),0)</f>
        <v>0</v>
      </c>
      <c r="HD2" s="84">
        <f>IFERROR(VLOOKUP(GY1,$B$16:$AU$26,$P$13,FALSE),0)</f>
        <v>0</v>
      </c>
      <c r="HE2" s="85">
        <f>IFERROR(VLOOKUP(GY1,$B$16:$AU$26,$Q$13,FALSE),0)</f>
        <v>0</v>
      </c>
      <c r="HF2" s="83">
        <f>IFERROR(VLOOKUP(HF1,$B$16:$AU$26,$S$13,FALSE),0)</f>
        <v>0</v>
      </c>
      <c r="HG2" s="84">
        <f>IFERROR(VLOOKUP(HF1,$B$16:$AU$26,$M$13,FALSE),0)</f>
        <v>0</v>
      </c>
      <c r="HH2" s="84">
        <f>IFERROR(VLOOKUP(HF1,$B$16:$AU$26,$T$13,FALSE),0)</f>
        <v>0</v>
      </c>
      <c r="HI2" s="84">
        <f>IFERROR(VLOOKUP(HF1,$B$16:$AU$26,$N$13,FALSE),0)</f>
        <v>0</v>
      </c>
      <c r="HJ2" s="84">
        <f>IFERROR(VLOOKUP(HF1,$B$16:$AU$26,$O$13,FALSE),0)</f>
        <v>0</v>
      </c>
      <c r="HK2" s="84">
        <f>IFERROR(VLOOKUP(HF1,$B$16:$AU$26,$P$13,FALSE),0)</f>
        <v>0</v>
      </c>
      <c r="HL2" s="85">
        <f>IFERROR(VLOOKUP(HF1,$B$16:$AU$26,$Q$13,FALSE),0)</f>
        <v>0</v>
      </c>
      <c r="HM2" s="83">
        <f>IFERROR(VLOOKUP(HM1,$B$16:$AU$26,$S$13,FALSE),0)</f>
        <v>0</v>
      </c>
      <c r="HN2" s="84">
        <f>IFERROR(VLOOKUP(HM1,$B$16:$AU$26,$M$13,FALSE),0)</f>
        <v>0</v>
      </c>
      <c r="HO2" s="84">
        <f>IFERROR(VLOOKUP(HM1,$B$16:$AU$26,$T$13,FALSE),0)</f>
        <v>0</v>
      </c>
      <c r="HP2" s="84">
        <f>IFERROR(VLOOKUP(HM1,$B$16:$AU$26,$N$13,FALSE),0)</f>
        <v>0</v>
      </c>
      <c r="HQ2" s="84">
        <f>IFERROR(VLOOKUP(HM1,$B$16:$AU$26,$O$13,FALSE),0)</f>
        <v>0</v>
      </c>
      <c r="HR2" s="84">
        <f>IFERROR(VLOOKUP(HM1,$B$16:$AU$26,$P$13,FALSE),0)</f>
        <v>0</v>
      </c>
      <c r="HS2" s="85">
        <f>IFERROR(VLOOKUP(HM1,$B$16:$AU$26,$Q$13,FALSE),0)</f>
        <v>0</v>
      </c>
      <c r="HT2" s="83">
        <f>IFERROR(VLOOKUP(HT1,$B$16:$AU$26,$S$13,FALSE),0)</f>
        <v>0</v>
      </c>
      <c r="HU2" s="84">
        <f>IFERROR(VLOOKUP(HT1,$B$16:$AU$26,$M$13,FALSE),0)</f>
        <v>0</v>
      </c>
      <c r="HV2" s="84">
        <f>IFERROR(VLOOKUP(HT1,$B$16:$AU$26,$T$13,FALSE),0)</f>
        <v>0</v>
      </c>
      <c r="HW2" s="84">
        <f>IFERROR(VLOOKUP(HT1,$B$16:$AU$26,$N$13,FALSE),0)</f>
        <v>0</v>
      </c>
      <c r="HX2" s="84">
        <f>IFERROR(VLOOKUP(HT1,$B$16:$AU$26,$O$13,FALSE),0)</f>
        <v>0</v>
      </c>
      <c r="HY2" s="84">
        <f>IFERROR(VLOOKUP(HT1,$B$16:$AU$26,$P$13,FALSE),0)</f>
        <v>0</v>
      </c>
      <c r="HZ2" s="85">
        <f>IFERROR(VLOOKUP(HT1,$B$16:$AU$26,$Q$13,FALSE),0)</f>
        <v>0</v>
      </c>
      <c r="IA2" s="80"/>
      <c r="IB2" s="80"/>
    </row>
    <row r="3" spans="1:236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V3" s="1">
        <v>1</v>
      </c>
      <c r="AW3" s="1">
        <f>AV3+1</f>
        <v>2</v>
      </c>
      <c r="AX3" s="1">
        <f t="shared" ref="AX3:DI3" si="0">AW3+1</f>
        <v>3</v>
      </c>
      <c r="AY3" s="1">
        <f t="shared" si="0"/>
        <v>4</v>
      </c>
      <c r="AZ3" s="1">
        <f t="shared" si="0"/>
        <v>5</v>
      </c>
      <c r="BA3" s="86">
        <f t="shared" si="0"/>
        <v>6</v>
      </c>
      <c r="BB3" s="1">
        <f t="shared" si="0"/>
        <v>7</v>
      </c>
      <c r="BC3" s="1">
        <f t="shared" si="0"/>
        <v>8</v>
      </c>
      <c r="BD3" s="1">
        <f t="shared" si="0"/>
        <v>9</v>
      </c>
      <c r="BE3" s="1">
        <f t="shared" si="0"/>
        <v>10</v>
      </c>
      <c r="BF3" s="1">
        <f t="shared" si="0"/>
        <v>11</v>
      </c>
      <c r="BG3" s="87">
        <f t="shared" si="0"/>
        <v>12</v>
      </c>
      <c r="BH3" s="86">
        <f t="shared" si="0"/>
        <v>13</v>
      </c>
      <c r="BI3" s="1">
        <f t="shared" si="0"/>
        <v>14</v>
      </c>
      <c r="BJ3" s="1">
        <f t="shared" si="0"/>
        <v>15</v>
      </c>
      <c r="BK3" s="1">
        <f t="shared" si="0"/>
        <v>16</v>
      </c>
      <c r="BL3" s="1">
        <f t="shared" si="0"/>
        <v>17</v>
      </c>
      <c r="BM3" s="1">
        <f t="shared" si="0"/>
        <v>18</v>
      </c>
      <c r="BN3" s="87">
        <f t="shared" si="0"/>
        <v>19</v>
      </c>
      <c r="BO3" s="86">
        <f t="shared" si="0"/>
        <v>20</v>
      </c>
      <c r="BP3" s="1">
        <f t="shared" si="0"/>
        <v>21</v>
      </c>
      <c r="BQ3" s="1">
        <f t="shared" si="0"/>
        <v>22</v>
      </c>
      <c r="BR3" s="1">
        <f t="shared" si="0"/>
        <v>23</v>
      </c>
      <c r="BS3" s="1">
        <f t="shared" si="0"/>
        <v>24</v>
      </c>
      <c r="BT3" s="1">
        <f t="shared" si="0"/>
        <v>25</v>
      </c>
      <c r="BU3" s="87">
        <f t="shared" si="0"/>
        <v>26</v>
      </c>
      <c r="BV3" s="86">
        <f t="shared" si="0"/>
        <v>27</v>
      </c>
      <c r="BW3" s="1">
        <f t="shared" si="0"/>
        <v>28</v>
      </c>
      <c r="BX3" s="1">
        <f t="shared" si="0"/>
        <v>29</v>
      </c>
      <c r="BY3" s="1">
        <f t="shared" si="0"/>
        <v>30</v>
      </c>
      <c r="BZ3" s="1">
        <f t="shared" si="0"/>
        <v>31</v>
      </c>
      <c r="CA3" s="1">
        <f t="shared" si="0"/>
        <v>32</v>
      </c>
      <c r="CB3" s="87">
        <f t="shared" si="0"/>
        <v>33</v>
      </c>
      <c r="CC3" s="86">
        <f t="shared" si="0"/>
        <v>34</v>
      </c>
      <c r="CD3" s="1">
        <f t="shared" si="0"/>
        <v>35</v>
      </c>
      <c r="CE3" s="1">
        <f t="shared" si="0"/>
        <v>36</v>
      </c>
      <c r="CF3" s="1">
        <f t="shared" si="0"/>
        <v>37</v>
      </c>
      <c r="CG3" s="1">
        <f t="shared" si="0"/>
        <v>38</v>
      </c>
      <c r="CH3" s="1">
        <f t="shared" si="0"/>
        <v>39</v>
      </c>
      <c r="CI3" s="87">
        <f t="shared" si="0"/>
        <v>40</v>
      </c>
      <c r="CJ3" s="86">
        <f t="shared" si="0"/>
        <v>41</v>
      </c>
      <c r="CK3" s="1">
        <f t="shared" si="0"/>
        <v>42</v>
      </c>
      <c r="CL3" s="1">
        <f t="shared" si="0"/>
        <v>43</v>
      </c>
      <c r="CM3" s="1">
        <f t="shared" si="0"/>
        <v>44</v>
      </c>
      <c r="CN3" s="1">
        <f t="shared" si="0"/>
        <v>45</v>
      </c>
      <c r="CO3" s="1">
        <f t="shared" si="0"/>
        <v>46</v>
      </c>
      <c r="CP3" s="87">
        <f t="shared" si="0"/>
        <v>47</v>
      </c>
      <c r="CQ3" s="86">
        <f t="shared" si="0"/>
        <v>48</v>
      </c>
      <c r="CR3" s="1">
        <f t="shared" si="0"/>
        <v>49</v>
      </c>
      <c r="CS3" s="1">
        <f t="shared" si="0"/>
        <v>50</v>
      </c>
      <c r="CT3" s="1">
        <f t="shared" si="0"/>
        <v>51</v>
      </c>
      <c r="CU3" s="1">
        <f t="shared" si="0"/>
        <v>52</v>
      </c>
      <c r="CV3" s="1">
        <f t="shared" si="0"/>
        <v>53</v>
      </c>
      <c r="CW3" s="87">
        <f t="shared" si="0"/>
        <v>54</v>
      </c>
      <c r="CX3" s="86">
        <f t="shared" si="0"/>
        <v>55</v>
      </c>
      <c r="CY3" s="1">
        <f t="shared" si="0"/>
        <v>56</v>
      </c>
      <c r="CZ3" s="1">
        <f t="shared" si="0"/>
        <v>57</v>
      </c>
      <c r="DA3" s="1">
        <f t="shared" si="0"/>
        <v>58</v>
      </c>
      <c r="DB3" s="1">
        <f t="shared" si="0"/>
        <v>59</v>
      </c>
      <c r="DC3" s="1">
        <f t="shared" si="0"/>
        <v>60</v>
      </c>
      <c r="DD3" s="87">
        <f t="shared" si="0"/>
        <v>61</v>
      </c>
      <c r="DE3" s="86">
        <f t="shared" si="0"/>
        <v>62</v>
      </c>
      <c r="DF3" s="1">
        <f t="shared" si="0"/>
        <v>63</v>
      </c>
      <c r="DG3" s="1">
        <f t="shared" si="0"/>
        <v>64</v>
      </c>
      <c r="DH3" s="1">
        <f t="shared" si="0"/>
        <v>65</v>
      </c>
      <c r="DI3" s="1">
        <f t="shared" si="0"/>
        <v>66</v>
      </c>
      <c r="DJ3" s="1">
        <f t="shared" ref="DJ3:FU3" si="1">DI3+1</f>
        <v>67</v>
      </c>
      <c r="DK3" s="87">
        <f t="shared" si="1"/>
        <v>68</v>
      </c>
      <c r="DL3" s="86">
        <f t="shared" si="1"/>
        <v>69</v>
      </c>
      <c r="DM3" s="1">
        <f t="shared" si="1"/>
        <v>70</v>
      </c>
      <c r="DN3" s="1">
        <f t="shared" si="1"/>
        <v>71</v>
      </c>
      <c r="DO3" s="1">
        <f t="shared" si="1"/>
        <v>72</v>
      </c>
      <c r="DP3" s="1">
        <f t="shared" si="1"/>
        <v>73</v>
      </c>
      <c r="DQ3" s="1">
        <f t="shared" si="1"/>
        <v>74</v>
      </c>
      <c r="DR3" s="87">
        <f t="shared" si="1"/>
        <v>75</v>
      </c>
      <c r="DS3" s="86">
        <f t="shared" si="1"/>
        <v>76</v>
      </c>
      <c r="DT3" s="1">
        <f t="shared" si="1"/>
        <v>77</v>
      </c>
      <c r="DU3" s="1">
        <f t="shared" si="1"/>
        <v>78</v>
      </c>
      <c r="DV3" s="1">
        <f t="shared" si="1"/>
        <v>79</v>
      </c>
      <c r="DW3" s="1">
        <f t="shared" si="1"/>
        <v>80</v>
      </c>
      <c r="DX3" s="1">
        <f t="shared" si="1"/>
        <v>81</v>
      </c>
      <c r="DY3" s="87">
        <f t="shared" si="1"/>
        <v>82</v>
      </c>
      <c r="DZ3" s="86">
        <f t="shared" si="1"/>
        <v>83</v>
      </c>
      <c r="EA3" s="1">
        <f t="shared" si="1"/>
        <v>84</v>
      </c>
      <c r="EB3" s="1">
        <f t="shared" si="1"/>
        <v>85</v>
      </c>
      <c r="EC3" s="1">
        <f t="shared" si="1"/>
        <v>86</v>
      </c>
      <c r="ED3" s="1">
        <f t="shared" si="1"/>
        <v>87</v>
      </c>
      <c r="EE3" s="1">
        <f t="shared" si="1"/>
        <v>88</v>
      </c>
      <c r="EF3" s="87">
        <f t="shared" si="1"/>
        <v>89</v>
      </c>
      <c r="EG3" s="86">
        <f t="shared" si="1"/>
        <v>90</v>
      </c>
      <c r="EH3" s="1">
        <f t="shared" si="1"/>
        <v>91</v>
      </c>
      <c r="EI3" s="1">
        <f t="shared" si="1"/>
        <v>92</v>
      </c>
      <c r="EJ3" s="1">
        <f t="shared" si="1"/>
        <v>93</v>
      </c>
      <c r="EK3" s="1">
        <f t="shared" si="1"/>
        <v>94</v>
      </c>
      <c r="EL3" s="1">
        <f t="shared" si="1"/>
        <v>95</v>
      </c>
      <c r="EM3" s="87">
        <f t="shared" si="1"/>
        <v>96</v>
      </c>
      <c r="EN3" s="86">
        <f t="shared" si="1"/>
        <v>97</v>
      </c>
      <c r="EO3" s="1">
        <f t="shared" si="1"/>
        <v>98</v>
      </c>
      <c r="EP3" s="1">
        <f t="shared" si="1"/>
        <v>99</v>
      </c>
      <c r="EQ3" s="1">
        <f t="shared" si="1"/>
        <v>100</v>
      </c>
      <c r="ER3" s="1">
        <f t="shared" si="1"/>
        <v>101</v>
      </c>
      <c r="ES3" s="1">
        <f t="shared" si="1"/>
        <v>102</v>
      </c>
      <c r="ET3" s="87">
        <f t="shared" si="1"/>
        <v>103</v>
      </c>
      <c r="EU3" s="86">
        <f t="shared" si="1"/>
        <v>104</v>
      </c>
      <c r="EV3" s="1">
        <f t="shared" si="1"/>
        <v>105</v>
      </c>
      <c r="EW3" s="1">
        <f t="shared" si="1"/>
        <v>106</v>
      </c>
      <c r="EX3" s="1">
        <f t="shared" si="1"/>
        <v>107</v>
      </c>
      <c r="EY3" s="1">
        <f t="shared" si="1"/>
        <v>108</v>
      </c>
      <c r="EZ3" s="1">
        <f t="shared" si="1"/>
        <v>109</v>
      </c>
      <c r="FA3" s="87">
        <f t="shared" si="1"/>
        <v>110</v>
      </c>
      <c r="FB3" s="86">
        <f t="shared" si="1"/>
        <v>111</v>
      </c>
      <c r="FC3" s="1">
        <f t="shared" si="1"/>
        <v>112</v>
      </c>
      <c r="FD3" s="1">
        <f t="shared" si="1"/>
        <v>113</v>
      </c>
      <c r="FE3" s="1">
        <f t="shared" si="1"/>
        <v>114</v>
      </c>
      <c r="FF3" s="1">
        <f t="shared" si="1"/>
        <v>115</v>
      </c>
      <c r="FG3" s="1">
        <f t="shared" si="1"/>
        <v>116</v>
      </c>
      <c r="FH3" s="87">
        <f t="shared" si="1"/>
        <v>117</v>
      </c>
      <c r="FI3" s="86">
        <f t="shared" si="1"/>
        <v>118</v>
      </c>
      <c r="FJ3" s="1">
        <f t="shared" si="1"/>
        <v>119</v>
      </c>
      <c r="FK3" s="1">
        <f t="shared" si="1"/>
        <v>120</v>
      </c>
      <c r="FL3" s="1">
        <f t="shared" si="1"/>
        <v>121</v>
      </c>
      <c r="FM3" s="1">
        <f t="shared" si="1"/>
        <v>122</v>
      </c>
      <c r="FN3" s="1">
        <f t="shared" si="1"/>
        <v>123</v>
      </c>
      <c r="FO3" s="87">
        <f t="shared" si="1"/>
        <v>124</v>
      </c>
      <c r="FP3" s="86">
        <f t="shared" si="1"/>
        <v>125</v>
      </c>
      <c r="FQ3" s="1">
        <f t="shared" si="1"/>
        <v>126</v>
      </c>
      <c r="FR3" s="1">
        <f t="shared" si="1"/>
        <v>127</v>
      </c>
      <c r="FS3" s="1">
        <f t="shared" si="1"/>
        <v>128</v>
      </c>
      <c r="FT3" s="1">
        <f t="shared" si="1"/>
        <v>129</v>
      </c>
      <c r="FU3" s="1">
        <f t="shared" si="1"/>
        <v>130</v>
      </c>
      <c r="FV3" s="87">
        <f t="shared" ref="FV3:HZ3" si="2">FU3+1</f>
        <v>131</v>
      </c>
      <c r="FW3" s="86">
        <f t="shared" si="2"/>
        <v>132</v>
      </c>
      <c r="FX3" s="1">
        <f t="shared" si="2"/>
        <v>133</v>
      </c>
      <c r="FY3" s="1">
        <f t="shared" si="2"/>
        <v>134</v>
      </c>
      <c r="FZ3" s="1">
        <f t="shared" si="2"/>
        <v>135</v>
      </c>
      <c r="GA3" s="1">
        <f t="shared" si="2"/>
        <v>136</v>
      </c>
      <c r="GB3" s="1">
        <f t="shared" si="2"/>
        <v>137</v>
      </c>
      <c r="GC3" s="87">
        <f t="shared" si="2"/>
        <v>138</v>
      </c>
      <c r="GD3" s="86">
        <f t="shared" si="2"/>
        <v>139</v>
      </c>
      <c r="GE3" s="1">
        <f t="shared" si="2"/>
        <v>140</v>
      </c>
      <c r="GF3" s="1">
        <f t="shared" si="2"/>
        <v>141</v>
      </c>
      <c r="GG3" s="1">
        <f t="shared" si="2"/>
        <v>142</v>
      </c>
      <c r="GH3" s="1">
        <f t="shared" si="2"/>
        <v>143</v>
      </c>
      <c r="GI3" s="1">
        <f t="shared" si="2"/>
        <v>144</v>
      </c>
      <c r="GJ3" s="87">
        <f t="shared" si="2"/>
        <v>145</v>
      </c>
      <c r="GK3" s="86">
        <f t="shared" si="2"/>
        <v>146</v>
      </c>
      <c r="GL3" s="1">
        <f t="shared" si="2"/>
        <v>147</v>
      </c>
      <c r="GM3" s="1">
        <f t="shared" si="2"/>
        <v>148</v>
      </c>
      <c r="GN3" s="1">
        <f t="shared" si="2"/>
        <v>149</v>
      </c>
      <c r="GO3" s="1">
        <f t="shared" si="2"/>
        <v>150</v>
      </c>
      <c r="GP3" s="1">
        <f t="shared" si="2"/>
        <v>151</v>
      </c>
      <c r="GQ3" s="87">
        <f t="shared" si="2"/>
        <v>152</v>
      </c>
      <c r="GR3" s="86">
        <f t="shared" si="2"/>
        <v>153</v>
      </c>
      <c r="GS3" s="1">
        <f t="shared" si="2"/>
        <v>154</v>
      </c>
      <c r="GT3" s="1">
        <f t="shared" si="2"/>
        <v>155</v>
      </c>
      <c r="GU3" s="1">
        <f t="shared" si="2"/>
        <v>156</v>
      </c>
      <c r="GV3" s="1">
        <f t="shared" si="2"/>
        <v>157</v>
      </c>
      <c r="GW3" s="1">
        <f t="shared" si="2"/>
        <v>158</v>
      </c>
      <c r="GX3" s="87">
        <f t="shared" si="2"/>
        <v>159</v>
      </c>
      <c r="GY3" s="86">
        <f t="shared" si="2"/>
        <v>160</v>
      </c>
      <c r="GZ3" s="1">
        <f t="shared" si="2"/>
        <v>161</v>
      </c>
      <c r="HA3" s="1">
        <f t="shared" si="2"/>
        <v>162</v>
      </c>
      <c r="HB3" s="1">
        <f t="shared" si="2"/>
        <v>163</v>
      </c>
      <c r="HC3" s="1">
        <f t="shared" si="2"/>
        <v>164</v>
      </c>
      <c r="HD3" s="1">
        <f t="shared" si="2"/>
        <v>165</v>
      </c>
      <c r="HE3" s="87">
        <f t="shared" si="2"/>
        <v>166</v>
      </c>
      <c r="HF3" s="86">
        <f t="shared" si="2"/>
        <v>167</v>
      </c>
      <c r="HG3" s="1">
        <f t="shared" si="2"/>
        <v>168</v>
      </c>
      <c r="HH3" s="1">
        <f t="shared" si="2"/>
        <v>169</v>
      </c>
      <c r="HI3" s="1">
        <f t="shared" si="2"/>
        <v>170</v>
      </c>
      <c r="HJ3" s="1">
        <f t="shared" si="2"/>
        <v>171</v>
      </c>
      <c r="HK3" s="1">
        <f t="shared" si="2"/>
        <v>172</v>
      </c>
      <c r="HL3" s="87">
        <f t="shared" si="2"/>
        <v>173</v>
      </c>
      <c r="HM3" s="86">
        <f t="shared" si="2"/>
        <v>174</v>
      </c>
      <c r="HN3" s="1">
        <f t="shared" si="2"/>
        <v>175</v>
      </c>
      <c r="HO3" s="1">
        <f t="shared" si="2"/>
        <v>176</v>
      </c>
      <c r="HP3" s="1">
        <f t="shared" si="2"/>
        <v>177</v>
      </c>
      <c r="HQ3" s="1">
        <f t="shared" si="2"/>
        <v>178</v>
      </c>
      <c r="HR3" s="1">
        <f t="shared" si="2"/>
        <v>179</v>
      </c>
      <c r="HS3" s="87">
        <f t="shared" si="2"/>
        <v>180</v>
      </c>
      <c r="HT3" s="86">
        <f t="shared" si="2"/>
        <v>181</v>
      </c>
      <c r="HU3" s="1">
        <f t="shared" si="2"/>
        <v>182</v>
      </c>
      <c r="HV3" s="1">
        <f t="shared" si="2"/>
        <v>183</v>
      </c>
      <c r="HW3" s="1">
        <f t="shared" si="2"/>
        <v>184</v>
      </c>
      <c r="HX3" s="1">
        <f t="shared" si="2"/>
        <v>185</v>
      </c>
      <c r="HY3" s="1">
        <f t="shared" si="2"/>
        <v>186</v>
      </c>
      <c r="HZ3" s="87">
        <f t="shared" si="2"/>
        <v>187</v>
      </c>
    </row>
    <row r="4" spans="1:236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V4" s="80"/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  <c r="HT4" s="371" t="s">
        <v>189</v>
      </c>
      <c r="HU4" s="373" t="s">
        <v>191</v>
      </c>
      <c r="HV4" s="373" t="s">
        <v>192</v>
      </c>
      <c r="HW4" s="373" t="s">
        <v>193</v>
      </c>
      <c r="HX4" s="373" t="s">
        <v>194</v>
      </c>
      <c r="HY4" s="373" t="s">
        <v>13</v>
      </c>
      <c r="HZ4" s="387" t="s">
        <v>14</v>
      </c>
    </row>
    <row r="5" spans="1:236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  <c r="HT5" s="371"/>
      <c r="HU5" s="373"/>
      <c r="HV5" s="373"/>
      <c r="HW5" s="373"/>
      <c r="HX5" s="373"/>
      <c r="HY5" s="373"/>
      <c r="HZ5" s="387"/>
    </row>
    <row r="6" spans="1:236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  <c r="HT6" s="372"/>
      <c r="HU6" s="374"/>
      <c r="HV6" s="374"/>
      <c r="HW6" s="374"/>
      <c r="HX6" s="374"/>
      <c r="HY6" s="374"/>
      <c r="HZ6" s="388"/>
    </row>
    <row r="7" spans="1:236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V7" s="80">
        <v>249</v>
      </c>
      <c r="AZ7" s="67">
        <f>MATCH("SUBTOTAL SALIDA DE ALMACEN",15:15,0)-1</f>
        <v>45</v>
      </c>
      <c r="BA7" s="1"/>
      <c r="BB7" s="1"/>
      <c r="BC7" s="1"/>
      <c r="BD7" s="1"/>
      <c r="BE7" s="1">
        <f>IFERROR(VLOOKUP(BA1,$B$16:$AU$25,MATCH("SUBTOTAL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IFERROR(VLOOKUP(BH1,$B$16:$AU$25,MATCH("SUBTOTAL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IFERROR(VLOOKUP(BO1,$B$16:$AU$25,MATCH("SUBTOTAL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IFERROR(VLOOKUP(BV1,$B$16:$AU$25,MATCH("SUBTOTAL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IFERROR(VLOOKUP(CC1,$B$16:$AU$25,MATCH("SUBTOTAL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IFERROR(VLOOKUP(CJ1,$B$16:$AU$25,MATCH("SUBTOTAL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IFERROR(VLOOKUP(CQ1,$B$16:$AU$25,MATCH("SUBTOTAL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IFERROR(VLOOKUP(CX1,$B$16:$AU$25,MATCH("SUBTOTAL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IFERROR(VLOOKUP(DE1,$B$16:$AU$25,MATCH("SUBTOTAL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IFERROR(VLOOKUP(DL1,$B$16:$AU$25,MATCH("SUBTOTAL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IFERROR(VLOOKUP(DS1,$B$16:$AU$25,MATCH("SUBTOTAL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IFERROR(VLOOKUP(DZ1,$B$16:$AU$25,MATCH("SUBTOTAL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IFERROR(VLOOKUP(EG1,$B$16:$AU$25,MATCH("SUBTOTAL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IFERROR(VLOOKUP(EN1,$B$16:$AU$25,MATCH("SUBTOTAL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IFERROR(VLOOKUP(EU1,$B$16:$AU$25,MATCH("SUBTOTAL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IFERROR(VLOOKUP(FB1,$B$16:$AU$25,MATCH("SUBTOTAL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IFERROR(VLOOKUP(FI1,$B$16:$AU$25,MATCH("SUBTOTAL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IFERROR(VLOOKUP(FP1,$B$16:$AU$25,MATCH("SUBTOTAL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IFERROR(VLOOKUP(FW1,$B$16:$AU$25,MATCH("SUBTOTAL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IFERROR(VLOOKUP(GD1,$B$16:$AU$25,MATCH("SUBTOTAL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IFERROR(VLOOKUP(GK1,$B$16:$AU$25,MATCH("SUBTOTAL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IFERROR(VLOOKUP(GR1,$B$16:$AU$25,MATCH("SUBTOTAL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IFERROR(VLOOKUP(GY1,$B$16:$AU$25,MATCH("SUBTOTAL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IFERROR(VLOOKUP(HF1,$B$16:$AU$25,MATCH("SUBTOTAL SALIDA DE ALMACEN",15:15,0)-1,FALSE),0)</f>
        <v>0</v>
      </c>
      <c r="HK7" s="1"/>
      <c r="HL7" s="1"/>
      <c r="HM7" s="1"/>
      <c r="HN7" s="1"/>
      <c r="HO7" s="1"/>
      <c r="HP7" s="1"/>
      <c r="HQ7" s="1">
        <f>IFERROR(VLOOKUP(HM1,$B$16:$AU$25,MATCH("SUBTOTAL SALIDA DE ALMACEN",15:15,0)-1,FALSE),0)</f>
        <v>0</v>
      </c>
      <c r="HR7" s="1"/>
      <c r="HS7" s="1"/>
      <c r="HT7" s="1"/>
      <c r="HU7" s="1"/>
      <c r="HV7" s="1"/>
      <c r="HW7" s="1"/>
      <c r="HX7" s="1">
        <f>IFERROR(VLOOKUP(HT1,$B$16:$AU$25,MATCH("SUBTOTAL SALIDA DE ALMACEN",15:15,0)-1,FALSE),0)</f>
        <v>0</v>
      </c>
      <c r="HY7" s="1"/>
      <c r="HZ7" s="1"/>
    </row>
    <row r="8" spans="1:236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  <c r="HM8" s="1"/>
      <c r="HN8" s="1"/>
      <c r="HO8" s="1"/>
      <c r="HP8" s="1"/>
      <c r="HQ8" s="1" t="s">
        <v>224</v>
      </c>
      <c r="HR8" s="1"/>
      <c r="HS8" s="1"/>
      <c r="HT8" s="1"/>
      <c r="HU8" s="1"/>
      <c r="HV8" s="1"/>
      <c r="HW8" s="1"/>
      <c r="HX8" s="1" t="s">
        <v>224</v>
      </c>
      <c r="HY8" s="1"/>
      <c r="HZ8" s="1"/>
    </row>
    <row r="9" spans="1:236" ht="12.75" customHeight="1" x14ac:dyDescent="0.2">
      <c r="A9" s="6" t="s">
        <v>21</v>
      </c>
      <c r="B9" s="6"/>
      <c r="D9" s="117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6" ht="15" x14ac:dyDescent="0.2">
      <c r="A10" s="6" t="s">
        <v>207</v>
      </c>
      <c r="B10" s="6"/>
      <c r="D10" s="117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6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6" x14ac:dyDescent="0.25">
      <c r="A12" s="6" t="s">
        <v>4</v>
      </c>
      <c r="B12" s="6"/>
      <c r="D12" s="92"/>
      <c r="L12" s="10"/>
      <c r="M12" s="10"/>
    </row>
    <row r="13" spans="1:236" ht="13.5" thickBot="1" x14ac:dyDescent="0.3">
      <c r="B13" s="1">
        <v>1</v>
      </c>
      <c r="C13" s="2">
        <f>+B13+1</f>
        <v>2</v>
      </c>
      <c r="D13" s="2">
        <f t="shared" ref="D13:BM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>+X13+1</f>
        <v>24</v>
      </c>
      <c r="Z13" s="2">
        <f>+Y13+1</f>
        <v>25</v>
      </c>
      <c r="AA13" s="2">
        <f t="shared" si="3"/>
        <v>26</v>
      </c>
      <c r="AB13" s="2">
        <f t="shared" si="3"/>
        <v>27</v>
      </c>
      <c r="AC13" s="2"/>
      <c r="AD13" s="2">
        <f>+AB13+1</f>
        <v>28</v>
      </c>
      <c r="AE13" s="2"/>
      <c r="AF13" s="2"/>
      <c r="AG13" s="2"/>
      <c r="AH13" s="2"/>
      <c r="AI13" s="2"/>
      <c r="AJ13" s="2"/>
      <c r="AK13" s="2"/>
      <c r="AL13" s="2"/>
      <c r="AM13" s="2"/>
      <c r="AN13" s="2">
        <f>+AD13+1</f>
        <v>29</v>
      </c>
      <c r="AO13" s="2">
        <f t="shared" ref="AO13:AU13" si="4">+AE13+1</f>
        <v>1</v>
      </c>
      <c r="AP13" s="2">
        <f t="shared" si="4"/>
        <v>1</v>
      </c>
      <c r="AQ13" s="2">
        <f t="shared" si="4"/>
        <v>1</v>
      </c>
      <c r="AR13" s="2">
        <f t="shared" si="4"/>
        <v>1</v>
      </c>
      <c r="AS13" s="2">
        <f t="shared" si="4"/>
        <v>1</v>
      </c>
      <c r="AT13" s="2">
        <f t="shared" si="4"/>
        <v>1</v>
      </c>
      <c r="AU13" s="2">
        <f t="shared" si="4"/>
        <v>1</v>
      </c>
      <c r="AV13" s="2">
        <f t="shared" si="3"/>
        <v>2</v>
      </c>
      <c r="AW13" s="2">
        <f t="shared" si="3"/>
        <v>3</v>
      </c>
      <c r="AX13" s="2">
        <f t="shared" si="3"/>
        <v>4</v>
      </c>
      <c r="AY13" s="2">
        <f t="shared" si="3"/>
        <v>5</v>
      </c>
      <c r="AZ13" s="2">
        <f t="shared" si="3"/>
        <v>6</v>
      </c>
      <c r="BA13" s="2">
        <f t="shared" si="3"/>
        <v>7</v>
      </c>
      <c r="BB13" s="2">
        <f t="shared" si="3"/>
        <v>8</v>
      </c>
      <c r="BC13" s="2">
        <f t="shared" si="3"/>
        <v>9</v>
      </c>
      <c r="BD13" s="2">
        <f t="shared" si="3"/>
        <v>10</v>
      </c>
      <c r="BE13" s="2">
        <f t="shared" si="3"/>
        <v>11</v>
      </c>
      <c r="BF13" s="2">
        <f t="shared" si="3"/>
        <v>12</v>
      </c>
      <c r="BG13" s="2">
        <f t="shared" si="3"/>
        <v>13</v>
      </c>
      <c r="BH13" s="2">
        <f t="shared" si="3"/>
        <v>14</v>
      </c>
      <c r="BI13" s="2">
        <f t="shared" si="3"/>
        <v>15</v>
      </c>
      <c r="BJ13" s="2">
        <f t="shared" si="3"/>
        <v>16</v>
      </c>
      <c r="BK13" s="2">
        <f t="shared" si="3"/>
        <v>17</v>
      </c>
      <c r="BL13" s="2">
        <f t="shared" si="3"/>
        <v>18</v>
      </c>
      <c r="BM13" s="2">
        <f t="shared" si="3"/>
        <v>19</v>
      </c>
    </row>
    <row r="14" spans="1:236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BA14" s="16"/>
      <c r="BB14" s="16"/>
      <c r="BC14" s="16"/>
      <c r="BD14" s="16"/>
      <c r="BE14" s="16"/>
      <c r="BF14" s="16"/>
      <c r="BG14" s="16"/>
    </row>
    <row r="15" spans="1:236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58"/>
      <c r="F15" s="158"/>
      <c r="G15" s="158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11" t="s">
        <v>16</v>
      </c>
      <c r="AU15" s="11" t="s">
        <v>17</v>
      </c>
      <c r="AV15" s="294" t="s">
        <v>222</v>
      </c>
      <c r="BA15" s="18"/>
      <c r="BB15" s="18"/>
      <c r="BC15" s="18"/>
      <c r="BD15" s="18"/>
      <c r="BE15" s="18"/>
      <c r="BF15" s="18"/>
      <c r="BG15" s="18"/>
    </row>
    <row r="16" spans="1:236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6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95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7">
        <f t="shared" ref="AT16:AT26" si="6">SUM(V16:AS16)</f>
        <v>0</v>
      </c>
      <c r="AU16" s="17">
        <f t="shared" ref="AU16:AU25" si="7">+U16-AT16</f>
        <v>0</v>
      </c>
      <c r="AV16" s="295">
        <f>AT16-N16</f>
        <v>0</v>
      </c>
      <c r="BA16" s="18"/>
      <c r="BB16" s="18"/>
      <c r="BC16" s="18"/>
      <c r="BD16" s="18"/>
      <c r="BE16" s="18"/>
      <c r="BF16" s="18"/>
      <c r="BG16" s="18"/>
    </row>
    <row r="17" spans="1:59" s="16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6"/>
      <c r="I17" s="147"/>
      <c r="J17" s="148"/>
      <c r="K17" s="149"/>
      <c r="L17" s="147"/>
      <c r="M17" s="33">
        <f>SUM(E17:I17)</f>
        <v>0</v>
      </c>
      <c r="N17" s="95"/>
      <c r="O17" s="29">
        <f>+SUM(J17:L17)</f>
        <v>0</v>
      </c>
      <c r="P17" s="35">
        <f>IF(N17&gt;M17,N17-O17-M17,0)</f>
        <v>0</v>
      </c>
      <c r="Q17" s="36">
        <f>IF(N17="",0,IF(M17&gt;N17,M17-N17-O17,0))</f>
        <v>0</v>
      </c>
      <c r="S17" s="19"/>
      <c r="T17" s="19">
        <f>S17-M17</f>
        <v>0</v>
      </c>
      <c r="U17" s="15">
        <f>+M17-O17</f>
        <v>0</v>
      </c>
      <c r="V17" s="97"/>
      <c r="W17" s="97"/>
      <c r="X17" s="97"/>
      <c r="Y17" s="97"/>
      <c r="Z17" s="95"/>
      <c r="AA17" s="99"/>
      <c r="AB17" s="95"/>
      <c r="AC17" s="95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7">
        <f t="shared" si="6"/>
        <v>0</v>
      </c>
      <c r="AU17" s="19">
        <f t="shared" si="7"/>
        <v>0</v>
      </c>
      <c r="AV17" s="295">
        <f t="shared" ref="AV17:AV25" si="8">AT17-N17</f>
        <v>0</v>
      </c>
      <c r="BA17" s="18"/>
      <c r="BB17" s="18"/>
      <c r="BC17" s="18"/>
      <c r="BD17" s="18"/>
      <c r="BE17" s="18"/>
      <c r="BF17" s="18"/>
      <c r="BG17" s="18"/>
    </row>
    <row r="18" spans="1:59" s="18" customFormat="1" ht="18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0"/>
      <c r="I18" s="147"/>
      <c r="J18" s="148"/>
      <c r="K18" s="149"/>
      <c r="L18" s="147"/>
      <c r="M18" s="33">
        <f t="shared" si="5"/>
        <v>0</v>
      </c>
      <c r="N18" s="95"/>
      <c r="O18" s="29">
        <f t="shared" ref="O18:O26" si="9">+SUM(J18:L18)</f>
        <v>0</v>
      </c>
      <c r="P18" s="35">
        <f t="shared" ref="P18:P26" si="10">IF(N18&gt;M18,N18-O18-M18,0)</f>
        <v>0</v>
      </c>
      <c r="Q18" s="36">
        <f t="shared" ref="Q18:Q26" si="11">IF(N18="",0,IF(M18&gt;N18,M18-N18-O18,0))</f>
        <v>0</v>
      </c>
      <c r="S18" s="88"/>
      <c r="T18" s="19">
        <f t="shared" ref="T18:T26" si="12">S18-M18</f>
        <v>0</v>
      </c>
      <c r="U18" s="15">
        <f t="shared" ref="U18:U26" si="13">+M18-O18</f>
        <v>0</v>
      </c>
      <c r="V18" s="97"/>
      <c r="W18" s="97"/>
      <c r="X18" s="97"/>
      <c r="Y18" s="97"/>
      <c r="Z18" s="95"/>
      <c r="AA18" s="95"/>
      <c r="AB18" s="95"/>
      <c r="AC18" s="95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7">
        <f t="shared" si="6"/>
        <v>0</v>
      </c>
      <c r="AU18" s="19">
        <f t="shared" si="7"/>
        <v>0</v>
      </c>
      <c r="AV18" s="295">
        <f t="shared" si="8"/>
        <v>0</v>
      </c>
    </row>
    <row r="19" spans="1:59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1"/>
      <c r="I19" s="147"/>
      <c r="J19" s="148"/>
      <c r="K19" s="149"/>
      <c r="L19" s="147"/>
      <c r="M19" s="33">
        <f t="shared" si="5"/>
        <v>0</v>
      </c>
      <c r="N19" s="95"/>
      <c r="O19" s="29">
        <f t="shared" si="9"/>
        <v>0</v>
      </c>
      <c r="P19" s="35">
        <f t="shared" si="10"/>
        <v>0</v>
      </c>
      <c r="Q19" s="36">
        <f t="shared" si="11"/>
        <v>0</v>
      </c>
      <c r="S19" s="88"/>
      <c r="T19" s="19">
        <f t="shared" si="12"/>
        <v>0</v>
      </c>
      <c r="U19" s="15">
        <f t="shared" si="13"/>
        <v>0</v>
      </c>
      <c r="V19" s="95"/>
      <c r="W19" s="97"/>
      <c r="X19" s="97"/>
      <c r="Y19" s="97"/>
      <c r="Z19" s="95"/>
      <c r="AA19" s="95"/>
      <c r="AB19" s="95"/>
      <c r="AC19" s="95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7">
        <f t="shared" si="6"/>
        <v>0</v>
      </c>
      <c r="AU19" s="19">
        <f t="shared" si="7"/>
        <v>0</v>
      </c>
      <c r="AV19" s="295">
        <f t="shared" si="8"/>
        <v>0</v>
      </c>
    </row>
    <row r="20" spans="1:59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9"/>
        <v>0</v>
      </c>
      <c r="P20" s="35">
        <f t="shared" si="10"/>
        <v>0</v>
      </c>
      <c r="Q20" s="36">
        <f t="shared" si="11"/>
        <v>0</v>
      </c>
      <c r="R20" s="20"/>
      <c r="S20" s="89"/>
      <c r="T20" s="19">
        <f t="shared" si="12"/>
        <v>0</v>
      </c>
      <c r="U20" s="15">
        <f t="shared" si="13"/>
        <v>0</v>
      </c>
      <c r="V20" s="95"/>
      <c r="W20" s="97"/>
      <c r="X20" s="97"/>
      <c r="Y20" s="97"/>
      <c r="Z20" s="95"/>
      <c r="AA20" s="95"/>
      <c r="AB20" s="95"/>
      <c r="AC20" s="95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7">
        <f t="shared" si="6"/>
        <v>0</v>
      </c>
      <c r="AU20" s="19">
        <f t="shared" si="7"/>
        <v>0</v>
      </c>
      <c r="AV20" s="295">
        <f t="shared" si="8"/>
        <v>0</v>
      </c>
    </row>
    <row r="21" spans="1:59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4"/>
      <c r="F21" s="145"/>
      <c r="G21" s="145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9"/>
        <v>0</v>
      </c>
      <c r="P21" s="35">
        <f t="shared" si="10"/>
        <v>0</v>
      </c>
      <c r="Q21" s="36">
        <f t="shared" si="11"/>
        <v>0</v>
      </c>
      <c r="S21" s="88"/>
      <c r="T21" s="19">
        <f t="shared" si="12"/>
        <v>0</v>
      </c>
      <c r="U21" s="15">
        <f t="shared" si="13"/>
        <v>0</v>
      </c>
      <c r="V21" s="95"/>
      <c r="W21" s="98"/>
      <c r="X21" s="98"/>
      <c r="Y21" s="98"/>
      <c r="Z21" s="95"/>
      <c r="AA21" s="95"/>
      <c r="AB21" s="95"/>
      <c r="AC21" s="95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7">
        <f t="shared" si="6"/>
        <v>0</v>
      </c>
      <c r="AU21" s="19">
        <f t="shared" si="7"/>
        <v>0</v>
      </c>
      <c r="AV21" s="295">
        <f t="shared" si="8"/>
        <v>0</v>
      </c>
    </row>
    <row r="22" spans="1:59" s="18" customFormat="1" ht="18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48"/>
      <c r="K22" s="149"/>
      <c r="L22" s="147"/>
      <c r="M22" s="33">
        <f t="shared" si="5"/>
        <v>0</v>
      </c>
      <c r="N22" s="95"/>
      <c r="O22" s="29">
        <f t="shared" si="9"/>
        <v>0</v>
      </c>
      <c r="P22" s="35">
        <f t="shared" si="10"/>
        <v>0</v>
      </c>
      <c r="Q22" s="36">
        <f t="shared" si="11"/>
        <v>0</v>
      </c>
      <c r="S22" s="88"/>
      <c r="T22" s="19">
        <f t="shared" si="12"/>
        <v>0</v>
      </c>
      <c r="U22" s="15">
        <f t="shared" si="13"/>
        <v>0</v>
      </c>
      <c r="V22" s="95"/>
      <c r="W22" s="95"/>
      <c r="X22" s="95"/>
      <c r="Y22" s="95"/>
      <c r="Z22" s="95"/>
      <c r="AA22" s="94"/>
      <c r="AB22" s="95"/>
      <c r="AC22" s="95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7">
        <f t="shared" si="6"/>
        <v>0</v>
      </c>
      <c r="AU22" s="19">
        <f t="shared" si="7"/>
        <v>0</v>
      </c>
      <c r="AV22" s="295">
        <f t="shared" si="8"/>
        <v>0</v>
      </c>
    </row>
    <row r="23" spans="1:59" s="18" customFormat="1" ht="18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50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9"/>
        <v>0</v>
      </c>
      <c r="P23" s="35">
        <f t="shared" si="10"/>
        <v>0</v>
      </c>
      <c r="Q23" s="36">
        <f t="shared" si="11"/>
        <v>0</v>
      </c>
      <c r="S23" s="88"/>
      <c r="T23" s="19">
        <f t="shared" si="12"/>
        <v>0</v>
      </c>
      <c r="U23" s="15">
        <f t="shared" si="13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7">
        <f t="shared" si="6"/>
        <v>0</v>
      </c>
      <c r="AU23" s="19">
        <f t="shared" si="7"/>
        <v>0</v>
      </c>
      <c r="AV23" s="295">
        <f t="shared" si="8"/>
        <v>0</v>
      </c>
    </row>
    <row r="24" spans="1:59" s="18" customFormat="1" ht="18" customHeight="1" x14ac:dyDescent="0.25">
      <c r="A24" s="58">
        <v>9</v>
      </c>
      <c r="B24" s="93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48"/>
      <c r="F24" s="145"/>
      <c r="G24" s="146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9"/>
        <v>0</v>
      </c>
      <c r="P24" s="35">
        <f t="shared" si="10"/>
        <v>0</v>
      </c>
      <c r="Q24" s="36">
        <f t="shared" si="11"/>
        <v>0</v>
      </c>
      <c r="S24" s="88"/>
      <c r="T24" s="19">
        <f t="shared" si="12"/>
        <v>0</v>
      </c>
      <c r="U24" s="15">
        <f t="shared" si="13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7">
        <f t="shared" si="6"/>
        <v>0</v>
      </c>
      <c r="AU24" s="19">
        <f t="shared" si="7"/>
        <v>0</v>
      </c>
      <c r="AV24" s="295">
        <f t="shared" si="8"/>
        <v>0</v>
      </c>
    </row>
    <row r="25" spans="1:59" s="18" customFormat="1" ht="18" customHeight="1" x14ac:dyDescent="0.25">
      <c r="A25" s="58">
        <v>10</v>
      </c>
      <c r="B25" s="12"/>
      <c r="C25" s="13" t="str">
        <f>IFERROR(VLOOKUP(B25,'CODIGOS DE MATERIAL'!$A$2:$C$31,3,FALSE),"")</f>
        <v/>
      </c>
      <c r="D25" s="59" t="str">
        <f>IFERROR(VLOOKUP(B25,'CODIGOS DE MATERIAL'!$A$2:$C$31,2,FALSE),"")</f>
        <v/>
      </c>
      <c r="E25" s="152"/>
      <c r="F25" s="145"/>
      <c r="G25" s="146"/>
      <c r="H25" s="150"/>
      <c r="I25" s="147"/>
      <c r="J25" s="152"/>
      <c r="K25" s="150"/>
      <c r="L25" s="147"/>
      <c r="M25" s="33">
        <f t="shared" si="5"/>
        <v>0</v>
      </c>
      <c r="N25" s="95"/>
      <c r="O25" s="29">
        <f t="shared" si="9"/>
        <v>0</v>
      </c>
      <c r="P25" s="35">
        <f t="shared" si="10"/>
        <v>0</v>
      </c>
      <c r="Q25" s="36">
        <f t="shared" si="11"/>
        <v>0</v>
      </c>
      <c r="S25" s="88"/>
      <c r="T25" s="19">
        <f t="shared" si="12"/>
        <v>0</v>
      </c>
      <c r="U25" s="15">
        <f t="shared" si="13"/>
        <v>0</v>
      </c>
      <c r="V25" s="95"/>
      <c r="W25" s="95"/>
      <c r="X25" s="95"/>
      <c r="Y25" s="95"/>
      <c r="Z25" s="95"/>
      <c r="AA25" s="95"/>
      <c r="AB25" s="95"/>
      <c r="AC25" s="95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7">
        <f t="shared" si="6"/>
        <v>0</v>
      </c>
      <c r="AU25" s="19">
        <f t="shared" si="7"/>
        <v>0</v>
      </c>
      <c r="AV25" s="295">
        <f t="shared" si="8"/>
        <v>0</v>
      </c>
    </row>
    <row r="26" spans="1:59" s="18" customFormat="1" ht="18" customHeight="1" thickBot="1" x14ac:dyDescent="0.3">
      <c r="A26" s="58">
        <v>11</v>
      </c>
      <c r="B26" s="61"/>
      <c r="C26" s="30" t="str">
        <f>IFERROR(VLOOKUP(B26,'CODIGOS DE MATERIAL'!$A$2:$C$31,3,FALSE),"")</f>
        <v/>
      </c>
      <c r="D26" s="62" t="str">
        <f>IFERROR(VLOOKUP(B26,'CODIGOS DE MATERIAL'!$A$2:$C$31,2,FALSE),"")</f>
        <v/>
      </c>
      <c r="E26" s="153"/>
      <c r="F26" s="154"/>
      <c r="G26" s="155"/>
      <c r="H26" s="155"/>
      <c r="I26" s="156"/>
      <c r="J26" s="153"/>
      <c r="K26" s="155"/>
      <c r="L26" s="156"/>
      <c r="M26" s="33">
        <f t="shared" si="5"/>
        <v>0</v>
      </c>
      <c r="N26" s="39"/>
      <c r="O26" s="29">
        <f t="shared" si="9"/>
        <v>0</v>
      </c>
      <c r="P26" s="35">
        <f t="shared" si="10"/>
        <v>0</v>
      </c>
      <c r="Q26" s="36">
        <f t="shared" si="11"/>
        <v>0</v>
      </c>
      <c r="S26" s="88"/>
      <c r="T26" s="19">
        <f t="shared" si="12"/>
        <v>0</v>
      </c>
      <c r="U26" s="15">
        <f t="shared" si="13"/>
        <v>0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7">
        <f t="shared" si="6"/>
        <v>0</v>
      </c>
      <c r="AU26" s="19">
        <f>+U26-AT26</f>
        <v>0</v>
      </c>
    </row>
    <row r="27" spans="1:59" s="18" customFormat="1" ht="13.35" customHeight="1" x14ac:dyDescent="0.25">
      <c r="A27" s="355" t="s">
        <v>18</v>
      </c>
      <c r="B27" s="356"/>
      <c r="C27" s="356"/>
      <c r="D27" s="356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2"/>
      <c r="Q27" s="43"/>
    </row>
    <row r="28" spans="1:59" s="18" customFormat="1" ht="13.35" customHeight="1" x14ac:dyDescent="0.25">
      <c r="A28" s="44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59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59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S30" s="81"/>
      <c r="AT30" s="81"/>
      <c r="AU30" s="81"/>
    </row>
    <row r="31" spans="1:59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59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59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59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59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59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BA36" s="1"/>
      <c r="BB36" s="1"/>
      <c r="BC36" s="1"/>
      <c r="BD36" s="1"/>
      <c r="BE36" s="1"/>
      <c r="BF36" s="1"/>
      <c r="BG36" s="1"/>
    </row>
    <row r="37" spans="3:59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BA37" s="1"/>
      <c r="BB37" s="1"/>
      <c r="BC37" s="1"/>
      <c r="BD37" s="1"/>
      <c r="BE37" s="1"/>
      <c r="BF37" s="1"/>
      <c r="BG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6" name="Rango2"/>
    <protectedRange sqref="E15:L26 B16:B26 S16:S26 V15:AS26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BA1:BG1"/>
    <mergeCell ref="BH1:BN1"/>
    <mergeCell ref="BO1:BU1"/>
    <mergeCell ref="E3:N4"/>
    <mergeCell ref="O3:Q3"/>
    <mergeCell ref="O4:Q4"/>
    <mergeCell ref="BA4:BA6"/>
    <mergeCell ref="BB4:BB6"/>
    <mergeCell ref="BC4:BC6"/>
    <mergeCell ref="BD4:BD6"/>
    <mergeCell ref="BE4:BE6"/>
    <mergeCell ref="BF4:BF6"/>
    <mergeCell ref="BG4:BG6"/>
    <mergeCell ref="BN4:BN6"/>
    <mergeCell ref="BO4:BO6"/>
    <mergeCell ref="BP4:BP6"/>
    <mergeCell ref="BQ4:BQ6"/>
    <mergeCell ref="BR4:BR6"/>
    <mergeCell ref="BS4:BS6"/>
    <mergeCell ref="BH4:BH6"/>
    <mergeCell ref="BI4:BI6"/>
    <mergeCell ref="HM1:HS1"/>
    <mergeCell ref="HT1:HZ1"/>
    <mergeCell ref="O2:Q2"/>
    <mergeCell ref="FB1:FH1"/>
    <mergeCell ref="FI1:FO1"/>
    <mergeCell ref="FP1:FV1"/>
    <mergeCell ref="FW1:GC1"/>
    <mergeCell ref="GD1:GJ1"/>
    <mergeCell ref="GK1:GQ1"/>
    <mergeCell ref="DL1:DR1"/>
    <mergeCell ref="DS1:DY1"/>
    <mergeCell ref="DZ1:EF1"/>
    <mergeCell ref="EG1:EM1"/>
    <mergeCell ref="EN1:ET1"/>
    <mergeCell ref="EU1:FA1"/>
    <mergeCell ref="BV1:CB1"/>
    <mergeCell ref="CC1:CI1"/>
    <mergeCell ref="CJ1:CP1"/>
    <mergeCell ref="CQ1:CW1"/>
    <mergeCell ref="CX1:DD1"/>
    <mergeCell ref="DE1:DK1"/>
    <mergeCell ref="GR1:GX1"/>
    <mergeCell ref="GY1:HE1"/>
    <mergeCell ref="HF1:HL1"/>
    <mergeCell ref="BJ4:BJ6"/>
    <mergeCell ref="BK4:BK6"/>
    <mergeCell ref="BL4:BL6"/>
    <mergeCell ref="BM4:BM6"/>
    <mergeCell ref="BZ4:BZ6"/>
    <mergeCell ref="CA4:CA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GP4:GP6"/>
    <mergeCell ref="GQ4:GQ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HZ4:HZ6"/>
    <mergeCell ref="E5:G5"/>
    <mergeCell ref="H5:N5"/>
    <mergeCell ref="O5:Q5"/>
    <mergeCell ref="HT4:HT6"/>
    <mergeCell ref="HU4:HU6"/>
    <mergeCell ref="HV4:HV6"/>
    <mergeCell ref="HW4:HW6"/>
    <mergeCell ref="HX4:HX6"/>
    <mergeCell ref="HY4:HY6"/>
    <mergeCell ref="HN4:HN6"/>
    <mergeCell ref="HO4:HO6"/>
    <mergeCell ref="HP4:HP6"/>
    <mergeCell ref="HQ4:HQ6"/>
    <mergeCell ref="HR4:HR6"/>
    <mergeCell ref="HS4:HS6"/>
    <mergeCell ref="HH4:HH6"/>
    <mergeCell ref="HI4:HI6"/>
    <mergeCell ref="HJ4:HJ6"/>
    <mergeCell ref="HK4:HK6"/>
    <mergeCell ref="HL4:HL6"/>
    <mergeCell ref="HM4:HM6"/>
    <mergeCell ref="HB4:HB6"/>
    <mergeCell ref="HC4:HC6"/>
    <mergeCell ref="A27:D27"/>
    <mergeCell ref="N33:O33"/>
    <mergeCell ref="P33:Q33"/>
    <mergeCell ref="N34:Q34"/>
    <mergeCell ref="E14:I14"/>
    <mergeCell ref="J14:L14"/>
    <mergeCell ref="M14:O14"/>
    <mergeCell ref="P14:Q14"/>
    <mergeCell ref="U14:AU14"/>
  </mergeCells>
  <conditionalFormatting sqref="D8">
    <cfRule type="duplicateValues" dxfId="426" priority="10"/>
  </conditionalFormatting>
  <conditionalFormatting sqref="O7">
    <cfRule type="duplicateValues" dxfId="425" priority="9"/>
  </conditionalFormatting>
  <conditionalFormatting sqref="O8">
    <cfRule type="duplicateValues" dxfId="424" priority="8"/>
  </conditionalFormatting>
  <conditionalFormatting sqref="O10">
    <cfRule type="duplicateValues" dxfId="423" priority="7"/>
  </conditionalFormatting>
  <conditionalFormatting sqref="T16:AU26">
    <cfRule type="cellIs" dxfId="422" priority="4" operator="equal">
      <formula>0</formula>
    </cfRule>
  </conditionalFormatting>
  <conditionalFormatting sqref="AU16:AU25">
    <cfRule type="cellIs" dxfId="421" priority="3" operator="lessThan">
      <formula>0</formula>
    </cfRule>
  </conditionalFormatting>
  <conditionalFormatting sqref="AV16:AV25">
    <cfRule type="cellIs" dxfId="420" priority="1" operator="lessThan">
      <formula>0</formula>
    </cfRule>
    <cfRule type="cellIs" dxfId="419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</sheetPr>
  <dimension ref="A1:HO37"/>
  <sheetViews>
    <sheetView view="pageBreakPreview" topLeftCell="A13" zoomScaleNormal="95" zoomScaleSheetLayoutView="100" workbookViewId="0">
      <pane xSplit="4" topLeftCell="O1" activePane="topRight" state="frozen"/>
      <selection activeCell="AP8" sqref="AP8"/>
      <selection pane="topRight" activeCell="V15" sqref="V15:AF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.5703125" style="1" customWidth="1"/>
    <col min="27" max="27" width="6" style="1" customWidth="1"/>
    <col min="28" max="28" width="5.5703125" style="1" customWidth="1"/>
    <col min="29" max="32" width="4.5703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I2" s="80">
        <v>250</v>
      </c>
      <c r="AJ2" s="80">
        <f>D8</f>
        <v>0</v>
      </c>
      <c r="AK2" s="80">
        <f>O10</f>
        <v>0</v>
      </c>
      <c r="AL2" s="80">
        <f>O9</f>
        <v>0</v>
      </c>
      <c r="AM2" s="82">
        <f>O7</f>
        <v>0</v>
      </c>
      <c r="AN2" s="83">
        <f>IFERROR(VLOOKUP(AN1,$B$16:$AH$26,$S$13,FALSE),0)</f>
        <v>0</v>
      </c>
      <c r="AO2" s="84">
        <f>IFERROR(VLOOKUP(AN1,$B$16:$AH$26,$M$13,FALSE),0)</f>
        <v>0</v>
      </c>
      <c r="AP2" s="84">
        <f>IFERROR(VLOOKUP(AN1,$B$16:$AH$26,$T$13,FALSE),0)</f>
        <v>0</v>
      </c>
      <c r="AQ2" s="84">
        <f>IFERROR(VLOOKUP(AN1,$B$16:$AH$26,$N$13,FALSE),0)</f>
        <v>0</v>
      </c>
      <c r="AR2" s="84">
        <f>IFERROR(VLOOKUP(AN1,$B$16:$AH$26,$O$13,FALSE),0)</f>
        <v>0</v>
      </c>
      <c r="AS2" s="84">
        <f>IFERROR(VLOOKUP(AN1,$B$16:$AH$26,$P$13,FALSE),0)</f>
        <v>0</v>
      </c>
      <c r="AT2" s="85">
        <f>IFERROR(VLOOKUP(AN1,$B$16:$AH$26,$Q$13,FALSE),0)</f>
        <v>0</v>
      </c>
      <c r="AU2" s="83">
        <f>IFERROR(VLOOKUP(AU1,$B$16:$AH$26,$S$13,FALSE),0)</f>
        <v>0</v>
      </c>
      <c r="AV2" s="84">
        <f>IFERROR(VLOOKUP(AU1,$B$16:$AH$26,$M$13,FALSE),0)</f>
        <v>0</v>
      </c>
      <c r="AW2" s="84">
        <f>IFERROR(VLOOKUP(AU1,$B$16:$AH$26,$T$13,FALSE),0)</f>
        <v>0</v>
      </c>
      <c r="AX2" s="84">
        <f>IFERROR(VLOOKUP(AU1,$B$16:$AH$26,$N$13,FALSE),0)</f>
        <v>0</v>
      </c>
      <c r="AY2" s="84">
        <f>IFERROR(VLOOKUP(AU1,$B$16:$AH$26,$O$13,FALSE),0)</f>
        <v>0</v>
      </c>
      <c r="AZ2" s="84">
        <f>IFERROR(VLOOKUP(AU1,$B$16:$AH$26,$P$13,FALSE),0)</f>
        <v>0</v>
      </c>
      <c r="BA2" s="85">
        <f>IFERROR(VLOOKUP(AU1,$B$16:$AH$26,$Q$13,FALSE),0)</f>
        <v>0</v>
      </c>
      <c r="BB2" s="83">
        <f>IFERROR(VLOOKUP(BB1,$B$16:$AH$26,$S$13,FALSE),0)</f>
        <v>0</v>
      </c>
      <c r="BC2" s="84">
        <f>IFERROR(VLOOKUP(BB1,$B$16:$AH$26,$M$13,FALSE),0)</f>
        <v>0</v>
      </c>
      <c r="BD2" s="84">
        <f>IFERROR(VLOOKUP(BB1,$B$16:$AH$26,$T$13,FALSE),0)</f>
        <v>0</v>
      </c>
      <c r="BE2" s="84">
        <f>IFERROR(VLOOKUP(BB1,$B$16:$AH$26,$N$13,FALSE),0)</f>
        <v>0</v>
      </c>
      <c r="BF2" s="84">
        <f>IFERROR(VLOOKUP(BB1,$B$16:$AH$26,$O$13,FALSE),0)</f>
        <v>0</v>
      </c>
      <c r="BG2" s="84">
        <f>IFERROR(VLOOKUP(BB1,$B$16:$AH$26,$P$13,FALSE),0)</f>
        <v>0</v>
      </c>
      <c r="BH2" s="85">
        <f>IFERROR(VLOOKUP(BB1,$B$16:$AH$26,$Q$13,FALSE),0)</f>
        <v>0</v>
      </c>
      <c r="BI2" s="83">
        <f>IFERROR(VLOOKUP(BI1,$B$16:$AH$26,$S$13,FALSE),0)</f>
        <v>0</v>
      </c>
      <c r="BJ2" s="84">
        <f>IFERROR(VLOOKUP(BI1,$B$16:$AH$26,$M$13,FALSE),0)</f>
        <v>0</v>
      </c>
      <c r="BK2" s="84">
        <f>IFERROR(VLOOKUP(BI1,$B$16:$AH$26,$T$13,FALSE),0)</f>
        <v>0</v>
      </c>
      <c r="BL2" s="84">
        <f>IFERROR(VLOOKUP(BI1,$B$16:$AH$26,$N$13,FALSE),0)</f>
        <v>0</v>
      </c>
      <c r="BM2" s="84">
        <f>IFERROR(VLOOKUP(BI1,$B$16:$AH$26,$O$13,FALSE),0)</f>
        <v>0</v>
      </c>
      <c r="BN2" s="84">
        <f>IFERROR(VLOOKUP(BI1,$B$16:$AH$26,$P$13,FALSE),0)</f>
        <v>0</v>
      </c>
      <c r="BO2" s="85">
        <f>IFERROR(VLOOKUP(BI1,$B$16:$AH$26,$Q$13,FALSE),0)</f>
        <v>0</v>
      </c>
      <c r="BP2" s="83">
        <f>IFERROR(VLOOKUP(BP1,$B$16:$AH$26,$S$13,FALSE),0)</f>
        <v>0</v>
      </c>
      <c r="BQ2" s="84">
        <f>IFERROR(VLOOKUP(BP1,$B$16:$AH$26,$M$13,FALSE),0)</f>
        <v>0</v>
      </c>
      <c r="BR2" s="84">
        <f>IFERROR(VLOOKUP(BP1,$B$16:$AH$26,$T$13,FALSE),0)</f>
        <v>0</v>
      </c>
      <c r="BS2" s="84">
        <f>IFERROR(VLOOKUP(BP1,$B$16:$AH$26,$N$13,FALSE),0)</f>
        <v>0</v>
      </c>
      <c r="BT2" s="84">
        <f>IFERROR(VLOOKUP(BP1,$B$16:$AH$26,$O$13,FALSE),0)</f>
        <v>0</v>
      </c>
      <c r="BU2" s="84">
        <f>IFERROR(VLOOKUP(BP1,$B$16:$AH$26,$P$13,FALSE),0)</f>
        <v>0</v>
      </c>
      <c r="BV2" s="85">
        <f>IFERROR(VLOOKUP(BP1,$B$16:$AH$26,$Q$13,FALSE),0)</f>
        <v>0</v>
      </c>
      <c r="BW2" s="83">
        <f>IFERROR(VLOOKUP(BW1,$B$16:$AH$26,$S$13,FALSE),0)</f>
        <v>0</v>
      </c>
      <c r="BX2" s="84">
        <f>IFERROR(VLOOKUP(BW1,$B$16:$AH$26,$M$13,FALSE),0)</f>
        <v>0</v>
      </c>
      <c r="BY2" s="84">
        <f>IFERROR(VLOOKUP(BW1,$B$16:$AH$26,$T$13,FALSE),0)</f>
        <v>0</v>
      </c>
      <c r="BZ2" s="84">
        <f>IFERROR(VLOOKUP(BW1,$B$16:$AH$26,$N$13,FALSE),0)</f>
        <v>0</v>
      </c>
      <c r="CA2" s="84">
        <f>IFERROR(VLOOKUP(BW1,$B$16:$AH$26,$O$13,FALSE),0)</f>
        <v>0</v>
      </c>
      <c r="CB2" s="84">
        <f>IFERROR(VLOOKUP(BW1,$B$16:$AH$26,$P$13,FALSE),0)</f>
        <v>0</v>
      </c>
      <c r="CC2" s="85">
        <f>IFERROR(VLOOKUP(BW1,$B$16:$AH$26,$Q$13,FALSE),0)</f>
        <v>0</v>
      </c>
      <c r="CD2" s="83">
        <f>IFERROR(VLOOKUP(CD1,$B$16:$AH$26,$S$13,FALSE),0)</f>
        <v>0</v>
      </c>
      <c r="CE2" s="84">
        <f>IFERROR(VLOOKUP(CD1,$B$16:$AH$26,$M$13,FALSE),0)</f>
        <v>0</v>
      </c>
      <c r="CF2" s="84">
        <f>IFERROR(VLOOKUP(CD1,$B$16:$AH$26,$T$13,FALSE),0)</f>
        <v>0</v>
      </c>
      <c r="CG2" s="84">
        <f>IFERROR(VLOOKUP(CD1,$B$16:$AH$26,$N$13,FALSE),0)</f>
        <v>0</v>
      </c>
      <c r="CH2" s="84">
        <f>IFERROR(VLOOKUP(CD1,$B$16:$AH$26,$O$13,FALSE),0)</f>
        <v>0</v>
      </c>
      <c r="CI2" s="84">
        <f>IFERROR(VLOOKUP(CD1,$B$16:$AH$26,$P$13,FALSE),0)</f>
        <v>0</v>
      </c>
      <c r="CJ2" s="85">
        <f>IFERROR(VLOOKUP(CD1,$B$16:$AH$26,$Q$13,FALSE),0)</f>
        <v>0</v>
      </c>
      <c r="CK2" s="83">
        <f>IFERROR(VLOOKUP(CK1,$B$16:$AH$26,$S$13,FALSE),0)</f>
        <v>0</v>
      </c>
      <c r="CL2" s="84">
        <f>IFERROR(VLOOKUP(CK1,$B$16:$AH$26,$M$13,FALSE),0)</f>
        <v>0</v>
      </c>
      <c r="CM2" s="84">
        <f>IFERROR(VLOOKUP(CK1,$B$16:$AH$26,$T$13,FALSE),0)</f>
        <v>0</v>
      </c>
      <c r="CN2" s="84">
        <f>IFERROR(VLOOKUP(CK1,$B$16:$AH$26,$N$13,FALSE),0)</f>
        <v>0</v>
      </c>
      <c r="CO2" s="84">
        <f>IFERROR(VLOOKUP(CK1,$B$16:$AH$26,$O$13,FALSE),0)</f>
        <v>0</v>
      </c>
      <c r="CP2" s="84">
        <f>IFERROR(VLOOKUP(CK1,$B$16:$AH$26,$P$13,FALSE),0)</f>
        <v>0</v>
      </c>
      <c r="CQ2" s="85">
        <f>IFERROR(VLOOKUP(CK1,$B$16:$AH$26,$Q$13,FALSE),0)</f>
        <v>0</v>
      </c>
      <c r="CR2" s="83">
        <f>IFERROR(VLOOKUP(CR1,$B$16:$AH$26,$S$13,FALSE),0)</f>
        <v>0</v>
      </c>
      <c r="CS2" s="84">
        <f>IFERROR(VLOOKUP(CR1,$B$16:$AH$26,$M$13,FALSE),0)</f>
        <v>0</v>
      </c>
      <c r="CT2" s="84">
        <f>IFERROR(VLOOKUP(CR1,$B$16:$AH$26,$T$13,FALSE),0)</f>
        <v>0</v>
      </c>
      <c r="CU2" s="84">
        <f>IFERROR(VLOOKUP(CR1,$B$16:$AH$26,$N$13,FALSE),0)</f>
        <v>0</v>
      </c>
      <c r="CV2" s="84">
        <f>IFERROR(VLOOKUP(CR1,$B$16:$AH$26,$O$13,FALSE),0)</f>
        <v>0</v>
      </c>
      <c r="CW2" s="84">
        <f>IFERROR(VLOOKUP(CR1,$B$16:$AH$26,$P$13,FALSE),0)</f>
        <v>0</v>
      </c>
      <c r="CX2" s="85">
        <f>IFERROR(VLOOKUP(CR1,$B$16:$AH$26,$Q$13,FALSE),0)</f>
        <v>0</v>
      </c>
      <c r="CY2" s="83">
        <f>IFERROR(VLOOKUP(CY1,$B$16:$AH$26,$S$13,FALSE),0)</f>
        <v>0</v>
      </c>
      <c r="CZ2" s="84">
        <f>IFERROR(VLOOKUP(CY1,$B$16:$AH$26,$M$13,FALSE),0)</f>
        <v>0</v>
      </c>
      <c r="DA2" s="84">
        <f>IFERROR(VLOOKUP(CY1,$B$16:$AH$26,$T$13,FALSE),0)</f>
        <v>0</v>
      </c>
      <c r="DB2" s="84">
        <f>IFERROR(VLOOKUP(CY1,$B$16:$AH$26,$N$13,FALSE),0)</f>
        <v>0</v>
      </c>
      <c r="DC2" s="84">
        <f>IFERROR(VLOOKUP(CY1,$B$16:$AH$26,$O$13,FALSE),0)</f>
        <v>0</v>
      </c>
      <c r="DD2" s="84">
        <f>IFERROR(VLOOKUP(CY1,$B$16:$AH$26,$P$13,FALSE),0)</f>
        <v>0</v>
      </c>
      <c r="DE2" s="85">
        <f>IFERROR(VLOOKUP(CY1,$B$16:$AH$26,$Q$13,FALSE),0)</f>
        <v>0</v>
      </c>
      <c r="DF2" s="83">
        <f>IFERROR(VLOOKUP(DF1,$B$16:$AH$26,$S$13,FALSE),0)</f>
        <v>0</v>
      </c>
      <c r="DG2" s="84">
        <f>IFERROR(VLOOKUP(DF1,$B$16:$AH$26,$M$13,FALSE),0)</f>
        <v>0</v>
      </c>
      <c r="DH2" s="84">
        <f>IFERROR(VLOOKUP(DF1,$B$16:$AH$26,$T$13,FALSE),0)</f>
        <v>0</v>
      </c>
      <c r="DI2" s="84">
        <f>IFERROR(VLOOKUP(DF1,$B$16:$AH$26,$N$13,FALSE),0)</f>
        <v>0</v>
      </c>
      <c r="DJ2" s="84">
        <f>IFERROR(VLOOKUP(DF1,$B$16:$AH$26,$O$13,FALSE),0)</f>
        <v>0</v>
      </c>
      <c r="DK2" s="84">
        <f>IFERROR(VLOOKUP(DF1,$B$16:$AH$26,$P$13,FALSE),0)</f>
        <v>0</v>
      </c>
      <c r="DL2" s="85">
        <f>IFERROR(VLOOKUP(DF1,$B$16:$AH$26,$Q$13,FALSE),0)</f>
        <v>0</v>
      </c>
      <c r="DM2" s="83">
        <f>IFERROR(VLOOKUP(DM1,$B$16:$AH$26,$S$13,FALSE),0)</f>
        <v>0</v>
      </c>
      <c r="DN2" s="84">
        <f>IFERROR(VLOOKUP(DM1,$B$16:$AH$26,$M$13,FALSE),0)</f>
        <v>0</v>
      </c>
      <c r="DO2" s="84">
        <f>IFERROR(VLOOKUP(DM1,$B$16:$AH$26,$T$13,FALSE),0)</f>
        <v>0</v>
      </c>
      <c r="DP2" s="84">
        <f>IFERROR(VLOOKUP(DM1,$B$16:$AH$26,$N$13,FALSE),0)</f>
        <v>0</v>
      </c>
      <c r="DQ2" s="84">
        <f>IFERROR(VLOOKUP(DM1,$B$16:$AH$26,$O$13,FALSE),0)</f>
        <v>0</v>
      </c>
      <c r="DR2" s="84">
        <f>IFERROR(VLOOKUP(DM1,$B$16:$AH$26,$P$13,FALSE),0)</f>
        <v>0</v>
      </c>
      <c r="DS2" s="85">
        <f>IFERROR(VLOOKUP(DM1,$B$16:$AH$26,$Q$13,FALSE),0)</f>
        <v>0</v>
      </c>
      <c r="DT2" s="83">
        <f>IFERROR(VLOOKUP(DT1,$B$16:$AH$26,$S$13,FALSE),0)</f>
        <v>0</v>
      </c>
      <c r="DU2" s="84">
        <f>IFERROR(VLOOKUP(DT1,$B$16:$AH$26,$M$13,FALSE),0)</f>
        <v>0</v>
      </c>
      <c r="DV2" s="84">
        <f>IFERROR(VLOOKUP(DT1,$B$16:$AH$26,$T$13,FALSE),0)</f>
        <v>0</v>
      </c>
      <c r="DW2" s="84">
        <f>IFERROR(VLOOKUP(DT1,$B$16:$AH$26,$N$13,FALSE),0)</f>
        <v>0</v>
      </c>
      <c r="DX2" s="84">
        <f>IFERROR(VLOOKUP(DT1,$B$16:$AH$26,$O$13,FALSE),0)</f>
        <v>0</v>
      </c>
      <c r="DY2" s="84">
        <f>IFERROR(VLOOKUP(DT1,$B$16:$AH$26,$P$13,FALSE),0)</f>
        <v>0</v>
      </c>
      <c r="DZ2" s="85">
        <f>IFERROR(VLOOKUP(DT1,$B$16:$AH$26,$Q$13,FALSE),0)</f>
        <v>0</v>
      </c>
      <c r="EA2" s="83">
        <f>IFERROR(VLOOKUP(EA1,$B$16:$AH$26,$S$13,FALSE),0)</f>
        <v>0</v>
      </c>
      <c r="EB2" s="84">
        <f>IFERROR(VLOOKUP(EA1,$B$16:$AH$26,$M$13,FALSE),0)</f>
        <v>0</v>
      </c>
      <c r="EC2" s="84">
        <f>IFERROR(VLOOKUP(EA1,$B$16:$AH$26,$T$13,FALSE),0)</f>
        <v>0</v>
      </c>
      <c r="ED2" s="84">
        <f>IFERROR(VLOOKUP(EA1,$B$16:$AH$26,$N$13,FALSE),0)</f>
        <v>0</v>
      </c>
      <c r="EE2" s="84">
        <f>IFERROR(VLOOKUP(EA1,$B$16:$AH$26,$O$13,FALSE),0)</f>
        <v>0</v>
      </c>
      <c r="EF2" s="84">
        <f>IFERROR(VLOOKUP(EA1,$B$16:$AH$26,$P$13,FALSE),0)</f>
        <v>0</v>
      </c>
      <c r="EG2" s="85">
        <f>IFERROR(VLOOKUP(EA1,$B$16:$AH$26,$Q$13,FALSE),0)</f>
        <v>0</v>
      </c>
      <c r="EH2" s="83">
        <f>IFERROR(VLOOKUP(EH1,$B$16:$AH$26,$S$13,FALSE),0)</f>
        <v>0</v>
      </c>
      <c r="EI2" s="84">
        <f>IFERROR(VLOOKUP(EH1,$B$16:$AH$26,$M$13,FALSE),0)</f>
        <v>0</v>
      </c>
      <c r="EJ2" s="84">
        <f>IFERROR(VLOOKUP(EH1,$B$16:$AH$26,$T$13,FALSE),0)</f>
        <v>0</v>
      </c>
      <c r="EK2" s="84">
        <f>IFERROR(VLOOKUP(EH1,$B$16:$AH$26,$N$13,FALSE),0)</f>
        <v>0</v>
      </c>
      <c r="EL2" s="84">
        <f>IFERROR(VLOOKUP(EH1,$B$16:$AH$26,$O$13,FALSE),0)</f>
        <v>0</v>
      </c>
      <c r="EM2" s="84">
        <f>IFERROR(VLOOKUP(EH1,$B$16:$AH$26,$P$13,FALSE),0)</f>
        <v>0</v>
      </c>
      <c r="EN2" s="85">
        <f>IFERROR(VLOOKUP(EH1,$B$16:$AH$26,$Q$13,FALSE),0)</f>
        <v>0</v>
      </c>
      <c r="EO2" s="83">
        <f>IFERROR(VLOOKUP(EO1,$B$16:$AH$26,$S$13,FALSE),0)</f>
        <v>0</v>
      </c>
      <c r="EP2" s="84">
        <f>IFERROR(VLOOKUP(EO1,$B$16:$AH$26,$M$13,FALSE),0)</f>
        <v>0</v>
      </c>
      <c r="EQ2" s="84">
        <f>IFERROR(VLOOKUP(EO1,$B$16:$AH$26,$T$13,FALSE),0)</f>
        <v>0</v>
      </c>
      <c r="ER2" s="84">
        <f>IFERROR(VLOOKUP(EO1,$B$16:$AH$26,$N$13,FALSE),0)</f>
        <v>0</v>
      </c>
      <c r="ES2" s="84">
        <f>IFERROR(VLOOKUP(EO1,$B$16:$AH$26,$O$13,FALSE),0)</f>
        <v>0</v>
      </c>
      <c r="ET2" s="84">
        <f>IFERROR(VLOOKUP(EO1,$B$16:$AH$26,$P$13,FALSE),0)</f>
        <v>0</v>
      </c>
      <c r="EU2" s="85">
        <f>IFERROR(VLOOKUP(EO1,$B$16:$AH$26,$Q$13,FALSE),0)</f>
        <v>0</v>
      </c>
      <c r="EV2" s="83">
        <f>IFERROR(VLOOKUP(EV1,$B$16:$AH$26,$S$13,FALSE),0)</f>
        <v>0</v>
      </c>
      <c r="EW2" s="84">
        <f>IFERROR(VLOOKUP(EV1,$B$16:$AH$26,$M$13,FALSE),0)</f>
        <v>0</v>
      </c>
      <c r="EX2" s="84">
        <f>IFERROR(VLOOKUP(EV1,$B$16:$AH$26,$T$13,FALSE),0)</f>
        <v>0</v>
      </c>
      <c r="EY2" s="84">
        <f>IFERROR(VLOOKUP(EV1,$B$16:$AH$26,$N$13,FALSE),0)</f>
        <v>0</v>
      </c>
      <c r="EZ2" s="84">
        <f>IFERROR(VLOOKUP(EV1,$B$16:$AH$26,$O$13,FALSE),0)</f>
        <v>0</v>
      </c>
      <c r="FA2" s="84">
        <f>IFERROR(VLOOKUP(EV1,$B$16:$AH$26,$P$13,FALSE),0)</f>
        <v>0</v>
      </c>
      <c r="FB2" s="85">
        <f>IFERROR(VLOOKUP(EV1,$B$16:$AH$26,$Q$13,FALSE),0)</f>
        <v>0</v>
      </c>
      <c r="FC2" s="83">
        <f>IFERROR(VLOOKUP(FC1,$B$16:$AH$26,$S$13,FALSE),0)</f>
        <v>0</v>
      </c>
      <c r="FD2" s="84">
        <f>IFERROR(VLOOKUP(FC1,$B$16:$AH$26,$M$13,FALSE),0)</f>
        <v>0</v>
      </c>
      <c r="FE2" s="84">
        <f>IFERROR(VLOOKUP(FC1,$B$16:$AH$26,$T$13,FALSE),0)</f>
        <v>0</v>
      </c>
      <c r="FF2" s="84">
        <f>IFERROR(VLOOKUP(FC1,$B$16:$AH$26,$N$13,FALSE),0)</f>
        <v>0</v>
      </c>
      <c r="FG2" s="84">
        <f>IFERROR(VLOOKUP(FC1,$B$16:$AH$26,$O$13,FALSE),0)</f>
        <v>0</v>
      </c>
      <c r="FH2" s="84">
        <f>IFERROR(VLOOKUP(FC1,$B$16:$AH$26,$P$13,FALSE),0)</f>
        <v>0</v>
      </c>
      <c r="FI2" s="85">
        <f>IFERROR(VLOOKUP(FC1,$B$16:$AH$26,$Q$13,FALSE),0)</f>
        <v>0</v>
      </c>
      <c r="FJ2" s="83">
        <f>IFERROR(VLOOKUP(FJ1,$B$16:$AH$26,$S$13,FALSE),0)</f>
        <v>0</v>
      </c>
      <c r="FK2" s="84">
        <f>IFERROR(VLOOKUP(FJ1,$B$16:$AH$26,$M$13,FALSE),0)</f>
        <v>0</v>
      </c>
      <c r="FL2" s="84">
        <f>IFERROR(VLOOKUP(FJ1,$B$16:$AH$26,$T$13,FALSE),0)</f>
        <v>0</v>
      </c>
      <c r="FM2" s="84">
        <f>IFERROR(VLOOKUP(FJ1,$B$16:$AH$26,$N$13,FALSE),0)</f>
        <v>0</v>
      </c>
      <c r="FN2" s="84">
        <f>IFERROR(VLOOKUP(FJ1,$B$16:$AH$26,$O$13,FALSE),0)</f>
        <v>0</v>
      </c>
      <c r="FO2" s="84">
        <f>IFERROR(VLOOKUP(FJ1,$B$16:$AH$26,$P$13,FALSE),0)</f>
        <v>0</v>
      </c>
      <c r="FP2" s="85">
        <f>IFERROR(VLOOKUP(FJ1,$B$16:$AH$26,$Q$13,FALSE),0)</f>
        <v>0</v>
      </c>
      <c r="FQ2" s="83">
        <f>IFERROR(VLOOKUP(FQ1,$B$16:$AH$26,$S$13,FALSE),0)</f>
        <v>0</v>
      </c>
      <c r="FR2" s="84">
        <f>IFERROR(VLOOKUP(FQ1,$B$16:$AH$26,$M$13,FALSE),0)</f>
        <v>0</v>
      </c>
      <c r="FS2" s="84">
        <f>IFERROR(VLOOKUP(FQ1,$B$16:$AH$26,$T$13,FALSE),0)</f>
        <v>0</v>
      </c>
      <c r="FT2" s="84">
        <f>IFERROR(VLOOKUP(FQ1,$B$16:$AH$26,$N$13,FALSE),0)</f>
        <v>0</v>
      </c>
      <c r="FU2" s="84">
        <f>IFERROR(VLOOKUP(FQ1,$B$16:$AH$26,$O$13,FALSE),0)</f>
        <v>0</v>
      </c>
      <c r="FV2" s="84">
        <f>IFERROR(VLOOKUP(FQ1,$B$16:$AH$26,$P$13,FALSE),0)</f>
        <v>0</v>
      </c>
      <c r="FW2" s="85">
        <f>IFERROR(VLOOKUP(FQ1,$B$16:$AH$26,$Q$13,FALSE),0)</f>
        <v>0</v>
      </c>
      <c r="FX2" s="83">
        <f>IFERROR(VLOOKUP(FX1,$B$16:$AH$26,$S$13,FALSE),0)</f>
        <v>0</v>
      </c>
      <c r="FY2" s="84">
        <f>IFERROR(VLOOKUP(FX1,$B$16:$AH$26,$M$13,FALSE),0)</f>
        <v>0</v>
      </c>
      <c r="FZ2" s="84">
        <f>IFERROR(VLOOKUP(FX1,$B$16:$AH$26,$T$13,FALSE),0)</f>
        <v>0</v>
      </c>
      <c r="GA2" s="84">
        <f>IFERROR(VLOOKUP(FX1,$B$16:$AH$26,$N$13,FALSE),0)</f>
        <v>0</v>
      </c>
      <c r="GB2" s="84">
        <f>IFERROR(VLOOKUP(FX1,$B$16:$AH$26,$O$13,FALSE),0)</f>
        <v>0</v>
      </c>
      <c r="GC2" s="84">
        <f>IFERROR(VLOOKUP(FX1,$B$16:$AH$26,$P$13,FALSE),0)</f>
        <v>0</v>
      </c>
      <c r="GD2" s="85">
        <f>IFERROR(VLOOKUP(FX1,$B$16:$AH$26,$Q$13,FALSE),0)</f>
        <v>0</v>
      </c>
      <c r="GE2" s="83">
        <f>IFERROR(VLOOKUP(GE1,$B$16:$AH$26,$S$13,FALSE),0)</f>
        <v>0</v>
      </c>
      <c r="GF2" s="84">
        <f>IFERROR(VLOOKUP(GE1,$B$16:$AH$26,$M$13,FALSE),0)</f>
        <v>0</v>
      </c>
      <c r="GG2" s="84">
        <f>IFERROR(VLOOKUP(GE1,$B$16:$AH$26,$T$13,FALSE),0)</f>
        <v>0</v>
      </c>
      <c r="GH2" s="84">
        <f>IFERROR(VLOOKUP(GE1,$B$16:$AH$26,$N$13,FALSE),0)</f>
        <v>0</v>
      </c>
      <c r="GI2" s="84">
        <f>IFERROR(VLOOKUP(GE1,$B$16:$AH$26,$O$13,FALSE),0)</f>
        <v>0</v>
      </c>
      <c r="GJ2" s="84">
        <f>IFERROR(VLOOKUP(GE1,$B$16:$AH$26,$P$13,FALSE),0)</f>
        <v>0</v>
      </c>
      <c r="GK2" s="85">
        <f>IFERROR(VLOOKUP(GE1,$B$16:$AH$26,$Q$13,FALSE),0)</f>
        <v>0</v>
      </c>
      <c r="GL2" s="83">
        <f>IFERROR(VLOOKUP(GL1,$B$16:$AH$26,$S$13,FALSE),0)</f>
        <v>0</v>
      </c>
      <c r="GM2" s="84">
        <f>IFERROR(VLOOKUP(GL1,$B$16:$AH$26,$M$13,FALSE),0)</f>
        <v>0</v>
      </c>
      <c r="GN2" s="84">
        <f>IFERROR(VLOOKUP(GL1,$B$16:$AH$26,$T$13,FALSE),0)</f>
        <v>0</v>
      </c>
      <c r="GO2" s="84">
        <f>IFERROR(VLOOKUP(GL1,$B$16:$AH$26,$N$13,FALSE),0)</f>
        <v>0</v>
      </c>
      <c r="GP2" s="84">
        <f>IFERROR(VLOOKUP(GL1,$B$16:$AH$26,$O$13,FALSE),0)</f>
        <v>0</v>
      </c>
      <c r="GQ2" s="84">
        <f>IFERROR(VLOOKUP(GL1,$B$16:$AH$26,$P$13,FALSE),0)</f>
        <v>0</v>
      </c>
      <c r="GR2" s="85">
        <f>IFERROR(VLOOKUP(GL1,$B$16:$AH$26,$Q$13,FALSE),0)</f>
        <v>0</v>
      </c>
      <c r="GS2" s="83">
        <f>IFERROR(VLOOKUP(GS1,$B$16:$AH$26,$S$13,FALSE),0)</f>
        <v>0</v>
      </c>
      <c r="GT2" s="84">
        <f>IFERROR(VLOOKUP(GS1,$B$16:$AH$26,$M$13,FALSE),0)</f>
        <v>0</v>
      </c>
      <c r="GU2" s="84">
        <f>IFERROR(VLOOKUP(GS1,$B$16:$AH$26,$T$13,FALSE),0)</f>
        <v>0</v>
      </c>
      <c r="GV2" s="84">
        <f>IFERROR(VLOOKUP(GS1,$B$16:$AH$26,$N$13,FALSE),0)</f>
        <v>0</v>
      </c>
      <c r="GW2" s="84">
        <f>IFERROR(VLOOKUP(GS1,$B$16:$AH$26,$O$13,FALSE),0)</f>
        <v>0</v>
      </c>
      <c r="GX2" s="84">
        <f>IFERROR(VLOOKUP(GS1,$B$16:$AH$26,$P$13,FALSE),0)</f>
        <v>0</v>
      </c>
      <c r="GY2" s="85">
        <f>IFERROR(VLOOKUP(GS1,$B$16:$AH$26,$Q$13,FALSE),0)</f>
        <v>0</v>
      </c>
      <c r="GZ2" s="83">
        <f>IFERROR(VLOOKUP(GZ1,$B$16:$AH$26,$S$13,FALSE),0)</f>
        <v>0</v>
      </c>
      <c r="HA2" s="84">
        <f>IFERROR(VLOOKUP(GZ1,$B$16:$AH$26,$M$13,FALSE),0)</f>
        <v>0</v>
      </c>
      <c r="HB2" s="84">
        <f>IFERROR(VLOOKUP(GZ1,$B$16:$AH$26,$T$13,FALSE),0)</f>
        <v>0</v>
      </c>
      <c r="HC2" s="84">
        <f>IFERROR(VLOOKUP(GZ1,$B$16:$AH$26,$N$13,FALSE),0)</f>
        <v>0</v>
      </c>
      <c r="HD2" s="84">
        <f>IFERROR(VLOOKUP(GZ1,$B$16:$AH$26,$O$13,FALSE),0)</f>
        <v>0</v>
      </c>
      <c r="HE2" s="84">
        <f>IFERROR(VLOOKUP(GZ1,$B$16:$AH$26,$P$13,FALSE),0)</f>
        <v>0</v>
      </c>
      <c r="HF2" s="85">
        <f>IFERROR(VLOOKUP(GZ1,$B$16:$AH$26,$Q$13,FALSE),0)</f>
        <v>0</v>
      </c>
      <c r="HG2" s="83">
        <f>IFERROR(VLOOKUP(HG1,$B$16:$AH$26,$S$13,FALSE),0)</f>
        <v>0</v>
      </c>
      <c r="HH2" s="84">
        <f>IFERROR(VLOOKUP(HG1,$B$16:$AH$26,$M$13,FALSE),0)</f>
        <v>0</v>
      </c>
      <c r="HI2" s="84">
        <f>IFERROR(VLOOKUP(HG1,$B$16:$AH$26,$T$13,FALSE),0)</f>
        <v>0</v>
      </c>
      <c r="HJ2" s="84">
        <f>IFERROR(VLOOKUP(HG1,$B$16:$AH$26,$N$13,FALSE),0)</f>
        <v>0</v>
      </c>
      <c r="HK2" s="84">
        <f>IFERROR(VLOOKUP(HG1,$B$16:$AH$26,$O$13,FALSE),0)</f>
        <v>0</v>
      </c>
      <c r="HL2" s="84">
        <f>IFERROR(VLOOKUP(HG1,$B$16:$AH$26,$P$13,FALSE),0)</f>
        <v>0</v>
      </c>
      <c r="HM2" s="85">
        <f>IFERROR(VLOOKUP(HG1,$B$16:$AH$26,$Q$13,FALSE),0)</f>
        <v>0</v>
      </c>
      <c r="HN2" s="80"/>
      <c r="HO2" s="80"/>
    </row>
    <row r="3" spans="1:223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AI7" s="80">
        <v>250</v>
      </c>
      <c r="AM7" s="67">
        <f>MATCH("SUBTOTAL SALIDA DE ALMACEN",15:15,0)-1</f>
        <v>32</v>
      </c>
      <c r="AN7" s="1"/>
      <c r="AO7" s="1"/>
      <c r="AP7" s="1"/>
      <c r="AQ7" s="1"/>
      <c r="AR7" s="1">
        <f>IFERROR(VLOOKUP(AN1,$B$16:$AH$25,MATCH("SUBTOTAL SALIDA DE ALMACEN",15:15,0)-1,FALSE),0)</f>
        <v>0</v>
      </c>
      <c r="AS7" s="1"/>
      <c r="AT7" s="1"/>
      <c r="AU7" s="1"/>
      <c r="AV7" s="1"/>
      <c r="AW7" s="1"/>
      <c r="AX7" s="1"/>
      <c r="AY7" s="1">
        <f>IFERROR(VLOOKUP(AU1,$B$16:$AH$25,MATCH("SUBTOTAL SALIDA DE ALMACEN",15:15,0)-1,FALSE),0)</f>
        <v>0</v>
      </c>
      <c r="AZ7" s="1"/>
      <c r="BA7" s="1"/>
      <c r="BB7" s="1"/>
      <c r="BC7" s="1"/>
      <c r="BD7" s="1"/>
      <c r="BE7" s="1"/>
      <c r="BF7" s="1">
        <f>IFERROR(VLOOKUP(BB1,$B$16:$AH$25,MATCH("SUBTOTAL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IFERROR(VLOOKUP(BI1,$B$16:$AH$25,MATCH("SUBTOTAL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IFERROR(VLOOKUP(BP1,$B$16:$AH$25,MATCH("SUBTOTAL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IFERROR(VLOOKUP(BW1,$B$16:$AH$25,MATCH("SUBTOTAL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IFERROR(VLOOKUP(CD1,$B$16:$AH$25,MATCH("SUBTOTAL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IFERROR(VLOOKUP(CK1,$B$16:$AH$25,MATCH("SUBTOTAL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IFERROR(VLOOKUP(CR1,$B$16:$AH$25,MATCH("SUBTOTAL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IFERROR(VLOOKUP(CY1,$B$16:$AH$25,MATCH("SUBTOTAL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IFERROR(VLOOKUP(DF1,$B$16:$AH$25,MATCH("SUBTOTAL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IFERROR(VLOOKUP(DM1,$B$16:$AH$25,MATCH("SUBTOTAL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IFERROR(VLOOKUP(DT1,$B$16:$AH$25,MATCH("SUBTOTAL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IFERROR(VLOOKUP(EA1,$B$16:$AH$25,MATCH("SUBTOTAL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IFERROR(VLOOKUP(EH1,$B$16:$AH$25,MATCH("SUBTOTAL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IFERROR(VLOOKUP(EO1,$B$16:$AH$25,MATCH("SUBTOTAL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IFERROR(VLOOKUP(EV1,$B$16:$AH$25,MATCH("SUBTOTAL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IFERROR(VLOOKUP(FC1,$B$16:$AH$25,MATCH("SUBTOTAL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IFERROR(VLOOKUP(FJ1,$B$16:$AH$25,MATCH("SUBTOTAL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IFERROR(VLOOKUP(FQ1,$B$16:$AH$25,MATCH("SUBTOTAL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IFERROR(VLOOKUP(FX1,$B$16:$AH$25,MATCH("SUBTOTAL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IFERROR(VLOOKUP(GE1,$B$16:$AH$25,MATCH("SUBTOTAL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IFERROR(VLOOKUP(GL1,$B$16:$AH$25,MATCH("SUBTOTAL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IFERROR(VLOOKUP(GS1,$B$16:$AH$25,MATCH("SUBTOTAL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IFERROR(VLOOKUP(GZ1,$B$16:$AH$25,MATCH("SUBTOTAL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IFERROR(VLOOKUP(HG1,$B$16:$AH$25,MATCH("SUBTOTAL SALIDA DE ALMACEN",15:15,0)-1,FALSE),0)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AN8" s="1"/>
      <c r="AO8" s="1"/>
      <c r="AP8" s="1"/>
      <c r="AQ8" s="1"/>
      <c r="AR8" s="1" t="s">
        <v>224</v>
      </c>
      <c r="AS8" s="1"/>
      <c r="AT8" s="1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</row>
    <row r="9" spans="1:223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</row>
    <row r="10" spans="1:223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303">
        <v>44598</v>
      </c>
    </row>
    <row r="11" spans="1:223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</row>
    <row r="12" spans="1:223" x14ac:dyDescent="0.25">
      <c r="A12" s="6" t="s">
        <v>4</v>
      </c>
      <c r="B12" s="6"/>
      <c r="D12" s="92"/>
      <c r="L12" s="10"/>
      <c r="M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Z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/>
      <c r="X13" s="2">
        <f>+V13+1</f>
        <v>22</v>
      </c>
      <c r="Y13" s="2"/>
      <c r="Z13" s="2">
        <f>+X13+1</f>
        <v>23</v>
      </c>
      <c r="AA13" s="2">
        <f t="shared" si="3"/>
        <v>24</v>
      </c>
      <c r="AB13" s="2">
        <f t="shared" si="3"/>
        <v>25</v>
      </c>
      <c r="AC13" s="2">
        <f t="shared" si="3"/>
        <v>26</v>
      </c>
      <c r="AD13" s="2">
        <f t="shared" si="3"/>
        <v>27</v>
      </c>
      <c r="AE13" s="2">
        <f t="shared" si="3"/>
        <v>28</v>
      </c>
      <c r="AF13" s="2">
        <f t="shared" si="3"/>
        <v>29</v>
      </c>
      <c r="AG13" s="2">
        <f t="shared" si="3"/>
        <v>30</v>
      </c>
      <c r="AH13" s="2">
        <f t="shared" si="3"/>
        <v>31</v>
      </c>
      <c r="AI13" s="2">
        <f t="shared" si="3"/>
        <v>32</v>
      </c>
      <c r="AJ13" s="2">
        <f t="shared" si="3"/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</row>
    <row r="14" spans="1:223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0"/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11" t="s">
        <v>16</v>
      </c>
      <c r="AH15" s="11" t="s">
        <v>17</v>
      </c>
      <c r="AI15" s="294" t="s">
        <v>222</v>
      </c>
      <c r="AN15" s="18"/>
      <c r="AO15" s="18"/>
      <c r="AP15" s="18"/>
      <c r="AQ15" s="18"/>
      <c r="AR15" s="18"/>
      <c r="AS15" s="18"/>
      <c r="AT15" s="18"/>
    </row>
    <row r="16" spans="1:223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6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9"/>
      <c r="AC16" s="95"/>
      <c r="AD16" s="14"/>
      <c r="AE16" s="14"/>
      <c r="AF16" s="14"/>
      <c r="AG16" s="17">
        <f t="shared" ref="AG16:AG26" si="5">SUM(V16:AF16)</f>
        <v>0</v>
      </c>
      <c r="AH16" s="17">
        <f t="shared" ref="AH16:AH25" si="6">+U16-AG16</f>
        <v>0</v>
      </c>
      <c r="AI16" s="295">
        <f>AG16-N16</f>
        <v>0</v>
      </c>
      <c r="AN16" s="18"/>
      <c r="AO16" s="18"/>
      <c r="AP16" s="18"/>
      <c r="AQ16" s="18"/>
      <c r="AR16" s="18"/>
      <c r="AS16" s="18"/>
      <c r="AT16" s="18"/>
    </row>
    <row r="17" spans="1:46" s="16" customFormat="1" ht="20.25" customHeight="1" x14ac:dyDescent="0.25">
      <c r="A17" s="58"/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6"/>
      <c r="I17" s="147"/>
      <c r="J17" s="148"/>
      <c r="K17" s="149"/>
      <c r="L17" s="147"/>
      <c r="M17" s="33">
        <f t="shared" si="4"/>
        <v>0</v>
      </c>
      <c r="N17" s="95"/>
      <c r="O17" s="29">
        <f>+SUM(J17:L17)</f>
        <v>0</v>
      </c>
      <c r="P17" s="35">
        <f>IF(N17&gt;M17,N17-O17-M17,0)</f>
        <v>0</v>
      </c>
      <c r="Q17" s="36">
        <f>IF(N17="",0,IF(M17&gt;N17,M17-N17-O17,0))</f>
        <v>0</v>
      </c>
      <c r="S17" s="19"/>
      <c r="T17" s="19">
        <f>S17-M17</f>
        <v>0</v>
      </c>
      <c r="U17" s="15">
        <f>+M17-O17</f>
        <v>0</v>
      </c>
      <c r="V17" s="97"/>
      <c r="W17" s="97"/>
      <c r="X17" s="97"/>
      <c r="Y17" s="97"/>
      <c r="Z17" s="97"/>
      <c r="AA17" s="97"/>
      <c r="AB17" s="99"/>
      <c r="AC17" s="95"/>
      <c r="AD17" s="14"/>
      <c r="AE17" s="14"/>
      <c r="AF17" s="14"/>
      <c r="AG17" s="17">
        <f t="shared" si="5"/>
        <v>0</v>
      </c>
      <c r="AH17" s="19">
        <f t="shared" si="6"/>
        <v>0</v>
      </c>
      <c r="AI17" s="295">
        <f t="shared" ref="AI17:AI25" si="7">AG17-N17</f>
        <v>0</v>
      </c>
      <c r="AN17" s="18"/>
      <c r="AO17" s="18"/>
      <c r="AP17" s="18"/>
      <c r="AQ17" s="18"/>
      <c r="AR17" s="18"/>
      <c r="AS17" s="18"/>
      <c r="AT17" s="18"/>
    </row>
    <row r="18" spans="1:46" s="18" customFormat="1" ht="24" customHeight="1" x14ac:dyDescent="0.25">
      <c r="A18" s="58">
        <v>2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0"/>
      <c r="I18" s="147"/>
      <c r="J18" s="148"/>
      <c r="K18" s="149"/>
      <c r="L18" s="147"/>
      <c r="M18" s="33">
        <f t="shared" si="4"/>
        <v>0</v>
      </c>
      <c r="N18" s="95"/>
      <c r="O18" s="29">
        <f t="shared" ref="O18:O26" si="8">+SUM(J18:L18)</f>
        <v>0</v>
      </c>
      <c r="P18" s="35">
        <f t="shared" ref="P18:P26" si="9">IF(N18&gt;M18,N18-O18-M18,0)</f>
        <v>0</v>
      </c>
      <c r="Q18" s="36">
        <f t="shared" ref="Q18:Q26" si="10">IF(N18="",0,IF(M18&gt;N18,M18-N18-O18,0))</f>
        <v>0</v>
      </c>
      <c r="S18" s="88"/>
      <c r="T18" s="19">
        <f t="shared" ref="T18:T26" si="11">S18-M18</f>
        <v>0</v>
      </c>
      <c r="U18" s="15">
        <f t="shared" ref="U18:U26" si="12">+M18-O18</f>
        <v>0</v>
      </c>
      <c r="V18" s="97"/>
      <c r="W18" s="97"/>
      <c r="X18" s="97"/>
      <c r="Y18" s="97"/>
      <c r="Z18" s="97"/>
      <c r="AA18" s="97"/>
      <c r="AB18" s="95"/>
      <c r="AC18" s="95"/>
      <c r="AD18" s="14"/>
      <c r="AE18" s="14"/>
      <c r="AF18" s="14"/>
      <c r="AG18" s="17">
        <f t="shared" si="5"/>
        <v>0</v>
      </c>
      <c r="AH18" s="19">
        <f t="shared" si="6"/>
        <v>0</v>
      </c>
      <c r="AI18" s="295">
        <f t="shared" si="7"/>
        <v>0</v>
      </c>
    </row>
    <row r="19" spans="1:46" s="18" customFormat="1" ht="21" customHeight="1" x14ac:dyDescent="0.25">
      <c r="A19" s="58">
        <v>3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1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S19" s="88"/>
      <c r="T19" s="19">
        <f t="shared" si="11"/>
        <v>0</v>
      </c>
      <c r="U19" s="15">
        <f t="shared" si="12"/>
        <v>0</v>
      </c>
      <c r="V19" s="95"/>
      <c r="W19" s="95"/>
      <c r="X19" s="97"/>
      <c r="Y19" s="97"/>
      <c r="Z19" s="97"/>
      <c r="AA19" s="97"/>
      <c r="AB19" s="95"/>
      <c r="AC19" s="95"/>
      <c r="AD19" s="14"/>
      <c r="AE19" s="14"/>
      <c r="AF19" s="14"/>
      <c r="AG19" s="17">
        <f t="shared" si="5"/>
        <v>0</v>
      </c>
      <c r="AH19" s="19">
        <f t="shared" si="6"/>
        <v>0</v>
      </c>
      <c r="AI19" s="295">
        <f t="shared" si="7"/>
        <v>0</v>
      </c>
    </row>
    <row r="20" spans="1:46" s="18" customFormat="1" ht="13.35" customHeight="1" x14ac:dyDescent="0.25">
      <c r="A20" s="58">
        <v>4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R20" s="20"/>
      <c r="S20" s="89"/>
      <c r="T20" s="19">
        <f t="shared" si="11"/>
        <v>0</v>
      </c>
      <c r="U20" s="15">
        <f t="shared" si="12"/>
        <v>0</v>
      </c>
      <c r="V20" s="95"/>
      <c r="W20" s="95"/>
      <c r="X20" s="97"/>
      <c r="Y20" s="97"/>
      <c r="Z20" s="97"/>
      <c r="AA20" s="97"/>
      <c r="AB20" s="95"/>
      <c r="AC20" s="95"/>
      <c r="AD20" s="14"/>
      <c r="AE20" s="14"/>
      <c r="AF20" s="14"/>
      <c r="AG20" s="17">
        <f t="shared" si="5"/>
        <v>0</v>
      </c>
      <c r="AH20" s="19">
        <f t="shared" si="6"/>
        <v>0</v>
      </c>
      <c r="AI20" s="295">
        <f t="shared" si="7"/>
        <v>0</v>
      </c>
    </row>
    <row r="21" spans="1:46" s="18" customFormat="1" ht="13.35" customHeight="1" x14ac:dyDescent="0.25">
      <c r="A21" s="58">
        <v>5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4"/>
      <c r="F21" s="145"/>
      <c r="G21" s="145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8"/>
      <c r="Y21" s="98"/>
      <c r="Z21" s="98"/>
      <c r="AA21" s="98"/>
      <c r="AB21" s="95"/>
      <c r="AC21" s="95"/>
      <c r="AD21" s="14"/>
      <c r="AE21" s="14"/>
      <c r="AF21" s="14"/>
      <c r="AG21" s="17">
        <f t="shared" si="5"/>
        <v>0</v>
      </c>
      <c r="AH21" s="19">
        <f t="shared" si="6"/>
        <v>0</v>
      </c>
      <c r="AI21" s="295">
        <f t="shared" si="7"/>
        <v>0</v>
      </c>
    </row>
    <row r="22" spans="1:46" s="18" customFormat="1" ht="13.35" customHeight="1" x14ac:dyDescent="0.25">
      <c r="A22" s="58">
        <v>6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48"/>
      <c r="K22" s="149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4"/>
      <c r="AC22" s="95"/>
      <c r="AD22" s="14"/>
      <c r="AE22" s="14"/>
      <c r="AF22" s="14"/>
      <c r="AG22" s="17">
        <f t="shared" si="5"/>
        <v>0</v>
      </c>
      <c r="AH22" s="19">
        <f t="shared" si="6"/>
        <v>0</v>
      </c>
      <c r="AI22" s="295">
        <f t="shared" si="7"/>
        <v>0</v>
      </c>
    </row>
    <row r="23" spans="1:46" s="18" customFormat="1" ht="13.35" customHeight="1" x14ac:dyDescent="0.25">
      <c r="A23" s="58">
        <v>7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50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4"/>
      <c r="AF23" s="14"/>
      <c r="AG23" s="17">
        <f t="shared" si="5"/>
        <v>0</v>
      </c>
      <c r="AH23" s="19">
        <f t="shared" si="6"/>
        <v>0</v>
      </c>
      <c r="AI23" s="295">
        <f t="shared" si="7"/>
        <v>0</v>
      </c>
    </row>
    <row r="24" spans="1:46" s="18" customFormat="1" ht="13.35" customHeight="1" x14ac:dyDescent="0.25">
      <c r="A24" s="58">
        <v>8</v>
      </c>
      <c r="B24" s="93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48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4"/>
      <c r="AF24" s="14"/>
      <c r="AG24" s="17">
        <f t="shared" si="5"/>
        <v>0</v>
      </c>
      <c r="AH24" s="19">
        <f t="shared" si="6"/>
        <v>0</v>
      </c>
      <c r="AI24" s="295">
        <f t="shared" si="7"/>
        <v>0</v>
      </c>
    </row>
    <row r="25" spans="1:46" s="18" customFormat="1" ht="13.35" customHeight="1" x14ac:dyDescent="0.25">
      <c r="A25" s="58">
        <v>9</v>
      </c>
      <c r="B25" s="12"/>
      <c r="C25" s="13" t="str">
        <f>IFERROR(VLOOKUP(B25,'CODIGOS DE MATERIAL'!$A$2:$C$31,3,FALSE),"")</f>
        <v/>
      </c>
      <c r="D25" s="59" t="str">
        <f>IFERROR(VLOOKUP(B25,'CODIGOS DE MATERIAL'!$A$2:$C$31,2,FALSE),"")</f>
        <v/>
      </c>
      <c r="E25" s="152"/>
      <c r="F25" s="145"/>
      <c r="G25" s="146"/>
      <c r="H25" s="150"/>
      <c r="I25" s="147"/>
      <c r="J25" s="152"/>
      <c r="K25" s="150"/>
      <c r="L25" s="147"/>
      <c r="M25" s="33">
        <f t="shared" si="4"/>
        <v>0</v>
      </c>
      <c r="N25" s="95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95"/>
      <c r="W25" s="95"/>
      <c r="X25" s="95"/>
      <c r="Y25" s="95"/>
      <c r="Z25" s="95"/>
      <c r="AA25" s="95"/>
      <c r="AB25" s="95"/>
      <c r="AC25" s="95"/>
      <c r="AD25" s="14"/>
      <c r="AE25" s="14"/>
      <c r="AF25" s="14"/>
      <c r="AG25" s="17">
        <f t="shared" si="5"/>
        <v>0</v>
      </c>
      <c r="AH25" s="19">
        <f t="shared" si="6"/>
        <v>0</v>
      </c>
      <c r="AI25" s="295">
        <f t="shared" si="7"/>
        <v>0</v>
      </c>
    </row>
    <row r="26" spans="1:46" s="18" customFormat="1" ht="13.35" customHeight="1" thickBot="1" x14ac:dyDescent="0.3">
      <c r="A26" s="60">
        <v>10</v>
      </c>
      <c r="B26" s="61"/>
      <c r="C26" s="30" t="str">
        <f>IFERROR(VLOOKUP(B26,'CODIGOS DE MATERIAL'!$A$2:$C$31,3,FALSE),"")</f>
        <v/>
      </c>
      <c r="D26" s="62" t="str">
        <f>IFERROR(VLOOKUP(B26,'CODIGOS DE MATERIAL'!$A$2:$C$31,2,FALSE),"")</f>
        <v/>
      </c>
      <c r="E26" s="153"/>
      <c r="F26" s="154"/>
      <c r="G26" s="155"/>
      <c r="H26" s="155"/>
      <c r="I26" s="156"/>
      <c r="J26" s="153"/>
      <c r="K26" s="155"/>
      <c r="L26" s="156"/>
      <c r="M26" s="33">
        <f t="shared" si="4"/>
        <v>0</v>
      </c>
      <c r="N26" s="39"/>
      <c r="O26" s="29">
        <f t="shared" si="8"/>
        <v>0</v>
      </c>
      <c r="P26" s="35">
        <f t="shared" si="9"/>
        <v>0</v>
      </c>
      <c r="Q26" s="36">
        <f t="shared" si="10"/>
        <v>0</v>
      </c>
      <c r="S26" s="88"/>
      <c r="T26" s="19">
        <f t="shared" si="11"/>
        <v>0</v>
      </c>
      <c r="U26" s="15">
        <f t="shared" si="12"/>
        <v>0</v>
      </c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7">
        <f t="shared" si="5"/>
        <v>0</v>
      </c>
      <c r="AH26" s="19">
        <f>+U26-AG26</f>
        <v>0</v>
      </c>
    </row>
    <row r="27" spans="1:46" s="18" customFormat="1" ht="13.35" customHeight="1" x14ac:dyDescent="0.25">
      <c r="A27" s="355" t="s">
        <v>18</v>
      </c>
      <c r="B27" s="356"/>
      <c r="C27" s="356"/>
      <c r="D27" s="356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2"/>
      <c r="Q27" s="43"/>
    </row>
    <row r="28" spans="1:46" s="18" customFormat="1" ht="13.35" customHeight="1" x14ac:dyDescent="0.25">
      <c r="A28" s="44"/>
      <c r="B28" s="23"/>
      <c r="C28" s="45"/>
      <c r="D28" s="46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34"/>
      <c r="Q28" s="47"/>
    </row>
    <row r="29" spans="1:46" s="18" customFormat="1" ht="13.35" customHeight="1" thickBot="1" x14ac:dyDescent="0.3">
      <c r="A29" s="48"/>
      <c r="B29" s="49"/>
      <c r="C29" s="50"/>
      <c r="D29" s="51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  <c r="Q29" s="54"/>
    </row>
    <row r="30" spans="1:46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</row>
    <row r="31" spans="1:46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46" s="18" customFormat="1" ht="13.35" customHeight="1" x14ac:dyDescent="0.25">
      <c r="C32" s="1"/>
      <c r="D32" s="21"/>
      <c r="E32" s="1"/>
      <c r="F32" s="1"/>
      <c r="G32" s="1"/>
      <c r="H32" s="1"/>
      <c r="I32" s="1"/>
      <c r="J32" s="1"/>
      <c r="K32" s="1"/>
      <c r="L32" s="1"/>
      <c r="M32" s="1"/>
    </row>
    <row r="33" spans="3:46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341"/>
      <c r="O33" s="341"/>
      <c r="P33" s="341"/>
      <c r="Q33" s="341"/>
    </row>
    <row r="34" spans="3:46" s="18" customFormat="1" ht="13.35" customHeight="1" x14ac:dyDescent="0.25">
      <c r="C34" s="1"/>
      <c r="D34" s="22" t="s">
        <v>19</v>
      </c>
      <c r="E34" s="1"/>
      <c r="F34" s="1"/>
      <c r="G34" s="1"/>
      <c r="H34" s="1"/>
      <c r="I34" s="1"/>
      <c r="J34" s="1"/>
      <c r="K34" s="1"/>
      <c r="L34" s="1"/>
      <c r="M34" s="1"/>
      <c r="N34" s="342" t="s">
        <v>20</v>
      </c>
      <c r="O34" s="342"/>
      <c r="P34" s="342"/>
      <c r="Q34" s="342"/>
    </row>
    <row r="35" spans="3:46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3:46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N36" s="1"/>
      <c r="AO36" s="1"/>
      <c r="AP36" s="1"/>
      <c r="AQ36" s="1"/>
      <c r="AR36" s="1"/>
      <c r="AS36" s="1"/>
      <c r="AT36" s="1"/>
    </row>
    <row r="37" spans="3:46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AN37" s="1"/>
      <c r="AO37" s="1"/>
      <c r="AP37" s="1"/>
      <c r="AQ37" s="1"/>
      <c r="AR37" s="1"/>
      <c r="AS37" s="1"/>
      <c r="AT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6" name="Rango2"/>
    <protectedRange sqref="B16:B26 E15:L26 S16:S26 V15:AF26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N1:AT1"/>
    <mergeCell ref="AU1:BA1"/>
    <mergeCell ref="BB1:BH1"/>
    <mergeCell ref="E3:N4"/>
    <mergeCell ref="O3:Q3"/>
    <mergeCell ref="O4:Q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  <mergeCell ref="GZ1:HF1"/>
    <mergeCell ref="HG1:HM1"/>
    <mergeCell ref="O2:Q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HM4:HM6"/>
    <mergeCell ref="E5:G5"/>
    <mergeCell ref="H5:N5"/>
    <mergeCell ref="O5:Q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A27:D27"/>
    <mergeCell ref="N33:O33"/>
    <mergeCell ref="P33:Q33"/>
    <mergeCell ref="N34:Q34"/>
    <mergeCell ref="E14:I14"/>
    <mergeCell ref="J14:L14"/>
    <mergeCell ref="M14:O14"/>
    <mergeCell ref="P14:Q14"/>
    <mergeCell ref="U14:AH14"/>
  </mergeCells>
  <conditionalFormatting sqref="D8">
    <cfRule type="duplicateValues" dxfId="418" priority="2"/>
  </conditionalFormatting>
  <conditionalFormatting sqref="O7">
    <cfRule type="duplicateValues" dxfId="417" priority="1"/>
  </conditionalFormatting>
  <conditionalFormatting sqref="O8">
    <cfRule type="duplicateValues" dxfId="416" priority="12"/>
  </conditionalFormatting>
  <conditionalFormatting sqref="O10">
    <cfRule type="duplicateValues" dxfId="415" priority="11"/>
  </conditionalFormatting>
  <conditionalFormatting sqref="T16:AH26">
    <cfRule type="cellIs" dxfId="414" priority="6" operator="equal">
      <formula>0</formula>
    </cfRule>
  </conditionalFormatting>
  <conditionalFormatting sqref="AH16:AH25">
    <cfRule type="cellIs" dxfId="413" priority="5" operator="lessThan">
      <formula>0</formula>
    </cfRule>
  </conditionalFormatting>
  <conditionalFormatting sqref="AI16:AI25">
    <cfRule type="cellIs" dxfId="412" priority="3" operator="lessThan">
      <formula>0</formula>
    </cfRule>
    <cfRule type="cellIs" dxfId="411" priority="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7030A0"/>
  </sheetPr>
  <dimension ref="A1:HN36"/>
  <sheetViews>
    <sheetView view="pageBreakPreview" topLeftCell="A19" zoomScale="115" zoomScaleNormal="95" zoomScaleSheetLayoutView="115" workbookViewId="0">
      <pane xSplit="4" topLeftCell="E1" activePane="topRight" state="frozen"/>
      <selection activeCell="AP8" sqref="AP8"/>
      <selection pane="topRight" activeCell="V15" sqref="V15:AE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6" width="6" style="1" customWidth="1"/>
    <col min="27" max="27" width="5.5703125" style="1" customWidth="1"/>
    <col min="28" max="30" width="4.5703125" style="1" customWidth="1"/>
    <col min="31" max="31" width="4.42578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251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6"/>
      <c r="P7" s="115"/>
      <c r="Q7" s="115"/>
      <c r="R7" s="5"/>
      <c r="S7" s="2"/>
      <c r="T7" s="5"/>
      <c r="V7" s="5"/>
      <c r="AH7" s="80">
        <v>251</v>
      </c>
      <c r="AL7" s="67">
        <f>MATCH("SUBTOTAL SALIDA DE ALMACEN",15:15,0)-1</f>
        <v>31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6"/>
      <c r="P8" s="115"/>
      <c r="Q8" s="115"/>
      <c r="R8" s="5"/>
      <c r="S8" s="2"/>
      <c r="T8" s="5"/>
      <c r="V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6"/>
      <c r="P9" s="115"/>
      <c r="Q9" s="115"/>
      <c r="R9" s="2"/>
      <c r="S9" s="2"/>
      <c r="T9" s="2"/>
      <c r="V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6"/>
      <c r="P10" s="115"/>
      <c r="Q10" s="115"/>
      <c r="R10" s="2"/>
      <c r="S10" s="2"/>
      <c r="T10" s="2"/>
      <c r="V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Y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/>
      <c r="AA13" s="2">
        <f>+Y13+1</f>
        <v>25</v>
      </c>
      <c r="AB13" s="2">
        <f t="shared" si="3"/>
        <v>26</v>
      </c>
      <c r="AC13" s="2">
        <f t="shared" si="3"/>
        <v>27</v>
      </c>
      <c r="AD13" s="2">
        <f t="shared" si="3"/>
        <v>28</v>
      </c>
      <c r="AE13" s="2">
        <f t="shared" si="3"/>
        <v>29</v>
      </c>
      <c r="AF13" s="2">
        <f t="shared" si="3"/>
        <v>30</v>
      </c>
      <c r="AG13" s="2">
        <f t="shared" si="3"/>
        <v>31</v>
      </c>
      <c r="AH13" s="2">
        <f t="shared" si="3"/>
        <v>32</v>
      </c>
      <c r="AI13" s="2">
        <f t="shared" si="3"/>
        <v>33</v>
      </c>
      <c r="AJ13" s="2">
        <f t="shared" si="3"/>
        <v>34</v>
      </c>
      <c r="AK13" s="2">
        <f t="shared" si="3"/>
        <v>35</v>
      </c>
      <c r="AL13" s="2">
        <f t="shared" si="3"/>
        <v>36</v>
      </c>
      <c r="AM13" s="2">
        <f t="shared" si="3"/>
        <v>37</v>
      </c>
      <c r="AN13" s="2">
        <f t="shared" si="3"/>
        <v>38</v>
      </c>
      <c r="AO13" s="2">
        <f t="shared" si="3"/>
        <v>39</v>
      </c>
      <c r="AP13" s="2">
        <f t="shared" si="3"/>
        <v>40</v>
      </c>
      <c r="AQ13" s="2">
        <f t="shared" si="3"/>
        <v>41</v>
      </c>
      <c r="AR13" s="2">
        <f t="shared" si="3"/>
        <v>42</v>
      </c>
      <c r="AS13" s="2">
        <f t="shared" si="3"/>
        <v>43</v>
      </c>
      <c r="AT13" s="2">
        <f t="shared" si="3"/>
        <v>44</v>
      </c>
      <c r="AU13" s="2">
        <f t="shared" si="3"/>
        <v>45</v>
      </c>
      <c r="AV13" s="2">
        <f t="shared" si="3"/>
        <v>46</v>
      </c>
      <c r="AW13" s="2">
        <f t="shared" si="3"/>
        <v>47</v>
      </c>
      <c r="AX13" s="2">
        <f t="shared" si="3"/>
        <v>48</v>
      </c>
      <c r="AY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62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5"/>
      <c r="AA16" s="99"/>
      <c r="AB16" s="95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62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62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62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62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4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</row>
    <row r="30" spans="1:34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4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5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5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5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M35" s="1"/>
      <c r="AN35" s="1"/>
      <c r="AO35" s="1"/>
      <c r="AP35" s="1"/>
      <c r="AQ35" s="1"/>
      <c r="AR35" s="1"/>
      <c r="AS35" s="1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1:B25 E15:L25 S16:S25 V15:AE25" name="Rango1"/>
    <protectedRange sqref="Q7:Q10" name="Rango1_3_1_1"/>
    <protectedRange sqref="O7:P10 D7:D10 D12" name="Rango1_3_2"/>
    <protectedRange sqref="D11" name="Rango1_3_1"/>
    <protectedRange sqref="B16:B20" name="Rango1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2:O32"/>
    <mergeCell ref="P32:Q32"/>
    <mergeCell ref="N33:Q33"/>
    <mergeCell ref="E14:I14"/>
    <mergeCell ref="J14:L14"/>
    <mergeCell ref="M14:O14"/>
    <mergeCell ref="P14:Q14"/>
    <mergeCell ref="U14:AG14"/>
  </mergeCells>
  <conditionalFormatting sqref="D8">
    <cfRule type="duplicateValues" dxfId="410" priority="2"/>
  </conditionalFormatting>
  <conditionalFormatting sqref="O7">
    <cfRule type="duplicateValues" dxfId="409" priority="1"/>
  </conditionalFormatting>
  <conditionalFormatting sqref="O8">
    <cfRule type="duplicateValues" dxfId="408" priority="10"/>
  </conditionalFormatting>
  <conditionalFormatting sqref="O10">
    <cfRule type="duplicateValues" dxfId="407" priority="9"/>
  </conditionalFormatting>
  <conditionalFormatting sqref="T16:AG25">
    <cfRule type="cellIs" dxfId="406" priority="6" operator="equal">
      <formula>0</formula>
    </cfRule>
  </conditionalFormatting>
  <conditionalFormatting sqref="AG16:AG25">
    <cfRule type="cellIs" dxfId="405" priority="5" operator="lessThan">
      <formula>0</formula>
    </cfRule>
  </conditionalFormatting>
  <conditionalFormatting sqref="AH16:AH25">
    <cfRule type="cellIs" dxfId="404" priority="3" operator="lessThan">
      <formula>0</formula>
    </cfRule>
    <cfRule type="cellIs" dxfId="403" priority="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M36"/>
  <sheetViews>
    <sheetView view="pageBreakPreview" topLeftCell="A15" zoomScaleNormal="95" zoomScaleSheetLayoutView="100" workbookViewId="0">
      <pane xSplit="4" topLeftCell="E1" activePane="topRight" state="frozen"/>
      <selection activeCell="AP8" sqref="AP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6.5703125" style="1" customWidth="1"/>
    <col min="24" max="24" width="6" style="1" customWidth="1"/>
    <col min="25" max="25" width="5.5703125" style="1" customWidth="1"/>
    <col min="26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252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AG7" s="80">
        <v>252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0"/>
      <c r="W15" s="90"/>
      <c r="X15" s="90"/>
      <c r="Y15" s="90"/>
      <c r="Z15" s="90"/>
      <c r="AA15" s="90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1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5"/>
      <c r="Y16" s="99"/>
      <c r="Z16" s="95"/>
      <c r="AA16" s="14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1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5"/>
      <c r="Y17" s="95"/>
      <c r="Z17" s="95"/>
      <c r="AA17" s="14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21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7"/>
      <c r="W18" s="97"/>
      <c r="X18" s="95"/>
      <c r="Y18" s="95"/>
      <c r="Z18" s="95"/>
      <c r="AA18" s="14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21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7"/>
      <c r="W19" s="97"/>
      <c r="X19" s="95"/>
      <c r="Y19" s="95"/>
      <c r="Z19" s="95"/>
      <c r="AA19" s="14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21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8"/>
      <c r="W20" s="98"/>
      <c r="X20" s="95"/>
      <c r="Y20" s="95"/>
      <c r="Z20" s="95"/>
      <c r="AA20" s="14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21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4"/>
      <c r="Z21" s="95"/>
      <c r="AA21" s="14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21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14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21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14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21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14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21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1:B25 E15:L25 S16:S25 V15:AD25" name="Rango1"/>
    <protectedRange sqref="Q7:Q10" name="Rango1_3_1_1"/>
    <protectedRange sqref="O7:P10 D7:D10 D12" name="Rango1_3_2"/>
    <protectedRange sqref="D11" name="Rango1_3_1"/>
    <protectedRange sqref="B16:B20" name="Rango1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402" priority="2"/>
  </conditionalFormatting>
  <conditionalFormatting sqref="O7">
    <cfRule type="duplicateValues" dxfId="401" priority="1"/>
  </conditionalFormatting>
  <conditionalFormatting sqref="O8">
    <cfRule type="duplicateValues" dxfId="400" priority="10"/>
  </conditionalFormatting>
  <conditionalFormatting sqref="O10">
    <cfRule type="duplicateValues" dxfId="399" priority="9"/>
  </conditionalFormatting>
  <conditionalFormatting sqref="T16:AF25">
    <cfRule type="cellIs" dxfId="398" priority="6" operator="equal">
      <formula>0</formula>
    </cfRule>
  </conditionalFormatting>
  <conditionalFormatting sqref="AF16:AF25">
    <cfRule type="cellIs" dxfId="397" priority="5" operator="lessThan">
      <formula>0</formula>
    </cfRule>
  </conditionalFormatting>
  <conditionalFormatting sqref="AG16:AG25">
    <cfRule type="cellIs" dxfId="396" priority="3" operator="lessThan">
      <formula>0</formula>
    </cfRule>
    <cfRule type="cellIs" dxfId="395" priority="4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7030A0"/>
  </sheetPr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L7" sqref="AL7:HK8"/>
      <selection pane="topRight" activeCell="V15" sqref="V15:W1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3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253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253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0 E15:L25 S16:S25 V15:AD25 B22:B25" name="Rango1"/>
    <protectedRange sqref="Q7:Q10" name="Rango1_3_1_1"/>
    <protectedRange sqref="O7:P10 D7:D10 D12" name="Rango1_3_2"/>
    <protectedRange sqref="D11" name="Rango1_3_1"/>
    <protectedRange sqref="B21" name="Rango1_1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94" priority="4"/>
  </conditionalFormatting>
  <conditionalFormatting sqref="O7">
    <cfRule type="duplicateValues" dxfId="393" priority="3"/>
  </conditionalFormatting>
  <conditionalFormatting sqref="O8">
    <cfRule type="duplicateValues" dxfId="392" priority="2"/>
  </conditionalFormatting>
  <conditionalFormatting sqref="O10">
    <cfRule type="duplicateValues" dxfId="391" priority="1"/>
  </conditionalFormatting>
  <conditionalFormatting sqref="T16:AF25">
    <cfRule type="cellIs" dxfId="390" priority="8" operator="equal">
      <formula>0</formula>
    </cfRule>
  </conditionalFormatting>
  <conditionalFormatting sqref="AF16:AF25">
    <cfRule type="cellIs" dxfId="389" priority="7" operator="lessThan">
      <formula>0</formula>
    </cfRule>
  </conditionalFormatting>
  <conditionalFormatting sqref="AG16:AG25">
    <cfRule type="cellIs" dxfId="388" priority="5" operator="lessThan">
      <formula>0</formula>
    </cfRule>
    <cfRule type="cellIs" dxfId="387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7030A0"/>
  </sheetPr>
  <dimension ref="A1:IC37"/>
  <sheetViews>
    <sheetView view="pageBreakPreview" topLeftCell="A12" zoomScaleNormal="95" zoomScaleSheetLayoutView="100" workbookViewId="0">
      <pane xSplit="4" topLeftCell="F1" activePane="topRight" state="frozen"/>
      <selection activeCell="AL7" sqref="AL7:HK8"/>
      <selection pane="topRight" activeCell="X15" sqref="X15:AQ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30.5703125" style="1" hidden="1" customWidth="1"/>
    <col min="6" max="7" width="6.5703125" style="1" customWidth="1"/>
    <col min="8" max="8" width="4.42578125" style="1" customWidth="1"/>
    <col min="9" max="9" width="5" style="1" customWidth="1"/>
    <col min="10" max="10" width="4" style="1" customWidth="1"/>
    <col min="11" max="11" width="6.42578125" style="1" customWidth="1"/>
    <col min="12" max="12" width="4.42578125" style="1" customWidth="1"/>
    <col min="13" max="13" width="4.5703125" style="1" customWidth="1"/>
    <col min="14" max="14" width="4.42578125" style="1" customWidth="1"/>
    <col min="15" max="16" width="7" style="1" customWidth="1"/>
    <col min="17" max="17" width="14" style="1" customWidth="1"/>
    <col min="18" max="18" width="6.42578125" style="1" customWidth="1"/>
    <col min="19" max="19" width="7" style="1" customWidth="1"/>
    <col min="20" max="20" width="4.42578125" style="1" customWidth="1"/>
    <col min="21" max="21" width="7.42578125" style="1" customWidth="1"/>
    <col min="22" max="22" width="8.42578125" style="1" customWidth="1"/>
    <col min="23" max="23" width="9.42578125" style="1" customWidth="1"/>
    <col min="24" max="26" width="4.5703125" style="1" customWidth="1"/>
    <col min="27" max="27" width="6.5703125" style="1" customWidth="1"/>
    <col min="28" max="29" width="6" style="1" customWidth="1"/>
    <col min="30" max="30" width="5.5703125" style="1" customWidth="1"/>
    <col min="31" max="32" width="4.5703125" style="1" customWidth="1"/>
    <col min="33" max="33" width="5.140625" style="1" customWidth="1"/>
    <col min="34" max="45" width="4.5703125" style="1" customWidth="1"/>
    <col min="46" max="46" width="4.42578125" style="1" customWidth="1"/>
    <col min="47" max="47" width="11.42578125" style="1" customWidth="1"/>
    <col min="48" max="48" width="10.5703125" style="1" customWidth="1"/>
    <col min="49" max="50" width="11.42578125" style="1"/>
    <col min="51" max="51" width="15" style="1" bestFit="1" customWidth="1"/>
    <col min="52" max="52" width="12.42578125" style="1" bestFit="1" customWidth="1"/>
    <col min="53" max="53" width="20.5703125" style="1" bestFit="1" customWidth="1"/>
    <col min="54" max="56" width="11.42578125" style="1"/>
    <col min="57" max="58" width="12.42578125" style="1" customWidth="1"/>
    <col min="59" max="16384" width="11.42578125" style="1"/>
  </cols>
  <sheetData>
    <row r="1" spans="1:237" ht="13.5" customHeight="1" thickBot="1" x14ac:dyDescent="0.3">
      <c r="A1" s="357"/>
      <c r="B1" s="358"/>
      <c r="C1" s="358"/>
      <c r="D1" s="358"/>
      <c r="E1" s="66"/>
      <c r="F1" s="363" t="s">
        <v>22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4"/>
      <c r="R1" s="364"/>
      <c r="S1" s="364"/>
      <c r="AW1" s="80"/>
      <c r="AX1" s="80" t="s">
        <v>0</v>
      </c>
      <c r="AY1" s="80" t="s">
        <v>200</v>
      </c>
      <c r="AZ1" s="80" t="s">
        <v>1</v>
      </c>
      <c r="BA1" s="82" t="s">
        <v>25</v>
      </c>
      <c r="BB1" s="368">
        <f>'CODIGOS DE MATERIAL'!$A$3</f>
        <v>1000157</v>
      </c>
      <c r="BC1" s="369"/>
      <c r="BD1" s="369"/>
      <c r="BE1" s="369"/>
      <c r="BF1" s="369"/>
      <c r="BG1" s="369"/>
      <c r="BH1" s="370"/>
      <c r="BI1" s="368">
        <f>'CODIGOS DE MATERIAL'!$A$4</f>
        <v>1000156</v>
      </c>
      <c r="BJ1" s="369"/>
      <c r="BK1" s="369"/>
      <c r="BL1" s="369"/>
      <c r="BM1" s="369"/>
      <c r="BN1" s="369"/>
      <c r="BO1" s="370"/>
      <c r="BP1" s="368">
        <f>'CODIGOS DE MATERIAL'!$A$5</f>
        <v>1000181</v>
      </c>
      <c r="BQ1" s="369"/>
      <c r="BR1" s="369"/>
      <c r="BS1" s="369"/>
      <c r="BT1" s="369"/>
      <c r="BU1" s="369"/>
      <c r="BV1" s="370"/>
      <c r="BW1" s="368">
        <f>'CODIGOS DE MATERIAL'!$A$6</f>
        <v>1000185</v>
      </c>
      <c r="BX1" s="369"/>
      <c r="BY1" s="369"/>
      <c r="BZ1" s="369"/>
      <c r="CA1" s="369"/>
      <c r="CB1" s="369"/>
      <c r="CC1" s="370"/>
      <c r="CD1" s="368">
        <f>'CODIGOS DE MATERIAL'!$A$7</f>
        <v>1000184</v>
      </c>
      <c r="CE1" s="369"/>
      <c r="CF1" s="369"/>
      <c r="CG1" s="369"/>
      <c r="CH1" s="369"/>
      <c r="CI1" s="369"/>
      <c r="CJ1" s="370"/>
      <c r="CK1" s="368">
        <f>'CODIGOS DE MATERIAL'!$A$8</f>
        <v>1000870</v>
      </c>
      <c r="CL1" s="369"/>
      <c r="CM1" s="369"/>
      <c r="CN1" s="369"/>
      <c r="CO1" s="369"/>
      <c r="CP1" s="369"/>
      <c r="CQ1" s="370"/>
      <c r="CR1" s="368">
        <f>'CODIGOS DE MATERIAL'!$A$9</f>
        <v>1000747</v>
      </c>
      <c r="CS1" s="369"/>
      <c r="CT1" s="369"/>
      <c r="CU1" s="369"/>
      <c r="CV1" s="369"/>
      <c r="CW1" s="369"/>
      <c r="CX1" s="370"/>
      <c r="CY1" s="368">
        <f>'CODIGOS DE MATERIAL'!$A$10</f>
        <v>1000179</v>
      </c>
      <c r="CZ1" s="369"/>
      <c r="DA1" s="369"/>
      <c r="DB1" s="369"/>
      <c r="DC1" s="369"/>
      <c r="DD1" s="369"/>
      <c r="DE1" s="370"/>
      <c r="DF1" s="368">
        <f>'CODIGOS DE MATERIAL'!$A$11</f>
        <v>1000170</v>
      </c>
      <c r="DG1" s="369"/>
      <c r="DH1" s="369"/>
      <c r="DI1" s="369"/>
      <c r="DJ1" s="369"/>
      <c r="DK1" s="369"/>
      <c r="DL1" s="370"/>
      <c r="DM1" s="368">
        <f>'CODIGOS DE MATERIAL'!$A$12</f>
        <v>1000158</v>
      </c>
      <c r="DN1" s="369"/>
      <c r="DO1" s="369"/>
      <c r="DP1" s="369"/>
      <c r="DQ1" s="369"/>
      <c r="DR1" s="369"/>
      <c r="DS1" s="370"/>
      <c r="DT1" s="368">
        <f>'CODIGOS DE MATERIAL'!$A$13</f>
        <v>1000186</v>
      </c>
      <c r="DU1" s="369"/>
      <c r="DV1" s="369"/>
      <c r="DW1" s="369"/>
      <c r="DX1" s="369"/>
      <c r="DY1" s="369"/>
      <c r="DZ1" s="370"/>
      <c r="EA1" s="368">
        <f>'CODIGOS DE MATERIAL'!$A$14</f>
        <v>1000182</v>
      </c>
      <c r="EB1" s="369"/>
      <c r="EC1" s="369"/>
      <c r="ED1" s="369"/>
      <c r="EE1" s="369"/>
      <c r="EF1" s="369"/>
      <c r="EG1" s="370"/>
      <c r="EH1" s="368">
        <f>'CODIGOS DE MATERIAL'!$A$15</f>
        <v>1000171</v>
      </c>
      <c r="EI1" s="369"/>
      <c r="EJ1" s="369"/>
      <c r="EK1" s="369"/>
      <c r="EL1" s="369"/>
      <c r="EM1" s="369"/>
      <c r="EN1" s="370"/>
      <c r="EO1" s="368">
        <f>'CODIGOS DE MATERIAL'!$A$16</f>
        <v>1000872</v>
      </c>
      <c r="EP1" s="369"/>
      <c r="EQ1" s="369"/>
      <c r="ER1" s="369"/>
      <c r="ES1" s="369"/>
      <c r="ET1" s="369"/>
      <c r="EU1" s="370"/>
      <c r="EV1" s="368">
        <f>'CODIGOS DE MATERIAL'!$A$17</f>
        <v>1000863</v>
      </c>
      <c r="EW1" s="369"/>
      <c r="EX1" s="369"/>
      <c r="EY1" s="369"/>
      <c r="EZ1" s="369"/>
      <c r="FA1" s="369"/>
      <c r="FB1" s="370"/>
      <c r="FC1" s="368">
        <f>'CODIGOS DE MATERIAL'!$A$18</f>
        <v>1000159</v>
      </c>
      <c r="FD1" s="369"/>
      <c r="FE1" s="369"/>
      <c r="FF1" s="369"/>
      <c r="FG1" s="369"/>
      <c r="FH1" s="369"/>
      <c r="FI1" s="370"/>
      <c r="FJ1" s="368">
        <f>'CODIGOS DE MATERIAL'!$A$19</f>
        <v>1000163</v>
      </c>
      <c r="FK1" s="369"/>
      <c r="FL1" s="369"/>
      <c r="FM1" s="369"/>
      <c r="FN1" s="369"/>
      <c r="FO1" s="369"/>
      <c r="FP1" s="370"/>
      <c r="FQ1" s="368">
        <f>'CODIGOS DE MATERIAL'!$A$20</f>
        <v>1005924</v>
      </c>
      <c r="FR1" s="369"/>
      <c r="FS1" s="369"/>
      <c r="FT1" s="369"/>
      <c r="FU1" s="369"/>
      <c r="FV1" s="369"/>
      <c r="FW1" s="370"/>
      <c r="FX1" s="368">
        <f>'CODIGOS DE MATERIAL'!$A$21</f>
        <v>1000164</v>
      </c>
      <c r="FY1" s="369"/>
      <c r="FZ1" s="369"/>
      <c r="GA1" s="369"/>
      <c r="GB1" s="369"/>
      <c r="GC1" s="369"/>
      <c r="GD1" s="370"/>
      <c r="GE1" s="368">
        <f>'CODIGOS DE MATERIAL'!$A$22</f>
        <v>1000187</v>
      </c>
      <c r="GF1" s="369"/>
      <c r="GG1" s="369"/>
      <c r="GH1" s="369"/>
      <c r="GI1" s="369"/>
      <c r="GJ1" s="369"/>
      <c r="GK1" s="370"/>
      <c r="GL1" s="368">
        <f>'CODIGOS DE MATERIAL'!$A$23</f>
        <v>1000160</v>
      </c>
      <c r="GM1" s="369"/>
      <c r="GN1" s="369"/>
      <c r="GO1" s="369"/>
      <c r="GP1" s="369"/>
      <c r="GQ1" s="369"/>
      <c r="GR1" s="370"/>
      <c r="GS1" s="368">
        <f>'CODIGOS DE MATERIAL'!$A$24</f>
        <v>1011372</v>
      </c>
      <c r="GT1" s="369"/>
      <c r="GU1" s="369"/>
      <c r="GV1" s="369"/>
      <c r="GW1" s="369"/>
      <c r="GX1" s="369"/>
      <c r="GY1" s="370"/>
      <c r="GZ1" s="368">
        <f>'CODIGOS DE MATERIAL'!$A$25</f>
        <v>1000191</v>
      </c>
      <c r="HA1" s="369"/>
      <c r="HB1" s="369"/>
      <c r="HC1" s="369"/>
      <c r="HD1" s="369"/>
      <c r="HE1" s="369"/>
      <c r="HF1" s="370"/>
      <c r="HG1" s="368">
        <f>'CODIGOS DE MATERIAL'!$A$29</f>
        <v>1000864</v>
      </c>
      <c r="HH1" s="369"/>
      <c r="HI1" s="369"/>
      <c r="HJ1" s="369"/>
      <c r="HK1" s="369"/>
      <c r="HL1" s="369"/>
      <c r="HM1" s="370"/>
      <c r="HN1" s="368">
        <f>'CODIGOS DE MATERIAL'!$A$30</f>
        <v>1000161</v>
      </c>
      <c r="HO1" s="369"/>
      <c r="HP1" s="369"/>
      <c r="HQ1" s="369"/>
      <c r="HR1" s="369"/>
      <c r="HS1" s="369"/>
      <c r="HT1" s="370"/>
      <c r="HU1" s="368">
        <f>'CODIGOS DE MATERIAL'!$A$31</f>
        <v>1000865</v>
      </c>
      <c r="HV1" s="369"/>
      <c r="HW1" s="369"/>
      <c r="HX1" s="369"/>
      <c r="HY1" s="369"/>
      <c r="HZ1" s="369"/>
      <c r="IA1" s="370"/>
      <c r="IB1" s="80"/>
      <c r="IC1" s="80"/>
    </row>
    <row r="2" spans="1:237" ht="13.5" customHeight="1" thickBot="1" x14ac:dyDescent="0.3">
      <c r="A2" s="359"/>
      <c r="B2" s="360"/>
      <c r="C2" s="360"/>
      <c r="D2" s="360"/>
      <c r="E2" s="67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R2" s="364"/>
      <c r="S2" s="364"/>
      <c r="AW2" s="80">
        <v>254</v>
      </c>
      <c r="AX2" s="80">
        <f>D8</f>
        <v>0</v>
      </c>
      <c r="AY2" s="80">
        <f>Q10</f>
        <v>0</v>
      </c>
      <c r="AZ2" s="80">
        <f>Q9</f>
        <v>0</v>
      </c>
      <c r="BA2" s="82">
        <f>Q7</f>
        <v>0</v>
      </c>
      <c r="BB2" s="83">
        <f>IFERROR(VLOOKUP(BB1,$B$16:$AV$25,$U$13,FALSE),0)</f>
        <v>0</v>
      </c>
      <c r="BC2" s="84">
        <f>IFERROR(VLOOKUP(BB1,$B$16:$AV$25,$O$13,FALSE),0)</f>
        <v>0</v>
      </c>
      <c r="BD2" s="84">
        <f>IFERROR(VLOOKUP(BB1,$B$16:$AV$25,$V$13,FALSE),0)</f>
        <v>0</v>
      </c>
      <c r="BE2" s="84">
        <f>IFERROR(VLOOKUP(BB1,$B$16:$AV$25,$P$13,FALSE),0)</f>
        <v>0</v>
      </c>
      <c r="BF2" s="84">
        <f>IFERROR(VLOOKUP(BB1,$B$16:$AV$25,$Q$13,FALSE),0)</f>
        <v>0</v>
      </c>
      <c r="BG2" s="84">
        <f>IFERROR(VLOOKUP(BB1,$B$16:$AV$25,$R$13,FALSE),0)</f>
        <v>0</v>
      </c>
      <c r="BH2" s="85">
        <f>IFERROR(VLOOKUP(BB1,$B$16:$AV$25,$S$13,FALSE),0)</f>
        <v>0</v>
      </c>
      <c r="BI2" s="83">
        <f>IFERROR(VLOOKUP(BI1,$B$16:$AV$25,$U$13,FALSE),0)</f>
        <v>0</v>
      </c>
      <c r="BJ2" s="84">
        <f>IFERROR(VLOOKUP(BI1,$B$16:$AV$25,$O$13,FALSE),0)</f>
        <v>0</v>
      </c>
      <c r="BK2" s="84">
        <f>IFERROR(VLOOKUP(BI1,$B$16:$AV$25,$V$13,FALSE),0)</f>
        <v>0</v>
      </c>
      <c r="BL2" s="84">
        <f>IFERROR(VLOOKUP(BI1,$B$16:$AV$25,$P$13,FALSE),0)</f>
        <v>0</v>
      </c>
      <c r="BM2" s="84">
        <f>IFERROR(VLOOKUP(BI1,$B$16:$AV$25,$Q$13,FALSE),0)</f>
        <v>0</v>
      </c>
      <c r="BN2" s="84">
        <f>IFERROR(VLOOKUP(BI1,$B$16:$AV$25,$R$13,FALSE),0)</f>
        <v>0</v>
      </c>
      <c r="BO2" s="85">
        <f>IFERROR(VLOOKUP(BI1,$B$16:$AV$25,$S$13,FALSE),0)</f>
        <v>0</v>
      </c>
      <c r="BP2" s="83">
        <f>IFERROR(VLOOKUP(BP1,$B$16:$AV$25,$U$13,FALSE),0)</f>
        <v>0</v>
      </c>
      <c r="BQ2" s="84">
        <f>IFERROR(VLOOKUP(BP1,$B$16:$AV$25,$O$13,FALSE),0)</f>
        <v>0</v>
      </c>
      <c r="BR2" s="84">
        <f>IFERROR(VLOOKUP(BP1,$B$16:$AV$25,$V$13,FALSE),0)</f>
        <v>0</v>
      </c>
      <c r="BS2" s="84">
        <f>IFERROR(VLOOKUP(BP1,$B$16:$AV$25,$P$13,FALSE),0)</f>
        <v>0</v>
      </c>
      <c r="BT2" s="84">
        <f>IFERROR(VLOOKUP(BP1,$B$16:$AV$25,$Q$13,FALSE),0)</f>
        <v>0</v>
      </c>
      <c r="BU2" s="84">
        <f>IFERROR(VLOOKUP(BP1,$B$16:$AV$25,$R$13,FALSE),0)</f>
        <v>0</v>
      </c>
      <c r="BV2" s="85">
        <f>IFERROR(VLOOKUP(BP1,$B$16:$AV$25,$S$13,FALSE),0)</f>
        <v>0</v>
      </c>
      <c r="BW2" s="83">
        <f>IFERROR(VLOOKUP(BW1,$B$16:$AV$25,$U$13,FALSE),0)</f>
        <v>0</v>
      </c>
      <c r="BX2" s="84">
        <f>IFERROR(VLOOKUP(BW1,$B$16:$AV$25,$O$13,FALSE),0)</f>
        <v>0</v>
      </c>
      <c r="BY2" s="84">
        <f>IFERROR(VLOOKUP(BW1,$B$16:$AV$25,$V$13,FALSE),0)</f>
        <v>0</v>
      </c>
      <c r="BZ2" s="84">
        <f>IFERROR(VLOOKUP(BW1,$B$16:$AV$25,$P$13,FALSE),0)</f>
        <v>0</v>
      </c>
      <c r="CA2" s="84">
        <f>IFERROR(VLOOKUP(BW1,$B$16:$AV$25,$Q$13,FALSE),0)</f>
        <v>0</v>
      </c>
      <c r="CB2" s="84">
        <f>IFERROR(VLOOKUP(BW1,$B$16:$AV$25,$R$13,FALSE),0)</f>
        <v>0</v>
      </c>
      <c r="CC2" s="85">
        <f>IFERROR(VLOOKUP(BW1,$B$16:$AV$25,$S$13,FALSE),0)</f>
        <v>0</v>
      </c>
      <c r="CD2" s="83">
        <f>IFERROR(VLOOKUP(CD1,$B$16:$AV$25,$U$13,FALSE),0)</f>
        <v>0</v>
      </c>
      <c r="CE2" s="84">
        <f>IFERROR(VLOOKUP(CD1,$B$16:$AV$25,$O$13,FALSE),0)</f>
        <v>0</v>
      </c>
      <c r="CF2" s="84">
        <f>IFERROR(VLOOKUP(CD1,$B$16:$AV$25,$V$13,FALSE),0)</f>
        <v>0</v>
      </c>
      <c r="CG2" s="84">
        <f>IFERROR(VLOOKUP(CD1,$B$16:$AV$25,$P$13,FALSE),0)</f>
        <v>0</v>
      </c>
      <c r="CH2" s="84">
        <f>IFERROR(VLOOKUP(CD1,$B$16:$AV$25,$Q$13,FALSE),0)</f>
        <v>0</v>
      </c>
      <c r="CI2" s="84">
        <f>IFERROR(VLOOKUP(CD1,$B$16:$AV$25,$R$13,FALSE),0)</f>
        <v>0</v>
      </c>
      <c r="CJ2" s="85">
        <f>IFERROR(VLOOKUP(CD1,$B$16:$AV$25,$S$13,FALSE),0)</f>
        <v>0</v>
      </c>
      <c r="CK2" s="83">
        <f>IFERROR(VLOOKUP(CK1,$B$16:$AV$25,$U$13,FALSE),0)</f>
        <v>0</v>
      </c>
      <c r="CL2" s="84">
        <f>IFERROR(VLOOKUP(CK1,$B$16:$AV$25,$O$13,FALSE),0)</f>
        <v>0</v>
      </c>
      <c r="CM2" s="84">
        <f>IFERROR(VLOOKUP(CK1,$B$16:$AV$25,$V$13,FALSE),0)</f>
        <v>0</v>
      </c>
      <c r="CN2" s="84">
        <f>IFERROR(VLOOKUP(CK1,$B$16:$AV$25,$P$13,FALSE),0)</f>
        <v>0</v>
      </c>
      <c r="CO2" s="84">
        <f>IFERROR(VLOOKUP(CK1,$B$16:$AV$25,$Q$13,FALSE),0)</f>
        <v>0</v>
      </c>
      <c r="CP2" s="84">
        <f>IFERROR(VLOOKUP(CK1,$B$16:$AV$25,$R$13,FALSE),0)</f>
        <v>0</v>
      </c>
      <c r="CQ2" s="85">
        <f>IFERROR(VLOOKUP(CK1,$B$16:$AV$25,$S$13,FALSE),0)</f>
        <v>0</v>
      </c>
      <c r="CR2" s="83">
        <f>IFERROR(VLOOKUP(CR1,$B$16:$AV$25,$U$13,FALSE),0)</f>
        <v>0</v>
      </c>
      <c r="CS2" s="84">
        <f>IFERROR(VLOOKUP(CR1,$B$16:$AV$25,$O$13,FALSE),0)</f>
        <v>0</v>
      </c>
      <c r="CT2" s="84">
        <f>IFERROR(VLOOKUP(CR1,$B$16:$AV$25,$V$13,FALSE),0)</f>
        <v>0</v>
      </c>
      <c r="CU2" s="84">
        <f>IFERROR(VLOOKUP(CR1,$B$16:$AV$25,$P$13,FALSE),0)</f>
        <v>0</v>
      </c>
      <c r="CV2" s="84">
        <f>IFERROR(VLOOKUP(CR1,$B$16:$AV$25,$Q$13,FALSE),0)</f>
        <v>0</v>
      </c>
      <c r="CW2" s="84">
        <f>IFERROR(VLOOKUP(CR1,$B$16:$AV$25,$R$13,FALSE),0)</f>
        <v>0</v>
      </c>
      <c r="CX2" s="85">
        <f>IFERROR(VLOOKUP(CR1,$B$16:$AV$25,$S$13,FALSE),0)</f>
        <v>0</v>
      </c>
      <c r="CY2" s="83">
        <f>IFERROR(VLOOKUP(CY1,$B$16:$AV$25,$U$13,FALSE),0)</f>
        <v>0</v>
      </c>
      <c r="CZ2" s="84">
        <f>IFERROR(VLOOKUP(CY1,$B$16:$AV$25,$O$13,FALSE),0)</f>
        <v>0</v>
      </c>
      <c r="DA2" s="84">
        <f>IFERROR(VLOOKUP(CY1,$B$16:$AV$25,$V$13,FALSE),0)</f>
        <v>0</v>
      </c>
      <c r="DB2" s="84">
        <f>IFERROR(VLOOKUP(CY1,$B$16:$AV$25,$P$13,FALSE),0)</f>
        <v>0</v>
      </c>
      <c r="DC2" s="84">
        <f>IFERROR(VLOOKUP(CY1,$B$16:$AV$25,$Q$13,FALSE),0)</f>
        <v>0</v>
      </c>
      <c r="DD2" s="84">
        <f>IFERROR(VLOOKUP(CY1,$B$16:$AV$25,$R$13,FALSE),0)</f>
        <v>0</v>
      </c>
      <c r="DE2" s="85">
        <f>IFERROR(VLOOKUP(CY1,$B$16:$AV$25,$S$13,FALSE),0)</f>
        <v>0</v>
      </c>
      <c r="DF2" s="83">
        <f>IFERROR(VLOOKUP(DF1,$B$16:$AV$25,$U$13,FALSE),0)</f>
        <v>0</v>
      </c>
      <c r="DG2" s="84">
        <f>IFERROR(VLOOKUP(DF1,$B$16:$AV$25,$O$13,FALSE),0)</f>
        <v>0</v>
      </c>
      <c r="DH2" s="84">
        <f>IFERROR(VLOOKUP(DF1,$B$16:$AV$25,$V$13,FALSE),0)</f>
        <v>0</v>
      </c>
      <c r="DI2" s="84">
        <f>IFERROR(VLOOKUP(DF1,$B$16:$AV$25,$P$13,FALSE),0)</f>
        <v>0</v>
      </c>
      <c r="DJ2" s="84">
        <f>IFERROR(VLOOKUP(DF1,$B$16:$AV$25,$Q$13,FALSE),0)</f>
        <v>0</v>
      </c>
      <c r="DK2" s="84">
        <f>IFERROR(VLOOKUP(DF1,$B$16:$AV$25,$R$13,FALSE),0)</f>
        <v>0</v>
      </c>
      <c r="DL2" s="85">
        <f>IFERROR(VLOOKUP(DF1,$B$16:$AV$25,$S$13,FALSE),0)</f>
        <v>0</v>
      </c>
      <c r="DM2" s="83">
        <f>IFERROR(VLOOKUP(DM1,$B$16:$AV$25,$U$13,FALSE),0)</f>
        <v>0</v>
      </c>
      <c r="DN2" s="84">
        <f>IFERROR(VLOOKUP(DM1,$B$16:$AV$25,$O$13,FALSE),0)</f>
        <v>0</v>
      </c>
      <c r="DO2" s="84">
        <f>IFERROR(VLOOKUP(DM1,$B$16:$AV$25,$V$13,FALSE),0)</f>
        <v>0</v>
      </c>
      <c r="DP2" s="84">
        <f>IFERROR(VLOOKUP(DM1,$B$16:$AV$25,$P$13,FALSE),0)</f>
        <v>0</v>
      </c>
      <c r="DQ2" s="84">
        <f>IFERROR(VLOOKUP(DM1,$B$16:$AV$25,$Q$13,FALSE),0)</f>
        <v>0</v>
      </c>
      <c r="DR2" s="84">
        <f>IFERROR(VLOOKUP(DM1,$B$16:$AV$25,$R$13,FALSE),0)</f>
        <v>0</v>
      </c>
      <c r="DS2" s="85">
        <f>IFERROR(VLOOKUP(DM1,$B$16:$AV$25,$S$13,FALSE),0)</f>
        <v>0</v>
      </c>
      <c r="DT2" s="83">
        <f>IFERROR(VLOOKUP(DT1,$B$16:$AV$25,$U$13,FALSE),0)</f>
        <v>0</v>
      </c>
      <c r="DU2" s="84">
        <f>IFERROR(VLOOKUP(DT1,$B$16:$AV$25,$O$13,FALSE),0)</f>
        <v>0</v>
      </c>
      <c r="DV2" s="84">
        <f>IFERROR(VLOOKUP(DT1,$B$16:$AV$25,$V$13,FALSE),0)</f>
        <v>0</v>
      </c>
      <c r="DW2" s="84">
        <f>IFERROR(VLOOKUP(DT1,$B$16:$AV$25,$P$13,FALSE),0)</f>
        <v>0</v>
      </c>
      <c r="DX2" s="84">
        <f>IFERROR(VLOOKUP(DT1,$B$16:$AV$25,$Q$13,FALSE),0)</f>
        <v>0</v>
      </c>
      <c r="DY2" s="84">
        <f>IFERROR(VLOOKUP(DT1,$B$16:$AV$25,$R$13,FALSE),0)</f>
        <v>0</v>
      </c>
      <c r="DZ2" s="85">
        <f>IFERROR(VLOOKUP(DT1,$B$16:$AV$25,$S$13,FALSE),0)</f>
        <v>0</v>
      </c>
      <c r="EA2" s="83">
        <f>IFERROR(VLOOKUP(EA1,$B$16:$AV$25,$U$13,FALSE),0)</f>
        <v>0</v>
      </c>
      <c r="EB2" s="84">
        <f>IFERROR(VLOOKUP(EA1,$B$16:$AV$25,$O$13,FALSE),0)</f>
        <v>0</v>
      </c>
      <c r="EC2" s="84">
        <f>IFERROR(VLOOKUP(EA1,$B$16:$AV$25,$V$13,FALSE),0)</f>
        <v>0</v>
      </c>
      <c r="ED2" s="84">
        <f>IFERROR(VLOOKUP(EA1,$B$16:$AV$25,$P$13,FALSE),0)</f>
        <v>0</v>
      </c>
      <c r="EE2" s="84">
        <f>IFERROR(VLOOKUP(EA1,$B$16:$AV$25,$Q$13,FALSE),0)</f>
        <v>0</v>
      </c>
      <c r="EF2" s="84">
        <f>IFERROR(VLOOKUP(EA1,$B$16:$AV$25,$R$13,FALSE),0)</f>
        <v>0</v>
      </c>
      <c r="EG2" s="85">
        <f>IFERROR(VLOOKUP(EA1,$B$16:$AV$25,$S$13,FALSE),0)</f>
        <v>0</v>
      </c>
      <c r="EH2" s="83">
        <f>IFERROR(VLOOKUP(EH1,$B$16:$AV$25,$U$13,FALSE),0)</f>
        <v>0</v>
      </c>
      <c r="EI2" s="84">
        <f>IFERROR(VLOOKUP(EH1,$B$16:$AV$25,$O$13,FALSE),0)</f>
        <v>0</v>
      </c>
      <c r="EJ2" s="84">
        <f>IFERROR(VLOOKUP(EH1,$B$16:$AV$25,$V$13,FALSE),0)</f>
        <v>0</v>
      </c>
      <c r="EK2" s="84">
        <f>IFERROR(VLOOKUP(EH1,$B$16:$AV$25,$P$13,FALSE),0)</f>
        <v>0</v>
      </c>
      <c r="EL2" s="84">
        <f>IFERROR(VLOOKUP(EH1,$B$16:$AV$25,$Q$13,FALSE),0)</f>
        <v>0</v>
      </c>
      <c r="EM2" s="84">
        <f>IFERROR(VLOOKUP(EH1,$B$16:$AV$25,$R$13,FALSE),0)</f>
        <v>0</v>
      </c>
      <c r="EN2" s="85">
        <f>IFERROR(VLOOKUP(EH1,$B$16:$AV$25,$S$13,FALSE),0)</f>
        <v>0</v>
      </c>
      <c r="EO2" s="83">
        <f>IFERROR(VLOOKUP(EO1,$B$16:$AV$25,$U$13,FALSE),0)</f>
        <v>0</v>
      </c>
      <c r="EP2" s="84">
        <f>IFERROR(VLOOKUP(EO1,$B$16:$AV$25,$O$13,FALSE),0)</f>
        <v>0</v>
      </c>
      <c r="EQ2" s="84">
        <f>IFERROR(VLOOKUP(EO1,$B$16:$AV$25,$V$13,FALSE),0)</f>
        <v>0</v>
      </c>
      <c r="ER2" s="84">
        <f>IFERROR(VLOOKUP(EO1,$B$16:$AV$25,$P$13,FALSE),0)</f>
        <v>0</v>
      </c>
      <c r="ES2" s="84">
        <f>IFERROR(VLOOKUP(EO1,$B$16:$AV$25,$Q$13,FALSE),0)</f>
        <v>0</v>
      </c>
      <c r="ET2" s="84">
        <f>IFERROR(VLOOKUP(EO1,$B$16:$AV$25,$R$13,FALSE),0)</f>
        <v>0</v>
      </c>
      <c r="EU2" s="85">
        <f>IFERROR(VLOOKUP(EO1,$B$16:$AV$25,$S$13,FALSE),0)</f>
        <v>0</v>
      </c>
      <c r="EV2" s="83">
        <f>IFERROR(VLOOKUP(EV1,$B$16:$AV$25,$U$13,FALSE),0)</f>
        <v>0</v>
      </c>
      <c r="EW2" s="84">
        <f>IFERROR(VLOOKUP(EV1,$B$16:$AV$25,$O$13,FALSE),0)</f>
        <v>0</v>
      </c>
      <c r="EX2" s="84">
        <f>IFERROR(VLOOKUP(EV1,$B$16:$AV$25,$V$13,FALSE),0)</f>
        <v>0</v>
      </c>
      <c r="EY2" s="84">
        <f>IFERROR(VLOOKUP(EV1,$B$16:$AV$25,$P$13,FALSE),0)</f>
        <v>0</v>
      </c>
      <c r="EZ2" s="84">
        <f>IFERROR(VLOOKUP(EV1,$B$16:$AV$25,$Q$13,FALSE),0)</f>
        <v>0</v>
      </c>
      <c r="FA2" s="84">
        <f>IFERROR(VLOOKUP(EV1,$B$16:$AV$25,$R$13,FALSE),0)</f>
        <v>0</v>
      </c>
      <c r="FB2" s="85">
        <f>IFERROR(VLOOKUP(EV1,$B$16:$AV$25,$S$13,FALSE),0)</f>
        <v>0</v>
      </c>
      <c r="FC2" s="83">
        <f>IFERROR(VLOOKUP(FC1,$B$16:$AV$25,$U$13,FALSE),0)</f>
        <v>0</v>
      </c>
      <c r="FD2" s="84">
        <f>IFERROR(VLOOKUP(FC1,$B$16:$AV$25,$O$13,FALSE),0)</f>
        <v>0</v>
      </c>
      <c r="FE2" s="84">
        <f>IFERROR(VLOOKUP(FC1,$B$16:$AV$25,$V$13,FALSE),0)</f>
        <v>0</v>
      </c>
      <c r="FF2" s="84">
        <f>IFERROR(VLOOKUP(FC1,$B$16:$AV$25,$P$13,FALSE),0)</f>
        <v>0</v>
      </c>
      <c r="FG2" s="84">
        <f>IFERROR(VLOOKUP(FC1,$B$16:$AV$25,$Q$13,FALSE),0)</f>
        <v>0</v>
      </c>
      <c r="FH2" s="84">
        <f>IFERROR(VLOOKUP(FC1,$B$16:$AV$25,$R$13,FALSE),0)</f>
        <v>0</v>
      </c>
      <c r="FI2" s="85">
        <f>IFERROR(VLOOKUP(FC1,$B$16:$AV$25,$S$13,FALSE),0)</f>
        <v>0</v>
      </c>
      <c r="FJ2" s="83">
        <f>IFERROR(VLOOKUP(FJ1,$B$16:$AV$25,$U$13,FALSE),0)</f>
        <v>0</v>
      </c>
      <c r="FK2" s="84">
        <f>IFERROR(VLOOKUP(FJ1,$B$16:$AV$25,$O$13,FALSE),0)</f>
        <v>0</v>
      </c>
      <c r="FL2" s="84">
        <f>IFERROR(VLOOKUP(FJ1,$B$16:$AV$25,$V$13,FALSE),0)</f>
        <v>0</v>
      </c>
      <c r="FM2" s="84">
        <f>IFERROR(VLOOKUP(FJ1,$B$16:$AV$25,$P$13,FALSE),0)</f>
        <v>0</v>
      </c>
      <c r="FN2" s="84">
        <f>IFERROR(VLOOKUP(FJ1,$B$16:$AV$25,$Q$13,FALSE),0)</f>
        <v>0</v>
      </c>
      <c r="FO2" s="84">
        <f>IFERROR(VLOOKUP(FJ1,$B$16:$AV$25,$R$13,FALSE),0)</f>
        <v>0</v>
      </c>
      <c r="FP2" s="85">
        <f>IFERROR(VLOOKUP(FJ1,$B$16:$AV$25,$S$13,FALSE),0)</f>
        <v>0</v>
      </c>
      <c r="FQ2" s="83">
        <f>IFERROR(VLOOKUP(FQ1,$B$16:$AV$25,$U$13,FALSE),0)</f>
        <v>0</v>
      </c>
      <c r="FR2" s="84">
        <f>IFERROR(VLOOKUP(FQ1,$B$16:$AV$25,$O$13,FALSE),0)</f>
        <v>0</v>
      </c>
      <c r="FS2" s="84">
        <f>IFERROR(VLOOKUP(FQ1,$B$16:$AV$25,$V$13,FALSE),0)</f>
        <v>0</v>
      </c>
      <c r="FT2" s="84">
        <f>IFERROR(VLOOKUP(FQ1,$B$16:$AV$25,$P$13,FALSE),0)</f>
        <v>0</v>
      </c>
      <c r="FU2" s="84">
        <f>IFERROR(VLOOKUP(FQ1,$B$16:$AV$25,$Q$13,FALSE),0)</f>
        <v>0</v>
      </c>
      <c r="FV2" s="84">
        <f>IFERROR(VLOOKUP(FQ1,$B$16:$AV$25,$R$13,FALSE),0)</f>
        <v>0</v>
      </c>
      <c r="FW2" s="85">
        <f>IFERROR(VLOOKUP(FQ1,$B$16:$AV$25,$S$13,FALSE),0)</f>
        <v>0</v>
      </c>
      <c r="FX2" s="83">
        <f>IFERROR(VLOOKUP(FX1,$B$16:$AV$25,$U$13,FALSE),0)</f>
        <v>0</v>
      </c>
      <c r="FY2" s="84">
        <f>IFERROR(VLOOKUP(FX1,$B$16:$AV$25,$O$13,FALSE),0)</f>
        <v>0</v>
      </c>
      <c r="FZ2" s="84">
        <f>IFERROR(VLOOKUP(FX1,$B$16:$AV$25,$V$13,FALSE),0)</f>
        <v>0</v>
      </c>
      <c r="GA2" s="84">
        <f>IFERROR(VLOOKUP(FX1,$B$16:$AV$25,$P$13,FALSE),0)</f>
        <v>0</v>
      </c>
      <c r="GB2" s="84">
        <f>IFERROR(VLOOKUP(FX1,$B$16:$AV$25,$Q$13,FALSE),0)</f>
        <v>0</v>
      </c>
      <c r="GC2" s="84">
        <f>IFERROR(VLOOKUP(FX1,$B$16:$AV$25,$R$13,FALSE),0)</f>
        <v>0</v>
      </c>
      <c r="GD2" s="85">
        <f>IFERROR(VLOOKUP(FX1,$B$16:$AV$25,$S$13,FALSE),0)</f>
        <v>0</v>
      </c>
      <c r="GE2" s="83">
        <f>IFERROR(VLOOKUP(GE1,$B$16:$AV$25,$U$13,FALSE),0)</f>
        <v>0</v>
      </c>
      <c r="GF2" s="84">
        <f>IFERROR(VLOOKUP(GE1,$B$16:$AV$25,$O$13,FALSE),0)</f>
        <v>0</v>
      </c>
      <c r="GG2" s="84">
        <f>IFERROR(VLOOKUP(GE1,$B$16:$AV$25,$V$13,FALSE),0)</f>
        <v>0</v>
      </c>
      <c r="GH2" s="84">
        <f>IFERROR(VLOOKUP(GE1,$B$16:$AV$25,$P$13,FALSE),0)</f>
        <v>0</v>
      </c>
      <c r="GI2" s="84">
        <f>IFERROR(VLOOKUP(GE1,$B$16:$AV$25,$Q$13,FALSE),0)</f>
        <v>0</v>
      </c>
      <c r="GJ2" s="84">
        <f>IFERROR(VLOOKUP(GE1,$B$16:$AV$25,$R$13,FALSE),0)</f>
        <v>0</v>
      </c>
      <c r="GK2" s="85">
        <f>IFERROR(VLOOKUP(GE1,$B$16:$AV$25,$S$13,FALSE),0)</f>
        <v>0</v>
      </c>
      <c r="GL2" s="83">
        <f>IFERROR(VLOOKUP(GL1,$B$16:$AV$25,$U$13,FALSE),0)</f>
        <v>0</v>
      </c>
      <c r="GM2" s="84">
        <f>IFERROR(VLOOKUP(GL1,$B$16:$AV$25,$O$13,FALSE),0)</f>
        <v>0</v>
      </c>
      <c r="GN2" s="84">
        <f>IFERROR(VLOOKUP(GL1,$B$16:$AV$25,$V$13,FALSE),0)</f>
        <v>0</v>
      </c>
      <c r="GO2" s="84">
        <f>IFERROR(VLOOKUP(GL1,$B$16:$AV$25,$P$13,FALSE),0)</f>
        <v>0</v>
      </c>
      <c r="GP2" s="84">
        <f>IFERROR(VLOOKUP(GL1,$B$16:$AV$25,$Q$13,FALSE),0)</f>
        <v>0</v>
      </c>
      <c r="GQ2" s="84">
        <f>IFERROR(VLOOKUP(GL1,$B$16:$AV$25,$R$13,FALSE),0)</f>
        <v>0</v>
      </c>
      <c r="GR2" s="85">
        <f>IFERROR(VLOOKUP(GL1,$B$16:$AV$25,$S$13,FALSE),0)</f>
        <v>0</v>
      </c>
      <c r="GS2" s="83">
        <f>IFERROR(VLOOKUP(GS1,$B$16:$AV$25,$U$13,FALSE),0)</f>
        <v>0</v>
      </c>
      <c r="GT2" s="84">
        <f>IFERROR(VLOOKUP(GS1,$B$16:$AV$25,$O$13,FALSE),0)</f>
        <v>0</v>
      </c>
      <c r="GU2" s="84">
        <f>IFERROR(VLOOKUP(GS1,$B$16:$AV$25,$V$13,FALSE),0)</f>
        <v>0</v>
      </c>
      <c r="GV2" s="84">
        <f>IFERROR(VLOOKUP(GS1,$B$16:$AV$25,$P$13,FALSE),0)</f>
        <v>0</v>
      </c>
      <c r="GW2" s="84">
        <f>IFERROR(VLOOKUP(GS1,$B$16:$AV$25,$Q$13,FALSE),0)</f>
        <v>0</v>
      </c>
      <c r="GX2" s="84">
        <f>IFERROR(VLOOKUP(GS1,$B$16:$AV$25,$R$13,FALSE),0)</f>
        <v>0</v>
      </c>
      <c r="GY2" s="85">
        <f>IFERROR(VLOOKUP(GS1,$B$16:$AV$25,$S$13,FALSE),0)</f>
        <v>0</v>
      </c>
      <c r="GZ2" s="83">
        <f>IFERROR(VLOOKUP(GZ1,$B$16:$AV$25,$U$13,FALSE),0)</f>
        <v>0</v>
      </c>
      <c r="HA2" s="84">
        <f>IFERROR(VLOOKUP(GZ1,$B$16:$AV$25,$O$13,FALSE),0)</f>
        <v>0</v>
      </c>
      <c r="HB2" s="84">
        <f>IFERROR(VLOOKUP(GZ1,$B$16:$AV$25,$V$13,FALSE),0)</f>
        <v>0</v>
      </c>
      <c r="HC2" s="84">
        <f>IFERROR(VLOOKUP(GZ1,$B$16:$AV$25,$P$13,FALSE),0)</f>
        <v>0</v>
      </c>
      <c r="HD2" s="84">
        <f>IFERROR(VLOOKUP(GZ1,$B$16:$AV$25,$Q$13,FALSE),0)</f>
        <v>0</v>
      </c>
      <c r="HE2" s="84">
        <f>IFERROR(VLOOKUP(GZ1,$B$16:$AV$25,$R$13,FALSE),0)</f>
        <v>0</v>
      </c>
      <c r="HF2" s="85">
        <f>IFERROR(VLOOKUP(GZ1,$B$16:$AV$25,$S$13,FALSE),0)</f>
        <v>0</v>
      </c>
      <c r="HG2" s="83">
        <f>IFERROR(VLOOKUP(HG1,$B$16:$AV$25,$U$13,FALSE),0)</f>
        <v>0</v>
      </c>
      <c r="HH2" s="84">
        <f>IFERROR(VLOOKUP(HG1,$B$16:$AV$25,$O$13,FALSE),0)</f>
        <v>0</v>
      </c>
      <c r="HI2" s="84">
        <f>IFERROR(VLOOKUP(HG1,$B$16:$AV$25,$V$13,FALSE),0)</f>
        <v>0</v>
      </c>
      <c r="HJ2" s="84">
        <f>IFERROR(VLOOKUP(HG1,$B$16:$AV$25,$P$13,FALSE),0)</f>
        <v>0</v>
      </c>
      <c r="HK2" s="84">
        <f>IFERROR(VLOOKUP(HG1,$B$16:$AV$25,$Q$13,FALSE),0)</f>
        <v>0</v>
      </c>
      <c r="HL2" s="84">
        <f>IFERROR(VLOOKUP(HG1,$B$16:$AV$25,$R$13,FALSE),0)</f>
        <v>0</v>
      </c>
      <c r="HM2" s="85">
        <f>IFERROR(VLOOKUP(HG1,$B$16:$AV$25,$S$13,FALSE),0)</f>
        <v>0</v>
      </c>
      <c r="HN2" s="83">
        <f>IFERROR(VLOOKUP(HN1,$B$16:$AV$25,$U$13,FALSE),0)</f>
        <v>0</v>
      </c>
      <c r="HO2" s="84">
        <f>IFERROR(VLOOKUP(HN1,$B$16:$AV$25,$O$13,FALSE),0)</f>
        <v>0</v>
      </c>
      <c r="HP2" s="84">
        <f>IFERROR(VLOOKUP(HN1,$B$16:$AV$25,$V$13,FALSE),0)</f>
        <v>0</v>
      </c>
      <c r="HQ2" s="84">
        <f>IFERROR(VLOOKUP(HN1,$B$16:$AV$25,$P$13,FALSE),0)</f>
        <v>0</v>
      </c>
      <c r="HR2" s="84">
        <f>IFERROR(VLOOKUP(HN1,$B$16:$AV$25,$Q$13,FALSE),0)</f>
        <v>0</v>
      </c>
      <c r="HS2" s="84">
        <f>IFERROR(VLOOKUP(HN1,$B$16:$AV$25,$R$13,FALSE),0)</f>
        <v>0</v>
      </c>
      <c r="HT2" s="85">
        <f>IFERROR(VLOOKUP(HN1,$B$16:$AV$25,$S$13,FALSE),0)</f>
        <v>0</v>
      </c>
      <c r="HU2" s="83">
        <f>IFERROR(VLOOKUP(HU1,$B$16:$AV$25,$U$13,FALSE),0)</f>
        <v>0</v>
      </c>
      <c r="HV2" s="84">
        <f>IFERROR(VLOOKUP(HU1,$B$16:$AV$25,$O$13,FALSE),0)</f>
        <v>0</v>
      </c>
      <c r="HW2" s="84">
        <f>IFERROR(VLOOKUP(HU1,$B$16:$AV$25,$V$13,FALSE),0)</f>
        <v>0</v>
      </c>
      <c r="HX2" s="84">
        <f>IFERROR(VLOOKUP(HU1,$B$16:$AV$25,$P$13,FALSE),0)</f>
        <v>0</v>
      </c>
      <c r="HY2" s="84">
        <f>IFERROR(VLOOKUP(HU1,$B$16:$AV$25,$Q$13,FALSE),0)</f>
        <v>0</v>
      </c>
      <c r="HZ2" s="84">
        <f>IFERROR(VLOOKUP(HU1,$B$16:$AV$25,$R$13,FALSE),0)</f>
        <v>0</v>
      </c>
      <c r="IA2" s="85">
        <f>IFERROR(VLOOKUP(HU1,$B$16:$AV$25,$S$13,FALSE),0)</f>
        <v>0</v>
      </c>
      <c r="IB2" s="80"/>
      <c r="IC2" s="80"/>
    </row>
    <row r="3" spans="1:237" ht="13.5" customHeight="1" x14ac:dyDescent="0.25">
      <c r="A3" s="359"/>
      <c r="B3" s="360"/>
      <c r="C3" s="360"/>
      <c r="D3" s="360"/>
      <c r="E3" s="67"/>
      <c r="F3" s="363" t="s">
        <v>23</v>
      </c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4"/>
      <c r="R3" s="364"/>
      <c r="S3" s="364"/>
      <c r="AW3" s="1">
        <v>1</v>
      </c>
      <c r="AX3" s="1">
        <f>AW3+1</f>
        <v>2</v>
      </c>
      <c r="AY3" s="1">
        <f t="shared" ref="AY3:DJ3" si="0">AX3+1</f>
        <v>3</v>
      </c>
      <c r="AZ3" s="1">
        <f t="shared" si="0"/>
        <v>4</v>
      </c>
      <c r="BA3" s="1">
        <f t="shared" si="0"/>
        <v>5</v>
      </c>
      <c r="BB3" s="86">
        <f t="shared" si="0"/>
        <v>6</v>
      </c>
      <c r="BC3" s="1">
        <f t="shared" si="0"/>
        <v>7</v>
      </c>
      <c r="BD3" s="1">
        <f t="shared" si="0"/>
        <v>8</v>
      </c>
      <c r="BE3" s="1">
        <f t="shared" si="0"/>
        <v>9</v>
      </c>
      <c r="BF3" s="1">
        <f t="shared" si="0"/>
        <v>10</v>
      </c>
      <c r="BG3" s="1">
        <f t="shared" si="0"/>
        <v>11</v>
      </c>
      <c r="BH3" s="87">
        <f t="shared" si="0"/>
        <v>12</v>
      </c>
      <c r="BI3" s="86">
        <f t="shared" si="0"/>
        <v>13</v>
      </c>
      <c r="BJ3" s="1">
        <f t="shared" si="0"/>
        <v>14</v>
      </c>
      <c r="BK3" s="1">
        <f t="shared" si="0"/>
        <v>15</v>
      </c>
      <c r="BL3" s="1">
        <f t="shared" si="0"/>
        <v>16</v>
      </c>
      <c r="BM3" s="1">
        <f t="shared" si="0"/>
        <v>17</v>
      </c>
      <c r="BN3" s="1">
        <f t="shared" si="0"/>
        <v>18</v>
      </c>
      <c r="BO3" s="87">
        <f t="shared" si="0"/>
        <v>19</v>
      </c>
      <c r="BP3" s="86">
        <f t="shared" si="0"/>
        <v>20</v>
      </c>
      <c r="BQ3" s="1">
        <f t="shared" si="0"/>
        <v>21</v>
      </c>
      <c r="BR3" s="1">
        <f t="shared" si="0"/>
        <v>22</v>
      </c>
      <c r="BS3" s="1">
        <f t="shared" si="0"/>
        <v>23</v>
      </c>
      <c r="BT3" s="1">
        <f t="shared" si="0"/>
        <v>24</v>
      </c>
      <c r="BU3" s="1">
        <f t="shared" si="0"/>
        <v>25</v>
      </c>
      <c r="BV3" s="87">
        <f t="shared" si="0"/>
        <v>26</v>
      </c>
      <c r="BW3" s="86">
        <f t="shared" si="0"/>
        <v>27</v>
      </c>
      <c r="BX3" s="1">
        <f t="shared" si="0"/>
        <v>28</v>
      </c>
      <c r="BY3" s="1">
        <f t="shared" si="0"/>
        <v>29</v>
      </c>
      <c r="BZ3" s="1">
        <f t="shared" si="0"/>
        <v>30</v>
      </c>
      <c r="CA3" s="1">
        <f t="shared" si="0"/>
        <v>31</v>
      </c>
      <c r="CB3" s="1">
        <f t="shared" si="0"/>
        <v>32</v>
      </c>
      <c r="CC3" s="87">
        <f t="shared" si="0"/>
        <v>33</v>
      </c>
      <c r="CD3" s="86">
        <f t="shared" si="0"/>
        <v>34</v>
      </c>
      <c r="CE3" s="1">
        <f t="shared" si="0"/>
        <v>35</v>
      </c>
      <c r="CF3" s="1">
        <f t="shared" si="0"/>
        <v>36</v>
      </c>
      <c r="CG3" s="1">
        <f t="shared" si="0"/>
        <v>37</v>
      </c>
      <c r="CH3" s="1">
        <f t="shared" si="0"/>
        <v>38</v>
      </c>
      <c r="CI3" s="1">
        <f t="shared" si="0"/>
        <v>39</v>
      </c>
      <c r="CJ3" s="87">
        <f t="shared" si="0"/>
        <v>40</v>
      </c>
      <c r="CK3" s="86">
        <f t="shared" si="0"/>
        <v>41</v>
      </c>
      <c r="CL3" s="1">
        <f t="shared" si="0"/>
        <v>42</v>
      </c>
      <c r="CM3" s="1">
        <f t="shared" si="0"/>
        <v>43</v>
      </c>
      <c r="CN3" s="1">
        <f t="shared" si="0"/>
        <v>44</v>
      </c>
      <c r="CO3" s="1">
        <f t="shared" si="0"/>
        <v>45</v>
      </c>
      <c r="CP3" s="1">
        <f t="shared" si="0"/>
        <v>46</v>
      </c>
      <c r="CQ3" s="87">
        <f t="shared" si="0"/>
        <v>47</v>
      </c>
      <c r="CR3" s="86">
        <f t="shared" si="0"/>
        <v>48</v>
      </c>
      <c r="CS3" s="1">
        <f t="shared" si="0"/>
        <v>49</v>
      </c>
      <c r="CT3" s="1">
        <f t="shared" si="0"/>
        <v>50</v>
      </c>
      <c r="CU3" s="1">
        <f t="shared" si="0"/>
        <v>51</v>
      </c>
      <c r="CV3" s="1">
        <f t="shared" si="0"/>
        <v>52</v>
      </c>
      <c r="CW3" s="1">
        <f t="shared" si="0"/>
        <v>53</v>
      </c>
      <c r="CX3" s="87">
        <f t="shared" si="0"/>
        <v>54</v>
      </c>
      <c r="CY3" s="86">
        <f t="shared" si="0"/>
        <v>55</v>
      </c>
      <c r="CZ3" s="1">
        <f t="shared" si="0"/>
        <v>56</v>
      </c>
      <c r="DA3" s="1">
        <f t="shared" si="0"/>
        <v>57</v>
      </c>
      <c r="DB3" s="1">
        <f t="shared" si="0"/>
        <v>58</v>
      </c>
      <c r="DC3" s="1">
        <f t="shared" si="0"/>
        <v>59</v>
      </c>
      <c r="DD3" s="1">
        <f t="shared" si="0"/>
        <v>60</v>
      </c>
      <c r="DE3" s="87">
        <f t="shared" si="0"/>
        <v>61</v>
      </c>
      <c r="DF3" s="86">
        <f t="shared" si="0"/>
        <v>62</v>
      </c>
      <c r="DG3" s="1">
        <f t="shared" si="0"/>
        <v>63</v>
      </c>
      <c r="DH3" s="1">
        <f t="shared" si="0"/>
        <v>64</v>
      </c>
      <c r="DI3" s="1">
        <f t="shared" si="0"/>
        <v>65</v>
      </c>
      <c r="DJ3" s="1">
        <f t="shared" si="0"/>
        <v>66</v>
      </c>
      <c r="DK3" s="1">
        <f t="shared" ref="DK3:FV3" si="1">DJ3+1</f>
        <v>67</v>
      </c>
      <c r="DL3" s="87">
        <f t="shared" si="1"/>
        <v>68</v>
      </c>
      <c r="DM3" s="86">
        <f t="shared" si="1"/>
        <v>69</v>
      </c>
      <c r="DN3" s="1">
        <f t="shared" si="1"/>
        <v>70</v>
      </c>
      <c r="DO3" s="1">
        <f t="shared" si="1"/>
        <v>71</v>
      </c>
      <c r="DP3" s="1">
        <f t="shared" si="1"/>
        <v>72</v>
      </c>
      <c r="DQ3" s="1">
        <f t="shared" si="1"/>
        <v>73</v>
      </c>
      <c r="DR3" s="1">
        <f t="shared" si="1"/>
        <v>74</v>
      </c>
      <c r="DS3" s="87">
        <f t="shared" si="1"/>
        <v>75</v>
      </c>
      <c r="DT3" s="86">
        <f t="shared" si="1"/>
        <v>76</v>
      </c>
      <c r="DU3" s="1">
        <f t="shared" si="1"/>
        <v>77</v>
      </c>
      <c r="DV3" s="1">
        <f t="shared" si="1"/>
        <v>78</v>
      </c>
      <c r="DW3" s="1">
        <f t="shared" si="1"/>
        <v>79</v>
      </c>
      <c r="DX3" s="1">
        <f t="shared" si="1"/>
        <v>80</v>
      </c>
      <c r="DY3" s="1">
        <f t="shared" si="1"/>
        <v>81</v>
      </c>
      <c r="DZ3" s="87">
        <f t="shared" si="1"/>
        <v>82</v>
      </c>
      <c r="EA3" s="86">
        <f t="shared" si="1"/>
        <v>83</v>
      </c>
      <c r="EB3" s="1">
        <f t="shared" si="1"/>
        <v>84</v>
      </c>
      <c r="EC3" s="1">
        <f t="shared" si="1"/>
        <v>85</v>
      </c>
      <c r="ED3" s="1">
        <f t="shared" si="1"/>
        <v>86</v>
      </c>
      <c r="EE3" s="1">
        <f t="shared" si="1"/>
        <v>87</v>
      </c>
      <c r="EF3" s="1">
        <f t="shared" si="1"/>
        <v>88</v>
      </c>
      <c r="EG3" s="87">
        <f t="shared" si="1"/>
        <v>89</v>
      </c>
      <c r="EH3" s="86">
        <f t="shared" si="1"/>
        <v>90</v>
      </c>
      <c r="EI3" s="1">
        <f t="shared" si="1"/>
        <v>91</v>
      </c>
      <c r="EJ3" s="1">
        <f t="shared" si="1"/>
        <v>92</v>
      </c>
      <c r="EK3" s="1">
        <f t="shared" si="1"/>
        <v>93</v>
      </c>
      <c r="EL3" s="1">
        <f t="shared" si="1"/>
        <v>94</v>
      </c>
      <c r="EM3" s="1">
        <f t="shared" si="1"/>
        <v>95</v>
      </c>
      <c r="EN3" s="87">
        <f t="shared" si="1"/>
        <v>96</v>
      </c>
      <c r="EO3" s="86">
        <f t="shared" si="1"/>
        <v>97</v>
      </c>
      <c r="EP3" s="1">
        <f t="shared" si="1"/>
        <v>98</v>
      </c>
      <c r="EQ3" s="1">
        <f t="shared" si="1"/>
        <v>99</v>
      </c>
      <c r="ER3" s="1">
        <f t="shared" si="1"/>
        <v>100</v>
      </c>
      <c r="ES3" s="1">
        <f t="shared" si="1"/>
        <v>101</v>
      </c>
      <c r="ET3" s="1">
        <f t="shared" si="1"/>
        <v>102</v>
      </c>
      <c r="EU3" s="87">
        <f t="shared" si="1"/>
        <v>103</v>
      </c>
      <c r="EV3" s="86">
        <f t="shared" si="1"/>
        <v>104</v>
      </c>
      <c r="EW3" s="1">
        <f t="shared" si="1"/>
        <v>105</v>
      </c>
      <c r="EX3" s="1">
        <f t="shared" si="1"/>
        <v>106</v>
      </c>
      <c r="EY3" s="1">
        <f t="shared" si="1"/>
        <v>107</v>
      </c>
      <c r="EZ3" s="1">
        <f t="shared" si="1"/>
        <v>108</v>
      </c>
      <c r="FA3" s="1">
        <f t="shared" si="1"/>
        <v>109</v>
      </c>
      <c r="FB3" s="87">
        <f t="shared" si="1"/>
        <v>110</v>
      </c>
      <c r="FC3" s="86">
        <f t="shared" si="1"/>
        <v>111</v>
      </c>
      <c r="FD3" s="1">
        <f t="shared" si="1"/>
        <v>112</v>
      </c>
      <c r="FE3" s="1">
        <f t="shared" si="1"/>
        <v>113</v>
      </c>
      <c r="FF3" s="1">
        <f t="shared" si="1"/>
        <v>114</v>
      </c>
      <c r="FG3" s="1">
        <f t="shared" si="1"/>
        <v>115</v>
      </c>
      <c r="FH3" s="1">
        <f t="shared" si="1"/>
        <v>116</v>
      </c>
      <c r="FI3" s="87">
        <f t="shared" si="1"/>
        <v>117</v>
      </c>
      <c r="FJ3" s="86">
        <f t="shared" si="1"/>
        <v>118</v>
      </c>
      <c r="FK3" s="1">
        <f t="shared" si="1"/>
        <v>119</v>
      </c>
      <c r="FL3" s="1">
        <f t="shared" si="1"/>
        <v>120</v>
      </c>
      <c r="FM3" s="1">
        <f t="shared" si="1"/>
        <v>121</v>
      </c>
      <c r="FN3" s="1">
        <f t="shared" si="1"/>
        <v>122</v>
      </c>
      <c r="FO3" s="1">
        <f t="shared" si="1"/>
        <v>123</v>
      </c>
      <c r="FP3" s="87">
        <f t="shared" si="1"/>
        <v>124</v>
      </c>
      <c r="FQ3" s="86">
        <f t="shared" si="1"/>
        <v>125</v>
      </c>
      <c r="FR3" s="1">
        <f t="shared" si="1"/>
        <v>126</v>
      </c>
      <c r="FS3" s="1">
        <f t="shared" si="1"/>
        <v>127</v>
      </c>
      <c r="FT3" s="1">
        <f t="shared" si="1"/>
        <v>128</v>
      </c>
      <c r="FU3" s="1">
        <f t="shared" si="1"/>
        <v>129</v>
      </c>
      <c r="FV3" s="1">
        <f t="shared" si="1"/>
        <v>130</v>
      </c>
      <c r="FW3" s="87">
        <f t="shared" ref="FW3:IA3" si="2">FV3+1</f>
        <v>131</v>
      </c>
      <c r="FX3" s="86">
        <f t="shared" si="2"/>
        <v>132</v>
      </c>
      <c r="FY3" s="1">
        <f t="shared" si="2"/>
        <v>133</v>
      </c>
      <c r="FZ3" s="1">
        <f t="shared" si="2"/>
        <v>134</v>
      </c>
      <c r="GA3" s="1">
        <f t="shared" si="2"/>
        <v>135</v>
      </c>
      <c r="GB3" s="1">
        <f t="shared" si="2"/>
        <v>136</v>
      </c>
      <c r="GC3" s="1">
        <f t="shared" si="2"/>
        <v>137</v>
      </c>
      <c r="GD3" s="87">
        <f t="shared" si="2"/>
        <v>138</v>
      </c>
      <c r="GE3" s="86">
        <f t="shared" si="2"/>
        <v>139</v>
      </c>
      <c r="GF3" s="1">
        <f t="shared" si="2"/>
        <v>140</v>
      </c>
      <c r="GG3" s="1">
        <f t="shared" si="2"/>
        <v>141</v>
      </c>
      <c r="GH3" s="1">
        <f t="shared" si="2"/>
        <v>142</v>
      </c>
      <c r="GI3" s="1">
        <f t="shared" si="2"/>
        <v>143</v>
      </c>
      <c r="GJ3" s="1">
        <f t="shared" si="2"/>
        <v>144</v>
      </c>
      <c r="GK3" s="87">
        <f t="shared" si="2"/>
        <v>145</v>
      </c>
      <c r="GL3" s="86">
        <f t="shared" si="2"/>
        <v>146</v>
      </c>
      <c r="GM3" s="1">
        <f t="shared" si="2"/>
        <v>147</v>
      </c>
      <c r="GN3" s="1">
        <f t="shared" si="2"/>
        <v>148</v>
      </c>
      <c r="GO3" s="1">
        <f t="shared" si="2"/>
        <v>149</v>
      </c>
      <c r="GP3" s="1">
        <f t="shared" si="2"/>
        <v>150</v>
      </c>
      <c r="GQ3" s="1">
        <f t="shared" si="2"/>
        <v>151</v>
      </c>
      <c r="GR3" s="87">
        <f t="shared" si="2"/>
        <v>152</v>
      </c>
      <c r="GS3" s="86">
        <f t="shared" si="2"/>
        <v>153</v>
      </c>
      <c r="GT3" s="1">
        <f t="shared" si="2"/>
        <v>154</v>
      </c>
      <c r="GU3" s="1">
        <f t="shared" si="2"/>
        <v>155</v>
      </c>
      <c r="GV3" s="1">
        <f t="shared" si="2"/>
        <v>156</v>
      </c>
      <c r="GW3" s="1">
        <f t="shared" si="2"/>
        <v>157</v>
      </c>
      <c r="GX3" s="1">
        <f t="shared" si="2"/>
        <v>158</v>
      </c>
      <c r="GY3" s="87">
        <f t="shared" si="2"/>
        <v>159</v>
      </c>
      <c r="GZ3" s="86">
        <f t="shared" si="2"/>
        <v>160</v>
      </c>
      <c r="HA3" s="1">
        <f t="shared" si="2"/>
        <v>161</v>
      </c>
      <c r="HB3" s="1">
        <f t="shared" si="2"/>
        <v>162</v>
      </c>
      <c r="HC3" s="1">
        <f t="shared" si="2"/>
        <v>163</v>
      </c>
      <c r="HD3" s="1">
        <f t="shared" si="2"/>
        <v>164</v>
      </c>
      <c r="HE3" s="1">
        <f t="shared" si="2"/>
        <v>165</v>
      </c>
      <c r="HF3" s="87">
        <f t="shared" si="2"/>
        <v>166</v>
      </c>
      <c r="HG3" s="86">
        <f t="shared" si="2"/>
        <v>167</v>
      </c>
      <c r="HH3" s="1">
        <f t="shared" si="2"/>
        <v>168</v>
      </c>
      <c r="HI3" s="1">
        <f t="shared" si="2"/>
        <v>169</v>
      </c>
      <c r="HJ3" s="1">
        <f t="shared" si="2"/>
        <v>170</v>
      </c>
      <c r="HK3" s="1">
        <f t="shared" si="2"/>
        <v>171</v>
      </c>
      <c r="HL3" s="1">
        <f t="shared" si="2"/>
        <v>172</v>
      </c>
      <c r="HM3" s="87">
        <f t="shared" si="2"/>
        <v>173</v>
      </c>
      <c r="HN3" s="86">
        <f t="shared" si="2"/>
        <v>174</v>
      </c>
      <c r="HO3" s="1">
        <f t="shared" si="2"/>
        <v>175</v>
      </c>
      <c r="HP3" s="1">
        <f t="shared" si="2"/>
        <v>176</v>
      </c>
      <c r="HQ3" s="1">
        <f t="shared" si="2"/>
        <v>177</v>
      </c>
      <c r="HR3" s="1">
        <f t="shared" si="2"/>
        <v>178</v>
      </c>
      <c r="HS3" s="1">
        <f t="shared" si="2"/>
        <v>179</v>
      </c>
      <c r="HT3" s="87">
        <f t="shared" si="2"/>
        <v>180</v>
      </c>
      <c r="HU3" s="86">
        <f t="shared" si="2"/>
        <v>181</v>
      </c>
      <c r="HV3" s="1">
        <f t="shared" si="2"/>
        <v>182</v>
      </c>
      <c r="HW3" s="1">
        <f t="shared" si="2"/>
        <v>183</v>
      </c>
      <c r="HX3" s="1">
        <f t="shared" si="2"/>
        <v>184</v>
      </c>
      <c r="HY3" s="1">
        <f t="shared" si="2"/>
        <v>185</v>
      </c>
      <c r="HZ3" s="1">
        <f t="shared" si="2"/>
        <v>186</v>
      </c>
      <c r="IA3" s="87">
        <f t="shared" si="2"/>
        <v>187</v>
      </c>
    </row>
    <row r="4" spans="1:237" ht="13.5" customHeight="1" x14ac:dyDescent="0.25">
      <c r="A4" s="359"/>
      <c r="B4" s="360"/>
      <c r="C4" s="360"/>
      <c r="D4" s="360"/>
      <c r="E4" s="67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/>
      <c r="Q4" s="364"/>
      <c r="R4" s="364"/>
      <c r="S4" s="364"/>
      <c r="T4" s="2"/>
      <c r="U4" s="2"/>
      <c r="V4" s="2"/>
      <c r="X4" s="2"/>
      <c r="AW4" s="80"/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  <c r="HN4" s="371" t="s">
        <v>189</v>
      </c>
      <c r="HO4" s="373" t="s">
        <v>191</v>
      </c>
      <c r="HP4" s="373" t="s">
        <v>192</v>
      </c>
      <c r="HQ4" s="373" t="s">
        <v>193</v>
      </c>
      <c r="HR4" s="373" t="s">
        <v>194</v>
      </c>
      <c r="HS4" s="373" t="s">
        <v>13</v>
      </c>
      <c r="HT4" s="387" t="s">
        <v>14</v>
      </c>
      <c r="HU4" s="371" t="s">
        <v>189</v>
      </c>
      <c r="HV4" s="373" t="s">
        <v>191</v>
      </c>
      <c r="HW4" s="373" t="s">
        <v>192</v>
      </c>
      <c r="HX4" s="373" t="s">
        <v>193</v>
      </c>
      <c r="HY4" s="373" t="s">
        <v>194</v>
      </c>
      <c r="HZ4" s="373" t="s">
        <v>13</v>
      </c>
      <c r="IA4" s="387" t="s">
        <v>14</v>
      </c>
    </row>
    <row r="5" spans="1:237" ht="16.5" customHeight="1" x14ac:dyDescent="0.25">
      <c r="A5" s="361"/>
      <c r="B5" s="362"/>
      <c r="C5" s="362"/>
      <c r="D5" s="362"/>
      <c r="E5" s="306"/>
      <c r="F5" s="365" t="s">
        <v>24</v>
      </c>
      <c r="G5" s="366"/>
      <c r="H5" s="366"/>
      <c r="I5" s="366"/>
      <c r="J5" s="366"/>
      <c r="K5" s="366"/>
      <c r="L5" s="366"/>
      <c r="M5" s="366"/>
      <c r="N5" s="366"/>
      <c r="O5" s="366"/>
      <c r="P5" s="367"/>
      <c r="Q5" s="364"/>
      <c r="R5" s="364"/>
      <c r="S5" s="364"/>
      <c r="T5" s="2"/>
      <c r="U5" s="2"/>
      <c r="V5" s="2"/>
      <c r="X5" s="2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  <c r="HN5" s="371"/>
      <c r="HO5" s="373"/>
      <c r="HP5" s="373"/>
      <c r="HQ5" s="373"/>
      <c r="HR5" s="373"/>
      <c r="HS5" s="373"/>
      <c r="HT5" s="387"/>
      <c r="HU5" s="371"/>
      <c r="HV5" s="373"/>
      <c r="HW5" s="373"/>
      <c r="HX5" s="373"/>
      <c r="HY5" s="373"/>
      <c r="HZ5" s="373"/>
      <c r="IA5" s="387"/>
    </row>
    <row r="6" spans="1:237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T6" s="5"/>
      <c r="U6" s="2"/>
      <c r="V6" s="5"/>
      <c r="X6" s="5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  <c r="HN6" s="372"/>
      <c r="HO6" s="374"/>
      <c r="HP6" s="374"/>
      <c r="HQ6" s="374"/>
      <c r="HR6" s="374"/>
      <c r="HS6" s="374"/>
      <c r="HT6" s="388"/>
      <c r="HU6" s="372"/>
      <c r="HV6" s="374"/>
      <c r="HW6" s="374"/>
      <c r="HX6" s="374"/>
      <c r="HY6" s="374"/>
      <c r="HZ6" s="374"/>
      <c r="IA6" s="388"/>
    </row>
    <row r="7" spans="1:237" s="67" customFormat="1" ht="15" x14ac:dyDescent="0.2">
      <c r="A7" s="6" t="s">
        <v>208</v>
      </c>
      <c r="B7" s="6"/>
      <c r="C7" s="7"/>
      <c r="D7" s="119"/>
      <c r="E7" s="307"/>
      <c r="F7" s="7"/>
      <c r="G7" s="7"/>
      <c r="H7" s="7"/>
      <c r="I7" s="7"/>
      <c r="J7" s="7"/>
      <c r="K7" s="7"/>
      <c r="L7" s="7"/>
      <c r="M7" s="7"/>
      <c r="N7" s="6"/>
      <c r="P7" s="112" t="s">
        <v>204</v>
      </c>
      <c r="Q7" s="118"/>
      <c r="R7" s="115"/>
      <c r="S7" s="115"/>
      <c r="T7" s="5"/>
      <c r="U7" s="2"/>
      <c r="V7" s="5"/>
      <c r="X7" s="5"/>
      <c r="AW7" s="80">
        <v>254</v>
      </c>
      <c r="BA7" s="67">
        <f>MATCH("SUBTOTAL SALIDA DE ALMACEN",15:15,0)-1</f>
        <v>46</v>
      </c>
      <c r="BB7" s="1"/>
      <c r="BC7" s="1"/>
      <c r="BD7" s="1"/>
      <c r="BE7" s="1"/>
      <c r="BF7" s="1">
        <f>IFERROR(VLOOKUP(BB1,$B$16:$AV$25,MATCH("SUBTOTAL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IFERROR(VLOOKUP(BI1,$B$16:$AV$25,MATCH("SUBTOTAL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IFERROR(VLOOKUP(BP1,$B$16:$AV$25,MATCH("SUBTOTAL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IFERROR(VLOOKUP(BW1,$B$16:$AV$25,MATCH("SUBTOTAL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IFERROR(VLOOKUP(CD1,$B$16:$AV$25,MATCH("SUBTOTAL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IFERROR(VLOOKUP(CK1,$B$16:$AV$25,MATCH("SUBTOTAL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IFERROR(VLOOKUP(CR1,$B$16:$AV$25,MATCH("SUBTOTAL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IFERROR(VLOOKUP(CY1,$B$16:$AV$25,MATCH("SUBTOTAL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IFERROR(VLOOKUP(DF1,$B$16:$AV$25,MATCH("SUBTOTAL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IFERROR(VLOOKUP(DM1,$B$16:$AV$25,MATCH("SUBTOTAL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IFERROR(VLOOKUP(DT1,$B$16:$AV$25,MATCH("SUBTOTAL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IFERROR(VLOOKUP(EA1,$B$16:$AV$25,MATCH("SUBTOTAL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IFERROR(VLOOKUP(EH1,$B$16:$AV$25,MATCH("SUBTOTAL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IFERROR(VLOOKUP(EO1,$B$16:$AV$25,MATCH("SUBTOTAL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IFERROR(VLOOKUP(EV1,$B$16:$AV$25,MATCH("SUBTOTAL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IFERROR(VLOOKUP(FC1,$B$16:$AV$25,MATCH("SUBTOTAL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IFERROR(VLOOKUP(FJ1,$B$16:$AV$25,MATCH("SUBTOTAL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IFERROR(VLOOKUP(FQ1,$B$16:$AV$25,MATCH("SUBTOTAL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IFERROR(VLOOKUP(FX1,$B$16:$AV$25,MATCH("SUBTOTAL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IFERROR(VLOOKUP(GE1,$B$16:$AV$25,MATCH("SUBTOTAL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IFERROR(VLOOKUP(GL1,$B$16:$AV$25,MATCH("SUBTOTAL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IFERROR(VLOOKUP(GS1,$B$16:$AV$25,MATCH("SUBTOTAL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IFERROR(VLOOKUP(GZ1,$B$16:$AV$25,MATCH("SUBTOTAL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IFERROR(VLOOKUP(HG1,$B$16:$AV$25,MATCH("SUBTOTAL SALIDA DE ALMACEN",15:15,0)-1,FALSE),0)</f>
        <v>0</v>
      </c>
      <c r="HL7" s="1"/>
      <c r="HM7" s="1"/>
      <c r="HN7" s="1"/>
      <c r="HO7" s="1"/>
      <c r="HP7" s="1"/>
      <c r="HQ7" s="1"/>
      <c r="HR7" s="1">
        <f>IFERROR(VLOOKUP(HN1,$B$16:$AV$25,MATCH("SUBTOTAL SALIDA DE ALMACEN",15:15,0)-1,FALSE),0)</f>
        <v>0</v>
      </c>
      <c r="HS7" s="1"/>
      <c r="HT7" s="1"/>
      <c r="HU7" s="1"/>
      <c r="HV7" s="1"/>
      <c r="HW7" s="1"/>
      <c r="HX7" s="1"/>
      <c r="HY7" s="1">
        <f>IFERROR(VLOOKUP(HU1,$B$16:$AV$25,MATCH("SUBTOTAL SALIDA DE ALMACEN",15:15,0)-1,FALSE),0)</f>
        <v>0</v>
      </c>
      <c r="HZ7" s="1"/>
      <c r="IA7" s="1"/>
    </row>
    <row r="8" spans="1:237" s="67" customFormat="1" ht="15" x14ac:dyDescent="0.2">
      <c r="A8" s="6" t="s">
        <v>209</v>
      </c>
      <c r="B8" s="6"/>
      <c r="C8" s="8"/>
      <c r="D8" s="141"/>
      <c r="E8" s="308"/>
      <c r="F8" s="8"/>
      <c r="G8" s="8"/>
      <c r="H8" s="8"/>
      <c r="I8" s="8"/>
      <c r="J8" s="8"/>
      <c r="K8" s="8"/>
      <c r="L8" s="8"/>
      <c r="M8" s="8"/>
      <c r="N8" s="6"/>
      <c r="O8" s="8"/>
      <c r="P8" s="112" t="s">
        <v>205</v>
      </c>
      <c r="Q8" s="118"/>
      <c r="R8" s="115"/>
      <c r="S8" s="115"/>
      <c r="T8" s="5"/>
      <c r="U8" s="2"/>
      <c r="V8" s="5"/>
      <c r="X8" s="5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  <c r="HN8" s="1"/>
      <c r="HO8" s="1"/>
      <c r="HP8" s="1"/>
      <c r="HQ8" s="1"/>
      <c r="HR8" s="1" t="s">
        <v>224</v>
      </c>
      <c r="HS8" s="1"/>
      <c r="HT8" s="1"/>
      <c r="HU8" s="1"/>
      <c r="HV8" s="1"/>
      <c r="HW8" s="1"/>
      <c r="HX8" s="1"/>
      <c r="HY8" s="1" t="s">
        <v>224</v>
      </c>
      <c r="HZ8" s="1"/>
      <c r="IA8" s="1"/>
    </row>
    <row r="9" spans="1:237" ht="12.75" customHeight="1" x14ac:dyDescent="0.2">
      <c r="A9" s="6" t="s">
        <v>21</v>
      </c>
      <c r="B9" s="6"/>
      <c r="D9" s="141"/>
      <c r="E9" s="308"/>
      <c r="F9" s="9"/>
      <c r="G9" s="9"/>
      <c r="H9" s="9"/>
      <c r="I9" s="9"/>
      <c r="J9" s="9"/>
      <c r="K9" s="9"/>
      <c r="L9" s="9"/>
      <c r="M9" s="9"/>
      <c r="N9" s="6"/>
      <c r="O9" s="10"/>
      <c r="P9" s="112" t="s">
        <v>203</v>
      </c>
      <c r="Q9" s="118"/>
      <c r="R9" s="115"/>
      <c r="S9" s="115"/>
      <c r="T9" s="2"/>
      <c r="U9" s="2"/>
      <c r="V9" s="2"/>
      <c r="X9" s="2"/>
    </row>
    <row r="10" spans="1:237" ht="15" x14ac:dyDescent="0.2">
      <c r="A10" s="6" t="s">
        <v>207</v>
      </c>
      <c r="B10" s="6"/>
      <c r="D10" s="141"/>
      <c r="E10" s="308"/>
      <c r="F10" s="63"/>
      <c r="G10" s="63"/>
      <c r="N10" s="6"/>
      <c r="O10" s="6"/>
      <c r="P10" s="112" t="s">
        <v>206</v>
      </c>
      <c r="Q10" s="118"/>
      <c r="R10" s="115"/>
      <c r="S10" s="115"/>
      <c r="T10" s="2"/>
      <c r="U10" s="2"/>
      <c r="V10" s="2"/>
      <c r="X10" s="2"/>
    </row>
    <row r="11" spans="1:237" x14ac:dyDescent="0.25">
      <c r="A11" s="6" t="s">
        <v>2</v>
      </c>
      <c r="B11" s="6"/>
      <c r="D11" s="92"/>
      <c r="E11" s="309"/>
      <c r="O11" s="10"/>
      <c r="T11" s="2"/>
      <c r="U11" s="2"/>
      <c r="V11" s="2"/>
      <c r="X11" s="2" t="s">
        <v>3</v>
      </c>
    </row>
    <row r="12" spans="1:237" x14ac:dyDescent="0.25">
      <c r="A12" s="6" t="s">
        <v>4</v>
      </c>
      <c r="B12" s="6"/>
      <c r="D12" s="92"/>
      <c r="E12" s="309"/>
      <c r="N12" s="10"/>
      <c r="O12" s="10"/>
    </row>
    <row r="13" spans="1:237" ht="13.5" thickBot="1" x14ac:dyDescent="0.3">
      <c r="B13" s="1">
        <v>1</v>
      </c>
      <c r="C13" s="2">
        <f>+B13+1</f>
        <v>2</v>
      </c>
      <c r="D13" s="2">
        <f t="shared" ref="D13:BN13" si="3">+C13+1</f>
        <v>3</v>
      </c>
      <c r="E13" s="2"/>
      <c r="F13" s="2">
        <f>+D13+1</f>
        <v>4</v>
      </c>
      <c r="G13" s="2"/>
      <c r="H13" s="2">
        <f>+F13+1</f>
        <v>5</v>
      </c>
      <c r="I13" s="2">
        <f t="shared" si="3"/>
        <v>6</v>
      </c>
      <c r="J13" s="2">
        <f t="shared" si="3"/>
        <v>7</v>
      </c>
      <c r="K13" s="2">
        <f t="shared" si="3"/>
        <v>8</v>
      </c>
      <c r="L13" s="2">
        <f t="shared" si="3"/>
        <v>9</v>
      </c>
      <c r="M13" s="2">
        <f t="shared" si="3"/>
        <v>10</v>
      </c>
      <c r="N13" s="2">
        <f t="shared" si="3"/>
        <v>11</v>
      </c>
      <c r="O13" s="2">
        <f t="shared" si="3"/>
        <v>12</v>
      </c>
      <c r="P13" s="2">
        <f t="shared" si="3"/>
        <v>13</v>
      </c>
      <c r="Q13" s="2">
        <f t="shared" si="3"/>
        <v>14</v>
      </c>
      <c r="R13" s="2">
        <f t="shared" si="3"/>
        <v>15</v>
      </c>
      <c r="S13" s="2">
        <f t="shared" si="3"/>
        <v>16</v>
      </c>
      <c r="T13" s="2">
        <f t="shared" si="3"/>
        <v>17</v>
      </c>
      <c r="U13" s="2">
        <f t="shared" si="3"/>
        <v>18</v>
      </c>
      <c r="V13" s="2">
        <f t="shared" si="3"/>
        <v>19</v>
      </c>
      <c r="W13" s="2">
        <f t="shared" si="3"/>
        <v>20</v>
      </c>
      <c r="X13" s="2">
        <f t="shared" si="3"/>
        <v>21</v>
      </c>
      <c r="Y13" s="2">
        <f t="shared" si="3"/>
        <v>22</v>
      </c>
      <c r="Z13" s="2"/>
      <c r="AA13" s="2">
        <f>+Y13+1</f>
        <v>23</v>
      </c>
      <c r="AB13" s="2">
        <f t="shared" si="3"/>
        <v>24</v>
      </c>
      <c r="AC13" s="2"/>
      <c r="AD13" s="2">
        <f>+AB13+1</f>
        <v>25</v>
      </c>
      <c r="AE13" s="2">
        <f t="shared" si="3"/>
        <v>26</v>
      </c>
      <c r="AF13" s="2"/>
      <c r="AG13" s="2"/>
      <c r="AH13" s="2">
        <f>+AE13+1</f>
        <v>27</v>
      </c>
      <c r="AI13" s="2"/>
      <c r="AJ13" s="2">
        <f t="shared" ref="AJ13:AO13" si="4">+AH13+1</f>
        <v>28</v>
      </c>
      <c r="AK13" s="2">
        <f t="shared" si="4"/>
        <v>1</v>
      </c>
      <c r="AL13" s="2">
        <f t="shared" si="4"/>
        <v>29</v>
      </c>
      <c r="AM13" s="2">
        <f t="shared" si="4"/>
        <v>2</v>
      </c>
      <c r="AN13" s="2">
        <f t="shared" si="4"/>
        <v>30</v>
      </c>
      <c r="AO13" s="2">
        <f t="shared" si="4"/>
        <v>3</v>
      </c>
      <c r="AP13" s="2">
        <f>+AK13+1</f>
        <v>2</v>
      </c>
      <c r="AQ13" s="2">
        <f>+AL13+1</f>
        <v>30</v>
      </c>
      <c r="AR13" s="2">
        <f>+AM13+1</f>
        <v>3</v>
      </c>
      <c r="AS13" s="2">
        <f>+AN13+1</f>
        <v>31</v>
      </c>
      <c r="AT13" s="2">
        <f>+AO13+1</f>
        <v>4</v>
      </c>
      <c r="AU13" s="2">
        <f t="shared" si="3"/>
        <v>5</v>
      </c>
      <c r="AV13" s="2">
        <f t="shared" si="3"/>
        <v>6</v>
      </c>
      <c r="AW13" s="2">
        <f t="shared" si="3"/>
        <v>7</v>
      </c>
      <c r="AX13" s="2">
        <f t="shared" si="3"/>
        <v>8</v>
      </c>
      <c r="AY13" s="2">
        <f t="shared" si="3"/>
        <v>9</v>
      </c>
      <c r="AZ13" s="2">
        <f t="shared" si="3"/>
        <v>10</v>
      </c>
      <c r="BA13" s="2">
        <f t="shared" si="3"/>
        <v>11</v>
      </c>
      <c r="BB13" s="2">
        <f t="shared" si="3"/>
        <v>12</v>
      </c>
      <c r="BC13" s="2">
        <f t="shared" si="3"/>
        <v>13</v>
      </c>
      <c r="BD13" s="2">
        <f t="shared" si="3"/>
        <v>14</v>
      </c>
      <c r="BE13" s="2">
        <f t="shared" si="3"/>
        <v>15</v>
      </c>
      <c r="BF13" s="2">
        <f t="shared" si="3"/>
        <v>16</v>
      </c>
      <c r="BG13" s="2">
        <f t="shared" si="3"/>
        <v>17</v>
      </c>
      <c r="BH13" s="2">
        <f t="shared" si="3"/>
        <v>18</v>
      </c>
      <c r="BI13" s="2">
        <f t="shared" si="3"/>
        <v>19</v>
      </c>
      <c r="BJ13" s="2">
        <f t="shared" si="3"/>
        <v>20</v>
      </c>
      <c r="BK13" s="2">
        <f t="shared" si="3"/>
        <v>21</v>
      </c>
      <c r="BL13" s="2">
        <f t="shared" si="3"/>
        <v>22</v>
      </c>
      <c r="BM13" s="2">
        <f t="shared" si="3"/>
        <v>23</v>
      </c>
      <c r="BN13" s="2">
        <f t="shared" si="3"/>
        <v>24</v>
      </c>
    </row>
    <row r="14" spans="1:237" ht="19.5" customHeight="1" thickBot="1" x14ac:dyDescent="0.3">
      <c r="F14" s="343" t="s">
        <v>34</v>
      </c>
      <c r="G14" s="402"/>
      <c r="H14" s="344"/>
      <c r="I14" s="344"/>
      <c r="J14" s="344"/>
      <c r="K14" s="345"/>
      <c r="L14" s="346" t="s">
        <v>5</v>
      </c>
      <c r="M14" s="347"/>
      <c r="N14" s="348"/>
      <c r="O14" s="349" t="s">
        <v>6</v>
      </c>
      <c r="P14" s="350"/>
      <c r="Q14" s="351"/>
      <c r="R14" s="352" t="s">
        <v>7</v>
      </c>
      <c r="S14" s="353"/>
      <c r="W14" s="354" t="s">
        <v>35</v>
      </c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BB14" s="16"/>
      <c r="BC14" s="16"/>
      <c r="BD14" s="16"/>
      <c r="BE14" s="16"/>
      <c r="BF14" s="16"/>
      <c r="BG14" s="16"/>
      <c r="BH14" s="16"/>
    </row>
    <row r="15" spans="1:237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310"/>
      <c r="F15" s="131"/>
      <c r="G15" s="164"/>
      <c r="H15" s="132"/>
      <c r="I15" s="157"/>
      <c r="J15" s="158"/>
      <c r="K15" s="159"/>
      <c r="L15" s="160"/>
      <c r="M15" s="161"/>
      <c r="N15" s="159"/>
      <c r="O15" s="31" t="s">
        <v>11</v>
      </c>
      <c r="P15" s="11" t="s">
        <v>12</v>
      </c>
      <c r="Q15" s="32" t="s">
        <v>5</v>
      </c>
      <c r="R15" s="31" t="s">
        <v>13</v>
      </c>
      <c r="S15" s="32" t="s">
        <v>14</v>
      </c>
      <c r="U15" s="11" t="s">
        <v>189</v>
      </c>
      <c r="V15" s="11" t="s">
        <v>190</v>
      </c>
      <c r="W15" s="11" t="s">
        <v>15</v>
      </c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11" t="s">
        <v>16</v>
      </c>
      <c r="AV15" s="11" t="s">
        <v>17</v>
      </c>
      <c r="AW15" s="294" t="s">
        <v>222</v>
      </c>
      <c r="BB15" s="18"/>
      <c r="BC15" s="18"/>
      <c r="BD15" s="18"/>
      <c r="BE15" s="18"/>
      <c r="BF15" s="18"/>
      <c r="BG15" s="18"/>
      <c r="BH15" s="18"/>
    </row>
    <row r="16" spans="1:237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311"/>
      <c r="F16" s="144"/>
      <c r="G16" s="165"/>
      <c r="H16" s="145"/>
      <c r="I16" s="145"/>
      <c r="J16" s="146"/>
      <c r="K16" s="147"/>
      <c r="L16" s="148"/>
      <c r="M16" s="149"/>
      <c r="N16" s="147"/>
      <c r="O16" s="33">
        <f t="shared" ref="O16:O25" si="5">SUM(F16:K16)</f>
        <v>0</v>
      </c>
      <c r="P16" s="95"/>
      <c r="Q16" s="29">
        <f>+SUM(L16:N16)</f>
        <v>0</v>
      </c>
      <c r="R16" s="35">
        <f>IF(P16&gt;O16,P16-Q16-O16,0)</f>
        <v>0</v>
      </c>
      <c r="S16" s="36">
        <f>IF(P16="",0,IF(O16&gt;P16,O16-P16-Q16,0))</f>
        <v>0</v>
      </c>
      <c r="U16" s="19"/>
      <c r="V16" s="19">
        <f>U16-O16</f>
        <v>0</v>
      </c>
      <c r="W16" s="15">
        <f>+O16-Q16</f>
        <v>0</v>
      </c>
      <c r="X16" s="97"/>
      <c r="Y16" s="97"/>
      <c r="Z16" s="97"/>
      <c r="AA16" s="97"/>
      <c r="AB16" s="95"/>
      <c r="AC16" s="95"/>
      <c r="AD16" s="99"/>
      <c r="AE16" s="99"/>
      <c r="AF16" s="99"/>
      <c r="AG16" s="99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7">
        <f>SUM(X16:AT16)</f>
        <v>0</v>
      </c>
      <c r="AV16" s="17">
        <f t="shared" ref="AV16:AV25" si="6">+W16-AU16</f>
        <v>0</v>
      </c>
      <c r="AW16" s="295">
        <f>AU16-P16</f>
        <v>0</v>
      </c>
      <c r="BB16" s="18"/>
      <c r="BC16" s="18"/>
      <c r="BD16" s="18"/>
      <c r="BE16" s="18"/>
      <c r="BF16" s="18"/>
      <c r="BG16" s="18"/>
      <c r="BH16" s="18"/>
    </row>
    <row r="17" spans="1:49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311"/>
      <c r="F17" s="144"/>
      <c r="G17" s="165"/>
      <c r="H17" s="145"/>
      <c r="I17" s="145"/>
      <c r="J17" s="150"/>
      <c r="K17" s="147"/>
      <c r="L17" s="148"/>
      <c r="M17" s="149"/>
      <c r="N17" s="147"/>
      <c r="O17" s="33">
        <f t="shared" si="5"/>
        <v>0</v>
      </c>
      <c r="P17" s="95"/>
      <c r="Q17" s="29">
        <f t="shared" ref="Q17:Q25" si="7">+SUM(L17:N17)</f>
        <v>0</v>
      </c>
      <c r="R17" s="35">
        <f t="shared" ref="R17:R25" si="8">IF(P17&gt;O17,P17-Q17-O17,0)</f>
        <v>0</v>
      </c>
      <c r="S17" s="36">
        <f t="shared" ref="S17:S25" si="9">IF(P17="",0,IF(O17&gt;P17,O17-P17-Q17,0))</f>
        <v>0</v>
      </c>
      <c r="U17" s="88"/>
      <c r="V17" s="19">
        <f t="shared" ref="V17:V25" si="10">U17-O17</f>
        <v>0</v>
      </c>
      <c r="W17" s="15">
        <f t="shared" ref="W17:W25" si="11">+O17-Q17</f>
        <v>0</v>
      </c>
      <c r="X17" s="97"/>
      <c r="Y17" s="97"/>
      <c r="Z17" s="97"/>
      <c r="AA17" s="97"/>
      <c r="AB17" s="95"/>
      <c r="AC17" s="95"/>
      <c r="AD17" s="95"/>
      <c r="AE17" s="95"/>
      <c r="AF17" s="95"/>
      <c r="AG17" s="95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7">
        <f t="shared" ref="AU17:AU25" si="12">SUM(X17:AT17)</f>
        <v>0</v>
      </c>
      <c r="AV17" s="19">
        <f t="shared" si="6"/>
        <v>0</v>
      </c>
      <c r="AW17" s="295">
        <f t="shared" ref="AW17:AW25" si="13">AU17-P17</f>
        <v>0</v>
      </c>
    </row>
    <row r="18" spans="1:49" s="18" customFormat="1" ht="18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311"/>
      <c r="F18" s="144"/>
      <c r="G18" s="165"/>
      <c r="H18" s="145"/>
      <c r="I18" s="145"/>
      <c r="J18" s="151"/>
      <c r="K18" s="147"/>
      <c r="L18" s="148"/>
      <c r="M18" s="149"/>
      <c r="N18" s="147"/>
      <c r="O18" s="33">
        <f t="shared" si="5"/>
        <v>0</v>
      </c>
      <c r="P18" s="95"/>
      <c r="Q18" s="29">
        <f t="shared" si="7"/>
        <v>0</v>
      </c>
      <c r="R18" s="35">
        <f t="shared" si="8"/>
        <v>0</v>
      </c>
      <c r="S18" s="36">
        <f t="shared" si="9"/>
        <v>0</v>
      </c>
      <c r="U18" s="88"/>
      <c r="V18" s="19">
        <f t="shared" si="10"/>
        <v>0</v>
      </c>
      <c r="W18" s="15">
        <f t="shared" si="11"/>
        <v>0</v>
      </c>
      <c r="X18" s="95"/>
      <c r="Y18" s="97"/>
      <c r="Z18" s="97"/>
      <c r="AA18" s="97"/>
      <c r="AB18" s="95"/>
      <c r="AC18" s="95"/>
      <c r="AD18" s="95"/>
      <c r="AE18" s="95"/>
      <c r="AF18" s="95"/>
      <c r="AG18" s="95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7">
        <f t="shared" si="12"/>
        <v>0</v>
      </c>
      <c r="AV18" s="19">
        <f t="shared" si="6"/>
        <v>0</v>
      </c>
      <c r="AW18" s="295">
        <f t="shared" si="13"/>
        <v>0</v>
      </c>
    </row>
    <row r="19" spans="1:49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311"/>
      <c r="F19" s="144"/>
      <c r="G19" s="165"/>
      <c r="H19" s="145"/>
      <c r="I19" s="145"/>
      <c r="J19" s="150"/>
      <c r="K19" s="147"/>
      <c r="L19" s="148"/>
      <c r="M19" s="149"/>
      <c r="N19" s="147"/>
      <c r="O19" s="33">
        <f t="shared" si="5"/>
        <v>0</v>
      </c>
      <c r="P19" s="95"/>
      <c r="Q19" s="29">
        <f t="shared" si="7"/>
        <v>0</v>
      </c>
      <c r="R19" s="35">
        <f t="shared" si="8"/>
        <v>0</v>
      </c>
      <c r="S19" s="36">
        <f t="shared" si="9"/>
        <v>0</v>
      </c>
      <c r="T19" s="20"/>
      <c r="U19" s="89"/>
      <c r="V19" s="19">
        <f t="shared" si="10"/>
        <v>0</v>
      </c>
      <c r="W19" s="15">
        <f t="shared" si="11"/>
        <v>0</v>
      </c>
      <c r="X19" s="95"/>
      <c r="Y19" s="97"/>
      <c r="Z19" s="97"/>
      <c r="AA19" s="97"/>
      <c r="AB19" s="95"/>
      <c r="AC19" s="95"/>
      <c r="AD19" s="95"/>
      <c r="AE19" s="95"/>
      <c r="AF19" s="95"/>
      <c r="AG19" s="95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7">
        <f t="shared" si="12"/>
        <v>0</v>
      </c>
      <c r="AV19" s="19">
        <f t="shared" si="6"/>
        <v>0</v>
      </c>
      <c r="AW19" s="295">
        <f t="shared" si="13"/>
        <v>0</v>
      </c>
    </row>
    <row r="20" spans="1:49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311"/>
      <c r="F20" s="144"/>
      <c r="G20" s="165"/>
      <c r="H20" s="145"/>
      <c r="I20" s="145"/>
      <c r="J20" s="150"/>
      <c r="K20" s="147"/>
      <c r="L20" s="148"/>
      <c r="M20" s="149"/>
      <c r="N20" s="147"/>
      <c r="O20" s="33">
        <f t="shared" si="5"/>
        <v>0</v>
      </c>
      <c r="P20" s="95"/>
      <c r="Q20" s="29">
        <f t="shared" si="7"/>
        <v>0</v>
      </c>
      <c r="R20" s="35">
        <f t="shared" si="8"/>
        <v>0</v>
      </c>
      <c r="S20" s="36">
        <f t="shared" si="9"/>
        <v>0</v>
      </c>
      <c r="U20" s="88"/>
      <c r="V20" s="19">
        <f t="shared" si="10"/>
        <v>0</v>
      </c>
      <c r="W20" s="15">
        <f t="shared" si="11"/>
        <v>0</v>
      </c>
      <c r="X20" s="95"/>
      <c r="Y20" s="98"/>
      <c r="Z20" s="98"/>
      <c r="AA20" s="98"/>
      <c r="AB20" s="95"/>
      <c r="AC20" s="95"/>
      <c r="AD20" s="95"/>
      <c r="AE20" s="95"/>
      <c r="AF20" s="95"/>
      <c r="AG20" s="95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7">
        <f t="shared" si="12"/>
        <v>0</v>
      </c>
      <c r="AV20" s="19">
        <f t="shared" si="6"/>
        <v>0</v>
      </c>
      <c r="AW20" s="295">
        <f t="shared" si="13"/>
        <v>0</v>
      </c>
    </row>
    <row r="21" spans="1:49" s="18" customFormat="1" ht="18" customHeight="1" x14ac:dyDescent="0.25">
      <c r="A21" s="58">
        <v>6</v>
      </c>
      <c r="B21" s="26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311"/>
      <c r="F21" s="148"/>
      <c r="G21" s="166"/>
      <c r="H21" s="145"/>
      <c r="I21" s="150"/>
      <c r="J21" s="150"/>
      <c r="K21" s="147"/>
      <c r="L21" s="148"/>
      <c r="M21" s="149"/>
      <c r="N21" s="147"/>
      <c r="O21" s="33">
        <f t="shared" si="5"/>
        <v>0</v>
      </c>
      <c r="P21" s="95"/>
      <c r="Q21" s="29">
        <f t="shared" si="7"/>
        <v>0</v>
      </c>
      <c r="R21" s="35">
        <f t="shared" si="8"/>
        <v>0</v>
      </c>
      <c r="S21" s="36">
        <f t="shared" si="9"/>
        <v>0</v>
      </c>
      <c r="U21" s="88"/>
      <c r="V21" s="19">
        <f t="shared" si="10"/>
        <v>0</v>
      </c>
      <c r="W21" s="15">
        <f t="shared" si="11"/>
        <v>0</v>
      </c>
      <c r="X21" s="95"/>
      <c r="Y21" s="95"/>
      <c r="Z21" s="95"/>
      <c r="AA21" s="95"/>
      <c r="AB21" s="95"/>
      <c r="AC21" s="95"/>
      <c r="AD21" s="94"/>
      <c r="AE21" s="215"/>
      <c r="AF21" s="215"/>
      <c r="AG21" s="215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7">
        <f t="shared" si="12"/>
        <v>0</v>
      </c>
      <c r="AV21" s="19">
        <f t="shared" si="6"/>
        <v>0</v>
      </c>
      <c r="AW21" s="295">
        <f t="shared" si="13"/>
        <v>0</v>
      </c>
    </row>
    <row r="22" spans="1:49" s="18" customFormat="1" ht="18" customHeight="1" x14ac:dyDescent="0.25">
      <c r="A22" s="58">
        <v>7</v>
      </c>
      <c r="B22" s="26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311"/>
      <c r="F22" s="148"/>
      <c r="G22" s="166"/>
      <c r="H22" s="145"/>
      <c r="I22" s="150"/>
      <c r="J22" s="150"/>
      <c r="K22" s="147"/>
      <c r="L22" s="152"/>
      <c r="M22" s="150"/>
      <c r="N22" s="147"/>
      <c r="O22" s="33">
        <f t="shared" si="5"/>
        <v>0</v>
      </c>
      <c r="P22" s="95"/>
      <c r="Q22" s="29">
        <f t="shared" si="7"/>
        <v>0</v>
      </c>
      <c r="R22" s="35">
        <f t="shared" si="8"/>
        <v>0</v>
      </c>
      <c r="S22" s="36">
        <f t="shared" si="9"/>
        <v>0</v>
      </c>
      <c r="U22" s="88"/>
      <c r="V22" s="19">
        <f t="shared" si="10"/>
        <v>0</v>
      </c>
      <c r="W22" s="15">
        <f t="shared" si="11"/>
        <v>0</v>
      </c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7">
        <f t="shared" si="12"/>
        <v>0</v>
      </c>
      <c r="AV22" s="19">
        <f t="shared" si="6"/>
        <v>0</v>
      </c>
      <c r="AW22" s="295">
        <f t="shared" si="13"/>
        <v>0</v>
      </c>
    </row>
    <row r="23" spans="1:49" s="18" customFormat="1" ht="18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311"/>
      <c r="F23" s="148"/>
      <c r="G23" s="166"/>
      <c r="H23" s="145"/>
      <c r="I23" s="146"/>
      <c r="J23" s="150"/>
      <c r="K23" s="147"/>
      <c r="L23" s="152"/>
      <c r="M23" s="150"/>
      <c r="N23" s="147"/>
      <c r="O23" s="33">
        <f t="shared" si="5"/>
        <v>0</v>
      </c>
      <c r="P23" s="95"/>
      <c r="Q23" s="29">
        <f t="shared" si="7"/>
        <v>0</v>
      </c>
      <c r="R23" s="35">
        <f t="shared" si="8"/>
        <v>0</v>
      </c>
      <c r="S23" s="36">
        <f t="shared" si="9"/>
        <v>0</v>
      </c>
      <c r="U23" s="88"/>
      <c r="V23" s="19">
        <f t="shared" si="10"/>
        <v>0</v>
      </c>
      <c r="W23" s="15">
        <f t="shared" si="11"/>
        <v>0</v>
      </c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7">
        <f t="shared" si="12"/>
        <v>0</v>
      </c>
      <c r="AV23" s="19">
        <f t="shared" si="6"/>
        <v>0</v>
      </c>
      <c r="AW23" s="295">
        <f t="shared" si="13"/>
        <v>0</v>
      </c>
    </row>
    <row r="24" spans="1:49" s="18" customFormat="1" ht="18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311"/>
      <c r="F24" s="152"/>
      <c r="G24" s="167"/>
      <c r="H24" s="145"/>
      <c r="I24" s="146"/>
      <c r="J24" s="150"/>
      <c r="K24" s="147"/>
      <c r="L24" s="152"/>
      <c r="M24" s="150"/>
      <c r="N24" s="147"/>
      <c r="O24" s="33">
        <f t="shared" si="5"/>
        <v>0</v>
      </c>
      <c r="P24" s="95"/>
      <c r="Q24" s="29">
        <f t="shared" si="7"/>
        <v>0</v>
      </c>
      <c r="R24" s="35">
        <f t="shared" si="8"/>
        <v>0</v>
      </c>
      <c r="S24" s="36">
        <f t="shared" si="9"/>
        <v>0</v>
      </c>
      <c r="U24" s="88"/>
      <c r="V24" s="19">
        <f t="shared" si="10"/>
        <v>0</v>
      </c>
      <c r="W24" s="15">
        <f t="shared" si="11"/>
        <v>0</v>
      </c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7">
        <f t="shared" si="12"/>
        <v>0</v>
      </c>
      <c r="AV24" s="19">
        <f t="shared" si="6"/>
        <v>0</v>
      </c>
      <c r="AW24" s="295">
        <f t="shared" si="13"/>
        <v>0</v>
      </c>
    </row>
    <row r="25" spans="1:49" s="18" customFormat="1" ht="18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312"/>
      <c r="F25" s="153"/>
      <c r="G25" s="168"/>
      <c r="H25" s="154"/>
      <c r="I25" s="155"/>
      <c r="J25" s="155"/>
      <c r="K25" s="156"/>
      <c r="L25" s="153"/>
      <c r="M25" s="155"/>
      <c r="N25" s="156"/>
      <c r="O25" s="33">
        <f t="shared" si="5"/>
        <v>0</v>
      </c>
      <c r="P25" s="39"/>
      <c r="Q25" s="29">
        <f t="shared" si="7"/>
        <v>0</v>
      </c>
      <c r="R25" s="35">
        <f t="shared" si="8"/>
        <v>0</v>
      </c>
      <c r="S25" s="36">
        <f t="shared" si="9"/>
        <v>0</v>
      </c>
      <c r="U25" s="88"/>
      <c r="V25" s="19">
        <f t="shared" si="10"/>
        <v>0</v>
      </c>
      <c r="W25" s="15">
        <f t="shared" si="11"/>
        <v>0</v>
      </c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7">
        <f t="shared" si="12"/>
        <v>0</v>
      </c>
      <c r="AV25" s="19">
        <f t="shared" si="6"/>
        <v>0</v>
      </c>
      <c r="AW25" s="295">
        <f t="shared" si="13"/>
        <v>0</v>
      </c>
    </row>
    <row r="26" spans="1:49" s="18" customFormat="1" ht="13.35" customHeight="1" x14ac:dyDescent="0.25">
      <c r="A26" s="355" t="s">
        <v>18</v>
      </c>
      <c r="B26" s="356"/>
      <c r="C26" s="356"/>
      <c r="D26" s="356"/>
      <c r="E26" s="305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2"/>
      <c r="S26" s="43"/>
    </row>
    <row r="27" spans="1:49" s="18" customFormat="1" ht="13.35" customHeight="1" x14ac:dyDescent="0.25">
      <c r="A27" s="186"/>
      <c r="B27" s="23"/>
      <c r="C27" s="45"/>
      <c r="D27" s="46"/>
      <c r="E27" s="46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34"/>
      <c r="S27" s="47"/>
    </row>
    <row r="28" spans="1:49" s="18" customFormat="1" ht="13.35" customHeight="1" x14ac:dyDescent="0.25">
      <c r="A28" s="186"/>
      <c r="B28" s="23"/>
      <c r="C28" s="45"/>
      <c r="D28" s="46"/>
      <c r="E28" s="46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34"/>
      <c r="S28" s="47"/>
    </row>
    <row r="29" spans="1:49" s="18" customFormat="1" ht="13.35" customHeight="1" thickBot="1" x14ac:dyDescent="0.3">
      <c r="A29" s="48"/>
      <c r="B29" s="49"/>
      <c r="C29" s="50"/>
      <c r="D29" s="51"/>
      <c r="E29" s="5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3"/>
      <c r="S29" s="54"/>
    </row>
    <row r="30" spans="1:49" s="18" customFormat="1" ht="13.35" customHeight="1" x14ac:dyDescent="0.25">
      <c r="B30" s="20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81"/>
      <c r="AQ30" s="81"/>
      <c r="AR30" s="81"/>
      <c r="AS30" s="81"/>
      <c r="AT30" s="81"/>
      <c r="AU30" s="81"/>
      <c r="AV30" s="81"/>
    </row>
    <row r="31" spans="1:49" s="18" customFormat="1" ht="13.35" customHeight="1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49" s="18" customFormat="1" ht="13.35" customHeight="1" x14ac:dyDescent="0.25">
      <c r="C32" s="1"/>
      <c r="D32" s="21"/>
      <c r="E32" s="2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3:60" s="18" customFormat="1" ht="13.35" customHeight="1" thickBot="1" x14ac:dyDescent="0.3">
      <c r="C33" s="1"/>
      <c r="D33" s="68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341"/>
      <c r="Q33" s="341"/>
      <c r="R33" s="341"/>
      <c r="S33" s="341"/>
    </row>
    <row r="34" spans="3:60" s="18" customFormat="1" ht="13.35" customHeight="1" x14ac:dyDescent="0.25">
      <c r="C34" s="1"/>
      <c r="D34" s="22" t="s">
        <v>19</v>
      </c>
      <c r="E34" s="22"/>
      <c r="F34" s="1"/>
      <c r="G34" s="1"/>
      <c r="H34" s="1"/>
      <c r="I34" s="1"/>
      <c r="J34" s="1"/>
      <c r="K34" s="1"/>
      <c r="L34" s="1"/>
      <c r="M34" s="1"/>
      <c r="N34" s="1"/>
      <c r="O34" s="1"/>
      <c r="P34" s="342" t="s">
        <v>20</v>
      </c>
      <c r="Q34" s="342"/>
      <c r="R34" s="342"/>
      <c r="S34" s="342"/>
    </row>
    <row r="35" spans="3:60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3:60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BB36" s="1"/>
      <c r="BC36" s="1"/>
      <c r="BD36" s="1"/>
      <c r="BE36" s="1"/>
      <c r="BF36" s="1"/>
      <c r="BG36" s="1"/>
      <c r="BH36" s="1"/>
    </row>
    <row r="37" spans="3:60" s="18" customFormat="1" ht="13.35" customHeight="1" x14ac:dyDescent="0.25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BB37" s="1"/>
      <c r="BC37" s="1"/>
      <c r="BD37" s="1"/>
      <c r="BE37" s="1"/>
      <c r="BF37" s="1"/>
      <c r="BG37" s="1"/>
      <c r="BH37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P16:P25" name="Rango2"/>
    <protectedRange sqref="B21:B25 F15:N25 U16:U25 X15:AT25" name="Rango1"/>
    <protectedRange sqref="S7:S10" name="Rango1_3_1_1"/>
    <protectedRange sqref="Q7:R10 D7:E10 D12:E12" name="Rango1_3_2"/>
    <protectedRange sqref="D11:E11" name="Rango1_3_1"/>
    <protectedRange sqref="B16:B20" name="Rango1_1"/>
  </protectedRanges>
  <mergeCells count="227">
    <mergeCell ref="A1:D5"/>
    <mergeCell ref="F1:P2"/>
    <mergeCell ref="Q1:S1"/>
    <mergeCell ref="BB1:BH1"/>
    <mergeCell ref="BI1:BO1"/>
    <mergeCell ref="BP1:BV1"/>
    <mergeCell ref="F3:P4"/>
    <mergeCell ref="Q3:S3"/>
    <mergeCell ref="Q4:S4"/>
    <mergeCell ref="BB4:BB6"/>
    <mergeCell ref="BC4:BC6"/>
    <mergeCell ref="BD4:BD6"/>
    <mergeCell ref="BE4:BE6"/>
    <mergeCell ref="BF4:BF6"/>
    <mergeCell ref="BG4:BG6"/>
    <mergeCell ref="BH4:BH6"/>
    <mergeCell ref="BO4:BO6"/>
    <mergeCell ref="BP4:BP6"/>
    <mergeCell ref="BQ4:BQ6"/>
    <mergeCell ref="BR4:BR6"/>
    <mergeCell ref="BS4:BS6"/>
    <mergeCell ref="BT4:BT6"/>
    <mergeCell ref="BI4:BI6"/>
    <mergeCell ref="BJ4:BJ6"/>
    <mergeCell ref="HN1:HT1"/>
    <mergeCell ref="HU1:IA1"/>
    <mergeCell ref="Q2:S2"/>
    <mergeCell ref="FC1:FI1"/>
    <mergeCell ref="FJ1:FP1"/>
    <mergeCell ref="FQ1:FW1"/>
    <mergeCell ref="FX1:GD1"/>
    <mergeCell ref="GE1:GK1"/>
    <mergeCell ref="GL1:GR1"/>
    <mergeCell ref="DM1:DS1"/>
    <mergeCell ref="DT1:DZ1"/>
    <mergeCell ref="EA1:EG1"/>
    <mergeCell ref="EH1:EN1"/>
    <mergeCell ref="EO1:EU1"/>
    <mergeCell ref="EV1:FB1"/>
    <mergeCell ref="BW1:CC1"/>
    <mergeCell ref="CD1:CJ1"/>
    <mergeCell ref="CK1:CQ1"/>
    <mergeCell ref="CR1:CX1"/>
    <mergeCell ref="CY1:DE1"/>
    <mergeCell ref="DF1:DL1"/>
    <mergeCell ref="GS1:GY1"/>
    <mergeCell ref="GZ1:HF1"/>
    <mergeCell ref="HG1:HM1"/>
    <mergeCell ref="BK4:BK6"/>
    <mergeCell ref="BL4:BL6"/>
    <mergeCell ref="BM4:BM6"/>
    <mergeCell ref="BN4:BN6"/>
    <mergeCell ref="CA4:CA6"/>
    <mergeCell ref="CB4:CB6"/>
    <mergeCell ref="CC4:CC6"/>
    <mergeCell ref="CD4:CD6"/>
    <mergeCell ref="CE4:CE6"/>
    <mergeCell ref="CF4:CF6"/>
    <mergeCell ref="BU4:BU6"/>
    <mergeCell ref="BV4:BV6"/>
    <mergeCell ref="BW4:BW6"/>
    <mergeCell ref="BX4:BX6"/>
    <mergeCell ref="BY4:BY6"/>
    <mergeCell ref="BZ4:BZ6"/>
    <mergeCell ref="CM4:CM6"/>
    <mergeCell ref="CN4:CN6"/>
    <mergeCell ref="CO4:CO6"/>
    <mergeCell ref="CP4:CP6"/>
    <mergeCell ref="CQ4:CQ6"/>
    <mergeCell ref="CR4:CR6"/>
    <mergeCell ref="CG4:CG6"/>
    <mergeCell ref="CH4:CH6"/>
    <mergeCell ref="CI4:CI6"/>
    <mergeCell ref="CJ4:CJ6"/>
    <mergeCell ref="CK4:CK6"/>
    <mergeCell ref="CL4:CL6"/>
    <mergeCell ref="CY4:CY6"/>
    <mergeCell ref="CZ4:CZ6"/>
    <mergeCell ref="DA4:DA6"/>
    <mergeCell ref="DB4:DB6"/>
    <mergeCell ref="DC4:DC6"/>
    <mergeCell ref="DD4:DD6"/>
    <mergeCell ref="CS4:CS6"/>
    <mergeCell ref="CT4:CT6"/>
    <mergeCell ref="CU4:CU6"/>
    <mergeCell ref="CV4:CV6"/>
    <mergeCell ref="CW4:CW6"/>
    <mergeCell ref="CX4:CX6"/>
    <mergeCell ref="DK4:DK6"/>
    <mergeCell ref="DL4:DL6"/>
    <mergeCell ref="DM4:DM6"/>
    <mergeCell ref="DN4:DN6"/>
    <mergeCell ref="DO4:DO6"/>
    <mergeCell ref="DP4:DP6"/>
    <mergeCell ref="DE4:DE6"/>
    <mergeCell ref="DF4:DF6"/>
    <mergeCell ref="DG4:DG6"/>
    <mergeCell ref="DH4:DH6"/>
    <mergeCell ref="DI4:DI6"/>
    <mergeCell ref="DJ4:DJ6"/>
    <mergeCell ref="DW4:DW6"/>
    <mergeCell ref="DX4:DX6"/>
    <mergeCell ref="DY4:DY6"/>
    <mergeCell ref="DZ4:DZ6"/>
    <mergeCell ref="EA4:EA6"/>
    <mergeCell ref="EB4:EB6"/>
    <mergeCell ref="DQ4:DQ6"/>
    <mergeCell ref="DR4:DR6"/>
    <mergeCell ref="DS4:DS6"/>
    <mergeCell ref="DT4:DT6"/>
    <mergeCell ref="DU4:DU6"/>
    <mergeCell ref="DV4:DV6"/>
    <mergeCell ref="EI4:EI6"/>
    <mergeCell ref="EJ4:EJ6"/>
    <mergeCell ref="EK4:EK6"/>
    <mergeCell ref="EL4:EL6"/>
    <mergeCell ref="EM4:EM6"/>
    <mergeCell ref="EN4:EN6"/>
    <mergeCell ref="EC4:EC6"/>
    <mergeCell ref="ED4:ED6"/>
    <mergeCell ref="EE4:EE6"/>
    <mergeCell ref="EF4:EF6"/>
    <mergeCell ref="EG4:EG6"/>
    <mergeCell ref="EH4:EH6"/>
    <mergeCell ref="EU4:EU6"/>
    <mergeCell ref="EV4:EV6"/>
    <mergeCell ref="EW4:EW6"/>
    <mergeCell ref="EX4:EX6"/>
    <mergeCell ref="EY4:EY6"/>
    <mergeCell ref="EZ4:EZ6"/>
    <mergeCell ref="EO4:EO6"/>
    <mergeCell ref="EP4:EP6"/>
    <mergeCell ref="EQ4:EQ6"/>
    <mergeCell ref="ER4:ER6"/>
    <mergeCell ref="ES4:ES6"/>
    <mergeCell ref="ET4:ET6"/>
    <mergeCell ref="FG4:FG6"/>
    <mergeCell ref="FH4:FH6"/>
    <mergeCell ref="FI4:FI6"/>
    <mergeCell ref="FJ4:FJ6"/>
    <mergeCell ref="FK4:FK6"/>
    <mergeCell ref="FL4:FL6"/>
    <mergeCell ref="FA4:FA6"/>
    <mergeCell ref="FB4:FB6"/>
    <mergeCell ref="FC4:FC6"/>
    <mergeCell ref="FD4:FD6"/>
    <mergeCell ref="FE4:FE6"/>
    <mergeCell ref="FF4:FF6"/>
    <mergeCell ref="FS4:FS6"/>
    <mergeCell ref="FT4:FT6"/>
    <mergeCell ref="FU4:FU6"/>
    <mergeCell ref="FV4:FV6"/>
    <mergeCell ref="FW4:FW6"/>
    <mergeCell ref="FX4:FX6"/>
    <mergeCell ref="FM4:FM6"/>
    <mergeCell ref="FN4:FN6"/>
    <mergeCell ref="FO4:FO6"/>
    <mergeCell ref="FP4:FP6"/>
    <mergeCell ref="FQ4:FQ6"/>
    <mergeCell ref="FR4:FR6"/>
    <mergeCell ref="GE4:GE6"/>
    <mergeCell ref="GF4:GF6"/>
    <mergeCell ref="GG4:GG6"/>
    <mergeCell ref="GH4:GH6"/>
    <mergeCell ref="GI4:GI6"/>
    <mergeCell ref="GJ4:GJ6"/>
    <mergeCell ref="FY4:FY6"/>
    <mergeCell ref="FZ4:FZ6"/>
    <mergeCell ref="GA4:GA6"/>
    <mergeCell ref="GB4:GB6"/>
    <mergeCell ref="GC4:GC6"/>
    <mergeCell ref="GD4:GD6"/>
    <mergeCell ref="GQ4:GQ6"/>
    <mergeCell ref="GR4:GR6"/>
    <mergeCell ref="GS4:GS6"/>
    <mergeCell ref="GT4:GT6"/>
    <mergeCell ref="GU4:GU6"/>
    <mergeCell ref="GV4:GV6"/>
    <mergeCell ref="GK4:GK6"/>
    <mergeCell ref="GL4:GL6"/>
    <mergeCell ref="GM4:GM6"/>
    <mergeCell ref="GN4:GN6"/>
    <mergeCell ref="GO4:GO6"/>
    <mergeCell ref="GP4:GP6"/>
    <mergeCell ref="HE4:HE6"/>
    <mergeCell ref="HF4:HF6"/>
    <mergeCell ref="HG4:HG6"/>
    <mergeCell ref="HH4:HH6"/>
    <mergeCell ref="GW4:GW6"/>
    <mergeCell ref="GX4:GX6"/>
    <mergeCell ref="GY4:GY6"/>
    <mergeCell ref="GZ4:GZ6"/>
    <mergeCell ref="HA4:HA6"/>
    <mergeCell ref="HB4:HB6"/>
    <mergeCell ref="IA4:IA6"/>
    <mergeCell ref="F5:I5"/>
    <mergeCell ref="J5:P5"/>
    <mergeCell ref="Q5:S5"/>
    <mergeCell ref="HU4:HU6"/>
    <mergeCell ref="HV4:HV6"/>
    <mergeCell ref="HW4:HW6"/>
    <mergeCell ref="HX4:HX6"/>
    <mergeCell ref="HY4:HY6"/>
    <mergeCell ref="HZ4:HZ6"/>
    <mergeCell ref="HO4:HO6"/>
    <mergeCell ref="HP4:HP6"/>
    <mergeCell ref="HQ4:HQ6"/>
    <mergeCell ref="HR4:HR6"/>
    <mergeCell ref="HS4:HS6"/>
    <mergeCell ref="HT4:HT6"/>
    <mergeCell ref="HI4:HI6"/>
    <mergeCell ref="HJ4:HJ6"/>
    <mergeCell ref="HK4:HK6"/>
    <mergeCell ref="HL4:HL6"/>
    <mergeCell ref="HM4:HM6"/>
    <mergeCell ref="HN4:HN6"/>
    <mergeCell ref="HC4:HC6"/>
    <mergeCell ref="HD4:HD6"/>
    <mergeCell ref="A26:D26"/>
    <mergeCell ref="P33:Q33"/>
    <mergeCell ref="R33:S33"/>
    <mergeCell ref="P34:S34"/>
    <mergeCell ref="F14:K14"/>
    <mergeCell ref="L14:N14"/>
    <mergeCell ref="O14:Q14"/>
    <mergeCell ref="R14:S14"/>
    <mergeCell ref="W14:AV14"/>
  </mergeCells>
  <conditionalFormatting sqref="D8:E8">
    <cfRule type="duplicateValues" dxfId="386" priority="4"/>
  </conditionalFormatting>
  <conditionalFormatting sqref="Q7">
    <cfRule type="duplicateValues" dxfId="385" priority="3"/>
  </conditionalFormatting>
  <conditionalFormatting sqref="Q8">
    <cfRule type="duplicateValues" dxfId="384" priority="2"/>
  </conditionalFormatting>
  <conditionalFormatting sqref="Q10">
    <cfRule type="duplicateValues" dxfId="383" priority="1"/>
  </conditionalFormatting>
  <conditionalFormatting sqref="V16:AV25">
    <cfRule type="cellIs" dxfId="382" priority="8" operator="equal">
      <formula>0</formula>
    </cfRule>
  </conditionalFormatting>
  <conditionalFormatting sqref="AV16:AV25">
    <cfRule type="cellIs" dxfId="381" priority="7" operator="lessThan">
      <formula>0</formula>
    </cfRule>
  </conditionalFormatting>
  <conditionalFormatting sqref="AW16:AW25">
    <cfRule type="cellIs" dxfId="380" priority="5" operator="lessThan">
      <formula>0</formula>
    </cfRule>
    <cfRule type="cellIs" dxfId="379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9" max="1048575" man="1"/>
  </col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X35"/>
  <sheetViews>
    <sheetView view="pageBreakPreview" topLeftCell="A13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AM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5.7109375" style="1" bestFit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4" width="6.5703125" style="1" customWidth="1"/>
    <col min="35" max="40" width="6" style="1" customWidth="1"/>
    <col min="41" max="41" width="5.5703125" style="1" customWidth="1"/>
    <col min="42" max="42" width="11.42578125" style="1" customWidth="1"/>
    <col min="43" max="43" width="10.5703125" style="1" customWidth="1"/>
    <col min="44" max="45" width="11.42578125" style="1"/>
    <col min="46" max="46" width="15" style="1" bestFit="1" customWidth="1"/>
    <col min="47" max="47" width="12.42578125" style="1" bestFit="1" customWidth="1"/>
    <col min="48" max="48" width="20.5703125" style="1" bestFit="1" customWidth="1"/>
    <col min="49" max="51" width="11.42578125" style="1"/>
    <col min="52" max="53" width="12.42578125" style="1" customWidth="1"/>
    <col min="54" max="16384" width="11.42578125" style="1"/>
  </cols>
  <sheetData>
    <row r="1" spans="1:232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R1" s="80"/>
      <c r="AS1" s="80" t="s">
        <v>0</v>
      </c>
      <c r="AT1" s="80" t="s">
        <v>200</v>
      </c>
      <c r="AU1" s="80" t="s">
        <v>1</v>
      </c>
      <c r="AV1" s="82" t="s">
        <v>25</v>
      </c>
      <c r="AW1" s="368">
        <f>'CODIGOS DE MATERIAL'!$A$3</f>
        <v>1000157</v>
      </c>
      <c r="AX1" s="369"/>
      <c r="AY1" s="369"/>
      <c r="AZ1" s="369"/>
      <c r="BA1" s="369"/>
      <c r="BB1" s="369"/>
      <c r="BC1" s="370"/>
      <c r="BD1" s="368">
        <f>'CODIGOS DE MATERIAL'!$A$4</f>
        <v>1000156</v>
      </c>
      <c r="BE1" s="369"/>
      <c r="BF1" s="369"/>
      <c r="BG1" s="369"/>
      <c r="BH1" s="369"/>
      <c r="BI1" s="369"/>
      <c r="BJ1" s="370"/>
      <c r="BK1" s="368">
        <f>'CODIGOS DE MATERIAL'!$A$5</f>
        <v>1000181</v>
      </c>
      <c r="BL1" s="369"/>
      <c r="BM1" s="369"/>
      <c r="BN1" s="369"/>
      <c r="BO1" s="369"/>
      <c r="BP1" s="369"/>
      <c r="BQ1" s="370"/>
      <c r="BR1" s="368">
        <f>'CODIGOS DE MATERIAL'!$A$6</f>
        <v>1000185</v>
      </c>
      <c r="BS1" s="369"/>
      <c r="BT1" s="369"/>
      <c r="BU1" s="369"/>
      <c r="BV1" s="369"/>
      <c r="BW1" s="369"/>
      <c r="BX1" s="370"/>
      <c r="BY1" s="368">
        <f>'CODIGOS DE MATERIAL'!$A$7</f>
        <v>1000184</v>
      </c>
      <c r="BZ1" s="369"/>
      <c r="CA1" s="369"/>
      <c r="CB1" s="369"/>
      <c r="CC1" s="369"/>
      <c r="CD1" s="369"/>
      <c r="CE1" s="370"/>
      <c r="CF1" s="368">
        <f>'CODIGOS DE MATERIAL'!$A$8</f>
        <v>1000870</v>
      </c>
      <c r="CG1" s="369"/>
      <c r="CH1" s="369"/>
      <c r="CI1" s="369"/>
      <c r="CJ1" s="369"/>
      <c r="CK1" s="369"/>
      <c r="CL1" s="370"/>
      <c r="CM1" s="368">
        <f>'CODIGOS DE MATERIAL'!$A$9</f>
        <v>1000747</v>
      </c>
      <c r="CN1" s="369"/>
      <c r="CO1" s="369"/>
      <c r="CP1" s="369"/>
      <c r="CQ1" s="369"/>
      <c r="CR1" s="369"/>
      <c r="CS1" s="370"/>
      <c r="CT1" s="368">
        <f>'CODIGOS DE MATERIAL'!$A$10</f>
        <v>1000179</v>
      </c>
      <c r="CU1" s="369"/>
      <c r="CV1" s="369"/>
      <c r="CW1" s="369"/>
      <c r="CX1" s="369"/>
      <c r="CY1" s="369"/>
      <c r="CZ1" s="370"/>
      <c r="DA1" s="368">
        <f>'CODIGOS DE MATERIAL'!$A$11</f>
        <v>1000170</v>
      </c>
      <c r="DB1" s="369"/>
      <c r="DC1" s="369"/>
      <c r="DD1" s="369"/>
      <c r="DE1" s="369"/>
      <c r="DF1" s="369"/>
      <c r="DG1" s="370"/>
      <c r="DH1" s="368">
        <f>'CODIGOS DE MATERIAL'!$A$12</f>
        <v>1000158</v>
      </c>
      <c r="DI1" s="369"/>
      <c r="DJ1" s="369"/>
      <c r="DK1" s="369"/>
      <c r="DL1" s="369"/>
      <c r="DM1" s="369"/>
      <c r="DN1" s="370"/>
      <c r="DO1" s="368">
        <f>'CODIGOS DE MATERIAL'!$A$13</f>
        <v>1000186</v>
      </c>
      <c r="DP1" s="369"/>
      <c r="DQ1" s="369"/>
      <c r="DR1" s="369"/>
      <c r="DS1" s="369"/>
      <c r="DT1" s="369"/>
      <c r="DU1" s="370"/>
      <c r="DV1" s="368">
        <f>'CODIGOS DE MATERIAL'!$A$14</f>
        <v>1000182</v>
      </c>
      <c r="DW1" s="369"/>
      <c r="DX1" s="369"/>
      <c r="DY1" s="369"/>
      <c r="DZ1" s="369"/>
      <c r="EA1" s="369"/>
      <c r="EB1" s="370"/>
      <c r="EC1" s="368">
        <f>'CODIGOS DE MATERIAL'!$A$15</f>
        <v>1000171</v>
      </c>
      <c r="ED1" s="369"/>
      <c r="EE1" s="369"/>
      <c r="EF1" s="369"/>
      <c r="EG1" s="369"/>
      <c r="EH1" s="369"/>
      <c r="EI1" s="370"/>
      <c r="EJ1" s="368">
        <f>'CODIGOS DE MATERIAL'!$A$16</f>
        <v>1000872</v>
      </c>
      <c r="EK1" s="369"/>
      <c r="EL1" s="369"/>
      <c r="EM1" s="369"/>
      <c r="EN1" s="369"/>
      <c r="EO1" s="369"/>
      <c r="EP1" s="370"/>
      <c r="EQ1" s="368">
        <f>'CODIGOS DE MATERIAL'!$A$17</f>
        <v>1000863</v>
      </c>
      <c r="ER1" s="369"/>
      <c r="ES1" s="369"/>
      <c r="ET1" s="369"/>
      <c r="EU1" s="369"/>
      <c r="EV1" s="369"/>
      <c r="EW1" s="370"/>
      <c r="EX1" s="368">
        <f>'CODIGOS DE MATERIAL'!$A$18</f>
        <v>1000159</v>
      </c>
      <c r="EY1" s="369"/>
      <c r="EZ1" s="369"/>
      <c r="FA1" s="369"/>
      <c r="FB1" s="369"/>
      <c r="FC1" s="369"/>
      <c r="FD1" s="370"/>
      <c r="FE1" s="368">
        <f>'CODIGOS DE MATERIAL'!$A$19</f>
        <v>1000163</v>
      </c>
      <c r="FF1" s="369"/>
      <c r="FG1" s="369"/>
      <c r="FH1" s="369"/>
      <c r="FI1" s="369"/>
      <c r="FJ1" s="369"/>
      <c r="FK1" s="370"/>
      <c r="FL1" s="368">
        <f>'CODIGOS DE MATERIAL'!$A$20</f>
        <v>1005924</v>
      </c>
      <c r="FM1" s="369"/>
      <c r="FN1" s="369"/>
      <c r="FO1" s="369"/>
      <c r="FP1" s="369"/>
      <c r="FQ1" s="369"/>
      <c r="FR1" s="370"/>
      <c r="FS1" s="368">
        <f>'CODIGOS DE MATERIAL'!$A$21</f>
        <v>1000164</v>
      </c>
      <c r="FT1" s="369"/>
      <c r="FU1" s="369"/>
      <c r="FV1" s="369"/>
      <c r="FW1" s="369"/>
      <c r="FX1" s="369"/>
      <c r="FY1" s="370"/>
      <c r="FZ1" s="368">
        <f>'CODIGOS DE MATERIAL'!$A$22</f>
        <v>1000187</v>
      </c>
      <c r="GA1" s="369"/>
      <c r="GB1" s="369"/>
      <c r="GC1" s="369"/>
      <c r="GD1" s="369"/>
      <c r="GE1" s="369"/>
      <c r="GF1" s="370"/>
      <c r="GG1" s="368">
        <f>'CODIGOS DE MATERIAL'!$A$23</f>
        <v>1000160</v>
      </c>
      <c r="GH1" s="369"/>
      <c r="GI1" s="369"/>
      <c r="GJ1" s="369"/>
      <c r="GK1" s="369"/>
      <c r="GL1" s="369"/>
      <c r="GM1" s="370"/>
      <c r="GN1" s="368">
        <f>'CODIGOS DE MATERIAL'!$A$24</f>
        <v>1011372</v>
      </c>
      <c r="GO1" s="369"/>
      <c r="GP1" s="369"/>
      <c r="GQ1" s="369"/>
      <c r="GR1" s="369"/>
      <c r="GS1" s="369"/>
      <c r="GT1" s="370"/>
      <c r="GU1" s="368">
        <f>'CODIGOS DE MATERIAL'!$A$25</f>
        <v>1000191</v>
      </c>
      <c r="GV1" s="369"/>
      <c r="GW1" s="369"/>
      <c r="GX1" s="369"/>
      <c r="GY1" s="369"/>
      <c r="GZ1" s="369"/>
      <c r="HA1" s="370"/>
      <c r="HB1" s="368">
        <f>'CODIGOS DE MATERIAL'!$A$29</f>
        <v>1000864</v>
      </c>
      <c r="HC1" s="369"/>
      <c r="HD1" s="369"/>
      <c r="HE1" s="369"/>
      <c r="HF1" s="369"/>
      <c r="HG1" s="369"/>
      <c r="HH1" s="370"/>
      <c r="HI1" s="368">
        <f>'CODIGOS DE MATERIAL'!$A$30</f>
        <v>1000161</v>
      </c>
      <c r="HJ1" s="369"/>
      <c r="HK1" s="369"/>
      <c r="HL1" s="369"/>
      <c r="HM1" s="369"/>
      <c r="HN1" s="369"/>
      <c r="HO1" s="370"/>
      <c r="HP1" s="368">
        <f>'CODIGOS DE MATERIAL'!$A$31</f>
        <v>1000865</v>
      </c>
      <c r="HQ1" s="369"/>
      <c r="HR1" s="369"/>
      <c r="HS1" s="369"/>
      <c r="HT1" s="369"/>
      <c r="HU1" s="369"/>
      <c r="HV1" s="370"/>
      <c r="HW1" s="80"/>
      <c r="HX1" s="80"/>
    </row>
    <row r="2" spans="1:232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R2" s="80">
        <v>255</v>
      </c>
      <c r="AS2" s="80">
        <f>D8</f>
        <v>0</v>
      </c>
      <c r="AT2" s="80">
        <f>O10</f>
        <v>0</v>
      </c>
      <c r="AU2" s="80">
        <f>O9</f>
        <v>0</v>
      </c>
      <c r="AV2" s="82">
        <f>O7</f>
        <v>0</v>
      </c>
      <c r="AW2" s="83">
        <f>IFERROR(VLOOKUP(AW1,$B$16:$AQ$24,$S$13,FALSE),0)</f>
        <v>0</v>
      </c>
      <c r="AX2" s="84">
        <f>IFERROR(VLOOKUP(AW1,$B$16:$AQ$24,$M$13,FALSE),0)</f>
        <v>0</v>
      </c>
      <c r="AY2" s="84">
        <f>IFERROR(VLOOKUP(AW1,$B$16:$AQ$24,$T$13,FALSE),0)</f>
        <v>0</v>
      </c>
      <c r="AZ2" s="84">
        <f>IFERROR(VLOOKUP(AW1,$B$16:$AQ$24,$N$13,FALSE),0)</f>
        <v>0</v>
      </c>
      <c r="BA2" s="84">
        <f>IFERROR(VLOOKUP(AW1,$B$16:$AQ$24,$O$13,FALSE),0)</f>
        <v>0</v>
      </c>
      <c r="BB2" s="84">
        <f>IFERROR(VLOOKUP(AW1,$B$16:$AQ$24,$P$13,FALSE),0)</f>
        <v>0</v>
      </c>
      <c r="BC2" s="85">
        <f>IFERROR(VLOOKUP(AW1,$B$16:$AQ$24,$Q$13,FALSE),0)</f>
        <v>0</v>
      </c>
      <c r="BD2" s="83">
        <f>IFERROR(VLOOKUP(BD1,$B$16:$AQ$24,$S$13,FALSE),0)</f>
        <v>0</v>
      </c>
      <c r="BE2" s="84">
        <f>IFERROR(VLOOKUP(BD1,$B$16:$AQ$24,$M$13,FALSE),0)</f>
        <v>0</v>
      </c>
      <c r="BF2" s="84">
        <f>IFERROR(VLOOKUP(BD1,$B$16:$AQ$24,$T$13,FALSE),0)</f>
        <v>0</v>
      </c>
      <c r="BG2" s="84">
        <f>IFERROR(VLOOKUP(BD1,$B$16:$AQ$24,$N$13,FALSE),0)</f>
        <v>0</v>
      </c>
      <c r="BH2" s="84">
        <f>IFERROR(VLOOKUP(BD1,$B$16:$AQ$24,$O$13,FALSE),0)</f>
        <v>0</v>
      </c>
      <c r="BI2" s="84">
        <f>IFERROR(VLOOKUP(BD1,$B$16:$AQ$24,$P$13,FALSE),0)</f>
        <v>0</v>
      </c>
      <c r="BJ2" s="85">
        <f>IFERROR(VLOOKUP(BD1,$B$16:$AQ$24,$Q$13,FALSE),0)</f>
        <v>0</v>
      </c>
      <c r="BK2" s="83">
        <f>IFERROR(VLOOKUP(BK1,$B$16:$AQ$24,$S$13,FALSE),0)</f>
        <v>0</v>
      </c>
      <c r="BL2" s="84">
        <f>IFERROR(VLOOKUP(BK1,$B$16:$AQ$24,$M$13,FALSE),0)</f>
        <v>0</v>
      </c>
      <c r="BM2" s="84">
        <f>IFERROR(VLOOKUP(BK1,$B$16:$AQ$24,$T$13,FALSE),0)</f>
        <v>0</v>
      </c>
      <c r="BN2" s="84">
        <f>IFERROR(VLOOKUP(BK1,$B$16:$AQ$24,$N$13,FALSE),0)</f>
        <v>0</v>
      </c>
      <c r="BO2" s="84">
        <f>IFERROR(VLOOKUP(BK1,$B$16:$AQ$24,$O$13,FALSE),0)</f>
        <v>0</v>
      </c>
      <c r="BP2" s="84">
        <f>IFERROR(VLOOKUP(BK1,$B$16:$AQ$24,$P$13,FALSE),0)</f>
        <v>0</v>
      </c>
      <c r="BQ2" s="85">
        <f>IFERROR(VLOOKUP(BK1,$B$16:$AQ$24,$Q$13,FALSE),0)</f>
        <v>0</v>
      </c>
      <c r="BR2" s="83">
        <f>IFERROR(VLOOKUP(BR1,$B$16:$AQ$24,$S$13,FALSE),0)</f>
        <v>0</v>
      </c>
      <c r="BS2" s="84">
        <f>IFERROR(VLOOKUP(BR1,$B$16:$AQ$24,$M$13,FALSE),0)</f>
        <v>0</v>
      </c>
      <c r="BT2" s="84">
        <f>IFERROR(VLOOKUP(BR1,$B$16:$AQ$24,$T$13,FALSE),0)</f>
        <v>0</v>
      </c>
      <c r="BU2" s="84">
        <f>IFERROR(VLOOKUP(BR1,$B$16:$AQ$24,$N$13,FALSE),0)</f>
        <v>0</v>
      </c>
      <c r="BV2" s="84">
        <f>IFERROR(VLOOKUP(BR1,$B$16:$AQ$24,$O$13,FALSE),0)</f>
        <v>0</v>
      </c>
      <c r="BW2" s="84">
        <f>IFERROR(VLOOKUP(BR1,$B$16:$AQ$24,$P$13,FALSE),0)</f>
        <v>0</v>
      </c>
      <c r="BX2" s="85">
        <f>IFERROR(VLOOKUP(BR1,$B$16:$AQ$24,$Q$13,FALSE),0)</f>
        <v>0</v>
      </c>
      <c r="BY2" s="83">
        <f>IFERROR(VLOOKUP(BY1,$B$16:$AQ$24,$S$13,FALSE),0)</f>
        <v>0</v>
      </c>
      <c r="BZ2" s="84">
        <f>IFERROR(VLOOKUP(BY1,$B$16:$AQ$24,$M$13,FALSE),0)</f>
        <v>0</v>
      </c>
      <c r="CA2" s="84">
        <f>IFERROR(VLOOKUP(BY1,$B$16:$AQ$24,$T$13,FALSE),0)</f>
        <v>0</v>
      </c>
      <c r="CB2" s="84">
        <f>IFERROR(VLOOKUP(BY1,$B$16:$AQ$24,$N$13,FALSE),0)</f>
        <v>0</v>
      </c>
      <c r="CC2" s="84">
        <f>IFERROR(VLOOKUP(BY1,$B$16:$AQ$24,$O$13,FALSE),0)</f>
        <v>0</v>
      </c>
      <c r="CD2" s="84">
        <f>IFERROR(VLOOKUP(BY1,$B$16:$AQ$24,$P$13,FALSE),0)</f>
        <v>0</v>
      </c>
      <c r="CE2" s="85">
        <f>IFERROR(VLOOKUP(BY1,$B$16:$AQ$24,$Q$13,FALSE),0)</f>
        <v>0</v>
      </c>
      <c r="CF2" s="83">
        <f>IFERROR(VLOOKUP(CF1,$B$16:$AQ$24,$S$13,FALSE),0)</f>
        <v>0</v>
      </c>
      <c r="CG2" s="84">
        <f>IFERROR(VLOOKUP(CF1,$B$16:$AQ$24,$M$13,FALSE),0)</f>
        <v>0</v>
      </c>
      <c r="CH2" s="84">
        <f>IFERROR(VLOOKUP(CF1,$B$16:$AQ$24,$T$13,FALSE),0)</f>
        <v>0</v>
      </c>
      <c r="CI2" s="84">
        <f>IFERROR(VLOOKUP(CF1,$B$16:$AQ$24,$N$13,FALSE),0)</f>
        <v>0</v>
      </c>
      <c r="CJ2" s="84">
        <f>IFERROR(VLOOKUP(CF1,$B$16:$AQ$24,$O$13,FALSE),0)</f>
        <v>0</v>
      </c>
      <c r="CK2" s="84">
        <f>IFERROR(VLOOKUP(CF1,$B$16:$AQ$24,$P$13,FALSE),0)</f>
        <v>0</v>
      </c>
      <c r="CL2" s="85">
        <f>IFERROR(VLOOKUP(CF1,$B$16:$AQ$24,$Q$13,FALSE),0)</f>
        <v>0</v>
      </c>
      <c r="CM2" s="83">
        <f>IFERROR(VLOOKUP(CM1,$B$16:$AQ$24,$S$13,FALSE),0)</f>
        <v>0</v>
      </c>
      <c r="CN2" s="84">
        <f>IFERROR(VLOOKUP(CM1,$B$16:$AQ$24,$M$13,FALSE),0)</f>
        <v>0</v>
      </c>
      <c r="CO2" s="84">
        <f>IFERROR(VLOOKUP(CM1,$B$16:$AQ$24,$T$13,FALSE),0)</f>
        <v>0</v>
      </c>
      <c r="CP2" s="84">
        <f>IFERROR(VLOOKUP(CM1,$B$16:$AQ$24,$N$13,FALSE),0)</f>
        <v>0</v>
      </c>
      <c r="CQ2" s="84">
        <f>IFERROR(VLOOKUP(CM1,$B$16:$AQ$24,$O$13,FALSE),0)</f>
        <v>0</v>
      </c>
      <c r="CR2" s="84">
        <f>IFERROR(VLOOKUP(CM1,$B$16:$AQ$24,$P$13,FALSE),0)</f>
        <v>0</v>
      </c>
      <c r="CS2" s="85">
        <f>IFERROR(VLOOKUP(CM1,$B$16:$AQ$24,$Q$13,FALSE),0)</f>
        <v>0</v>
      </c>
      <c r="CT2" s="83">
        <f>IFERROR(VLOOKUP(CT1,$B$16:$AQ$24,$S$13,FALSE),0)</f>
        <v>0</v>
      </c>
      <c r="CU2" s="84">
        <f>IFERROR(VLOOKUP(CT1,$B$16:$AQ$24,$M$13,FALSE),0)</f>
        <v>0</v>
      </c>
      <c r="CV2" s="84">
        <f>IFERROR(VLOOKUP(CT1,$B$16:$AQ$24,$T$13,FALSE),0)</f>
        <v>0</v>
      </c>
      <c r="CW2" s="84">
        <f>IFERROR(VLOOKUP(CT1,$B$16:$AQ$24,$N$13,FALSE),0)</f>
        <v>0</v>
      </c>
      <c r="CX2" s="84">
        <f>IFERROR(VLOOKUP(CT1,$B$16:$AQ$24,$O$13,FALSE),0)</f>
        <v>0</v>
      </c>
      <c r="CY2" s="84">
        <f>IFERROR(VLOOKUP(CT1,$B$16:$AQ$24,$P$13,FALSE),0)</f>
        <v>0</v>
      </c>
      <c r="CZ2" s="85">
        <f>IFERROR(VLOOKUP(CT1,$B$16:$AQ$24,$Q$13,FALSE),0)</f>
        <v>0</v>
      </c>
      <c r="DA2" s="83">
        <f>IFERROR(VLOOKUP(DA1,$B$16:$AQ$24,$S$13,FALSE),0)</f>
        <v>0</v>
      </c>
      <c r="DB2" s="84">
        <f>IFERROR(VLOOKUP(DA1,$B$16:$AQ$24,$M$13,FALSE),0)</f>
        <v>0</v>
      </c>
      <c r="DC2" s="84">
        <f>IFERROR(VLOOKUP(DA1,$B$16:$AQ$24,$T$13,FALSE),0)</f>
        <v>0</v>
      </c>
      <c r="DD2" s="84">
        <f>IFERROR(VLOOKUP(DA1,$B$16:$AQ$24,$N$13,FALSE),0)</f>
        <v>0</v>
      </c>
      <c r="DE2" s="84">
        <f>IFERROR(VLOOKUP(DA1,$B$16:$AQ$24,$O$13,FALSE),0)</f>
        <v>0</v>
      </c>
      <c r="DF2" s="84">
        <f>IFERROR(VLOOKUP(DA1,$B$16:$AQ$24,$P$13,FALSE),0)</f>
        <v>0</v>
      </c>
      <c r="DG2" s="85">
        <f>IFERROR(VLOOKUP(DA1,$B$16:$AQ$24,$Q$13,FALSE),0)</f>
        <v>0</v>
      </c>
      <c r="DH2" s="83">
        <f>IFERROR(VLOOKUP(DH1,$B$16:$AQ$24,$S$13,FALSE),0)</f>
        <v>0</v>
      </c>
      <c r="DI2" s="84">
        <f>IFERROR(VLOOKUP(DH1,$B$16:$AQ$24,$M$13,FALSE),0)</f>
        <v>0</v>
      </c>
      <c r="DJ2" s="84">
        <f>IFERROR(VLOOKUP(DH1,$B$16:$AQ$24,$T$13,FALSE),0)</f>
        <v>0</v>
      </c>
      <c r="DK2" s="84">
        <f>IFERROR(VLOOKUP(DH1,$B$16:$AQ$24,$N$13,FALSE),0)</f>
        <v>0</v>
      </c>
      <c r="DL2" s="84">
        <f>IFERROR(VLOOKUP(DH1,$B$16:$AQ$24,$O$13,FALSE),0)</f>
        <v>0</v>
      </c>
      <c r="DM2" s="84">
        <f>IFERROR(VLOOKUP(DH1,$B$16:$AQ$24,$P$13,FALSE),0)</f>
        <v>0</v>
      </c>
      <c r="DN2" s="85">
        <f>IFERROR(VLOOKUP(DH1,$B$16:$AQ$24,$Q$13,FALSE),0)</f>
        <v>0</v>
      </c>
      <c r="DO2" s="83">
        <f>IFERROR(VLOOKUP(DO1,$B$16:$AQ$24,$S$13,FALSE),0)</f>
        <v>0</v>
      </c>
      <c r="DP2" s="84">
        <f>IFERROR(VLOOKUP(DO1,$B$16:$AQ$24,$M$13,FALSE),0)</f>
        <v>0</v>
      </c>
      <c r="DQ2" s="84">
        <f>IFERROR(VLOOKUP(DO1,$B$16:$AQ$24,$T$13,FALSE),0)</f>
        <v>0</v>
      </c>
      <c r="DR2" s="84">
        <f>IFERROR(VLOOKUP(DO1,$B$16:$AQ$24,$N$13,FALSE),0)</f>
        <v>0</v>
      </c>
      <c r="DS2" s="84">
        <f>IFERROR(VLOOKUP(DO1,$B$16:$AQ$24,$O$13,FALSE),0)</f>
        <v>0</v>
      </c>
      <c r="DT2" s="84">
        <f>IFERROR(VLOOKUP(DO1,$B$16:$AQ$24,$P$13,FALSE),0)</f>
        <v>0</v>
      </c>
      <c r="DU2" s="85">
        <f>IFERROR(VLOOKUP(DO1,$B$16:$AQ$24,$Q$13,FALSE),0)</f>
        <v>0</v>
      </c>
      <c r="DV2" s="83">
        <f>IFERROR(VLOOKUP(DV1,$B$16:$AQ$24,$S$13,FALSE),0)</f>
        <v>0</v>
      </c>
      <c r="DW2" s="84">
        <f>IFERROR(VLOOKUP(DV1,$B$16:$AQ$24,$M$13,FALSE),0)</f>
        <v>0</v>
      </c>
      <c r="DX2" s="84">
        <f>IFERROR(VLOOKUP(DV1,$B$16:$AQ$24,$T$13,FALSE),0)</f>
        <v>0</v>
      </c>
      <c r="DY2" s="84">
        <f>IFERROR(VLOOKUP(DV1,$B$16:$AQ$24,$N$13,FALSE),0)</f>
        <v>0</v>
      </c>
      <c r="DZ2" s="84">
        <f>IFERROR(VLOOKUP(DV1,$B$16:$AQ$24,$O$13,FALSE),0)</f>
        <v>0</v>
      </c>
      <c r="EA2" s="84">
        <f>IFERROR(VLOOKUP(DV1,$B$16:$AQ$24,$P$13,FALSE),0)</f>
        <v>0</v>
      </c>
      <c r="EB2" s="85">
        <f>IFERROR(VLOOKUP(DV1,$B$16:$AQ$24,$Q$13,FALSE),0)</f>
        <v>0</v>
      </c>
      <c r="EC2" s="83">
        <f>IFERROR(VLOOKUP(EC1,$B$16:$AQ$24,$S$13,FALSE),0)</f>
        <v>0</v>
      </c>
      <c r="ED2" s="84">
        <f>IFERROR(VLOOKUP(EC1,$B$16:$AQ$24,$M$13,FALSE),0)</f>
        <v>0</v>
      </c>
      <c r="EE2" s="84">
        <f>IFERROR(VLOOKUP(EC1,$B$16:$AQ$24,$T$13,FALSE),0)</f>
        <v>0</v>
      </c>
      <c r="EF2" s="84">
        <f>IFERROR(VLOOKUP(EC1,$B$16:$AQ$24,$N$13,FALSE),0)</f>
        <v>0</v>
      </c>
      <c r="EG2" s="84">
        <f>IFERROR(VLOOKUP(EC1,$B$16:$AQ$24,$O$13,FALSE),0)</f>
        <v>0</v>
      </c>
      <c r="EH2" s="84">
        <f>IFERROR(VLOOKUP(EC1,$B$16:$AQ$24,$P$13,FALSE),0)</f>
        <v>0</v>
      </c>
      <c r="EI2" s="85">
        <f>IFERROR(VLOOKUP(EC1,$B$16:$AQ$24,$Q$13,FALSE),0)</f>
        <v>0</v>
      </c>
      <c r="EJ2" s="83">
        <f>IFERROR(VLOOKUP(EJ1,$B$16:$AQ$24,$S$13,FALSE),0)</f>
        <v>0</v>
      </c>
      <c r="EK2" s="84">
        <f>IFERROR(VLOOKUP(EJ1,$B$16:$AQ$24,$M$13,FALSE),0)</f>
        <v>0</v>
      </c>
      <c r="EL2" s="84">
        <f>IFERROR(VLOOKUP(EJ1,$B$16:$AQ$24,$T$13,FALSE),0)</f>
        <v>0</v>
      </c>
      <c r="EM2" s="84">
        <f>IFERROR(VLOOKUP(EJ1,$B$16:$AQ$24,$N$13,FALSE),0)</f>
        <v>0</v>
      </c>
      <c r="EN2" s="84">
        <f>IFERROR(VLOOKUP(EJ1,$B$16:$AQ$24,$O$13,FALSE),0)</f>
        <v>0</v>
      </c>
      <c r="EO2" s="84">
        <f>IFERROR(VLOOKUP(EJ1,$B$16:$AQ$24,$P$13,FALSE),0)</f>
        <v>0</v>
      </c>
      <c r="EP2" s="85">
        <f>IFERROR(VLOOKUP(EJ1,$B$16:$AQ$24,$Q$13,FALSE),0)</f>
        <v>0</v>
      </c>
      <c r="EQ2" s="83">
        <f>IFERROR(VLOOKUP(EQ1,$B$16:$AQ$24,$S$13,FALSE),0)</f>
        <v>0</v>
      </c>
      <c r="ER2" s="84">
        <f>IFERROR(VLOOKUP(EQ1,$B$16:$AQ$24,$M$13,FALSE),0)</f>
        <v>0</v>
      </c>
      <c r="ES2" s="84">
        <f>IFERROR(VLOOKUP(EQ1,$B$16:$AQ$24,$T$13,FALSE),0)</f>
        <v>0</v>
      </c>
      <c r="ET2" s="84">
        <f>IFERROR(VLOOKUP(EQ1,$B$16:$AQ$24,$N$13,FALSE),0)</f>
        <v>0</v>
      </c>
      <c r="EU2" s="84">
        <f>IFERROR(VLOOKUP(EQ1,$B$16:$AQ$24,$O$13,FALSE),0)</f>
        <v>0</v>
      </c>
      <c r="EV2" s="84">
        <f>IFERROR(VLOOKUP(EQ1,$B$16:$AQ$24,$P$13,FALSE),0)</f>
        <v>0</v>
      </c>
      <c r="EW2" s="85">
        <f>IFERROR(VLOOKUP(EQ1,$B$16:$AQ$24,$Q$13,FALSE),0)</f>
        <v>0</v>
      </c>
      <c r="EX2" s="83">
        <f>IFERROR(VLOOKUP(EX1,$B$16:$AQ$24,$S$13,FALSE),0)</f>
        <v>0</v>
      </c>
      <c r="EY2" s="84">
        <f>IFERROR(VLOOKUP(EX1,$B$16:$AQ$24,$M$13,FALSE),0)</f>
        <v>0</v>
      </c>
      <c r="EZ2" s="84">
        <f>IFERROR(VLOOKUP(EX1,$B$16:$AQ$24,$T$13,FALSE),0)</f>
        <v>0</v>
      </c>
      <c r="FA2" s="84">
        <f>IFERROR(VLOOKUP(EX1,$B$16:$AQ$24,$N$13,FALSE),0)</f>
        <v>0</v>
      </c>
      <c r="FB2" s="84">
        <f>IFERROR(VLOOKUP(EX1,$B$16:$AQ$24,$O$13,FALSE),0)</f>
        <v>0</v>
      </c>
      <c r="FC2" s="84">
        <f>IFERROR(VLOOKUP(EX1,$B$16:$AQ$24,$P$13,FALSE),0)</f>
        <v>0</v>
      </c>
      <c r="FD2" s="85">
        <f>IFERROR(VLOOKUP(EX1,$B$16:$AQ$24,$Q$13,FALSE),0)</f>
        <v>0</v>
      </c>
      <c r="FE2" s="83">
        <f>IFERROR(VLOOKUP(FE1,$B$16:$AQ$24,$S$13,FALSE),0)</f>
        <v>0</v>
      </c>
      <c r="FF2" s="84">
        <f>IFERROR(VLOOKUP(FE1,$B$16:$AQ$24,$M$13,FALSE),0)</f>
        <v>0</v>
      </c>
      <c r="FG2" s="84">
        <f>IFERROR(VLOOKUP(FE1,$B$16:$AQ$24,$T$13,FALSE),0)</f>
        <v>0</v>
      </c>
      <c r="FH2" s="84">
        <f>IFERROR(VLOOKUP(FE1,$B$16:$AQ$24,$N$13,FALSE),0)</f>
        <v>0</v>
      </c>
      <c r="FI2" s="84">
        <f>IFERROR(VLOOKUP(FE1,$B$16:$AQ$24,$O$13,FALSE),0)</f>
        <v>0</v>
      </c>
      <c r="FJ2" s="84">
        <f>IFERROR(VLOOKUP(FE1,$B$16:$AQ$24,$P$13,FALSE),0)</f>
        <v>0</v>
      </c>
      <c r="FK2" s="85">
        <f>IFERROR(VLOOKUP(FE1,$B$16:$AQ$24,$Q$13,FALSE),0)</f>
        <v>0</v>
      </c>
      <c r="FL2" s="83">
        <f>IFERROR(VLOOKUP(FL1,$B$16:$AQ$24,$S$13,FALSE),0)</f>
        <v>0</v>
      </c>
      <c r="FM2" s="84">
        <f>IFERROR(VLOOKUP(FL1,$B$16:$AQ$24,$M$13,FALSE),0)</f>
        <v>0</v>
      </c>
      <c r="FN2" s="84">
        <f>IFERROR(VLOOKUP(FL1,$B$16:$AQ$24,$T$13,FALSE),0)</f>
        <v>0</v>
      </c>
      <c r="FO2" s="84">
        <f>IFERROR(VLOOKUP(FL1,$B$16:$AQ$24,$N$13,FALSE),0)</f>
        <v>0</v>
      </c>
      <c r="FP2" s="84">
        <f>IFERROR(VLOOKUP(FL1,$B$16:$AQ$24,$O$13,FALSE),0)</f>
        <v>0</v>
      </c>
      <c r="FQ2" s="84">
        <f>IFERROR(VLOOKUP(FL1,$B$16:$AQ$24,$P$13,FALSE),0)</f>
        <v>0</v>
      </c>
      <c r="FR2" s="85">
        <f>IFERROR(VLOOKUP(FL1,$B$16:$AQ$24,$Q$13,FALSE),0)</f>
        <v>0</v>
      </c>
      <c r="FS2" s="83">
        <f>IFERROR(VLOOKUP(FS1,$B$16:$AQ$24,$S$13,FALSE),0)</f>
        <v>0</v>
      </c>
      <c r="FT2" s="84">
        <f>IFERROR(VLOOKUP(FS1,$B$16:$AQ$24,$M$13,FALSE),0)</f>
        <v>0</v>
      </c>
      <c r="FU2" s="84">
        <f>IFERROR(VLOOKUP(FS1,$B$16:$AQ$24,$T$13,FALSE),0)</f>
        <v>0</v>
      </c>
      <c r="FV2" s="84">
        <f>IFERROR(VLOOKUP(FS1,$B$16:$AQ$24,$N$13,FALSE),0)</f>
        <v>0</v>
      </c>
      <c r="FW2" s="84">
        <f>IFERROR(VLOOKUP(FS1,$B$16:$AQ$24,$O$13,FALSE),0)</f>
        <v>0</v>
      </c>
      <c r="FX2" s="84">
        <f>IFERROR(VLOOKUP(FS1,$B$16:$AQ$24,$P$13,FALSE),0)</f>
        <v>0</v>
      </c>
      <c r="FY2" s="85">
        <f>IFERROR(VLOOKUP(FS1,$B$16:$AQ$24,$Q$13,FALSE),0)</f>
        <v>0</v>
      </c>
      <c r="FZ2" s="83">
        <f>IFERROR(VLOOKUP(FZ1,$B$16:$AQ$24,$S$13,FALSE),0)</f>
        <v>0</v>
      </c>
      <c r="GA2" s="84">
        <f>IFERROR(VLOOKUP(FZ1,$B$16:$AQ$24,$M$13,FALSE),0)</f>
        <v>0</v>
      </c>
      <c r="GB2" s="84">
        <f>IFERROR(VLOOKUP(FZ1,$B$16:$AQ$24,$T$13,FALSE),0)</f>
        <v>0</v>
      </c>
      <c r="GC2" s="84">
        <f>IFERROR(VLOOKUP(FZ1,$B$16:$AQ$24,$N$13,FALSE),0)</f>
        <v>0</v>
      </c>
      <c r="GD2" s="84">
        <f>IFERROR(VLOOKUP(FZ1,$B$16:$AQ$24,$O$13,FALSE),0)</f>
        <v>0</v>
      </c>
      <c r="GE2" s="84">
        <f>IFERROR(VLOOKUP(FZ1,$B$16:$AQ$24,$P$13,FALSE),0)</f>
        <v>0</v>
      </c>
      <c r="GF2" s="85">
        <f>IFERROR(VLOOKUP(FZ1,$B$16:$AQ$24,$Q$13,FALSE),0)</f>
        <v>0</v>
      </c>
      <c r="GG2" s="83">
        <f>IFERROR(VLOOKUP(GG1,$B$16:$AQ$24,$S$13,FALSE),0)</f>
        <v>0</v>
      </c>
      <c r="GH2" s="84">
        <f>IFERROR(VLOOKUP(GG1,$B$16:$AQ$24,$M$13,FALSE),0)</f>
        <v>0</v>
      </c>
      <c r="GI2" s="84">
        <f>IFERROR(VLOOKUP(GG1,$B$16:$AQ$24,$T$13,FALSE),0)</f>
        <v>0</v>
      </c>
      <c r="GJ2" s="84">
        <f>IFERROR(VLOOKUP(GG1,$B$16:$AQ$24,$N$13,FALSE),0)</f>
        <v>0</v>
      </c>
      <c r="GK2" s="84">
        <f>IFERROR(VLOOKUP(GG1,$B$16:$AQ$24,$O$13,FALSE),0)</f>
        <v>0</v>
      </c>
      <c r="GL2" s="84">
        <f>IFERROR(VLOOKUP(GG1,$B$16:$AQ$24,$P$13,FALSE),0)</f>
        <v>0</v>
      </c>
      <c r="GM2" s="85">
        <f>IFERROR(VLOOKUP(GG1,$B$16:$AQ$24,$Q$13,FALSE),0)</f>
        <v>0</v>
      </c>
      <c r="GN2" s="83">
        <f>IFERROR(VLOOKUP(GN1,$B$16:$AQ$24,$S$13,FALSE),0)</f>
        <v>0</v>
      </c>
      <c r="GO2" s="84">
        <f>IFERROR(VLOOKUP(GN1,$B$16:$AQ$24,$M$13,FALSE),0)</f>
        <v>0</v>
      </c>
      <c r="GP2" s="84">
        <f>IFERROR(VLOOKUP(GN1,$B$16:$AQ$24,$T$13,FALSE),0)</f>
        <v>0</v>
      </c>
      <c r="GQ2" s="84">
        <f>IFERROR(VLOOKUP(GN1,$B$16:$AQ$24,$N$13,FALSE),0)</f>
        <v>0</v>
      </c>
      <c r="GR2" s="84">
        <f>IFERROR(VLOOKUP(GN1,$B$16:$AQ$24,$O$13,FALSE),0)</f>
        <v>0</v>
      </c>
      <c r="GS2" s="84">
        <f>IFERROR(VLOOKUP(GN1,$B$16:$AQ$24,$P$13,FALSE),0)</f>
        <v>0</v>
      </c>
      <c r="GT2" s="85">
        <f>IFERROR(VLOOKUP(GN1,$B$16:$AQ$24,$Q$13,FALSE),0)</f>
        <v>0</v>
      </c>
      <c r="GU2" s="83">
        <f>IFERROR(VLOOKUP(GU1,$B$16:$AQ$24,$S$13,FALSE),0)</f>
        <v>0</v>
      </c>
      <c r="GV2" s="84">
        <f>IFERROR(VLOOKUP(GU1,$B$16:$AQ$24,$M$13,FALSE),0)</f>
        <v>0</v>
      </c>
      <c r="GW2" s="84">
        <f>IFERROR(VLOOKUP(GU1,$B$16:$AQ$24,$T$13,FALSE),0)</f>
        <v>0</v>
      </c>
      <c r="GX2" s="84">
        <f>IFERROR(VLOOKUP(GU1,$B$16:$AQ$24,$N$13,FALSE),0)</f>
        <v>0</v>
      </c>
      <c r="GY2" s="84">
        <f>IFERROR(VLOOKUP(GU1,$B$16:$AQ$24,$O$13,FALSE),0)</f>
        <v>0</v>
      </c>
      <c r="GZ2" s="84">
        <f>IFERROR(VLOOKUP(GU1,$B$16:$AQ$24,$P$13,FALSE),0)</f>
        <v>0</v>
      </c>
      <c r="HA2" s="85">
        <f>IFERROR(VLOOKUP(GU1,$B$16:$AQ$24,$Q$13,FALSE),0)</f>
        <v>0</v>
      </c>
      <c r="HB2" s="83">
        <f>IFERROR(VLOOKUP(HB1,$B$16:$AQ$24,$S$13,FALSE),0)</f>
        <v>0</v>
      </c>
      <c r="HC2" s="84">
        <f>IFERROR(VLOOKUP(HB1,$B$16:$AQ$24,$M$13,FALSE),0)</f>
        <v>0</v>
      </c>
      <c r="HD2" s="84">
        <f>IFERROR(VLOOKUP(HB1,$B$16:$AQ$24,$T$13,FALSE),0)</f>
        <v>0</v>
      </c>
      <c r="HE2" s="84">
        <f>IFERROR(VLOOKUP(HB1,$B$16:$AQ$24,$N$13,FALSE),0)</f>
        <v>0</v>
      </c>
      <c r="HF2" s="84">
        <f>IFERROR(VLOOKUP(HB1,$B$16:$AQ$24,$O$13,FALSE),0)</f>
        <v>0</v>
      </c>
      <c r="HG2" s="84">
        <f>IFERROR(VLOOKUP(HB1,$B$16:$AQ$24,$P$13,FALSE),0)</f>
        <v>0</v>
      </c>
      <c r="HH2" s="85">
        <f>IFERROR(VLOOKUP(HB1,$B$16:$AQ$24,$Q$13,FALSE),0)</f>
        <v>0</v>
      </c>
      <c r="HI2" s="83">
        <f>IFERROR(VLOOKUP(HI1,$B$16:$AQ$24,$S$13,FALSE),0)</f>
        <v>0</v>
      </c>
      <c r="HJ2" s="84">
        <f>IFERROR(VLOOKUP(HI1,$B$16:$AQ$24,$M$13,FALSE),0)</f>
        <v>0</v>
      </c>
      <c r="HK2" s="84">
        <f>IFERROR(VLOOKUP(HI1,$B$16:$AQ$24,$T$13,FALSE),0)</f>
        <v>0</v>
      </c>
      <c r="HL2" s="84">
        <f>IFERROR(VLOOKUP(HI1,$B$16:$AQ$24,$N$13,FALSE),0)</f>
        <v>0</v>
      </c>
      <c r="HM2" s="84">
        <f>IFERROR(VLOOKUP(HI1,$B$16:$AQ$24,$O$13,FALSE),0)</f>
        <v>0</v>
      </c>
      <c r="HN2" s="84">
        <f>IFERROR(VLOOKUP(HI1,$B$16:$AQ$24,$P$13,FALSE),0)</f>
        <v>0</v>
      </c>
      <c r="HO2" s="85">
        <f>IFERROR(VLOOKUP(HI1,$B$16:$AQ$24,$Q$13,FALSE),0)</f>
        <v>0</v>
      </c>
      <c r="HP2" s="83">
        <f>IFERROR(VLOOKUP(HP1,$B$16:$AQ$24,$S$13,FALSE),0)</f>
        <v>0</v>
      </c>
      <c r="HQ2" s="84">
        <f>IFERROR(VLOOKUP(HP1,$B$16:$AQ$24,$M$13,FALSE),0)</f>
        <v>0</v>
      </c>
      <c r="HR2" s="84">
        <f>IFERROR(VLOOKUP(HP1,$B$16:$AQ$24,$T$13,FALSE),0)</f>
        <v>0</v>
      </c>
      <c r="HS2" s="84">
        <f>IFERROR(VLOOKUP(HP1,$B$16:$AQ$24,$N$13,FALSE),0)</f>
        <v>0</v>
      </c>
      <c r="HT2" s="84">
        <f>IFERROR(VLOOKUP(HP1,$B$16:$AQ$24,$O$13,FALSE),0)</f>
        <v>0</v>
      </c>
      <c r="HU2" s="84">
        <f>IFERROR(VLOOKUP(HP1,$B$16:$AQ$24,$P$13,FALSE),0)</f>
        <v>0</v>
      </c>
      <c r="HV2" s="85">
        <f>IFERROR(VLOOKUP(HP1,$B$16:$AQ$24,$Q$13,FALSE),0)</f>
        <v>0</v>
      </c>
      <c r="HW2" s="80"/>
      <c r="HX2" s="80"/>
    </row>
    <row r="3" spans="1:232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R3" s="1">
        <v>1</v>
      </c>
      <c r="AS3" s="1">
        <f>AR3+1</f>
        <v>2</v>
      </c>
      <c r="AT3" s="1">
        <f t="shared" ref="AT3:DE3" si="0">AS3+1</f>
        <v>3</v>
      </c>
      <c r="AU3" s="1">
        <f t="shared" si="0"/>
        <v>4</v>
      </c>
      <c r="AV3" s="1">
        <f t="shared" si="0"/>
        <v>5</v>
      </c>
      <c r="AW3" s="86">
        <f t="shared" si="0"/>
        <v>6</v>
      </c>
      <c r="AX3" s="1">
        <f t="shared" si="0"/>
        <v>7</v>
      </c>
      <c r="AY3" s="1">
        <f t="shared" si="0"/>
        <v>8</v>
      </c>
      <c r="AZ3" s="1">
        <f t="shared" si="0"/>
        <v>9</v>
      </c>
      <c r="BA3" s="1">
        <f t="shared" si="0"/>
        <v>10</v>
      </c>
      <c r="BB3" s="1">
        <f t="shared" si="0"/>
        <v>11</v>
      </c>
      <c r="BC3" s="87">
        <f t="shared" si="0"/>
        <v>12</v>
      </c>
      <c r="BD3" s="86">
        <f t="shared" si="0"/>
        <v>13</v>
      </c>
      <c r="BE3" s="1">
        <f t="shared" si="0"/>
        <v>14</v>
      </c>
      <c r="BF3" s="1">
        <f t="shared" si="0"/>
        <v>15</v>
      </c>
      <c r="BG3" s="1">
        <f t="shared" si="0"/>
        <v>16</v>
      </c>
      <c r="BH3" s="1">
        <f t="shared" si="0"/>
        <v>17</v>
      </c>
      <c r="BI3" s="1">
        <f t="shared" si="0"/>
        <v>18</v>
      </c>
      <c r="BJ3" s="87">
        <f t="shared" si="0"/>
        <v>19</v>
      </c>
      <c r="BK3" s="86">
        <f t="shared" si="0"/>
        <v>20</v>
      </c>
      <c r="BL3" s="1">
        <f t="shared" si="0"/>
        <v>21</v>
      </c>
      <c r="BM3" s="1">
        <f t="shared" si="0"/>
        <v>22</v>
      </c>
      <c r="BN3" s="1">
        <f t="shared" si="0"/>
        <v>23</v>
      </c>
      <c r="BO3" s="1">
        <f t="shared" si="0"/>
        <v>24</v>
      </c>
      <c r="BP3" s="1">
        <f t="shared" si="0"/>
        <v>25</v>
      </c>
      <c r="BQ3" s="87">
        <f t="shared" si="0"/>
        <v>26</v>
      </c>
      <c r="BR3" s="86">
        <f t="shared" si="0"/>
        <v>27</v>
      </c>
      <c r="BS3" s="1">
        <f t="shared" si="0"/>
        <v>28</v>
      </c>
      <c r="BT3" s="1">
        <f t="shared" si="0"/>
        <v>29</v>
      </c>
      <c r="BU3" s="1">
        <f t="shared" si="0"/>
        <v>30</v>
      </c>
      <c r="BV3" s="1">
        <f t="shared" si="0"/>
        <v>31</v>
      </c>
      <c r="BW3" s="1">
        <f t="shared" si="0"/>
        <v>32</v>
      </c>
      <c r="BX3" s="87">
        <f t="shared" si="0"/>
        <v>33</v>
      </c>
      <c r="BY3" s="86">
        <f t="shared" si="0"/>
        <v>34</v>
      </c>
      <c r="BZ3" s="1">
        <f t="shared" si="0"/>
        <v>35</v>
      </c>
      <c r="CA3" s="1">
        <f t="shared" si="0"/>
        <v>36</v>
      </c>
      <c r="CB3" s="1">
        <f t="shared" si="0"/>
        <v>37</v>
      </c>
      <c r="CC3" s="1">
        <f t="shared" si="0"/>
        <v>38</v>
      </c>
      <c r="CD3" s="1">
        <f t="shared" si="0"/>
        <v>39</v>
      </c>
      <c r="CE3" s="87">
        <f t="shared" si="0"/>
        <v>40</v>
      </c>
      <c r="CF3" s="86">
        <f t="shared" si="0"/>
        <v>41</v>
      </c>
      <c r="CG3" s="1">
        <f t="shared" si="0"/>
        <v>42</v>
      </c>
      <c r="CH3" s="1">
        <f t="shared" si="0"/>
        <v>43</v>
      </c>
      <c r="CI3" s="1">
        <f t="shared" si="0"/>
        <v>44</v>
      </c>
      <c r="CJ3" s="1">
        <f t="shared" si="0"/>
        <v>45</v>
      </c>
      <c r="CK3" s="1">
        <f t="shared" si="0"/>
        <v>46</v>
      </c>
      <c r="CL3" s="87">
        <f t="shared" si="0"/>
        <v>47</v>
      </c>
      <c r="CM3" s="86">
        <f t="shared" si="0"/>
        <v>48</v>
      </c>
      <c r="CN3" s="1">
        <f t="shared" si="0"/>
        <v>49</v>
      </c>
      <c r="CO3" s="1">
        <f t="shared" si="0"/>
        <v>50</v>
      </c>
      <c r="CP3" s="1">
        <f t="shared" si="0"/>
        <v>51</v>
      </c>
      <c r="CQ3" s="1">
        <f t="shared" si="0"/>
        <v>52</v>
      </c>
      <c r="CR3" s="1">
        <f t="shared" si="0"/>
        <v>53</v>
      </c>
      <c r="CS3" s="87">
        <f t="shared" si="0"/>
        <v>54</v>
      </c>
      <c r="CT3" s="86">
        <f t="shared" si="0"/>
        <v>55</v>
      </c>
      <c r="CU3" s="1">
        <f t="shared" si="0"/>
        <v>56</v>
      </c>
      <c r="CV3" s="1">
        <f t="shared" si="0"/>
        <v>57</v>
      </c>
      <c r="CW3" s="1">
        <f t="shared" si="0"/>
        <v>58</v>
      </c>
      <c r="CX3" s="1">
        <f t="shared" si="0"/>
        <v>59</v>
      </c>
      <c r="CY3" s="1">
        <f t="shared" si="0"/>
        <v>60</v>
      </c>
      <c r="CZ3" s="87">
        <f t="shared" si="0"/>
        <v>61</v>
      </c>
      <c r="DA3" s="86">
        <f t="shared" si="0"/>
        <v>62</v>
      </c>
      <c r="DB3" s="1">
        <f t="shared" si="0"/>
        <v>63</v>
      </c>
      <c r="DC3" s="1">
        <f t="shared" si="0"/>
        <v>64</v>
      </c>
      <c r="DD3" s="1">
        <f t="shared" si="0"/>
        <v>65</v>
      </c>
      <c r="DE3" s="1">
        <f t="shared" si="0"/>
        <v>66</v>
      </c>
      <c r="DF3" s="1">
        <f t="shared" ref="DF3:FQ3" si="1">DE3+1</f>
        <v>67</v>
      </c>
      <c r="DG3" s="87">
        <f t="shared" si="1"/>
        <v>68</v>
      </c>
      <c r="DH3" s="86">
        <f t="shared" si="1"/>
        <v>69</v>
      </c>
      <c r="DI3" s="1">
        <f t="shared" si="1"/>
        <v>70</v>
      </c>
      <c r="DJ3" s="1">
        <f t="shared" si="1"/>
        <v>71</v>
      </c>
      <c r="DK3" s="1">
        <f t="shared" si="1"/>
        <v>72</v>
      </c>
      <c r="DL3" s="1">
        <f t="shared" si="1"/>
        <v>73</v>
      </c>
      <c r="DM3" s="1">
        <f t="shared" si="1"/>
        <v>74</v>
      </c>
      <c r="DN3" s="87">
        <f t="shared" si="1"/>
        <v>75</v>
      </c>
      <c r="DO3" s="86">
        <f t="shared" si="1"/>
        <v>76</v>
      </c>
      <c r="DP3" s="1">
        <f t="shared" si="1"/>
        <v>77</v>
      </c>
      <c r="DQ3" s="1">
        <f t="shared" si="1"/>
        <v>78</v>
      </c>
      <c r="DR3" s="1">
        <f t="shared" si="1"/>
        <v>79</v>
      </c>
      <c r="DS3" s="1">
        <f t="shared" si="1"/>
        <v>80</v>
      </c>
      <c r="DT3" s="1">
        <f t="shared" si="1"/>
        <v>81</v>
      </c>
      <c r="DU3" s="87">
        <f t="shared" si="1"/>
        <v>82</v>
      </c>
      <c r="DV3" s="86">
        <f t="shared" si="1"/>
        <v>83</v>
      </c>
      <c r="DW3" s="1">
        <f t="shared" si="1"/>
        <v>84</v>
      </c>
      <c r="DX3" s="1">
        <f t="shared" si="1"/>
        <v>85</v>
      </c>
      <c r="DY3" s="1">
        <f t="shared" si="1"/>
        <v>86</v>
      </c>
      <c r="DZ3" s="1">
        <f t="shared" si="1"/>
        <v>87</v>
      </c>
      <c r="EA3" s="1">
        <f t="shared" si="1"/>
        <v>88</v>
      </c>
      <c r="EB3" s="87">
        <f t="shared" si="1"/>
        <v>89</v>
      </c>
      <c r="EC3" s="86">
        <f t="shared" si="1"/>
        <v>90</v>
      </c>
      <c r="ED3" s="1">
        <f t="shared" si="1"/>
        <v>91</v>
      </c>
      <c r="EE3" s="1">
        <f t="shared" si="1"/>
        <v>92</v>
      </c>
      <c r="EF3" s="1">
        <f t="shared" si="1"/>
        <v>93</v>
      </c>
      <c r="EG3" s="1">
        <f t="shared" si="1"/>
        <v>94</v>
      </c>
      <c r="EH3" s="1">
        <f t="shared" si="1"/>
        <v>95</v>
      </c>
      <c r="EI3" s="87">
        <f t="shared" si="1"/>
        <v>96</v>
      </c>
      <c r="EJ3" s="86">
        <f t="shared" si="1"/>
        <v>97</v>
      </c>
      <c r="EK3" s="1">
        <f t="shared" si="1"/>
        <v>98</v>
      </c>
      <c r="EL3" s="1">
        <f t="shared" si="1"/>
        <v>99</v>
      </c>
      <c r="EM3" s="1">
        <f t="shared" si="1"/>
        <v>100</v>
      </c>
      <c r="EN3" s="1">
        <f t="shared" si="1"/>
        <v>101</v>
      </c>
      <c r="EO3" s="1">
        <f t="shared" si="1"/>
        <v>102</v>
      </c>
      <c r="EP3" s="87">
        <f t="shared" si="1"/>
        <v>103</v>
      </c>
      <c r="EQ3" s="86">
        <f t="shared" si="1"/>
        <v>104</v>
      </c>
      <c r="ER3" s="1">
        <f t="shared" si="1"/>
        <v>105</v>
      </c>
      <c r="ES3" s="1">
        <f t="shared" si="1"/>
        <v>106</v>
      </c>
      <c r="ET3" s="1">
        <f t="shared" si="1"/>
        <v>107</v>
      </c>
      <c r="EU3" s="1">
        <f t="shared" si="1"/>
        <v>108</v>
      </c>
      <c r="EV3" s="1">
        <f t="shared" si="1"/>
        <v>109</v>
      </c>
      <c r="EW3" s="87">
        <f t="shared" si="1"/>
        <v>110</v>
      </c>
      <c r="EX3" s="86">
        <f t="shared" si="1"/>
        <v>111</v>
      </c>
      <c r="EY3" s="1">
        <f t="shared" si="1"/>
        <v>112</v>
      </c>
      <c r="EZ3" s="1">
        <f t="shared" si="1"/>
        <v>113</v>
      </c>
      <c r="FA3" s="1">
        <f t="shared" si="1"/>
        <v>114</v>
      </c>
      <c r="FB3" s="1">
        <f t="shared" si="1"/>
        <v>115</v>
      </c>
      <c r="FC3" s="1">
        <f t="shared" si="1"/>
        <v>116</v>
      </c>
      <c r="FD3" s="87">
        <f t="shared" si="1"/>
        <v>117</v>
      </c>
      <c r="FE3" s="86">
        <f t="shared" si="1"/>
        <v>118</v>
      </c>
      <c r="FF3" s="1">
        <f t="shared" si="1"/>
        <v>119</v>
      </c>
      <c r="FG3" s="1">
        <f t="shared" si="1"/>
        <v>120</v>
      </c>
      <c r="FH3" s="1">
        <f t="shared" si="1"/>
        <v>121</v>
      </c>
      <c r="FI3" s="1">
        <f t="shared" si="1"/>
        <v>122</v>
      </c>
      <c r="FJ3" s="1">
        <f t="shared" si="1"/>
        <v>123</v>
      </c>
      <c r="FK3" s="87">
        <f t="shared" si="1"/>
        <v>124</v>
      </c>
      <c r="FL3" s="86">
        <f t="shared" si="1"/>
        <v>125</v>
      </c>
      <c r="FM3" s="1">
        <f t="shared" si="1"/>
        <v>126</v>
      </c>
      <c r="FN3" s="1">
        <f t="shared" si="1"/>
        <v>127</v>
      </c>
      <c r="FO3" s="1">
        <f t="shared" si="1"/>
        <v>128</v>
      </c>
      <c r="FP3" s="1">
        <f t="shared" si="1"/>
        <v>129</v>
      </c>
      <c r="FQ3" s="1">
        <f t="shared" si="1"/>
        <v>130</v>
      </c>
      <c r="FR3" s="87">
        <f t="shared" ref="FR3:HV3" si="2">FQ3+1</f>
        <v>131</v>
      </c>
      <c r="FS3" s="86">
        <f t="shared" si="2"/>
        <v>132</v>
      </c>
      <c r="FT3" s="1">
        <f t="shared" si="2"/>
        <v>133</v>
      </c>
      <c r="FU3" s="1">
        <f t="shared" si="2"/>
        <v>134</v>
      </c>
      <c r="FV3" s="1">
        <f t="shared" si="2"/>
        <v>135</v>
      </c>
      <c r="FW3" s="1">
        <f t="shared" si="2"/>
        <v>136</v>
      </c>
      <c r="FX3" s="1">
        <f t="shared" si="2"/>
        <v>137</v>
      </c>
      <c r="FY3" s="87">
        <f t="shared" si="2"/>
        <v>138</v>
      </c>
      <c r="FZ3" s="86">
        <f t="shared" si="2"/>
        <v>139</v>
      </c>
      <c r="GA3" s="1">
        <f t="shared" si="2"/>
        <v>140</v>
      </c>
      <c r="GB3" s="1">
        <f t="shared" si="2"/>
        <v>141</v>
      </c>
      <c r="GC3" s="1">
        <f t="shared" si="2"/>
        <v>142</v>
      </c>
      <c r="GD3" s="1">
        <f t="shared" si="2"/>
        <v>143</v>
      </c>
      <c r="GE3" s="1">
        <f t="shared" si="2"/>
        <v>144</v>
      </c>
      <c r="GF3" s="87">
        <f t="shared" si="2"/>
        <v>145</v>
      </c>
      <c r="GG3" s="86">
        <f t="shared" si="2"/>
        <v>146</v>
      </c>
      <c r="GH3" s="1">
        <f t="shared" si="2"/>
        <v>147</v>
      </c>
      <c r="GI3" s="1">
        <f t="shared" si="2"/>
        <v>148</v>
      </c>
      <c r="GJ3" s="1">
        <f t="shared" si="2"/>
        <v>149</v>
      </c>
      <c r="GK3" s="1">
        <f t="shared" si="2"/>
        <v>150</v>
      </c>
      <c r="GL3" s="1">
        <f t="shared" si="2"/>
        <v>151</v>
      </c>
      <c r="GM3" s="87">
        <f t="shared" si="2"/>
        <v>152</v>
      </c>
      <c r="GN3" s="86">
        <f t="shared" si="2"/>
        <v>153</v>
      </c>
      <c r="GO3" s="1">
        <f t="shared" si="2"/>
        <v>154</v>
      </c>
      <c r="GP3" s="1">
        <f t="shared" si="2"/>
        <v>155</v>
      </c>
      <c r="GQ3" s="1">
        <f t="shared" si="2"/>
        <v>156</v>
      </c>
      <c r="GR3" s="1">
        <f t="shared" si="2"/>
        <v>157</v>
      </c>
      <c r="GS3" s="1">
        <f t="shared" si="2"/>
        <v>158</v>
      </c>
      <c r="GT3" s="87">
        <f t="shared" si="2"/>
        <v>159</v>
      </c>
      <c r="GU3" s="86">
        <f t="shared" si="2"/>
        <v>160</v>
      </c>
      <c r="GV3" s="1">
        <f t="shared" si="2"/>
        <v>161</v>
      </c>
      <c r="GW3" s="1">
        <f t="shared" si="2"/>
        <v>162</v>
      </c>
      <c r="GX3" s="1">
        <f t="shared" si="2"/>
        <v>163</v>
      </c>
      <c r="GY3" s="1">
        <f t="shared" si="2"/>
        <v>164</v>
      </c>
      <c r="GZ3" s="1">
        <f t="shared" si="2"/>
        <v>165</v>
      </c>
      <c r="HA3" s="87">
        <f t="shared" si="2"/>
        <v>166</v>
      </c>
      <c r="HB3" s="86">
        <f t="shared" si="2"/>
        <v>167</v>
      </c>
      <c r="HC3" s="1">
        <f t="shared" si="2"/>
        <v>168</v>
      </c>
      <c r="HD3" s="1">
        <f t="shared" si="2"/>
        <v>169</v>
      </c>
      <c r="HE3" s="1">
        <f t="shared" si="2"/>
        <v>170</v>
      </c>
      <c r="HF3" s="1">
        <f t="shared" si="2"/>
        <v>171</v>
      </c>
      <c r="HG3" s="1">
        <f t="shared" si="2"/>
        <v>172</v>
      </c>
      <c r="HH3" s="87">
        <f t="shared" si="2"/>
        <v>173</v>
      </c>
      <c r="HI3" s="86">
        <f t="shared" si="2"/>
        <v>174</v>
      </c>
      <c r="HJ3" s="1">
        <f t="shared" si="2"/>
        <v>175</v>
      </c>
      <c r="HK3" s="1">
        <f t="shared" si="2"/>
        <v>176</v>
      </c>
      <c r="HL3" s="1">
        <f t="shared" si="2"/>
        <v>177</v>
      </c>
      <c r="HM3" s="1">
        <f t="shared" si="2"/>
        <v>178</v>
      </c>
      <c r="HN3" s="1">
        <f t="shared" si="2"/>
        <v>179</v>
      </c>
      <c r="HO3" s="87">
        <f t="shared" si="2"/>
        <v>180</v>
      </c>
      <c r="HP3" s="86">
        <f t="shared" si="2"/>
        <v>181</v>
      </c>
      <c r="HQ3" s="1">
        <f t="shared" si="2"/>
        <v>182</v>
      </c>
      <c r="HR3" s="1">
        <f t="shared" si="2"/>
        <v>183</v>
      </c>
      <c r="HS3" s="1">
        <f t="shared" si="2"/>
        <v>184</v>
      </c>
      <c r="HT3" s="1">
        <f t="shared" si="2"/>
        <v>185</v>
      </c>
      <c r="HU3" s="1">
        <f t="shared" si="2"/>
        <v>186</v>
      </c>
      <c r="HV3" s="87">
        <f t="shared" si="2"/>
        <v>187</v>
      </c>
    </row>
    <row r="4" spans="1:232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R4" s="80"/>
      <c r="AW4" s="371" t="s">
        <v>189</v>
      </c>
      <c r="AX4" s="373" t="s">
        <v>191</v>
      </c>
      <c r="AY4" s="373" t="s">
        <v>192</v>
      </c>
      <c r="AZ4" s="373" t="s">
        <v>193</v>
      </c>
      <c r="BA4" s="373" t="s">
        <v>194</v>
      </c>
      <c r="BB4" s="373" t="s">
        <v>13</v>
      </c>
      <c r="BC4" s="387" t="s">
        <v>14</v>
      </c>
      <c r="BD4" s="371" t="s">
        <v>189</v>
      </c>
      <c r="BE4" s="373" t="s">
        <v>191</v>
      </c>
      <c r="BF4" s="373" t="s">
        <v>192</v>
      </c>
      <c r="BG4" s="373" t="s">
        <v>193</v>
      </c>
      <c r="BH4" s="373" t="s">
        <v>194</v>
      </c>
      <c r="BI4" s="373" t="s">
        <v>13</v>
      </c>
      <c r="BJ4" s="387" t="s">
        <v>14</v>
      </c>
      <c r="BK4" s="371" t="s">
        <v>189</v>
      </c>
      <c r="BL4" s="373" t="s">
        <v>191</v>
      </c>
      <c r="BM4" s="373" t="s">
        <v>192</v>
      </c>
      <c r="BN4" s="373" t="s">
        <v>193</v>
      </c>
      <c r="BO4" s="373" t="s">
        <v>194</v>
      </c>
      <c r="BP4" s="373" t="s">
        <v>13</v>
      </c>
      <c r="BQ4" s="387" t="s">
        <v>14</v>
      </c>
      <c r="BR4" s="371" t="s">
        <v>189</v>
      </c>
      <c r="BS4" s="373" t="s">
        <v>191</v>
      </c>
      <c r="BT4" s="373" t="s">
        <v>192</v>
      </c>
      <c r="BU4" s="373" t="s">
        <v>193</v>
      </c>
      <c r="BV4" s="373" t="s">
        <v>194</v>
      </c>
      <c r="BW4" s="373" t="s">
        <v>13</v>
      </c>
      <c r="BX4" s="387" t="s">
        <v>14</v>
      </c>
      <c r="BY4" s="371" t="s">
        <v>189</v>
      </c>
      <c r="BZ4" s="373" t="s">
        <v>191</v>
      </c>
      <c r="CA4" s="373" t="s">
        <v>192</v>
      </c>
      <c r="CB4" s="373" t="s">
        <v>193</v>
      </c>
      <c r="CC4" s="373" t="s">
        <v>194</v>
      </c>
      <c r="CD4" s="373" t="s">
        <v>13</v>
      </c>
      <c r="CE4" s="387" t="s">
        <v>14</v>
      </c>
      <c r="CF4" s="371" t="s">
        <v>189</v>
      </c>
      <c r="CG4" s="373" t="s">
        <v>191</v>
      </c>
      <c r="CH4" s="373" t="s">
        <v>192</v>
      </c>
      <c r="CI4" s="373" t="s">
        <v>193</v>
      </c>
      <c r="CJ4" s="373" t="s">
        <v>194</v>
      </c>
      <c r="CK4" s="373" t="s">
        <v>13</v>
      </c>
      <c r="CL4" s="387" t="s">
        <v>14</v>
      </c>
      <c r="CM4" s="371" t="s">
        <v>189</v>
      </c>
      <c r="CN4" s="373" t="s">
        <v>191</v>
      </c>
      <c r="CO4" s="373" t="s">
        <v>192</v>
      </c>
      <c r="CP4" s="373" t="s">
        <v>193</v>
      </c>
      <c r="CQ4" s="373" t="s">
        <v>194</v>
      </c>
      <c r="CR4" s="373" t="s">
        <v>13</v>
      </c>
      <c r="CS4" s="387" t="s">
        <v>14</v>
      </c>
      <c r="CT4" s="371" t="s">
        <v>189</v>
      </c>
      <c r="CU4" s="373" t="s">
        <v>191</v>
      </c>
      <c r="CV4" s="373" t="s">
        <v>192</v>
      </c>
      <c r="CW4" s="373" t="s">
        <v>193</v>
      </c>
      <c r="CX4" s="373" t="s">
        <v>194</v>
      </c>
      <c r="CY4" s="373" t="s">
        <v>13</v>
      </c>
      <c r="CZ4" s="387" t="s">
        <v>14</v>
      </c>
      <c r="DA4" s="371" t="s">
        <v>189</v>
      </c>
      <c r="DB4" s="373" t="s">
        <v>191</v>
      </c>
      <c r="DC4" s="373" t="s">
        <v>192</v>
      </c>
      <c r="DD4" s="373" t="s">
        <v>193</v>
      </c>
      <c r="DE4" s="373" t="s">
        <v>194</v>
      </c>
      <c r="DF4" s="373" t="s">
        <v>13</v>
      </c>
      <c r="DG4" s="387" t="s">
        <v>14</v>
      </c>
      <c r="DH4" s="371" t="s">
        <v>189</v>
      </c>
      <c r="DI4" s="373" t="s">
        <v>191</v>
      </c>
      <c r="DJ4" s="373" t="s">
        <v>192</v>
      </c>
      <c r="DK4" s="373" t="s">
        <v>193</v>
      </c>
      <c r="DL4" s="373" t="s">
        <v>194</v>
      </c>
      <c r="DM4" s="373" t="s">
        <v>13</v>
      </c>
      <c r="DN4" s="387" t="s">
        <v>14</v>
      </c>
      <c r="DO4" s="371" t="s">
        <v>189</v>
      </c>
      <c r="DP4" s="373" t="s">
        <v>191</v>
      </c>
      <c r="DQ4" s="373" t="s">
        <v>192</v>
      </c>
      <c r="DR4" s="373" t="s">
        <v>193</v>
      </c>
      <c r="DS4" s="373" t="s">
        <v>194</v>
      </c>
      <c r="DT4" s="373" t="s">
        <v>13</v>
      </c>
      <c r="DU4" s="387" t="s">
        <v>14</v>
      </c>
      <c r="DV4" s="371" t="s">
        <v>189</v>
      </c>
      <c r="DW4" s="373" t="s">
        <v>191</v>
      </c>
      <c r="DX4" s="373" t="s">
        <v>192</v>
      </c>
      <c r="DY4" s="373" t="s">
        <v>193</v>
      </c>
      <c r="DZ4" s="373" t="s">
        <v>194</v>
      </c>
      <c r="EA4" s="373" t="s">
        <v>13</v>
      </c>
      <c r="EB4" s="387" t="s">
        <v>14</v>
      </c>
      <c r="EC4" s="371" t="s">
        <v>189</v>
      </c>
      <c r="ED4" s="373" t="s">
        <v>191</v>
      </c>
      <c r="EE4" s="373" t="s">
        <v>192</v>
      </c>
      <c r="EF4" s="373" t="s">
        <v>193</v>
      </c>
      <c r="EG4" s="373" t="s">
        <v>194</v>
      </c>
      <c r="EH4" s="373" t="s">
        <v>13</v>
      </c>
      <c r="EI4" s="387" t="s">
        <v>14</v>
      </c>
      <c r="EJ4" s="371" t="s">
        <v>189</v>
      </c>
      <c r="EK4" s="373" t="s">
        <v>191</v>
      </c>
      <c r="EL4" s="373" t="s">
        <v>192</v>
      </c>
      <c r="EM4" s="373" t="s">
        <v>193</v>
      </c>
      <c r="EN4" s="373" t="s">
        <v>194</v>
      </c>
      <c r="EO4" s="373" t="s">
        <v>13</v>
      </c>
      <c r="EP4" s="387" t="s">
        <v>14</v>
      </c>
      <c r="EQ4" s="371" t="s">
        <v>189</v>
      </c>
      <c r="ER4" s="373" t="s">
        <v>191</v>
      </c>
      <c r="ES4" s="373" t="s">
        <v>192</v>
      </c>
      <c r="ET4" s="373" t="s">
        <v>193</v>
      </c>
      <c r="EU4" s="373" t="s">
        <v>194</v>
      </c>
      <c r="EV4" s="373" t="s">
        <v>13</v>
      </c>
      <c r="EW4" s="387" t="s">
        <v>14</v>
      </c>
      <c r="EX4" s="371" t="s">
        <v>189</v>
      </c>
      <c r="EY4" s="373" t="s">
        <v>191</v>
      </c>
      <c r="EZ4" s="373" t="s">
        <v>192</v>
      </c>
      <c r="FA4" s="373" t="s">
        <v>193</v>
      </c>
      <c r="FB4" s="373" t="s">
        <v>194</v>
      </c>
      <c r="FC4" s="373" t="s">
        <v>13</v>
      </c>
      <c r="FD4" s="387" t="s">
        <v>14</v>
      </c>
      <c r="FE4" s="371" t="s">
        <v>189</v>
      </c>
      <c r="FF4" s="373" t="s">
        <v>191</v>
      </c>
      <c r="FG4" s="373" t="s">
        <v>192</v>
      </c>
      <c r="FH4" s="373" t="s">
        <v>193</v>
      </c>
      <c r="FI4" s="373" t="s">
        <v>194</v>
      </c>
      <c r="FJ4" s="373" t="s">
        <v>13</v>
      </c>
      <c r="FK4" s="387" t="s">
        <v>14</v>
      </c>
      <c r="FL4" s="371" t="s">
        <v>189</v>
      </c>
      <c r="FM4" s="373" t="s">
        <v>191</v>
      </c>
      <c r="FN4" s="373" t="s">
        <v>192</v>
      </c>
      <c r="FO4" s="373" t="s">
        <v>193</v>
      </c>
      <c r="FP4" s="373" t="s">
        <v>194</v>
      </c>
      <c r="FQ4" s="373" t="s">
        <v>13</v>
      </c>
      <c r="FR4" s="387" t="s">
        <v>14</v>
      </c>
      <c r="FS4" s="371" t="s">
        <v>189</v>
      </c>
      <c r="FT4" s="373" t="s">
        <v>191</v>
      </c>
      <c r="FU4" s="373" t="s">
        <v>192</v>
      </c>
      <c r="FV4" s="373" t="s">
        <v>193</v>
      </c>
      <c r="FW4" s="373" t="s">
        <v>194</v>
      </c>
      <c r="FX4" s="373" t="s">
        <v>13</v>
      </c>
      <c r="FY4" s="387" t="s">
        <v>14</v>
      </c>
      <c r="FZ4" s="371" t="s">
        <v>189</v>
      </c>
      <c r="GA4" s="373" t="s">
        <v>191</v>
      </c>
      <c r="GB4" s="373" t="s">
        <v>192</v>
      </c>
      <c r="GC4" s="373" t="s">
        <v>193</v>
      </c>
      <c r="GD4" s="373" t="s">
        <v>194</v>
      </c>
      <c r="GE4" s="373" t="s">
        <v>13</v>
      </c>
      <c r="GF4" s="387" t="s">
        <v>14</v>
      </c>
      <c r="GG4" s="371" t="s">
        <v>189</v>
      </c>
      <c r="GH4" s="373" t="s">
        <v>191</v>
      </c>
      <c r="GI4" s="373" t="s">
        <v>192</v>
      </c>
      <c r="GJ4" s="373" t="s">
        <v>193</v>
      </c>
      <c r="GK4" s="373" t="s">
        <v>194</v>
      </c>
      <c r="GL4" s="373" t="s">
        <v>13</v>
      </c>
      <c r="GM4" s="387" t="s">
        <v>14</v>
      </c>
      <c r="GN4" s="371" t="s">
        <v>189</v>
      </c>
      <c r="GO4" s="373" t="s">
        <v>191</v>
      </c>
      <c r="GP4" s="373" t="s">
        <v>192</v>
      </c>
      <c r="GQ4" s="373" t="s">
        <v>193</v>
      </c>
      <c r="GR4" s="373" t="s">
        <v>194</v>
      </c>
      <c r="GS4" s="373" t="s">
        <v>13</v>
      </c>
      <c r="GT4" s="387" t="s">
        <v>14</v>
      </c>
      <c r="GU4" s="371" t="s">
        <v>189</v>
      </c>
      <c r="GV4" s="373" t="s">
        <v>191</v>
      </c>
      <c r="GW4" s="373" t="s">
        <v>192</v>
      </c>
      <c r="GX4" s="373" t="s">
        <v>193</v>
      </c>
      <c r="GY4" s="373" t="s">
        <v>194</v>
      </c>
      <c r="GZ4" s="373" t="s">
        <v>13</v>
      </c>
      <c r="HA4" s="387" t="s">
        <v>14</v>
      </c>
      <c r="HB4" s="371" t="s">
        <v>189</v>
      </c>
      <c r="HC4" s="373" t="s">
        <v>191</v>
      </c>
      <c r="HD4" s="373" t="s">
        <v>192</v>
      </c>
      <c r="HE4" s="373" t="s">
        <v>193</v>
      </c>
      <c r="HF4" s="373" t="s">
        <v>194</v>
      </c>
      <c r="HG4" s="373" t="s">
        <v>13</v>
      </c>
      <c r="HH4" s="387" t="s">
        <v>14</v>
      </c>
      <c r="HI4" s="371" t="s">
        <v>189</v>
      </c>
      <c r="HJ4" s="373" t="s">
        <v>191</v>
      </c>
      <c r="HK4" s="373" t="s">
        <v>192</v>
      </c>
      <c r="HL4" s="373" t="s">
        <v>193</v>
      </c>
      <c r="HM4" s="373" t="s">
        <v>194</v>
      </c>
      <c r="HN4" s="373" t="s">
        <v>13</v>
      </c>
      <c r="HO4" s="387" t="s">
        <v>14</v>
      </c>
      <c r="HP4" s="371" t="s">
        <v>189</v>
      </c>
      <c r="HQ4" s="373" t="s">
        <v>191</v>
      </c>
      <c r="HR4" s="373" t="s">
        <v>192</v>
      </c>
      <c r="HS4" s="373" t="s">
        <v>193</v>
      </c>
      <c r="HT4" s="373" t="s">
        <v>194</v>
      </c>
      <c r="HU4" s="373" t="s">
        <v>13</v>
      </c>
      <c r="HV4" s="387" t="s">
        <v>14</v>
      </c>
    </row>
    <row r="5" spans="1:232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W5" s="371"/>
      <c r="AX5" s="373"/>
      <c r="AY5" s="373"/>
      <c r="AZ5" s="373"/>
      <c r="BA5" s="373"/>
      <c r="BB5" s="373"/>
      <c r="BC5" s="387"/>
      <c r="BD5" s="371"/>
      <c r="BE5" s="373"/>
      <c r="BF5" s="373"/>
      <c r="BG5" s="373"/>
      <c r="BH5" s="373"/>
      <c r="BI5" s="373"/>
      <c r="BJ5" s="387"/>
      <c r="BK5" s="371"/>
      <c r="BL5" s="373"/>
      <c r="BM5" s="373"/>
      <c r="BN5" s="373"/>
      <c r="BO5" s="373"/>
      <c r="BP5" s="373"/>
      <c r="BQ5" s="387"/>
      <c r="BR5" s="371"/>
      <c r="BS5" s="373"/>
      <c r="BT5" s="373"/>
      <c r="BU5" s="373"/>
      <c r="BV5" s="373"/>
      <c r="BW5" s="373"/>
      <c r="BX5" s="387"/>
      <c r="BY5" s="371"/>
      <c r="BZ5" s="373"/>
      <c r="CA5" s="373"/>
      <c r="CB5" s="373"/>
      <c r="CC5" s="373"/>
      <c r="CD5" s="373"/>
      <c r="CE5" s="387"/>
      <c r="CF5" s="371"/>
      <c r="CG5" s="373"/>
      <c r="CH5" s="373"/>
      <c r="CI5" s="373"/>
      <c r="CJ5" s="373"/>
      <c r="CK5" s="373"/>
      <c r="CL5" s="387"/>
      <c r="CM5" s="371"/>
      <c r="CN5" s="373"/>
      <c r="CO5" s="373"/>
      <c r="CP5" s="373"/>
      <c r="CQ5" s="373"/>
      <c r="CR5" s="373"/>
      <c r="CS5" s="387"/>
      <c r="CT5" s="371"/>
      <c r="CU5" s="373"/>
      <c r="CV5" s="373"/>
      <c r="CW5" s="373"/>
      <c r="CX5" s="373"/>
      <c r="CY5" s="373"/>
      <c r="CZ5" s="387"/>
      <c r="DA5" s="371"/>
      <c r="DB5" s="373"/>
      <c r="DC5" s="373"/>
      <c r="DD5" s="373"/>
      <c r="DE5" s="373"/>
      <c r="DF5" s="373"/>
      <c r="DG5" s="387"/>
      <c r="DH5" s="371"/>
      <c r="DI5" s="373"/>
      <c r="DJ5" s="373"/>
      <c r="DK5" s="373"/>
      <c r="DL5" s="373"/>
      <c r="DM5" s="373"/>
      <c r="DN5" s="387"/>
      <c r="DO5" s="371"/>
      <c r="DP5" s="373"/>
      <c r="DQ5" s="373"/>
      <c r="DR5" s="373"/>
      <c r="DS5" s="373"/>
      <c r="DT5" s="373"/>
      <c r="DU5" s="387"/>
      <c r="DV5" s="371"/>
      <c r="DW5" s="373"/>
      <c r="DX5" s="373"/>
      <c r="DY5" s="373"/>
      <c r="DZ5" s="373"/>
      <c r="EA5" s="373"/>
      <c r="EB5" s="387"/>
      <c r="EC5" s="371"/>
      <c r="ED5" s="373"/>
      <c r="EE5" s="373"/>
      <c r="EF5" s="373"/>
      <c r="EG5" s="373"/>
      <c r="EH5" s="373"/>
      <c r="EI5" s="387"/>
      <c r="EJ5" s="371"/>
      <c r="EK5" s="373"/>
      <c r="EL5" s="373"/>
      <c r="EM5" s="373"/>
      <c r="EN5" s="373"/>
      <c r="EO5" s="373"/>
      <c r="EP5" s="387"/>
      <c r="EQ5" s="371"/>
      <c r="ER5" s="373"/>
      <c r="ES5" s="373"/>
      <c r="ET5" s="373"/>
      <c r="EU5" s="373"/>
      <c r="EV5" s="373"/>
      <c r="EW5" s="387"/>
      <c r="EX5" s="371"/>
      <c r="EY5" s="373"/>
      <c r="EZ5" s="373"/>
      <c r="FA5" s="373"/>
      <c r="FB5" s="373"/>
      <c r="FC5" s="373"/>
      <c r="FD5" s="387"/>
      <c r="FE5" s="371"/>
      <c r="FF5" s="373"/>
      <c r="FG5" s="373"/>
      <c r="FH5" s="373"/>
      <c r="FI5" s="373"/>
      <c r="FJ5" s="373"/>
      <c r="FK5" s="387"/>
      <c r="FL5" s="371"/>
      <c r="FM5" s="373"/>
      <c r="FN5" s="373"/>
      <c r="FO5" s="373"/>
      <c r="FP5" s="373"/>
      <c r="FQ5" s="373"/>
      <c r="FR5" s="387"/>
      <c r="FS5" s="371"/>
      <c r="FT5" s="373"/>
      <c r="FU5" s="373"/>
      <c r="FV5" s="373"/>
      <c r="FW5" s="373"/>
      <c r="FX5" s="373"/>
      <c r="FY5" s="387"/>
      <c r="FZ5" s="371"/>
      <c r="GA5" s="373"/>
      <c r="GB5" s="373"/>
      <c r="GC5" s="373"/>
      <c r="GD5" s="373"/>
      <c r="GE5" s="373"/>
      <c r="GF5" s="387"/>
      <c r="GG5" s="371"/>
      <c r="GH5" s="373"/>
      <c r="GI5" s="373"/>
      <c r="GJ5" s="373"/>
      <c r="GK5" s="373"/>
      <c r="GL5" s="373"/>
      <c r="GM5" s="387"/>
      <c r="GN5" s="371"/>
      <c r="GO5" s="373"/>
      <c r="GP5" s="373"/>
      <c r="GQ5" s="373"/>
      <c r="GR5" s="373"/>
      <c r="GS5" s="373"/>
      <c r="GT5" s="387"/>
      <c r="GU5" s="371"/>
      <c r="GV5" s="373"/>
      <c r="GW5" s="373"/>
      <c r="GX5" s="373"/>
      <c r="GY5" s="373"/>
      <c r="GZ5" s="373"/>
      <c r="HA5" s="387"/>
      <c r="HB5" s="371"/>
      <c r="HC5" s="373"/>
      <c r="HD5" s="373"/>
      <c r="HE5" s="373"/>
      <c r="HF5" s="373"/>
      <c r="HG5" s="373"/>
      <c r="HH5" s="387"/>
      <c r="HI5" s="371"/>
      <c r="HJ5" s="373"/>
      <c r="HK5" s="373"/>
      <c r="HL5" s="373"/>
      <c r="HM5" s="373"/>
      <c r="HN5" s="373"/>
      <c r="HO5" s="387"/>
      <c r="HP5" s="371"/>
      <c r="HQ5" s="373"/>
      <c r="HR5" s="373"/>
      <c r="HS5" s="373"/>
      <c r="HT5" s="373"/>
      <c r="HU5" s="373"/>
      <c r="HV5" s="387"/>
    </row>
    <row r="6" spans="1:23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W6" s="372"/>
      <c r="AX6" s="374"/>
      <c r="AY6" s="374"/>
      <c r="AZ6" s="374"/>
      <c r="BA6" s="374"/>
      <c r="BB6" s="374"/>
      <c r="BC6" s="388"/>
      <c r="BD6" s="372"/>
      <c r="BE6" s="374"/>
      <c r="BF6" s="374"/>
      <c r="BG6" s="374"/>
      <c r="BH6" s="374"/>
      <c r="BI6" s="374"/>
      <c r="BJ6" s="388"/>
      <c r="BK6" s="372"/>
      <c r="BL6" s="374"/>
      <c r="BM6" s="374"/>
      <c r="BN6" s="374"/>
      <c r="BO6" s="374"/>
      <c r="BP6" s="374"/>
      <c r="BQ6" s="388"/>
      <c r="BR6" s="372"/>
      <c r="BS6" s="374"/>
      <c r="BT6" s="374"/>
      <c r="BU6" s="374"/>
      <c r="BV6" s="374"/>
      <c r="BW6" s="374"/>
      <c r="BX6" s="388"/>
      <c r="BY6" s="372"/>
      <c r="BZ6" s="374"/>
      <c r="CA6" s="374"/>
      <c r="CB6" s="374"/>
      <c r="CC6" s="374"/>
      <c r="CD6" s="374"/>
      <c r="CE6" s="388"/>
      <c r="CF6" s="372"/>
      <c r="CG6" s="374"/>
      <c r="CH6" s="374"/>
      <c r="CI6" s="374"/>
      <c r="CJ6" s="374"/>
      <c r="CK6" s="374"/>
      <c r="CL6" s="388"/>
      <c r="CM6" s="372"/>
      <c r="CN6" s="374"/>
      <c r="CO6" s="374"/>
      <c r="CP6" s="374"/>
      <c r="CQ6" s="374"/>
      <c r="CR6" s="374"/>
      <c r="CS6" s="388"/>
      <c r="CT6" s="372"/>
      <c r="CU6" s="374"/>
      <c r="CV6" s="374"/>
      <c r="CW6" s="374"/>
      <c r="CX6" s="374"/>
      <c r="CY6" s="374"/>
      <c r="CZ6" s="388"/>
      <c r="DA6" s="372"/>
      <c r="DB6" s="374"/>
      <c r="DC6" s="374"/>
      <c r="DD6" s="374"/>
      <c r="DE6" s="374"/>
      <c r="DF6" s="374"/>
      <c r="DG6" s="388"/>
      <c r="DH6" s="372"/>
      <c r="DI6" s="374"/>
      <c r="DJ6" s="374"/>
      <c r="DK6" s="374"/>
      <c r="DL6" s="374"/>
      <c r="DM6" s="374"/>
      <c r="DN6" s="388"/>
      <c r="DO6" s="372"/>
      <c r="DP6" s="374"/>
      <c r="DQ6" s="374"/>
      <c r="DR6" s="374"/>
      <c r="DS6" s="374"/>
      <c r="DT6" s="374"/>
      <c r="DU6" s="388"/>
      <c r="DV6" s="372"/>
      <c r="DW6" s="374"/>
      <c r="DX6" s="374"/>
      <c r="DY6" s="374"/>
      <c r="DZ6" s="374"/>
      <c r="EA6" s="374"/>
      <c r="EB6" s="388"/>
      <c r="EC6" s="372"/>
      <c r="ED6" s="374"/>
      <c r="EE6" s="374"/>
      <c r="EF6" s="374"/>
      <c r="EG6" s="374"/>
      <c r="EH6" s="374"/>
      <c r="EI6" s="388"/>
      <c r="EJ6" s="372"/>
      <c r="EK6" s="374"/>
      <c r="EL6" s="374"/>
      <c r="EM6" s="374"/>
      <c r="EN6" s="374"/>
      <c r="EO6" s="374"/>
      <c r="EP6" s="388"/>
      <c r="EQ6" s="372"/>
      <c r="ER6" s="374"/>
      <c r="ES6" s="374"/>
      <c r="ET6" s="374"/>
      <c r="EU6" s="374"/>
      <c r="EV6" s="374"/>
      <c r="EW6" s="388"/>
      <c r="EX6" s="372"/>
      <c r="EY6" s="374"/>
      <c r="EZ6" s="374"/>
      <c r="FA6" s="374"/>
      <c r="FB6" s="374"/>
      <c r="FC6" s="374"/>
      <c r="FD6" s="388"/>
      <c r="FE6" s="372"/>
      <c r="FF6" s="374"/>
      <c r="FG6" s="374"/>
      <c r="FH6" s="374"/>
      <c r="FI6" s="374"/>
      <c r="FJ6" s="374"/>
      <c r="FK6" s="388"/>
      <c r="FL6" s="372"/>
      <c r="FM6" s="374"/>
      <c r="FN6" s="374"/>
      <c r="FO6" s="374"/>
      <c r="FP6" s="374"/>
      <c r="FQ6" s="374"/>
      <c r="FR6" s="388"/>
      <c r="FS6" s="372"/>
      <c r="FT6" s="374"/>
      <c r="FU6" s="374"/>
      <c r="FV6" s="374"/>
      <c r="FW6" s="374"/>
      <c r="FX6" s="374"/>
      <c r="FY6" s="388"/>
      <c r="FZ6" s="372"/>
      <c r="GA6" s="374"/>
      <c r="GB6" s="374"/>
      <c r="GC6" s="374"/>
      <c r="GD6" s="374"/>
      <c r="GE6" s="374"/>
      <c r="GF6" s="388"/>
      <c r="GG6" s="372"/>
      <c r="GH6" s="374"/>
      <c r="GI6" s="374"/>
      <c r="GJ6" s="374"/>
      <c r="GK6" s="374"/>
      <c r="GL6" s="374"/>
      <c r="GM6" s="388"/>
      <c r="GN6" s="372"/>
      <c r="GO6" s="374"/>
      <c r="GP6" s="374"/>
      <c r="GQ6" s="374"/>
      <c r="GR6" s="374"/>
      <c r="GS6" s="374"/>
      <c r="GT6" s="388"/>
      <c r="GU6" s="372"/>
      <c r="GV6" s="374"/>
      <c r="GW6" s="374"/>
      <c r="GX6" s="374"/>
      <c r="GY6" s="374"/>
      <c r="GZ6" s="374"/>
      <c r="HA6" s="388"/>
      <c r="HB6" s="372"/>
      <c r="HC6" s="374"/>
      <c r="HD6" s="374"/>
      <c r="HE6" s="374"/>
      <c r="HF6" s="374"/>
      <c r="HG6" s="374"/>
      <c r="HH6" s="388"/>
      <c r="HI6" s="372"/>
      <c r="HJ6" s="374"/>
      <c r="HK6" s="374"/>
      <c r="HL6" s="374"/>
      <c r="HM6" s="374"/>
      <c r="HN6" s="374"/>
      <c r="HO6" s="388"/>
      <c r="HP6" s="372"/>
      <c r="HQ6" s="374"/>
      <c r="HR6" s="374"/>
      <c r="HS6" s="374"/>
      <c r="HT6" s="374"/>
      <c r="HU6" s="374"/>
      <c r="HV6" s="388"/>
    </row>
    <row r="7" spans="1:23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R7" s="80">
        <v>255</v>
      </c>
      <c r="AV7" s="67">
        <f>MATCH("SUBTOTAL SALIDA DE ALMACEN",15:15,0)-1</f>
        <v>41</v>
      </c>
      <c r="AW7" s="1"/>
      <c r="AX7" s="1"/>
      <c r="AY7" s="1"/>
      <c r="AZ7" s="1"/>
      <c r="BA7" s="1">
        <f>IFERROR(VLOOKUP(AW1,$B$16:$AQ$25,MATCH("SUBTOTAL SALIDA DE ALMACEN",15:15,0)-1,FALSE),0)</f>
        <v>0</v>
      </c>
      <c r="BB7" s="1"/>
      <c r="BC7" s="1"/>
      <c r="BD7" s="1"/>
      <c r="BE7" s="1"/>
      <c r="BF7" s="1"/>
      <c r="BG7" s="1"/>
      <c r="BH7" s="1">
        <f>IFERROR(VLOOKUP(BD1,$B$16:$AQ$25,MATCH("SUBTOTAL SALIDA DE ALMACEN",15:15,0)-1,FALSE),0)</f>
        <v>0</v>
      </c>
      <c r="BI7" s="1"/>
      <c r="BJ7" s="1"/>
      <c r="BK7" s="1"/>
      <c r="BL7" s="1"/>
      <c r="BM7" s="1"/>
      <c r="BN7" s="1"/>
      <c r="BO7" s="1">
        <f>IFERROR(VLOOKUP(BK1,$B$16:$AQ$25,MATCH("SUBTOTAL SALIDA DE ALMACEN",15:15,0)-1,FALSE),0)</f>
        <v>0</v>
      </c>
      <c r="BP7" s="1"/>
      <c r="BQ7" s="1"/>
      <c r="BR7" s="1"/>
      <c r="BS7" s="1"/>
      <c r="BT7" s="1"/>
      <c r="BU7" s="1"/>
      <c r="BV7" s="1">
        <f>IFERROR(VLOOKUP(BR1,$B$16:$AQ$25,MATCH("SUBTOTAL SALIDA DE ALMACEN",15:15,0)-1,FALSE),0)</f>
        <v>0</v>
      </c>
      <c r="BW7" s="1"/>
      <c r="BX7" s="1"/>
      <c r="BY7" s="1"/>
      <c r="BZ7" s="1"/>
      <c r="CA7" s="1"/>
      <c r="CB7" s="1"/>
      <c r="CC7" s="1">
        <f>IFERROR(VLOOKUP(BY1,$B$16:$AQ$25,MATCH("SUBTOTAL SALIDA DE ALMACEN",15:15,0)-1,FALSE),0)</f>
        <v>0</v>
      </c>
      <c r="CD7" s="1"/>
      <c r="CE7" s="1"/>
      <c r="CF7" s="1"/>
      <c r="CG7" s="1"/>
      <c r="CH7" s="1"/>
      <c r="CI7" s="1"/>
      <c r="CJ7" s="1">
        <f>IFERROR(VLOOKUP(CF1,$B$16:$AQ$25,MATCH("SUBTOTAL SALIDA DE ALMACEN",15:15,0)-1,FALSE),0)</f>
        <v>0</v>
      </c>
      <c r="CK7" s="1"/>
      <c r="CL7" s="1"/>
      <c r="CM7" s="1"/>
      <c r="CN7" s="1"/>
      <c r="CO7" s="1"/>
      <c r="CP7" s="1"/>
      <c r="CQ7" s="1">
        <f>IFERROR(VLOOKUP(CM1,$B$16:$AQ$25,MATCH("SUBTOTAL SALIDA DE ALMACEN",15:15,0)-1,FALSE),0)</f>
        <v>0</v>
      </c>
      <c r="CR7" s="1"/>
      <c r="CS7" s="1"/>
      <c r="CT7" s="1"/>
      <c r="CU7" s="1"/>
      <c r="CV7" s="1"/>
      <c r="CW7" s="1"/>
      <c r="CX7" s="1">
        <f>IFERROR(VLOOKUP(CT1,$B$16:$AQ$25,MATCH("SUBTOTAL SALIDA DE ALMACEN",15:15,0)-1,FALSE),0)</f>
        <v>0</v>
      </c>
      <c r="CY7" s="1"/>
      <c r="CZ7" s="1"/>
      <c r="DA7" s="1"/>
      <c r="DB7" s="1"/>
      <c r="DC7" s="1"/>
      <c r="DD7" s="1"/>
      <c r="DE7" s="1">
        <f>IFERROR(VLOOKUP(DA1,$B$16:$AQ$25,MATCH("SUBTOTAL SALIDA DE ALMACEN",15:15,0)-1,FALSE),0)</f>
        <v>0</v>
      </c>
      <c r="DF7" s="1"/>
      <c r="DG7" s="1"/>
      <c r="DH7" s="1"/>
      <c r="DI7" s="1"/>
      <c r="DJ7" s="1"/>
      <c r="DK7" s="1"/>
      <c r="DL7" s="1">
        <f>IFERROR(VLOOKUP(DH1,$B$16:$AQ$25,MATCH("SUBTOTAL SALIDA DE ALMACEN",15:15,0)-1,FALSE),0)</f>
        <v>0</v>
      </c>
      <c r="DM7" s="1"/>
      <c r="DN7" s="1"/>
      <c r="DO7" s="1"/>
      <c r="DP7" s="1"/>
      <c r="DQ7" s="1"/>
      <c r="DR7" s="1"/>
      <c r="DS7" s="1">
        <f>IFERROR(VLOOKUP(DO1,$B$16:$AQ$25,MATCH("SUBTOTAL SALIDA DE ALMACEN",15:15,0)-1,FALSE),0)</f>
        <v>0</v>
      </c>
      <c r="DT7" s="1"/>
      <c r="DU7" s="1"/>
      <c r="DV7" s="1"/>
      <c r="DW7" s="1"/>
      <c r="DX7" s="1"/>
      <c r="DY7" s="1"/>
      <c r="DZ7" s="1">
        <f>IFERROR(VLOOKUP(DV1,$B$16:$AQ$25,MATCH("SUBTOTAL SALIDA DE ALMACEN",15:15,0)-1,FALSE),0)</f>
        <v>0</v>
      </c>
      <c r="EA7" s="1"/>
      <c r="EB7" s="1"/>
      <c r="EC7" s="1"/>
      <c r="ED7" s="1"/>
      <c r="EE7" s="1"/>
      <c r="EF7" s="1"/>
      <c r="EG7" s="1">
        <f>IFERROR(VLOOKUP(EC1,$B$16:$AQ$25,MATCH("SUBTOTAL SALIDA DE ALMACEN",15:15,0)-1,FALSE),0)</f>
        <v>0</v>
      </c>
      <c r="EH7" s="1"/>
      <c r="EI7" s="1"/>
      <c r="EJ7" s="1"/>
      <c r="EK7" s="1"/>
      <c r="EL7" s="1"/>
      <c r="EM7" s="1"/>
      <c r="EN7" s="1">
        <f>IFERROR(VLOOKUP(EJ1,$B$16:$AQ$25,MATCH("SUBTOTAL SALIDA DE ALMACEN",15:15,0)-1,FALSE),0)</f>
        <v>0</v>
      </c>
      <c r="EO7" s="1"/>
      <c r="EP7" s="1"/>
      <c r="EQ7" s="1"/>
      <c r="ER7" s="1"/>
      <c r="ES7" s="1"/>
      <c r="ET7" s="1"/>
      <c r="EU7" s="1">
        <f>IFERROR(VLOOKUP(EQ1,$B$16:$AQ$25,MATCH("SUBTOTAL SALIDA DE ALMACEN",15:15,0)-1,FALSE),0)</f>
        <v>0</v>
      </c>
      <c r="EV7" s="1"/>
      <c r="EW7" s="1"/>
      <c r="EX7" s="1"/>
      <c r="EY7" s="1"/>
      <c r="EZ7" s="1"/>
      <c r="FA7" s="1"/>
      <c r="FB7" s="1">
        <f>IFERROR(VLOOKUP(EX1,$B$16:$AQ$25,MATCH("SUBTOTAL SALIDA DE ALMACEN",15:15,0)-1,FALSE),0)</f>
        <v>0</v>
      </c>
      <c r="FC7" s="1"/>
      <c r="FD7" s="1"/>
      <c r="FE7" s="1"/>
      <c r="FF7" s="1"/>
      <c r="FG7" s="1"/>
      <c r="FH7" s="1"/>
      <c r="FI7" s="1">
        <f>IFERROR(VLOOKUP(FE1,$B$16:$AQ$25,MATCH("SUBTOTAL SALIDA DE ALMACEN",15:15,0)-1,FALSE),0)</f>
        <v>0</v>
      </c>
      <c r="FJ7" s="1"/>
      <c r="FK7" s="1"/>
      <c r="FL7" s="1"/>
      <c r="FM7" s="1"/>
      <c r="FN7" s="1"/>
      <c r="FO7" s="1"/>
      <c r="FP7" s="1">
        <f>IFERROR(VLOOKUP(FL1,$B$16:$AQ$25,MATCH("SUBTOTAL SALIDA DE ALMACEN",15:15,0)-1,FALSE),0)</f>
        <v>0</v>
      </c>
      <c r="FQ7" s="1"/>
      <c r="FR7" s="1"/>
      <c r="FS7" s="1"/>
      <c r="FT7" s="1"/>
      <c r="FU7" s="1"/>
      <c r="FV7" s="1"/>
      <c r="FW7" s="1">
        <f>IFERROR(VLOOKUP(FS1,$B$16:$AQ$25,MATCH("SUBTOTAL SALIDA DE ALMACEN",15:15,0)-1,FALSE),0)</f>
        <v>0</v>
      </c>
      <c r="FX7" s="1"/>
      <c r="FY7" s="1"/>
      <c r="FZ7" s="1"/>
      <c r="GA7" s="1"/>
      <c r="GB7" s="1"/>
      <c r="GC7" s="1"/>
      <c r="GD7" s="1">
        <f>IFERROR(VLOOKUP(FZ1,$B$16:$AQ$25,MATCH("SUBTOTAL SALIDA DE ALMACEN",15:15,0)-1,FALSE),0)</f>
        <v>0</v>
      </c>
      <c r="GE7" s="1"/>
      <c r="GF7" s="1"/>
      <c r="GG7" s="1"/>
      <c r="GH7" s="1"/>
      <c r="GI7" s="1"/>
      <c r="GJ7" s="1"/>
      <c r="GK7" s="1">
        <f>IFERROR(VLOOKUP(GG1,$B$16:$AQ$25,MATCH("SUBTOTAL SALIDA DE ALMACEN",15:15,0)-1,FALSE),0)</f>
        <v>0</v>
      </c>
      <c r="GL7" s="1"/>
      <c r="GM7" s="1"/>
      <c r="GN7" s="1"/>
      <c r="GO7" s="1"/>
      <c r="GP7" s="1"/>
      <c r="GQ7" s="1"/>
      <c r="GR7" s="1">
        <f>IFERROR(VLOOKUP(GN1,$B$16:$AQ$25,MATCH("SUBTOTAL SALIDA DE ALMACEN",15:15,0)-1,FALSE),0)</f>
        <v>0</v>
      </c>
      <c r="GS7" s="1"/>
      <c r="GT7" s="1"/>
      <c r="GU7" s="1"/>
      <c r="GV7" s="1"/>
      <c r="GW7" s="1"/>
      <c r="GX7" s="1"/>
      <c r="GY7" s="1">
        <f>IFERROR(VLOOKUP(GU1,$B$16:$AQ$25,MATCH("SUBTOTAL SALIDA DE ALMACEN",15:15,0)-1,FALSE),0)</f>
        <v>0</v>
      </c>
      <c r="GZ7" s="1"/>
      <c r="HA7" s="1"/>
      <c r="HB7" s="1"/>
      <c r="HC7" s="1"/>
      <c r="HD7" s="1"/>
      <c r="HE7" s="1"/>
      <c r="HF7" s="1">
        <f>IFERROR(VLOOKUP(HB1,$B$16:$AQ$25,MATCH("SUBTOTAL SALIDA DE ALMACEN",15:15,0)-1,FALSE),0)</f>
        <v>0</v>
      </c>
      <c r="HG7" s="1"/>
      <c r="HH7" s="1"/>
      <c r="HI7" s="1"/>
      <c r="HJ7" s="1"/>
      <c r="HK7" s="1"/>
      <c r="HL7" s="1"/>
      <c r="HM7" s="1">
        <f>IFERROR(VLOOKUP(HI1,$B$16:$AQ$25,MATCH("SUBTOTAL SALIDA DE ALMACEN",15:15,0)-1,FALSE),0)</f>
        <v>0</v>
      </c>
      <c r="HN7" s="1"/>
      <c r="HO7" s="1"/>
      <c r="HP7" s="1"/>
      <c r="HQ7" s="1"/>
      <c r="HR7" s="1"/>
      <c r="HS7" s="1"/>
      <c r="HT7" s="1">
        <f>IFERROR(VLOOKUP(HP1,$B$16:$AQ$25,MATCH("SUBTOTAL SALIDA DE ALMACEN",15:15,0)-1,FALSE),0)</f>
        <v>0</v>
      </c>
      <c r="HU7" s="1"/>
      <c r="HV7" s="1"/>
    </row>
    <row r="8" spans="1:23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W8" s="1"/>
      <c r="AX8" s="1"/>
      <c r="AY8" s="1"/>
      <c r="AZ8" s="1"/>
      <c r="BA8" s="1" t="s">
        <v>224</v>
      </c>
      <c r="BB8" s="1"/>
      <c r="BC8" s="1"/>
      <c r="BD8" s="1"/>
      <c r="BE8" s="1"/>
      <c r="BF8" s="1"/>
      <c r="BG8" s="1"/>
      <c r="BH8" s="1" t="s">
        <v>224</v>
      </c>
      <c r="BI8" s="1"/>
      <c r="BJ8" s="1"/>
      <c r="BK8" s="1"/>
      <c r="BL8" s="1"/>
      <c r="BM8" s="1"/>
      <c r="BN8" s="1"/>
      <c r="BO8" s="1" t="s">
        <v>224</v>
      </c>
      <c r="BP8" s="1"/>
      <c r="BQ8" s="1"/>
      <c r="BR8" s="1"/>
      <c r="BS8" s="1"/>
      <c r="BT8" s="1"/>
      <c r="BU8" s="1"/>
      <c r="BV8" s="1" t="s">
        <v>224</v>
      </c>
      <c r="BW8" s="1"/>
      <c r="BX8" s="1"/>
      <c r="BY8" s="1"/>
      <c r="BZ8" s="1"/>
      <c r="CA8" s="1"/>
      <c r="CB8" s="1"/>
      <c r="CC8" s="1" t="s">
        <v>224</v>
      </c>
      <c r="CD8" s="1"/>
      <c r="CE8" s="1"/>
      <c r="CF8" s="1"/>
      <c r="CG8" s="1"/>
      <c r="CH8" s="1"/>
      <c r="CI8" s="1"/>
      <c r="CJ8" s="1" t="s">
        <v>224</v>
      </c>
      <c r="CK8" s="1"/>
      <c r="CL8" s="1"/>
      <c r="CM8" s="1"/>
      <c r="CN8" s="1"/>
      <c r="CO8" s="1"/>
      <c r="CP8" s="1"/>
      <c r="CQ8" s="1" t="s">
        <v>224</v>
      </c>
      <c r="CR8" s="1"/>
      <c r="CS8" s="1"/>
      <c r="CT8" s="1"/>
      <c r="CU8" s="1"/>
      <c r="CV8" s="1"/>
      <c r="CW8" s="1"/>
      <c r="CX8" s="1" t="s">
        <v>224</v>
      </c>
      <c r="CY8" s="1"/>
      <c r="CZ8" s="1"/>
      <c r="DA8" s="1"/>
      <c r="DB8" s="1"/>
      <c r="DC8" s="1"/>
      <c r="DD8" s="1"/>
      <c r="DE8" s="1" t="s">
        <v>224</v>
      </c>
      <c r="DF8" s="1"/>
      <c r="DG8" s="1"/>
      <c r="DH8" s="1"/>
      <c r="DI8" s="1"/>
      <c r="DJ8" s="1"/>
      <c r="DK8" s="1"/>
      <c r="DL8" s="1" t="s">
        <v>224</v>
      </c>
      <c r="DM8" s="1"/>
      <c r="DN8" s="1"/>
      <c r="DO8" s="1"/>
      <c r="DP8" s="1"/>
      <c r="DQ8" s="1"/>
      <c r="DR8" s="1"/>
      <c r="DS8" s="1" t="s">
        <v>224</v>
      </c>
      <c r="DT8" s="1"/>
      <c r="DU8" s="1"/>
      <c r="DV8" s="1"/>
      <c r="DW8" s="1"/>
      <c r="DX8" s="1"/>
      <c r="DY8" s="1"/>
      <c r="DZ8" s="1" t="s">
        <v>224</v>
      </c>
      <c r="EA8" s="1"/>
      <c r="EB8" s="1"/>
      <c r="EC8" s="1"/>
      <c r="ED8" s="1"/>
      <c r="EE8" s="1"/>
      <c r="EF8" s="1"/>
      <c r="EG8" s="1" t="s">
        <v>224</v>
      </c>
      <c r="EH8" s="1"/>
      <c r="EI8" s="1"/>
      <c r="EJ8" s="1"/>
      <c r="EK8" s="1"/>
      <c r="EL8" s="1"/>
      <c r="EM8" s="1"/>
      <c r="EN8" s="1" t="s">
        <v>224</v>
      </c>
      <c r="EO8" s="1"/>
      <c r="EP8" s="1"/>
      <c r="EQ8" s="1"/>
      <c r="ER8" s="1"/>
      <c r="ES8" s="1"/>
      <c r="ET8" s="1"/>
      <c r="EU8" s="1" t="s">
        <v>224</v>
      </c>
      <c r="EV8" s="1"/>
      <c r="EW8" s="1"/>
      <c r="EX8" s="1"/>
      <c r="EY8" s="1"/>
      <c r="EZ8" s="1"/>
      <c r="FA8" s="1"/>
      <c r="FB8" s="1" t="s">
        <v>224</v>
      </c>
      <c r="FC8" s="1"/>
      <c r="FD8" s="1"/>
      <c r="FE8" s="1"/>
      <c r="FF8" s="1"/>
      <c r="FG8" s="1"/>
      <c r="FH8" s="1"/>
      <c r="FI8" s="1" t="s">
        <v>224</v>
      </c>
      <c r="FJ8" s="1"/>
      <c r="FK8" s="1"/>
      <c r="FL8" s="1"/>
      <c r="FM8" s="1"/>
      <c r="FN8" s="1"/>
      <c r="FO8" s="1"/>
      <c r="FP8" s="1" t="s">
        <v>224</v>
      </c>
      <c r="FQ8" s="1"/>
      <c r="FR8" s="1"/>
      <c r="FS8" s="1"/>
      <c r="FT8" s="1"/>
      <c r="FU8" s="1"/>
      <c r="FV8" s="1"/>
      <c r="FW8" s="1" t="s">
        <v>224</v>
      </c>
      <c r="FX8" s="1"/>
      <c r="FY8" s="1"/>
      <c r="FZ8" s="1"/>
      <c r="GA8" s="1"/>
      <c r="GB8" s="1"/>
      <c r="GC8" s="1"/>
      <c r="GD8" s="1" t="s">
        <v>224</v>
      </c>
      <c r="GE8" s="1"/>
      <c r="GF8" s="1"/>
      <c r="GG8" s="1"/>
      <c r="GH8" s="1"/>
      <c r="GI8" s="1"/>
      <c r="GJ8" s="1"/>
      <c r="GK8" s="1" t="s">
        <v>224</v>
      </c>
      <c r="GL8" s="1"/>
      <c r="GM8" s="1"/>
      <c r="GN8" s="1"/>
      <c r="GO8" s="1"/>
      <c r="GP8" s="1"/>
      <c r="GQ8" s="1"/>
      <c r="GR8" s="1" t="s">
        <v>224</v>
      </c>
      <c r="GS8" s="1"/>
      <c r="GT8" s="1"/>
      <c r="GU8" s="1"/>
      <c r="GV8" s="1"/>
      <c r="GW8" s="1"/>
      <c r="GX8" s="1"/>
      <c r="GY8" s="1" t="s">
        <v>224</v>
      </c>
      <c r="GZ8" s="1"/>
      <c r="HA8" s="1"/>
      <c r="HB8" s="1"/>
      <c r="HC8" s="1"/>
      <c r="HD8" s="1"/>
      <c r="HE8" s="1"/>
      <c r="HF8" s="1" t="s">
        <v>224</v>
      </c>
      <c r="HG8" s="1"/>
      <c r="HH8" s="1"/>
      <c r="HI8" s="1"/>
      <c r="HJ8" s="1"/>
      <c r="HK8" s="1"/>
      <c r="HL8" s="1"/>
      <c r="HM8" s="1" t="s">
        <v>224</v>
      </c>
      <c r="HN8" s="1"/>
      <c r="HO8" s="1"/>
      <c r="HP8" s="1"/>
      <c r="HQ8" s="1"/>
      <c r="HR8" s="1"/>
      <c r="HS8" s="1"/>
      <c r="HT8" s="1" t="s">
        <v>224</v>
      </c>
      <c r="HU8" s="1"/>
      <c r="HV8" s="1"/>
    </row>
    <row r="9" spans="1:232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3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3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32" x14ac:dyDescent="0.25">
      <c r="A12" s="6" t="s">
        <v>4</v>
      </c>
      <c r="B12" s="6"/>
      <c r="D12" s="92"/>
      <c r="L12" s="10"/>
      <c r="M12" s="10"/>
    </row>
    <row r="13" spans="1:232" ht="13.5" thickBot="1" x14ac:dyDescent="0.3">
      <c r="B13" s="1">
        <v>1</v>
      </c>
      <c r="C13" s="2">
        <f>+B13+1</f>
        <v>2</v>
      </c>
      <c r="D13" s="2">
        <f t="shared" ref="D13:BI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ref="AB13:AI13" si="4">+AA13+1</f>
        <v>27</v>
      </c>
      <c r="AC13" s="2">
        <f t="shared" si="4"/>
        <v>28</v>
      </c>
      <c r="AD13" s="2">
        <f t="shared" si="4"/>
        <v>29</v>
      </c>
      <c r="AE13" s="2">
        <f t="shared" si="4"/>
        <v>30</v>
      </c>
      <c r="AF13" s="2">
        <f t="shared" si="4"/>
        <v>31</v>
      </c>
      <c r="AG13" s="2">
        <f t="shared" si="4"/>
        <v>32</v>
      </c>
      <c r="AH13" s="2">
        <f t="shared" si="4"/>
        <v>33</v>
      </c>
      <c r="AI13" s="2">
        <f t="shared" si="4"/>
        <v>34</v>
      </c>
      <c r="AJ13" s="2">
        <f t="shared" ref="AJ13" si="5">+AI13+1</f>
        <v>35</v>
      </c>
      <c r="AK13" s="2">
        <f t="shared" ref="AK13" si="6">+AJ13+1</f>
        <v>36</v>
      </c>
      <c r="AL13" s="2">
        <f t="shared" ref="AL13" si="7">+AK13+1</f>
        <v>37</v>
      </c>
      <c r="AM13" s="2">
        <f t="shared" ref="AM13" si="8">+AL13+1</f>
        <v>38</v>
      </c>
      <c r="AN13" s="2">
        <f t="shared" ref="AN13" si="9">+AM13+1</f>
        <v>39</v>
      </c>
      <c r="AO13" s="2">
        <f t="shared" ref="AO13" si="10">+AN13+1</f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  <c r="BB13" s="2">
        <f t="shared" si="3"/>
        <v>53</v>
      </c>
      <c r="BC13" s="2">
        <f t="shared" si="3"/>
        <v>54</v>
      </c>
      <c r="BD13" s="2">
        <f t="shared" si="3"/>
        <v>55</v>
      </c>
      <c r="BE13" s="2">
        <f t="shared" si="3"/>
        <v>56</v>
      </c>
      <c r="BF13" s="2">
        <f t="shared" si="3"/>
        <v>57</v>
      </c>
      <c r="BG13" s="2">
        <f t="shared" si="3"/>
        <v>58</v>
      </c>
      <c r="BH13" s="2">
        <f t="shared" si="3"/>
        <v>59</v>
      </c>
      <c r="BI13" s="2">
        <f t="shared" si="3"/>
        <v>60</v>
      </c>
    </row>
    <row r="14" spans="1:232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O14" s="354"/>
      <c r="AP14" s="354"/>
      <c r="AQ14" s="354"/>
      <c r="AW14" s="16"/>
      <c r="AX14" s="16"/>
      <c r="AY14" s="16"/>
      <c r="AZ14" s="16"/>
      <c r="BA14" s="16"/>
      <c r="BB14" s="16"/>
      <c r="BC14" s="16"/>
    </row>
    <row r="15" spans="1:232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96"/>
      <c r="AL15" s="96"/>
      <c r="AM15" s="96"/>
      <c r="AN15" s="96"/>
      <c r="AO15" s="96"/>
      <c r="AP15" s="11" t="s">
        <v>16</v>
      </c>
      <c r="AQ15" s="11" t="s">
        <v>17</v>
      </c>
      <c r="AR15" s="294" t="s">
        <v>222</v>
      </c>
      <c r="AW15" s="18"/>
      <c r="AX15" s="18"/>
      <c r="AY15" s="18"/>
      <c r="AZ15" s="18"/>
      <c r="BA15" s="18"/>
      <c r="BB15" s="18"/>
      <c r="BC15" s="18"/>
    </row>
    <row r="16" spans="1:232" s="16" customFormat="1" ht="19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4" si="11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7"/>
      <c r="AG16" s="97"/>
      <c r="AH16" s="97"/>
      <c r="AI16" s="95"/>
      <c r="AJ16" s="95"/>
      <c r="AK16" s="95"/>
      <c r="AL16" s="95"/>
      <c r="AM16" s="95"/>
      <c r="AN16" s="95"/>
      <c r="AO16" s="99"/>
      <c r="AP16" s="17">
        <f t="shared" ref="AP16:AP24" si="12">SUM(V16:AO16)</f>
        <v>0</v>
      </c>
      <c r="AQ16" s="17">
        <f t="shared" ref="AQ16:AQ25" si="13">+U16-AP16</f>
        <v>0</v>
      </c>
      <c r="AR16" s="295">
        <f>AP16-N16</f>
        <v>0</v>
      </c>
      <c r="AW16" s="18"/>
      <c r="AX16" s="18"/>
      <c r="AY16" s="18"/>
      <c r="AZ16" s="18"/>
      <c r="BA16" s="18"/>
      <c r="BB16" s="18"/>
      <c r="BC16" s="18"/>
    </row>
    <row r="17" spans="1:44" s="18" customFormat="1" ht="21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11"/>
        <v>0</v>
      </c>
      <c r="N17" s="95"/>
      <c r="O17" s="29">
        <f t="shared" ref="O17:O24" si="14">+SUM(J17:L17)</f>
        <v>0</v>
      </c>
      <c r="P17" s="35">
        <f t="shared" ref="P17:P24" si="15">IF(N17&gt;M17,N17-O17-M17,0)</f>
        <v>0</v>
      </c>
      <c r="Q17" s="36">
        <f t="shared" ref="Q17:Q24" si="16">IF(N17="",0,IF(M17&gt;N17,M17-N17-O17,0))</f>
        <v>0</v>
      </c>
      <c r="S17" s="88"/>
      <c r="T17" s="19">
        <f t="shared" ref="T17:T24" si="17">S17-M17</f>
        <v>0</v>
      </c>
      <c r="U17" s="15">
        <f t="shared" ref="U17:U24" si="18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5"/>
      <c r="AJ17" s="95"/>
      <c r="AK17" s="95"/>
      <c r="AL17" s="95"/>
      <c r="AM17" s="95"/>
      <c r="AN17" s="95"/>
      <c r="AO17" s="95"/>
      <c r="AP17" s="17">
        <f t="shared" si="12"/>
        <v>0</v>
      </c>
      <c r="AQ17" s="19">
        <f t="shared" si="13"/>
        <v>0</v>
      </c>
      <c r="AR17" s="295">
        <f t="shared" ref="AR17:AR25" si="19">AP17-N17</f>
        <v>0</v>
      </c>
    </row>
    <row r="18" spans="1:44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11"/>
        <v>0</v>
      </c>
      <c r="N18" s="95"/>
      <c r="O18" s="29">
        <f t="shared" si="14"/>
        <v>0</v>
      </c>
      <c r="P18" s="35">
        <f t="shared" si="15"/>
        <v>0</v>
      </c>
      <c r="Q18" s="36">
        <f t="shared" si="16"/>
        <v>0</v>
      </c>
      <c r="S18" s="88"/>
      <c r="T18" s="19">
        <f t="shared" si="17"/>
        <v>0</v>
      </c>
      <c r="U18" s="15">
        <f t="shared" si="18"/>
        <v>0</v>
      </c>
      <c r="V18" s="95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5"/>
      <c r="AJ18" s="95"/>
      <c r="AK18" s="95"/>
      <c r="AL18" s="95"/>
      <c r="AM18" s="95"/>
      <c r="AN18" s="95"/>
      <c r="AO18" s="95"/>
      <c r="AP18" s="17">
        <f t="shared" si="12"/>
        <v>0</v>
      </c>
      <c r="AQ18" s="19">
        <f t="shared" si="13"/>
        <v>0</v>
      </c>
      <c r="AR18" s="295">
        <f t="shared" si="19"/>
        <v>0</v>
      </c>
    </row>
    <row r="19" spans="1:44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11"/>
        <v>0</v>
      </c>
      <c r="N19" s="95"/>
      <c r="O19" s="29">
        <f t="shared" si="14"/>
        <v>0</v>
      </c>
      <c r="P19" s="35">
        <f t="shared" si="15"/>
        <v>0</v>
      </c>
      <c r="Q19" s="36">
        <f t="shared" si="16"/>
        <v>0</v>
      </c>
      <c r="R19" s="20"/>
      <c r="S19" s="89"/>
      <c r="T19" s="19">
        <f t="shared" si="17"/>
        <v>0</v>
      </c>
      <c r="U19" s="15">
        <f t="shared" si="18"/>
        <v>0</v>
      </c>
      <c r="V19" s="95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5"/>
      <c r="AJ19" s="95"/>
      <c r="AK19" s="95"/>
      <c r="AL19" s="95"/>
      <c r="AM19" s="95"/>
      <c r="AN19" s="95"/>
      <c r="AO19" s="95"/>
      <c r="AP19" s="17">
        <f t="shared" si="12"/>
        <v>0</v>
      </c>
      <c r="AQ19" s="19">
        <f t="shared" si="13"/>
        <v>0</v>
      </c>
      <c r="AR19" s="295">
        <f t="shared" si="19"/>
        <v>0</v>
      </c>
    </row>
    <row r="20" spans="1:44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11"/>
        <v>0</v>
      </c>
      <c r="N20" s="95"/>
      <c r="O20" s="29">
        <f t="shared" si="14"/>
        <v>0</v>
      </c>
      <c r="P20" s="35">
        <f t="shared" si="15"/>
        <v>0</v>
      </c>
      <c r="Q20" s="36">
        <f t="shared" si="16"/>
        <v>0</v>
      </c>
      <c r="S20" s="88"/>
      <c r="T20" s="19">
        <f t="shared" si="17"/>
        <v>0</v>
      </c>
      <c r="U20" s="15">
        <f t="shared" si="18"/>
        <v>0</v>
      </c>
      <c r="V20" s="95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5"/>
      <c r="AJ20" s="95"/>
      <c r="AK20" s="95"/>
      <c r="AL20" s="95"/>
      <c r="AM20" s="95"/>
      <c r="AN20" s="95"/>
      <c r="AO20" s="95"/>
      <c r="AP20" s="17">
        <f t="shared" si="12"/>
        <v>0</v>
      </c>
      <c r="AQ20" s="19">
        <f t="shared" si="13"/>
        <v>0</v>
      </c>
      <c r="AR20" s="295">
        <f t="shared" si="19"/>
        <v>0</v>
      </c>
    </row>
    <row r="21" spans="1:44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221"/>
      <c r="H21" s="150"/>
      <c r="I21" s="147"/>
      <c r="J21" s="152"/>
      <c r="K21" s="150"/>
      <c r="L21" s="147"/>
      <c r="M21" s="33">
        <f t="shared" si="11"/>
        <v>0</v>
      </c>
      <c r="N21" s="95"/>
      <c r="O21" s="29">
        <f t="shared" si="14"/>
        <v>0</v>
      </c>
      <c r="P21" s="35">
        <f t="shared" si="15"/>
        <v>0</v>
      </c>
      <c r="Q21" s="36">
        <f t="shared" si="16"/>
        <v>0</v>
      </c>
      <c r="S21" s="88"/>
      <c r="T21" s="19">
        <f t="shared" si="17"/>
        <v>0</v>
      </c>
      <c r="U21" s="15">
        <f t="shared" si="18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17">
        <f t="shared" si="12"/>
        <v>0</v>
      </c>
      <c r="AQ21" s="19">
        <f t="shared" si="13"/>
        <v>0</v>
      </c>
      <c r="AR21" s="295">
        <f t="shared" si="19"/>
        <v>0</v>
      </c>
    </row>
    <row r="22" spans="1:44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6"/>
      <c r="H22" s="150"/>
      <c r="I22" s="147"/>
      <c r="J22" s="152"/>
      <c r="K22" s="150"/>
      <c r="L22" s="147"/>
      <c r="M22" s="33">
        <f t="shared" si="11"/>
        <v>0</v>
      </c>
      <c r="N22" s="95"/>
      <c r="O22" s="29">
        <f t="shared" si="14"/>
        <v>0</v>
      </c>
      <c r="P22" s="35">
        <f t="shared" si="15"/>
        <v>0</v>
      </c>
      <c r="Q22" s="36">
        <f t="shared" si="16"/>
        <v>0</v>
      </c>
      <c r="S22" s="88"/>
      <c r="T22" s="19">
        <f t="shared" si="17"/>
        <v>0</v>
      </c>
      <c r="U22" s="15">
        <f t="shared" si="18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17">
        <f t="shared" si="12"/>
        <v>0</v>
      </c>
      <c r="AQ22" s="19">
        <f t="shared" si="13"/>
        <v>0</v>
      </c>
      <c r="AR22" s="295">
        <f t="shared" si="19"/>
        <v>0</v>
      </c>
    </row>
    <row r="23" spans="1:44" s="18" customFormat="1" x14ac:dyDescent="0.25">
      <c r="A23" s="58">
        <v>8</v>
      </c>
      <c r="B23" s="12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52"/>
      <c r="F23" s="145"/>
      <c r="G23" s="146"/>
      <c r="H23" s="150"/>
      <c r="I23" s="147"/>
      <c r="J23" s="152"/>
      <c r="K23" s="150"/>
      <c r="L23" s="147"/>
      <c r="M23" s="33">
        <f t="shared" si="11"/>
        <v>0</v>
      </c>
      <c r="N23" s="95"/>
      <c r="O23" s="29">
        <f t="shared" si="14"/>
        <v>0</v>
      </c>
      <c r="P23" s="35">
        <f t="shared" si="15"/>
        <v>0</v>
      </c>
      <c r="Q23" s="36">
        <f t="shared" si="16"/>
        <v>0</v>
      </c>
      <c r="S23" s="88"/>
      <c r="T23" s="19">
        <f t="shared" si="17"/>
        <v>0</v>
      </c>
      <c r="U23" s="15">
        <f t="shared" si="18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17">
        <f t="shared" si="12"/>
        <v>0</v>
      </c>
      <c r="AQ23" s="19">
        <f t="shared" si="13"/>
        <v>0</v>
      </c>
      <c r="AR23" s="295">
        <f t="shared" si="19"/>
        <v>0</v>
      </c>
    </row>
    <row r="24" spans="1:44" s="18" customFormat="1" ht="13.5" thickBot="1" x14ac:dyDescent="0.3">
      <c r="A24" s="58">
        <v>9</v>
      </c>
      <c r="B24" s="61"/>
      <c r="C24" s="30" t="str">
        <f>IFERROR(VLOOKUP(B24,'CODIGOS DE MATERIAL'!$A$2:$C$31,3,FALSE),"")</f>
        <v/>
      </c>
      <c r="D24" s="62" t="str">
        <f>IFERROR(VLOOKUP(B24,'CODIGOS DE MATERIAL'!$A$2:$C$31,2,FALSE),"")</f>
        <v/>
      </c>
      <c r="E24" s="153"/>
      <c r="F24" s="154"/>
      <c r="G24" s="155"/>
      <c r="H24" s="155"/>
      <c r="I24" s="156"/>
      <c r="J24" s="153"/>
      <c r="K24" s="155"/>
      <c r="L24" s="156"/>
      <c r="M24" s="33">
        <f t="shared" si="11"/>
        <v>0</v>
      </c>
      <c r="N24" s="39"/>
      <c r="O24" s="29">
        <f t="shared" si="14"/>
        <v>0</v>
      </c>
      <c r="P24" s="35">
        <f t="shared" si="15"/>
        <v>0</v>
      </c>
      <c r="Q24" s="36">
        <f t="shared" si="16"/>
        <v>0</v>
      </c>
      <c r="S24" s="88"/>
      <c r="T24" s="19">
        <f t="shared" si="17"/>
        <v>0</v>
      </c>
      <c r="U24" s="15">
        <f t="shared" si="18"/>
        <v>0</v>
      </c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7">
        <f t="shared" si="12"/>
        <v>0</v>
      </c>
      <c r="AQ24" s="19">
        <f t="shared" si="13"/>
        <v>0</v>
      </c>
      <c r="AR24" s="295">
        <f t="shared" si="19"/>
        <v>0</v>
      </c>
    </row>
    <row r="25" spans="1:44" s="18" customFormat="1" x14ac:dyDescent="0.25">
      <c r="A25" s="355" t="s">
        <v>18</v>
      </c>
      <c r="B25" s="356"/>
      <c r="C25" s="356"/>
      <c r="D25" s="356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2"/>
      <c r="Q25" s="43"/>
      <c r="AQ25" s="19">
        <f t="shared" si="13"/>
        <v>0</v>
      </c>
      <c r="AR25" s="295">
        <f t="shared" si="19"/>
        <v>0</v>
      </c>
    </row>
    <row r="26" spans="1:44" s="18" customFormat="1" x14ac:dyDescent="0.25">
      <c r="A26" s="44"/>
      <c r="B26" s="23"/>
      <c r="C26" s="45"/>
      <c r="D26" s="46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34"/>
      <c r="Q26" s="47"/>
    </row>
    <row r="27" spans="1:44" s="18" customFormat="1" ht="13.5" thickBot="1" x14ac:dyDescent="0.3">
      <c r="A27" s="48"/>
      <c r="B27" s="49"/>
      <c r="C27" s="50"/>
      <c r="D27" s="51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3"/>
      <c r="Q27" s="54"/>
    </row>
    <row r="28" spans="1:44" s="18" customFormat="1" x14ac:dyDescent="0.25">
      <c r="B28" s="20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  <c r="AE28" s="81"/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81"/>
      <c r="AQ28" s="81"/>
    </row>
    <row r="29" spans="1:44" s="18" customFormat="1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44" s="18" customFormat="1" x14ac:dyDescent="0.25">
      <c r="C30" s="1"/>
      <c r="D30" s="21"/>
      <c r="E30" s="1"/>
      <c r="F30" s="1"/>
      <c r="G30" s="1"/>
      <c r="H30" s="1"/>
      <c r="I30" s="1"/>
      <c r="J30" s="1"/>
      <c r="K30" s="1"/>
      <c r="L30" s="1"/>
      <c r="M30" s="1"/>
    </row>
    <row r="31" spans="1:44" s="18" customFormat="1" ht="13.5" thickBot="1" x14ac:dyDescent="0.3">
      <c r="C31" s="1"/>
      <c r="D31" s="68"/>
      <c r="E31" s="1"/>
      <c r="F31" s="1"/>
      <c r="G31" s="1"/>
      <c r="H31" s="1"/>
      <c r="I31" s="1"/>
      <c r="J31" s="1"/>
      <c r="K31" s="1"/>
      <c r="L31" s="1"/>
      <c r="M31" s="1"/>
      <c r="N31" s="341"/>
      <c r="O31" s="341"/>
      <c r="P31" s="341"/>
      <c r="Q31" s="341"/>
    </row>
    <row r="32" spans="1:44" s="18" customFormat="1" x14ac:dyDescent="0.25">
      <c r="C32" s="1"/>
      <c r="D32" s="22" t="s">
        <v>19</v>
      </c>
      <c r="E32" s="1"/>
      <c r="F32" s="1"/>
      <c r="G32" s="1"/>
      <c r="H32" s="1"/>
      <c r="I32" s="1"/>
      <c r="J32" s="1"/>
      <c r="K32" s="1"/>
      <c r="L32" s="1"/>
      <c r="M32" s="1"/>
      <c r="N32" s="342" t="s">
        <v>20</v>
      </c>
      <c r="O32" s="342"/>
      <c r="P32" s="342"/>
      <c r="Q32" s="342"/>
    </row>
    <row r="33" spans="3:55" s="18" customFormat="1" x14ac:dyDescent="0.25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3:55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AW34" s="1"/>
      <c r="AX34" s="1"/>
      <c r="AY34" s="1"/>
      <c r="AZ34" s="1"/>
      <c r="BA34" s="1"/>
      <c r="BB34" s="1"/>
      <c r="BC34" s="1"/>
    </row>
    <row r="35" spans="3:55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W35" s="1"/>
      <c r="AX35" s="1"/>
      <c r="AY35" s="1"/>
      <c r="AZ35" s="1"/>
      <c r="BA35" s="1"/>
      <c r="BB35" s="1"/>
      <c r="BC35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4" name="Rango2"/>
    <protectedRange sqref="V15:AO24 B16:B24 E15:L24" name="Rango1"/>
    <protectedRange sqref="Q7:Q10" name="Rango1_3_1_1"/>
    <protectedRange sqref="O7:P10 D7:D10 D12" name="Rango1_3_2"/>
    <protectedRange sqref="D11" name="Rango1_3_1"/>
    <protectedRange sqref="S16:S24" name="Rango1_2"/>
  </protectedRanges>
  <mergeCells count="227">
    <mergeCell ref="A1:D5"/>
    <mergeCell ref="E1:N2"/>
    <mergeCell ref="O1:Q1"/>
    <mergeCell ref="AW1:BC1"/>
    <mergeCell ref="BD1:BJ1"/>
    <mergeCell ref="BK1:BQ1"/>
    <mergeCell ref="E3:N4"/>
    <mergeCell ref="O3:Q3"/>
    <mergeCell ref="O4:Q4"/>
    <mergeCell ref="AW4:AW6"/>
    <mergeCell ref="AX4:AX6"/>
    <mergeCell ref="AY4:AY6"/>
    <mergeCell ref="AZ4:AZ6"/>
    <mergeCell ref="BA4:BA6"/>
    <mergeCell ref="BB4:BB6"/>
    <mergeCell ref="BC4:BC6"/>
    <mergeCell ref="BJ4:BJ6"/>
    <mergeCell ref="BK4:BK6"/>
    <mergeCell ref="BL4:BL6"/>
    <mergeCell ref="BM4:BM6"/>
    <mergeCell ref="BN4:BN6"/>
    <mergeCell ref="BO4:BO6"/>
    <mergeCell ref="BD4:BD6"/>
    <mergeCell ref="BE4:BE6"/>
    <mergeCell ref="HI1:HO1"/>
    <mergeCell ref="HP1:HV1"/>
    <mergeCell ref="O2:Q2"/>
    <mergeCell ref="EX1:FD1"/>
    <mergeCell ref="FE1:FK1"/>
    <mergeCell ref="FL1:FR1"/>
    <mergeCell ref="FS1:FY1"/>
    <mergeCell ref="FZ1:GF1"/>
    <mergeCell ref="GG1:GM1"/>
    <mergeCell ref="DH1:DN1"/>
    <mergeCell ref="DO1:DU1"/>
    <mergeCell ref="DV1:EB1"/>
    <mergeCell ref="EC1:EI1"/>
    <mergeCell ref="EJ1:EP1"/>
    <mergeCell ref="EQ1:EW1"/>
    <mergeCell ref="BR1:BX1"/>
    <mergeCell ref="BY1:CE1"/>
    <mergeCell ref="CF1:CL1"/>
    <mergeCell ref="CM1:CS1"/>
    <mergeCell ref="CT1:CZ1"/>
    <mergeCell ref="DA1:DG1"/>
    <mergeCell ref="GN1:GT1"/>
    <mergeCell ref="GU1:HA1"/>
    <mergeCell ref="HB1:HH1"/>
    <mergeCell ref="BF4:BF6"/>
    <mergeCell ref="BG4:BG6"/>
    <mergeCell ref="BH4:BH6"/>
    <mergeCell ref="BI4:BI6"/>
    <mergeCell ref="BV4:BV6"/>
    <mergeCell ref="BW4:BW6"/>
    <mergeCell ref="BX4:BX6"/>
    <mergeCell ref="BY4:BY6"/>
    <mergeCell ref="BZ4:BZ6"/>
    <mergeCell ref="CA4:CA6"/>
    <mergeCell ref="BP4:BP6"/>
    <mergeCell ref="BQ4:BQ6"/>
    <mergeCell ref="BR4:BR6"/>
    <mergeCell ref="BS4:BS6"/>
    <mergeCell ref="BT4:BT6"/>
    <mergeCell ref="BU4:BU6"/>
    <mergeCell ref="CH4:CH6"/>
    <mergeCell ref="CI4:CI6"/>
    <mergeCell ref="CJ4:CJ6"/>
    <mergeCell ref="CK4:CK6"/>
    <mergeCell ref="CL4:CL6"/>
    <mergeCell ref="CM4:CM6"/>
    <mergeCell ref="CB4:CB6"/>
    <mergeCell ref="CC4:CC6"/>
    <mergeCell ref="CD4:CD6"/>
    <mergeCell ref="CE4:CE6"/>
    <mergeCell ref="CF4:CF6"/>
    <mergeCell ref="CG4:CG6"/>
    <mergeCell ref="CT4:CT6"/>
    <mergeCell ref="CU4:CU6"/>
    <mergeCell ref="CV4:CV6"/>
    <mergeCell ref="CW4:CW6"/>
    <mergeCell ref="CX4:CX6"/>
    <mergeCell ref="CY4:CY6"/>
    <mergeCell ref="CN4:CN6"/>
    <mergeCell ref="CO4:CO6"/>
    <mergeCell ref="CP4:CP6"/>
    <mergeCell ref="CQ4:CQ6"/>
    <mergeCell ref="CR4:CR6"/>
    <mergeCell ref="CS4:CS6"/>
    <mergeCell ref="DF4:DF6"/>
    <mergeCell ref="DG4:DG6"/>
    <mergeCell ref="DH4:DH6"/>
    <mergeCell ref="DI4:DI6"/>
    <mergeCell ref="DJ4:DJ6"/>
    <mergeCell ref="DK4:DK6"/>
    <mergeCell ref="CZ4:CZ6"/>
    <mergeCell ref="DA4:DA6"/>
    <mergeCell ref="DB4:DB6"/>
    <mergeCell ref="DC4:DC6"/>
    <mergeCell ref="DD4:DD6"/>
    <mergeCell ref="DE4:DE6"/>
    <mergeCell ref="DR4:DR6"/>
    <mergeCell ref="DS4:DS6"/>
    <mergeCell ref="DT4:DT6"/>
    <mergeCell ref="DU4:DU6"/>
    <mergeCell ref="DV4:DV6"/>
    <mergeCell ref="DW4:DW6"/>
    <mergeCell ref="DL4:DL6"/>
    <mergeCell ref="DM4:DM6"/>
    <mergeCell ref="DN4:DN6"/>
    <mergeCell ref="DO4:DO6"/>
    <mergeCell ref="DP4:DP6"/>
    <mergeCell ref="DQ4:DQ6"/>
    <mergeCell ref="ED4:ED6"/>
    <mergeCell ref="EE4:EE6"/>
    <mergeCell ref="EF4:EF6"/>
    <mergeCell ref="EG4:EG6"/>
    <mergeCell ref="EH4:EH6"/>
    <mergeCell ref="EI4:EI6"/>
    <mergeCell ref="DX4:DX6"/>
    <mergeCell ref="DY4:DY6"/>
    <mergeCell ref="DZ4:DZ6"/>
    <mergeCell ref="EA4:EA6"/>
    <mergeCell ref="EB4:EB6"/>
    <mergeCell ref="EC4:EC6"/>
    <mergeCell ref="EP4:EP6"/>
    <mergeCell ref="EQ4:EQ6"/>
    <mergeCell ref="ER4:ER6"/>
    <mergeCell ref="ES4:ES6"/>
    <mergeCell ref="ET4:ET6"/>
    <mergeCell ref="EU4:EU6"/>
    <mergeCell ref="EJ4:EJ6"/>
    <mergeCell ref="EK4:EK6"/>
    <mergeCell ref="EL4:EL6"/>
    <mergeCell ref="EM4:EM6"/>
    <mergeCell ref="EN4:EN6"/>
    <mergeCell ref="EO4:EO6"/>
    <mergeCell ref="FB4:FB6"/>
    <mergeCell ref="FC4:FC6"/>
    <mergeCell ref="FD4:FD6"/>
    <mergeCell ref="FE4:FE6"/>
    <mergeCell ref="FF4:FF6"/>
    <mergeCell ref="FG4:FG6"/>
    <mergeCell ref="EV4:EV6"/>
    <mergeCell ref="EW4:EW6"/>
    <mergeCell ref="EX4:EX6"/>
    <mergeCell ref="EY4:EY6"/>
    <mergeCell ref="EZ4:EZ6"/>
    <mergeCell ref="FA4:FA6"/>
    <mergeCell ref="FN4:FN6"/>
    <mergeCell ref="FO4:FO6"/>
    <mergeCell ref="FP4:FP6"/>
    <mergeCell ref="FQ4:FQ6"/>
    <mergeCell ref="FR4:FR6"/>
    <mergeCell ref="FS4:FS6"/>
    <mergeCell ref="FH4:FH6"/>
    <mergeCell ref="FI4:FI6"/>
    <mergeCell ref="FJ4:FJ6"/>
    <mergeCell ref="FK4:FK6"/>
    <mergeCell ref="FL4:FL6"/>
    <mergeCell ref="FM4:FM6"/>
    <mergeCell ref="FZ4:FZ6"/>
    <mergeCell ref="GA4:GA6"/>
    <mergeCell ref="GB4:GB6"/>
    <mergeCell ref="GC4:GC6"/>
    <mergeCell ref="GD4:GD6"/>
    <mergeCell ref="GE4:GE6"/>
    <mergeCell ref="FT4:FT6"/>
    <mergeCell ref="FU4:FU6"/>
    <mergeCell ref="FV4:FV6"/>
    <mergeCell ref="FW4:FW6"/>
    <mergeCell ref="FX4:FX6"/>
    <mergeCell ref="FY4:FY6"/>
    <mergeCell ref="GL4:GL6"/>
    <mergeCell ref="GM4:GM6"/>
    <mergeCell ref="GN4:GN6"/>
    <mergeCell ref="GO4:GO6"/>
    <mergeCell ref="GP4:GP6"/>
    <mergeCell ref="GQ4:GQ6"/>
    <mergeCell ref="GF4:GF6"/>
    <mergeCell ref="GG4:GG6"/>
    <mergeCell ref="GH4:GH6"/>
    <mergeCell ref="GI4:GI6"/>
    <mergeCell ref="GJ4:GJ6"/>
    <mergeCell ref="GK4:GK6"/>
    <mergeCell ref="GZ4:GZ6"/>
    <mergeCell ref="HA4:HA6"/>
    <mergeCell ref="HB4:HB6"/>
    <mergeCell ref="HC4:HC6"/>
    <mergeCell ref="GR4:GR6"/>
    <mergeCell ref="GS4:GS6"/>
    <mergeCell ref="GT4:GT6"/>
    <mergeCell ref="GU4:GU6"/>
    <mergeCell ref="GV4:GV6"/>
    <mergeCell ref="GW4:GW6"/>
    <mergeCell ref="HV4:HV6"/>
    <mergeCell ref="E5:G5"/>
    <mergeCell ref="H5:N5"/>
    <mergeCell ref="O5:Q5"/>
    <mergeCell ref="HP4:HP6"/>
    <mergeCell ref="HQ4:HQ6"/>
    <mergeCell ref="HR4:HR6"/>
    <mergeCell ref="HS4:HS6"/>
    <mergeCell ref="HT4:HT6"/>
    <mergeCell ref="HU4:HU6"/>
    <mergeCell ref="HJ4:HJ6"/>
    <mergeCell ref="HK4:HK6"/>
    <mergeCell ref="HL4:HL6"/>
    <mergeCell ref="HM4:HM6"/>
    <mergeCell ref="HN4:HN6"/>
    <mergeCell ref="HO4:HO6"/>
    <mergeCell ref="HD4:HD6"/>
    <mergeCell ref="HE4:HE6"/>
    <mergeCell ref="HF4:HF6"/>
    <mergeCell ref="HG4:HG6"/>
    <mergeCell ref="HH4:HH6"/>
    <mergeCell ref="HI4:HI6"/>
    <mergeCell ref="GX4:GX6"/>
    <mergeCell ref="GY4:GY6"/>
    <mergeCell ref="A25:D25"/>
    <mergeCell ref="N31:O31"/>
    <mergeCell ref="P31:Q31"/>
    <mergeCell ref="N32:Q32"/>
    <mergeCell ref="E14:I14"/>
    <mergeCell ref="J14:L14"/>
    <mergeCell ref="M14:O14"/>
    <mergeCell ref="P14:Q14"/>
    <mergeCell ref="U14:AQ14"/>
  </mergeCells>
  <conditionalFormatting sqref="D8">
    <cfRule type="duplicateValues" dxfId="378" priority="3"/>
  </conditionalFormatting>
  <conditionalFormatting sqref="O7">
    <cfRule type="duplicateValues" dxfId="377" priority="2"/>
  </conditionalFormatting>
  <conditionalFormatting sqref="O8">
    <cfRule type="duplicateValues" dxfId="376" priority="1"/>
  </conditionalFormatting>
  <conditionalFormatting sqref="O10">
    <cfRule type="duplicateValues" dxfId="375" priority="11"/>
  </conditionalFormatting>
  <conditionalFormatting sqref="T16:AP24">
    <cfRule type="cellIs" dxfId="374" priority="10" operator="equal">
      <formula>0</formula>
    </cfRule>
  </conditionalFormatting>
  <conditionalFormatting sqref="AQ16:AQ25">
    <cfRule type="cellIs" dxfId="373" priority="6" operator="lessThan">
      <formula>0</formula>
    </cfRule>
    <cfRule type="cellIs" dxfId="372" priority="7" operator="equal">
      <formula>0</formula>
    </cfRule>
  </conditionalFormatting>
  <conditionalFormatting sqref="AR16:AR25">
    <cfRule type="cellIs" dxfId="371" priority="4" operator="lessThan">
      <formula>0</formula>
    </cfRule>
    <cfRule type="cellIs" dxfId="370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C000"/>
  </sheetPr>
  <dimension ref="A1:HQ36"/>
  <sheetViews>
    <sheetView view="pageBreakPreview" topLeftCell="A14" zoomScaleNormal="95" zoomScaleSheetLayoutView="100" workbookViewId="0">
      <pane xSplit="4" topLeftCell="E1" activePane="topRight" state="frozen"/>
      <selection activeCell="N22" sqref="N22"/>
      <selection pane="topRight" activeCell="W15" sqref="W15:AD22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8" width="4.5703125" style="1" customWidth="1"/>
    <col min="29" max="29" width="5" style="1" customWidth="1"/>
    <col min="30" max="33" width="4.5703125" style="1" customWidth="1"/>
    <col min="34" max="34" width="4.42578125" style="1" customWidth="1"/>
    <col min="35" max="35" width="11.42578125" style="1" customWidth="1"/>
    <col min="36" max="36" width="10.5703125" style="1" customWidth="1"/>
    <col min="37" max="38" width="11.42578125" style="1"/>
    <col min="39" max="39" width="15" style="1" bestFit="1" customWidth="1"/>
    <col min="40" max="40" width="12.42578125" style="1" bestFit="1" customWidth="1"/>
    <col min="41" max="41" width="20.5703125" style="1" bestFit="1" customWidth="1"/>
    <col min="42" max="44" width="11.42578125" style="1"/>
    <col min="45" max="46" width="12.42578125" style="1" customWidth="1"/>
    <col min="47" max="16384" width="11.42578125" style="1"/>
  </cols>
  <sheetData>
    <row r="1" spans="1:225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K1" s="80"/>
      <c r="AL1" s="80" t="s">
        <v>0</v>
      </c>
      <c r="AM1" s="80" t="s">
        <v>200</v>
      </c>
      <c r="AN1" s="80" t="s">
        <v>1</v>
      </c>
      <c r="AO1" s="82" t="s">
        <v>25</v>
      </c>
      <c r="AP1" s="368">
        <f>'CODIGOS DE MATERIAL'!$A$3</f>
        <v>1000157</v>
      </c>
      <c r="AQ1" s="369"/>
      <c r="AR1" s="369"/>
      <c r="AS1" s="369"/>
      <c r="AT1" s="369"/>
      <c r="AU1" s="369"/>
      <c r="AV1" s="370"/>
      <c r="AW1" s="368">
        <f>'CODIGOS DE MATERIAL'!$A$4</f>
        <v>1000156</v>
      </c>
      <c r="AX1" s="369"/>
      <c r="AY1" s="369"/>
      <c r="AZ1" s="369"/>
      <c r="BA1" s="369"/>
      <c r="BB1" s="369"/>
      <c r="BC1" s="370"/>
      <c r="BD1" s="368">
        <f>'CODIGOS DE MATERIAL'!$A$5</f>
        <v>1000181</v>
      </c>
      <c r="BE1" s="369"/>
      <c r="BF1" s="369"/>
      <c r="BG1" s="369"/>
      <c r="BH1" s="369"/>
      <c r="BI1" s="369"/>
      <c r="BJ1" s="370"/>
      <c r="BK1" s="368">
        <f>'CODIGOS DE MATERIAL'!$A$6</f>
        <v>1000185</v>
      </c>
      <c r="BL1" s="369"/>
      <c r="BM1" s="369"/>
      <c r="BN1" s="369"/>
      <c r="BO1" s="369"/>
      <c r="BP1" s="369"/>
      <c r="BQ1" s="370"/>
      <c r="BR1" s="368">
        <f>'CODIGOS DE MATERIAL'!$A$7</f>
        <v>1000184</v>
      </c>
      <c r="BS1" s="369"/>
      <c r="BT1" s="369"/>
      <c r="BU1" s="369"/>
      <c r="BV1" s="369"/>
      <c r="BW1" s="369"/>
      <c r="BX1" s="370"/>
      <c r="BY1" s="368">
        <f>'CODIGOS DE MATERIAL'!$A$8</f>
        <v>1000870</v>
      </c>
      <c r="BZ1" s="369"/>
      <c r="CA1" s="369"/>
      <c r="CB1" s="369"/>
      <c r="CC1" s="369"/>
      <c r="CD1" s="369"/>
      <c r="CE1" s="370"/>
      <c r="CF1" s="368">
        <f>'CODIGOS DE MATERIAL'!$A$9</f>
        <v>1000747</v>
      </c>
      <c r="CG1" s="369"/>
      <c r="CH1" s="369"/>
      <c r="CI1" s="369"/>
      <c r="CJ1" s="369"/>
      <c r="CK1" s="369"/>
      <c r="CL1" s="370"/>
      <c r="CM1" s="368">
        <f>'CODIGOS DE MATERIAL'!$A$10</f>
        <v>1000179</v>
      </c>
      <c r="CN1" s="369"/>
      <c r="CO1" s="369"/>
      <c r="CP1" s="369"/>
      <c r="CQ1" s="369"/>
      <c r="CR1" s="369"/>
      <c r="CS1" s="370"/>
      <c r="CT1" s="368">
        <f>'CODIGOS DE MATERIAL'!$A$11</f>
        <v>1000170</v>
      </c>
      <c r="CU1" s="369"/>
      <c r="CV1" s="369"/>
      <c r="CW1" s="369"/>
      <c r="CX1" s="369"/>
      <c r="CY1" s="369"/>
      <c r="CZ1" s="370"/>
      <c r="DA1" s="368">
        <f>'CODIGOS DE MATERIAL'!$A$12</f>
        <v>1000158</v>
      </c>
      <c r="DB1" s="369"/>
      <c r="DC1" s="369"/>
      <c r="DD1" s="369"/>
      <c r="DE1" s="369"/>
      <c r="DF1" s="369"/>
      <c r="DG1" s="370"/>
      <c r="DH1" s="368">
        <f>'CODIGOS DE MATERIAL'!$A$13</f>
        <v>1000186</v>
      </c>
      <c r="DI1" s="369"/>
      <c r="DJ1" s="369"/>
      <c r="DK1" s="369"/>
      <c r="DL1" s="369"/>
      <c r="DM1" s="369"/>
      <c r="DN1" s="370"/>
      <c r="DO1" s="368">
        <f>'CODIGOS DE MATERIAL'!$A$14</f>
        <v>1000182</v>
      </c>
      <c r="DP1" s="369"/>
      <c r="DQ1" s="369"/>
      <c r="DR1" s="369"/>
      <c r="DS1" s="369"/>
      <c r="DT1" s="369"/>
      <c r="DU1" s="370"/>
      <c r="DV1" s="368">
        <f>'CODIGOS DE MATERIAL'!$A$15</f>
        <v>1000171</v>
      </c>
      <c r="DW1" s="369"/>
      <c r="DX1" s="369"/>
      <c r="DY1" s="369"/>
      <c r="DZ1" s="369"/>
      <c r="EA1" s="369"/>
      <c r="EB1" s="370"/>
      <c r="EC1" s="368">
        <f>'CODIGOS DE MATERIAL'!$A$16</f>
        <v>1000872</v>
      </c>
      <c r="ED1" s="369"/>
      <c r="EE1" s="369"/>
      <c r="EF1" s="369"/>
      <c r="EG1" s="369"/>
      <c r="EH1" s="369"/>
      <c r="EI1" s="370"/>
      <c r="EJ1" s="368">
        <f>'CODIGOS DE MATERIAL'!$A$17</f>
        <v>1000863</v>
      </c>
      <c r="EK1" s="369"/>
      <c r="EL1" s="369"/>
      <c r="EM1" s="369"/>
      <c r="EN1" s="369"/>
      <c r="EO1" s="369"/>
      <c r="EP1" s="370"/>
      <c r="EQ1" s="368">
        <f>'CODIGOS DE MATERIAL'!$A$18</f>
        <v>1000159</v>
      </c>
      <c r="ER1" s="369"/>
      <c r="ES1" s="369"/>
      <c r="ET1" s="369"/>
      <c r="EU1" s="369"/>
      <c r="EV1" s="369"/>
      <c r="EW1" s="370"/>
      <c r="EX1" s="368">
        <f>'CODIGOS DE MATERIAL'!$A$19</f>
        <v>1000163</v>
      </c>
      <c r="EY1" s="369"/>
      <c r="EZ1" s="369"/>
      <c r="FA1" s="369"/>
      <c r="FB1" s="369"/>
      <c r="FC1" s="369"/>
      <c r="FD1" s="370"/>
      <c r="FE1" s="368">
        <f>'CODIGOS DE MATERIAL'!$A$20</f>
        <v>1005924</v>
      </c>
      <c r="FF1" s="369"/>
      <c r="FG1" s="369"/>
      <c r="FH1" s="369"/>
      <c r="FI1" s="369"/>
      <c r="FJ1" s="369"/>
      <c r="FK1" s="370"/>
      <c r="FL1" s="368">
        <f>'CODIGOS DE MATERIAL'!$A$21</f>
        <v>1000164</v>
      </c>
      <c r="FM1" s="369"/>
      <c r="FN1" s="369"/>
      <c r="FO1" s="369"/>
      <c r="FP1" s="369"/>
      <c r="FQ1" s="369"/>
      <c r="FR1" s="370"/>
      <c r="FS1" s="368">
        <f>'CODIGOS DE MATERIAL'!$A$22</f>
        <v>1000187</v>
      </c>
      <c r="FT1" s="369"/>
      <c r="FU1" s="369"/>
      <c r="FV1" s="369"/>
      <c r="FW1" s="369"/>
      <c r="FX1" s="369"/>
      <c r="FY1" s="370"/>
      <c r="FZ1" s="368">
        <f>'CODIGOS DE MATERIAL'!$A$23</f>
        <v>1000160</v>
      </c>
      <c r="GA1" s="369"/>
      <c r="GB1" s="369"/>
      <c r="GC1" s="369"/>
      <c r="GD1" s="369"/>
      <c r="GE1" s="369"/>
      <c r="GF1" s="370"/>
      <c r="GG1" s="368">
        <f>'CODIGOS DE MATERIAL'!$A$24</f>
        <v>1011372</v>
      </c>
      <c r="GH1" s="369"/>
      <c r="GI1" s="369"/>
      <c r="GJ1" s="369"/>
      <c r="GK1" s="369"/>
      <c r="GL1" s="369"/>
      <c r="GM1" s="370"/>
      <c r="GN1" s="368">
        <f>'CODIGOS DE MATERIAL'!$A$25</f>
        <v>1000191</v>
      </c>
      <c r="GO1" s="369"/>
      <c r="GP1" s="369"/>
      <c r="GQ1" s="369"/>
      <c r="GR1" s="369"/>
      <c r="GS1" s="369"/>
      <c r="GT1" s="370"/>
      <c r="GU1" s="368">
        <f>'CODIGOS DE MATERIAL'!$A$29</f>
        <v>1000864</v>
      </c>
      <c r="GV1" s="369"/>
      <c r="GW1" s="369"/>
      <c r="GX1" s="369"/>
      <c r="GY1" s="369"/>
      <c r="GZ1" s="369"/>
      <c r="HA1" s="370"/>
      <c r="HB1" s="368">
        <f>'CODIGOS DE MATERIAL'!$A$30</f>
        <v>1000161</v>
      </c>
      <c r="HC1" s="369"/>
      <c r="HD1" s="369"/>
      <c r="HE1" s="369"/>
      <c r="HF1" s="369"/>
      <c r="HG1" s="369"/>
      <c r="HH1" s="370"/>
      <c r="HI1" s="368">
        <f>'CODIGOS DE MATERIAL'!$A$31</f>
        <v>1000865</v>
      </c>
      <c r="HJ1" s="369"/>
      <c r="HK1" s="369"/>
      <c r="HL1" s="369"/>
      <c r="HM1" s="369"/>
      <c r="HN1" s="369"/>
      <c r="HO1" s="370"/>
      <c r="HP1" s="80"/>
      <c r="HQ1" s="80"/>
    </row>
    <row r="2" spans="1:225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K2" s="80">
        <v>256</v>
      </c>
      <c r="AL2" s="80">
        <f>D8</f>
        <v>0</v>
      </c>
      <c r="AM2" s="80">
        <f>O10</f>
        <v>0</v>
      </c>
      <c r="AN2" s="80">
        <f>O9</f>
        <v>0</v>
      </c>
      <c r="AO2" s="82">
        <f>O7</f>
        <v>0</v>
      </c>
      <c r="AP2" s="83">
        <f>IFERROR(VLOOKUP(AP1,$B$16:$AJ$25,$S$13,FALSE),0)</f>
        <v>0</v>
      </c>
      <c r="AQ2" s="84">
        <f>IFERROR(VLOOKUP(AP1,$B$16:$AJ$25,$M$13,FALSE),0)</f>
        <v>0</v>
      </c>
      <c r="AR2" s="84">
        <f>IFERROR(VLOOKUP(AP1,$B$16:$AJ$25,$T$13,FALSE),0)</f>
        <v>0</v>
      </c>
      <c r="AS2" s="84">
        <f>IFERROR(VLOOKUP(AP1,$B$16:$AJ$25,$N$13,FALSE),0)</f>
        <v>0</v>
      </c>
      <c r="AT2" s="84">
        <f>IFERROR(VLOOKUP(AP1,$B$16:$AJ$25,$O$13,FALSE),0)</f>
        <v>0</v>
      </c>
      <c r="AU2" s="84">
        <f>IFERROR(VLOOKUP(AP1,$B$16:$AJ$25,$P$13,FALSE),0)</f>
        <v>0</v>
      </c>
      <c r="AV2" s="85">
        <f>IFERROR(VLOOKUP(AP1,$B$16:$AJ$25,$Q$13,FALSE),0)</f>
        <v>0</v>
      </c>
      <c r="AW2" s="83">
        <f>IFERROR(VLOOKUP(AW1,$B$16:$AJ$25,$S$13,FALSE),0)</f>
        <v>0</v>
      </c>
      <c r="AX2" s="84">
        <f>IFERROR(VLOOKUP(AW1,$B$16:$AJ$25,$M$13,FALSE),0)</f>
        <v>0</v>
      </c>
      <c r="AY2" s="84">
        <f>IFERROR(VLOOKUP(AW1,$B$16:$AJ$25,$T$13,FALSE),0)</f>
        <v>0</v>
      </c>
      <c r="AZ2" s="84">
        <f>IFERROR(VLOOKUP(AW1,$B$16:$AJ$25,$N$13,FALSE),0)</f>
        <v>0</v>
      </c>
      <c r="BA2" s="84">
        <f>IFERROR(VLOOKUP(AW1,$B$16:$AJ$25,$O$13,FALSE),0)</f>
        <v>0</v>
      </c>
      <c r="BB2" s="84">
        <f>IFERROR(VLOOKUP(AW1,$B$16:$AJ$25,$P$13,FALSE),0)</f>
        <v>0</v>
      </c>
      <c r="BC2" s="85">
        <f>IFERROR(VLOOKUP(AW1,$B$16:$AJ$25,$Q$13,FALSE),0)</f>
        <v>0</v>
      </c>
      <c r="BD2" s="83">
        <f>IFERROR(VLOOKUP(BD1,$B$16:$AJ$25,$S$13,FALSE),0)</f>
        <v>0</v>
      </c>
      <c r="BE2" s="84">
        <f>IFERROR(VLOOKUP(BD1,$B$16:$AJ$25,$M$13,FALSE),0)</f>
        <v>0</v>
      </c>
      <c r="BF2" s="84">
        <f>IFERROR(VLOOKUP(BD1,$B$16:$AJ$25,$T$13,FALSE),0)</f>
        <v>0</v>
      </c>
      <c r="BG2" s="84">
        <f>IFERROR(VLOOKUP(BD1,$B$16:$AJ$25,$N$13,FALSE),0)</f>
        <v>0</v>
      </c>
      <c r="BH2" s="84">
        <f>IFERROR(VLOOKUP(BD1,$B$16:$AJ$25,$O$13,FALSE),0)</f>
        <v>0</v>
      </c>
      <c r="BI2" s="84">
        <f>IFERROR(VLOOKUP(BD1,$B$16:$AJ$25,$P$13,FALSE),0)</f>
        <v>0</v>
      </c>
      <c r="BJ2" s="85">
        <f>IFERROR(VLOOKUP(BD1,$B$16:$AJ$25,$Q$13,FALSE),0)</f>
        <v>0</v>
      </c>
      <c r="BK2" s="83">
        <f>IFERROR(VLOOKUP(BK1,$B$16:$AJ$25,$S$13,FALSE),0)</f>
        <v>0</v>
      </c>
      <c r="BL2" s="84">
        <f>IFERROR(VLOOKUP(BK1,$B$16:$AJ$25,$M$13,FALSE),0)</f>
        <v>0</v>
      </c>
      <c r="BM2" s="84">
        <f>IFERROR(VLOOKUP(BK1,$B$16:$AJ$25,$T$13,FALSE),0)</f>
        <v>0</v>
      </c>
      <c r="BN2" s="84">
        <f>IFERROR(VLOOKUP(BK1,$B$16:$AJ$25,$N$13,FALSE),0)</f>
        <v>0</v>
      </c>
      <c r="BO2" s="84">
        <f>IFERROR(VLOOKUP(BK1,$B$16:$AJ$25,$O$13,FALSE),0)</f>
        <v>0</v>
      </c>
      <c r="BP2" s="84">
        <f>IFERROR(VLOOKUP(BK1,$B$16:$AJ$25,$P$13,FALSE),0)</f>
        <v>0</v>
      </c>
      <c r="BQ2" s="85">
        <f>IFERROR(VLOOKUP(BK1,$B$16:$AJ$25,$Q$13,FALSE),0)</f>
        <v>0</v>
      </c>
      <c r="BR2" s="83">
        <f>IFERROR(VLOOKUP(BR1,$B$16:$AJ$25,$S$13,FALSE),0)</f>
        <v>0</v>
      </c>
      <c r="BS2" s="84">
        <f>IFERROR(VLOOKUP(BR1,$B$16:$AJ$25,$M$13,FALSE),0)</f>
        <v>0</v>
      </c>
      <c r="BT2" s="84">
        <f>IFERROR(VLOOKUP(BR1,$B$16:$AJ$25,$T$13,FALSE),0)</f>
        <v>0</v>
      </c>
      <c r="BU2" s="84">
        <f>IFERROR(VLOOKUP(BR1,$B$16:$AJ$25,$N$13,FALSE),0)</f>
        <v>0</v>
      </c>
      <c r="BV2" s="84">
        <f>IFERROR(VLOOKUP(BR1,$B$16:$AJ$25,$O$13,FALSE),0)</f>
        <v>0</v>
      </c>
      <c r="BW2" s="84">
        <f>IFERROR(VLOOKUP(BR1,$B$16:$AJ$25,$P$13,FALSE),0)</f>
        <v>0</v>
      </c>
      <c r="BX2" s="85">
        <f>IFERROR(VLOOKUP(BR1,$B$16:$AJ$25,$Q$13,FALSE),0)</f>
        <v>0</v>
      </c>
      <c r="BY2" s="83">
        <f>IFERROR(VLOOKUP(BY1,$B$16:$AJ$25,$S$13,FALSE),0)</f>
        <v>0</v>
      </c>
      <c r="BZ2" s="84">
        <f>IFERROR(VLOOKUP(BY1,$B$16:$AJ$25,$M$13,FALSE),0)</f>
        <v>0</v>
      </c>
      <c r="CA2" s="84">
        <f>IFERROR(VLOOKUP(BY1,$B$16:$AJ$25,$T$13,FALSE),0)</f>
        <v>0</v>
      </c>
      <c r="CB2" s="84">
        <f>IFERROR(VLOOKUP(BY1,$B$16:$AJ$25,$N$13,FALSE),0)</f>
        <v>0</v>
      </c>
      <c r="CC2" s="84">
        <f>IFERROR(VLOOKUP(BY1,$B$16:$AJ$25,$O$13,FALSE),0)</f>
        <v>0</v>
      </c>
      <c r="CD2" s="84">
        <f>IFERROR(VLOOKUP(BY1,$B$16:$AJ$25,$P$13,FALSE),0)</f>
        <v>0</v>
      </c>
      <c r="CE2" s="85">
        <f>IFERROR(VLOOKUP(BY1,$B$16:$AJ$25,$Q$13,FALSE),0)</f>
        <v>0</v>
      </c>
      <c r="CF2" s="83">
        <f>IFERROR(VLOOKUP(CF1,$B$16:$AJ$25,$S$13,FALSE),0)</f>
        <v>0</v>
      </c>
      <c r="CG2" s="84">
        <f>IFERROR(VLOOKUP(CF1,$B$16:$AJ$25,$M$13,FALSE),0)</f>
        <v>0</v>
      </c>
      <c r="CH2" s="84">
        <f>IFERROR(VLOOKUP(CF1,$B$16:$AJ$25,$T$13,FALSE),0)</f>
        <v>0</v>
      </c>
      <c r="CI2" s="84">
        <f>IFERROR(VLOOKUP(CF1,$B$16:$AJ$25,$N$13,FALSE),0)</f>
        <v>0</v>
      </c>
      <c r="CJ2" s="84">
        <f>IFERROR(VLOOKUP(CF1,$B$16:$AJ$25,$O$13,FALSE),0)</f>
        <v>0</v>
      </c>
      <c r="CK2" s="84">
        <f>IFERROR(VLOOKUP(CF1,$B$16:$AJ$25,$P$13,FALSE),0)</f>
        <v>0</v>
      </c>
      <c r="CL2" s="85">
        <f>IFERROR(VLOOKUP(CF1,$B$16:$AJ$25,$Q$13,FALSE),0)</f>
        <v>0</v>
      </c>
      <c r="CM2" s="83">
        <f>IFERROR(VLOOKUP(CM1,$B$16:$AJ$25,$S$13,FALSE),0)</f>
        <v>0</v>
      </c>
      <c r="CN2" s="84">
        <f>IFERROR(VLOOKUP(CM1,$B$16:$AJ$25,$M$13,FALSE),0)</f>
        <v>0</v>
      </c>
      <c r="CO2" s="84">
        <f>IFERROR(VLOOKUP(CM1,$B$16:$AJ$25,$T$13,FALSE),0)</f>
        <v>0</v>
      </c>
      <c r="CP2" s="84">
        <f>IFERROR(VLOOKUP(CM1,$B$16:$AJ$25,$N$13,FALSE),0)</f>
        <v>0</v>
      </c>
      <c r="CQ2" s="84">
        <f>IFERROR(VLOOKUP(CM1,$B$16:$AJ$25,$O$13,FALSE),0)</f>
        <v>0</v>
      </c>
      <c r="CR2" s="84">
        <f>IFERROR(VLOOKUP(CM1,$B$16:$AJ$25,$P$13,FALSE),0)</f>
        <v>0</v>
      </c>
      <c r="CS2" s="85">
        <f>IFERROR(VLOOKUP(CM1,$B$16:$AJ$25,$Q$13,FALSE),0)</f>
        <v>0</v>
      </c>
      <c r="CT2" s="83">
        <f>IFERROR(VLOOKUP(CT1,$B$16:$AJ$25,$S$13,FALSE),0)</f>
        <v>0</v>
      </c>
      <c r="CU2" s="84">
        <f>IFERROR(VLOOKUP(CT1,$B$16:$AJ$25,$M$13,FALSE),0)</f>
        <v>0</v>
      </c>
      <c r="CV2" s="84">
        <f>IFERROR(VLOOKUP(CT1,$B$16:$AJ$25,$T$13,FALSE),0)</f>
        <v>0</v>
      </c>
      <c r="CW2" s="84">
        <f>IFERROR(VLOOKUP(CT1,$B$16:$AJ$25,$N$13,FALSE),0)</f>
        <v>0</v>
      </c>
      <c r="CX2" s="84">
        <f>IFERROR(VLOOKUP(CT1,$B$16:$AJ$25,$O$13,FALSE),0)</f>
        <v>0</v>
      </c>
      <c r="CY2" s="84">
        <f>IFERROR(VLOOKUP(CT1,$B$16:$AJ$25,$P$13,FALSE),0)</f>
        <v>0</v>
      </c>
      <c r="CZ2" s="85">
        <f>IFERROR(VLOOKUP(CT1,$B$16:$AJ$25,$Q$13,FALSE),0)</f>
        <v>0</v>
      </c>
      <c r="DA2" s="83">
        <f>IFERROR(VLOOKUP(DA1,$B$16:$AJ$25,$S$13,FALSE),0)</f>
        <v>0</v>
      </c>
      <c r="DB2" s="84">
        <f>IFERROR(VLOOKUP(DA1,$B$16:$AJ$25,$M$13,FALSE),0)</f>
        <v>0</v>
      </c>
      <c r="DC2" s="84">
        <f>IFERROR(VLOOKUP(DA1,$B$16:$AJ$25,$T$13,FALSE),0)</f>
        <v>0</v>
      </c>
      <c r="DD2" s="84">
        <f>IFERROR(VLOOKUP(DA1,$B$16:$AJ$25,$N$13,FALSE),0)</f>
        <v>0</v>
      </c>
      <c r="DE2" s="84">
        <f>IFERROR(VLOOKUP(DA1,$B$16:$AJ$25,$O$13,FALSE),0)</f>
        <v>0</v>
      </c>
      <c r="DF2" s="84">
        <f>IFERROR(VLOOKUP(DA1,$B$16:$AJ$25,$P$13,FALSE),0)</f>
        <v>0</v>
      </c>
      <c r="DG2" s="85">
        <f>IFERROR(VLOOKUP(DA1,$B$16:$AJ$25,$Q$13,FALSE),0)</f>
        <v>0</v>
      </c>
      <c r="DH2" s="83">
        <f>IFERROR(VLOOKUP(DH1,$B$16:$AJ$25,$S$13,FALSE),0)</f>
        <v>0</v>
      </c>
      <c r="DI2" s="84">
        <f>IFERROR(VLOOKUP(DH1,$B$16:$AJ$25,$M$13,FALSE),0)</f>
        <v>0</v>
      </c>
      <c r="DJ2" s="84">
        <f>IFERROR(VLOOKUP(DH1,$B$16:$AJ$25,$T$13,FALSE),0)</f>
        <v>0</v>
      </c>
      <c r="DK2" s="84">
        <f>IFERROR(VLOOKUP(DH1,$B$16:$AJ$25,$N$13,FALSE),0)</f>
        <v>0</v>
      </c>
      <c r="DL2" s="84">
        <f>IFERROR(VLOOKUP(DH1,$B$16:$AJ$25,$O$13,FALSE),0)</f>
        <v>0</v>
      </c>
      <c r="DM2" s="84">
        <f>IFERROR(VLOOKUP(DH1,$B$16:$AJ$25,$P$13,FALSE),0)</f>
        <v>0</v>
      </c>
      <c r="DN2" s="85">
        <f>IFERROR(VLOOKUP(DH1,$B$16:$AJ$25,$Q$13,FALSE),0)</f>
        <v>0</v>
      </c>
      <c r="DO2" s="83">
        <f>IFERROR(VLOOKUP(DO1,$B$16:$AJ$25,$S$13,FALSE),0)</f>
        <v>0</v>
      </c>
      <c r="DP2" s="84">
        <f>IFERROR(VLOOKUP(DO1,$B$16:$AJ$25,$M$13,FALSE),0)</f>
        <v>0</v>
      </c>
      <c r="DQ2" s="84">
        <f>IFERROR(VLOOKUP(DO1,$B$16:$AJ$25,$T$13,FALSE),0)</f>
        <v>0</v>
      </c>
      <c r="DR2" s="84">
        <f>IFERROR(VLOOKUP(DO1,$B$16:$AJ$25,$N$13,FALSE),0)</f>
        <v>0</v>
      </c>
      <c r="DS2" s="84">
        <f>IFERROR(VLOOKUP(DO1,$B$16:$AJ$25,$O$13,FALSE),0)</f>
        <v>0</v>
      </c>
      <c r="DT2" s="84">
        <f>IFERROR(VLOOKUP(DO1,$B$16:$AJ$25,$P$13,FALSE),0)</f>
        <v>0</v>
      </c>
      <c r="DU2" s="85">
        <f>IFERROR(VLOOKUP(DO1,$B$16:$AJ$25,$Q$13,FALSE),0)</f>
        <v>0</v>
      </c>
      <c r="DV2" s="83">
        <f>IFERROR(VLOOKUP(DV1,$B$16:$AJ$25,$S$13,FALSE),0)</f>
        <v>0</v>
      </c>
      <c r="DW2" s="84">
        <f>IFERROR(VLOOKUP(DV1,$B$16:$AJ$25,$M$13,FALSE),0)</f>
        <v>0</v>
      </c>
      <c r="DX2" s="84">
        <f>IFERROR(VLOOKUP(DV1,$B$16:$AJ$25,$T$13,FALSE),0)</f>
        <v>0</v>
      </c>
      <c r="DY2" s="84">
        <f>IFERROR(VLOOKUP(DV1,$B$16:$AJ$25,$N$13,FALSE),0)</f>
        <v>0</v>
      </c>
      <c r="DZ2" s="84">
        <f>IFERROR(VLOOKUP(DV1,$B$16:$AJ$25,$O$13,FALSE),0)</f>
        <v>0</v>
      </c>
      <c r="EA2" s="84">
        <f>IFERROR(VLOOKUP(DV1,$B$16:$AJ$25,$P$13,FALSE),0)</f>
        <v>0</v>
      </c>
      <c r="EB2" s="85">
        <f>IFERROR(VLOOKUP(DV1,$B$16:$AJ$25,$Q$13,FALSE),0)</f>
        <v>0</v>
      </c>
      <c r="EC2" s="83">
        <f>IFERROR(VLOOKUP(EC1,$B$16:$AJ$25,$S$13,FALSE),0)</f>
        <v>0</v>
      </c>
      <c r="ED2" s="84">
        <f>IFERROR(VLOOKUP(EC1,$B$16:$AJ$25,$M$13,FALSE),0)</f>
        <v>0</v>
      </c>
      <c r="EE2" s="84">
        <f>IFERROR(VLOOKUP(EC1,$B$16:$AJ$25,$T$13,FALSE),0)</f>
        <v>0</v>
      </c>
      <c r="EF2" s="84">
        <f>IFERROR(VLOOKUP(EC1,$B$16:$AJ$25,$N$13,FALSE),0)</f>
        <v>0</v>
      </c>
      <c r="EG2" s="84">
        <f>IFERROR(VLOOKUP(EC1,$B$16:$AJ$25,$O$13,FALSE),0)</f>
        <v>0</v>
      </c>
      <c r="EH2" s="84">
        <f>IFERROR(VLOOKUP(EC1,$B$16:$AJ$25,$P$13,FALSE),0)</f>
        <v>0</v>
      </c>
      <c r="EI2" s="85">
        <f>IFERROR(VLOOKUP(EC1,$B$16:$AJ$25,$Q$13,FALSE),0)</f>
        <v>0</v>
      </c>
      <c r="EJ2" s="83">
        <f>IFERROR(VLOOKUP(EJ1,$B$16:$AJ$25,$S$13,FALSE),0)</f>
        <v>0</v>
      </c>
      <c r="EK2" s="84">
        <f>IFERROR(VLOOKUP(EJ1,$B$16:$AJ$25,$M$13,FALSE),0)</f>
        <v>0</v>
      </c>
      <c r="EL2" s="84">
        <f>IFERROR(VLOOKUP(EJ1,$B$16:$AJ$25,$T$13,FALSE),0)</f>
        <v>0</v>
      </c>
      <c r="EM2" s="84">
        <f>IFERROR(VLOOKUP(EJ1,$B$16:$AJ$25,$N$13,FALSE),0)</f>
        <v>0</v>
      </c>
      <c r="EN2" s="84">
        <f>IFERROR(VLOOKUP(EJ1,$B$16:$AJ$25,$O$13,FALSE),0)</f>
        <v>0</v>
      </c>
      <c r="EO2" s="84">
        <f>IFERROR(VLOOKUP(EJ1,$B$16:$AJ$25,$P$13,FALSE),0)</f>
        <v>0</v>
      </c>
      <c r="EP2" s="85">
        <f>IFERROR(VLOOKUP(EJ1,$B$16:$AJ$25,$Q$13,FALSE),0)</f>
        <v>0</v>
      </c>
      <c r="EQ2" s="83">
        <f>IFERROR(VLOOKUP(EQ1,$B$16:$AJ$25,$S$13,FALSE),0)</f>
        <v>0</v>
      </c>
      <c r="ER2" s="84">
        <f>IFERROR(VLOOKUP(EQ1,$B$16:$AJ$25,$M$13,FALSE),0)</f>
        <v>0</v>
      </c>
      <c r="ES2" s="84">
        <f>IFERROR(VLOOKUP(EQ1,$B$16:$AJ$25,$T$13,FALSE),0)</f>
        <v>0</v>
      </c>
      <c r="ET2" s="84">
        <f>IFERROR(VLOOKUP(EQ1,$B$16:$AJ$25,$N$13,FALSE),0)</f>
        <v>0</v>
      </c>
      <c r="EU2" s="84">
        <f>IFERROR(VLOOKUP(EQ1,$B$16:$AJ$25,$O$13,FALSE),0)</f>
        <v>0</v>
      </c>
      <c r="EV2" s="84">
        <f>IFERROR(VLOOKUP(EQ1,$B$16:$AJ$25,$P$13,FALSE),0)</f>
        <v>0</v>
      </c>
      <c r="EW2" s="85">
        <f>IFERROR(VLOOKUP(EQ1,$B$16:$AJ$25,$Q$13,FALSE),0)</f>
        <v>0</v>
      </c>
      <c r="EX2" s="83">
        <f>IFERROR(VLOOKUP(EX1,$B$16:$AJ$25,$S$13,FALSE),0)</f>
        <v>0</v>
      </c>
      <c r="EY2" s="84">
        <f>IFERROR(VLOOKUP(EX1,$B$16:$AJ$25,$M$13,FALSE),0)</f>
        <v>0</v>
      </c>
      <c r="EZ2" s="84">
        <f>IFERROR(VLOOKUP(EX1,$B$16:$AJ$25,$T$13,FALSE),0)</f>
        <v>0</v>
      </c>
      <c r="FA2" s="84">
        <f>IFERROR(VLOOKUP(EX1,$B$16:$AJ$25,$N$13,FALSE),0)</f>
        <v>0</v>
      </c>
      <c r="FB2" s="84">
        <f>IFERROR(VLOOKUP(EX1,$B$16:$AJ$25,$O$13,FALSE),0)</f>
        <v>0</v>
      </c>
      <c r="FC2" s="84">
        <f>IFERROR(VLOOKUP(EX1,$B$16:$AJ$25,$P$13,FALSE),0)</f>
        <v>0</v>
      </c>
      <c r="FD2" s="85">
        <f>IFERROR(VLOOKUP(EX1,$B$16:$AJ$25,$Q$13,FALSE),0)</f>
        <v>0</v>
      </c>
      <c r="FE2" s="83">
        <f>IFERROR(VLOOKUP(FE1,$B$16:$AJ$25,$S$13,FALSE),0)</f>
        <v>0</v>
      </c>
      <c r="FF2" s="84">
        <f>IFERROR(VLOOKUP(FE1,$B$16:$AJ$25,$M$13,FALSE),0)</f>
        <v>0</v>
      </c>
      <c r="FG2" s="84">
        <f>IFERROR(VLOOKUP(FE1,$B$16:$AJ$25,$T$13,FALSE),0)</f>
        <v>0</v>
      </c>
      <c r="FH2" s="84">
        <f>IFERROR(VLOOKUP(FE1,$B$16:$AJ$25,$N$13,FALSE),0)</f>
        <v>0</v>
      </c>
      <c r="FI2" s="84">
        <f>IFERROR(VLOOKUP(FE1,$B$16:$AJ$25,$O$13,FALSE),0)</f>
        <v>0</v>
      </c>
      <c r="FJ2" s="84">
        <f>IFERROR(VLOOKUP(FE1,$B$16:$AJ$25,$P$13,FALSE),0)</f>
        <v>0</v>
      </c>
      <c r="FK2" s="85">
        <f>IFERROR(VLOOKUP(FE1,$B$16:$AJ$25,$Q$13,FALSE),0)</f>
        <v>0</v>
      </c>
      <c r="FL2" s="83">
        <f>IFERROR(VLOOKUP(FL1,$B$16:$AJ$25,$S$13,FALSE),0)</f>
        <v>0</v>
      </c>
      <c r="FM2" s="84">
        <f>IFERROR(VLOOKUP(FL1,$B$16:$AJ$25,$M$13,FALSE),0)</f>
        <v>0</v>
      </c>
      <c r="FN2" s="84">
        <f>IFERROR(VLOOKUP(FL1,$B$16:$AJ$25,$T$13,FALSE),0)</f>
        <v>0</v>
      </c>
      <c r="FO2" s="84">
        <f>IFERROR(VLOOKUP(FL1,$B$16:$AJ$25,$N$13,FALSE),0)</f>
        <v>0</v>
      </c>
      <c r="FP2" s="84">
        <f>IFERROR(VLOOKUP(FL1,$B$16:$AJ$25,$O$13,FALSE),0)</f>
        <v>0</v>
      </c>
      <c r="FQ2" s="84">
        <f>IFERROR(VLOOKUP(FL1,$B$16:$AJ$25,$P$13,FALSE),0)</f>
        <v>0</v>
      </c>
      <c r="FR2" s="85">
        <f>IFERROR(VLOOKUP(FL1,$B$16:$AJ$25,$Q$13,FALSE),0)</f>
        <v>0</v>
      </c>
      <c r="FS2" s="83">
        <f>IFERROR(VLOOKUP(FS1,$B$16:$AJ$25,$S$13,FALSE),0)</f>
        <v>0</v>
      </c>
      <c r="FT2" s="84">
        <f>IFERROR(VLOOKUP(FS1,$B$16:$AJ$25,$M$13,FALSE),0)</f>
        <v>0</v>
      </c>
      <c r="FU2" s="84">
        <f>IFERROR(VLOOKUP(FS1,$B$16:$AJ$25,$T$13,FALSE),0)</f>
        <v>0</v>
      </c>
      <c r="FV2" s="84">
        <f>IFERROR(VLOOKUP(FS1,$B$16:$AJ$25,$N$13,FALSE),0)</f>
        <v>0</v>
      </c>
      <c r="FW2" s="84">
        <f>IFERROR(VLOOKUP(FS1,$B$16:$AJ$25,$O$13,FALSE),0)</f>
        <v>0</v>
      </c>
      <c r="FX2" s="84">
        <f>IFERROR(VLOOKUP(FS1,$B$16:$AJ$25,$P$13,FALSE),0)</f>
        <v>0</v>
      </c>
      <c r="FY2" s="85">
        <f>IFERROR(VLOOKUP(FS1,$B$16:$AJ$25,$Q$13,FALSE),0)</f>
        <v>0</v>
      </c>
      <c r="FZ2" s="83">
        <f>IFERROR(VLOOKUP(FZ1,$B$16:$AJ$25,$S$13,FALSE),0)</f>
        <v>0</v>
      </c>
      <c r="GA2" s="84">
        <f>IFERROR(VLOOKUP(FZ1,$B$16:$AJ$25,$M$13,FALSE),0)</f>
        <v>0</v>
      </c>
      <c r="GB2" s="84">
        <f>IFERROR(VLOOKUP(FZ1,$B$16:$AJ$25,$T$13,FALSE),0)</f>
        <v>0</v>
      </c>
      <c r="GC2" s="84">
        <f>IFERROR(VLOOKUP(FZ1,$B$16:$AJ$25,$N$13,FALSE),0)</f>
        <v>0</v>
      </c>
      <c r="GD2" s="84">
        <f>IFERROR(VLOOKUP(FZ1,$B$16:$AJ$25,$O$13,FALSE),0)</f>
        <v>0</v>
      </c>
      <c r="GE2" s="84">
        <f>IFERROR(VLOOKUP(FZ1,$B$16:$AJ$25,$P$13,FALSE),0)</f>
        <v>0</v>
      </c>
      <c r="GF2" s="85">
        <f>IFERROR(VLOOKUP(FZ1,$B$16:$AJ$25,$Q$13,FALSE),0)</f>
        <v>0</v>
      </c>
      <c r="GG2" s="83">
        <f>IFERROR(VLOOKUP(GG1,$B$16:$AJ$25,$S$13,FALSE),0)</f>
        <v>0</v>
      </c>
      <c r="GH2" s="84">
        <f>IFERROR(VLOOKUP(GG1,$B$16:$AJ$25,$M$13,FALSE),0)</f>
        <v>0</v>
      </c>
      <c r="GI2" s="84">
        <f>IFERROR(VLOOKUP(GG1,$B$16:$AJ$25,$T$13,FALSE),0)</f>
        <v>0</v>
      </c>
      <c r="GJ2" s="84">
        <f>IFERROR(VLOOKUP(GG1,$B$16:$AJ$25,$N$13,FALSE),0)</f>
        <v>0</v>
      </c>
      <c r="GK2" s="84">
        <f>IFERROR(VLOOKUP(GG1,$B$16:$AJ$25,$O$13,FALSE),0)</f>
        <v>0</v>
      </c>
      <c r="GL2" s="84">
        <f>IFERROR(VLOOKUP(GG1,$B$16:$AJ$25,$P$13,FALSE),0)</f>
        <v>0</v>
      </c>
      <c r="GM2" s="85">
        <f>IFERROR(VLOOKUP(GG1,$B$16:$AJ$25,$Q$13,FALSE),0)</f>
        <v>0</v>
      </c>
      <c r="GN2" s="83">
        <f>IFERROR(VLOOKUP(GN1,$B$16:$AJ$25,$S$13,FALSE),0)</f>
        <v>0</v>
      </c>
      <c r="GO2" s="84">
        <f>IFERROR(VLOOKUP(GN1,$B$16:$AJ$25,$M$13,FALSE),0)</f>
        <v>0</v>
      </c>
      <c r="GP2" s="84">
        <f>IFERROR(VLOOKUP(GN1,$B$16:$AJ$25,$T$13,FALSE),0)</f>
        <v>0</v>
      </c>
      <c r="GQ2" s="84">
        <f>IFERROR(VLOOKUP(GN1,$B$16:$AJ$25,$N$13,FALSE),0)</f>
        <v>0</v>
      </c>
      <c r="GR2" s="84">
        <f>IFERROR(VLOOKUP(GN1,$B$16:$AJ$25,$O$13,FALSE),0)</f>
        <v>0</v>
      </c>
      <c r="GS2" s="84">
        <f>IFERROR(VLOOKUP(GN1,$B$16:$AJ$25,$P$13,FALSE),0)</f>
        <v>0</v>
      </c>
      <c r="GT2" s="85">
        <f>IFERROR(VLOOKUP(GN1,$B$16:$AJ$25,$Q$13,FALSE),0)</f>
        <v>0</v>
      </c>
      <c r="GU2" s="83">
        <f>IFERROR(VLOOKUP(GU1,$B$16:$AJ$25,$S$13,FALSE),0)</f>
        <v>0</v>
      </c>
      <c r="GV2" s="84">
        <f>IFERROR(VLOOKUP(GU1,$B$16:$AJ$25,$M$13,FALSE),0)</f>
        <v>0</v>
      </c>
      <c r="GW2" s="84">
        <f>IFERROR(VLOOKUP(GU1,$B$16:$AJ$25,$T$13,FALSE),0)</f>
        <v>0</v>
      </c>
      <c r="GX2" s="84">
        <f>IFERROR(VLOOKUP(GU1,$B$16:$AJ$25,$N$13,FALSE),0)</f>
        <v>0</v>
      </c>
      <c r="GY2" s="84">
        <f>IFERROR(VLOOKUP(GU1,$B$16:$AJ$25,$O$13,FALSE),0)</f>
        <v>0</v>
      </c>
      <c r="GZ2" s="84">
        <f>IFERROR(VLOOKUP(GU1,$B$16:$AJ$25,$P$13,FALSE),0)</f>
        <v>0</v>
      </c>
      <c r="HA2" s="85">
        <f>IFERROR(VLOOKUP(GU1,$B$16:$AJ$25,$Q$13,FALSE),0)</f>
        <v>0</v>
      </c>
      <c r="HB2" s="83">
        <f>IFERROR(VLOOKUP(HB1,$B$16:$AJ$25,$S$13,FALSE),0)</f>
        <v>0</v>
      </c>
      <c r="HC2" s="84">
        <f>IFERROR(VLOOKUP(HB1,$B$16:$AJ$25,$M$13,FALSE),0)</f>
        <v>0</v>
      </c>
      <c r="HD2" s="84">
        <f>IFERROR(VLOOKUP(HB1,$B$16:$AJ$25,$T$13,FALSE),0)</f>
        <v>0</v>
      </c>
      <c r="HE2" s="84">
        <f>IFERROR(VLOOKUP(HB1,$B$16:$AJ$25,$N$13,FALSE),0)</f>
        <v>0</v>
      </c>
      <c r="HF2" s="84">
        <f>IFERROR(VLOOKUP(HB1,$B$16:$AJ$25,$O$13,FALSE),0)</f>
        <v>0</v>
      </c>
      <c r="HG2" s="84">
        <f>IFERROR(VLOOKUP(HB1,$B$16:$AJ$25,$P$13,FALSE),0)</f>
        <v>0</v>
      </c>
      <c r="HH2" s="85">
        <f>IFERROR(VLOOKUP(HB1,$B$16:$AJ$25,$Q$13,FALSE),0)</f>
        <v>0</v>
      </c>
      <c r="HI2" s="83">
        <f>IFERROR(VLOOKUP(HI1,$B$16:$AJ$25,$S$13,FALSE),0)</f>
        <v>0</v>
      </c>
      <c r="HJ2" s="84">
        <f>IFERROR(VLOOKUP(HI1,$B$16:$AJ$25,$M$13,FALSE),0)</f>
        <v>0</v>
      </c>
      <c r="HK2" s="84">
        <f>IFERROR(VLOOKUP(HI1,$B$16:$AJ$25,$T$13,FALSE),0)</f>
        <v>0</v>
      </c>
      <c r="HL2" s="84">
        <f>IFERROR(VLOOKUP(HI1,$B$16:$AJ$25,$N$13,FALSE),0)</f>
        <v>0</v>
      </c>
      <c r="HM2" s="84">
        <f>IFERROR(VLOOKUP(HI1,$B$16:$AJ$25,$O$13,FALSE),0)</f>
        <v>0</v>
      </c>
      <c r="HN2" s="84">
        <f>IFERROR(VLOOKUP(HI1,$B$16:$AJ$25,$P$13,FALSE),0)</f>
        <v>0</v>
      </c>
      <c r="HO2" s="85">
        <f>IFERROR(VLOOKUP(HI1,$B$16:$AJ$25,$Q$13,FALSE),0)</f>
        <v>0</v>
      </c>
      <c r="HP2" s="80"/>
      <c r="HQ2" s="80"/>
    </row>
    <row r="3" spans="1:225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K3" s="1">
        <v>1</v>
      </c>
      <c r="AL3" s="1">
        <f>AK3+1</f>
        <v>2</v>
      </c>
      <c r="AM3" s="1">
        <f t="shared" ref="AM3:CX3" si="0">AL3+1</f>
        <v>3</v>
      </c>
      <c r="AN3" s="1">
        <f t="shared" si="0"/>
        <v>4</v>
      </c>
      <c r="AO3" s="1">
        <f t="shared" si="0"/>
        <v>5</v>
      </c>
      <c r="AP3" s="86">
        <f t="shared" si="0"/>
        <v>6</v>
      </c>
      <c r="AQ3" s="1">
        <f t="shared" si="0"/>
        <v>7</v>
      </c>
      <c r="AR3" s="1">
        <f t="shared" si="0"/>
        <v>8</v>
      </c>
      <c r="AS3" s="1">
        <f t="shared" si="0"/>
        <v>9</v>
      </c>
      <c r="AT3" s="1">
        <f t="shared" si="0"/>
        <v>10</v>
      </c>
      <c r="AU3" s="1">
        <f t="shared" si="0"/>
        <v>11</v>
      </c>
      <c r="AV3" s="87">
        <f t="shared" si="0"/>
        <v>12</v>
      </c>
      <c r="AW3" s="86">
        <f t="shared" si="0"/>
        <v>13</v>
      </c>
      <c r="AX3" s="1">
        <f t="shared" si="0"/>
        <v>14</v>
      </c>
      <c r="AY3" s="1">
        <f t="shared" si="0"/>
        <v>15</v>
      </c>
      <c r="AZ3" s="1">
        <f t="shared" si="0"/>
        <v>16</v>
      </c>
      <c r="BA3" s="1">
        <f t="shared" si="0"/>
        <v>17</v>
      </c>
      <c r="BB3" s="1">
        <f t="shared" si="0"/>
        <v>18</v>
      </c>
      <c r="BC3" s="87">
        <f t="shared" si="0"/>
        <v>19</v>
      </c>
      <c r="BD3" s="86">
        <f t="shared" si="0"/>
        <v>20</v>
      </c>
      <c r="BE3" s="1">
        <f t="shared" si="0"/>
        <v>21</v>
      </c>
      <c r="BF3" s="1">
        <f t="shared" si="0"/>
        <v>22</v>
      </c>
      <c r="BG3" s="1">
        <f t="shared" si="0"/>
        <v>23</v>
      </c>
      <c r="BH3" s="1">
        <f t="shared" si="0"/>
        <v>24</v>
      </c>
      <c r="BI3" s="1">
        <f t="shared" si="0"/>
        <v>25</v>
      </c>
      <c r="BJ3" s="87">
        <f t="shared" si="0"/>
        <v>26</v>
      </c>
      <c r="BK3" s="86">
        <f t="shared" si="0"/>
        <v>27</v>
      </c>
      <c r="BL3" s="1">
        <f t="shared" si="0"/>
        <v>28</v>
      </c>
      <c r="BM3" s="1">
        <f t="shared" si="0"/>
        <v>29</v>
      </c>
      <c r="BN3" s="1">
        <f t="shared" si="0"/>
        <v>30</v>
      </c>
      <c r="BO3" s="1">
        <f t="shared" si="0"/>
        <v>31</v>
      </c>
      <c r="BP3" s="1">
        <f t="shared" si="0"/>
        <v>32</v>
      </c>
      <c r="BQ3" s="87">
        <f t="shared" si="0"/>
        <v>33</v>
      </c>
      <c r="BR3" s="86">
        <f t="shared" si="0"/>
        <v>34</v>
      </c>
      <c r="BS3" s="1">
        <f t="shared" si="0"/>
        <v>35</v>
      </c>
      <c r="BT3" s="1">
        <f t="shared" si="0"/>
        <v>36</v>
      </c>
      <c r="BU3" s="1">
        <f t="shared" si="0"/>
        <v>37</v>
      </c>
      <c r="BV3" s="1">
        <f t="shared" si="0"/>
        <v>38</v>
      </c>
      <c r="BW3" s="1">
        <f t="shared" si="0"/>
        <v>39</v>
      </c>
      <c r="BX3" s="87">
        <f t="shared" si="0"/>
        <v>40</v>
      </c>
      <c r="BY3" s="86">
        <f t="shared" si="0"/>
        <v>41</v>
      </c>
      <c r="BZ3" s="1">
        <f t="shared" si="0"/>
        <v>42</v>
      </c>
      <c r="CA3" s="1">
        <f t="shared" si="0"/>
        <v>43</v>
      </c>
      <c r="CB3" s="1">
        <f t="shared" si="0"/>
        <v>44</v>
      </c>
      <c r="CC3" s="1">
        <f t="shared" si="0"/>
        <v>45</v>
      </c>
      <c r="CD3" s="1">
        <f t="shared" si="0"/>
        <v>46</v>
      </c>
      <c r="CE3" s="87">
        <f t="shared" si="0"/>
        <v>47</v>
      </c>
      <c r="CF3" s="86">
        <f t="shared" si="0"/>
        <v>48</v>
      </c>
      <c r="CG3" s="1">
        <f t="shared" si="0"/>
        <v>49</v>
      </c>
      <c r="CH3" s="1">
        <f t="shared" si="0"/>
        <v>50</v>
      </c>
      <c r="CI3" s="1">
        <f t="shared" si="0"/>
        <v>51</v>
      </c>
      <c r="CJ3" s="1">
        <f t="shared" si="0"/>
        <v>52</v>
      </c>
      <c r="CK3" s="1">
        <f t="shared" si="0"/>
        <v>53</v>
      </c>
      <c r="CL3" s="87">
        <f t="shared" si="0"/>
        <v>54</v>
      </c>
      <c r="CM3" s="86">
        <f t="shared" si="0"/>
        <v>55</v>
      </c>
      <c r="CN3" s="1">
        <f t="shared" si="0"/>
        <v>56</v>
      </c>
      <c r="CO3" s="1">
        <f t="shared" si="0"/>
        <v>57</v>
      </c>
      <c r="CP3" s="1">
        <f t="shared" si="0"/>
        <v>58</v>
      </c>
      <c r="CQ3" s="1">
        <f t="shared" si="0"/>
        <v>59</v>
      </c>
      <c r="CR3" s="1">
        <f t="shared" si="0"/>
        <v>60</v>
      </c>
      <c r="CS3" s="87">
        <f t="shared" si="0"/>
        <v>61</v>
      </c>
      <c r="CT3" s="86">
        <f t="shared" si="0"/>
        <v>62</v>
      </c>
      <c r="CU3" s="1">
        <f t="shared" si="0"/>
        <v>63</v>
      </c>
      <c r="CV3" s="1">
        <f t="shared" si="0"/>
        <v>64</v>
      </c>
      <c r="CW3" s="1">
        <f t="shared" si="0"/>
        <v>65</v>
      </c>
      <c r="CX3" s="1">
        <f t="shared" si="0"/>
        <v>66</v>
      </c>
      <c r="CY3" s="1">
        <f t="shared" ref="CY3:FJ3" si="1">CX3+1</f>
        <v>67</v>
      </c>
      <c r="CZ3" s="87">
        <f t="shared" si="1"/>
        <v>68</v>
      </c>
      <c r="DA3" s="86">
        <f t="shared" si="1"/>
        <v>69</v>
      </c>
      <c r="DB3" s="1">
        <f t="shared" si="1"/>
        <v>70</v>
      </c>
      <c r="DC3" s="1">
        <f t="shared" si="1"/>
        <v>71</v>
      </c>
      <c r="DD3" s="1">
        <f t="shared" si="1"/>
        <v>72</v>
      </c>
      <c r="DE3" s="1">
        <f t="shared" si="1"/>
        <v>73</v>
      </c>
      <c r="DF3" s="1">
        <f t="shared" si="1"/>
        <v>74</v>
      </c>
      <c r="DG3" s="87">
        <f t="shared" si="1"/>
        <v>75</v>
      </c>
      <c r="DH3" s="86">
        <f t="shared" si="1"/>
        <v>76</v>
      </c>
      <c r="DI3" s="1">
        <f t="shared" si="1"/>
        <v>77</v>
      </c>
      <c r="DJ3" s="1">
        <f t="shared" si="1"/>
        <v>78</v>
      </c>
      <c r="DK3" s="1">
        <f t="shared" si="1"/>
        <v>79</v>
      </c>
      <c r="DL3" s="1">
        <f t="shared" si="1"/>
        <v>80</v>
      </c>
      <c r="DM3" s="1">
        <f t="shared" si="1"/>
        <v>81</v>
      </c>
      <c r="DN3" s="87">
        <f t="shared" si="1"/>
        <v>82</v>
      </c>
      <c r="DO3" s="86">
        <f t="shared" si="1"/>
        <v>83</v>
      </c>
      <c r="DP3" s="1">
        <f t="shared" si="1"/>
        <v>84</v>
      </c>
      <c r="DQ3" s="1">
        <f t="shared" si="1"/>
        <v>85</v>
      </c>
      <c r="DR3" s="1">
        <f t="shared" si="1"/>
        <v>86</v>
      </c>
      <c r="DS3" s="1">
        <f t="shared" si="1"/>
        <v>87</v>
      </c>
      <c r="DT3" s="1">
        <f t="shared" si="1"/>
        <v>88</v>
      </c>
      <c r="DU3" s="87">
        <f t="shared" si="1"/>
        <v>89</v>
      </c>
      <c r="DV3" s="86">
        <f t="shared" si="1"/>
        <v>90</v>
      </c>
      <c r="DW3" s="1">
        <f t="shared" si="1"/>
        <v>91</v>
      </c>
      <c r="DX3" s="1">
        <f t="shared" si="1"/>
        <v>92</v>
      </c>
      <c r="DY3" s="1">
        <f t="shared" si="1"/>
        <v>93</v>
      </c>
      <c r="DZ3" s="1">
        <f t="shared" si="1"/>
        <v>94</v>
      </c>
      <c r="EA3" s="1">
        <f t="shared" si="1"/>
        <v>95</v>
      </c>
      <c r="EB3" s="87">
        <f t="shared" si="1"/>
        <v>96</v>
      </c>
      <c r="EC3" s="86">
        <f t="shared" si="1"/>
        <v>97</v>
      </c>
      <c r="ED3" s="1">
        <f t="shared" si="1"/>
        <v>98</v>
      </c>
      <c r="EE3" s="1">
        <f t="shared" si="1"/>
        <v>99</v>
      </c>
      <c r="EF3" s="1">
        <f t="shared" si="1"/>
        <v>100</v>
      </c>
      <c r="EG3" s="1">
        <f t="shared" si="1"/>
        <v>101</v>
      </c>
      <c r="EH3" s="1">
        <f t="shared" si="1"/>
        <v>102</v>
      </c>
      <c r="EI3" s="87">
        <f t="shared" si="1"/>
        <v>103</v>
      </c>
      <c r="EJ3" s="86">
        <f t="shared" si="1"/>
        <v>104</v>
      </c>
      <c r="EK3" s="1">
        <f t="shared" si="1"/>
        <v>105</v>
      </c>
      <c r="EL3" s="1">
        <f t="shared" si="1"/>
        <v>106</v>
      </c>
      <c r="EM3" s="1">
        <f t="shared" si="1"/>
        <v>107</v>
      </c>
      <c r="EN3" s="1">
        <f t="shared" si="1"/>
        <v>108</v>
      </c>
      <c r="EO3" s="1">
        <f t="shared" si="1"/>
        <v>109</v>
      </c>
      <c r="EP3" s="87">
        <f t="shared" si="1"/>
        <v>110</v>
      </c>
      <c r="EQ3" s="86">
        <f t="shared" si="1"/>
        <v>111</v>
      </c>
      <c r="ER3" s="1">
        <f t="shared" si="1"/>
        <v>112</v>
      </c>
      <c r="ES3" s="1">
        <f t="shared" si="1"/>
        <v>113</v>
      </c>
      <c r="ET3" s="1">
        <f t="shared" si="1"/>
        <v>114</v>
      </c>
      <c r="EU3" s="1">
        <f t="shared" si="1"/>
        <v>115</v>
      </c>
      <c r="EV3" s="1">
        <f t="shared" si="1"/>
        <v>116</v>
      </c>
      <c r="EW3" s="87">
        <f t="shared" si="1"/>
        <v>117</v>
      </c>
      <c r="EX3" s="86">
        <f t="shared" si="1"/>
        <v>118</v>
      </c>
      <c r="EY3" s="1">
        <f t="shared" si="1"/>
        <v>119</v>
      </c>
      <c r="EZ3" s="1">
        <f t="shared" si="1"/>
        <v>120</v>
      </c>
      <c r="FA3" s="1">
        <f t="shared" si="1"/>
        <v>121</v>
      </c>
      <c r="FB3" s="1">
        <f t="shared" si="1"/>
        <v>122</v>
      </c>
      <c r="FC3" s="1">
        <f t="shared" si="1"/>
        <v>123</v>
      </c>
      <c r="FD3" s="87">
        <f t="shared" si="1"/>
        <v>124</v>
      </c>
      <c r="FE3" s="86">
        <f t="shared" si="1"/>
        <v>125</v>
      </c>
      <c r="FF3" s="1">
        <f t="shared" si="1"/>
        <v>126</v>
      </c>
      <c r="FG3" s="1">
        <f t="shared" si="1"/>
        <v>127</v>
      </c>
      <c r="FH3" s="1">
        <f t="shared" si="1"/>
        <v>128</v>
      </c>
      <c r="FI3" s="1">
        <f t="shared" si="1"/>
        <v>129</v>
      </c>
      <c r="FJ3" s="1">
        <f t="shared" si="1"/>
        <v>130</v>
      </c>
      <c r="FK3" s="87">
        <f t="shared" ref="FK3:HO3" si="2">FJ3+1</f>
        <v>131</v>
      </c>
      <c r="FL3" s="86">
        <f t="shared" si="2"/>
        <v>132</v>
      </c>
      <c r="FM3" s="1">
        <f t="shared" si="2"/>
        <v>133</v>
      </c>
      <c r="FN3" s="1">
        <f t="shared" si="2"/>
        <v>134</v>
      </c>
      <c r="FO3" s="1">
        <f t="shared" si="2"/>
        <v>135</v>
      </c>
      <c r="FP3" s="1">
        <f t="shared" si="2"/>
        <v>136</v>
      </c>
      <c r="FQ3" s="1">
        <f t="shared" si="2"/>
        <v>137</v>
      </c>
      <c r="FR3" s="87">
        <f t="shared" si="2"/>
        <v>138</v>
      </c>
      <c r="FS3" s="86">
        <f t="shared" si="2"/>
        <v>139</v>
      </c>
      <c r="FT3" s="1">
        <f t="shared" si="2"/>
        <v>140</v>
      </c>
      <c r="FU3" s="1">
        <f t="shared" si="2"/>
        <v>141</v>
      </c>
      <c r="FV3" s="1">
        <f t="shared" si="2"/>
        <v>142</v>
      </c>
      <c r="FW3" s="1">
        <f t="shared" si="2"/>
        <v>143</v>
      </c>
      <c r="FX3" s="1">
        <f t="shared" si="2"/>
        <v>144</v>
      </c>
      <c r="FY3" s="87">
        <f t="shared" si="2"/>
        <v>145</v>
      </c>
      <c r="FZ3" s="86">
        <f t="shared" si="2"/>
        <v>146</v>
      </c>
      <c r="GA3" s="1">
        <f t="shared" si="2"/>
        <v>147</v>
      </c>
      <c r="GB3" s="1">
        <f t="shared" si="2"/>
        <v>148</v>
      </c>
      <c r="GC3" s="1">
        <f t="shared" si="2"/>
        <v>149</v>
      </c>
      <c r="GD3" s="1">
        <f t="shared" si="2"/>
        <v>150</v>
      </c>
      <c r="GE3" s="1">
        <f t="shared" si="2"/>
        <v>151</v>
      </c>
      <c r="GF3" s="87">
        <f t="shared" si="2"/>
        <v>152</v>
      </c>
      <c r="GG3" s="86">
        <f t="shared" si="2"/>
        <v>153</v>
      </c>
      <c r="GH3" s="1">
        <f t="shared" si="2"/>
        <v>154</v>
      </c>
      <c r="GI3" s="1">
        <f t="shared" si="2"/>
        <v>155</v>
      </c>
      <c r="GJ3" s="1">
        <f t="shared" si="2"/>
        <v>156</v>
      </c>
      <c r="GK3" s="1">
        <f t="shared" si="2"/>
        <v>157</v>
      </c>
      <c r="GL3" s="1">
        <f t="shared" si="2"/>
        <v>158</v>
      </c>
      <c r="GM3" s="87">
        <f t="shared" si="2"/>
        <v>159</v>
      </c>
      <c r="GN3" s="86">
        <f t="shared" si="2"/>
        <v>160</v>
      </c>
      <c r="GO3" s="1">
        <f t="shared" si="2"/>
        <v>161</v>
      </c>
      <c r="GP3" s="1">
        <f t="shared" si="2"/>
        <v>162</v>
      </c>
      <c r="GQ3" s="1">
        <f t="shared" si="2"/>
        <v>163</v>
      </c>
      <c r="GR3" s="1">
        <f t="shared" si="2"/>
        <v>164</v>
      </c>
      <c r="GS3" s="1">
        <f t="shared" si="2"/>
        <v>165</v>
      </c>
      <c r="GT3" s="87">
        <f t="shared" si="2"/>
        <v>166</v>
      </c>
      <c r="GU3" s="86">
        <f t="shared" si="2"/>
        <v>167</v>
      </c>
      <c r="GV3" s="1">
        <f t="shared" si="2"/>
        <v>168</v>
      </c>
      <c r="GW3" s="1">
        <f t="shared" si="2"/>
        <v>169</v>
      </c>
      <c r="GX3" s="1">
        <f t="shared" si="2"/>
        <v>170</v>
      </c>
      <c r="GY3" s="1">
        <f t="shared" si="2"/>
        <v>171</v>
      </c>
      <c r="GZ3" s="1">
        <f t="shared" si="2"/>
        <v>172</v>
      </c>
      <c r="HA3" s="87">
        <f t="shared" si="2"/>
        <v>173</v>
      </c>
      <c r="HB3" s="86">
        <f t="shared" si="2"/>
        <v>174</v>
      </c>
      <c r="HC3" s="1">
        <f t="shared" si="2"/>
        <v>175</v>
      </c>
      <c r="HD3" s="1">
        <f t="shared" si="2"/>
        <v>176</v>
      </c>
      <c r="HE3" s="1">
        <f t="shared" si="2"/>
        <v>177</v>
      </c>
      <c r="HF3" s="1">
        <f t="shared" si="2"/>
        <v>178</v>
      </c>
      <c r="HG3" s="1">
        <f t="shared" si="2"/>
        <v>179</v>
      </c>
      <c r="HH3" s="87">
        <f t="shared" si="2"/>
        <v>180</v>
      </c>
      <c r="HI3" s="86">
        <f t="shared" si="2"/>
        <v>181</v>
      </c>
      <c r="HJ3" s="1">
        <f t="shared" si="2"/>
        <v>182</v>
      </c>
      <c r="HK3" s="1">
        <f t="shared" si="2"/>
        <v>183</v>
      </c>
      <c r="HL3" s="1">
        <f t="shared" si="2"/>
        <v>184</v>
      </c>
      <c r="HM3" s="1">
        <f t="shared" si="2"/>
        <v>185</v>
      </c>
      <c r="HN3" s="1">
        <f t="shared" si="2"/>
        <v>186</v>
      </c>
      <c r="HO3" s="87">
        <f t="shared" si="2"/>
        <v>187</v>
      </c>
    </row>
    <row r="4" spans="1:225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K4" s="80"/>
      <c r="AP4" s="371" t="s">
        <v>189</v>
      </c>
      <c r="AQ4" s="373" t="s">
        <v>191</v>
      </c>
      <c r="AR4" s="373" t="s">
        <v>192</v>
      </c>
      <c r="AS4" s="373" t="s">
        <v>193</v>
      </c>
      <c r="AT4" s="373" t="s">
        <v>194</v>
      </c>
      <c r="AU4" s="373" t="s">
        <v>13</v>
      </c>
      <c r="AV4" s="387" t="s">
        <v>14</v>
      </c>
      <c r="AW4" s="371" t="s">
        <v>189</v>
      </c>
      <c r="AX4" s="373" t="s">
        <v>191</v>
      </c>
      <c r="AY4" s="373" t="s">
        <v>192</v>
      </c>
      <c r="AZ4" s="373" t="s">
        <v>193</v>
      </c>
      <c r="BA4" s="373" t="s">
        <v>194</v>
      </c>
      <c r="BB4" s="373" t="s">
        <v>13</v>
      </c>
      <c r="BC4" s="387" t="s">
        <v>14</v>
      </c>
      <c r="BD4" s="371" t="s">
        <v>189</v>
      </c>
      <c r="BE4" s="373" t="s">
        <v>191</v>
      </c>
      <c r="BF4" s="373" t="s">
        <v>192</v>
      </c>
      <c r="BG4" s="373" t="s">
        <v>193</v>
      </c>
      <c r="BH4" s="373" t="s">
        <v>194</v>
      </c>
      <c r="BI4" s="373" t="s">
        <v>13</v>
      </c>
      <c r="BJ4" s="387" t="s">
        <v>14</v>
      </c>
      <c r="BK4" s="371" t="s">
        <v>189</v>
      </c>
      <c r="BL4" s="373" t="s">
        <v>191</v>
      </c>
      <c r="BM4" s="373" t="s">
        <v>192</v>
      </c>
      <c r="BN4" s="373" t="s">
        <v>193</v>
      </c>
      <c r="BO4" s="373" t="s">
        <v>194</v>
      </c>
      <c r="BP4" s="373" t="s">
        <v>13</v>
      </c>
      <c r="BQ4" s="387" t="s">
        <v>14</v>
      </c>
      <c r="BR4" s="371" t="s">
        <v>189</v>
      </c>
      <c r="BS4" s="373" t="s">
        <v>191</v>
      </c>
      <c r="BT4" s="373" t="s">
        <v>192</v>
      </c>
      <c r="BU4" s="373" t="s">
        <v>193</v>
      </c>
      <c r="BV4" s="373" t="s">
        <v>194</v>
      </c>
      <c r="BW4" s="373" t="s">
        <v>13</v>
      </c>
      <c r="BX4" s="387" t="s">
        <v>14</v>
      </c>
      <c r="BY4" s="371" t="s">
        <v>189</v>
      </c>
      <c r="BZ4" s="373" t="s">
        <v>191</v>
      </c>
      <c r="CA4" s="373" t="s">
        <v>192</v>
      </c>
      <c r="CB4" s="373" t="s">
        <v>193</v>
      </c>
      <c r="CC4" s="373" t="s">
        <v>194</v>
      </c>
      <c r="CD4" s="373" t="s">
        <v>13</v>
      </c>
      <c r="CE4" s="387" t="s">
        <v>14</v>
      </c>
      <c r="CF4" s="371" t="s">
        <v>189</v>
      </c>
      <c r="CG4" s="373" t="s">
        <v>191</v>
      </c>
      <c r="CH4" s="373" t="s">
        <v>192</v>
      </c>
      <c r="CI4" s="373" t="s">
        <v>193</v>
      </c>
      <c r="CJ4" s="373" t="s">
        <v>194</v>
      </c>
      <c r="CK4" s="373" t="s">
        <v>13</v>
      </c>
      <c r="CL4" s="387" t="s">
        <v>14</v>
      </c>
      <c r="CM4" s="371" t="s">
        <v>189</v>
      </c>
      <c r="CN4" s="373" t="s">
        <v>191</v>
      </c>
      <c r="CO4" s="373" t="s">
        <v>192</v>
      </c>
      <c r="CP4" s="373" t="s">
        <v>193</v>
      </c>
      <c r="CQ4" s="373" t="s">
        <v>194</v>
      </c>
      <c r="CR4" s="373" t="s">
        <v>13</v>
      </c>
      <c r="CS4" s="387" t="s">
        <v>14</v>
      </c>
      <c r="CT4" s="371" t="s">
        <v>189</v>
      </c>
      <c r="CU4" s="373" t="s">
        <v>191</v>
      </c>
      <c r="CV4" s="373" t="s">
        <v>192</v>
      </c>
      <c r="CW4" s="373" t="s">
        <v>193</v>
      </c>
      <c r="CX4" s="373" t="s">
        <v>194</v>
      </c>
      <c r="CY4" s="373" t="s">
        <v>13</v>
      </c>
      <c r="CZ4" s="387" t="s">
        <v>14</v>
      </c>
      <c r="DA4" s="371" t="s">
        <v>189</v>
      </c>
      <c r="DB4" s="373" t="s">
        <v>191</v>
      </c>
      <c r="DC4" s="373" t="s">
        <v>192</v>
      </c>
      <c r="DD4" s="373" t="s">
        <v>193</v>
      </c>
      <c r="DE4" s="373" t="s">
        <v>194</v>
      </c>
      <c r="DF4" s="373" t="s">
        <v>13</v>
      </c>
      <c r="DG4" s="387" t="s">
        <v>14</v>
      </c>
      <c r="DH4" s="371" t="s">
        <v>189</v>
      </c>
      <c r="DI4" s="373" t="s">
        <v>191</v>
      </c>
      <c r="DJ4" s="373" t="s">
        <v>192</v>
      </c>
      <c r="DK4" s="373" t="s">
        <v>193</v>
      </c>
      <c r="DL4" s="373" t="s">
        <v>194</v>
      </c>
      <c r="DM4" s="373" t="s">
        <v>13</v>
      </c>
      <c r="DN4" s="387" t="s">
        <v>14</v>
      </c>
      <c r="DO4" s="371" t="s">
        <v>189</v>
      </c>
      <c r="DP4" s="373" t="s">
        <v>191</v>
      </c>
      <c r="DQ4" s="373" t="s">
        <v>192</v>
      </c>
      <c r="DR4" s="373" t="s">
        <v>193</v>
      </c>
      <c r="DS4" s="373" t="s">
        <v>194</v>
      </c>
      <c r="DT4" s="373" t="s">
        <v>13</v>
      </c>
      <c r="DU4" s="387" t="s">
        <v>14</v>
      </c>
      <c r="DV4" s="371" t="s">
        <v>189</v>
      </c>
      <c r="DW4" s="373" t="s">
        <v>191</v>
      </c>
      <c r="DX4" s="373" t="s">
        <v>192</v>
      </c>
      <c r="DY4" s="373" t="s">
        <v>193</v>
      </c>
      <c r="DZ4" s="373" t="s">
        <v>194</v>
      </c>
      <c r="EA4" s="373" t="s">
        <v>13</v>
      </c>
      <c r="EB4" s="387" t="s">
        <v>14</v>
      </c>
      <c r="EC4" s="371" t="s">
        <v>189</v>
      </c>
      <c r="ED4" s="373" t="s">
        <v>191</v>
      </c>
      <c r="EE4" s="373" t="s">
        <v>192</v>
      </c>
      <c r="EF4" s="373" t="s">
        <v>193</v>
      </c>
      <c r="EG4" s="373" t="s">
        <v>194</v>
      </c>
      <c r="EH4" s="373" t="s">
        <v>13</v>
      </c>
      <c r="EI4" s="387" t="s">
        <v>14</v>
      </c>
      <c r="EJ4" s="371" t="s">
        <v>189</v>
      </c>
      <c r="EK4" s="373" t="s">
        <v>191</v>
      </c>
      <c r="EL4" s="373" t="s">
        <v>192</v>
      </c>
      <c r="EM4" s="373" t="s">
        <v>193</v>
      </c>
      <c r="EN4" s="373" t="s">
        <v>194</v>
      </c>
      <c r="EO4" s="373" t="s">
        <v>13</v>
      </c>
      <c r="EP4" s="387" t="s">
        <v>14</v>
      </c>
      <c r="EQ4" s="371" t="s">
        <v>189</v>
      </c>
      <c r="ER4" s="373" t="s">
        <v>191</v>
      </c>
      <c r="ES4" s="373" t="s">
        <v>192</v>
      </c>
      <c r="ET4" s="373" t="s">
        <v>193</v>
      </c>
      <c r="EU4" s="373" t="s">
        <v>194</v>
      </c>
      <c r="EV4" s="373" t="s">
        <v>13</v>
      </c>
      <c r="EW4" s="387" t="s">
        <v>14</v>
      </c>
      <c r="EX4" s="371" t="s">
        <v>189</v>
      </c>
      <c r="EY4" s="373" t="s">
        <v>191</v>
      </c>
      <c r="EZ4" s="373" t="s">
        <v>192</v>
      </c>
      <c r="FA4" s="373" t="s">
        <v>193</v>
      </c>
      <c r="FB4" s="373" t="s">
        <v>194</v>
      </c>
      <c r="FC4" s="373" t="s">
        <v>13</v>
      </c>
      <c r="FD4" s="387" t="s">
        <v>14</v>
      </c>
      <c r="FE4" s="371" t="s">
        <v>189</v>
      </c>
      <c r="FF4" s="373" t="s">
        <v>191</v>
      </c>
      <c r="FG4" s="373" t="s">
        <v>192</v>
      </c>
      <c r="FH4" s="373" t="s">
        <v>193</v>
      </c>
      <c r="FI4" s="373" t="s">
        <v>194</v>
      </c>
      <c r="FJ4" s="373" t="s">
        <v>13</v>
      </c>
      <c r="FK4" s="387" t="s">
        <v>14</v>
      </c>
      <c r="FL4" s="371" t="s">
        <v>189</v>
      </c>
      <c r="FM4" s="373" t="s">
        <v>191</v>
      </c>
      <c r="FN4" s="373" t="s">
        <v>192</v>
      </c>
      <c r="FO4" s="373" t="s">
        <v>193</v>
      </c>
      <c r="FP4" s="373" t="s">
        <v>194</v>
      </c>
      <c r="FQ4" s="373" t="s">
        <v>13</v>
      </c>
      <c r="FR4" s="387" t="s">
        <v>14</v>
      </c>
      <c r="FS4" s="371" t="s">
        <v>189</v>
      </c>
      <c r="FT4" s="373" t="s">
        <v>191</v>
      </c>
      <c r="FU4" s="373" t="s">
        <v>192</v>
      </c>
      <c r="FV4" s="373" t="s">
        <v>193</v>
      </c>
      <c r="FW4" s="373" t="s">
        <v>194</v>
      </c>
      <c r="FX4" s="373" t="s">
        <v>13</v>
      </c>
      <c r="FY4" s="387" t="s">
        <v>14</v>
      </c>
      <c r="FZ4" s="371" t="s">
        <v>189</v>
      </c>
      <c r="GA4" s="373" t="s">
        <v>191</v>
      </c>
      <c r="GB4" s="373" t="s">
        <v>192</v>
      </c>
      <c r="GC4" s="373" t="s">
        <v>193</v>
      </c>
      <c r="GD4" s="373" t="s">
        <v>194</v>
      </c>
      <c r="GE4" s="373" t="s">
        <v>13</v>
      </c>
      <c r="GF4" s="387" t="s">
        <v>14</v>
      </c>
      <c r="GG4" s="371" t="s">
        <v>189</v>
      </c>
      <c r="GH4" s="373" t="s">
        <v>191</v>
      </c>
      <c r="GI4" s="373" t="s">
        <v>192</v>
      </c>
      <c r="GJ4" s="373" t="s">
        <v>193</v>
      </c>
      <c r="GK4" s="373" t="s">
        <v>194</v>
      </c>
      <c r="GL4" s="373" t="s">
        <v>13</v>
      </c>
      <c r="GM4" s="387" t="s">
        <v>14</v>
      </c>
      <c r="GN4" s="371" t="s">
        <v>189</v>
      </c>
      <c r="GO4" s="373" t="s">
        <v>191</v>
      </c>
      <c r="GP4" s="373" t="s">
        <v>192</v>
      </c>
      <c r="GQ4" s="373" t="s">
        <v>193</v>
      </c>
      <c r="GR4" s="373" t="s">
        <v>194</v>
      </c>
      <c r="GS4" s="373" t="s">
        <v>13</v>
      </c>
      <c r="GT4" s="387" t="s">
        <v>14</v>
      </c>
      <c r="GU4" s="371" t="s">
        <v>189</v>
      </c>
      <c r="GV4" s="373" t="s">
        <v>191</v>
      </c>
      <c r="GW4" s="373" t="s">
        <v>192</v>
      </c>
      <c r="GX4" s="373" t="s">
        <v>193</v>
      </c>
      <c r="GY4" s="373" t="s">
        <v>194</v>
      </c>
      <c r="GZ4" s="373" t="s">
        <v>13</v>
      </c>
      <c r="HA4" s="387" t="s">
        <v>14</v>
      </c>
      <c r="HB4" s="371" t="s">
        <v>189</v>
      </c>
      <c r="HC4" s="373" t="s">
        <v>191</v>
      </c>
      <c r="HD4" s="373" t="s">
        <v>192</v>
      </c>
      <c r="HE4" s="373" t="s">
        <v>193</v>
      </c>
      <c r="HF4" s="373" t="s">
        <v>194</v>
      </c>
      <c r="HG4" s="373" t="s">
        <v>13</v>
      </c>
      <c r="HH4" s="387" t="s">
        <v>14</v>
      </c>
      <c r="HI4" s="371" t="s">
        <v>189</v>
      </c>
      <c r="HJ4" s="373" t="s">
        <v>191</v>
      </c>
      <c r="HK4" s="373" t="s">
        <v>192</v>
      </c>
      <c r="HL4" s="373" t="s">
        <v>193</v>
      </c>
      <c r="HM4" s="373" t="s">
        <v>194</v>
      </c>
      <c r="HN4" s="373" t="s">
        <v>13</v>
      </c>
      <c r="HO4" s="387" t="s">
        <v>14</v>
      </c>
    </row>
    <row r="5" spans="1:225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P5" s="371"/>
      <c r="AQ5" s="373"/>
      <c r="AR5" s="373"/>
      <c r="AS5" s="373"/>
      <c r="AT5" s="373"/>
      <c r="AU5" s="373"/>
      <c r="AV5" s="387"/>
      <c r="AW5" s="371"/>
      <c r="AX5" s="373"/>
      <c r="AY5" s="373"/>
      <c r="AZ5" s="373"/>
      <c r="BA5" s="373"/>
      <c r="BB5" s="373"/>
      <c r="BC5" s="387"/>
      <c r="BD5" s="371"/>
      <c r="BE5" s="373"/>
      <c r="BF5" s="373"/>
      <c r="BG5" s="373"/>
      <c r="BH5" s="373"/>
      <c r="BI5" s="373"/>
      <c r="BJ5" s="387"/>
      <c r="BK5" s="371"/>
      <c r="BL5" s="373"/>
      <c r="BM5" s="373"/>
      <c r="BN5" s="373"/>
      <c r="BO5" s="373"/>
      <c r="BP5" s="373"/>
      <c r="BQ5" s="387"/>
      <c r="BR5" s="371"/>
      <c r="BS5" s="373"/>
      <c r="BT5" s="373"/>
      <c r="BU5" s="373"/>
      <c r="BV5" s="373"/>
      <c r="BW5" s="373"/>
      <c r="BX5" s="387"/>
      <c r="BY5" s="371"/>
      <c r="BZ5" s="373"/>
      <c r="CA5" s="373"/>
      <c r="CB5" s="373"/>
      <c r="CC5" s="373"/>
      <c r="CD5" s="373"/>
      <c r="CE5" s="387"/>
      <c r="CF5" s="371"/>
      <c r="CG5" s="373"/>
      <c r="CH5" s="373"/>
      <c r="CI5" s="373"/>
      <c r="CJ5" s="373"/>
      <c r="CK5" s="373"/>
      <c r="CL5" s="387"/>
      <c r="CM5" s="371"/>
      <c r="CN5" s="373"/>
      <c r="CO5" s="373"/>
      <c r="CP5" s="373"/>
      <c r="CQ5" s="373"/>
      <c r="CR5" s="373"/>
      <c r="CS5" s="387"/>
      <c r="CT5" s="371"/>
      <c r="CU5" s="373"/>
      <c r="CV5" s="373"/>
      <c r="CW5" s="373"/>
      <c r="CX5" s="373"/>
      <c r="CY5" s="373"/>
      <c r="CZ5" s="387"/>
      <c r="DA5" s="371"/>
      <c r="DB5" s="373"/>
      <c r="DC5" s="373"/>
      <c r="DD5" s="373"/>
      <c r="DE5" s="373"/>
      <c r="DF5" s="373"/>
      <c r="DG5" s="387"/>
      <c r="DH5" s="371"/>
      <c r="DI5" s="373"/>
      <c r="DJ5" s="373"/>
      <c r="DK5" s="373"/>
      <c r="DL5" s="373"/>
      <c r="DM5" s="373"/>
      <c r="DN5" s="387"/>
      <c r="DO5" s="371"/>
      <c r="DP5" s="373"/>
      <c r="DQ5" s="373"/>
      <c r="DR5" s="373"/>
      <c r="DS5" s="373"/>
      <c r="DT5" s="373"/>
      <c r="DU5" s="387"/>
      <c r="DV5" s="371"/>
      <c r="DW5" s="373"/>
      <c r="DX5" s="373"/>
      <c r="DY5" s="373"/>
      <c r="DZ5" s="373"/>
      <c r="EA5" s="373"/>
      <c r="EB5" s="387"/>
      <c r="EC5" s="371"/>
      <c r="ED5" s="373"/>
      <c r="EE5" s="373"/>
      <c r="EF5" s="373"/>
      <c r="EG5" s="373"/>
      <c r="EH5" s="373"/>
      <c r="EI5" s="387"/>
      <c r="EJ5" s="371"/>
      <c r="EK5" s="373"/>
      <c r="EL5" s="373"/>
      <c r="EM5" s="373"/>
      <c r="EN5" s="373"/>
      <c r="EO5" s="373"/>
      <c r="EP5" s="387"/>
      <c r="EQ5" s="371"/>
      <c r="ER5" s="373"/>
      <c r="ES5" s="373"/>
      <c r="ET5" s="373"/>
      <c r="EU5" s="373"/>
      <c r="EV5" s="373"/>
      <c r="EW5" s="387"/>
      <c r="EX5" s="371"/>
      <c r="EY5" s="373"/>
      <c r="EZ5" s="373"/>
      <c r="FA5" s="373"/>
      <c r="FB5" s="373"/>
      <c r="FC5" s="373"/>
      <c r="FD5" s="387"/>
      <c r="FE5" s="371"/>
      <c r="FF5" s="373"/>
      <c r="FG5" s="373"/>
      <c r="FH5" s="373"/>
      <c r="FI5" s="373"/>
      <c r="FJ5" s="373"/>
      <c r="FK5" s="387"/>
      <c r="FL5" s="371"/>
      <c r="FM5" s="373"/>
      <c r="FN5" s="373"/>
      <c r="FO5" s="373"/>
      <c r="FP5" s="373"/>
      <c r="FQ5" s="373"/>
      <c r="FR5" s="387"/>
      <c r="FS5" s="371"/>
      <c r="FT5" s="373"/>
      <c r="FU5" s="373"/>
      <c r="FV5" s="373"/>
      <c r="FW5" s="373"/>
      <c r="FX5" s="373"/>
      <c r="FY5" s="387"/>
      <c r="FZ5" s="371"/>
      <c r="GA5" s="373"/>
      <c r="GB5" s="373"/>
      <c r="GC5" s="373"/>
      <c r="GD5" s="373"/>
      <c r="GE5" s="373"/>
      <c r="GF5" s="387"/>
      <c r="GG5" s="371"/>
      <c r="GH5" s="373"/>
      <c r="GI5" s="373"/>
      <c r="GJ5" s="373"/>
      <c r="GK5" s="373"/>
      <c r="GL5" s="373"/>
      <c r="GM5" s="387"/>
      <c r="GN5" s="371"/>
      <c r="GO5" s="373"/>
      <c r="GP5" s="373"/>
      <c r="GQ5" s="373"/>
      <c r="GR5" s="373"/>
      <c r="GS5" s="373"/>
      <c r="GT5" s="387"/>
      <c r="GU5" s="371"/>
      <c r="GV5" s="373"/>
      <c r="GW5" s="373"/>
      <c r="GX5" s="373"/>
      <c r="GY5" s="373"/>
      <c r="GZ5" s="373"/>
      <c r="HA5" s="387"/>
      <c r="HB5" s="371"/>
      <c r="HC5" s="373"/>
      <c r="HD5" s="373"/>
      <c r="HE5" s="373"/>
      <c r="HF5" s="373"/>
      <c r="HG5" s="373"/>
      <c r="HH5" s="387"/>
      <c r="HI5" s="371"/>
      <c r="HJ5" s="373"/>
      <c r="HK5" s="373"/>
      <c r="HL5" s="373"/>
      <c r="HM5" s="373"/>
      <c r="HN5" s="373"/>
      <c r="HO5" s="387"/>
    </row>
    <row r="6" spans="1:225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P6" s="372"/>
      <c r="AQ6" s="374"/>
      <c r="AR6" s="374"/>
      <c r="AS6" s="374"/>
      <c r="AT6" s="374"/>
      <c r="AU6" s="374"/>
      <c r="AV6" s="388"/>
      <c r="AW6" s="372"/>
      <c r="AX6" s="374"/>
      <c r="AY6" s="374"/>
      <c r="AZ6" s="374"/>
      <c r="BA6" s="374"/>
      <c r="BB6" s="374"/>
      <c r="BC6" s="388"/>
      <c r="BD6" s="372"/>
      <c r="BE6" s="374"/>
      <c r="BF6" s="374"/>
      <c r="BG6" s="374"/>
      <c r="BH6" s="374"/>
      <c r="BI6" s="374"/>
      <c r="BJ6" s="388"/>
      <c r="BK6" s="372"/>
      <c r="BL6" s="374"/>
      <c r="BM6" s="374"/>
      <c r="BN6" s="374"/>
      <c r="BO6" s="374"/>
      <c r="BP6" s="374"/>
      <c r="BQ6" s="388"/>
      <c r="BR6" s="372"/>
      <c r="BS6" s="374"/>
      <c r="BT6" s="374"/>
      <c r="BU6" s="374"/>
      <c r="BV6" s="374"/>
      <c r="BW6" s="374"/>
      <c r="BX6" s="388"/>
      <c r="BY6" s="372"/>
      <c r="BZ6" s="374"/>
      <c r="CA6" s="374"/>
      <c r="CB6" s="374"/>
      <c r="CC6" s="374"/>
      <c r="CD6" s="374"/>
      <c r="CE6" s="388"/>
      <c r="CF6" s="372"/>
      <c r="CG6" s="374"/>
      <c r="CH6" s="374"/>
      <c r="CI6" s="374"/>
      <c r="CJ6" s="374"/>
      <c r="CK6" s="374"/>
      <c r="CL6" s="388"/>
      <c r="CM6" s="372"/>
      <c r="CN6" s="374"/>
      <c r="CO6" s="374"/>
      <c r="CP6" s="374"/>
      <c r="CQ6" s="374"/>
      <c r="CR6" s="374"/>
      <c r="CS6" s="388"/>
      <c r="CT6" s="372"/>
      <c r="CU6" s="374"/>
      <c r="CV6" s="374"/>
      <c r="CW6" s="374"/>
      <c r="CX6" s="374"/>
      <c r="CY6" s="374"/>
      <c r="CZ6" s="388"/>
      <c r="DA6" s="372"/>
      <c r="DB6" s="374"/>
      <c r="DC6" s="374"/>
      <c r="DD6" s="374"/>
      <c r="DE6" s="374"/>
      <c r="DF6" s="374"/>
      <c r="DG6" s="388"/>
      <c r="DH6" s="372"/>
      <c r="DI6" s="374"/>
      <c r="DJ6" s="374"/>
      <c r="DK6" s="374"/>
      <c r="DL6" s="374"/>
      <c r="DM6" s="374"/>
      <c r="DN6" s="388"/>
      <c r="DO6" s="372"/>
      <c r="DP6" s="374"/>
      <c r="DQ6" s="374"/>
      <c r="DR6" s="374"/>
      <c r="DS6" s="374"/>
      <c r="DT6" s="374"/>
      <c r="DU6" s="388"/>
      <c r="DV6" s="372"/>
      <c r="DW6" s="374"/>
      <c r="DX6" s="374"/>
      <c r="DY6" s="374"/>
      <c r="DZ6" s="374"/>
      <c r="EA6" s="374"/>
      <c r="EB6" s="388"/>
      <c r="EC6" s="372"/>
      <c r="ED6" s="374"/>
      <c r="EE6" s="374"/>
      <c r="EF6" s="374"/>
      <c r="EG6" s="374"/>
      <c r="EH6" s="374"/>
      <c r="EI6" s="388"/>
      <c r="EJ6" s="372"/>
      <c r="EK6" s="374"/>
      <c r="EL6" s="374"/>
      <c r="EM6" s="374"/>
      <c r="EN6" s="374"/>
      <c r="EO6" s="374"/>
      <c r="EP6" s="388"/>
      <c r="EQ6" s="372"/>
      <c r="ER6" s="374"/>
      <c r="ES6" s="374"/>
      <c r="ET6" s="374"/>
      <c r="EU6" s="374"/>
      <c r="EV6" s="374"/>
      <c r="EW6" s="388"/>
      <c r="EX6" s="372"/>
      <c r="EY6" s="374"/>
      <c r="EZ6" s="374"/>
      <c r="FA6" s="374"/>
      <c r="FB6" s="374"/>
      <c r="FC6" s="374"/>
      <c r="FD6" s="388"/>
      <c r="FE6" s="372"/>
      <c r="FF6" s="374"/>
      <c r="FG6" s="374"/>
      <c r="FH6" s="374"/>
      <c r="FI6" s="374"/>
      <c r="FJ6" s="374"/>
      <c r="FK6" s="388"/>
      <c r="FL6" s="372"/>
      <c r="FM6" s="374"/>
      <c r="FN6" s="374"/>
      <c r="FO6" s="374"/>
      <c r="FP6" s="374"/>
      <c r="FQ6" s="374"/>
      <c r="FR6" s="388"/>
      <c r="FS6" s="372"/>
      <c r="FT6" s="374"/>
      <c r="FU6" s="374"/>
      <c r="FV6" s="374"/>
      <c r="FW6" s="374"/>
      <c r="FX6" s="374"/>
      <c r="FY6" s="388"/>
      <c r="FZ6" s="372"/>
      <c r="GA6" s="374"/>
      <c r="GB6" s="374"/>
      <c r="GC6" s="374"/>
      <c r="GD6" s="374"/>
      <c r="GE6" s="374"/>
      <c r="GF6" s="388"/>
      <c r="GG6" s="372"/>
      <c r="GH6" s="374"/>
      <c r="GI6" s="374"/>
      <c r="GJ6" s="374"/>
      <c r="GK6" s="374"/>
      <c r="GL6" s="374"/>
      <c r="GM6" s="388"/>
      <c r="GN6" s="372"/>
      <c r="GO6" s="374"/>
      <c r="GP6" s="374"/>
      <c r="GQ6" s="374"/>
      <c r="GR6" s="374"/>
      <c r="GS6" s="374"/>
      <c r="GT6" s="388"/>
      <c r="GU6" s="372"/>
      <c r="GV6" s="374"/>
      <c r="GW6" s="374"/>
      <c r="GX6" s="374"/>
      <c r="GY6" s="374"/>
      <c r="GZ6" s="374"/>
      <c r="HA6" s="388"/>
      <c r="HB6" s="372"/>
      <c r="HC6" s="374"/>
      <c r="HD6" s="374"/>
      <c r="HE6" s="374"/>
      <c r="HF6" s="374"/>
      <c r="HG6" s="374"/>
      <c r="HH6" s="388"/>
      <c r="HI6" s="372"/>
      <c r="HJ6" s="374"/>
      <c r="HK6" s="374"/>
      <c r="HL6" s="374"/>
      <c r="HM6" s="374"/>
      <c r="HN6" s="374"/>
      <c r="HO6" s="388"/>
    </row>
    <row r="7" spans="1:225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K7" s="80">
        <v>256</v>
      </c>
      <c r="AO7" s="67">
        <f>MATCH("SUBTOTAL SALIDA DE ALMACEN",15:15,0)-1</f>
        <v>34</v>
      </c>
      <c r="AP7" s="1"/>
      <c r="AQ7" s="1"/>
      <c r="AR7" s="1"/>
      <c r="AS7" s="1"/>
      <c r="AT7" s="1">
        <f>IFERROR(VLOOKUP(AP1,$B$16:$AJ$25,MATCH("SUBTOTAL SALIDA DE ALMACEN",15:15,0)-1,FALSE),0)</f>
        <v>0</v>
      </c>
      <c r="AU7" s="1"/>
      <c r="AV7" s="1"/>
      <c r="AW7" s="1"/>
      <c r="AX7" s="1"/>
      <c r="AY7" s="1"/>
      <c r="AZ7" s="1"/>
      <c r="BA7" s="1">
        <f>IFERROR(VLOOKUP(AW1,$B$16:$AJ$25,MATCH("SUBTOTAL SALIDA DE ALMACEN",15:15,0)-1,FALSE),0)</f>
        <v>0</v>
      </c>
      <c r="BB7" s="1"/>
      <c r="BC7" s="1"/>
      <c r="BD7" s="1"/>
      <c r="BE7" s="1"/>
      <c r="BF7" s="1"/>
      <c r="BG7" s="1"/>
      <c r="BH7" s="1">
        <f>IFERROR(VLOOKUP(BD1,$B$16:$AJ$25,MATCH("SUBTOTAL SALIDA DE ALMACEN",15:15,0)-1,FALSE),0)</f>
        <v>0</v>
      </c>
      <c r="BI7" s="1"/>
      <c r="BJ7" s="1"/>
      <c r="BK7" s="1"/>
      <c r="BL7" s="1"/>
      <c r="BM7" s="1"/>
      <c r="BN7" s="1"/>
      <c r="BO7" s="1">
        <f>IFERROR(VLOOKUP(BK1,$B$16:$AJ$25,MATCH("SUBTOTAL SALIDA DE ALMACEN",15:15,0)-1,FALSE),0)</f>
        <v>0</v>
      </c>
      <c r="BP7" s="1"/>
      <c r="BQ7" s="1"/>
      <c r="BR7" s="1"/>
      <c r="BS7" s="1"/>
      <c r="BT7" s="1"/>
      <c r="BU7" s="1"/>
      <c r="BV7" s="1">
        <f>IFERROR(VLOOKUP(BR1,$B$16:$AJ$25,MATCH("SUBTOTAL SALIDA DE ALMACEN",15:15,0)-1,FALSE),0)</f>
        <v>0</v>
      </c>
      <c r="BW7" s="1"/>
      <c r="BX7" s="1"/>
      <c r="BY7" s="1"/>
      <c r="BZ7" s="1"/>
      <c r="CA7" s="1"/>
      <c r="CB7" s="1"/>
      <c r="CC7" s="1">
        <f>IFERROR(VLOOKUP(BY1,$B$16:$AJ$25,MATCH("SUBTOTAL SALIDA DE ALMACEN",15:15,0)-1,FALSE),0)</f>
        <v>0</v>
      </c>
      <c r="CD7" s="1"/>
      <c r="CE7" s="1"/>
      <c r="CF7" s="1"/>
      <c r="CG7" s="1"/>
      <c r="CH7" s="1"/>
      <c r="CI7" s="1"/>
      <c r="CJ7" s="1">
        <f>IFERROR(VLOOKUP(CF1,$B$16:$AJ$25,MATCH("SUBTOTAL SALIDA DE ALMACEN",15:15,0)-1,FALSE),0)</f>
        <v>0</v>
      </c>
      <c r="CK7" s="1"/>
      <c r="CL7" s="1"/>
      <c r="CM7" s="1"/>
      <c r="CN7" s="1"/>
      <c r="CO7" s="1"/>
      <c r="CP7" s="1"/>
      <c r="CQ7" s="1">
        <f>IFERROR(VLOOKUP(CM1,$B$16:$AJ$25,MATCH("SUBTOTAL SALIDA DE ALMACEN",15:15,0)-1,FALSE),0)</f>
        <v>0</v>
      </c>
      <c r="CR7" s="1"/>
      <c r="CS7" s="1"/>
      <c r="CT7" s="1"/>
      <c r="CU7" s="1"/>
      <c r="CV7" s="1"/>
      <c r="CW7" s="1"/>
      <c r="CX7" s="1">
        <f>IFERROR(VLOOKUP(CT1,$B$16:$AJ$25,MATCH("SUBTOTAL SALIDA DE ALMACEN",15:15,0)-1,FALSE),0)</f>
        <v>0</v>
      </c>
      <c r="CY7" s="1"/>
      <c r="CZ7" s="1"/>
      <c r="DA7" s="1"/>
      <c r="DB7" s="1"/>
      <c r="DC7" s="1"/>
      <c r="DD7" s="1"/>
      <c r="DE7" s="1">
        <f>IFERROR(VLOOKUP(DA1,$B$16:$AJ$25,MATCH("SUBTOTAL SALIDA DE ALMACEN",15:15,0)-1,FALSE),0)</f>
        <v>0</v>
      </c>
      <c r="DF7" s="1"/>
      <c r="DG7" s="1"/>
      <c r="DH7" s="1"/>
      <c r="DI7" s="1"/>
      <c r="DJ7" s="1"/>
      <c r="DK7" s="1"/>
      <c r="DL7" s="1">
        <f>IFERROR(VLOOKUP(DH1,$B$16:$AJ$25,MATCH("SUBTOTAL SALIDA DE ALMACEN",15:15,0)-1,FALSE),0)</f>
        <v>0</v>
      </c>
      <c r="DM7" s="1"/>
      <c r="DN7" s="1"/>
      <c r="DO7" s="1"/>
      <c r="DP7" s="1"/>
      <c r="DQ7" s="1"/>
      <c r="DR7" s="1"/>
      <c r="DS7" s="1">
        <f>IFERROR(VLOOKUP(DO1,$B$16:$AJ$25,MATCH("SUBTOTAL SALIDA DE ALMACEN",15:15,0)-1,FALSE),0)</f>
        <v>0</v>
      </c>
      <c r="DT7" s="1"/>
      <c r="DU7" s="1"/>
      <c r="DV7" s="1"/>
      <c r="DW7" s="1"/>
      <c r="DX7" s="1"/>
      <c r="DY7" s="1"/>
      <c r="DZ7" s="1">
        <f>IFERROR(VLOOKUP(DV1,$B$16:$AJ$25,MATCH("SUBTOTAL SALIDA DE ALMACEN",15:15,0)-1,FALSE),0)</f>
        <v>0</v>
      </c>
      <c r="EA7" s="1"/>
      <c r="EB7" s="1"/>
      <c r="EC7" s="1"/>
      <c r="ED7" s="1"/>
      <c r="EE7" s="1"/>
      <c r="EF7" s="1"/>
      <c r="EG7" s="1">
        <f>IFERROR(VLOOKUP(EC1,$B$16:$AJ$25,MATCH("SUBTOTAL SALIDA DE ALMACEN",15:15,0)-1,FALSE),0)</f>
        <v>0</v>
      </c>
      <c r="EH7" s="1"/>
      <c r="EI7" s="1"/>
      <c r="EJ7" s="1"/>
      <c r="EK7" s="1"/>
      <c r="EL7" s="1"/>
      <c r="EM7" s="1"/>
      <c r="EN7" s="1">
        <f>IFERROR(VLOOKUP(EJ1,$B$16:$AJ$25,MATCH("SUBTOTAL SALIDA DE ALMACEN",15:15,0)-1,FALSE),0)</f>
        <v>0</v>
      </c>
      <c r="EO7" s="1"/>
      <c r="EP7" s="1"/>
      <c r="EQ7" s="1"/>
      <c r="ER7" s="1"/>
      <c r="ES7" s="1"/>
      <c r="ET7" s="1"/>
      <c r="EU7" s="1">
        <f>IFERROR(VLOOKUP(EQ1,$B$16:$AJ$25,MATCH("SUBTOTAL SALIDA DE ALMACEN",15:15,0)-1,FALSE),0)</f>
        <v>0</v>
      </c>
      <c r="EV7" s="1"/>
      <c r="EW7" s="1"/>
      <c r="EX7" s="1"/>
      <c r="EY7" s="1"/>
      <c r="EZ7" s="1"/>
      <c r="FA7" s="1"/>
      <c r="FB7" s="1">
        <f>IFERROR(VLOOKUP(EX1,$B$16:$AJ$25,MATCH("SUBTOTAL SALIDA DE ALMACEN",15:15,0)-1,FALSE),0)</f>
        <v>0</v>
      </c>
      <c r="FC7" s="1"/>
      <c r="FD7" s="1"/>
      <c r="FE7" s="1"/>
      <c r="FF7" s="1"/>
      <c r="FG7" s="1"/>
      <c r="FH7" s="1"/>
      <c r="FI7" s="1">
        <f>IFERROR(VLOOKUP(FE1,$B$16:$AJ$25,MATCH("SUBTOTAL SALIDA DE ALMACEN",15:15,0)-1,FALSE),0)</f>
        <v>0</v>
      </c>
      <c r="FJ7" s="1"/>
      <c r="FK7" s="1"/>
      <c r="FL7" s="1"/>
      <c r="FM7" s="1"/>
      <c r="FN7" s="1"/>
      <c r="FO7" s="1"/>
      <c r="FP7" s="1">
        <f>IFERROR(VLOOKUP(FL1,$B$16:$AJ$25,MATCH("SUBTOTAL SALIDA DE ALMACEN",15:15,0)-1,FALSE),0)</f>
        <v>0</v>
      </c>
      <c r="FQ7" s="1"/>
      <c r="FR7" s="1"/>
      <c r="FS7" s="1"/>
      <c r="FT7" s="1"/>
      <c r="FU7" s="1"/>
      <c r="FV7" s="1"/>
      <c r="FW7" s="1">
        <f>IFERROR(VLOOKUP(FS1,$B$16:$AJ$25,MATCH("SUBTOTAL SALIDA DE ALMACEN",15:15,0)-1,FALSE),0)</f>
        <v>0</v>
      </c>
      <c r="FX7" s="1"/>
      <c r="FY7" s="1"/>
      <c r="FZ7" s="1"/>
      <c r="GA7" s="1"/>
      <c r="GB7" s="1"/>
      <c r="GC7" s="1"/>
      <c r="GD7" s="1">
        <f>IFERROR(VLOOKUP(FZ1,$B$16:$AJ$25,MATCH("SUBTOTAL SALIDA DE ALMACEN",15:15,0)-1,FALSE),0)</f>
        <v>0</v>
      </c>
      <c r="GE7" s="1"/>
      <c r="GF7" s="1"/>
      <c r="GG7" s="1"/>
      <c r="GH7" s="1"/>
      <c r="GI7" s="1"/>
      <c r="GJ7" s="1"/>
      <c r="GK7" s="1">
        <f>IFERROR(VLOOKUP(GG1,$B$16:$AJ$25,MATCH("SUBTOTAL SALIDA DE ALMACEN",15:15,0)-1,FALSE),0)</f>
        <v>0</v>
      </c>
      <c r="GL7" s="1"/>
      <c r="GM7" s="1"/>
      <c r="GN7" s="1"/>
      <c r="GO7" s="1"/>
      <c r="GP7" s="1"/>
      <c r="GQ7" s="1"/>
      <c r="GR7" s="1">
        <f>IFERROR(VLOOKUP(GN1,$B$16:$AJ$25,MATCH("SUBTOTAL SALIDA DE ALMACEN",15:15,0)-1,FALSE),0)</f>
        <v>0</v>
      </c>
      <c r="GS7" s="1"/>
      <c r="GT7" s="1"/>
      <c r="GU7" s="1"/>
      <c r="GV7" s="1"/>
      <c r="GW7" s="1"/>
      <c r="GX7" s="1"/>
      <c r="GY7" s="1">
        <f>IFERROR(VLOOKUP(GU1,$B$16:$AJ$25,MATCH("SUBTOTAL SALIDA DE ALMACEN",15:15,0)-1,FALSE),0)</f>
        <v>0</v>
      </c>
      <c r="GZ7" s="1"/>
      <c r="HA7" s="1"/>
      <c r="HB7" s="1"/>
      <c r="HC7" s="1"/>
      <c r="HD7" s="1"/>
      <c r="HE7" s="1"/>
      <c r="HF7" s="1">
        <f>IFERROR(VLOOKUP(HB1,$B$16:$AJ$25,MATCH("SUBTOTAL SALIDA DE ALMACEN",15:15,0)-1,FALSE),0)</f>
        <v>0</v>
      </c>
      <c r="HG7" s="1"/>
      <c r="HH7" s="1"/>
      <c r="HI7" s="1"/>
      <c r="HJ7" s="1"/>
      <c r="HK7" s="1"/>
      <c r="HL7" s="1"/>
      <c r="HM7" s="1">
        <f>IFERROR(VLOOKUP(HI1,$B$16:$AJ$25,MATCH("SUBTOTAL SALIDA DE ALMACEN",15:15,0)-1,FALSE),0)</f>
        <v>0</v>
      </c>
      <c r="HN7" s="1"/>
      <c r="HO7" s="1"/>
    </row>
    <row r="8" spans="1:225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P8" s="1"/>
      <c r="AQ8" s="1"/>
      <c r="AR8" s="1"/>
      <c r="AS8" s="1"/>
      <c r="AT8" s="1" t="s">
        <v>224</v>
      </c>
      <c r="AU8" s="1"/>
      <c r="AV8" s="1"/>
      <c r="AW8" s="1"/>
      <c r="AX8" s="1"/>
      <c r="AY8" s="1"/>
      <c r="AZ8" s="1"/>
      <c r="BA8" s="1" t="s">
        <v>224</v>
      </c>
      <c r="BB8" s="1"/>
      <c r="BC8" s="1"/>
      <c r="BD8" s="1"/>
      <c r="BE8" s="1"/>
      <c r="BF8" s="1"/>
      <c r="BG8" s="1"/>
      <c r="BH8" s="1" t="s">
        <v>224</v>
      </c>
      <c r="BI8" s="1"/>
      <c r="BJ8" s="1"/>
      <c r="BK8" s="1"/>
      <c r="BL8" s="1"/>
      <c r="BM8" s="1"/>
      <c r="BN8" s="1"/>
      <c r="BO8" s="1" t="s">
        <v>224</v>
      </c>
      <c r="BP8" s="1"/>
      <c r="BQ8" s="1"/>
      <c r="BR8" s="1"/>
      <c r="BS8" s="1"/>
      <c r="BT8" s="1"/>
      <c r="BU8" s="1"/>
      <c r="BV8" s="1" t="s">
        <v>224</v>
      </c>
      <c r="BW8" s="1"/>
      <c r="BX8" s="1"/>
      <c r="BY8" s="1"/>
      <c r="BZ8" s="1"/>
      <c r="CA8" s="1"/>
      <c r="CB8" s="1"/>
      <c r="CC8" s="1" t="s">
        <v>224</v>
      </c>
      <c r="CD8" s="1"/>
      <c r="CE8" s="1"/>
      <c r="CF8" s="1"/>
      <c r="CG8" s="1"/>
      <c r="CH8" s="1"/>
      <c r="CI8" s="1"/>
      <c r="CJ8" s="1" t="s">
        <v>224</v>
      </c>
      <c r="CK8" s="1"/>
      <c r="CL8" s="1"/>
      <c r="CM8" s="1"/>
      <c r="CN8" s="1"/>
      <c r="CO8" s="1"/>
      <c r="CP8" s="1"/>
      <c r="CQ8" s="1" t="s">
        <v>224</v>
      </c>
      <c r="CR8" s="1"/>
      <c r="CS8" s="1"/>
      <c r="CT8" s="1"/>
      <c r="CU8" s="1"/>
      <c r="CV8" s="1"/>
      <c r="CW8" s="1"/>
      <c r="CX8" s="1" t="s">
        <v>224</v>
      </c>
      <c r="CY8" s="1"/>
      <c r="CZ8" s="1"/>
      <c r="DA8" s="1"/>
      <c r="DB8" s="1"/>
      <c r="DC8" s="1"/>
      <c r="DD8" s="1"/>
      <c r="DE8" s="1" t="s">
        <v>224</v>
      </c>
      <c r="DF8" s="1"/>
      <c r="DG8" s="1"/>
      <c r="DH8" s="1"/>
      <c r="DI8" s="1"/>
      <c r="DJ8" s="1"/>
      <c r="DK8" s="1"/>
      <c r="DL8" s="1" t="s">
        <v>224</v>
      </c>
      <c r="DM8" s="1"/>
      <c r="DN8" s="1"/>
      <c r="DO8" s="1"/>
      <c r="DP8" s="1"/>
      <c r="DQ8" s="1"/>
      <c r="DR8" s="1"/>
      <c r="DS8" s="1" t="s">
        <v>224</v>
      </c>
      <c r="DT8" s="1"/>
      <c r="DU8" s="1"/>
      <c r="DV8" s="1"/>
      <c r="DW8" s="1"/>
      <c r="DX8" s="1"/>
      <c r="DY8" s="1"/>
      <c r="DZ8" s="1" t="s">
        <v>224</v>
      </c>
      <c r="EA8" s="1"/>
      <c r="EB8" s="1"/>
      <c r="EC8" s="1"/>
      <c r="ED8" s="1"/>
      <c r="EE8" s="1"/>
      <c r="EF8" s="1"/>
      <c r="EG8" s="1" t="s">
        <v>224</v>
      </c>
      <c r="EH8" s="1"/>
      <c r="EI8" s="1"/>
      <c r="EJ8" s="1"/>
      <c r="EK8" s="1"/>
      <c r="EL8" s="1"/>
      <c r="EM8" s="1"/>
      <c r="EN8" s="1" t="s">
        <v>224</v>
      </c>
      <c r="EO8" s="1"/>
      <c r="EP8" s="1"/>
      <c r="EQ8" s="1"/>
      <c r="ER8" s="1"/>
      <c r="ES8" s="1"/>
      <c r="ET8" s="1"/>
      <c r="EU8" s="1" t="s">
        <v>224</v>
      </c>
      <c r="EV8" s="1"/>
      <c r="EW8" s="1"/>
      <c r="EX8" s="1"/>
      <c r="EY8" s="1"/>
      <c r="EZ8" s="1"/>
      <c r="FA8" s="1"/>
      <c r="FB8" s="1" t="s">
        <v>224</v>
      </c>
      <c r="FC8" s="1"/>
      <c r="FD8" s="1"/>
      <c r="FE8" s="1"/>
      <c r="FF8" s="1"/>
      <c r="FG8" s="1"/>
      <c r="FH8" s="1"/>
      <c r="FI8" s="1" t="s">
        <v>224</v>
      </c>
      <c r="FJ8" s="1"/>
      <c r="FK8" s="1"/>
      <c r="FL8" s="1"/>
      <c r="FM8" s="1"/>
      <c r="FN8" s="1"/>
      <c r="FO8" s="1"/>
      <c r="FP8" s="1" t="s">
        <v>224</v>
      </c>
      <c r="FQ8" s="1"/>
      <c r="FR8" s="1"/>
      <c r="FS8" s="1"/>
      <c r="FT8" s="1"/>
      <c r="FU8" s="1"/>
      <c r="FV8" s="1"/>
      <c r="FW8" s="1" t="s">
        <v>224</v>
      </c>
      <c r="FX8" s="1"/>
      <c r="FY8" s="1"/>
      <c r="FZ8" s="1"/>
      <c r="GA8" s="1"/>
      <c r="GB8" s="1"/>
      <c r="GC8" s="1"/>
      <c r="GD8" s="1" t="s">
        <v>224</v>
      </c>
      <c r="GE8" s="1"/>
      <c r="GF8" s="1"/>
      <c r="GG8" s="1"/>
      <c r="GH8" s="1"/>
      <c r="GI8" s="1"/>
      <c r="GJ8" s="1"/>
      <c r="GK8" s="1" t="s">
        <v>224</v>
      </c>
      <c r="GL8" s="1"/>
      <c r="GM8" s="1"/>
      <c r="GN8" s="1"/>
      <c r="GO8" s="1"/>
      <c r="GP8" s="1"/>
      <c r="GQ8" s="1"/>
      <c r="GR8" s="1" t="s">
        <v>224</v>
      </c>
      <c r="GS8" s="1"/>
      <c r="GT8" s="1"/>
      <c r="GU8" s="1"/>
      <c r="GV8" s="1"/>
      <c r="GW8" s="1"/>
      <c r="GX8" s="1"/>
      <c r="GY8" s="1" t="s">
        <v>224</v>
      </c>
      <c r="GZ8" s="1"/>
      <c r="HA8" s="1"/>
      <c r="HB8" s="1"/>
      <c r="HC8" s="1"/>
      <c r="HD8" s="1"/>
      <c r="HE8" s="1"/>
      <c r="HF8" s="1" t="s">
        <v>224</v>
      </c>
      <c r="HG8" s="1"/>
      <c r="HH8" s="1"/>
      <c r="HI8" s="1"/>
      <c r="HJ8" s="1"/>
      <c r="HK8" s="1"/>
      <c r="HL8" s="1"/>
      <c r="HM8" s="1" t="s">
        <v>224</v>
      </c>
      <c r="HN8" s="1"/>
      <c r="HO8" s="1"/>
    </row>
    <row r="9" spans="1:225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5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5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5" x14ac:dyDescent="0.25">
      <c r="A12" s="6" t="s">
        <v>4</v>
      </c>
      <c r="B12" s="6"/>
      <c r="D12" s="92"/>
      <c r="L12" s="10"/>
      <c r="M12" s="10"/>
    </row>
    <row r="13" spans="1:225" ht="13.5" thickBot="1" x14ac:dyDescent="0.3">
      <c r="B13" s="1">
        <v>1</v>
      </c>
      <c r="C13" s="2">
        <f>+B13+1</f>
        <v>2</v>
      </c>
      <c r="D13" s="2">
        <f t="shared" ref="D13:BB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/>
      <c r="AD13" s="2"/>
      <c r="AE13" s="2"/>
      <c r="AF13" s="2"/>
      <c r="AG13" s="2">
        <f>+AB13+1</f>
        <v>28</v>
      </c>
      <c r="AH13" s="2">
        <f t="shared" si="3"/>
        <v>29</v>
      </c>
      <c r="AI13" s="2">
        <f t="shared" si="3"/>
        <v>30</v>
      </c>
      <c r="AJ13" s="2">
        <f t="shared" si="3"/>
        <v>31</v>
      </c>
      <c r="AK13" s="2">
        <f t="shared" si="3"/>
        <v>32</v>
      </c>
      <c r="AL13" s="2">
        <f t="shared" si="3"/>
        <v>33</v>
      </c>
      <c r="AM13" s="2">
        <f t="shared" si="3"/>
        <v>34</v>
      </c>
      <c r="AN13" s="2">
        <f t="shared" si="3"/>
        <v>35</v>
      </c>
      <c r="AO13" s="2">
        <f t="shared" si="3"/>
        <v>36</v>
      </c>
      <c r="AP13" s="2">
        <f t="shared" si="3"/>
        <v>37</v>
      </c>
      <c r="AQ13" s="2">
        <f t="shared" si="3"/>
        <v>38</v>
      </c>
      <c r="AR13" s="2">
        <f t="shared" si="3"/>
        <v>39</v>
      </c>
      <c r="AS13" s="2">
        <f t="shared" si="3"/>
        <v>40</v>
      </c>
      <c r="AT13" s="2">
        <f t="shared" si="3"/>
        <v>41</v>
      </c>
      <c r="AU13" s="2">
        <f t="shared" si="3"/>
        <v>42</v>
      </c>
      <c r="AV13" s="2">
        <f t="shared" si="3"/>
        <v>43</v>
      </c>
      <c r="AW13" s="2">
        <f t="shared" si="3"/>
        <v>44</v>
      </c>
      <c r="AX13" s="2">
        <f t="shared" si="3"/>
        <v>45</v>
      </c>
      <c r="AY13" s="2">
        <f t="shared" si="3"/>
        <v>46</v>
      </c>
      <c r="AZ13" s="2">
        <f t="shared" si="3"/>
        <v>47</v>
      </c>
      <c r="BA13" s="2">
        <f t="shared" si="3"/>
        <v>48</v>
      </c>
      <c r="BB13" s="2">
        <f t="shared" si="3"/>
        <v>49</v>
      </c>
    </row>
    <row r="14" spans="1:225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P14" s="16"/>
      <c r="AQ14" s="16"/>
      <c r="AR14" s="16"/>
      <c r="AS14" s="16"/>
      <c r="AT14" s="16"/>
      <c r="AU14" s="16"/>
      <c r="AV14" s="16"/>
    </row>
    <row r="15" spans="1:225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58"/>
      <c r="F15" s="158"/>
      <c r="G15" s="158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90"/>
      <c r="AI15" s="11" t="s">
        <v>16</v>
      </c>
      <c r="AJ15" s="11" t="s">
        <v>17</v>
      </c>
      <c r="AK15" s="294" t="s">
        <v>222</v>
      </c>
      <c r="AP15" s="18"/>
      <c r="AQ15" s="18"/>
      <c r="AR15" s="18"/>
      <c r="AS15" s="18"/>
      <c r="AT15" s="18"/>
      <c r="AU15" s="18"/>
      <c r="AV15" s="18"/>
    </row>
    <row r="16" spans="1:225" s="16" customFormat="1" ht="19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4"/>
      <c r="AI16" s="17">
        <f t="shared" ref="AI16:AI25" si="5">SUM(V16:AH16)</f>
        <v>0</v>
      </c>
      <c r="AJ16" s="17">
        <f t="shared" ref="AJ16:AJ25" si="6">+U16-AI16</f>
        <v>0</v>
      </c>
      <c r="AK16" s="295">
        <f>AI16-N16</f>
        <v>0</v>
      </c>
      <c r="AP16" s="18"/>
      <c r="AQ16" s="18"/>
      <c r="AR16" s="18"/>
      <c r="AS16" s="18"/>
      <c r="AT16" s="18"/>
      <c r="AU16" s="18"/>
      <c r="AV16" s="18"/>
    </row>
    <row r="17" spans="1:37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4"/>
      <c r="AI17" s="17">
        <f t="shared" si="5"/>
        <v>0</v>
      </c>
      <c r="AJ17" s="19">
        <f t="shared" si="6"/>
        <v>0</v>
      </c>
      <c r="AK17" s="295">
        <f t="shared" ref="AK17:AK25" si="12">AI17-N17</f>
        <v>0</v>
      </c>
    </row>
    <row r="18" spans="1:37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4"/>
      <c r="AI18" s="17">
        <f t="shared" si="5"/>
        <v>0</v>
      </c>
      <c r="AJ18" s="19">
        <f t="shared" si="6"/>
        <v>0</v>
      </c>
      <c r="AK18" s="295">
        <f t="shared" si="12"/>
        <v>0</v>
      </c>
    </row>
    <row r="19" spans="1:37" s="18" customFormat="1" ht="19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4"/>
      <c r="AI19" s="17">
        <f t="shared" si="5"/>
        <v>0</v>
      </c>
      <c r="AJ19" s="19">
        <f t="shared" si="6"/>
        <v>0</v>
      </c>
      <c r="AK19" s="295">
        <f t="shared" si="12"/>
        <v>0</v>
      </c>
    </row>
    <row r="20" spans="1:37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4"/>
      <c r="AI20" s="17">
        <f t="shared" si="5"/>
        <v>0</v>
      </c>
      <c r="AJ20" s="19">
        <f t="shared" si="6"/>
        <v>0</v>
      </c>
      <c r="AK20" s="295">
        <f t="shared" si="12"/>
        <v>0</v>
      </c>
    </row>
    <row r="21" spans="1:37" s="18" customFormat="1" ht="19.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4"/>
      <c r="AI21" s="17">
        <f t="shared" si="5"/>
        <v>0</v>
      </c>
      <c r="AJ21" s="19">
        <f t="shared" si="6"/>
        <v>0</v>
      </c>
      <c r="AK21" s="295">
        <f t="shared" si="12"/>
        <v>0</v>
      </c>
    </row>
    <row r="22" spans="1:37" s="18" customFormat="1" ht="19.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4"/>
      <c r="AI22" s="17">
        <f t="shared" si="5"/>
        <v>0</v>
      </c>
      <c r="AJ22" s="19">
        <f t="shared" si="6"/>
        <v>0</v>
      </c>
      <c r="AK22" s="295">
        <f t="shared" si="12"/>
        <v>0</v>
      </c>
    </row>
    <row r="23" spans="1:37" s="18" customFormat="1" ht="19.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4"/>
      <c r="AI23" s="17">
        <f t="shared" si="5"/>
        <v>0</v>
      </c>
      <c r="AJ23" s="19">
        <f t="shared" si="6"/>
        <v>0</v>
      </c>
      <c r="AK23" s="295">
        <f t="shared" si="12"/>
        <v>0</v>
      </c>
    </row>
    <row r="24" spans="1:37" s="18" customFormat="1" ht="19.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4"/>
      <c r="AI24" s="17">
        <f t="shared" si="5"/>
        <v>0</v>
      </c>
      <c r="AJ24" s="19">
        <f t="shared" si="6"/>
        <v>0</v>
      </c>
      <c r="AK24" s="295">
        <f t="shared" si="12"/>
        <v>0</v>
      </c>
    </row>
    <row r="25" spans="1:37" s="18" customFormat="1" ht="19.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7">
        <f t="shared" si="5"/>
        <v>0</v>
      </c>
      <c r="AJ25" s="19">
        <f t="shared" si="6"/>
        <v>0</v>
      </c>
      <c r="AK25" s="295">
        <f t="shared" si="12"/>
        <v>0</v>
      </c>
    </row>
    <row r="26" spans="1:37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7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7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7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</row>
    <row r="30" spans="1:37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7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7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8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8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8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P35" s="1"/>
      <c r="AQ35" s="1"/>
      <c r="AR35" s="1"/>
      <c r="AS35" s="1"/>
      <c r="AT35" s="1"/>
      <c r="AU35" s="1"/>
      <c r="AV35" s="1"/>
    </row>
    <row r="36" spans="3:48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P36" s="1"/>
      <c r="AQ36" s="1"/>
      <c r="AR36" s="1"/>
      <c r="AS36" s="1"/>
      <c r="AT36" s="1"/>
      <c r="AU36" s="1"/>
      <c r="AV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H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P1:AV1"/>
    <mergeCell ref="AW1:BC1"/>
    <mergeCell ref="BD1:BJ1"/>
    <mergeCell ref="E3:N4"/>
    <mergeCell ref="O3:Q3"/>
    <mergeCell ref="O4:Q4"/>
    <mergeCell ref="AP4:AP6"/>
    <mergeCell ref="AQ4:AQ6"/>
    <mergeCell ref="AR4:AR6"/>
    <mergeCell ref="AS4:AS6"/>
    <mergeCell ref="AT4:AT6"/>
    <mergeCell ref="AU4:AU6"/>
    <mergeCell ref="AV4:AV6"/>
    <mergeCell ref="BC4:BC6"/>
    <mergeCell ref="BD4:BD6"/>
    <mergeCell ref="BE4:BE6"/>
    <mergeCell ref="BF4:BF6"/>
    <mergeCell ref="BG4:BG6"/>
    <mergeCell ref="BH4:BH6"/>
    <mergeCell ref="AW4:AW6"/>
    <mergeCell ref="AX4:AX6"/>
    <mergeCell ref="HB1:HH1"/>
    <mergeCell ref="HI1:HO1"/>
    <mergeCell ref="O2:Q2"/>
    <mergeCell ref="EQ1:EW1"/>
    <mergeCell ref="EX1:FD1"/>
    <mergeCell ref="FE1:FK1"/>
    <mergeCell ref="FL1:FR1"/>
    <mergeCell ref="FS1:FY1"/>
    <mergeCell ref="FZ1:GF1"/>
    <mergeCell ref="DA1:DG1"/>
    <mergeCell ref="DH1:DN1"/>
    <mergeCell ref="DO1:DU1"/>
    <mergeCell ref="DV1:EB1"/>
    <mergeCell ref="EC1:EI1"/>
    <mergeCell ref="EJ1:EP1"/>
    <mergeCell ref="BK1:BQ1"/>
    <mergeCell ref="BR1:BX1"/>
    <mergeCell ref="BY1:CE1"/>
    <mergeCell ref="CF1:CL1"/>
    <mergeCell ref="CM1:CS1"/>
    <mergeCell ref="CT1:CZ1"/>
    <mergeCell ref="GG1:GM1"/>
    <mergeCell ref="GN1:GT1"/>
    <mergeCell ref="GU1:HA1"/>
    <mergeCell ref="AY4:AY6"/>
    <mergeCell ref="AZ4:AZ6"/>
    <mergeCell ref="BA4:BA6"/>
    <mergeCell ref="BB4:BB6"/>
    <mergeCell ref="BO4:BO6"/>
    <mergeCell ref="BP4:BP6"/>
    <mergeCell ref="BQ4:BQ6"/>
    <mergeCell ref="BR4:BR6"/>
    <mergeCell ref="BS4:BS6"/>
    <mergeCell ref="BT4:BT6"/>
    <mergeCell ref="BI4:BI6"/>
    <mergeCell ref="BJ4:BJ6"/>
    <mergeCell ref="BK4:BK6"/>
    <mergeCell ref="BL4:BL6"/>
    <mergeCell ref="BM4:BM6"/>
    <mergeCell ref="BN4:BN6"/>
    <mergeCell ref="CA4:CA6"/>
    <mergeCell ref="CB4:CB6"/>
    <mergeCell ref="CC4:CC6"/>
    <mergeCell ref="CD4:CD6"/>
    <mergeCell ref="CE4:CE6"/>
    <mergeCell ref="CF4:CF6"/>
    <mergeCell ref="BU4:BU6"/>
    <mergeCell ref="BV4:BV6"/>
    <mergeCell ref="BW4:BW6"/>
    <mergeCell ref="BX4:BX6"/>
    <mergeCell ref="BY4:BY6"/>
    <mergeCell ref="BZ4:BZ6"/>
    <mergeCell ref="CM4:CM6"/>
    <mergeCell ref="CN4:CN6"/>
    <mergeCell ref="CO4:CO6"/>
    <mergeCell ref="CP4:CP6"/>
    <mergeCell ref="CQ4:CQ6"/>
    <mergeCell ref="CR4:CR6"/>
    <mergeCell ref="CG4:CG6"/>
    <mergeCell ref="CH4:CH6"/>
    <mergeCell ref="CI4:CI6"/>
    <mergeCell ref="CJ4:CJ6"/>
    <mergeCell ref="CK4:CK6"/>
    <mergeCell ref="CL4:CL6"/>
    <mergeCell ref="CY4:CY6"/>
    <mergeCell ref="CZ4:CZ6"/>
    <mergeCell ref="DA4:DA6"/>
    <mergeCell ref="DB4:DB6"/>
    <mergeCell ref="DC4:DC6"/>
    <mergeCell ref="DD4:DD6"/>
    <mergeCell ref="CS4:CS6"/>
    <mergeCell ref="CT4:CT6"/>
    <mergeCell ref="CU4:CU6"/>
    <mergeCell ref="CV4:CV6"/>
    <mergeCell ref="CW4:CW6"/>
    <mergeCell ref="CX4:CX6"/>
    <mergeCell ref="DK4:DK6"/>
    <mergeCell ref="DL4:DL6"/>
    <mergeCell ref="DM4:DM6"/>
    <mergeCell ref="DN4:DN6"/>
    <mergeCell ref="DO4:DO6"/>
    <mergeCell ref="DP4:DP6"/>
    <mergeCell ref="DE4:DE6"/>
    <mergeCell ref="DF4:DF6"/>
    <mergeCell ref="DG4:DG6"/>
    <mergeCell ref="DH4:DH6"/>
    <mergeCell ref="DI4:DI6"/>
    <mergeCell ref="DJ4:DJ6"/>
    <mergeCell ref="DW4:DW6"/>
    <mergeCell ref="DX4:DX6"/>
    <mergeCell ref="DY4:DY6"/>
    <mergeCell ref="DZ4:DZ6"/>
    <mergeCell ref="EA4:EA6"/>
    <mergeCell ref="EB4:EB6"/>
    <mergeCell ref="DQ4:DQ6"/>
    <mergeCell ref="DR4:DR6"/>
    <mergeCell ref="DS4:DS6"/>
    <mergeCell ref="DT4:DT6"/>
    <mergeCell ref="DU4:DU6"/>
    <mergeCell ref="DV4:DV6"/>
    <mergeCell ref="EI4:EI6"/>
    <mergeCell ref="EJ4:EJ6"/>
    <mergeCell ref="EK4:EK6"/>
    <mergeCell ref="EL4:EL6"/>
    <mergeCell ref="EM4:EM6"/>
    <mergeCell ref="EN4:EN6"/>
    <mergeCell ref="EC4:EC6"/>
    <mergeCell ref="ED4:ED6"/>
    <mergeCell ref="EE4:EE6"/>
    <mergeCell ref="EF4:EF6"/>
    <mergeCell ref="EG4:EG6"/>
    <mergeCell ref="EH4:EH6"/>
    <mergeCell ref="EU4:EU6"/>
    <mergeCell ref="EV4:EV6"/>
    <mergeCell ref="EW4:EW6"/>
    <mergeCell ref="EX4:EX6"/>
    <mergeCell ref="EY4:EY6"/>
    <mergeCell ref="EZ4:EZ6"/>
    <mergeCell ref="EO4:EO6"/>
    <mergeCell ref="EP4:EP6"/>
    <mergeCell ref="EQ4:EQ6"/>
    <mergeCell ref="ER4:ER6"/>
    <mergeCell ref="ES4:ES6"/>
    <mergeCell ref="ET4:ET6"/>
    <mergeCell ref="FG4:FG6"/>
    <mergeCell ref="FH4:FH6"/>
    <mergeCell ref="FI4:FI6"/>
    <mergeCell ref="FJ4:FJ6"/>
    <mergeCell ref="FK4:FK6"/>
    <mergeCell ref="FL4:FL6"/>
    <mergeCell ref="FA4:FA6"/>
    <mergeCell ref="FB4:FB6"/>
    <mergeCell ref="FC4:FC6"/>
    <mergeCell ref="FD4:FD6"/>
    <mergeCell ref="FE4:FE6"/>
    <mergeCell ref="FF4:FF6"/>
    <mergeCell ref="FS4:FS6"/>
    <mergeCell ref="FT4:FT6"/>
    <mergeCell ref="FU4:FU6"/>
    <mergeCell ref="FV4:FV6"/>
    <mergeCell ref="FW4:FW6"/>
    <mergeCell ref="FX4:FX6"/>
    <mergeCell ref="FM4:FM6"/>
    <mergeCell ref="FN4:FN6"/>
    <mergeCell ref="FO4:FO6"/>
    <mergeCell ref="FP4:FP6"/>
    <mergeCell ref="FQ4:FQ6"/>
    <mergeCell ref="FR4:FR6"/>
    <mergeCell ref="GE4:GE6"/>
    <mergeCell ref="GF4:GF6"/>
    <mergeCell ref="GG4:GG6"/>
    <mergeCell ref="GH4:GH6"/>
    <mergeCell ref="GI4:GI6"/>
    <mergeCell ref="GJ4:GJ6"/>
    <mergeCell ref="FY4:FY6"/>
    <mergeCell ref="FZ4:FZ6"/>
    <mergeCell ref="GA4:GA6"/>
    <mergeCell ref="GB4:GB6"/>
    <mergeCell ref="GC4:GC6"/>
    <mergeCell ref="GD4:GD6"/>
    <mergeCell ref="GS4:GS6"/>
    <mergeCell ref="GT4:GT6"/>
    <mergeCell ref="GU4:GU6"/>
    <mergeCell ref="GV4:GV6"/>
    <mergeCell ref="GK4:GK6"/>
    <mergeCell ref="GL4:GL6"/>
    <mergeCell ref="GM4:GM6"/>
    <mergeCell ref="GN4:GN6"/>
    <mergeCell ref="GO4:GO6"/>
    <mergeCell ref="GP4:GP6"/>
    <mergeCell ref="HO4:HO6"/>
    <mergeCell ref="E5:G5"/>
    <mergeCell ref="H5:N5"/>
    <mergeCell ref="O5:Q5"/>
    <mergeCell ref="HI4:HI6"/>
    <mergeCell ref="HJ4:HJ6"/>
    <mergeCell ref="HK4:HK6"/>
    <mergeCell ref="HL4:HL6"/>
    <mergeCell ref="HM4:HM6"/>
    <mergeCell ref="HN4:HN6"/>
    <mergeCell ref="HC4:HC6"/>
    <mergeCell ref="HD4:HD6"/>
    <mergeCell ref="HE4:HE6"/>
    <mergeCell ref="HF4:HF6"/>
    <mergeCell ref="HG4:HG6"/>
    <mergeCell ref="HH4:HH6"/>
    <mergeCell ref="GW4:GW6"/>
    <mergeCell ref="GX4:GX6"/>
    <mergeCell ref="GY4:GY6"/>
    <mergeCell ref="GZ4:GZ6"/>
    <mergeCell ref="HA4:HA6"/>
    <mergeCell ref="HB4:HB6"/>
    <mergeCell ref="GQ4:GQ6"/>
    <mergeCell ref="GR4:GR6"/>
    <mergeCell ref="A26:D26"/>
    <mergeCell ref="N32:O32"/>
    <mergeCell ref="P32:Q32"/>
    <mergeCell ref="N33:Q33"/>
    <mergeCell ref="E14:I14"/>
    <mergeCell ref="J14:L14"/>
    <mergeCell ref="M14:O14"/>
    <mergeCell ref="P14:Q14"/>
    <mergeCell ref="U14:AJ14"/>
  </mergeCells>
  <conditionalFormatting sqref="D8">
    <cfRule type="duplicateValues" dxfId="369" priority="6"/>
  </conditionalFormatting>
  <conditionalFormatting sqref="O7">
    <cfRule type="duplicateValues" dxfId="368" priority="3"/>
  </conditionalFormatting>
  <conditionalFormatting sqref="O8">
    <cfRule type="duplicateValues" dxfId="367" priority="2"/>
  </conditionalFormatting>
  <conditionalFormatting sqref="O10">
    <cfRule type="duplicateValues" dxfId="366" priority="1"/>
  </conditionalFormatting>
  <conditionalFormatting sqref="T16:AJ25">
    <cfRule type="cellIs" dxfId="365" priority="10" operator="equal">
      <formula>0</formula>
    </cfRule>
  </conditionalFormatting>
  <conditionalFormatting sqref="AJ16:AJ25">
    <cfRule type="cellIs" dxfId="364" priority="9" operator="lessThan">
      <formula>0</formula>
    </cfRule>
  </conditionalFormatting>
  <conditionalFormatting sqref="AK16:AK25">
    <cfRule type="cellIs" dxfId="363" priority="7" operator="lessThan">
      <formula>0</formula>
    </cfRule>
    <cfRule type="cellIs" dxfId="362" priority="8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C000"/>
  </sheetPr>
  <dimension ref="A1:HM36"/>
  <sheetViews>
    <sheetView view="pageBreakPreview" topLeftCell="A6" zoomScaleNormal="95" zoomScaleSheetLayoutView="100" workbookViewId="0">
      <pane xSplit="4" topLeftCell="E1" activePane="topRight" state="frozen"/>
      <selection activeCell="N22" sqref="N22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9" width="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7" width="4.5703125" style="1" customWidth="1"/>
    <col min="28" max="28" width="6.5703125" style="1" customWidth="1"/>
    <col min="29" max="29" width="6" style="1" customWidth="1"/>
    <col min="30" max="30" width="5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257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AG7" s="80">
        <v>257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58"/>
      <c r="F15" s="158"/>
      <c r="G15" s="158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99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5"/>
      <c r="Z18" s="97"/>
      <c r="AA18" s="97"/>
      <c r="AB18" s="97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5"/>
      <c r="Z19" s="97"/>
      <c r="AA19" s="97"/>
      <c r="AB19" s="97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5"/>
      <c r="Z20" s="98"/>
      <c r="AA20" s="98"/>
      <c r="AB20" s="98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8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8.7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8.7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8.7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H35" s="18" t="s">
        <v>202</v>
      </c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D25" name="Rango1"/>
    <protectedRange sqref="Q7:Q10" name="Rango1_3_1_1"/>
    <protectedRange sqref="O7:P10 D7:D12" name="Rango1_3_2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61" priority="4"/>
  </conditionalFormatting>
  <conditionalFormatting sqref="O7">
    <cfRule type="duplicateValues" dxfId="360" priority="3"/>
  </conditionalFormatting>
  <conditionalFormatting sqref="O8">
    <cfRule type="duplicateValues" dxfId="359" priority="2"/>
  </conditionalFormatting>
  <conditionalFormatting sqref="O10">
    <cfRule type="duplicateValues" dxfId="358" priority="1"/>
  </conditionalFormatting>
  <conditionalFormatting sqref="T16:AF25">
    <cfRule type="cellIs" dxfId="357" priority="8" operator="equal">
      <formula>0</formula>
    </cfRule>
  </conditionalFormatting>
  <conditionalFormatting sqref="AF16:AF25">
    <cfRule type="cellIs" dxfId="356" priority="7" operator="lessThan">
      <formula>0</formula>
    </cfRule>
  </conditionalFormatting>
  <conditionalFormatting sqref="AG16:AG25">
    <cfRule type="cellIs" dxfId="355" priority="5" operator="lessThan">
      <formula>0</formula>
    </cfRule>
    <cfRule type="cellIs" dxfId="35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C000"/>
  </sheetPr>
  <dimension ref="A1:HR36"/>
  <sheetViews>
    <sheetView view="pageBreakPreview" topLeftCell="A8" zoomScaleNormal="95" zoomScaleSheetLayoutView="100" workbookViewId="0">
      <pane xSplit="4" topLeftCell="E1" activePane="topRight" state="frozen"/>
      <selection activeCell="AL7" sqref="AL7:HK8"/>
      <selection pane="topRight" activeCell="N16" sqref="N16:N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5.28515625" style="1" customWidth="1"/>
    <col min="6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30" width="6" style="1" customWidth="1"/>
    <col min="31" max="31" width="5.5703125" style="1" customWidth="1"/>
    <col min="32" max="34" width="4.5703125" style="1" customWidth="1"/>
    <col min="35" max="35" width="4.42578125" style="1" customWidth="1"/>
    <col min="36" max="36" width="11.42578125" style="1" customWidth="1"/>
    <col min="37" max="37" width="10.5703125" style="1" customWidth="1"/>
    <col min="38" max="39" width="11.42578125" style="1"/>
    <col min="40" max="40" width="15" style="1" bestFit="1" customWidth="1"/>
    <col min="41" max="41" width="12.42578125" style="1" bestFit="1" customWidth="1"/>
    <col min="42" max="42" width="20.5703125" style="1" bestFit="1" customWidth="1"/>
    <col min="43" max="45" width="11.42578125" style="1"/>
    <col min="46" max="47" width="12.42578125" style="1" customWidth="1"/>
    <col min="48" max="16384" width="11.42578125" style="1"/>
  </cols>
  <sheetData>
    <row r="1" spans="1:226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L1" s="80"/>
      <c r="AM1" s="80" t="s">
        <v>0</v>
      </c>
      <c r="AN1" s="80" t="s">
        <v>200</v>
      </c>
      <c r="AO1" s="80" t="s">
        <v>1</v>
      </c>
      <c r="AP1" s="82" t="s">
        <v>25</v>
      </c>
      <c r="AQ1" s="368">
        <f>'CODIGOS DE MATERIAL'!$A$3</f>
        <v>1000157</v>
      </c>
      <c r="AR1" s="369"/>
      <c r="AS1" s="369"/>
      <c r="AT1" s="369"/>
      <c r="AU1" s="369"/>
      <c r="AV1" s="369"/>
      <c r="AW1" s="370"/>
      <c r="AX1" s="368">
        <f>'CODIGOS DE MATERIAL'!$A$4</f>
        <v>1000156</v>
      </c>
      <c r="AY1" s="369"/>
      <c r="AZ1" s="369"/>
      <c r="BA1" s="369"/>
      <c r="BB1" s="369"/>
      <c r="BC1" s="369"/>
      <c r="BD1" s="370"/>
      <c r="BE1" s="368">
        <f>'CODIGOS DE MATERIAL'!$A$5</f>
        <v>1000181</v>
      </c>
      <c r="BF1" s="369"/>
      <c r="BG1" s="369"/>
      <c r="BH1" s="369"/>
      <c r="BI1" s="369"/>
      <c r="BJ1" s="369"/>
      <c r="BK1" s="370"/>
      <c r="BL1" s="368">
        <f>'CODIGOS DE MATERIAL'!$A$6</f>
        <v>1000185</v>
      </c>
      <c r="BM1" s="369"/>
      <c r="BN1" s="369"/>
      <c r="BO1" s="369"/>
      <c r="BP1" s="369"/>
      <c r="BQ1" s="369"/>
      <c r="BR1" s="370"/>
      <c r="BS1" s="368">
        <f>'CODIGOS DE MATERIAL'!$A$7</f>
        <v>1000184</v>
      </c>
      <c r="BT1" s="369"/>
      <c r="BU1" s="369"/>
      <c r="BV1" s="369"/>
      <c r="BW1" s="369"/>
      <c r="BX1" s="369"/>
      <c r="BY1" s="370"/>
      <c r="BZ1" s="368">
        <f>'CODIGOS DE MATERIAL'!$A$8</f>
        <v>1000870</v>
      </c>
      <c r="CA1" s="369"/>
      <c r="CB1" s="369"/>
      <c r="CC1" s="369"/>
      <c r="CD1" s="369"/>
      <c r="CE1" s="369"/>
      <c r="CF1" s="370"/>
      <c r="CG1" s="368">
        <f>'CODIGOS DE MATERIAL'!$A$9</f>
        <v>1000747</v>
      </c>
      <c r="CH1" s="369"/>
      <c r="CI1" s="369"/>
      <c r="CJ1" s="369"/>
      <c r="CK1" s="369"/>
      <c r="CL1" s="369"/>
      <c r="CM1" s="370"/>
      <c r="CN1" s="368">
        <f>'CODIGOS DE MATERIAL'!$A$10</f>
        <v>1000179</v>
      </c>
      <c r="CO1" s="369"/>
      <c r="CP1" s="369"/>
      <c r="CQ1" s="369"/>
      <c r="CR1" s="369"/>
      <c r="CS1" s="369"/>
      <c r="CT1" s="370"/>
      <c r="CU1" s="368">
        <f>'CODIGOS DE MATERIAL'!$A$11</f>
        <v>1000170</v>
      </c>
      <c r="CV1" s="369"/>
      <c r="CW1" s="369"/>
      <c r="CX1" s="369"/>
      <c r="CY1" s="369"/>
      <c r="CZ1" s="369"/>
      <c r="DA1" s="370"/>
      <c r="DB1" s="368">
        <f>'CODIGOS DE MATERIAL'!$A$12</f>
        <v>1000158</v>
      </c>
      <c r="DC1" s="369"/>
      <c r="DD1" s="369"/>
      <c r="DE1" s="369"/>
      <c r="DF1" s="369"/>
      <c r="DG1" s="369"/>
      <c r="DH1" s="370"/>
      <c r="DI1" s="368">
        <f>'CODIGOS DE MATERIAL'!$A$13</f>
        <v>1000186</v>
      </c>
      <c r="DJ1" s="369"/>
      <c r="DK1" s="369"/>
      <c r="DL1" s="369"/>
      <c r="DM1" s="369"/>
      <c r="DN1" s="369"/>
      <c r="DO1" s="370"/>
      <c r="DP1" s="368">
        <f>'CODIGOS DE MATERIAL'!$A$14</f>
        <v>1000182</v>
      </c>
      <c r="DQ1" s="369"/>
      <c r="DR1" s="369"/>
      <c r="DS1" s="369"/>
      <c r="DT1" s="369"/>
      <c r="DU1" s="369"/>
      <c r="DV1" s="370"/>
      <c r="DW1" s="368">
        <f>'CODIGOS DE MATERIAL'!$A$15</f>
        <v>1000171</v>
      </c>
      <c r="DX1" s="369"/>
      <c r="DY1" s="369"/>
      <c r="DZ1" s="369"/>
      <c r="EA1" s="369"/>
      <c r="EB1" s="369"/>
      <c r="EC1" s="370"/>
      <c r="ED1" s="368">
        <f>'CODIGOS DE MATERIAL'!$A$16</f>
        <v>1000872</v>
      </c>
      <c r="EE1" s="369"/>
      <c r="EF1" s="369"/>
      <c r="EG1" s="369"/>
      <c r="EH1" s="369"/>
      <c r="EI1" s="369"/>
      <c r="EJ1" s="370"/>
      <c r="EK1" s="368">
        <f>'CODIGOS DE MATERIAL'!$A$17</f>
        <v>1000863</v>
      </c>
      <c r="EL1" s="369"/>
      <c r="EM1" s="369"/>
      <c r="EN1" s="369"/>
      <c r="EO1" s="369"/>
      <c r="EP1" s="369"/>
      <c r="EQ1" s="370"/>
      <c r="ER1" s="368">
        <f>'CODIGOS DE MATERIAL'!$A$18</f>
        <v>1000159</v>
      </c>
      <c r="ES1" s="369"/>
      <c r="ET1" s="369"/>
      <c r="EU1" s="369"/>
      <c r="EV1" s="369"/>
      <c r="EW1" s="369"/>
      <c r="EX1" s="370"/>
      <c r="EY1" s="368">
        <f>'CODIGOS DE MATERIAL'!$A$19</f>
        <v>1000163</v>
      </c>
      <c r="EZ1" s="369"/>
      <c r="FA1" s="369"/>
      <c r="FB1" s="369"/>
      <c r="FC1" s="369"/>
      <c r="FD1" s="369"/>
      <c r="FE1" s="370"/>
      <c r="FF1" s="368">
        <f>'CODIGOS DE MATERIAL'!$A$20</f>
        <v>1005924</v>
      </c>
      <c r="FG1" s="369"/>
      <c r="FH1" s="369"/>
      <c r="FI1" s="369"/>
      <c r="FJ1" s="369"/>
      <c r="FK1" s="369"/>
      <c r="FL1" s="370"/>
      <c r="FM1" s="368">
        <f>'CODIGOS DE MATERIAL'!$A$21</f>
        <v>1000164</v>
      </c>
      <c r="FN1" s="369"/>
      <c r="FO1" s="369"/>
      <c r="FP1" s="369"/>
      <c r="FQ1" s="369"/>
      <c r="FR1" s="369"/>
      <c r="FS1" s="370"/>
      <c r="FT1" s="368">
        <f>'CODIGOS DE MATERIAL'!$A$22</f>
        <v>1000187</v>
      </c>
      <c r="FU1" s="369"/>
      <c r="FV1" s="369"/>
      <c r="FW1" s="369"/>
      <c r="FX1" s="369"/>
      <c r="FY1" s="369"/>
      <c r="FZ1" s="370"/>
      <c r="GA1" s="368">
        <f>'CODIGOS DE MATERIAL'!$A$23</f>
        <v>1000160</v>
      </c>
      <c r="GB1" s="369"/>
      <c r="GC1" s="369"/>
      <c r="GD1" s="369"/>
      <c r="GE1" s="369"/>
      <c r="GF1" s="369"/>
      <c r="GG1" s="370"/>
      <c r="GH1" s="368">
        <f>'CODIGOS DE MATERIAL'!$A$24</f>
        <v>1011372</v>
      </c>
      <c r="GI1" s="369"/>
      <c r="GJ1" s="369"/>
      <c r="GK1" s="369"/>
      <c r="GL1" s="369"/>
      <c r="GM1" s="369"/>
      <c r="GN1" s="370"/>
      <c r="GO1" s="368">
        <f>'CODIGOS DE MATERIAL'!$A$25</f>
        <v>1000191</v>
      </c>
      <c r="GP1" s="369"/>
      <c r="GQ1" s="369"/>
      <c r="GR1" s="369"/>
      <c r="GS1" s="369"/>
      <c r="GT1" s="369"/>
      <c r="GU1" s="370"/>
      <c r="GV1" s="368">
        <f>'CODIGOS DE MATERIAL'!$A$29</f>
        <v>1000864</v>
      </c>
      <c r="GW1" s="369"/>
      <c r="GX1" s="369"/>
      <c r="GY1" s="369"/>
      <c r="GZ1" s="369"/>
      <c r="HA1" s="369"/>
      <c r="HB1" s="370"/>
      <c r="HC1" s="368">
        <f>'CODIGOS DE MATERIAL'!$A$30</f>
        <v>1000161</v>
      </c>
      <c r="HD1" s="369"/>
      <c r="HE1" s="369"/>
      <c r="HF1" s="369"/>
      <c r="HG1" s="369"/>
      <c r="HH1" s="369"/>
      <c r="HI1" s="370"/>
      <c r="HJ1" s="368">
        <f>'CODIGOS DE MATERIAL'!$A$31</f>
        <v>1000865</v>
      </c>
      <c r="HK1" s="369"/>
      <c r="HL1" s="369"/>
      <c r="HM1" s="369"/>
      <c r="HN1" s="369"/>
      <c r="HO1" s="369"/>
      <c r="HP1" s="370"/>
      <c r="HQ1" s="80"/>
      <c r="HR1" s="80"/>
    </row>
    <row r="2" spans="1:226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L2" s="80">
        <v>258</v>
      </c>
      <c r="AM2" s="80">
        <f>D8</f>
        <v>0</v>
      </c>
      <c r="AN2" s="80">
        <f>O10</f>
        <v>0</v>
      </c>
      <c r="AO2" s="80">
        <f>O9</f>
        <v>0</v>
      </c>
      <c r="AP2" s="82">
        <f>O7</f>
        <v>0</v>
      </c>
      <c r="AQ2" s="83">
        <f>IFERROR(VLOOKUP(AQ1,$B$16:$AK$25,$S$13,FALSE),0)</f>
        <v>0</v>
      </c>
      <c r="AR2" s="84">
        <f>IFERROR(VLOOKUP(AQ1,$B$16:$AK$25,$M$13,FALSE),0)</f>
        <v>0</v>
      </c>
      <c r="AS2" s="84">
        <f>IFERROR(VLOOKUP(AQ1,$B$16:$AK$25,$T$13,FALSE),0)</f>
        <v>0</v>
      </c>
      <c r="AT2" s="84">
        <f>IFERROR(VLOOKUP(AQ1,$B$16:$AK$25,$N$13,FALSE),0)</f>
        <v>0</v>
      </c>
      <c r="AU2" s="84">
        <f>IFERROR(VLOOKUP(AQ1,$B$16:$AK$25,$O$13,FALSE),0)</f>
        <v>0</v>
      </c>
      <c r="AV2" s="84">
        <f>IFERROR(VLOOKUP(AQ1,$B$16:$AK$25,$P$13,FALSE),0)</f>
        <v>0</v>
      </c>
      <c r="AW2" s="85">
        <f>IFERROR(VLOOKUP(AQ1,$B$16:$AK$25,$Q$13,FALSE),0)</f>
        <v>0</v>
      </c>
      <c r="AX2" s="83">
        <f>IFERROR(VLOOKUP(AX1,$B$16:$AK$25,$S$13,FALSE),0)</f>
        <v>0</v>
      </c>
      <c r="AY2" s="84">
        <f>IFERROR(VLOOKUP(AX1,$B$16:$AK$25,$M$13,FALSE),0)</f>
        <v>0</v>
      </c>
      <c r="AZ2" s="84">
        <f>IFERROR(VLOOKUP(AX1,$B$16:$AK$25,$T$13,FALSE),0)</f>
        <v>0</v>
      </c>
      <c r="BA2" s="84">
        <f>IFERROR(VLOOKUP(AX1,$B$16:$AK$25,$N$13,FALSE),0)</f>
        <v>0</v>
      </c>
      <c r="BB2" s="84">
        <f>IFERROR(VLOOKUP(AX1,$B$16:$AK$25,$O$13,FALSE),0)</f>
        <v>0</v>
      </c>
      <c r="BC2" s="84">
        <f>IFERROR(VLOOKUP(AX1,$B$16:$AK$25,$P$13,FALSE),0)</f>
        <v>0</v>
      </c>
      <c r="BD2" s="85">
        <f>IFERROR(VLOOKUP(AX1,$B$16:$AK$25,$Q$13,FALSE),0)</f>
        <v>0</v>
      </c>
      <c r="BE2" s="83">
        <f>IFERROR(VLOOKUP(BE1,$B$16:$AK$25,$S$13,FALSE),0)</f>
        <v>0</v>
      </c>
      <c r="BF2" s="84">
        <f>IFERROR(VLOOKUP(BE1,$B$16:$AK$25,$M$13,FALSE),0)</f>
        <v>0</v>
      </c>
      <c r="BG2" s="84">
        <f>IFERROR(VLOOKUP(BE1,$B$16:$AK$25,$T$13,FALSE),0)</f>
        <v>0</v>
      </c>
      <c r="BH2" s="84">
        <f>IFERROR(VLOOKUP(BE1,$B$16:$AK$25,$N$13,FALSE),0)</f>
        <v>0</v>
      </c>
      <c r="BI2" s="84">
        <f>IFERROR(VLOOKUP(BE1,$B$16:$AK$25,$O$13,FALSE),0)</f>
        <v>0</v>
      </c>
      <c r="BJ2" s="84">
        <f>IFERROR(VLOOKUP(BE1,$B$16:$AK$25,$P$13,FALSE),0)</f>
        <v>0</v>
      </c>
      <c r="BK2" s="85">
        <f>IFERROR(VLOOKUP(BE1,$B$16:$AK$25,$Q$13,FALSE),0)</f>
        <v>0</v>
      </c>
      <c r="BL2" s="83">
        <f>IFERROR(VLOOKUP(BL1,$B$16:$AK$25,$S$13,FALSE),0)</f>
        <v>0</v>
      </c>
      <c r="BM2" s="84">
        <f>IFERROR(VLOOKUP(BL1,$B$16:$AK$25,$M$13,FALSE),0)</f>
        <v>0</v>
      </c>
      <c r="BN2" s="84">
        <f>IFERROR(VLOOKUP(BL1,$B$16:$AK$25,$T$13,FALSE),0)</f>
        <v>0</v>
      </c>
      <c r="BO2" s="84">
        <f>IFERROR(VLOOKUP(BL1,$B$16:$AK$25,$N$13,FALSE),0)</f>
        <v>0</v>
      </c>
      <c r="BP2" s="84">
        <f>IFERROR(VLOOKUP(BL1,$B$16:$AK$25,$O$13,FALSE),0)</f>
        <v>0</v>
      </c>
      <c r="BQ2" s="84">
        <f>IFERROR(VLOOKUP(BL1,$B$16:$AK$25,$P$13,FALSE),0)</f>
        <v>0</v>
      </c>
      <c r="BR2" s="85">
        <f>IFERROR(VLOOKUP(BL1,$B$16:$AK$25,$Q$13,FALSE),0)</f>
        <v>0</v>
      </c>
      <c r="BS2" s="83">
        <f>IFERROR(VLOOKUP(BS1,$B$16:$AK$25,$S$13,FALSE),0)</f>
        <v>0</v>
      </c>
      <c r="BT2" s="84">
        <f>IFERROR(VLOOKUP(BS1,$B$16:$AK$25,$M$13,FALSE),0)</f>
        <v>0</v>
      </c>
      <c r="BU2" s="84">
        <f>IFERROR(VLOOKUP(BS1,$B$16:$AK$25,$T$13,FALSE),0)</f>
        <v>0</v>
      </c>
      <c r="BV2" s="84">
        <f>IFERROR(VLOOKUP(BS1,$B$16:$AK$25,$N$13,FALSE),0)</f>
        <v>0</v>
      </c>
      <c r="BW2" s="84">
        <f>IFERROR(VLOOKUP(BS1,$B$16:$AK$25,$O$13,FALSE),0)</f>
        <v>0</v>
      </c>
      <c r="BX2" s="84">
        <f>IFERROR(VLOOKUP(BS1,$B$16:$AK$25,$P$13,FALSE),0)</f>
        <v>0</v>
      </c>
      <c r="BY2" s="85">
        <f>IFERROR(VLOOKUP(BS1,$B$16:$AK$25,$Q$13,FALSE),0)</f>
        <v>0</v>
      </c>
      <c r="BZ2" s="83">
        <f>IFERROR(VLOOKUP(BZ1,$B$16:$AK$25,$S$13,FALSE),0)</f>
        <v>0</v>
      </c>
      <c r="CA2" s="84">
        <f>IFERROR(VLOOKUP(BZ1,$B$16:$AK$25,$M$13,FALSE),0)</f>
        <v>0</v>
      </c>
      <c r="CB2" s="84">
        <f>IFERROR(VLOOKUP(BZ1,$B$16:$AK$25,$T$13,FALSE),0)</f>
        <v>0</v>
      </c>
      <c r="CC2" s="84">
        <f>IFERROR(VLOOKUP(BZ1,$B$16:$AK$25,$N$13,FALSE),0)</f>
        <v>0</v>
      </c>
      <c r="CD2" s="84">
        <f>IFERROR(VLOOKUP(BZ1,$B$16:$AK$25,$O$13,FALSE),0)</f>
        <v>0</v>
      </c>
      <c r="CE2" s="84">
        <f>IFERROR(VLOOKUP(BZ1,$B$16:$AK$25,$P$13,FALSE),0)</f>
        <v>0</v>
      </c>
      <c r="CF2" s="85">
        <f>IFERROR(VLOOKUP(BZ1,$B$16:$AK$25,$Q$13,FALSE),0)</f>
        <v>0</v>
      </c>
      <c r="CG2" s="83">
        <f>IFERROR(VLOOKUP(CG1,$B$16:$AK$25,$S$13,FALSE),0)</f>
        <v>0</v>
      </c>
      <c r="CH2" s="84">
        <f>IFERROR(VLOOKUP(CG1,$B$16:$AK$25,$M$13,FALSE),0)</f>
        <v>0</v>
      </c>
      <c r="CI2" s="84">
        <f>IFERROR(VLOOKUP(CG1,$B$16:$AK$25,$T$13,FALSE),0)</f>
        <v>0</v>
      </c>
      <c r="CJ2" s="84">
        <f>IFERROR(VLOOKUP(CG1,$B$16:$AK$25,$N$13,FALSE),0)</f>
        <v>0</v>
      </c>
      <c r="CK2" s="84">
        <f>IFERROR(VLOOKUP(CG1,$B$16:$AK$25,$O$13,FALSE),0)</f>
        <v>0</v>
      </c>
      <c r="CL2" s="84">
        <f>IFERROR(VLOOKUP(CG1,$B$16:$AK$25,$P$13,FALSE),0)</f>
        <v>0</v>
      </c>
      <c r="CM2" s="85">
        <f>IFERROR(VLOOKUP(CG1,$B$16:$AK$25,$Q$13,FALSE),0)</f>
        <v>0</v>
      </c>
      <c r="CN2" s="83">
        <f>IFERROR(VLOOKUP(CN1,$B$16:$AK$25,$S$13,FALSE),0)</f>
        <v>0</v>
      </c>
      <c r="CO2" s="84">
        <f>IFERROR(VLOOKUP(CN1,$B$16:$AK$25,$M$13,FALSE),0)</f>
        <v>0</v>
      </c>
      <c r="CP2" s="84">
        <f>IFERROR(VLOOKUP(CN1,$B$16:$AK$25,$T$13,FALSE),0)</f>
        <v>0</v>
      </c>
      <c r="CQ2" s="84">
        <f>IFERROR(VLOOKUP(CN1,$B$16:$AK$25,$N$13,FALSE),0)</f>
        <v>0</v>
      </c>
      <c r="CR2" s="84">
        <f>IFERROR(VLOOKUP(CN1,$B$16:$AK$25,$O$13,FALSE),0)</f>
        <v>0</v>
      </c>
      <c r="CS2" s="84">
        <f>IFERROR(VLOOKUP(CN1,$B$16:$AK$25,$P$13,FALSE),0)</f>
        <v>0</v>
      </c>
      <c r="CT2" s="85">
        <f>IFERROR(VLOOKUP(CN1,$B$16:$AK$25,$Q$13,FALSE),0)</f>
        <v>0</v>
      </c>
      <c r="CU2" s="83">
        <f>IFERROR(VLOOKUP(CU1,$B$16:$AK$25,$S$13,FALSE),0)</f>
        <v>0</v>
      </c>
      <c r="CV2" s="84">
        <f>IFERROR(VLOOKUP(CU1,$B$16:$AK$25,$M$13,FALSE),0)</f>
        <v>0</v>
      </c>
      <c r="CW2" s="84">
        <f>IFERROR(VLOOKUP(CU1,$B$16:$AK$25,$T$13,FALSE),0)</f>
        <v>0</v>
      </c>
      <c r="CX2" s="84">
        <f>IFERROR(VLOOKUP(CU1,$B$16:$AK$25,$N$13,FALSE),0)</f>
        <v>0</v>
      </c>
      <c r="CY2" s="84">
        <f>IFERROR(VLOOKUP(CU1,$B$16:$AK$25,$O$13,FALSE),0)</f>
        <v>0</v>
      </c>
      <c r="CZ2" s="84">
        <f>IFERROR(VLOOKUP(CU1,$B$16:$AK$25,$P$13,FALSE),0)</f>
        <v>0</v>
      </c>
      <c r="DA2" s="85">
        <f>IFERROR(VLOOKUP(CU1,$B$16:$AK$25,$Q$13,FALSE),0)</f>
        <v>0</v>
      </c>
      <c r="DB2" s="83">
        <f>IFERROR(VLOOKUP(DB1,$B$16:$AK$25,$S$13,FALSE),0)</f>
        <v>0</v>
      </c>
      <c r="DC2" s="84">
        <f>IFERROR(VLOOKUP(DB1,$B$16:$AK$25,$M$13,FALSE),0)</f>
        <v>0</v>
      </c>
      <c r="DD2" s="84">
        <f>IFERROR(VLOOKUP(DB1,$B$16:$AK$25,$T$13,FALSE),0)</f>
        <v>0</v>
      </c>
      <c r="DE2" s="84">
        <f>IFERROR(VLOOKUP(DB1,$B$16:$AK$25,$N$13,FALSE),0)</f>
        <v>0</v>
      </c>
      <c r="DF2" s="84">
        <f>IFERROR(VLOOKUP(DB1,$B$16:$AK$25,$O$13,FALSE),0)</f>
        <v>0</v>
      </c>
      <c r="DG2" s="84">
        <f>IFERROR(VLOOKUP(DB1,$B$16:$AK$25,$P$13,FALSE),0)</f>
        <v>0</v>
      </c>
      <c r="DH2" s="85">
        <f>IFERROR(VLOOKUP(DB1,$B$16:$AK$25,$Q$13,FALSE),0)</f>
        <v>0</v>
      </c>
      <c r="DI2" s="83">
        <f>IFERROR(VLOOKUP(DI1,$B$16:$AK$25,$S$13,FALSE),0)</f>
        <v>0</v>
      </c>
      <c r="DJ2" s="84">
        <f>IFERROR(VLOOKUP(DI1,$B$16:$AK$25,$M$13,FALSE),0)</f>
        <v>0</v>
      </c>
      <c r="DK2" s="84">
        <f>IFERROR(VLOOKUP(DI1,$B$16:$AK$25,$T$13,FALSE),0)</f>
        <v>0</v>
      </c>
      <c r="DL2" s="84">
        <f>IFERROR(VLOOKUP(DI1,$B$16:$AK$25,$N$13,FALSE),0)</f>
        <v>0</v>
      </c>
      <c r="DM2" s="84">
        <f>IFERROR(VLOOKUP(DI1,$B$16:$AK$25,$O$13,FALSE),0)</f>
        <v>0</v>
      </c>
      <c r="DN2" s="84">
        <f>IFERROR(VLOOKUP(DI1,$B$16:$AK$25,$P$13,FALSE),0)</f>
        <v>0</v>
      </c>
      <c r="DO2" s="85">
        <f>IFERROR(VLOOKUP(DI1,$B$16:$AK$25,$Q$13,FALSE),0)</f>
        <v>0</v>
      </c>
      <c r="DP2" s="83">
        <f>IFERROR(VLOOKUP(DP1,$B$16:$AK$25,$S$13,FALSE),0)</f>
        <v>0</v>
      </c>
      <c r="DQ2" s="84">
        <f>IFERROR(VLOOKUP(DP1,$B$16:$AK$25,$M$13,FALSE),0)</f>
        <v>0</v>
      </c>
      <c r="DR2" s="84">
        <f>IFERROR(VLOOKUP(DP1,$B$16:$AK$25,$T$13,FALSE),0)</f>
        <v>0</v>
      </c>
      <c r="DS2" s="84">
        <f>IFERROR(VLOOKUP(DP1,$B$16:$AK$25,$N$13,FALSE),0)</f>
        <v>0</v>
      </c>
      <c r="DT2" s="84">
        <f>IFERROR(VLOOKUP(DP1,$B$16:$AK$25,$O$13,FALSE),0)</f>
        <v>0</v>
      </c>
      <c r="DU2" s="84">
        <f>IFERROR(VLOOKUP(DP1,$B$16:$AK$25,$P$13,FALSE),0)</f>
        <v>0</v>
      </c>
      <c r="DV2" s="85">
        <f>IFERROR(VLOOKUP(DP1,$B$16:$AK$25,$Q$13,FALSE),0)</f>
        <v>0</v>
      </c>
      <c r="DW2" s="83">
        <f>IFERROR(VLOOKUP(DW1,$B$16:$AK$25,$S$13,FALSE),0)</f>
        <v>0</v>
      </c>
      <c r="DX2" s="84">
        <f>IFERROR(VLOOKUP(DW1,$B$16:$AK$25,$M$13,FALSE),0)</f>
        <v>0</v>
      </c>
      <c r="DY2" s="84">
        <f>IFERROR(VLOOKUP(DW1,$B$16:$AK$25,$T$13,FALSE),0)</f>
        <v>0</v>
      </c>
      <c r="DZ2" s="84">
        <f>IFERROR(VLOOKUP(DW1,$B$16:$AK$25,$N$13,FALSE),0)</f>
        <v>0</v>
      </c>
      <c r="EA2" s="84">
        <f>IFERROR(VLOOKUP(DW1,$B$16:$AK$25,$O$13,FALSE),0)</f>
        <v>0</v>
      </c>
      <c r="EB2" s="84">
        <f>IFERROR(VLOOKUP(DW1,$B$16:$AK$25,$P$13,FALSE),0)</f>
        <v>0</v>
      </c>
      <c r="EC2" s="85">
        <f>IFERROR(VLOOKUP(DW1,$B$16:$AK$25,$Q$13,FALSE),0)</f>
        <v>0</v>
      </c>
      <c r="ED2" s="83">
        <f>IFERROR(VLOOKUP(ED1,$B$16:$AK$25,$S$13,FALSE),0)</f>
        <v>0</v>
      </c>
      <c r="EE2" s="84">
        <f>IFERROR(VLOOKUP(ED1,$B$16:$AK$25,$M$13,FALSE),0)</f>
        <v>0</v>
      </c>
      <c r="EF2" s="84">
        <f>IFERROR(VLOOKUP(ED1,$B$16:$AK$25,$T$13,FALSE),0)</f>
        <v>0</v>
      </c>
      <c r="EG2" s="84">
        <f>IFERROR(VLOOKUP(ED1,$B$16:$AK$25,$N$13,FALSE),0)</f>
        <v>0</v>
      </c>
      <c r="EH2" s="84">
        <f>IFERROR(VLOOKUP(ED1,$B$16:$AK$25,$O$13,FALSE),0)</f>
        <v>0</v>
      </c>
      <c r="EI2" s="84">
        <f>IFERROR(VLOOKUP(ED1,$B$16:$AK$25,$P$13,FALSE),0)</f>
        <v>0</v>
      </c>
      <c r="EJ2" s="85">
        <f>IFERROR(VLOOKUP(ED1,$B$16:$AK$25,$Q$13,FALSE),0)</f>
        <v>0</v>
      </c>
      <c r="EK2" s="83">
        <f>IFERROR(VLOOKUP(EK1,$B$16:$AK$25,$S$13,FALSE),0)</f>
        <v>0</v>
      </c>
      <c r="EL2" s="84">
        <f>IFERROR(VLOOKUP(EK1,$B$16:$AK$25,$M$13,FALSE),0)</f>
        <v>0</v>
      </c>
      <c r="EM2" s="84">
        <f>IFERROR(VLOOKUP(EK1,$B$16:$AK$25,$T$13,FALSE),0)</f>
        <v>0</v>
      </c>
      <c r="EN2" s="84">
        <f>IFERROR(VLOOKUP(EK1,$B$16:$AK$25,$N$13,FALSE),0)</f>
        <v>0</v>
      </c>
      <c r="EO2" s="84">
        <f>IFERROR(VLOOKUP(EK1,$B$16:$AK$25,$O$13,FALSE),0)</f>
        <v>0</v>
      </c>
      <c r="EP2" s="84">
        <f>IFERROR(VLOOKUP(EK1,$B$16:$AK$25,$P$13,FALSE),0)</f>
        <v>0</v>
      </c>
      <c r="EQ2" s="85">
        <f>IFERROR(VLOOKUP(EK1,$B$16:$AK$25,$Q$13,FALSE),0)</f>
        <v>0</v>
      </c>
      <c r="ER2" s="83">
        <f>IFERROR(VLOOKUP(ER1,$B$16:$AK$25,$S$13,FALSE),0)</f>
        <v>0</v>
      </c>
      <c r="ES2" s="84">
        <f>IFERROR(VLOOKUP(ER1,$B$16:$AK$25,$M$13,FALSE),0)</f>
        <v>0</v>
      </c>
      <c r="ET2" s="84">
        <f>IFERROR(VLOOKUP(ER1,$B$16:$AK$25,$T$13,FALSE),0)</f>
        <v>0</v>
      </c>
      <c r="EU2" s="84">
        <f>IFERROR(VLOOKUP(ER1,$B$16:$AK$25,$N$13,FALSE),0)</f>
        <v>0</v>
      </c>
      <c r="EV2" s="84">
        <f>IFERROR(VLOOKUP(ER1,$B$16:$AK$25,$O$13,FALSE),0)</f>
        <v>0</v>
      </c>
      <c r="EW2" s="84">
        <f>IFERROR(VLOOKUP(ER1,$B$16:$AK$25,$P$13,FALSE),0)</f>
        <v>0</v>
      </c>
      <c r="EX2" s="85">
        <f>IFERROR(VLOOKUP(ER1,$B$16:$AK$25,$Q$13,FALSE),0)</f>
        <v>0</v>
      </c>
      <c r="EY2" s="83">
        <f>IFERROR(VLOOKUP(EY1,$B$16:$AK$25,$S$13,FALSE),0)</f>
        <v>0</v>
      </c>
      <c r="EZ2" s="84">
        <f>IFERROR(VLOOKUP(EY1,$B$16:$AK$25,$M$13,FALSE),0)</f>
        <v>0</v>
      </c>
      <c r="FA2" s="84">
        <f>IFERROR(VLOOKUP(EY1,$B$16:$AK$25,$T$13,FALSE),0)</f>
        <v>0</v>
      </c>
      <c r="FB2" s="84">
        <f>IFERROR(VLOOKUP(EY1,$B$16:$AK$25,$N$13,FALSE),0)</f>
        <v>0</v>
      </c>
      <c r="FC2" s="84">
        <f>IFERROR(VLOOKUP(EY1,$B$16:$AK$25,$O$13,FALSE),0)</f>
        <v>0</v>
      </c>
      <c r="FD2" s="84">
        <f>IFERROR(VLOOKUP(EY1,$B$16:$AK$25,$P$13,FALSE),0)</f>
        <v>0</v>
      </c>
      <c r="FE2" s="85">
        <f>IFERROR(VLOOKUP(EY1,$B$16:$AK$25,$Q$13,FALSE),0)</f>
        <v>0</v>
      </c>
      <c r="FF2" s="83">
        <f>IFERROR(VLOOKUP(FF1,$B$16:$AK$25,$S$13,FALSE),0)</f>
        <v>0</v>
      </c>
      <c r="FG2" s="84">
        <f>IFERROR(VLOOKUP(FF1,$B$16:$AK$25,$M$13,FALSE),0)</f>
        <v>0</v>
      </c>
      <c r="FH2" s="84">
        <f>IFERROR(VLOOKUP(FF1,$B$16:$AK$25,$T$13,FALSE),0)</f>
        <v>0</v>
      </c>
      <c r="FI2" s="84">
        <f>IFERROR(VLOOKUP(FF1,$B$16:$AK$25,$N$13,FALSE),0)</f>
        <v>0</v>
      </c>
      <c r="FJ2" s="84">
        <f>IFERROR(VLOOKUP(FF1,$B$16:$AK$25,$O$13,FALSE),0)</f>
        <v>0</v>
      </c>
      <c r="FK2" s="84">
        <f>IFERROR(VLOOKUP(FF1,$B$16:$AK$25,$P$13,FALSE),0)</f>
        <v>0</v>
      </c>
      <c r="FL2" s="85">
        <f>IFERROR(VLOOKUP(FF1,$B$16:$AK$25,$Q$13,FALSE),0)</f>
        <v>0</v>
      </c>
      <c r="FM2" s="83">
        <f>IFERROR(VLOOKUP(FM1,$B$16:$AK$25,$S$13,FALSE),0)</f>
        <v>0</v>
      </c>
      <c r="FN2" s="84">
        <f>IFERROR(VLOOKUP(FM1,$B$16:$AK$25,$M$13,FALSE),0)</f>
        <v>0</v>
      </c>
      <c r="FO2" s="84">
        <f>IFERROR(VLOOKUP(FM1,$B$16:$AK$25,$T$13,FALSE),0)</f>
        <v>0</v>
      </c>
      <c r="FP2" s="84">
        <f>IFERROR(VLOOKUP(FM1,$B$16:$AK$25,$N$13,FALSE),0)</f>
        <v>0</v>
      </c>
      <c r="FQ2" s="84">
        <f>IFERROR(VLOOKUP(FM1,$B$16:$AK$25,$O$13,FALSE),0)</f>
        <v>0</v>
      </c>
      <c r="FR2" s="84">
        <f>IFERROR(VLOOKUP(FM1,$B$16:$AK$25,$P$13,FALSE),0)</f>
        <v>0</v>
      </c>
      <c r="FS2" s="85">
        <f>IFERROR(VLOOKUP(FM1,$B$16:$AK$25,$Q$13,FALSE),0)</f>
        <v>0</v>
      </c>
      <c r="FT2" s="83">
        <f>IFERROR(VLOOKUP(FT1,$B$16:$AK$25,$S$13,FALSE),0)</f>
        <v>0</v>
      </c>
      <c r="FU2" s="84">
        <f>IFERROR(VLOOKUP(FT1,$B$16:$AK$25,$M$13,FALSE),0)</f>
        <v>0</v>
      </c>
      <c r="FV2" s="84">
        <f>IFERROR(VLOOKUP(FT1,$B$16:$AK$25,$T$13,FALSE),0)</f>
        <v>0</v>
      </c>
      <c r="FW2" s="84">
        <f>IFERROR(VLOOKUP(FT1,$B$16:$AK$25,$N$13,FALSE),0)</f>
        <v>0</v>
      </c>
      <c r="FX2" s="84">
        <f>IFERROR(VLOOKUP(FT1,$B$16:$AK$25,$O$13,FALSE),0)</f>
        <v>0</v>
      </c>
      <c r="FY2" s="84">
        <f>IFERROR(VLOOKUP(FT1,$B$16:$AK$25,$P$13,FALSE),0)</f>
        <v>0</v>
      </c>
      <c r="FZ2" s="85">
        <f>IFERROR(VLOOKUP(FT1,$B$16:$AK$25,$Q$13,FALSE),0)</f>
        <v>0</v>
      </c>
      <c r="GA2" s="83">
        <f>IFERROR(VLOOKUP(GA1,$B$16:$AK$25,$S$13,FALSE),0)</f>
        <v>0</v>
      </c>
      <c r="GB2" s="84">
        <f>IFERROR(VLOOKUP(GA1,$B$16:$AK$25,$M$13,FALSE),0)</f>
        <v>0</v>
      </c>
      <c r="GC2" s="84">
        <f>IFERROR(VLOOKUP(GA1,$B$16:$AK$25,$T$13,FALSE),0)</f>
        <v>0</v>
      </c>
      <c r="GD2" s="84">
        <f>IFERROR(VLOOKUP(GA1,$B$16:$AK$25,$N$13,FALSE),0)</f>
        <v>0</v>
      </c>
      <c r="GE2" s="84">
        <f>IFERROR(VLOOKUP(GA1,$B$16:$AK$25,$O$13,FALSE),0)</f>
        <v>0</v>
      </c>
      <c r="GF2" s="84">
        <f>IFERROR(VLOOKUP(GA1,$B$16:$AK$25,$P$13,FALSE),0)</f>
        <v>0</v>
      </c>
      <c r="GG2" s="85">
        <f>IFERROR(VLOOKUP(GA1,$B$16:$AK$25,$Q$13,FALSE),0)</f>
        <v>0</v>
      </c>
      <c r="GH2" s="83">
        <f>IFERROR(VLOOKUP(GH1,$B$16:$AK$25,$S$13,FALSE),0)</f>
        <v>0</v>
      </c>
      <c r="GI2" s="84">
        <f>IFERROR(VLOOKUP(GH1,$B$16:$AK$25,$M$13,FALSE),0)</f>
        <v>0</v>
      </c>
      <c r="GJ2" s="84">
        <f>IFERROR(VLOOKUP(GH1,$B$16:$AK$25,$T$13,FALSE),0)</f>
        <v>0</v>
      </c>
      <c r="GK2" s="84">
        <f>IFERROR(VLOOKUP(GH1,$B$16:$AK$25,$N$13,FALSE),0)</f>
        <v>0</v>
      </c>
      <c r="GL2" s="84">
        <f>IFERROR(VLOOKUP(GH1,$B$16:$AK$25,$O$13,FALSE),0)</f>
        <v>0</v>
      </c>
      <c r="GM2" s="84">
        <f>IFERROR(VLOOKUP(GH1,$B$16:$AK$25,$P$13,FALSE),0)</f>
        <v>0</v>
      </c>
      <c r="GN2" s="85">
        <f>IFERROR(VLOOKUP(GH1,$B$16:$AK$25,$Q$13,FALSE),0)</f>
        <v>0</v>
      </c>
      <c r="GO2" s="83">
        <f>IFERROR(VLOOKUP(GO1,$B$16:$AK$25,$S$13,FALSE),0)</f>
        <v>0</v>
      </c>
      <c r="GP2" s="84">
        <f>IFERROR(VLOOKUP(GO1,$B$16:$AK$25,$M$13,FALSE),0)</f>
        <v>0</v>
      </c>
      <c r="GQ2" s="84">
        <f>IFERROR(VLOOKUP(GO1,$B$16:$AK$25,$T$13,FALSE),0)</f>
        <v>0</v>
      </c>
      <c r="GR2" s="84">
        <f>IFERROR(VLOOKUP(GO1,$B$16:$AK$25,$N$13,FALSE),0)</f>
        <v>0</v>
      </c>
      <c r="GS2" s="84">
        <f>IFERROR(VLOOKUP(GO1,$B$16:$AK$25,$O$13,FALSE),0)</f>
        <v>0</v>
      </c>
      <c r="GT2" s="84">
        <f>IFERROR(VLOOKUP(GO1,$B$16:$AK$25,$P$13,FALSE),0)</f>
        <v>0</v>
      </c>
      <c r="GU2" s="85">
        <f>IFERROR(VLOOKUP(GO1,$B$16:$AK$25,$Q$13,FALSE),0)</f>
        <v>0</v>
      </c>
      <c r="GV2" s="83">
        <f>IFERROR(VLOOKUP(GV1,$B$16:$AK$25,$S$13,FALSE),0)</f>
        <v>0</v>
      </c>
      <c r="GW2" s="84">
        <f>IFERROR(VLOOKUP(GV1,$B$16:$AK$25,$M$13,FALSE),0)</f>
        <v>0</v>
      </c>
      <c r="GX2" s="84">
        <f>IFERROR(VLOOKUP(GV1,$B$16:$AK$25,$T$13,FALSE),0)</f>
        <v>0</v>
      </c>
      <c r="GY2" s="84">
        <f>IFERROR(VLOOKUP(GV1,$B$16:$AK$25,$N$13,FALSE),0)</f>
        <v>0</v>
      </c>
      <c r="GZ2" s="84">
        <f>IFERROR(VLOOKUP(GV1,$B$16:$AK$25,$O$13,FALSE),0)</f>
        <v>0</v>
      </c>
      <c r="HA2" s="84">
        <f>IFERROR(VLOOKUP(GV1,$B$16:$AK$25,$P$13,FALSE),0)</f>
        <v>0</v>
      </c>
      <c r="HB2" s="85">
        <f>IFERROR(VLOOKUP(GV1,$B$16:$AK$25,$Q$13,FALSE),0)</f>
        <v>0</v>
      </c>
      <c r="HC2" s="83">
        <f>IFERROR(VLOOKUP(HC1,$B$16:$AK$25,$S$13,FALSE),0)</f>
        <v>0</v>
      </c>
      <c r="HD2" s="84">
        <f>IFERROR(VLOOKUP(HC1,$B$16:$AK$25,$M$13,FALSE),0)</f>
        <v>0</v>
      </c>
      <c r="HE2" s="84">
        <f>IFERROR(VLOOKUP(HC1,$B$16:$AK$25,$T$13,FALSE),0)</f>
        <v>0</v>
      </c>
      <c r="HF2" s="84">
        <f>IFERROR(VLOOKUP(HC1,$B$16:$AK$25,$N$13,FALSE),0)</f>
        <v>0</v>
      </c>
      <c r="HG2" s="84">
        <f>IFERROR(VLOOKUP(HC1,$B$16:$AK$25,$O$13,FALSE),0)</f>
        <v>0</v>
      </c>
      <c r="HH2" s="84">
        <f>IFERROR(VLOOKUP(HC1,$B$16:$AK$25,$P$13,FALSE),0)</f>
        <v>0</v>
      </c>
      <c r="HI2" s="85">
        <f>IFERROR(VLOOKUP(HC1,$B$16:$AK$25,$Q$13,FALSE),0)</f>
        <v>0</v>
      </c>
      <c r="HJ2" s="83">
        <f>IFERROR(VLOOKUP(HJ1,$B$16:$AK$25,$S$13,FALSE),0)</f>
        <v>0</v>
      </c>
      <c r="HK2" s="84">
        <f>IFERROR(VLOOKUP(HJ1,$B$16:$AK$25,$M$13,FALSE),0)</f>
        <v>0</v>
      </c>
      <c r="HL2" s="84">
        <f>IFERROR(VLOOKUP(HJ1,$B$16:$AK$25,$T$13,FALSE),0)</f>
        <v>0</v>
      </c>
      <c r="HM2" s="84">
        <f>IFERROR(VLOOKUP(HJ1,$B$16:$AK$25,$N$13,FALSE),0)</f>
        <v>0</v>
      </c>
      <c r="HN2" s="84">
        <f>IFERROR(VLOOKUP(HJ1,$B$16:$AK$25,$O$13,FALSE),0)</f>
        <v>0</v>
      </c>
      <c r="HO2" s="84">
        <f>IFERROR(VLOOKUP(HJ1,$B$16:$AK$25,$P$13,FALSE),0)</f>
        <v>0</v>
      </c>
      <c r="HP2" s="85">
        <f>IFERROR(VLOOKUP(HJ1,$B$16:$AK$25,$Q$13,FALSE),0)</f>
        <v>0</v>
      </c>
      <c r="HQ2" s="80"/>
      <c r="HR2" s="80"/>
    </row>
    <row r="3" spans="1:226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L3" s="1">
        <v>1</v>
      </c>
      <c r="AM3" s="1">
        <f>AL3+1</f>
        <v>2</v>
      </c>
      <c r="AN3" s="1">
        <f t="shared" ref="AN3:CY3" si="0">AM3+1</f>
        <v>3</v>
      </c>
      <c r="AO3" s="1">
        <f t="shared" si="0"/>
        <v>4</v>
      </c>
      <c r="AP3" s="1">
        <f t="shared" si="0"/>
        <v>5</v>
      </c>
      <c r="AQ3" s="86">
        <f t="shared" si="0"/>
        <v>6</v>
      </c>
      <c r="AR3" s="1">
        <f t="shared" si="0"/>
        <v>7</v>
      </c>
      <c r="AS3" s="1">
        <f t="shared" si="0"/>
        <v>8</v>
      </c>
      <c r="AT3" s="1">
        <f t="shared" si="0"/>
        <v>9</v>
      </c>
      <c r="AU3" s="1">
        <f t="shared" si="0"/>
        <v>10</v>
      </c>
      <c r="AV3" s="1">
        <f t="shared" si="0"/>
        <v>11</v>
      </c>
      <c r="AW3" s="87">
        <f t="shared" si="0"/>
        <v>12</v>
      </c>
      <c r="AX3" s="86">
        <f t="shared" si="0"/>
        <v>13</v>
      </c>
      <c r="AY3" s="1">
        <f t="shared" si="0"/>
        <v>14</v>
      </c>
      <c r="AZ3" s="1">
        <f t="shared" si="0"/>
        <v>15</v>
      </c>
      <c r="BA3" s="1">
        <f t="shared" si="0"/>
        <v>16</v>
      </c>
      <c r="BB3" s="1">
        <f t="shared" si="0"/>
        <v>17</v>
      </c>
      <c r="BC3" s="1">
        <f t="shared" si="0"/>
        <v>18</v>
      </c>
      <c r="BD3" s="87">
        <f t="shared" si="0"/>
        <v>19</v>
      </c>
      <c r="BE3" s="86">
        <f t="shared" si="0"/>
        <v>20</v>
      </c>
      <c r="BF3" s="1">
        <f t="shared" si="0"/>
        <v>21</v>
      </c>
      <c r="BG3" s="1">
        <f t="shared" si="0"/>
        <v>22</v>
      </c>
      <c r="BH3" s="1">
        <f t="shared" si="0"/>
        <v>23</v>
      </c>
      <c r="BI3" s="1">
        <f t="shared" si="0"/>
        <v>24</v>
      </c>
      <c r="BJ3" s="1">
        <f t="shared" si="0"/>
        <v>25</v>
      </c>
      <c r="BK3" s="87">
        <f t="shared" si="0"/>
        <v>26</v>
      </c>
      <c r="BL3" s="86">
        <f t="shared" si="0"/>
        <v>27</v>
      </c>
      <c r="BM3" s="1">
        <f t="shared" si="0"/>
        <v>28</v>
      </c>
      <c r="BN3" s="1">
        <f t="shared" si="0"/>
        <v>29</v>
      </c>
      <c r="BO3" s="1">
        <f t="shared" si="0"/>
        <v>30</v>
      </c>
      <c r="BP3" s="1">
        <f t="shared" si="0"/>
        <v>31</v>
      </c>
      <c r="BQ3" s="1">
        <f t="shared" si="0"/>
        <v>32</v>
      </c>
      <c r="BR3" s="87">
        <f t="shared" si="0"/>
        <v>33</v>
      </c>
      <c r="BS3" s="86">
        <f t="shared" si="0"/>
        <v>34</v>
      </c>
      <c r="BT3" s="1">
        <f t="shared" si="0"/>
        <v>35</v>
      </c>
      <c r="BU3" s="1">
        <f t="shared" si="0"/>
        <v>36</v>
      </c>
      <c r="BV3" s="1">
        <f t="shared" si="0"/>
        <v>37</v>
      </c>
      <c r="BW3" s="1">
        <f t="shared" si="0"/>
        <v>38</v>
      </c>
      <c r="BX3" s="1">
        <f t="shared" si="0"/>
        <v>39</v>
      </c>
      <c r="BY3" s="87">
        <f t="shared" si="0"/>
        <v>40</v>
      </c>
      <c r="BZ3" s="86">
        <f t="shared" si="0"/>
        <v>41</v>
      </c>
      <c r="CA3" s="1">
        <f t="shared" si="0"/>
        <v>42</v>
      </c>
      <c r="CB3" s="1">
        <f t="shared" si="0"/>
        <v>43</v>
      </c>
      <c r="CC3" s="1">
        <f t="shared" si="0"/>
        <v>44</v>
      </c>
      <c r="CD3" s="1">
        <f t="shared" si="0"/>
        <v>45</v>
      </c>
      <c r="CE3" s="1">
        <f t="shared" si="0"/>
        <v>46</v>
      </c>
      <c r="CF3" s="87">
        <f t="shared" si="0"/>
        <v>47</v>
      </c>
      <c r="CG3" s="86">
        <f t="shared" si="0"/>
        <v>48</v>
      </c>
      <c r="CH3" s="1">
        <f t="shared" si="0"/>
        <v>49</v>
      </c>
      <c r="CI3" s="1">
        <f t="shared" si="0"/>
        <v>50</v>
      </c>
      <c r="CJ3" s="1">
        <f t="shared" si="0"/>
        <v>51</v>
      </c>
      <c r="CK3" s="1">
        <f t="shared" si="0"/>
        <v>52</v>
      </c>
      <c r="CL3" s="1">
        <f t="shared" si="0"/>
        <v>53</v>
      </c>
      <c r="CM3" s="87">
        <f t="shared" si="0"/>
        <v>54</v>
      </c>
      <c r="CN3" s="86">
        <f t="shared" si="0"/>
        <v>55</v>
      </c>
      <c r="CO3" s="1">
        <f t="shared" si="0"/>
        <v>56</v>
      </c>
      <c r="CP3" s="1">
        <f t="shared" si="0"/>
        <v>57</v>
      </c>
      <c r="CQ3" s="1">
        <f t="shared" si="0"/>
        <v>58</v>
      </c>
      <c r="CR3" s="1">
        <f t="shared" si="0"/>
        <v>59</v>
      </c>
      <c r="CS3" s="1">
        <f t="shared" si="0"/>
        <v>60</v>
      </c>
      <c r="CT3" s="87">
        <f t="shared" si="0"/>
        <v>61</v>
      </c>
      <c r="CU3" s="86">
        <f t="shared" si="0"/>
        <v>62</v>
      </c>
      <c r="CV3" s="1">
        <f t="shared" si="0"/>
        <v>63</v>
      </c>
      <c r="CW3" s="1">
        <f t="shared" si="0"/>
        <v>64</v>
      </c>
      <c r="CX3" s="1">
        <f t="shared" si="0"/>
        <v>65</v>
      </c>
      <c r="CY3" s="1">
        <f t="shared" si="0"/>
        <v>66</v>
      </c>
      <c r="CZ3" s="1">
        <f t="shared" ref="CZ3:FK3" si="1">CY3+1</f>
        <v>67</v>
      </c>
      <c r="DA3" s="87">
        <f t="shared" si="1"/>
        <v>68</v>
      </c>
      <c r="DB3" s="86">
        <f t="shared" si="1"/>
        <v>69</v>
      </c>
      <c r="DC3" s="1">
        <f t="shared" si="1"/>
        <v>70</v>
      </c>
      <c r="DD3" s="1">
        <f t="shared" si="1"/>
        <v>71</v>
      </c>
      <c r="DE3" s="1">
        <f t="shared" si="1"/>
        <v>72</v>
      </c>
      <c r="DF3" s="1">
        <f t="shared" si="1"/>
        <v>73</v>
      </c>
      <c r="DG3" s="1">
        <f t="shared" si="1"/>
        <v>74</v>
      </c>
      <c r="DH3" s="87">
        <f t="shared" si="1"/>
        <v>75</v>
      </c>
      <c r="DI3" s="86">
        <f t="shared" si="1"/>
        <v>76</v>
      </c>
      <c r="DJ3" s="1">
        <f t="shared" si="1"/>
        <v>77</v>
      </c>
      <c r="DK3" s="1">
        <f t="shared" si="1"/>
        <v>78</v>
      </c>
      <c r="DL3" s="1">
        <f t="shared" si="1"/>
        <v>79</v>
      </c>
      <c r="DM3" s="1">
        <f t="shared" si="1"/>
        <v>80</v>
      </c>
      <c r="DN3" s="1">
        <f t="shared" si="1"/>
        <v>81</v>
      </c>
      <c r="DO3" s="87">
        <f t="shared" si="1"/>
        <v>82</v>
      </c>
      <c r="DP3" s="86">
        <f t="shared" si="1"/>
        <v>83</v>
      </c>
      <c r="DQ3" s="1">
        <f t="shared" si="1"/>
        <v>84</v>
      </c>
      <c r="DR3" s="1">
        <f t="shared" si="1"/>
        <v>85</v>
      </c>
      <c r="DS3" s="1">
        <f t="shared" si="1"/>
        <v>86</v>
      </c>
      <c r="DT3" s="1">
        <f t="shared" si="1"/>
        <v>87</v>
      </c>
      <c r="DU3" s="1">
        <f t="shared" si="1"/>
        <v>88</v>
      </c>
      <c r="DV3" s="87">
        <f t="shared" si="1"/>
        <v>89</v>
      </c>
      <c r="DW3" s="86">
        <f t="shared" si="1"/>
        <v>90</v>
      </c>
      <c r="DX3" s="1">
        <f t="shared" si="1"/>
        <v>91</v>
      </c>
      <c r="DY3" s="1">
        <f t="shared" si="1"/>
        <v>92</v>
      </c>
      <c r="DZ3" s="1">
        <f t="shared" si="1"/>
        <v>93</v>
      </c>
      <c r="EA3" s="1">
        <f t="shared" si="1"/>
        <v>94</v>
      </c>
      <c r="EB3" s="1">
        <f t="shared" si="1"/>
        <v>95</v>
      </c>
      <c r="EC3" s="87">
        <f t="shared" si="1"/>
        <v>96</v>
      </c>
      <c r="ED3" s="86">
        <f t="shared" si="1"/>
        <v>97</v>
      </c>
      <c r="EE3" s="1">
        <f t="shared" si="1"/>
        <v>98</v>
      </c>
      <c r="EF3" s="1">
        <f t="shared" si="1"/>
        <v>99</v>
      </c>
      <c r="EG3" s="1">
        <f t="shared" si="1"/>
        <v>100</v>
      </c>
      <c r="EH3" s="1">
        <f t="shared" si="1"/>
        <v>101</v>
      </c>
      <c r="EI3" s="1">
        <f t="shared" si="1"/>
        <v>102</v>
      </c>
      <c r="EJ3" s="87">
        <f t="shared" si="1"/>
        <v>103</v>
      </c>
      <c r="EK3" s="86">
        <f t="shared" si="1"/>
        <v>104</v>
      </c>
      <c r="EL3" s="1">
        <f t="shared" si="1"/>
        <v>105</v>
      </c>
      <c r="EM3" s="1">
        <f t="shared" si="1"/>
        <v>106</v>
      </c>
      <c r="EN3" s="1">
        <f t="shared" si="1"/>
        <v>107</v>
      </c>
      <c r="EO3" s="1">
        <f t="shared" si="1"/>
        <v>108</v>
      </c>
      <c r="EP3" s="1">
        <f t="shared" si="1"/>
        <v>109</v>
      </c>
      <c r="EQ3" s="87">
        <f t="shared" si="1"/>
        <v>110</v>
      </c>
      <c r="ER3" s="86">
        <f t="shared" si="1"/>
        <v>111</v>
      </c>
      <c r="ES3" s="1">
        <f t="shared" si="1"/>
        <v>112</v>
      </c>
      <c r="ET3" s="1">
        <f t="shared" si="1"/>
        <v>113</v>
      </c>
      <c r="EU3" s="1">
        <f t="shared" si="1"/>
        <v>114</v>
      </c>
      <c r="EV3" s="1">
        <f t="shared" si="1"/>
        <v>115</v>
      </c>
      <c r="EW3" s="1">
        <f t="shared" si="1"/>
        <v>116</v>
      </c>
      <c r="EX3" s="87">
        <f t="shared" si="1"/>
        <v>117</v>
      </c>
      <c r="EY3" s="86">
        <f t="shared" si="1"/>
        <v>118</v>
      </c>
      <c r="EZ3" s="1">
        <f t="shared" si="1"/>
        <v>119</v>
      </c>
      <c r="FA3" s="1">
        <f t="shared" si="1"/>
        <v>120</v>
      </c>
      <c r="FB3" s="1">
        <f t="shared" si="1"/>
        <v>121</v>
      </c>
      <c r="FC3" s="1">
        <f t="shared" si="1"/>
        <v>122</v>
      </c>
      <c r="FD3" s="1">
        <f t="shared" si="1"/>
        <v>123</v>
      </c>
      <c r="FE3" s="87">
        <f t="shared" si="1"/>
        <v>124</v>
      </c>
      <c r="FF3" s="86">
        <f t="shared" si="1"/>
        <v>125</v>
      </c>
      <c r="FG3" s="1">
        <f t="shared" si="1"/>
        <v>126</v>
      </c>
      <c r="FH3" s="1">
        <f t="shared" si="1"/>
        <v>127</v>
      </c>
      <c r="FI3" s="1">
        <f t="shared" si="1"/>
        <v>128</v>
      </c>
      <c r="FJ3" s="1">
        <f t="shared" si="1"/>
        <v>129</v>
      </c>
      <c r="FK3" s="1">
        <f t="shared" si="1"/>
        <v>130</v>
      </c>
      <c r="FL3" s="87">
        <f t="shared" ref="FL3:HP3" si="2">FK3+1</f>
        <v>131</v>
      </c>
      <c r="FM3" s="86">
        <f t="shared" si="2"/>
        <v>132</v>
      </c>
      <c r="FN3" s="1">
        <f t="shared" si="2"/>
        <v>133</v>
      </c>
      <c r="FO3" s="1">
        <f t="shared" si="2"/>
        <v>134</v>
      </c>
      <c r="FP3" s="1">
        <f t="shared" si="2"/>
        <v>135</v>
      </c>
      <c r="FQ3" s="1">
        <f t="shared" si="2"/>
        <v>136</v>
      </c>
      <c r="FR3" s="1">
        <f t="shared" si="2"/>
        <v>137</v>
      </c>
      <c r="FS3" s="87">
        <f t="shared" si="2"/>
        <v>138</v>
      </c>
      <c r="FT3" s="86">
        <f t="shared" si="2"/>
        <v>139</v>
      </c>
      <c r="FU3" s="1">
        <f t="shared" si="2"/>
        <v>140</v>
      </c>
      <c r="FV3" s="1">
        <f t="shared" si="2"/>
        <v>141</v>
      </c>
      <c r="FW3" s="1">
        <f t="shared" si="2"/>
        <v>142</v>
      </c>
      <c r="FX3" s="1">
        <f t="shared" si="2"/>
        <v>143</v>
      </c>
      <c r="FY3" s="1">
        <f t="shared" si="2"/>
        <v>144</v>
      </c>
      <c r="FZ3" s="87">
        <f t="shared" si="2"/>
        <v>145</v>
      </c>
      <c r="GA3" s="86">
        <f t="shared" si="2"/>
        <v>146</v>
      </c>
      <c r="GB3" s="1">
        <f t="shared" si="2"/>
        <v>147</v>
      </c>
      <c r="GC3" s="1">
        <f t="shared" si="2"/>
        <v>148</v>
      </c>
      <c r="GD3" s="1">
        <f t="shared" si="2"/>
        <v>149</v>
      </c>
      <c r="GE3" s="1">
        <f t="shared" si="2"/>
        <v>150</v>
      </c>
      <c r="GF3" s="1">
        <f t="shared" si="2"/>
        <v>151</v>
      </c>
      <c r="GG3" s="87">
        <f t="shared" si="2"/>
        <v>152</v>
      </c>
      <c r="GH3" s="86">
        <f t="shared" si="2"/>
        <v>153</v>
      </c>
      <c r="GI3" s="1">
        <f t="shared" si="2"/>
        <v>154</v>
      </c>
      <c r="GJ3" s="1">
        <f t="shared" si="2"/>
        <v>155</v>
      </c>
      <c r="GK3" s="1">
        <f t="shared" si="2"/>
        <v>156</v>
      </c>
      <c r="GL3" s="1">
        <f t="shared" si="2"/>
        <v>157</v>
      </c>
      <c r="GM3" s="1">
        <f t="shared" si="2"/>
        <v>158</v>
      </c>
      <c r="GN3" s="87">
        <f t="shared" si="2"/>
        <v>159</v>
      </c>
      <c r="GO3" s="86">
        <f t="shared" si="2"/>
        <v>160</v>
      </c>
      <c r="GP3" s="1">
        <f t="shared" si="2"/>
        <v>161</v>
      </c>
      <c r="GQ3" s="1">
        <f t="shared" si="2"/>
        <v>162</v>
      </c>
      <c r="GR3" s="1">
        <f t="shared" si="2"/>
        <v>163</v>
      </c>
      <c r="GS3" s="1">
        <f t="shared" si="2"/>
        <v>164</v>
      </c>
      <c r="GT3" s="1">
        <f t="shared" si="2"/>
        <v>165</v>
      </c>
      <c r="GU3" s="87">
        <f t="shared" si="2"/>
        <v>166</v>
      </c>
      <c r="GV3" s="86">
        <f t="shared" si="2"/>
        <v>167</v>
      </c>
      <c r="GW3" s="1">
        <f t="shared" si="2"/>
        <v>168</v>
      </c>
      <c r="GX3" s="1">
        <f t="shared" si="2"/>
        <v>169</v>
      </c>
      <c r="GY3" s="1">
        <f t="shared" si="2"/>
        <v>170</v>
      </c>
      <c r="GZ3" s="1">
        <f t="shared" si="2"/>
        <v>171</v>
      </c>
      <c r="HA3" s="1">
        <f t="shared" si="2"/>
        <v>172</v>
      </c>
      <c r="HB3" s="87">
        <f t="shared" si="2"/>
        <v>173</v>
      </c>
      <c r="HC3" s="86">
        <f t="shared" si="2"/>
        <v>174</v>
      </c>
      <c r="HD3" s="1">
        <f t="shared" si="2"/>
        <v>175</v>
      </c>
      <c r="HE3" s="1">
        <f t="shared" si="2"/>
        <v>176</v>
      </c>
      <c r="HF3" s="1">
        <f t="shared" si="2"/>
        <v>177</v>
      </c>
      <c r="HG3" s="1">
        <f t="shared" si="2"/>
        <v>178</v>
      </c>
      <c r="HH3" s="1">
        <f t="shared" si="2"/>
        <v>179</v>
      </c>
      <c r="HI3" s="87">
        <f t="shared" si="2"/>
        <v>180</v>
      </c>
      <c r="HJ3" s="86">
        <f t="shared" si="2"/>
        <v>181</v>
      </c>
      <c r="HK3" s="1">
        <f t="shared" si="2"/>
        <v>182</v>
      </c>
      <c r="HL3" s="1">
        <f t="shared" si="2"/>
        <v>183</v>
      </c>
      <c r="HM3" s="1">
        <f t="shared" si="2"/>
        <v>184</v>
      </c>
      <c r="HN3" s="1">
        <f t="shared" si="2"/>
        <v>185</v>
      </c>
      <c r="HO3" s="1">
        <f t="shared" si="2"/>
        <v>186</v>
      </c>
      <c r="HP3" s="87">
        <f t="shared" si="2"/>
        <v>187</v>
      </c>
    </row>
    <row r="4" spans="1:226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L4" s="80"/>
      <c r="AQ4" s="371" t="s">
        <v>189</v>
      </c>
      <c r="AR4" s="373" t="s">
        <v>191</v>
      </c>
      <c r="AS4" s="373" t="s">
        <v>192</v>
      </c>
      <c r="AT4" s="373" t="s">
        <v>193</v>
      </c>
      <c r="AU4" s="373" t="s">
        <v>194</v>
      </c>
      <c r="AV4" s="373" t="s">
        <v>13</v>
      </c>
      <c r="AW4" s="387" t="s">
        <v>14</v>
      </c>
      <c r="AX4" s="371" t="s">
        <v>189</v>
      </c>
      <c r="AY4" s="373" t="s">
        <v>191</v>
      </c>
      <c r="AZ4" s="373" t="s">
        <v>192</v>
      </c>
      <c r="BA4" s="373" t="s">
        <v>193</v>
      </c>
      <c r="BB4" s="373" t="s">
        <v>194</v>
      </c>
      <c r="BC4" s="373" t="s">
        <v>13</v>
      </c>
      <c r="BD4" s="387" t="s">
        <v>14</v>
      </c>
      <c r="BE4" s="371" t="s">
        <v>189</v>
      </c>
      <c r="BF4" s="373" t="s">
        <v>191</v>
      </c>
      <c r="BG4" s="373" t="s">
        <v>192</v>
      </c>
      <c r="BH4" s="373" t="s">
        <v>193</v>
      </c>
      <c r="BI4" s="373" t="s">
        <v>194</v>
      </c>
      <c r="BJ4" s="373" t="s">
        <v>13</v>
      </c>
      <c r="BK4" s="387" t="s">
        <v>14</v>
      </c>
      <c r="BL4" s="371" t="s">
        <v>189</v>
      </c>
      <c r="BM4" s="373" t="s">
        <v>191</v>
      </c>
      <c r="BN4" s="373" t="s">
        <v>192</v>
      </c>
      <c r="BO4" s="373" t="s">
        <v>193</v>
      </c>
      <c r="BP4" s="373" t="s">
        <v>194</v>
      </c>
      <c r="BQ4" s="373" t="s">
        <v>13</v>
      </c>
      <c r="BR4" s="387" t="s">
        <v>14</v>
      </c>
      <c r="BS4" s="371" t="s">
        <v>189</v>
      </c>
      <c r="BT4" s="373" t="s">
        <v>191</v>
      </c>
      <c r="BU4" s="373" t="s">
        <v>192</v>
      </c>
      <c r="BV4" s="373" t="s">
        <v>193</v>
      </c>
      <c r="BW4" s="373" t="s">
        <v>194</v>
      </c>
      <c r="BX4" s="373" t="s">
        <v>13</v>
      </c>
      <c r="BY4" s="387" t="s">
        <v>14</v>
      </c>
      <c r="BZ4" s="371" t="s">
        <v>189</v>
      </c>
      <c r="CA4" s="373" t="s">
        <v>191</v>
      </c>
      <c r="CB4" s="373" t="s">
        <v>192</v>
      </c>
      <c r="CC4" s="373" t="s">
        <v>193</v>
      </c>
      <c r="CD4" s="373" t="s">
        <v>194</v>
      </c>
      <c r="CE4" s="373" t="s">
        <v>13</v>
      </c>
      <c r="CF4" s="387" t="s">
        <v>14</v>
      </c>
      <c r="CG4" s="371" t="s">
        <v>189</v>
      </c>
      <c r="CH4" s="373" t="s">
        <v>191</v>
      </c>
      <c r="CI4" s="373" t="s">
        <v>192</v>
      </c>
      <c r="CJ4" s="373" t="s">
        <v>193</v>
      </c>
      <c r="CK4" s="373" t="s">
        <v>194</v>
      </c>
      <c r="CL4" s="373" t="s">
        <v>13</v>
      </c>
      <c r="CM4" s="387" t="s">
        <v>14</v>
      </c>
      <c r="CN4" s="371" t="s">
        <v>189</v>
      </c>
      <c r="CO4" s="373" t="s">
        <v>191</v>
      </c>
      <c r="CP4" s="373" t="s">
        <v>192</v>
      </c>
      <c r="CQ4" s="373" t="s">
        <v>193</v>
      </c>
      <c r="CR4" s="373" t="s">
        <v>194</v>
      </c>
      <c r="CS4" s="373" t="s">
        <v>13</v>
      </c>
      <c r="CT4" s="387" t="s">
        <v>14</v>
      </c>
      <c r="CU4" s="371" t="s">
        <v>189</v>
      </c>
      <c r="CV4" s="373" t="s">
        <v>191</v>
      </c>
      <c r="CW4" s="373" t="s">
        <v>192</v>
      </c>
      <c r="CX4" s="373" t="s">
        <v>193</v>
      </c>
      <c r="CY4" s="373" t="s">
        <v>194</v>
      </c>
      <c r="CZ4" s="373" t="s">
        <v>13</v>
      </c>
      <c r="DA4" s="387" t="s">
        <v>14</v>
      </c>
      <c r="DB4" s="371" t="s">
        <v>189</v>
      </c>
      <c r="DC4" s="373" t="s">
        <v>191</v>
      </c>
      <c r="DD4" s="373" t="s">
        <v>192</v>
      </c>
      <c r="DE4" s="373" t="s">
        <v>193</v>
      </c>
      <c r="DF4" s="373" t="s">
        <v>194</v>
      </c>
      <c r="DG4" s="373" t="s">
        <v>13</v>
      </c>
      <c r="DH4" s="387" t="s">
        <v>14</v>
      </c>
      <c r="DI4" s="371" t="s">
        <v>189</v>
      </c>
      <c r="DJ4" s="373" t="s">
        <v>191</v>
      </c>
      <c r="DK4" s="373" t="s">
        <v>192</v>
      </c>
      <c r="DL4" s="373" t="s">
        <v>193</v>
      </c>
      <c r="DM4" s="373" t="s">
        <v>194</v>
      </c>
      <c r="DN4" s="373" t="s">
        <v>13</v>
      </c>
      <c r="DO4" s="387" t="s">
        <v>14</v>
      </c>
      <c r="DP4" s="371" t="s">
        <v>189</v>
      </c>
      <c r="DQ4" s="373" t="s">
        <v>191</v>
      </c>
      <c r="DR4" s="373" t="s">
        <v>192</v>
      </c>
      <c r="DS4" s="373" t="s">
        <v>193</v>
      </c>
      <c r="DT4" s="373" t="s">
        <v>194</v>
      </c>
      <c r="DU4" s="373" t="s">
        <v>13</v>
      </c>
      <c r="DV4" s="387" t="s">
        <v>14</v>
      </c>
      <c r="DW4" s="371" t="s">
        <v>189</v>
      </c>
      <c r="DX4" s="373" t="s">
        <v>191</v>
      </c>
      <c r="DY4" s="373" t="s">
        <v>192</v>
      </c>
      <c r="DZ4" s="373" t="s">
        <v>193</v>
      </c>
      <c r="EA4" s="373" t="s">
        <v>194</v>
      </c>
      <c r="EB4" s="373" t="s">
        <v>13</v>
      </c>
      <c r="EC4" s="387" t="s">
        <v>14</v>
      </c>
      <c r="ED4" s="371" t="s">
        <v>189</v>
      </c>
      <c r="EE4" s="373" t="s">
        <v>191</v>
      </c>
      <c r="EF4" s="373" t="s">
        <v>192</v>
      </c>
      <c r="EG4" s="373" t="s">
        <v>193</v>
      </c>
      <c r="EH4" s="373" t="s">
        <v>194</v>
      </c>
      <c r="EI4" s="373" t="s">
        <v>13</v>
      </c>
      <c r="EJ4" s="387" t="s">
        <v>14</v>
      </c>
      <c r="EK4" s="371" t="s">
        <v>189</v>
      </c>
      <c r="EL4" s="373" t="s">
        <v>191</v>
      </c>
      <c r="EM4" s="373" t="s">
        <v>192</v>
      </c>
      <c r="EN4" s="373" t="s">
        <v>193</v>
      </c>
      <c r="EO4" s="373" t="s">
        <v>194</v>
      </c>
      <c r="EP4" s="373" t="s">
        <v>13</v>
      </c>
      <c r="EQ4" s="387" t="s">
        <v>14</v>
      </c>
      <c r="ER4" s="371" t="s">
        <v>189</v>
      </c>
      <c r="ES4" s="373" t="s">
        <v>191</v>
      </c>
      <c r="ET4" s="373" t="s">
        <v>192</v>
      </c>
      <c r="EU4" s="373" t="s">
        <v>193</v>
      </c>
      <c r="EV4" s="373" t="s">
        <v>194</v>
      </c>
      <c r="EW4" s="373" t="s">
        <v>13</v>
      </c>
      <c r="EX4" s="387" t="s">
        <v>14</v>
      </c>
      <c r="EY4" s="371" t="s">
        <v>189</v>
      </c>
      <c r="EZ4" s="373" t="s">
        <v>191</v>
      </c>
      <c r="FA4" s="373" t="s">
        <v>192</v>
      </c>
      <c r="FB4" s="373" t="s">
        <v>193</v>
      </c>
      <c r="FC4" s="373" t="s">
        <v>194</v>
      </c>
      <c r="FD4" s="373" t="s">
        <v>13</v>
      </c>
      <c r="FE4" s="387" t="s">
        <v>14</v>
      </c>
      <c r="FF4" s="371" t="s">
        <v>189</v>
      </c>
      <c r="FG4" s="373" t="s">
        <v>191</v>
      </c>
      <c r="FH4" s="373" t="s">
        <v>192</v>
      </c>
      <c r="FI4" s="373" t="s">
        <v>193</v>
      </c>
      <c r="FJ4" s="373" t="s">
        <v>194</v>
      </c>
      <c r="FK4" s="373" t="s">
        <v>13</v>
      </c>
      <c r="FL4" s="387" t="s">
        <v>14</v>
      </c>
      <c r="FM4" s="371" t="s">
        <v>189</v>
      </c>
      <c r="FN4" s="373" t="s">
        <v>191</v>
      </c>
      <c r="FO4" s="373" t="s">
        <v>192</v>
      </c>
      <c r="FP4" s="373" t="s">
        <v>193</v>
      </c>
      <c r="FQ4" s="373" t="s">
        <v>194</v>
      </c>
      <c r="FR4" s="373" t="s">
        <v>13</v>
      </c>
      <c r="FS4" s="387" t="s">
        <v>14</v>
      </c>
      <c r="FT4" s="371" t="s">
        <v>189</v>
      </c>
      <c r="FU4" s="373" t="s">
        <v>191</v>
      </c>
      <c r="FV4" s="373" t="s">
        <v>192</v>
      </c>
      <c r="FW4" s="373" t="s">
        <v>193</v>
      </c>
      <c r="FX4" s="373" t="s">
        <v>194</v>
      </c>
      <c r="FY4" s="373" t="s">
        <v>13</v>
      </c>
      <c r="FZ4" s="387" t="s">
        <v>14</v>
      </c>
      <c r="GA4" s="371" t="s">
        <v>189</v>
      </c>
      <c r="GB4" s="373" t="s">
        <v>191</v>
      </c>
      <c r="GC4" s="373" t="s">
        <v>192</v>
      </c>
      <c r="GD4" s="373" t="s">
        <v>193</v>
      </c>
      <c r="GE4" s="373" t="s">
        <v>194</v>
      </c>
      <c r="GF4" s="373" t="s">
        <v>13</v>
      </c>
      <c r="GG4" s="387" t="s">
        <v>14</v>
      </c>
      <c r="GH4" s="371" t="s">
        <v>189</v>
      </c>
      <c r="GI4" s="373" t="s">
        <v>191</v>
      </c>
      <c r="GJ4" s="373" t="s">
        <v>192</v>
      </c>
      <c r="GK4" s="373" t="s">
        <v>193</v>
      </c>
      <c r="GL4" s="373" t="s">
        <v>194</v>
      </c>
      <c r="GM4" s="373" t="s">
        <v>13</v>
      </c>
      <c r="GN4" s="387" t="s">
        <v>14</v>
      </c>
      <c r="GO4" s="371" t="s">
        <v>189</v>
      </c>
      <c r="GP4" s="373" t="s">
        <v>191</v>
      </c>
      <c r="GQ4" s="373" t="s">
        <v>192</v>
      </c>
      <c r="GR4" s="373" t="s">
        <v>193</v>
      </c>
      <c r="GS4" s="373" t="s">
        <v>194</v>
      </c>
      <c r="GT4" s="373" t="s">
        <v>13</v>
      </c>
      <c r="GU4" s="387" t="s">
        <v>14</v>
      </c>
      <c r="GV4" s="371" t="s">
        <v>189</v>
      </c>
      <c r="GW4" s="373" t="s">
        <v>191</v>
      </c>
      <c r="GX4" s="373" t="s">
        <v>192</v>
      </c>
      <c r="GY4" s="373" t="s">
        <v>193</v>
      </c>
      <c r="GZ4" s="373" t="s">
        <v>194</v>
      </c>
      <c r="HA4" s="373" t="s">
        <v>13</v>
      </c>
      <c r="HB4" s="387" t="s">
        <v>14</v>
      </c>
      <c r="HC4" s="371" t="s">
        <v>189</v>
      </c>
      <c r="HD4" s="373" t="s">
        <v>191</v>
      </c>
      <c r="HE4" s="373" t="s">
        <v>192</v>
      </c>
      <c r="HF4" s="373" t="s">
        <v>193</v>
      </c>
      <c r="HG4" s="373" t="s">
        <v>194</v>
      </c>
      <c r="HH4" s="373" t="s">
        <v>13</v>
      </c>
      <c r="HI4" s="387" t="s">
        <v>14</v>
      </c>
      <c r="HJ4" s="371" t="s">
        <v>189</v>
      </c>
      <c r="HK4" s="373" t="s">
        <v>191</v>
      </c>
      <c r="HL4" s="373" t="s">
        <v>192</v>
      </c>
      <c r="HM4" s="373" t="s">
        <v>193</v>
      </c>
      <c r="HN4" s="373" t="s">
        <v>194</v>
      </c>
      <c r="HO4" s="373" t="s">
        <v>13</v>
      </c>
      <c r="HP4" s="387" t="s">
        <v>14</v>
      </c>
    </row>
    <row r="5" spans="1:226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Q5" s="371"/>
      <c r="AR5" s="373"/>
      <c r="AS5" s="373"/>
      <c r="AT5" s="373"/>
      <c r="AU5" s="373"/>
      <c r="AV5" s="373"/>
      <c r="AW5" s="387"/>
      <c r="AX5" s="371"/>
      <c r="AY5" s="373"/>
      <c r="AZ5" s="373"/>
      <c r="BA5" s="373"/>
      <c r="BB5" s="373"/>
      <c r="BC5" s="373"/>
      <c r="BD5" s="387"/>
      <c r="BE5" s="371"/>
      <c r="BF5" s="373"/>
      <c r="BG5" s="373"/>
      <c r="BH5" s="373"/>
      <c r="BI5" s="373"/>
      <c r="BJ5" s="373"/>
      <c r="BK5" s="387"/>
      <c r="BL5" s="371"/>
      <c r="BM5" s="373"/>
      <c r="BN5" s="373"/>
      <c r="BO5" s="373"/>
      <c r="BP5" s="373"/>
      <c r="BQ5" s="373"/>
      <c r="BR5" s="387"/>
      <c r="BS5" s="371"/>
      <c r="BT5" s="373"/>
      <c r="BU5" s="373"/>
      <c r="BV5" s="373"/>
      <c r="BW5" s="373"/>
      <c r="BX5" s="373"/>
      <c r="BY5" s="387"/>
      <c r="BZ5" s="371"/>
      <c r="CA5" s="373"/>
      <c r="CB5" s="373"/>
      <c r="CC5" s="373"/>
      <c r="CD5" s="373"/>
      <c r="CE5" s="373"/>
      <c r="CF5" s="387"/>
      <c r="CG5" s="371"/>
      <c r="CH5" s="373"/>
      <c r="CI5" s="373"/>
      <c r="CJ5" s="373"/>
      <c r="CK5" s="373"/>
      <c r="CL5" s="373"/>
      <c r="CM5" s="387"/>
      <c r="CN5" s="371"/>
      <c r="CO5" s="373"/>
      <c r="CP5" s="373"/>
      <c r="CQ5" s="373"/>
      <c r="CR5" s="373"/>
      <c r="CS5" s="373"/>
      <c r="CT5" s="387"/>
      <c r="CU5" s="371"/>
      <c r="CV5" s="373"/>
      <c r="CW5" s="373"/>
      <c r="CX5" s="373"/>
      <c r="CY5" s="373"/>
      <c r="CZ5" s="373"/>
      <c r="DA5" s="387"/>
      <c r="DB5" s="371"/>
      <c r="DC5" s="373"/>
      <c r="DD5" s="373"/>
      <c r="DE5" s="373"/>
      <c r="DF5" s="373"/>
      <c r="DG5" s="373"/>
      <c r="DH5" s="387"/>
      <c r="DI5" s="371"/>
      <c r="DJ5" s="373"/>
      <c r="DK5" s="373"/>
      <c r="DL5" s="373"/>
      <c r="DM5" s="373"/>
      <c r="DN5" s="373"/>
      <c r="DO5" s="387"/>
      <c r="DP5" s="371"/>
      <c r="DQ5" s="373"/>
      <c r="DR5" s="373"/>
      <c r="DS5" s="373"/>
      <c r="DT5" s="373"/>
      <c r="DU5" s="373"/>
      <c r="DV5" s="387"/>
      <c r="DW5" s="371"/>
      <c r="DX5" s="373"/>
      <c r="DY5" s="373"/>
      <c r="DZ5" s="373"/>
      <c r="EA5" s="373"/>
      <c r="EB5" s="373"/>
      <c r="EC5" s="387"/>
      <c r="ED5" s="371"/>
      <c r="EE5" s="373"/>
      <c r="EF5" s="373"/>
      <c r="EG5" s="373"/>
      <c r="EH5" s="373"/>
      <c r="EI5" s="373"/>
      <c r="EJ5" s="387"/>
      <c r="EK5" s="371"/>
      <c r="EL5" s="373"/>
      <c r="EM5" s="373"/>
      <c r="EN5" s="373"/>
      <c r="EO5" s="373"/>
      <c r="EP5" s="373"/>
      <c r="EQ5" s="387"/>
      <c r="ER5" s="371"/>
      <c r="ES5" s="373"/>
      <c r="ET5" s="373"/>
      <c r="EU5" s="373"/>
      <c r="EV5" s="373"/>
      <c r="EW5" s="373"/>
      <c r="EX5" s="387"/>
      <c r="EY5" s="371"/>
      <c r="EZ5" s="373"/>
      <c r="FA5" s="373"/>
      <c r="FB5" s="373"/>
      <c r="FC5" s="373"/>
      <c r="FD5" s="373"/>
      <c r="FE5" s="387"/>
      <c r="FF5" s="371"/>
      <c r="FG5" s="373"/>
      <c r="FH5" s="373"/>
      <c r="FI5" s="373"/>
      <c r="FJ5" s="373"/>
      <c r="FK5" s="373"/>
      <c r="FL5" s="387"/>
      <c r="FM5" s="371"/>
      <c r="FN5" s="373"/>
      <c r="FO5" s="373"/>
      <c r="FP5" s="373"/>
      <c r="FQ5" s="373"/>
      <c r="FR5" s="373"/>
      <c r="FS5" s="387"/>
      <c r="FT5" s="371"/>
      <c r="FU5" s="373"/>
      <c r="FV5" s="373"/>
      <c r="FW5" s="373"/>
      <c r="FX5" s="373"/>
      <c r="FY5" s="373"/>
      <c r="FZ5" s="387"/>
      <c r="GA5" s="371"/>
      <c r="GB5" s="373"/>
      <c r="GC5" s="373"/>
      <c r="GD5" s="373"/>
      <c r="GE5" s="373"/>
      <c r="GF5" s="373"/>
      <c r="GG5" s="387"/>
      <c r="GH5" s="371"/>
      <c r="GI5" s="373"/>
      <c r="GJ5" s="373"/>
      <c r="GK5" s="373"/>
      <c r="GL5" s="373"/>
      <c r="GM5" s="373"/>
      <c r="GN5" s="387"/>
      <c r="GO5" s="371"/>
      <c r="GP5" s="373"/>
      <c r="GQ5" s="373"/>
      <c r="GR5" s="373"/>
      <c r="GS5" s="373"/>
      <c r="GT5" s="373"/>
      <c r="GU5" s="387"/>
      <c r="GV5" s="371"/>
      <c r="GW5" s="373"/>
      <c r="GX5" s="373"/>
      <c r="GY5" s="373"/>
      <c r="GZ5" s="373"/>
      <c r="HA5" s="373"/>
      <c r="HB5" s="387"/>
      <c r="HC5" s="371"/>
      <c r="HD5" s="373"/>
      <c r="HE5" s="373"/>
      <c r="HF5" s="373"/>
      <c r="HG5" s="373"/>
      <c r="HH5" s="373"/>
      <c r="HI5" s="387"/>
      <c r="HJ5" s="371"/>
      <c r="HK5" s="373"/>
      <c r="HL5" s="373"/>
      <c r="HM5" s="373"/>
      <c r="HN5" s="373"/>
      <c r="HO5" s="373"/>
      <c r="HP5" s="387"/>
    </row>
    <row r="6" spans="1:226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Q6" s="372"/>
      <c r="AR6" s="374"/>
      <c r="AS6" s="374"/>
      <c r="AT6" s="374"/>
      <c r="AU6" s="374"/>
      <c r="AV6" s="374"/>
      <c r="AW6" s="388"/>
      <c r="AX6" s="372"/>
      <c r="AY6" s="374"/>
      <c r="AZ6" s="374"/>
      <c r="BA6" s="374"/>
      <c r="BB6" s="374"/>
      <c r="BC6" s="374"/>
      <c r="BD6" s="388"/>
      <c r="BE6" s="372"/>
      <c r="BF6" s="374"/>
      <c r="BG6" s="374"/>
      <c r="BH6" s="374"/>
      <c r="BI6" s="374"/>
      <c r="BJ6" s="374"/>
      <c r="BK6" s="388"/>
      <c r="BL6" s="372"/>
      <c r="BM6" s="374"/>
      <c r="BN6" s="374"/>
      <c r="BO6" s="374"/>
      <c r="BP6" s="374"/>
      <c r="BQ6" s="374"/>
      <c r="BR6" s="388"/>
      <c r="BS6" s="372"/>
      <c r="BT6" s="374"/>
      <c r="BU6" s="374"/>
      <c r="BV6" s="374"/>
      <c r="BW6" s="374"/>
      <c r="BX6" s="374"/>
      <c r="BY6" s="388"/>
      <c r="BZ6" s="372"/>
      <c r="CA6" s="374"/>
      <c r="CB6" s="374"/>
      <c r="CC6" s="374"/>
      <c r="CD6" s="374"/>
      <c r="CE6" s="374"/>
      <c r="CF6" s="388"/>
      <c r="CG6" s="372"/>
      <c r="CH6" s="374"/>
      <c r="CI6" s="374"/>
      <c r="CJ6" s="374"/>
      <c r="CK6" s="374"/>
      <c r="CL6" s="374"/>
      <c r="CM6" s="388"/>
      <c r="CN6" s="372"/>
      <c r="CO6" s="374"/>
      <c r="CP6" s="374"/>
      <c r="CQ6" s="374"/>
      <c r="CR6" s="374"/>
      <c r="CS6" s="374"/>
      <c r="CT6" s="388"/>
      <c r="CU6" s="372"/>
      <c r="CV6" s="374"/>
      <c r="CW6" s="374"/>
      <c r="CX6" s="374"/>
      <c r="CY6" s="374"/>
      <c r="CZ6" s="374"/>
      <c r="DA6" s="388"/>
      <c r="DB6" s="372"/>
      <c r="DC6" s="374"/>
      <c r="DD6" s="374"/>
      <c r="DE6" s="374"/>
      <c r="DF6" s="374"/>
      <c r="DG6" s="374"/>
      <c r="DH6" s="388"/>
      <c r="DI6" s="372"/>
      <c r="DJ6" s="374"/>
      <c r="DK6" s="374"/>
      <c r="DL6" s="374"/>
      <c r="DM6" s="374"/>
      <c r="DN6" s="374"/>
      <c r="DO6" s="388"/>
      <c r="DP6" s="372"/>
      <c r="DQ6" s="374"/>
      <c r="DR6" s="374"/>
      <c r="DS6" s="374"/>
      <c r="DT6" s="374"/>
      <c r="DU6" s="374"/>
      <c r="DV6" s="388"/>
      <c r="DW6" s="372"/>
      <c r="DX6" s="374"/>
      <c r="DY6" s="374"/>
      <c r="DZ6" s="374"/>
      <c r="EA6" s="374"/>
      <c r="EB6" s="374"/>
      <c r="EC6" s="388"/>
      <c r="ED6" s="372"/>
      <c r="EE6" s="374"/>
      <c r="EF6" s="374"/>
      <c r="EG6" s="374"/>
      <c r="EH6" s="374"/>
      <c r="EI6" s="374"/>
      <c r="EJ6" s="388"/>
      <c r="EK6" s="372"/>
      <c r="EL6" s="374"/>
      <c r="EM6" s="374"/>
      <c r="EN6" s="374"/>
      <c r="EO6" s="374"/>
      <c r="EP6" s="374"/>
      <c r="EQ6" s="388"/>
      <c r="ER6" s="372"/>
      <c r="ES6" s="374"/>
      <c r="ET6" s="374"/>
      <c r="EU6" s="374"/>
      <c r="EV6" s="374"/>
      <c r="EW6" s="374"/>
      <c r="EX6" s="388"/>
      <c r="EY6" s="372"/>
      <c r="EZ6" s="374"/>
      <c r="FA6" s="374"/>
      <c r="FB6" s="374"/>
      <c r="FC6" s="374"/>
      <c r="FD6" s="374"/>
      <c r="FE6" s="388"/>
      <c r="FF6" s="372"/>
      <c r="FG6" s="374"/>
      <c r="FH6" s="374"/>
      <c r="FI6" s="374"/>
      <c r="FJ6" s="374"/>
      <c r="FK6" s="374"/>
      <c r="FL6" s="388"/>
      <c r="FM6" s="372"/>
      <c r="FN6" s="374"/>
      <c r="FO6" s="374"/>
      <c r="FP6" s="374"/>
      <c r="FQ6" s="374"/>
      <c r="FR6" s="374"/>
      <c r="FS6" s="388"/>
      <c r="FT6" s="372"/>
      <c r="FU6" s="374"/>
      <c r="FV6" s="374"/>
      <c r="FW6" s="374"/>
      <c r="FX6" s="374"/>
      <c r="FY6" s="374"/>
      <c r="FZ6" s="388"/>
      <c r="GA6" s="372"/>
      <c r="GB6" s="374"/>
      <c r="GC6" s="374"/>
      <c r="GD6" s="374"/>
      <c r="GE6" s="374"/>
      <c r="GF6" s="374"/>
      <c r="GG6" s="388"/>
      <c r="GH6" s="372"/>
      <c r="GI6" s="374"/>
      <c r="GJ6" s="374"/>
      <c r="GK6" s="374"/>
      <c r="GL6" s="374"/>
      <c r="GM6" s="374"/>
      <c r="GN6" s="388"/>
      <c r="GO6" s="372"/>
      <c r="GP6" s="374"/>
      <c r="GQ6" s="374"/>
      <c r="GR6" s="374"/>
      <c r="GS6" s="374"/>
      <c r="GT6" s="374"/>
      <c r="GU6" s="388"/>
      <c r="GV6" s="372"/>
      <c r="GW6" s="374"/>
      <c r="GX6" s="374"/>
      <c r="GY6" s="374"/>
      <c r="GZ6" s="374"/>
      <c r="HA6" s="374"/>
      <c r="HB6" s="388"/>
      <c r="HC6" s="372"/>
      <c r="HD6" s="374"/>
      <c r="HE6" s="374"/>
      <c r="HF6" s="374"/>
      <c r="HG6" s="374"/>
      <c r="HH6" s="374"/>
      <c r="HI6" s="388"/>
      <c r="HJ6" s="372"/>
      <c r="HK6" s="374"/>
      <c r="HL6" s="374"/>
      <c r="HM6" s="374"/>
      <c r="HN6" s="374"/>
      <c r="HO6" s="374"/>
      <c r="HP6" s="388"/>
    </row>
    <row r="7" spans="1:226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L7" s="80">
        <v>258</v>
      </c>
      <c r="AP7" s="67">
        <f>MATCH("SUBTOTAL SALIDA DE ALMACEN",15:15,0)-1</f>
        <v>35</v>
      </c>
      <c r="AQ7" s="1"/>
      <c r="AR7" s="1"/>
      <c r="AS7" s="1"/>
      <c r="AT7" s="1"/>
      <c r="AU7" s="1">
        <f>IFERROR(VLOOKUP(AQ1,$B$16:$AK$25,MATCH("SUBTOTAL SALIDA DE ALMACEN",15:15,0)-1,FALSE),0)</f>
        <v>0</v>
      </c>
      <c r="AV7" s="1"/>
      <c r="AW7" s="1"/>
      <c r="AX7" s="1"/>
      <c r="AY7" s="1"/>
      <c r="AZ7" s="1"/>
      <c r="BA7" s="1"/>
      <c r="BB7" s="1">
        <f>IFERROR(VLOOKUP(AX1,$B$16:$AK$25,MATCH("SUBTOTAL SALIDA DE ALMACEN",15:15,0)-1,FALSE),0)</f>
        <v>0</v>
      </c>
      <c r="BC7" s="1"/>
      <c r="BD7" s="1"/>
      <c r="BE7" s="1"/>
      <c r="BF7" s="1"/>
      <c r="BG7" s="1"/>
      <c r="BH7" s="1"/>
      <c r="BI7" s="1">
        <f>IFERROR(VLOOKUP(BE1,$B$16:$AK$25,MATCH("SUBTOTAL SALIDA DE ALMACEN",15:15,0)-1,FALSE),0)</f>
        <v>0</v>
      </c>
      <c r="BJ7" s="1"/>
      <c r="BK7" s="1"/>
      <c r="BL7" s="1"/>
      <c r="BM7" s="1"/>
      <c r="BN7" s="1"/>
      <c r="BO7" s="1"/>
      <c r="BP7" s="1">
        <f>IFERROR(VLOOKUP(BL1,$B$16:$AK$25,MATCH("SUBTOTAL SALIDA DE ALMACEN",15:15,0)-1,FALSE),0)</f>
        <v>0</v>
      </c>
      <c r="BQ7" s="1"/>
      <c r="BR7" s="1"/>
      <c r="BS7" s="1"/>
      <c r="BT7" s="1"/>
      <c r="BU7" s="1"/>
      <c r="BV7" s="1"/>
      <c r="BW7" s="1">
        <f>IFERROR(VLOOKUP(BS1,$B$16:$AK$25,MATCH("SUBTOTAL SALIDA DE ALMACEN",15:15,0)-1,FALSE),0)</f>
        <v>0</v>
      </c>
      <c r="BX7" s="1"/>
      <c r="BY7" s="1"/>
      <c r="BZ7" s="1"/>
      <c r="CA7" s="1"/>
      <c r="CB7" s="1"/>
      <c r="CC7" s="1"/>
      <c r="CD7" s="1">
        <f>IFERROR(VLOOKUP(BZ1,$B$16:$AK$25,MATCH("SUBTOTAL SALIDA DE ALMACEN",15:15,0)-1,FALSE),0)</f>
        <v>0</v>
      </c>
      <c r="CE7" s="1"/>
      <c r="CF7" s="1"/>
      <c r="CG7" s="1"/>
      <c r="CH7" s="1"/>
      <c r="CI7" s="1"/>
      <c r="CJ7" s="1"/>
      <c r="CK7" s="1">
        <f>IFERROR(VLOOKUP(CG1,$B$16:$AK$25,MATCH("SUBTOTAL SALIDA DE ALMACEN",15:15,0)-1,FALSE),0)</f>
        <v>0</v>
      </c>
      <c r="CL7" s="1"/>
      <c r="CM7" s="1"/>
      <c r="CN7" s="1"/>
      <c r="CO7" s="1"/>
      <c r="CP7" s="1"/>
      <c r="CQ7" s="1"/>
      <c r="CR7" s="1">
        <f>IFERROR(VLOOKUP(CN1,$B$16:$AK$25,MATCH("SUBTOTAL SALIDA DE ALMACEN",15:15,0)-1,FALSE),0)</f>
        <v>0</v>
      </c>
      <c r="CS7" s="1"/>
      <c r="CT7" s="1"/>
      <c r="CU7" s="1"/>
      <c r="CV7" s="1"/>
      <c r="CW7" s="1"/>
      <c r="CX7" s="1"/>
      <c r="CY7" s="1">
        <f>IFERROR(VLOOKUP(CU1,$B$16:$AK$25,MATCH("SUBTOTAL SALIDA DE ALMACEN",15:15,0)-1,FALSE),0)</f>
        <v>0</v>
      </c>
      <c r="CZ7" s="1"/>
      <c r="DA7" s="1"/>
      <c r="DB7" s="1"/>
      <c r="DC7" s="1"/>
      <c r="DD7" s="1"/>
      <c r="DE7" s="1"/>
      <c r="DF7" s="1">
        <f>IFERROR(VLOOKUP(DB1,$B$16:$AK$25,MATCH("SUBTOTAL SALIDA DE ALMACEN",15:15,0)-1,FALSE),0)</f>
        <v>0</v>
      </c>
      <c r="DG7" s="1"/>
      <c r="DH7" s="1"/>
      <c r="DI7" s="1"/>
      <c r="DJ7" s="1"/>
      <c r="DK7" s="1"/>
      <c r="DL7" s="1"/>
      <c r="DM7" s="1">
        <f>IFERROR(VLOOKUP(DI1,$B$16:$AK$25,MATCH("SUBTOTAL SALIDA DE ALMACEN",15:15,0)-1,FALSE),0)</f>
        <v>0</v>
      </c>
      <c r="DN7" s="1"/>
      <c r="DO7" s="1"/>
      <c r="DP7" s="1"/>
      <c r="DQ7" s="1"/>
      <c r="DR7" s="1"/>
      <c r="DS7" s="1"/>
      <c r="DT7" s="1">
        <f>IFERROR(VLOOKUP(DP1,$B$16:$AK$25,MATCH("SUBTOTAL SALIDA DE ALMACEN",15:15,0)-1,FALSE),0)</f>
        <v>0</v>
      </c>
      <c r="DU7" s="1"/>
      <c r="DV7" s="1"/>
      <c r="DW7" s="1"/>
      <c r="DX7" s="1"/>
      <c r="DY7" s="1"/>
      <c r="DZ7" s="1"/>
      <c r="EA7" s="1">
        <f>IFERROR(VLOOKUP(DW1,$B$16:$AK$25,MATCH("SUBTOTAL SALIDA DE ALMACEN",15:15,0)-1,FALSE),0)</f>
        <v>0</v>
      </c>
      <c r="EB7" s="1"/>
      <c r="EC7" s="1"/>
      <c r="ED7" s="1"/>
      <c r="EE7" s="1"/>
      <c r="EF7" s="1"/>
      <c r="EG7" s="1"/>
      <c r="EH7" s="1">
        <f>IFERROR(VLOOKUP(ED1,$B$16:$AK$25,MATCH("SUBTOTAL SALIDA DE ALMACEN",15:15,0)-1,FALSE),0)</f>
        <v>0</v>
      </c>
      <c r="EI7" s="1"/>
      <c r="EJ7" s="1"/>
      <c r="EK7" s="1"/>
      <c r="EL7" s="1"/>
      <c r="EM7" s="1"/>
      <c r="EN7" s="1"/>
      <c r="EO7" s="1">
        <f>IFERROR(VLOOKUP(EK1,$B$16:$AK$25,MATCH("SUBTOTAL SALIDA DE ALMACEN",15:15,0)-1,FALSE),0)</f>
        <v>0</v>
      </c>
      <c r="EP7" s="1"/>
      <c r="EQ7" s="1"/>
      <c r="ER7" s="1"/>
      <c r="ES7" s="1"/>
      <c r="ET7" s="1"/>
      <c r="EU7" s="1"/>
      <c r="EV7" s="1">
        <f>IFERROR(VLOOKUP(ER1,$B$16:$AK$25,MATCH("SUBTOTAL SALIDA DE ALMACEN",15:15,0)-1,FALSE),0)</f>
        <v>0</v>
      </c>
      <c r="EW7" s="1"/>
      <c r="EX7" s="1"/>
      <c r="EY7" s="1"/>
      <c r="EZ7" s="1"/>
      <c r="FA7" s="1"/>
      <c r="FB7" s="1"/>
      <c r="FC7" s="1">
        <f>IFERROR(VLOOKUP(EY1,$B$16:$AK$25,MATCH("SUBTOTAL SALIDA DE ALMACEN",15:15,0)-1,FALSE),0)</f>
        <v>0</v>
      </c>
      <c r="FD7" s="1"/>
      <c r="FE7" s="1"/>
      <c r="FF7" s="1"/>
      <c r="FG7" s="1"/>
      <c r="FH7" s="1"/>
      <c r="FI7" s="1"/>
      <c r="FJ7" s="1">
        <f>IFERROR(VLOOKUP(FF1,$B$16:$AK$25,MATCH("SUBTOTAL SALIDA DE ALMACEN",15:15,0)-1,FALSE),0)</f>
        <v>0</v>
      </c>
      <c r="FK7" s="1"/>
      <c r="FL7" s="1"/>
      <c r="FM7" s="1"/>
      <c r="FN7" s="1"/>
      <c r="FO7" s="1"/>
      <c r="FP7" s="1"/>
      <c r="FQ7" s="1">
        <f>IFERROR(VLOOKUP(FM1,$B$16:$AK$25,MATCH("SUBTOTAL SALIDA DE ALMACEN",15:15,0)-1,FALSE),0)</f>
        <v>0</v>
      </c>
      <c r="FR7" s="1"/>
      <c r="FS7" s="1"/>
      <c r="FT7" s="1"/>
      <c r="FU7" s="1"/>
      <c r="FV7" s="1"/>
      <c r="FW7" s="1"/>
      <c r="FX7" s="1">
        <f>IFERROR(VLOOKUP(FT1,$B$16:$AK$25,MATCH("SUBTOTAL SALIDA DE ALMACEN",15:15,0)-1,FALSE),0)</f>
        <v>0</v>
      </c>
      <c r="FY7" s="1"/>
      <c r="FZ7" s="1"/>
      <c r="GA7" s="1"/>
      <c r="GB7" s="1"/>
      <c r="GC7" s="1"/>
      <c r="GD7" s="1"/>
      <c r="GE7" s="1">
        <f>IFERROR(VLOOKUP(GA1,$B$16:$AK$25,MATCH("SUBTOTAL SALIDA DE ALMACEN",15:15,0)-1,FALSE),0)</f>
        <v>0</v>
      </c>
      <c r="GF7" s="1"/>
      <c r="GG7" s="1"/>
      <c r="GH7" s="1"/>
      <c r="GI7" s="1"/>
      <c r="GJ7" s="1"/>
      <c r="GK7" s="1"/>
      <c r="GL7" s="1">
        <f>IFERROR(VLOOKUP(GH1,$B$16:$AK$25,MATCH("SUBTOTAL SALIDA DE ALMACEN",15:15,0)-1,FALSE),0)</f>
        <v>0</v>
      </c>
      <c r="GM7" s="1"/>
      <c r="GN7" s="1"/>
      <c r="GO7" s="1"/>
      <c r="GP7" s="1"/>
      <c r="GQ7" s="1"/>
      <c r="GR7" s="1"/>
      <c r="GS7" s="1">
        <f>IFERROR(VLOOKUP(GO1,$B$16:$AK$25,MATCH("SUBTOTAL SALIDA DE ALMACEN",15:15,0)-1,FALSE),0)</f>
        <v>0</v>
      </c>
      <c r="GT7" s="1"/>
      <c r="GU7" s="1"/>
      <c r="GV7" s="1"/>
      <c r="GW7" s="1"/>
      <c r="GX7" s="1"/>
      <c r="GY7" s="1"/>
      <c r="GZ7" s="1">
        <f>IFERROR(VLOOKUP(GV1,$B$16:$AK$25,MATCH("SUBTOTAL SALIDA DE ALMACEN",15:15,0)-1,FALSE),0)</f>
        <v>0</v>
      </c>
      <c r="HA7" s="1"/>
      <c r="HB7" s="1"/>
      <c r="HC7" s="1"/>
      <c r="HD7" s="1"/>
      <c r="HE7" s="1"/>
      <c r="HF7" s="1"/>
      <c r="HG7" s="1">
        <f>IFERROR(VLOOKUP(HC1,$B$16:$AK$25,MATCH("SUBTOTAL SALIDA DE ALMACEN",15:15,0)-1,FALSE),0)</f>
        <v>0</v>
      </c>
      <c r="HH7" s="1"/>
      <c r="HI7" s="1"/>
      <c r="HJ7" s="1"/>
      <c r="HK7" s="1"/>
      <c r="HL7" s="1"/>
      <c r="HM7" s="1"/>
      <c r="HN7" s="1">
        <f>IFERROR(VLOOKUP(HJ1,$B$16:$AK$25,MATCH("SUBTOTAL SALIDA DE ALMACEN",15:15,0)-1,FALSE),0)</f>
        <v>0</v>
      </c>
      <c r="HO7" s="1"/>
      <c r="HP7" s="1"/>
    </row>
    <row r="8" spans="1:226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Q8" s="1"/>
      <c r="AR8" s="1"/>
      <c r="AS8" s="1"/>
      <c r="AT8" s="1"/>
      <c r="AU8" s="1" t="s">
        <v>224</v>
      </c>
      <c r="AV8" s="1"/>
      <c r="AW8" s="1"/>
      <c r="AX8" s="1"/>
      <c r="AY8" s="1"/>
      <c r="AZ8" s="1"/>
      <c r="BA8" s="1"/>
      <c r="BB8" s="1" t="s">
        <v>224</v>
      </c>
      <c r="BC8" s="1"/>
      <c r="BD8" s="1"/>
      <c r="BE8" s="1"/>
      <c r="BF8" s="1"/>
      <c r="BG8" s="1"/>
      <c r="BH8" s="1"/>
      <c r="BI8" s="1" t="s">
        <v>224</v>
      </c>
      <c r="BJ8" s="1"/>
      <c r="BK8" s="1"/>
      <c r="BL8" s="1"/>
      <c r="BM8" s="1"/>
      <c r="BN8" s="1"/>
      <c r="BO8" s="1"/>
      <c r="BP8" s="1" t="s">
        <v>224</v>
      </c>
      <c r="BQ8" s="1"/>
      <c r="BR8" s="1"/>
      <c r="BS8" s="1"/>
      <c r="BT8" s="1"/>
      <c r="BU8" s="1"/>
      <c r="BV8" s="1"/>
      <c r="BW8" s="1" t="s">
        <v>224</v>
      </c>
      <c r="BX8" s="1"/>
      <c r="BY8" s="1"/>
      <c r="BZ8" s="1"/>
      <c r="CA8" s="1"/>
      <c r="CB8" s="1"/>
      <c r="CC8" s="1"/>
      <c r="CD8" s="1" t="s">
        <v>224</v>
      </c>
      <c r="CE8" s="1"/>
      <c r="CF8" s="1"/>
      <c r="CG8" s="1"/>
      <c r="CH8" s="1"/>
      <c r="CI8" s="1"/>
      <c r="CJ8" s="1"/>
      <c r="CK8" s="1" t="s">
        <v>224</v>
      </c>
      <c r="CL8" s="1"/>
      <c r="CM8" s="1"/>
      <c r="CN8" s="1"/>
      <c r="CO8" s="1"/>
      <c r="CP8" s="1"/>
      <c r="CQ8" s="1"/>
      <c r="CR8" s="1" t="s">
        <v>224</v>
      </c>
      <c r="CS8" s="1"/>
      <c r="CT8" s="1"/>
      <c r="CU8" s="1"/>
      <c r="CV8" s="1"/>
      <c r="CW8" s="1"/>
      <c r="CX8" s="1"/>
      <c r="CY8" s="1" t="s">
        <v>224</v>
      </c>
      <c r="CZ8" s="1"/>
      <c r="DA8" s="1"/>
      <c r="DB8" s="1"/>
      <c r="DC8" s="1"/>
      <c r="DD8" s="1"/>
      <c r="DE8" s="1"/>
      <c r="DF8" s="1" t="s">
        <v>224</v>
      </c>
      <c r="DG8" s="1"/>
      <c r="DH8" s="1"/>
      <c r="DI8" s="1"/>
      <c r="DJ8" s="1"/>
      <c r="DK8" s="1"/>
      <c r="DL8" s="1"/>
      <c r="DM8" s="1" t="s">
        <v>224</v>
      </c>
      <c r="DN8" s="1"/>
      <c r="DO8" s="1"/>
      <c r="DP8" s="1"/>
      <c r="DQ8" s="1"/>
      <c r="DR8" s="1"/>
      <c r="DS8" s="1"/>
      <c r="DT8" s="1" t="s">
        <v>224</v>
      </c>
      <c r="DU8" s="1"/>
      <c r="DV8" s="1"/>
      <c r="DW8" s="1"/>
      <c r="DX8" s="1"/>
      <c r="DY8" s="1"/>
      <c r="DZ8" s="1"/>
      <c r="EA8" s="1" t="s">
        <v>224</v>
      </c>
      <c r="EB8" s="1"/>
      <c r="EC8" s="1"/>
      <c r="ED8" s="1"/>
      <c r="EE8" s="1"/>
      <c r="EF8" s="1"/>
      <c r="EG8" s="1"/>
      <c r="EH8" s="1" t="s">
        <v>224</v>
      </c>
      <c r="EI8" s="1"/>
      <c r="EJ8" s="1"/>
      <c r="EK8" s="1"/>
      <c r="EL8" s="1"/>
      <c r="EM8" s="1"/>
      <c r="EN8" s="1"/>
      <c r="EO8" s="1" t="s">
        <v>224</v>
      </c>
      <c r="EP8" s="1"/>
      <c r="EQ8" s="1"/>
      <c r="ER8" s="1"/>
      <c r="ES8" s="1"/>
      <c r="ET8" s="1"/>
      <c r="EU8" s="1"/>
      <c r="EV8" s="1" t="s">
        <v>224</v>
      </c>
      <c r="EW8" s="1"/>
      <c r="EX8" s="1"/>
      <c r="EY8" s="1"/>
      <c r="EZ8" s="1"/>
      <c r="FA8" s="1"/>
      <c r="FB8" s="1"/>
      <c r="FC8" s="1" t="s">
        <v>224</v>
      </c>
      <c r="FD8" s="1"/>
      <c r="FE8" s="1"/>
      <c r="FF8" s="1"/>
      <c r="FG8" s="1"/>
      <c r="FH8" s="1"/>
      <c r="FI8" s="1"/>
      <c r="FJ8" s="1" t="s">
        <v>224</v>
      </c>
      <c r="FK8" s="1"/>
      <c r="FL8" s="1"/>
      <c r="FM8" s="1"/>
      <c r="FN8" s="1"/>
      <c r="FO8" s="1"/>
      <c r="FP8" s="1"/>
      <c r="FQ8" s="1" t="s">
        <v>224</v>
      </c>
      <c r="FR8" s="1"/>
      <c r="FS8" s="1"/>
      <c r="FT8" s="1"/>
      <c r="FU8" s="1"/>
      <c r="FV8" s="1"/>
      <c r="FW8" s="1"/>
      <c r="FX8" s="1" t="s">
        <v>224</v>
      </c>
      <c r="FY8" s="1"/>
      <c r="FZ8" s="1"/>
      <c r="GA8" s="1"/>
      <c r="GB8" s="1"/>
      <c r="GC8" s="1"/>
      <c r="GD8" s="1"/>
      <c r="GE8" s="1" t="s">
        <v>224</v>
      </c>
      <c r="GF8" s="1"/>
      <c r="GG8" s="1"/>
      <c r="GH8" s="1"/>
      <c r="GI8" s="1"/>
      <c r="GJ8" s="1"/>
      <c r="GK8" s="1"/>
      <c r="GL8" s="1" t="s">
        <v>224</v>
      </c>
      <c r="GM8" s="1"/>
      <c r="GN8" s="1"/>
      <c r="GO8" s="1"/>
      <c r="GP8" s="1"/>
      <c r="GQ8" s="1"/>
      <c r="GR8" s="1"/>
      <c r="GS8" s="1" t="s">
        <v>224</v>
      </c>
      <c r="GT8" s="1"/>
      <c r="GU8" s="1"/>
      <c r="GV8" s="1"/>
      <c r="GW8" s="1"/>
      <c r="GX8" s="1"/>
      <c r="GY8" s="1"/>
      <c r="GZ8" s="1" t="s">
        <v>224</v>
      </c>
      <c r="HA8" s="1"/>
      <c r="HB8" s="1"/>
      <c r="HC8" s="1"/>
      <c r="HD8" s="1"/>
      <c r="HE8" s="1"/>
      <c r="HF8" s="1"/>
      <c r="HG8" s="1" t="s">
        <v>224</v>
      </c>
      <c r="HH8" s="1"/>
      <c r="HI8" s="1"/>
      <c r="HJ8" s="1"/>
      <c r="HK8" s="1"/>
      <c r="HL8" s="1"/>
      <c r="HM8" s="1"/>
      <c r="HN8" s="1" t="s">
        <v>224</v>
      </c>
      <c r="HO8" s="1"/>
      <c r="HP8" s="1"/>
    </row>
    <row r="9" spans="1:226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6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6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6" x14ac:dyDescent="0.25">
      <c r="A12" s="6" t="s">
        <v>4</v>
      </c>
      <c r="B12" s="6"/>
      <c r="D12" s="92"/>
      <c r="L12" s="10"/>
      <c r="M12" s="10"/>
    </row>
    <row r="13" spans="1:226" ht="13.5" thickBot="1" x14ac:dyDescent="0.3">
      <c r="B13" s="1">
        <v>1</v>
      </c>
      <c r="C13" s="2">
        <f>+B13+1</f>
        <v>2</v>
      </c>
      <c r="D13" s="2">
        <f t="shared" ref="D13:BC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ref="Z13" si="4">+Y13+1</f>
        <v>25</v>
      </c>
      <c r="AA13" s="2">
        <f t="shared" ref="AA13" si="5">+Z13+1</f>
        <v>26</v>
      </c>
      <c r="AB13" s="2">
        <f t="shared" ref="AB13" si="6">+AA13+1</f>
        <v>27</v>
      </c>
      <c r="AC13" s="2">
        <f t="shared" ref="AC13" si="7">+AB13+1</f>
        <v>28</v>
      </c>
      <c r="AD13" s="2">
        <f t="shared" ref="AD13" si="8">+AC13+1</f>
        <v>29</v>
      </c>
      <c r="AE13" s="2">
        <f t="shared" ref="AE13" si="9">+AD13+1</f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  <c r="BB13" s="2">
        <f t="shared" si="3"/>
        <v>53</v>
      </c>
      <c r="BC13" s="2">
        <f t="shared" si="3"/>
        <v>54</v>
      </c>
    </row>
    <row r="14" spans="1:226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Q14" s="16"/>
      <c r="AR14" s="16"/>
      <c r="AS14" s="16"/>
      <c r="AT14" s="16"/>
      <c r="AU14" s="16"/>
      <c r="AV14" s="16"/>
      <c r="AW14" s="16"/>
    </row>
    <row r="15" spans="1:226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3"/>
      <c r="F15" s="133"/>
      <c r="G15" s="133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0"/>
      <c r="AH15" s="90"/>
      <c r="AI15" s="90"/>
      <c r="AJ15" s="11" t="s">
        <v>16</v>
      </c>
      <c r="AK15" s="11" t="s">
        <v>17</v>
      </c>
      <c r="AL15" s="294" t="s">
        <v>222</v>
      </c>
      <c r="AQ15" s="18"/>
      <c r="AR15" s="18"/>
      <c r="AS15" s="18"/>
      <c r="AT15" s="18"/>
      <c r="AU15" s="18"/>
      <c r="AV15" s="18"/>
      <c r="AW15" s="18"/>
    </row>
    <row r="16" spans="1:226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10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5"/>
      <c r="AA16" s="95"/>
      <c r="AB16" s="95"/>
      <c r="AC16" s="95"/>
      <c r="AD16" s="95"/>
      <c r="AE16" s="99"/>
      <c r="AF16" s="95"/>
      <c r="AG16" s="14"/>
      <c r="AH16" s="14"/>
      <c r="AI16" s="14"/>
      <c r="AJ16" s="17">
        <f t="shared" ref="AJ16:AJ25" si="11">SUM(V16:AI16)</f>
        <v>0</v>
      </c>
      <c r="AK16" s="17">
        <f t="shared" ref="AK16:AK25" si="12">+U16-AJ16</f>
        <v>0</v>
      </c>
      <c r="AL16" s="295">
        <f>AJ16-N16</f>
        <v>0</v>
      </c>
      <c r="AQ16" s="18"/>
      <c r="AR16" s="18"/>
      <c r="AS16" s="18"/>
      <c r="AT16" s="18"/>
      <c r="AU16" s="18"/>
      <c r="AV16" s="18"/>
      <c r="AW16" s="18"/>
    </row>
    <row r="17" spans="1:38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10"/>
        <v>0</v>
      </c>
      <c r="N17" s="95"/>
      <c r="O17" s="29">
        <f t="shared" ref="O17:O25" si="13">+SUM(J17:L17)</f>
        <v>0</v>
      </c>
      <c r="P17" s="35">
        <f t="shared" ref="P17:P25" si="14">IF(N17&gt;M17,N17-O17-M17,0)</f>
        <v>0</v>
      </c>
      <c r="Q17" s="36">
        <f t="shared" ref="Q17:Q25" si="15">IF(N17="",0,IF(M17&gt;N17,M17-N17-O17,0))</f>
        <v>0</v>
      </c>
      <c r="S17" s="88"/>
      <c r="T17" s="19">
        <f t="shared" ref="T17:T25" si="16">S17-M17</f>
        <v>0</v>
      </c>
      <c r="U17" s="15">
        <f t="shared" ref="U17:U25" si="17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95"/>
      <c r="AF17" s="95"/>
      <c r="AG17" s="14"/>
      <c r="AH17" s="14"/>
      <c r="AI17" s="14"/>
      <c r="AJ17" s="17">
        <f t="shared" si="11"/>
        <v>0</v>
      </c>
      <c r="AK17" s="19">
        <f t="shared" si="12"/>
        <v>0</v>
      </c>
      <c r="AL17" s="295">
        <f t="shared" ref="AL17:AL25" si="18">AJ17-N17</f>
        <v>0</v>
      </c>
    </row>
    <row r="18" spans="1:38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10"/>
        <v>0</v>
      </c>
      <c r="N18" s="95"/>
      <c r="O18" s="29">
        <f t="shared" si="13"/>
        <v>0</v>
      </c>
      <c r="P18" s="35">
        <f t="shared" si="14"/>
        <v>0</v>
      </c>
      <c r="Q18" s="36">
        <f t="shared" si="15"/>
        <v>0</v>
      </c>
      <c r="S18" s="88"/>
      <c r="T18" s="19">
        <f t="shared" si="16"/>
        <v>0</v>
      </c>
      <c r="U18" s="15">
        <f t="shared" si="17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95"/>
      <c r="AF18" s="95"/>
      <c r="AG18" s="14"/>
      <c r="AH18" s="14"/>
      <c r="AI18" s="14"/>
      <c r="AJ18" s="17">
        <f t="shared" si="11"/>
        <v>0</v>
      </c>
      <c r="AK18" s="19">
        <f t="shared" si="12"/>
        <v>0</v>
      </c>
      <c r="AL18" s="295">
        <f t="shared" si="18"/>
        <v>0</v>
      </c>
    </row>
    <row r="19" spans="1:38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10"/>
        <v>0</v>
      </c>
      <c r="N19" s="95"/>
      <c r="O19" s="29">
        <f t="shared" si="13"/>
        <v>0</v>
      </c>
      <c r="P19" s="35">
        <f t="shared" si="14"/>
        <v>0</v>
      </c>
      <c r="Q19" s="36">
        <f t="shared" si="15"/>
        <v>0</v>
      </c>
      <c r="R19" s="20"/>
      <c r="S19" s="89"/>
      <c r="T19" s="19">
        <f t="shared" si="16"/>
        <v>0</v>
      </c>
      <c r="U19" s="15">
        <f t="shared" si="17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95"/>
      <c r="AF19" s="95"/>
      <c r="AG19" s="14"/>
      <c r="AH19" s="14"/>
      <c r="AI19" s="14"/>
      <c r="AJ19" s="17">
        <f t="shared" si="11"/>
        <v>0</v>
      </c>
      <c r="AK19" s="19">
        <f t="shared" si="12"/>
        <v>0</v>
      </c>
      <c r="AL19" s="295">
        <f t="shared" si="18"/>
        <v>0</v>
      </c>
    </row>
    <row r="20" spans="1:38" s="18" customFormat="1" ht="18.7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10"/>
        <v>0</v>
      </c>
      <c r="N20" s="95"/>
      <c r="O20" s="29">
        <f t="shared" si="13"/>
        <v>0</v>
      </c>
      <c r="P20" s="35">
        <f t="shared" si="14"/>
        <v>0</v>
      </c>
      <c r="Q20" s="36">
        <f t="shared" si="15"/>
        <v>0</v>
      </c>
      <c r="S20" s="88"/>
      <c r="T20" s="19">
        <f t="shared" si="16"/>
        <v>0</v>
      </c>
      <c r="U20" s="15">
        <f t="shared" si="17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95"/>
      <c r="AF20" s="95"/>
      <c r="AG20" s="14"/>
      <c r="AH20" s="14"/>
      <c r="AI20" s="14"/>
      <c r="AJ20" s="17">
        <f t="shared" si="11"/>
        <v>0</v>
      </c>
      <c r="AK20" s="19">
        <f t="shared" si="12"/>
        <v>0</v>
      </c>
      <c r="AL20" s="295">
        <f t="shared" si="18"/>
        <v>0</v>
      </c>
    </row>
    <row r="21" spans="1:38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10"/>
        <v>0</v>
      </c>
      <c r="N21" s="95"/>
      <c r="O21" s="29">
        <f t="shared" si="13"/>
        <v>0</v>
      </c>
      <c r="P21" s="35">
        <f t="shared" si="14"/>
        <v>0</v>
      </c>
      <c r="Q21" s="36">
        <f t="shared" si="15"/>
        <v>0</v>
      </c>
      <c r="S21" s="88"/>
      <c r="T21" s="19">
        <f t="shared" si="16"/>
        <v>0</v>
      </c>
      <c r="U21" s="15">
        <f t="shared" si="17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94"/>
      <c r="AF21" s="95"/>
      <c r="AG21" s="14"/>
      <c r="AH21" s="14"/>
      <c r="AI21" s="14"/>
      <c r="AJ21" s="17">
        <f t="shared" si="11"/>
        <v>0</v>
      </c>
      <c r="AK21" s="19">
        <f t="shared" si="12"/>
        <v>0</v>
      </c>
      <c r="AL21" s="295">
        <f t="shared" si="18"/>
        <v>0</v>
      </c>
    </row>
    <row r="22" spans="1:38" s="18" customFormat="1" ht="18.7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10"/>
        <v>0</v>
      </c>
      <c r="N22" s="95"/>
      <c r="O22" s="29">
        <f t="shared" si="13"/>
        <v>0</v>
      </c>
      <c r="P22" s="35">
        <f t="shared" si="14"/>
        <v>0</v>
      </c>
      <c r="Q22" s="36">
        <f t="shared" si="15"/>
        <v>0</v>
      </c>
      <c r="S22" s="88"/>
      <c r="T22" s="19">
        <f t="shared" si="16"/>
        <v>0</v>
      </c>
      <c r="U22" s="15">
        <f t="shared" si="17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14"/>
      <c r="AH22" s="14"/>
      <c r="AI22" s="14"/>
      <c r="AJ22" s="17">
        <f t="shared" si="11"/>
        <v>0</v>
      </c>
      <c r="AK22" s="19">
        <f t="shared" si="12"/>
        <v>0</v>
      </c>
      <c r="AL22" s="295">
        <f t="shared" si="18"/>
        <v>0</v>
      </c>
    </row>
    <row r="23" spans="1:38" s="18" customFormat="1" ht="18.7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10"/>
        <v>0</v>
      </c>
      <c r="N23" s="95"/>
      <c r="O23" s="29">
        <f t="shared" si="13"/>
        <v>0</v>
      </c>
      <c r="P23" s="35">
        <f t="shared" si="14"/>
        <v>0</v>
      </c>
      <c r="Q23" s="36">
        <f t="shared" si="15"/>
        <v>0</v>
      </c>
      <c r="S23" s="88"/>
      <c r="T23" s="19">
        <f t="shared" si="16"/>
        <v>0</v>
      </c>
      <c r="U23" s="15">
        <f t="shared" si="17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14"/>
      <c r="AH23" s="14"/>
      <c r="AI23" s="14"/>
      <c r="AJ23" s="17">
        <f t="shared" si="11"/>
        <v>0</v>
      </c>
      <c r="AK23" s="19">
        <f t="shared" si="12"/>
        <v>0</v>
      </c>
      <c r="AL23" s="295">
        <f t="shared" si="18"/>
        <v>0</v>
      </c>
    </row>
    <row r="24" spans="1:38" s="18" customFormat="1" ht="18.7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10"/>
        <v>0</v>
      </c>
      <c r="N24" s="95"/>
      <c r="O24" s="29">
        <f t="shared" si="13"/>
        <v>0</v>
      </c>
      <c r="P24" s="35">
        <f t="shared" si="14"/>
        <v>0</v>
      </c>
      <c r="Q24" s="36">
        <f t="shared" si="15"/>
        <v>0</v>
      </c>
      <c r="S24" s="88"/>
      <c r="T24" s="19">
        <f t="shared" si="16"/>
        <v>0</v>
      </c>
      <c r="U24" s="15">
        <f t="shared" si="17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14"/>
      <c r="AH24" s="14"/>
      <c r="AI24" s="14"/>
      <c r="AJ24" s="17">
        <f t="shared" si="11"/>
        <v>0</v>
      </c>
      <c r="AK24" s="19">
        <f t="shared" si="12"/>
        <v>0</v>
      </c>
      <c r="AL24" s="295">
        <f t="shared" si="18"/>
        <v>0</v>
      </c>
    </row>
    <row r="25" spans="1:38" s="18" customFormat="1" ht="18.7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10"/>
        <v>0</v>
      </c>
      <c r="N25" s="39"/>
      <c r="O25" s="29">
        <f t="shared" si="13"/>
        <v>0</v>
      </c>
      <c r="P25" s="35">
        <f t="shared" si="14"/>
        <v>0</v>
      </c>
      <c r="Q25" s="36">
        <f t="shared" si="15"/>
        <v>0</v>
      </c>
      <c r="S25" s="88"/>
      <c r="T25" s="19">
        <f t="shared" si="16"/>
        <v>0</v>
      </c>
      <c r="U25" s="15">
        <f t="shared" si="17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7">
        <f t="shared" si="11"/>
        <v>0</v>
      </c>
      <c r="AK25" s="19">
        <f t="shared" si="12"/>
        <v>0</v>
      </c>
      <c r="AL25" s="295">
        <f t="shared" si="18"/>
        <v>0</v>
      </c>
    </row>
    <row r="26" spans="1:38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8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8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8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</row>
    <row r="30" spans="1:38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8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8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9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9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9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Q35" s="1"/>
      <c r="AR35" s="1"/>
      <c r="AS35" s="1"/>
      <c r="AT35" s="1"/>
      <c r="AU35" s="1"/>
      <c r="AV35" s="1"/>
      <c r="AW35" s="1"/>
    </row>
    <row r="36" spans="3:49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Q36" s="1"/>
      <c r="AR36" s="1"/>
      <c r="AS36" s="1"/>
      <c r="AT36" s="1"/>
      <c r="AU36" s="1"/>
      <c r="AV36" s="1"/>
      <c r="AW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2:B25 S16:S25 V15:AI25 E15:L25" name="Rango1"/>
    <protectedRange sqref="Q7:Q10" name="Rango1_3_1_1"/>
    <protectedRange sqref="O7:P10 D7:D10 D12" name="Rango1_3_2"/>
    <protectedRange sqref="D11" name="Rango1_3_1"/>
    <protectedRange sqref="B16:B21" name="Rango1_1"/>
  </protectedRanges>
  <mergeCells count="227">
    <mergeCell ref="A1:D5"/>
    <mergeCell ref="E1:N2"/>
    <mergeCell ref="O1:Q1"/>
    <mergeCell ref="AQ1:AW1"/>
    <mergeCell ref="AX1:BD1"/>
    <mergeCell ref="BE1:BK1"/>
    <mergeCell ref="E3:N4"/>
    <mergeCell ref="O3:Q3"/>
    <mergeCell ref="O4:Q4"/>
    <mergeCell ref="AQ4:AQ6"/>
    <mergeCell ref="AR4:AR6"/>
    <mergeCell ref="AS4:AS6"/>
    <mergeCell ref="AT4:AT6"/>
    <mergeCell ref="AU4:AU6"/>
    <mergeCell ref="AV4:AV6"/>
    <mergeCell ref="AW4:AW6"/>
    <mergeCell ref="BD4:BD6"/>
    <mergeCell ref="BE4:BE6"/>
    <mergeCell ref="BF4:BF6"/>
    <mergeCell ref="BG4:BG6"/>
    <mergeCell ref="BH4:BH6"/>
    <mergeCell ref="BI4:BI6"/>
    <mergeCell ref="AX4:AX6"/>
    <mergeCell ref="AY4:AY6"/>
    <mergeCell ref="HC1:HI1"/>
    <mergeCell ref="HJ1:HP1"/>
    <mergeCell ref="O2:Q2"/>
    <mergeCell ref="ER1:EX1"/>
    <mergeCell ref="EY1:FE1"/>
    <mergeCell ref="FF1:FL1"/>
    <mergeCell ref="FM1:FS1"/>
    <mergeCell ref="FT1:FZ1"/>
    <mergeCell ref="GA1:GG1"/>
    <mergeCell ref="DB1:DH1"/>
    <mergeCell ref="DI1:DO1"/>
    <mergeCell ref="DP1:DV1"/>
    <mergeCell ref="DW1:EC1"/>
    <mergeCell ref="ED1:EJ1"/>
    <mergeCell ref="EK1:EQ1"/>
    <mergeCell ref="BL1:BR1"/>
    <mergeCell ref="BS1:BY1"/>
    <mergeCell ref="BZ1:CF1"/>
    <mergeCell ref="CG1:CM1"/>
    <mergeCell ref="CN1:CT1"/>
    <mergeCell ref="CU1:DA1"/>
    <mergeCell ref="GH1:GN1"/>
    <mergeCell ref="GO1:GU1"/>
    <mergeCell ref="GV1:HB1"/>
    <mergeCell ref="AZ4:AZ6"/>
    <mergeCell ref="BA4:BA6"/>
    <mergeCell ref="BB4:BB6"/>
    <mergeCell ref="BC4:BC6"/>
    <mergeCell ref="BP4:BP6"/>
    <mergeCell ref="BQ4:BQ6"/>
    <mergeCell ref="BR4:BR6"/>
    <mergeCell ref="BS4:BS6"/>
    <mergeCell ref="BT4:BT6"/>
    <mergeCell ref="BU4:BU6"/>
    <mergeCell ref="BJ4:BJ6"/>
    <mergeCell ref="BK4:BK6"/>
    <mergeCell ref="BL4:BL6"/>
    <mergeCell ref="BM4:BM6"/>
    <mergeCell ref="BN4:BN6"/>
    <mergeCell ref="BO4:BO6"/>
    <mergeCell ref="CB4:CB6"/>
    <mergeCell ref="CC4:CC6"/>
    <mergeCell ref="CD4:CD6"/>
    <mergeCell ref="CE4:CE6"/>
    <mergeCell ref="CF4:CF6"/>
    <mergeCell ref="CG4:CG6"/>
    <mergeCell ref="BV4:BV6"/>
    <mergeCell ref="BW4:BW6"/>
    <mergeCell ref="BX4:BX6"/>
    <mergeCell ref="BY4:BY6"/>
    <mergeCell ref="BZ4:BZ6"/>
    <mergeCell ref="CA4:CA6"/>
    <mergeCell ref="CN4:CN6"/>
    <mergeCell ref="CO4:CO6"/>
    <mergeCell ref="CP4:CP6"/>
    <mergeCell ref="CQ4:CQ6"/>
    <mergeCell ref="CR4:CR6"/>
    <mergeCell ref="CS4:CS6"/>
    <mergeCell ref="CH4:CH6"/>
    <mergeCell ref="CI4:CI6"/>
    <mergeCell ref="CJ4:CJ6"/>
    <mergeCell ref="CK4:CK6"/>
    <mergeCell ref="CL4:CL6"/>
    <mergeCell ref="CM4:CM6"/>
    <mergeCell ref="CZ4:CZ6"/>
    <mergeCell ref="DA4:DA6"/>
    <mergeCell ref="DB4:DB6"/>
    <mergeCell ref="DC4:DC6"/>
    <mergeCell ref="DD4:DD6"/>
    <mergeCell ref="DE4:DE6"/>
    <mergeCell ref="CT4:CT6"/>
    <mergeCell ref="CU4:CU6"/>
    <mergeCell ref="CV4:CV6"/>
    <mergeCell ref="CW4:CW6"/>
    <mergeCell ref="CX4:CX6"/>
    <mergeCell ref="CY4:CY6"/>
    <mergeCell ref="DL4:DL6"/>
    <mergeCell ref="DM4:DM6"/>
    <mergeCell ref="DN4:DN6"/>
    <mergeCell ref="DO4:DO6"/>
    <mergeCell ref="DP4:DP6"/>
    <mergeCell ref="DQ4:DQ6"/>
    <mergeCell ref="DF4:DF6"/>
    <mergeCell ref="DG4:DG6"/>
    <mergeCell ref="DH4:DH6"/>
    <mergeCell ref="DI4:DI6"/>
    <mergeCell ref="DJ4:DJ6"/>
    <mergeCell ref="DK4:DK6"/>
    <mergeCell ref="DX4:DX6"/>
    <mergeCell ref="DY4:DY6"/>
    <mergeCell ref="DZ4:DZ6"/>
    <mergeCell ref="EA4:EA6"/>
    <mergeCell ref="EB4:EB6"/>
    <mergeCell ref="EC4:EC6"/>
    <mergeCell ref="DR4:DR6"/>
    <mergeCell ref="DS4:DS6"/>
    <mergeCell ref="DT4:DT6"/>
    <mergeCell ref="DU4:DU6"/>
    <mergeCell ref="DV4:DV6"/>
    <mergeCell ref="DW4:DW6"/>
    <mergeCell ref="EJ4:EJ6"/>
    <mergeCell ref="EK4:EK6"/>
    <mergeCell ref="EL4:EL6"/>
    <mergeCell ref="EM4:EM6"/>
    <mergeCell ref="EN4:EN6"/>
    <mergeCell ref="EO4:EO6"/>
    <mergeCell ref="ED4:ED6"/>
    <mergeCell ref="EE4:EE6"/>
    <mergeCell ref="EF4:EF6"/>
    <mergeCell ref="EG4:EG6"/>
    <mergeCell ref="EH4:EH6"/>
    <mergeCell ref="EI4:EI6"/>
    <mergeCell ref="EV4:EV6"/>
    <mergeCell ref="EW4:EW6"/>
    <mergeCell ref="EX4:EX6"/>
    <mergeCell ref="EY4:EY6"/>
    <mergeCell ref="EZ4:EZ6"/>
    <mergeCell ref="FA4:FA6"/>
    <mergeCell ref="EP4:EP6"/>
    <mergeCell ref="EQ4:EQ6"/>
    <mergeCell ref="ER4:ER6"/>
    <mergeCell ref="ES4:ES6"/>
    <mergeCell ref="ET4:ET6"/>
    <mergeCell ref="EU4:EU6"/>
    <mergeCell ref="FH4:FH6"/>
    <mergeCell ref="FI4:FI6"/>
    <mergeCell ref="FJ4:FJ6"/>
    <mergeCell ref="FK4:FK6"/>
    <mergeCell ref="FL4:FL6"/>
    <mergeCell ref="FM4:FM6"/>
    <mergeCell ref="FB4:FB6"/>
    <mergeCell ref="FC4:FC6"/>
    <mergeCell ref="FD4:FD6"/>
    <mergeCell ref="FE4:FE6"/>
    <mergeCell ref="FF4:FF6"/>
    <mergeCell ref="FG4:FG6"/>
    <mergeCell ref="FT4:FT6"/>
    <mergeCell ref="FU4:FU6"/>
    <mergeCell ref="FV4:FV6"/>
    <mergeCell ref="FW4:FW6"/>
    <mergeCell ref="FX4:FX6"/>
    <mergeCell ref="FY4:FY6"/>
    <mergeCell ref="FN4:FN6"/>
    <mergeCell ref="FO4:FO6"/>
    <mergeCell ref="FP4:FP6"/>
    <mergeCell ref="FQ4:FQ6"/>
    <mergeCell ref="FR4:FR6"/>
    <mergeCell ref="FS4:FS6"/>
    <mergeCell ref="GF4:GF6"/>
    <mergeCell ref="GG4:GG6"/>
    <mergeCell ref="GH4:GH6"/>
    <mergeCell ref="GI4:GI6"/>
    <mergeCell ref="GJ4:GJ6"/>
    <mergeCell ref="GK4:GK6"/>
    <mergeCell ref="FZ4:FZ6"/>
    <mergeCell ref="GA4:GA6"/>
    <mergeCell ref="GB4:GB6"/>
    <mergeCell ref="GC4:GC6"/>
    <mergeCell ref="GD4:GD6"/>
    <mergeCell ref="GE4:GE6"/>
    <mergeCell ref="GT4:GT6"/>
    <mergeCell ref="GU4:GU6"/>
    <mergeCell ref="GV4:GV6"/>
    <mergeCell ref="GW4:GW6"/>
    <mergeCell ref="GL4:GL6"/>
    <mergeCell ref="GM4:GM6"/>
    <mergeCell ref="GN4:GN6"/>
    <mergeCell ref="GO4:GO6"/>
    <mergeCell ref="GP4:GP6"/>
    <mergeCell ref="GQ4:GQ6"/>
    <mergeCell ref="HP4:HP6"/>
    <mergeCell ref="E5:G5"/>
    <mergeCell ref="H5:N5"/>
    <mergeCell ref="O5:Q5"/>
    <mergeCell ref="HJ4:HJ6"/>
    <mergeCell ref="HK4:HK6"/>
    <mergeCell ref="HL4:HL6"/>
    <mergeCell ref="HM4:HM6"/>
    <mergeCell ref="HN4:HN6"/>
    <mergeCell ref="HO4:HO6"/>
    <mergeCell ref="HD4:HD6"/>
    <mergeCell ref="HE4:HE6"/>
    <mergeCell ref="HF4:HF6"/>
    <mergeCell ref="HG4:HG6"/>
    <mergeCell ref="HH4:HH6"/>
    <mergeCell ref="HI4:HI6"/>
    <mergeCell ref="GX4:GX6"/>
    <mergeCell ref="GY4:GY6"/>
    <mergeCell ref="GZ4:GZ6"/>
    <mergeCell ref="HA4:HA6"/>
    <mergeCell ref="HB4:HB6"/>
    <mergeCell ref="HC4:HC6"/>
    <mergeCell ref="GR4:GR6"/>
    <mergeCell ref="GS4:GS6"/>
    <mergeCell ref="A26:D26"/>
    <mergeCell ref="N32:O32"/>
    <mergeCell ref="P32:Q32"/>
    <mergeCell ref="N33:Q33"/>
    <mergeCell ref="E14:I14"/>
    <mergeCell ref="J14:L14"/>
    <mergeCell ref="M14:O14"/>
    <mergeCell ref="P14:Q14"/>
    <mergeCell ref="U14:AK14"/>
  </mergeCells>
  <conditionalFormatting sqref="D8">
    <cfRule type="duplicateValues" dxfId="353" priority="4"/>
  </conditionalFormatting>
  <conditionalFormatting sqref="O7">
    <cfRule type="duplicateValues" dxfId="352" priority="3"/>
  </conditionalFormatting>
  <conditionalFormatting sqref="O8">
    <cfRule type="duplicateValues" dxfId="351" priority="2"/>
  </conditionalFormatting>
  <conditionalFormatting sqref="O10">
    <cfRule type="duplicateValues" dxfId="350" priority="1"/>
  </conditionalFormatting>
  <conditionalFormatting sqref="T16:AK25">
    <cfRule type="cellIs" dxfId="349" priority="8" operator="equal">
      <formula>0</formula>
    </cfRule>
  </conditionalFormatting>
  <conditionalFormatting sqref="AK16:AK25">
    <cfRule type="cellIs" dxfId="348" priority="7" operator="lessThan">
      <formula>0</formula>
    </cfRule>
  </conditionalFormatting>
  <conditionalFormatting sqref="AL16:AL25">
    <cfRule type="cellIs" dxfId="347" priority="5" operator="lessThan">
      <formula>0</formula>
    </cfRule>
    <cfRule type="cellIs" dxfId="34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00B0F0"/>
  </sheetPr>
  <dimension ref="A1:HP36"/>
  <sheetViews>
    <sheetView view="pageBreakPreview" topLeftCell="A7" zoomScaleNormal="95" zoomScaleSheetLayoutView="100" workbookViewId="0">
      <pane xSplit="4" topLeftCell="R1" activePane="topRight" state="frozen"/>
      <selection activeCell="AL7" sqref="AL7:HK8"/>
      <selection pane="topRight" activeCell="V15" sqref="V15:AG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7" width="6.5703125" style="1" customWidth="1"/>
    <col min="28" max="28" width="6" style="1" customWidth="1"/>
    <col min="29" max="29" width="5.5703125" style="1" customWidth="1"/>
    <col min="30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259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259</v>
      </c>
      <c r="AN7" s="67">
        <f>MATCH("SUBTOTAL SALIDA DE ALMACEN",15:15,0)-1</f>
        <v>33</v>
      </c>
      <c r="AO7" s="1"/>
      <c r="AP7" s="1"/>
      <c r="AQ7" s="1"/>
      <c r="AR7" s="1"/>
      <c r="AS7" s="1">
        <f>IFERROR(VLOOKUP(AO1,$B$16:$AI$25,MATCH("SUBTOTAL SALIDA DE ALMACEN",15:15,0)-1,FALSE),0)</f>
        <v>0</v>
      </c>
      <c r="AT7" s="1"/>
      <c r="AU7" s="1"/>
      <c r="AV7" s="1"/>
      <c r="AW7" s="1"/>
      <c r="AX7" s="1"/>
      <c r="AY7" s="1"/>
      <c r="AZ7" s="1">
        <f>IFERROR(VLOOKUP(AV1,$B$16:$AI$25,MATCH("SUBTOTAL SALIDA DE ALMACEN",15:15,0)-1,FALSE),0)</f>
        <v>0</v>
      </c>
      <c r="BA7" s="1"/>
      <c r="BB7" s="1"/>
      <c r="BC7" s="1"/>
      <c r="BD7" s="1"/>
      <c r="BE7" s="1"/>
      <c r="BF7" s="1"/>
      <c r="BG7" s="1">
        <f>IFERROR(VLOOKUP(BC1,$B$16:$AI$25,MATCH("SUBTOTAL SALIDA DE ALMACEN",15:15,0)-1,FALSE),0)</f>
        <v>0</v>
      </c>
      <c r="BH7" s="1"/>
      <c r="BI7" s="1"/>
      <c r="BJ7" s="1"/>
      <c r="BK7" s="1"/>
      <c r="BL7" s="1"/>
      <c r="BM7" s="1"/>
      <c r="BN7" s="1">
        <f>IFERROR(VLOOKUP(BJ1,$B$16:$AI$25,MATCH("SUBTOTAL SALIDA DE ALMACEN",15:15,0)-1,FALSE),0)</f>
        <v>0</v>
      </c>
      <c r="BO7" s="1"/>
      <c r="BP7" s="1"/>
      <c r="BQ7" s="1"/>
      <c r="BR7" s="1"/>
      <c r="BS7" s="1"/>
      <c r="BT7" s="1"/>
      <c r="BU7" s="1">
        <f>IFERROR(VLOOKUP(BQ1,$B$16:$AI$25,MATCH("SUBTOTAL SALIDA DE ALMACEN",15:15,0)-1,FALSE),0)</f>
        <v>0</v>
      </c>
      <c r="BV7" s="1"/>
      <c r="BW7" s="1"/>
      <c r="BX7" s="1"/>
      <c r="BY7" s="1"/>
      <c r="BZ7" s="1"/>
      <c r="CA7" s="1"/>
      <c r="CB7" s="1">
        <f>IFERROR(VLOOKUP(BX1,$B$16:$AI$25,MATCH("SUBTOTAL SALIDA DE ALMACEN",15:15,0)-1,FALSE),0)</f>
        <v>0</v>
      </c>
      <c r="CC7" s="1"/>
      <c r="CD7" s="1"/>
      <c r="CE7" s="1"/>
      <c r="CF7" s="1"/>
      <c r="CG7" s="1"/>
      <c r="CH7" s="1"/>
      <c r="CI7" s="1">
        <f>IFERROR(VLOOKUP(CE1,$B$16:$AI$25,MATCH("SUBTOTAL SALIDA DE ALMACEN",15:15,0)-1,FALSE),0)</f>
        <v>0</v>
      </c>
      <c r="CJ7" s="1"/>
      <c r="CK7" s="1"/>
      <c r="CL7" s="1"/>
      <c r="CM7" s="1"/>
      <c r="CN7" s="1"/>
      <c r="CO7" s="1"/>
      <c r="CP7" s="1">
        <f>IFERROR(VLOOKUP(CL1,$B$16:$AI$25,MATCH("SUBTOTAL SALIDA DE ALMACEN",15:15,0)-1,FALSE),0)</f>
        <v>0</v>
      </c>
      <c r="CQ7" s="1"/>
      <c r="CR7" s="1"/>
      <c r="CS7" s="1"/>
      <c r="CT7" s="1"/>
      <c r="CU7" s="1"/>
      <c r="CV7" s="1"/>
      <c r="CW7" s="1">
        <f>IFERROR(VLOOKUP(CS1,$B$16:$AI$25,MATCH("SUBTOTAL SALIDA DE ALMACEN",15:15,0)-1,FALSE),0)</f>
        <v>0</v>
      </c>
      <c r="CX7" s="1"/>
      <c r="CY7" s="1"/>
      <c r="CZ7" s="1"/>
      <c r="DA7" s="1"/>
      <c r="DB7" s="1"/>
      <c r="DC7" s="1"/>
      <c r="DD7" s="1">
        <f>IFERROR(VLOOKUP(CZ1,$B$16:$AI$25,MATCH("SUBTOTAL SALIDA DE ALMACEN",15:15,0)-1,FALSE),0)</f>
        <v>0</v>
      </c>
      <c r="DE7" s="1"/>
      <c r="DF7" s="1"/>
      <c r="DG7" s="1"/>
      <c r="DH7" s="1"/>
      <c r="DI7" s="1"/>
      <c r="DJ7" s="1"/>
      <c r="DK7" s="1">
        <f>IFERROR(VLOOKUP(DG1,$B$16:$AI$25,MATCH("SUBTOTAL SALIDA DE ALMACEN",15:15,0)-1,FALSE),0)</f>
        <v>0</v>
      </c>
      <c r="DL7" s="1"/>
      <c r="DM7" s="1"/>
      <c r="DN7" s="1"/>
      <c r="DO7" s="1"/>
      <c r="DP7" s="1"/>
      <c r="DQ7" s="1"/>
      <c r="DR7" s="1">
        <f>IFERROR(VLOOKUP(DN1,$B$16:$AI$25,MATCH("SUBTOTAL SALIDA DE ALMACEN",15:15,0)-1,FALSE),0)</f>
        <v>0</v>
      </c>
      <c r="DS7" s="1"/>
      <c r="DT7" s="1"/>
      <c r="DU7" s="1"/>
      <c r="DV7" s="1"/>
      <c r="DW7" s="1"/>
      <c r="DX7" s="1"/>
      <c r="DY7" s="1">
        <f>IFERROR(VLOOKUP(DU1,$B$16:$AI$25,MATCH("SUBTOTAL SALIDA DE ALMACEN",15:15,0)-1,FALSE),0)</f>
        <v>0</v>
      </c>
      <c r="DZ7" s="1"/>
      <c r="EA7" s="1"/>
      <c r="EB7" s="1"/>
      <c r="EC7" s="1"/>
      <c r="ED7" s="1"/>
      <c r="EE7" s="1"/>
      <c r="EF7" s="1">
        <f>IFERROR(VLOOKUP(EB1,$B$16:$AI$25,MATCH("SUBTOTAL SALIDA DE ALMACEN",15:15,0)-1,FALSE),0)</f>
        <v>0</v>
      </c>
      <c r="EG7" s="1"/>
      <c r="EH7" s="1"/>
      <c r="EI7" s="1"/>
      <c r="EJ7" s="1"/>
      <c r="EK7" s="1"/>
      <c r="EL7" s="1"/>
      <c r="EM7" s="1">
        <f>IFERROR(VLOOKUP(EI1,$B$16:$AI$25,MATCH("SUBTOTAL SALIDA DE ALMACEN",15:15,0)-1,FALSE),0)</f>
        <v>0</v>
      </c>
      <c r="EN7" s="1"/>
      <c r="EO7" s="1"/>
      <c r="EP7" s="1"/>
      <c r="EQ7" s="1"/>
      <c r="ER7" s="1"/>
      <c r="ES7" s="1"/>
      <c r="ET7" s="1">
        <f>IFERROR(VLOOKUP(EP1,$B$16:$AI$25,MATCH("SUBTOTAL SALIDA DE ALMACEN",15:15,0)-1,FALSE),0)</f>
        <v>0</v>
      </c>
      <c r="EU7" s="1"/>
      <c r="EV7" s="1"/>
      <c r="EW7" s="1"/>
      <c r="EX7" s="1"/>
      <c r="EY7" s="1"/>
      <c r="EZ7" s="1"/>
      <c r="FA7" s="1">
        <f>IFERROR(VLOOKUP(EW1,$B$16:$AI$25,MATCH("SUBTOTAL SALIDA DE ALMACEN",15:15,0)-1,FALSE),0)</f>
        <v>0</v>
      </c>
      <c r="FB7" s="1"/>
      <c r="FC7" s="1"/>
      <c r="FD7" s="1"/>
      <c r="FE7" s="1"/>
      <c r="FF7" s="1"/>
      <c r="FG7" s="1"/>
      <c r="FH7" s="1">
        <f>IFERROR(VLOOKUP(FD1,$B$16:$AI$25,MATCH("SUBTOTAL SALIDA DE ALMACEN",15:15,0)-1,FALSE),0)</f>
        <v>0</v>
      </c>
      <c r="FI7" s="1"/>
      <c r="FJ7" s="1"/>
      <c r="FK7" s="1"/>
      <c r="FL7" s="1"/>
      <c r="FM7" s="1"/>
      <c r="FN7" s="1"/>
      <c r="FO7" s="1">
        <f>IFERROR(VLOOKUP(FK1,$B$16:$AI$25,MATCH("SUBTOTAL SALIDA DE ALMACEN",15:15,0)-1,FALSE),0)</f>
        <v>0</v>
      </c>
      <c r="FP7" s="1"/>
      <c r="FQ7" s="1"/>
      <c r="FR7" s="1"/>
      <c r="FS7" s="1"/>
      <c r="FT7" s="1"/>
      <c r="FU7" s="1"/>
      <c r="FV7" s="1">
        <f>IFERROR(VLOOKUP(FR1,$B$16:$AI$25,MATCH("SUBTOTAL SALIDA DE ALMACEN",15:15,0)-1,FALSE),0)</f>
        <v>0</v>
      </c>
      <c r="FW7" s="1"/>
      <c r="FX7" s="1"/>
      <c r="FY7" s="1"/>
      <c r="FZ7" s="1"/>
      <c r="GA7" s="1"/>
      <c r="GB7" s="1"/>
      <c r="GC7" s="1">
        <f>IFERROR(VLOOKUP(FY1,$B$16:$AI$25,MATCH("SUBTOTAL SALIDA DE ALMACEN",15:15,0)-1,FALSE),0)</f>
        <v>0</v>
      </c>
      <c r="GD7" s="1"/>
      <c r="GE7" s="1"/>
      <c r="GF7" s="1"/>
      <c r="GG7" s="1"/>
      <c r="GH7" s="1"/>
      <c r="GI7" s="1"/>
      <c r="GJ7" s="1">
        <f>IFERROR(VLOOKUP(GF1,$B$16:$AI$25,MATCH("SUBTOTAL SALIDA DE ALMACEN",15:15,0)-1,FALSE),0)</f>
        <v>0</v>
      </c>
      <c r="GK7" s="1"/>
      <c r="GL7" s="1"/>
      <c r="GM7" s="1"/>
      <c r="GN7" s="1"/>
      <c r="GO7" s="1"/>
      <c r="GP7" s="1"/>
      <c r="GQ7" s="1">
        <f>IFERROR(VLOOKUP(GM1,$B$16:$AI$25,MATCH("SUBTOTAL SALIDA DE ALMACEN",15:15,0)-1,FALSE),0)</f>
        <v>0</v>
      </c>
      <c r="GR7" s="1"/>
      <c r="GS7" s="1"/>
      <c r="GT7" s="1"/>
      <c r="GU7" s="1"/>
      <c r="GV7" s="1"/>
      <c r="GW7" s="1"/>
      <c r="GX7" s="1">
        <f>IFERROR(VLOOKUP(GT1,$B$16:$AI$25,MATCH("SUBTOTAL SALIDA DE ALMACEN",15:15,0)-1,FALSE),0)</f>
        <v>0</v>
      </c>
      <c r="GY7" s="1"/>
      <c r="GZ7" s="1"/>
      <c r="HA7" s="1"/>
      <c r="HB7" s="1"/>
      <c r="HC7" s="1"/>
      <c r="HD7" s="1"/>
      <c r="HE7" s="1">
        <f>IFERROR(VLOOKUP(HA1,$B$16:$AI$25,MATCH("SUBTOTAL SALIDA DE ALMACEN",15:15,0)-1,FALSE),0)</f>
        <v>0</v>
      </c>
      <c r="HF7" s="1"/>
      <c r="HG7" s="1"/>
      <c r="HH7" s="1"/>
      <c r="HI7" s="1"/>
      <c r="HJ7" s="1"/>
      <c r="HK7" s="1"/>
      <c r="HL7" s="1">
        <f>IFERROR(VLOOKUP(HH1,$B$16:$AI$25,MATCH("SUBTOTAL SALIDA DE ALMACEN",15:15,0)-1,FALSE),0)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224</v>
      </c>
      <c r="AT8" s="1"/>
      <c r="AU8" s="1"/>
      <c r="AV8" s="1"/>
      <c r="AW8" s="1"/>
      <c r="AX8" s="1"/>
      <c r="AY8" s="1"/>
      <c r="AZ8" s="1" t="s">
        <v>224</v>
      </c>
      <c r="BA8" s="1"/>
      <c r="BB8" s="1"/>
      <c r="BC8" s="1"/>
      <c r="BD8" s="1"/>
      <c r="BE8" s="1"/>
      <c r="BF8" s="1"/>
      <c r="BG8" s="1" t="s">
        <v>224</v>
      </c>
      <c r="BH8" s="1"/>
      <c r="BI8" s="1"/>
      <c r="BJ8" s="1"/>
      <c r="BK8" s="1"/>
      <c r="BL8" s="1"/>
      <c r="BM8" s="1"/>
      <c r="BN8" s="1" t="s">
        <v>224</v>
      </c>
      <c r="BO8" s="1"/>
      <c r="BP8" s="1"/>
      <c r="BQ8" s="1"/>
      <c r="BR8" s="1"/>
      <c r="BS8" s="1"/>
      <c r="BT8" s="1"/>
      <c r="BU8" s="1" t="s">
        <v>224</v>
      </c>
      <c r="BV8" s="1"/>
      <c r="BW8" s="1"/>
      <c r="BX8" s="1"/>
      <c r="BY8" s="1"/>
      <c r="BZ8" s="1"/>
      <c r="CA8" s="1"/>
      <c r="CB8" s="1" t="s">
        <v>224</v>
      </c>
      <c r="CC8" s="1"/>
      <c r="CD8" s="1"/>
      <c r="CE8" s="1"/>
      <c r="CF8" s="1"/>
      <c r="CG8" s="1"/>
      <c r="CH8" s="1"/>
      <c r="CI8" s="1" t="s">
        <v>224</v>
      </c>
      <c r="CJ8" s="1"/>
      <c r="CK8" s="1"/>
      <c r="CL8" s="1"/>
      <c r="CM8" s="1"/>
      <c r="CN8" s="1"/>
      <c r="CO8" s="1"/>
      <c r="CP8" s="1" t="s">
        <v>224</v>
      </c>
      <c r="CQ8" s="1"/>
      <c r="CR8" s="1"/>
      <c r="CS8" s="1"/>
      <c r="CT8" s="1"/>
      <c r="CU8" s="1"/>
      <c r="CV8" s="1"/>
      <c r="CW8" s="1" t="s">
        <v>224</v>
      </c>
      <c r="CX8" s="1"/>
      <c r="CY8" s="1"/>
      <c r="CZ8" s="1"/>
      <c r="DA8" s="1"/>
      <c r="DB8" s="1"/>
      <c r="DC8" s="1"/>
      <c r="DD8" s="1" t="s">
        <v>224</v>
      </c>
      <c r="DE8" s="1"/>
      <c r="DF8" s="1"/>
      <c r="DG8" s="1"/>
      <c r="DH8" s="1"/>
      <c r="DI8" s="1"/>
      <c r="DJ8" s="1"/>
      <c r="DK8" s="1" t="s">
        <v>224</v>
      </c>
      <c r="DL8" s="1"/>
      <c r="DM8" s="1"/>
      <c r="DN8" s="1"/>
      <c r="DO8" s="1"/>
      <c r="DP8" s="1"/>
      <c r="DQ8" s="1"/>
      <c r="DR8" s="1" t="s">
        <v>224</v>
      </c>
      <c r="DS8" s="1"/>
      <c r="DT8" s="1"/>
      <c r="DU8" s="1"/>
      <c r="DV8" s="1"/>
      <c r="DW8" s="1"/>
      <c r="DX8" s="1"/>
      <c r="DY8" s="1" t="s">
        <v>224</v>
      </c>
      <c r="DZ8" s="1"/>
      <c r="EA8" s="1"/>
      <c r="EB8" s="1"/>
      <c r="EC8" s="1"/>
      <c r="ED8" s="1"/>
      <c r="EE8" s="1"/>
      <c r="EF8" s="1" t="s">
        <v>224</v>
      </c>
      <c r="EG8" s="1"/>
      <c r="EH8" s="1"/>
      <c r="EI8" s="1"/>
      <c r="EJ8" s="1"/>
      <c r="EK8" s="1"/>
      <c r="EL8" s="1"/>
      <c r="EM8" s="1" t="s">
        <v>224</v>
      </c>
      <c r="EN8" s="1"/>
      <c r="EO8" s="1"/>
      <c r="EP8" s="1"/>
      <c r="EQ8" s="1"/>
      <c r="ER8" s="1"/>
      <c r="ES8" s="1"/>
      <c r="ET8" s="1" t="s">
        <v>224</v>
      </c>
      <c r="EU8" s="1"/>
      <c r="EV8" s="1"/>
      <c r="EW8" s="1"/>
      <c r="EX8" s="1"/>
      <c r="EY8" s="1"/>
      <c r="EZ8" s="1"/>
      <c r="FA8" s="1" t="s">
        <v>224</v>
      </c>
      <c r="FB8" s="1"/>
      <c r="FC8" s="1"/>
      <c r="FD8" s="1"/>
      <c r="FE8" s="1"/>
      <c r="FF8" s="1"/>
      <c r="FG8" s="1"/>
      <c r="FH8" s="1" t="s">
        <v>224</v>
      </c>
      <c r="FI8" s="1"/>
      <c r="FJ8" s="1"/>
      <c r="FK8" s="1"/>
      <c r="FL8" s="1"/>
      <c r="FM8" s="1"/>
      <c r="FN8" s="1"/>
      <c r="FO8" s="1" t="s">
        <v>224</v>
      </c>
      <c r="FP8" s="1"/>
      <c r="FQ8" s="1"/>
      <c r="FR8" s="1"/>
      <c r="FS8" s="1"/>
      <c r="FT8" s="1"/>
      <c r="FU8" s="1"/>
      <c r="FV8" s="1" t="s">
        <v>224</v>
      </c>
      <c r="FW8" s="1"/>
      <c r="FX8" s="1"/>
      <c r="FY8" s="1"/>
      <c r="FZ8" s="1"/>
      <c r="GA8" s="1"/>
      <c r="GB8" s="1"/>
      <c r="GC8" s="1" t="s">
        <v>224</v>
      </c>
      <c r="GD8" s="1"/>
      <c r="GE8" s="1"/>
      <c r="GF8" s="1"/>
      <c r="GG8" s="1"/>
      <c r="GH8" s="1"/>
      <c r="GI8" s="1"/>
      <c r="GJ8" s="1" t="s">
        <v>224</v>
      </c>
      <c r="GK8" s="1"/>
      <c r="GL8" s="1"/>
      <c r="GM8" s="1"/>
      <c r="GN8" s="1"/>
      <c r="GO8" s="1"/>
      <c r="GP8" s="1"/>
      <c r="GQ8" s="1" t="s">
        <v>224</v>
      </c>
      <c r="GR8" s="1"/>
      <c r="GS8" s="1"/>
      <c r="GT8" s="1"/>
      <c r="GU8" s="1"/>
      <c r="GV8" s="1"/>
      <c r="GW8" s="1"/>
      <c r="GX8" s="1" t="s">
        <v>224</v>
      </c>
      <c r="GY8" s="1"/>
      <c r="GZ8" s="1"/>
      <c r="HA8" s="1"/>
      <c r="HB8" s="1"/>
      <c r="HC8" s="1"/>
      <c r="HD8" s="1"/>
      <c r="HE8" s="1" t="s">
        <v>224</v>
      </c>
      <c r="HF8" s="1"/>
      <c r="HG8" s="1"/>
      <c r="HH8" s="1"/>
      <c r="HI8" s="1"/>
      <c r="HJ8" s="1"/>
      <c r="HK8" s="1"/>
      <c r="HL8" s="1" t="s">
        <v>224</v>
      </c>
      <c r="HM8" s="1"/>
      <c r="HN8" s="1"/>
    </row>
    <row r="9" spans="1:224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BA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ref="Y13" si="4">+X13+1</f>
        <v>24</v>
      </c>
      <c r="Z13" s="2">
        <f t="shared" ref="Z13" si="5">+Y13+1</f>
        <v>25</v>
      </c>
      <c r="AA13" s="2">
        <f t="shared" ref="AA13" si="6">+Z13+1</f>
        <v>26</v>
      </c>
      <c r="AB13" s="2">
        <f t="shared" ref="AB13" si="7">+AA13+1</f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</row>
    <row r="14" spans="1:224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8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5"/>
      <c r="AC16" s="99"/>
      <c r="AD16" s="95"/>
      <c r="AE16" s="14"/>
      <c r="AF16" s="14"/>
      <c r="AG16" s="14"/>
      <c r="AH16" s="17">
        <f t="shared" ref="AH16:AH25" si="9">SUM(V16:AG16)</f>
        <v>0</v>
      </c>
      <c r="AI16" s="17">
        <f t="shared" ref="AI16:AI25" si="10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22.5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8"/>
        <v>0</v>
      </c>
      <c r="N17" s="95"/>
      <c r="O17" s="29">
        <f t="shared" ref="O17:O25" si="11">+SUM(J17:L17)</f>
        <v>0</v>
      </c>
      <c r="P17" s="35">
        <f t="shared" ref="P17:P25" si="12">IF(N17&gt;M17,N17-O17-M17,0)</f>
        <v>0</v>
      </c>
      <c r="Q17" s="36">
        <f t="shared" ref="Q17:Q25" si="13">IF(N17="",0,IF(M17&gt;N17,M17-N17-O17,0))</f>
        <v>0</v>
      </c>
      <c r="S17" s="88"/>
      <c r="T17" s="19">
        <f>S17-M17</f>
        <v>0</v>
      </c>
      <c r="U17" s="15">
        <f t="shared" ref="U17:U25" si="14">+M17-O17</f>
        <v>0</v>
      </c>
      <c r="V17" s="97"/>
      <c r="W17" s="97"/>
      <c r="X17" s="97"/>
      <c r="Y17" s="97"/>
      <c r="Z17" s="97"/>
      <c r="AA17" s="97"/>
      <c r="AB17" s="95"/>
      <c r="AC17" s="95"/>
      <c r="AD17" s="95"/>
      <c r="AE17" s="14"/>
      <c r="AF17" s="14"/>
      <c r="AG17" s="14"/>
      <c r="AH17" s="17">
        <f t="shared" si="9"/>
        <v>0</v>
      </c>
      <c r="AI17" s="19">
        <f t="shared" si="10"/>
        <v>0</v>
      </c>
      <c r="AJ17" s="295">
        <f t="shared" ref="AJ17:AJ25" si="15">AH17-N17</f>
        <v>0</v>
      </c>
    </row>
    <row r="18" spans="1:36" s="18" customFormat="1" ht="22.5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8"/>
        <v>0</v>
      </c>
      <c r="N18" s="95"/>
      <c r="O18" s="29">
        <f t="shared" si="11"/>
        <v>0</v>
      </c>
      <c r="P18" s="35">
        <f t="shared" si="12"/>
        <v>0</v>
      </c>
      <c r="Q18" s="36">
        <f t="shared" si="13"/>
        <v>0</v>
      </c>
      <c r="S18" s="88"/>
      <c r="T18" s="19">
        <f>S18-M18</f>
        <v>0</v>
      </c>
      <c r="U18" s="15">
        <f t="shared" si="14"/>
        <v>0</v>
      </c>
      <c r="V18" s="95"/>
      <c r="W18" s="97"/>
      <c r="X18" s="97"/>
      <c r="Y18" s="97"/>
      <c r="Z18" s="97"/>
      <c r="AA18" s="97"/>
      <c r="AB18" s="95"/>
      <c r="AC18" s="95"/>
      <c r="AD18" s="95"/>
      <c r="AE18" s="14"/>
      <c r="AF18" s="14"/>
      <c r="AG18" s="14"/>
      <c r="AH18" s="17">
        <f t="shared" si="9"/>
        <v>0</v>
      </c>
      <c r="AI18" s="19">
        <f t="shared" si="10"/>
        <v>0</v>
      </c>
      <c r="AJ18" s="295">
        <f t="shared" si="15"/>
        <v>0</v>
      </c>
    </row>
    <row r="19" spans="1:36" s="18" customFormat="1" ht="22.5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8"/>
        <v>0</v>
      </c>
      <c r="N19" s="95"/>
      <c r="O19" s="29">
        <f t="shared" si="11"/>
        <v>0</v>
      </c>
      <c r="P19" s="35">
        <f t="shared" si="12"/>
        <v>0</v>
      </c>
      <c r="Q19" s="36">
        <f t="shared" si="13"/>
        <v>0</v>
      </c>
      <c r="R19" s="20"/>
      <c r="S19" s="89"/>
      <c r="T19" s="19">
        <f>S19-M19</f>
        <v>0</v>
      </c>
      <c r="U19" s="15">
        <f t="shared" si="14"/>
        <v>0</v>
      </c>
      <c r="V19" s="95"/>
      <c r="W19" s="97"/>
      <c r="X19" s="97"/>
      <c r="Y19" s="97"/>
      <c r="Z19" s="97"/>
      <c r="AA19" s="97"/>
      <c r="AB19" s="95"/>
      <c r="AC19" s="95"/>
      <c r="AD19" s="95"/>
      <c r="AE19" s="14"/>
      <c r="AF19" s="14"/>
      <c r="AG19" s="14"/>
      <c r="AH19" s="17">
        <f t="shared" si="9"/>
        <v>0</v>
      </c>
      <c r="AI19" s="19">
        <f t="shared" si="10"/>
        <v>0</v>
      </c>
      <c r="AJ19" s="295">
        <f t="shared" si="15"/>
        <v>0</v>
      </c>
    </row>
    <row r="20" spans="1:36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8"/>
        <v>0</v>
      </c>
      <c r="N20" s="95"/>
      <c r="O20" s="29">
        <f t="shared" si="11"/>
        <v>0</v>
      </c>
      <c r="P20" s="35">
        <f t="shared" si="12"/>
        <v>0</v>
      </c>
      <c r="Q20" s="36">
        <f t="shared" si="13"/>
        <v>0</v>
      </c>
      <c r="S20" s="88"/>
      <c r="T20" s="19">
        <f t="shared" ref="T20:T25" si="16">S20-M20</f>
        <v>0</v>
      </c>
      <c r="U20" s="15">
        <f t="shared" si="14"/>
        <v>0</v>
      </c>
      <c r="V20" s="95"/>
      <c r="W20" s="98"/>
      <c r="X20" s="98"/>
      <c r="Y20" s="98"/>
      <c r="Z20" s="98"/>
      <c r="AA20" s="98"/>
      <c r="AB20" s="95"/>
      <c r="AC20" s="95"/>
      <c r="AD20" s="95"/>
      <c r="AE20" s="14"/>
      <c r="AF20" s="14"/>
      <c r="AG20" s="14"/>
      <c r="AH20" s="17">
        <f t="shared" si="9"/>
        <v>0</v>
      </c>
      <c r="AI20" s="19">
        <f t="shared" si="10"/>
        <v>0</v>
      </c>
      <c r="AJ20" s="295">
        <f t="shared" si="15"/>
        <v>0</v>
      </c>
    </row>
    <row r="21" spans="1:36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8"/>
        <v>0</v>
      </c>
      <c r="N21" s="95"/>
      <c r="O21" s="29">
        <f t="shared" si="11"/>
        <v>0</v>
      </c>
      <c r="P21" s="35">
        <f t="shared" si="12"/>
        <v>0</v>
      </c>
      <c r="Q21" s="36">
        <f t="shared" si="13"/>
        <v>0</v>
      </c>
      <c r="S21" s="88"/>
      <c r="T21" s="19">
        <f t="shared" si="16"/>
        <v>0</v>
      </c>
      <c r="U21" s="15">
        <f t="shared" si="14"/>
        <v>0</v>
      </c>
      <c r="V21" s="95"/>
      <c r="W21" s="95"/>
      <c r="X21" s="95"/>
      <c r="Y21" s="95"/>
      <c r="Z21" s="95"/>
      <c r="AA21" s="95"/>
      <c r="AB21" s="95"/>
      <c r="AC21" s="94"/>
      <c r="AD21" s="95"/>
      <c r="AE21" s="14"/>
      <c r="AF21" s="14"/>
      <c r="AG21" s="14"/>
      <c r="AH21" s="17">
        <f t="shared" si="9"/>
        <v>0</v>
      </c>
      <c r="AI21" s="19">
        <f t="shared" si="10"/>
        <v>0</v>
      </c>
      <c r="AJ21" s="295">
        <f t="shared" si="15"/>
        <v>0</v>
      </c>
    </row>
    <row r="22" spans="1:36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8"/>
        <v>0</v>
      </c>
      <c r="N22" s="95"/>
      <c r="O22" s="29">
        <f t="shared" si="11"/>
        <v>0</v>
      </c>
      <c r="P22" s="35">
        <f t="shared" si="12"/>
        <v>0</v>
      </c>
      <c r="Q22" s="36">
        <f t="shared" si="13"/>
        <v>0</v>
      </c>
      <c r="S22" s="88"/>
      <c r="T22" s="19">
        <f t="shared" si="16"/>
        <v>0</v>
      </c>
      <c r="U22" s="15">
        <f t="shared" si="14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4"/>
      <c r="AF22" s="14"/>
      <c r="AG22" s="14"/>
      <c r="AH22" s="17">
        <f t="shared" si="9"/>
        <v>0</v>
      </c>
      <c r="AI22" s="19">
        <f t="shared" si="10"/>
        <v>0</v>
      </c>
      <c r="AJ22" s="295">
        <f t="shared" si="15"/>
        <v>0</v>
      </c>
    </row>
    <row r="23" spans="1:36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8"/>
        <v>0</v>
      </c>
      <c r="N23" s="95"/>
      <c r="O23" s="29">
        <f t="shared" si="11"/>
        <v>0</v>
      </c>
      <c r="P23" s="35">
        <f t="shared" si="12"/>
        <v>0</v>
      </c>
      <c r="Q23" s="36">
        <f t="shared" si="13"/>
        <v>0</v>
      </c>
      <c r="S23" s="88"/>
      <c r="T23" s="19">
        <f t="shared" si="16"/>
        <v>0</v>
      </c>
      <c r="U23" s="15">
        <f t="shared" si="14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4"/>
      <c r="AF23" s="14"/>
      <c r="AG23" s="14"/>
      <c r="AH23" s="17">
        <f t="shared" si="9"/>
        <v>0</v>
      </c>
      <c r="AI23" s="19">
        <f t="shared" si="10"/>
        <v>0</v>
      </c>
      <c r="AJ23" s="295">
        <f t="shared" si="15"/>
        <v>0</v>
      </c>
    </row>
    <row r="24" spans="1:36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8"/>
        <v>0</v>
      </c>
      <c r="N24" s="95"/>
      <c r="O24" s="29">
        <f t="shared" si="11"/>
        <v>0</v>
      </c>
      <c r="P24" s="35">
        <f t="shared" si="12"/>
        <v>0</v>
      </c>
      <c r="Q24" s="36">
        <f t="shared" si="13"/>
        <v>0</v>
      </c>
      <c r="S24" s="88"/>
      <c r="T24" s="19">
        <f t="shared" si="16"/>
        <v>0</v>
      </c>
      <c r="U24" s="15">
        <f t="shared" si="14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4"/>
      <c r="AF24" s="14"/>
      <c r="AG24" s="14"/>
      <c r="AH24" s="17">
        <f t="shared" si="9"/>
        <v>0</v>
      </c>
      <c r="AI24" s="19">
        <f t="shared" si="10"/>
        <v>0</v>
      </c>
      <c r="AJ24" s="295">
        <f t="shared" si="15"/>
        <v>0</v>
      </c>
    </row>
    <row r="25" spans="1:36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8"/>
        <v>0</v>
      </c>
      <c r="N25" s="39"/>
      <c r="O25" s="29">
        <f t="shared" si="11"/>
        <v>0</v>
      </c>
      <c r="P25" s="35">
        <f t="shared" si="12"/>
        <v>0</v>
      </c>
      <c r="Q25" s="36">
        <f t="shared" si="13"/>
        <v>0</v>
      </c>
      <c r="S25" s="88"/>
      <c r="T25" s="19">
        <f t="shared" si="16"/>
        <v>0</v>
      </c>
      <c r="U25" s="15">
        <f t="shared" si="14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9"/>
        <v>0</v>
      </c>
      <c r="AI25" s="19">
        <f t="shared" si="10"/>
        <v>0</v>
      </c>
      <c r="AJ25" s="295">
        <f t="shared" si="15"/>
        <v>0</v>
      </c>
    </row>
    <row r="26" spans="1:36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x14ac:dyDescent="0.25">
      <c r="A27" s="105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6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spans="1:36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6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7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7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7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O35" s="1"/>
      <c r="AP35" s="1"/>
      <c r="AQ35" s="1"/>
      <c r="AR35" s="1"/>
      <c r="AS35" s="1"/>
      <c r="AT35" s="1"/>
      <c r="AU35" s="1"/>
    </row>
    <row r="36" spans="3:47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21:B25 E15:L25 S16:S25 V15:AG25" name="Rango1"/>
    <protectedRange sqref="Q7:Q10" name="Rango1_3_1_1"/>
    <protectedRange sqref="O7:P10 D7:D10 D12" name="Rango1_3_2"/>
    <protectedRange sqref="D11" name="Rango1_3_1"/>
    <protectedRange sqref="B17" name="Rango1_1_1_1"/>
  </protectedRanges>
  <mergeCells count="227"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A26:D26"/>
    <mergeCell ref="N32:O32"/>
    <mergeCell ref="P32:Q32"/>
    <mergeCell ref="N33:Q33"/>
    <mergeCell ref="E14:I14"/>
    <mergeCell ref="J14:L14"/>
    <mergeCell ref="M14:O14"/>
    <mergeCell ref="P14:Q14"/>
    <mergeCell ref="U14:AI14"/>
  </mergeCells>
  <conditionalFormatting sqref="D8">
    <cfRule type="duplicateValues" dxfId="345" priority="4"/>
  </conditionalFormatting>
  <conditionalFormatting sqref="O7">
    <cfRule type="duplicateValues" dxfId="344" priority="3"/>
  </conditionalFormatting>
  <conditionalFormatting sqref="O8">
    <cfRule type="duplicateValues" dxfId="343" priority="2"/>
  </conditionalFormatting>
  <conditionalFormatting sqref="O10">
    <cfRule type="duplicateValues" dxfId="342" priority="1"/>
  </conditionalFormatting>
  <conditionalFormatting sqref="T16:AI25">
    <cfRule type="cellIs" dxfId="341" priority="8" operator="equal">
      <formula>0</formula>
    </cfRule>
  </conditionalFormatting>
  <conditionalFormatting sqref="AI16:AI25">
    <cfRule type="cellIs" dxfId="340" priority="7" operator="lessThan">
      <formula>0</formula>
    </cfRule>
  </conditionalFormatting>
  <conditionalFormatting sqref="AJ16:AJ25">
    <cfRule type="cellIs" dxfId="339" priority="5" operator="lessThan">
      <formula>0</formula>
    </cfRule>
    <cfRule type="cellIs" dxfId="33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U36"/>
  <sheetViews>
    <sheetView view="pageBreakPreview" topLeftCell="A15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AJ24"/>
    </sheetView>
  </sheetViews>
  <sheetFormatPr baseColWidth="10" defaultColWidth="11.42578125" defaultRowHeight="12.75" x14ac:dyDescent="0.25"/>
  <cols>
    <col min="1" max="1" width="8.42578125" style="1" customWidth="1"/>
    <col min="2" max="2" width="10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9" width="5.5703125" style="1" customWidth="1"/>
    <col min="30" max="37" width="4.5703125" style="1" customWidth="1"/>
    <col min="38" max="38" width="4.42578125" style="1" customWidth="1"/>
    <col min="39" max="39" width="11.42578125" style="1" customWidth="1"/>
    <col min="40" max="40" width="10.5703125" style="1" customWidth="1"/>
    <col min="41" max="42" width="11.42578125" style="1"/>
    <col min="43" max="43" width="15" style="1" bestFit="1" customWidth="1"/>
    <col min="44" max="44" width="12.42578125" style="1" bestFit="1" customWidth="1"/>
    <col min="45" max="45" width="20.5703125" style="1" bestFit="1" customWidth="1"/>
    <col min="46" max="48" width="11.42578125" style="1"/>
    <col min="49" max="50" width="12.42578125" style="1" customWidth="1"/>
    <col min="51" max="16384" width="11.42578125" style="1"/>
  </cols>
  <sheetData>
    <row r="1" spans="1:229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O1" s="80"/>
      <c r="AP1" s="80" t="s">
        <v>0</v>
      </c>
      <c r="AQ1" s="80" t="s">
        <v>200</v>
      </c>
      <c r="AR1" s="80" t="s">
        <v>1</v>
      </c>
      <c r="AS1" s="82" t="s">
        <v>25</v>
      </c>
      <c r="AT1" s="368">
        <f>'CODIGOS DE MATERIAL'!$A$3</f>
        <v>1000157</v>
      </c>
      <c r="AU1" s="369"/>
      <c r="AV1" s="369"/>
      <c r="AW1" s="369"/>
      <c r="AX1" s="369"/>
      <c r="AY1" s="369"/>
      <c r="AZ1" s="370"/>
      <c r="BA1" s="368">
        <f>'CODIGOS DE MATERIAL'!$A$4</f>
        <v>1000156</v>
      </c>
      <c r="BB1" s="369"/>
      <c r="BC1" s="369"/>
      <c r="BD1" s="369"/>
      <c r="BE1" s="369"/>
      <c r="BF1" s="369"/>
      <c r="BG1" s="370"/>
      <c r="BH1" s="368">
        <f>'CODIGOS DE MATERIAL'!$A$5</f>
        <v>1000181</v>
      </c>
      <c r="BI1" s="369"/>
      <c r="BJ1" s="369"/>
      <c r="BK1" s="369"/>
      <c r="BL1" s="369"/>
      <c r="BM1" s="369"/>
      <c r="BN1" s="370"/>
      <c r="BO1" s="368">
        <f>'CODIGOS DE MATERIAL'!$A$6</f>
        <v>1000185</v>
      </c>
      <c r="BP1" s="369"/>
      <c r="BQ1" s="369"/>
      <c r="BR1" s="369"/>
      <c r="BS1" s="369"/>
      <c r="BT1" s="369"/>
      <c r="BU1" s="370"/>
      <c r="BV1" s="368">
        <f>'CODIGOS DE MATERIAL'!$A$7</f>
        <v>1000184</v>
      </c>
      <c r="BW1" s="369"/>
      <c r="BX1" s="369"/>
      <c r="BY1" s="369"/>
      <c r="BZ1" s="369"/>
      <c r="CA1" s="369"/>
      <c r="CB1" s="370"/>
      <c r="CC1" s="368">
        <f>'CODIGOS DE MATERIAL'!$A$8</f>
        <v>1000870</v>
      </c>
      <c r="CD1" s="369"/>
      <c r="CE1" s="369"/>
      <c r="CF1" s="369"/>
      <c r="CG1" s="369"/>
      <c r="CH1" s="369"/>
      <c r="CI1" s="370"/>
      <c r="CJ1" s="368">
        <f>'CODIGOS DE MATERIAL'!$A$9</f>
        <v>1000747</v>
      </c>
      <c r="CK1" s="369"/>
      <c r="CL1" s="369"/>
      <c r="CM1" s="369"/>
      <c r="CN1" s="369"/>
      <c r="CO1" s="369"/>
      <c r="CP1" s="370"/>
      <c r="CQ1" s="368">
        <f>'CODIGOS DE MATERIAL'!$A$10</f>
        <v>1000179</v>
      </c>
      <c r="CR1" s="369"/>
      <c r="CS1" s="369"/>
      <c r="CT1" s="369"/>
      <c r="CU1" s="369"/>
      <c r="CV1" s="369"/>
      <c r="CW1" s="370"/>
      <c r="CX1" s="368">
        <f>'CODIGOS DE MATERIAL'!$A$11</f>
        <v>1000170</v>
      </c>
      <c r="CY1" s="369"/>
      <c r="CZ1" s="369"/>
      <c r="DA1" s="369"/>
      <c r="DB1" s="369"/>
      <c r="DC1" s="369"/>
      <c r="DD1" s="370"/>
      <c r="DE1" s="368">
        <f>'CODIGOS DE MATERIAL'!$A$12</f>
        <v>1000158</v>
      </c>
      <c r="DF1" s="369"/>
      <c r="DG1" s="369"/>
      <c r="DH1" s="369"/>
      <c r="DI1" s="369"/>
      <c r="DJ1" s="369"/>
      <c r="DK1" s="370"/>
      <c r="DL1" s="368">
        <f>'CODIGOS DE MATERIAL'!$A$13</f>
        <v>1000186</v>
      </c>
      <c r="DM1" s="369"/>
      <c r="DN1" s="369"/>
      <c r="DO1" s="369"/>
      <c r="DP1" s="369"/>
      <c r="DQ1" s="369"/>
      <c r="DR1" s="370"/>
      <c r="DS1" s="368">
        <f>'CODIGOS DE MATERIAL'!$A$14</f>
        <v>1000182</v>
      </c>
      <c r="DT1" s="369"/>
      <c r="DU1" s="369"/>
      <c r="DV1" s="369"/>
      <c r="DW1" s="369"/>
      <c r="DX1" s="369"/>
      <c r="DY1" s="370"/>
      <c r="DZ1" s="368">
        <f>'CODIGOS DE MATERIAL'!$A$15</f>
        <v>1000171</v>
      </c>
      <c r="EA1" s="369"/>
      <c r="EB1" s="369"/>
      <c r="EC1" s="369"/>
      <c r="ED1" s="369"/>
      <c r="EE1" s="369"/>
      <c r="EF1" s="370"/>
      <c r="EG1" s="368">
        <f>'CODIGOS DE MATERIAL'!$A$16</f>
        <v>1000872</v>
      </c>
      <c r="EH1" s="369"/>
      <c r="EI1" s="369"/>
      <c r="EJ1" s="369"/>
      <c r="EK1" s="369"/>
      <c r="EL1" s="369"/>
      <c r="EM1" s="370"/>
      <c r="EN1" s="368">
        <f>'CODIGOS DE MATERIAL'!$A$17</f>
        <v>1000863</v>
      </c>
      <c r="EO1" s="369"/>
      <c r="EP1" s="369"/>
      <c r="EQ1" s="369"/>
      <c r="ER1" s="369"/>
      <c r="ES1" s="369"/>
      <c r="ET1" s="370"/>
      <c r="EU1" s="368">
        <f>'CODIGOS DE MATERIAL'!$A$18</f>
        <v>1000159</v>
      </c>
      <c r="EV1" s="369"/>
      <c r="EW1" s="369"/>
      <c r="EX1" s="369"/>
      <c r="EY1" s="369"/>
      <c r="EZ1" s="369"/>
      <c r="FA1" s="370"/>
      <c r="FB1" s="368">
        <f>'CODIGOS DE MATERIAL'!$A$19</f>
        <v>1000163</v>
      </c>
      <c r="FC1" s="369"/>
      <c r="FD1" s="369"/>
      <c r="FE1" s="369"/>
      <c r="FF1" s="369"/>
      <c r="FG1" s="369"/>
      <c r="FH1" s="370"/>
      <c r="FI1" s="368">
        <f>'CODIGOS DE MATERIAL'!$A$20</f>
        <v>1005924</v>
      </c>
      <c r="FJ1" s="369"/>
      <c r="FK1" s="369"/>
      <c r="FL1" s="369"/>
      <c r="FM1" s="369"/>
      <c r="FN1" s="369"/>
      <c r="FO1" s="370"/>
      <c r="FP1" s="368">
        <f>'CODIGOS DE MATERIAL'!$A$21</f>
        <v>1000164</v>
      </c>
      <c r="FQ1" s="369"/>
      <c r="FR1" s="369"/>
      <c r="FS1" s="369"/>
      <c r="FT1" s="369"/>
      <c r="FU1" s="369"/>
      <c r="FV1" s="370"/>
      <c r="FW1" s="368">
        <f>'CODIGOS DE MATERIAL'!$A$22</f>
        <v>1000187</v>
      </c>
      <c r="FX1" s="369"/>
      <c r="FY1" s="369"/>
      <c r="FZ1" s="369"/>
      <c r="GA1" s="369"/>
      <c r="GB1" s="369"/>
      <c r="GC1" s="370"/>
      <c r="GD1" s="368">
        <f>'CODIGOS DE MATERIAL'!$A$23</f>
        <v>1000160</v>
      </c>
      <c r="GE1" s="369"/>
      <c r="GF1" s="369"/>
      <c r="GG1" s="369"/>
      <c r="GH1" s="369"/>
      <c r="GI1" s="369"/>
      <c r="GJ1" s="370"/>
      <c r="GK1" s="368">
        <f>'CODIGOS DE MATERIAL'!$A$24</f>
        <v>1011372</v>
      </c>
      <c r="GL1" s="369"/>
      <c r="GM1" s="369"/>
      <c r="GN1" s="369"/>
      <c r="GO1" s="369"/>
      <c r="GP1" s="369"/>
      <c r="GQ1" s="370"/>
      <c r="GR1" s="368">
        <f>'CODIGOS DE MATERIAL'!$A$25</f>
        <v>1000191</v>
      </c>
      <c r="GS1" s="369"/>
      <c r="GT1" s="369"/>
      <c r="GU1" s="369"/>
      <c r="GV1" s="369"/>
      <c r="GW1" s="369"/>
      <c r="GX1" s="370"/>
      <c r="GY1" s="368">
        <f>'CODIGOS DE MATERIAL'!$A$29</f>
        <v>1000864</v>
      </c>
      <c r="GZ1" s="369"/>
      <c r="HA1" s="369"/>
      <c r="HB1" s="369"/>
      <c r="HC1" s="369"/>
      <c r="HD1" s="369"/>
      <c r="HE1" s="370"/>
      <c r="HF1" s="368">
        <f>'CODIGOS DE MATERIAL'!$A$30</f>
        <v>1000161</v>
      </c>
      <c r="HG1" s="369"/>
      <c r="HH1" s="369"/>
      <c r="HI1" s="369"/>
      <c r="HJ1" s="369"/>
      <c r="HK1" s="369"/>
      <c r="HL1" s="370"/>
      <c r="HM1" s="368">
        <f>'CODIGOS DE MATERIAL'!$A$31</f>
        <v>1000865</v>
      </c>
      <c r="HN1" s="369"/>
      <c r="HO1" s="369"/>
      <c r="HP1" s="369"/>
      <c r="HQ1" s="369"/>
      <c r="HR1" s="369"/>
      <c r="HS1" s="370"/>
      <c r="HT1" s="80"/>
      <c r="HU1" s="80"/>
    </row>
    <row r="2" spans="1:229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O2" s="80">
        <v>260</v>
      </c>
      <c r="AP2" s="80">
        <f>D8</f>
        <v>0</v>
      </c>
      <c r="AQ2" s="80">
        <f>O10</f>
        <v>0</v>
      </c>
      <c r="AR2" s="80">
        <f>O9</f>
        <v>0</v>
      </c>
      <c r="AS2" s="82">
        <f>O7</f>
        <v>0</v>
      </c>
      <c r="AT2" s="83">
        <f>IFERROR(VLOOKUP(AT1,$B$16:$AN$25,$S$13,FALSE),0)</f>
        <v>0</v>
      </c>
      <c r="AU2" s="84">
        <f>IFERROR(VLOOKUP(AT1,$B$16:$AN$25,$M$13,FALSE),0)</f>
        <v>0</v>
      </c>
      <c r="AV2" s="84">
        <f>IFERROR(VLOOKUP(AT1,$B$16:$AN$25,$T$13,FALSE),0)</f>
        <v>0</v>
      </c>
      <c r="AW2" s="84">
        <f>IFERROR(VLOOKUP(AT1,$B$16:$AN$25,$N$13,FALSE),0)</f>
        <v>0</v>
      </c>
      <c r="AX2" s="84">
        <f>IFERROR(VLOOKUP(AT1,$B$16:$AN$25,$O$13,FALSE),0)</f>
        <v>0</v>
      </c>
      <c r="AY2" s="84">
        <f>IFERROR(VLOOKUP(AT1,$B$16:$AN$25,$P$13,FALSE),0)</f>
        <v>0</v>
      </c>
      <c r="AZ2" s="85">
        <f>IFERROR(VLOOKUP(AT1,$B$16:$AN$25,$Q$13,FALSE),0)</f>
        <v>0</v>
      </c>
      <c r="BA2" s="83">
        <f>IFERROR(VLOOKUP(BA1,$B$16:$AN$25,$S$13,FALSE),0)</f>
        <v>0</v>
      </c>
      <c r="BB2" s="84">
        <f>IFERROR(VLOOKUP(BA1,$B$16:$AN$25,$M$13,FALSE),0)</f>
        <v>0</v>
      </c>
      <c r="BC2" s="84">
        <f>IFERROR(VLOOKUP(BA1,$B$16:$AN$25,$T$13,FALSE),0)</f>
        <v>0</v>
      </c>
      <c r="BD2" s="84">
        <f>IFERROR(VLOOKUP(BA1,$B$16:$AN$25,$N$13,FALSE),0)</f>
        <v>0</v>
      </c>
      <c r="BE2" s="84">
        <f>IFERROR(VLOOKUP(BA1,$B$16:$AN$25,$O$13,FALSE),0)</f>
        <v>0</v>
      </c>
      <c r="BF2" s="84">
        <f>IFERROR(VLOOKUP(BA1,$B$16:$AN$25,$P$13,FALSE),0)</f>
        <v>0</v>
      </c>
      <c r="BG2" s="85">
        <f>IFERROR(VLOOKUP(BA1,$B$16:$AN$25,$Q$13,FALSE),0)</f>
        <v>0</v>
      </c>
      <c r="BH2" s="83">
        <f>IFERROR(VLOOKUP(BH1,$B$16:$AN$25,$S$13,FALSE),0)</f>
        <v>0</v>
      </c>
      <c r="BI2" s="84">
        <f>IFERROR(VLOOKUP(BH1,$B$16:$AN$25,$M$13,FALSE),0)</f>
        <v>0</v>
      </c>
      <c r="BJ2" s="84">
        <f>IFERROR(VLOOKUP(BH1,$B$16:$AN$25,$T$13,FALSE),0)</f>
        <v>0</v>
      </c>
      <c r="BK2" s="84">
        <f>IFERROR(VLOOKUP(BH1,$B$16:$AN$25,$N$13,FALSE),0)</f>
        <v>0</v>
      </c>
      <c r="BL2" s="84">
        <f>IFERROR(VLOOKUP(BH1,$B$16:$AN$25,$O$13,FALSE),0)</f>
        <v>0</v>
      </c>
      <c r="BM2" s="84">
        <f>IFERROR(VLOOKUP(BH1,$B$16:$AN$25,$P$13,FALSE),0)</f>
        <v>0</v>
      </c>
      <c r="BN2" s="85">
        <f>IFERROR(VLOOKUP(BH1,$B$16:$AN$25,$Q$13,FALSE),0)</f>
        <v>0</v>
      </c>
      <c r="BO2" s="83">
        <f>IFERROR(VLOOKUP(BO1,$B$16:$AN$25,$S$13,FALSE),0)</f>
        <v>0</v>
      </c>
      <c r="BP2" s="84">
        <f>IFERROR(VLOOKUP(BO1,$B$16:$AN$25,$M$13,FALSE),0)</f>
        <v>0</v>
      </c>
      <c r="BQ2" s="84">
        <f>IFERROR(VLOOKUP(BO1,$B$16:$AN$25,$T$13,FALSE),0)</f>
        <v>0</v>
      </c>
      <c r="BR2" s="84">
        <f>IFERROR(VLOOKUP(BO1,$B$16:$AN$25,$N$13,FALSE),0)</f>
        <v>0</v>
      </c>
      <c r="BS2" s="84">
        <f>IFERROR(VLOOKUP(BO1,$B$16:$AN$25,$O$13,FALSE),0)</f>
        <v>0</v>
      </c>
      <c r="BT2" s="84">
        <f>IFERROR(VLOOKUP(BO1,$B$16:$AN$25,$P$13,FALSE),0)</f>
        <v>0</v>
      </c>
      <c r="BU2" s="85">
        <f>IFERROR(VLOOKUP(BO1,$B$16:$AN$25,$Q$13,FALSE),0)</f>
        <v>0</v>
      </c>
      <c r="BV2" s="83">
        <f>IFERROR(VLOOKUP(BV1,$B$16:$AN$25,$S$13,FALSE),0)</f>
        <v>0</v>
      </c>
      <c r="BW2" s="84">
        <f>IFERROR(VLOOKUP(BV1,$B$16:$AN$25,$M$13,FALSE),0)</f>
        <v>0</v>
      </c>
      <c r="BX2" s="84">
        <f>IFERROR(VLOOKUP(BV1,$B$16:$AN$25,$T$13,FALSE),0)</f>
        <v>0</v>
      </c>
      <c r="BY2" s="84">
        <f>IFERROR(VLOOKUP(BV1,$B$16:$AN$25,$N$13,FALSE),0)</f>
        <v>0</v>
      </c>
      <c r="BZ2" s="84">
        <f>IFERROR(VLOOKUP(BV1,$B$16:$AN$25,$O$13,FALSE),0)</f>
        <v>0</v>
      </c>
      <c r="CA2" s="84">
        <f>IFERROR(VLOOKUP(BV1,$B$16:$AN$25,$P$13,FALSE),0)</f>
        <v>0</v>
      </c>
      <c r="CB2" s="85">
        <f>IFERROR(VLOOKUP(BV1,$B$16:$AN$25,$Q$13,FALSE),0)</f>
        <v>0</v>
      </c>
      <c r="CC2" s="83">
        <f>IFERROR(VLOOKUP(CC1,$B$16:$AN$25,$S$13,FALSE),0)</f>
        <v>0</v>
      </c>
      <c r="CD2" s="84">
        <f>IFERROR(VLOOKUP(CC1,$B$16:$AN$25,$M$13,FALSE),0)</f>
        <v>0</v>
      </c>
      <c r="CE2" s="84">
        <f>IFERROR(VLOOKUP(CC1,$B$16:$AN$25,$T$13,FALSE),0)</f>
        <v>0</v>
      </c>
      <c r="CF2" s="84">
        <f>IFERROR(VLOOKUP(CC1,$B$16:$AN$25,$N$13,FALSE),0)</f>
        <v>0</v>
      </c>
      <c r="CG2" s="84">
        <f>IFERROR(VLOOKUP(CC1,$B$16:$AN$25,$O$13,FALSE),0)</f>
        <v>0</v>
      </c>
      <c r="CH2" s="84">
        <f>IFERROR(VLOOKUP(CC1,$B$16:$AN$25,$P$13,FALSE),0)</f>
        <v>0</v>
      </c>
      <c r="CI2" s="85">
        <f>IFERROR(VLOOKUP(CC1,$B$16:$AN$25,$Q$13,FALSE),0)</f>
        <v>0</v>
      </c>
      <c r="CJ2" s="83">
        <f>IFERROR(VLOOKUP(CJ1,$B$16:$AN$25,$S$13,FALSE),0)</f>
        <v>0</v>
      </c>
      <c r="CK2" s="84">
        <f>IFERROR(VLOOKUP(CJ1,$B$16:$AN$25,$M$13,FALSE),0)</f>
        <v>0</v>
      </c>
      <c r="CL2" s="84">
        <f>IFERROR(VLOOKUP(CJ1,$B$16:$AN$25,$T$13,FALSE),0)</f>
        <v>0</v>
      </c>
      <c r="CM2" s="84">
        <f>IFERROR(VLOOKUP(CJ1,$B$16:$AN$25,$N$13,FALSE),0)</f>
        <v>0</v>
      </c>
      <c r="CN2" s="84">
        <f>IFERROR(VLOOKUP(CJ1,$B$16:$AN$25,$O$13,FALSE),0)</f>
        <v>0</v>
      </c>
      <c r="CO2" s="84">
        <f>IFERROR(VLOOKUP(CJ1,$B$16:$AN$25,$P$13,FALSE),0)</f>
        <v>0</v>
      </c>
      <c r="CP2" s="85">
        <f>IFERROR(VLOOKUP(CJ1,$B$16:$AN$25,$Q$13,FALSE),0)</f>
        <v>0</v>
      </c>
      <c r="CQ2" s="83">
        <f>IFERROR(VLOOKUP(CQ1,$B$16:$AN$25,$S$13,FALSE),0)</f>
        <v>0</v>
      </c>
      <c r="CR2" s="84">
        <f>IFERROR(VLOOKUP(CQ1,$B$16:$AN$25,$M$13,FALSE),0)</f>
        <v>0</v>
      </c>
      <c r="CS2" s="84">
        <f>IFERROR(VLOOKUP(CQ1,$B$16:$AN$25,$T$13,FALSE),0)</f>
        <v>0</v>
      </c>
      <c r="CT2" s="84">
        <f>IFERROR(VLOOKUP(CQ1,$B$16:$AN$25,$N$13,FALSE),0)</f>
        <v>0</v>
      </c>
      <c r="CU2" s="84">
        <f>IFERROR(VLOOKUP(CQ1,$B$16:$AN$25,$O$13,FALSE),0)</f>
        <v>0</v>
      </c>
      <c r="CV2" s="84">
        <f>IFERROR(VLOOKUP(CQ1,$B$16:$AN$25,$P$13,FALSE),0)</f>
        <v>0</v>
      </c>
      <c r="CW2" s="85">
        <f>IFERROR(VLOOKUP(CQ1,$B$16:$AN$25,$Q$13,FALSE),0)</f>
        <v>0</v>
      </c>
      <c r="CX2" s="83">
        <f>IFERROR(VLOOKUP(CX1,$B$16:$AN$25,$S$13,FALSE),0)</f>
        <v>0</v>
      </c>
      <c r="CY2" s="84">
        <f>IFERROR(VLOOKUP(CX1,$B$16:$AN$25,$M$13,FALSE),0)</f>
        <v>0</v>
      </c>
      <c r="CZ2" s="84">
        <f>IFERROR(VLOOKUP(CX1,$B$16:$AN$25,$T$13,FALSE),0)</f>
        <v>0</v>
      </c>
      <c r="DA2" s="84">
        <f>IFERROR(VLOOKUP(CX1,$B$16:$AN$25,$N$13,FALSE),0)</f>
        <v>0</v>
      </c>
      <c r="DB2" s="84">
        <f>IFERROR(VLOOKUP(CX1,$B$16:$AN$25,$O$13,FALSE),0)</f>
        <v>0</v>
      </c>
      <c r="DC2" s="84">
        <f>IFERROR(VLOOKUP(CX1,$B$16:$AN$25,$P$13,FALSE),0)</f>
        <v>0</v>
      </c>
      <c r="DD2" s="85">
        <f>IFERROR(VLOOKUP(CX1,$B$16:$AN$25,$Q$13,FALSE),0)</f>
        <v>0</v>
      </c>
      <c r="DE2" s="83">
        <f>IFERROR(VLOOKUP(DE1,$B$16:$AN$25,$S$13,FALSE),0)</f>
        <v>0</v>
      </c>
      <c r="DF2" s="84">
        <f>IFERROR(VLOOKUP(DE1,$B$16:$AN$25,$M$13,FALSE),0)</f>
        <v>0</v>
      </c>
      <c r="DG2" s="84">
        <f>IFERROR(VLOOKUP(DE1,$B$16:$AN$25,$T$13,FALSE),0)</f>
        <v>0</v>
      </c>
      <c r="DH2" s="84">
        <f>IFERROR(VLOOKUP(DE1,$B$16:$AN$25,$N$13,FALSE),0)</f>
        <v>0</v>
      </c>
      <c r="DI2" s="84">
        <f>IFERROR(VLOOKUP(DE1,$B$16:$AN$25,$O$13,FALSE),0)</f>
        <v>0</v>
      </c>
      <c r="DJ2" s="84">
        <f>IFERROR(VLOOKUP(DE1,$B$16:$AN$25,$P$13,FALSE),0)</f>
        <v>0</v>
      </c>
      <c r="DK2" s="85">
        <f>IFERROR(VLOOKUP(DE1,$B$16:$AN$25,$Q$13,FALSE),0)</f>
        <v>0</v>
      </c>
      <c r="DL2" s="83">
        <f>IFERROR(VLOOKUP(DL1,$B$16:$AN$25,$S$13,FALSE),0)</f>
        <v>0</v>
      </c>
      <c r="DM2" s="84">
        <f>IFERROR(VLOOKUP(DL1,$B$16:$AN$25,$M$13,FALSE),0)</f>
        <v>0</v>
      </c>
      <c r="DN2" s="84">
        <f>IFERROR(VLOOKUP(DL1,$B$16:$AN$25,$T$13,FALSE),0)</f>
        <v>0</v>
      </c>
      <c r="DO2" s="84">
        <f>IFERROR(VLOOKUP(DL1,$B$16:$AN$25,$N$13,FALSE),0)</f>
        <v>0</v>
      </c>
      <c r="DP2" s="84">
        <f>IFERROR(VLOOKUP(DL1,$B$16:$AN$25,$O$13,FALSE),0)</f>
        <v>0</v>
      </c>
      <c r="DQ2" s="84">
        <f>IFERROR(VLOOKUP(DL1,$B$16:$AN$25,$P$13,FALSE),0)</f>
        <v>0</v>
      </c>
      <c r="DR2" s="85">
        <f>IFERROR(VLOOKUP(DL1,$B$16:$AN$25,$Q$13,FALSE),0)</f>
        <v>0</v>
      </c>
      <c r="DS2" s="83">
        <f>IFERROR(VLOOKUP(DS1,$B$16:$AN$25,$S$13,FALSE),0)</f>
        <v>0</v>
      </c>
      <c r="DT2" s="84">
        <f>IFERROR(VLOOKUP(DS1,$B$16:$AN$25,$M$13,FALSE),0)</f>
        <v>0</v>
      </c>
      <c r="DU2" s="84">
        <f>IFERROR(VLOOKUP(DS1,$B$16:$AN$25,$T$13,FALSE),0)</f>
        <v>0</v>
      </c>
      <c r="DV2" s="84">
        <f>IFERROR(VLOOKUP(DS1,$B$16:$AN$25,$N$13,FALSE),0)</f>
        <v>0</v>
      </c>
      <c r="DW2" s="84">
        <f>IFERROR(VLOOKUP(DS1,$B$16:$AN$25,$O$13,FALSE),0)</f>
        <v>0</v>
      </c>
      <c r="DX2" s="84">
        <f>IFERROR(VLOOKUP(DS1,$B$16:$AN$25,$P$13,FALSE),0)</f>
        <v>0</v>
      </c>
      <c r="DY2" s="85">
        <f>IFERROR(VLOOKUP(DS1,$B$16:$AN$25,$Q$13,FALSE),0)</f>
        <v>0</v>
      </c>
      <c r="DZ2" s="83">
        <f>IFERROR(VLOOKUP(DZ1,$B$16:$AN$25,$S$13,FALSE),0)</f>
        <v>0</v>
      </c>
      <c r="EA2" s="84">
        <f>IFERROR(VLOOKUP(DZ1,$B$16:$AN$25,$M$13,FALSE),0)</f>
        <v>0</v>
      </c>
      <c r="EB2" s="84">
        <f>IFERROR(VLOOKUP(DZ1,$B$16:$AN$25,$T$13,FALSE),0)</f>
        <v>0</v>
      </c>
      <c r="EC2" s="84">
        <f>IFERROR(VLOOKUP(DZ1,$B$16:$AN$25,$N$13,FALSE),0)</f>
        <v>0</v>
      </c>
      <c r="ED2" s="84">
        <f>IFERROR(VLOOKUP(DZ1,$B$16:$AN$25,$O$13,FALSE),0)</f>
        <v>0</v>
      </c>
      <c r="EE2" s="84">
        <f>IFERROR(VLOOKUP(DZ1,$B$16:$AN$25,$P$13,FALSE),0)</f>
        <v>0</v>
      </c>
      <c r="EF2" s="85">
        <f>IFERROR(VLOOKUP(DZ1,$B$16:$AN$25,$Q$13,FALSE),0)</f>
        <v>0</v>
      </c>
      <c r="EG2" s="83">
        <f>IFERROR(VLOOKUP(EG1,$B$16:$AN$25,$S$13,FALSE),0)</f>
        <v>0</v>
      </c>
      <c r="EH2" s="84">
        <f>IFERROR(VLOOKUP(EG1,$B$16:$AN$25,$M$13,FALSE),0)</f>
        <v>0</v>
      </c>
      <c r="EI2" s="84">
        <f>IFERROR(VLOOKUP(EG1,$B$16:$AN$25,$T$13,FALSE),0)</f>
        <v>0</v>
      </c>
      <c r="EJ2" s="84">
        <f>IFERROR(VLOOKUP(EG1,$B$16:$AN$25,$N$13,FALSE),0)</f>
        <v>0</v>
      </c>
      <c r="EK2" s="84">
        <f>IFERROR(VLOOKUP(EG1,$B$16:$AN$25,$O$13,FALSE),0)</f>
        <v>0</v>
      </c>
      <c r="EL2" s="84">
        <f>IFERROR(VLOOKUP(EG1,$B$16:$AN$25,$P$13,FALSE),0)</f>
        <v>0</v>
      </c>
      <c r="EM2" s="85">
        <f>IFERROR(VLOOKUP(EG1,$B$16:$AN$25,$Q$13,FALSE),0)</f>
        <v>0</v>
      </c>
      <c r="EN2" s="83">
        <f>IFERROR(VLOOKUP(EN1,$B$16:$AN$25,$S$13,FALSE),0)</f>
        <v>0</v>
      </c>
      <c r="EO2" s="84">
        <f>IFERROR(VLOOKUP(EN1,$B$16:$AN$25,$M$13,FALSE),0)</f>
        <v>0</v>
      </c>
      <c r="EP2" s="84">
        <f>IFERROR(VLOOKUP(EN1,$B$16:$AN$25,$T$13,FALSE),0)</f>
        <v>0</v>
      </c>
      <c r="EQ2" s="84">
        <f>IFERROR(VLOOKUP(EN1,$B$16:$AN$25,$N$13,FALSE),0)</f>
        <v>0</v>
      </c>
      <c r="ER2" s="84">
        <f>IFERROR(VLOOKUP(EN1,$B$16:$AN$25,$O$13,FALSE),0)</f>
        <v>0</v>
      </c>
      <c r="ES2" s="84">
        <f>IFERROR(VLOOKUP(EN1,$B$16:$AN$25,$P$13,FALSE),0)</f>
        <v>0</v>
      </c>
      <c r="ET2" s="85">
        <f>IFERROR(VLOOKUP(EN1,$B$16:$AN$25,$Q$13,FALSE),0)</f>
        <v>0</v>
      </c>
      <c r="EU2" s="83">
        <f>IFERROR(VLOOKUP(EU1,$B$16:$AN$25,$S$13,FALSE),0)</f>
        <v>0</v>
      </c>
      <c r="EV2" s="84">
        <f>IFERROR(VLOOKUP(EU1,$B$16:$AN$25,$M$13,FALSE),0)</f>
        <v>0</v>
      </c>
      <c r="EW2" s="84">
        <f>IFERROR(VLOOKUP(EU1,$B$16:$AN$25,$T$13,FALSE),0)</f>
        <v>0</v>
      </c>
      <c r="EX2" s="84">
        <f>IFERROR(VLOOKUP(EU1,$B$16:$AN$25,$N$13,FALSE),0)</f>
        <v>0</v>
      </c>
      <c r="EY2" s="84">
        <f>IFERROR(VLOOKUP(EU1,$B$16:$AN$25,$O$13,FALSE),0)</f>
        <v>0</v>
      </c>
      <c r="EZ2" s="84">
        <f>IFERROR(VLOOKUP(EU1,$B$16:$AN$25,$P$13,FALSE),0)</f>
        <v>0</v>
      </c>
      <c r="FA2" s="85">
        <f>IFERROR(VLOOKUP(EU1,$B$16:$AN$25,$Q$13,FALSE),0)</f>
        <v>0</v>
      </c>
      <c r="FB2" s="83">
        <f>IFERROR(VLOOKUP(FB1,$B$16:$AN$25,$S$13,FALSE),0)</f>
        <v>0</v>
      </c>
      <c r="FC2" s="84">
        <f>IFERROR(VLOOKUP(FB1,$B$16:$AN$25,$M$13,FALSE),0)</f>
        <v>0</v>
      </c>
      <c r="FD2" s="84">
        <f>IFERROR(VLOOKUP(FB1,$B$16:$AN$25,$T$13,FALSE),0)</f>
        <v>0</v>
      </c>
      <c r="FE2" s="84">
        <f>IFERROR(VLOOKUP(FB1,$B$16:$AN$25,$N$13,FALSE),0)</f>
        <v>0</v>
      </c>
      <c r="FF2" s="84">
        <f>IFERROR(VLOOKUP(FB1,$B$16:$AN$25,$O$13,FALSE),0)</f>
        <v>0</v>
      </c>
      <c r="FG2" s="84">
        <f>IFERROR(VLOOKUP(FB1,$B$16:$AN$25,$P$13,FALSE),0)</f>
        <v>0</v>
      </c>
      <c r="FH2" s="85">
        <f>IFERROR(VLOOKUP(FB1,$B$16:$AN$25,$Q$13,FALSE),0)</f>
        <v>0</v>
      </c>
      <c r="FI2" s="83">
        <f>IFERROR(VLOOKUP(FI1,$B$16:$AN$25,$S$13,FALSE),0)</f>
        <v>0</v>
      </c>
      <c r="FJ2" s="84">
        <f>IFERROR(VLOOKUP(FI1,$B$16:$AN$25,$M$13,FALSE),0)</f>
        <v>0</v>
      </c>
      <c r="FK2" s="84">
        <f>IFERROR(VLOOKUP(FI1,$B$16:$AN$25,$T$13,FALSE),0)</f>
        <v>0</v>
      </c>
      <c r="FL2" s="84">
        <f>IFERROR(VLOOKUP(FI1,$B$16:$AN$25,$N$13,FALSE),0)</f>
        <v>0</v>
      </c>
      <c r="FM2" s="84">
        <f>IFERROR(VLOOKUP(FI1,$B$16:$AN$25,$O$13,FALSE),0)</f>
        <v>0</v>
      </c>
      <c r="FN2" s="84">
        <f>IFERROR(VLOOKUP(FI1,$B$16:$AN$25,$P$13,FALSE),0)</f>
        <v>0</v>
      </c>
      <c r="FO2" s="85">
        <f>IFERROR(VLOOKUP(FI1,$B$16:$AN$25,$Q$13,FALSE),0)</f>
        <v>0</v>
      </c>
      <c r="FP2" s="83">
        <f>IFERROR(VLOOKUP(FP1,$B$16:$AN$25,$S$13,FALSE),0)</f>
        <v>0</v>
      </c>
      <c r="FQ2" s="84">
        <f>IFERROR(VLOOKUP(FP1,$B$16:$AN$25,$M$13,FALSE),0)</f>
        <v>0</v>
      </c>
      <c r="FR2" s="84">
        <f>IFERROR(VLOOKUP(FP1,$B$16:$AN$25,$T$13,FALSE),0)</f>
        <v>0</v>
      </c>
      <c r="FS2" s="84">
        <f>IFERROR(VLOOKUP(FP1,$B$16:$AN$25,$N$13,FALSE),0)</f>
        <v>0</v>
      </c>
      <c r="FT2" s="84">
        <f>IFERROR(VLOOKUP(FP1,$B$16:$AN$25,$O$13,FALSE),0)</f>
        <v>0</v>
      </c>
      <c r="FU2" s="84">
        <f>IFERROR(VLOOKUP(FP1,$B$16:$AN$25,$P$13,FALSE),0)</f>
        <v>0</v>
      </c>
      <c r="FV2" s="85">
        <f>IFERROR(VLOOKUP(FP1,$B$16:$AN$25,$Q$13,FALSE),0)</f>
        <v>0</v>
      </c>
      <c r="FW2" s="83">
        <f>IFERROR(VLOOKUP(FW1,$B$16:$AN$25,$S$13,FALSE),0)</f>
        <v>0</v>
      </c>
      <c r="FX2" s="84">
        <f>IFERROR(VLOOKUP(FW1,$B$16:$AN$25,$M$13,FALSE),0)</f>
        <v>0</v>
      </c>
      <c r="FY2" s="84">
        <f>IFERROR(VLOOKUP(FW1,$B$16:$AN$25,$T$13,FALSE),0)</f>
        <v>0</v>
      </c>
      <c r="FZ2" s="84">
        <f>IFERROR(VLOOKUP(FW1,$B$16:$AN$25,$N$13,FALSE),0)</f>
        <v>0</v>
      </c>
      <c r="GA2" s="84">
        <f>IFERROR(VLOOKUP(FW1,$B$16:$AN$25,$O$13,FALSE),0)</f>
        <v>0</v>
      </c>
      <c r="GB2" s="84">
        <f>IFERROR(VLOOKUP(FW1,$B$16:$AN$25,$P$13,FALSE),0)</f>
        <v>0</v>
      </c>
      <c r="GC2" s="85">
        <f>IFERROR(VLOOKUP(FW1,$B$16:$AN$25,$Q$13,FALSE),0)</f>
        <v>0</v>
      </c>
      <c r="GD2" s="83">
        <f>IFERROR(VLOOKUP(GD1,$B$16:$AN$25,$S$13,FALSE),0)</f>
        <v>0</v>
      </c>
      <c r="GE2" s="84">
        <f>IFERROR(VLOOKUP(GD1,$B$16:$AN$25,$M$13,FALSE),0)</f>
        <v>0</v>
      </c>
      <c r="GF2" s="84">
        <f>IFERROR(VLOOKUP(GD1,$B$16:$AN$25,$T$13,FALSE),0)</f>
        <v>0</v>
      </c>
      <c r="GG2" s="84">
        <f>IFERROR(VLOOKUP(GD1,$B$16:$AN$25,$N$13,FALSE),0)</f>
        <v>0</v>
      </c>
      <c r="GH2" s="84">
        <f>IFERROR(VLOOKUP(GD1,$B$16:$AN$25,$O$13,FALSE),0)</f>
        <v>0</v>
      </c>
      <c r="GI2" s="84">
        <f>IFERROR(VLOOKUP(GD1,$B$16:$AN$25,$P$13,FALSE),0)</f>
        <v>0</v>
      </c>
      <c r="GJ2" s="85">
        <f>IFERROR(VLOOKUP(GD1,$B$16:$AN$25,$Q$13,FALSE),0)</f>
        <v>0</v>
      </c>
      <c r="GK2" s="83">
        <f>IFERROR(VLOOKUP(GK1,$B$16:$AN$25,$S$13,FALSE),0)</f>
        <v>0</v>
      </c>
      <c r="GL2" s="84">
        <f>IFERROR(VLOOKUP(GK1,$B$16:$AN$25,$M$13,FALSE),0)</f>
        <v>0</v>
      </c>
      <c r="GM2" s="84">
        <f>IFERROR(VLOOKUP(GK1,$B$16:$AN$25,$T$13,FALSE),0)</f>
        <v>0</v>
      </c>
      <c r="GN2" s="84">
        <f>IFERROR(VLOOKUP(GK1,$B$16:$AN$25,$N$13,FALSE),0)</f>
        <v>0</v>
      </c>
      <c r="GO2" s="84">
        <f>IFERROR(VLOOKUP(GK1,$B$16:$AN$25,$O$13,FALSE),0)</f>
        <v>0</v>
      </c>
      <c r="GP2" s="84">
        <f>IFERROR(VLOOKUP(GK1,$B$16:$AN$25,$P$13,FALSE),0)</f>
        <v>0</v>
      </c>
      <c r="GQ2" s="85">
        <f>IFERROR(VLOOKUP(GK1,$B$16:$AN$25,$Q$13,FALSE),0)</f>
        <v>0</v>
      </c>
      <c r="GR2" s="83">
        <f>IFERROR(VLOOKUP(GR1,$B$16:$AN$25,$S$13,FALSE),0)</f>
        <v>0</v>
      </c>
      <c r="GS2" s="84">
        <f>IFERROR(VLOOKUP(GR1,$B$16:$AN$25,$M$13,FALSE),0)</f>
        <v>0</v>
      </c>
      <c r="GT2" s="84">
        <f>IFERROR(VLOOKUP(GR1,$B$16:$AN$25,$T$13,FALSE),0)</f>
        <v>0</v>
      </c>
      <c r="GU2" s="84">
        <f>IFERROR(VLOOKUP(GR1,$B$16:$AN$25,$N$13,FALSE),0)</f>
        <v>0</v>
      </c>
      <c r="GV2" s="84">
        <f>IFERROR(VLOOKUP(GR1,$B$16:$AN$25,$O$13,FALSE),0)</f>
        <v>0</v>
      </c>
      <c r="GW2" s="84">
        <f>IFERROR(VLOOKUP(GR1,$B$16:$AN$25,$P$13,FALSE),0)</f>
        <v>0</v>
      </c>
      <c r="GX2" s="85">
        <f>IFERROR(VLOOKUP(GR1,$B$16:$AN$25,$Q$13,FALSE),0)</f>
        <v>0</v>
      </c>
      <c r="GY2" s="83">
        <f>IFERROR(VLOOKUP(GY1,$B$16:$AN$25,$S$13,FALSE),0)</f>
        <v>0</v>
      </c>
      <c r="GZ2" s="84">
        <f>IFERROR(VLOOKUP(GY1,$B$16:$AN$25,$M$13,FALSE),0)</f>
        <v>0</v>
      </c>
      <c r="HA2" s="84">
        <f>IFERROR(VLOOKUP(GY1,$B$16:$AN$25,$T$13,FALSE),0)</f>
        <v>0</v>
      </c>
      <c r="HB2" s="84">
        <f>IFERROR(VLOOKUP(GY1,$B$16:$AN$25,$N$13,FALSE),0)</f>
        <v>0</v>
      </c>
      <c r="HC2" s="84">
        <f>IFERROR(VLOOKUP(GY1,$B$16:$AN$25,$O$13,FALSE),0)</f>
        <v>0</v>
      </c>
      <c r="HD2" s="84">
        <f>IFERROR(VLOOKUP(GY1,$B$16:$AN$25,$P$13,FALSE),0)</f>
        <v>0</v>
      </c>
      <c r="HE2" s="85">
        <f>IFERROR(VLOOKUP(GY1,$B$16:$AN$25,$Q$13,FALSE),0)</f>
        <v>0</v>
      </c>
      <c r="HF2" s="83">
        <f>IFERROR(VLOOKUP(HF1,$B$16:$AN$25,$S$13,FALSE),0)</f>
        <v>0</v>
      </c>
      <c r="HG2" s="84">
        <f>IFERROR(VLOOKUP(HF1,$B$16:$AN$25,$M$13,FALSE),0)</f>
        <v>0</v>
      </c>
      <c r="HH2" s="84">
        <f>IFERROR(VLOOKUP(HF1,$B$16:$AN$25,$T$13,FALSE),0)</f>
        <v>0</v>
      </c>
      <c r="HI2" s="84">
        <f>IFERROR(VLOOKUP(HF1,$B$16:$AN$25,$N$13,FALSE),0)</f>
        <v>0</v>
      </c>
      <c r="HJ2" s="84">
        <f>IFERROR(VLOOKUP(HF1,$B$16:$AN$25,$O$13,FALSE),0)</f>
        <v>0</v>
      </c>
      <c r="HK2" s="84">
        <f>IFERROR(VLOOKUP(HF1,$B$16:$AN$25,$P$13,FALSE),0)</f>
        <v>0</v>
      </c>
      <c r="HL2" s="85">
        <f>IFERROR(VLOOKUP(HF1,$B$16:$AN$25,$Q$13,FALSE),0)</f>
        <v>0</v>
      </c>
      <c r="HM2" s="83">
        <f>IFERROR(VLOOKUP(HM1,$B$16:$AN$25,$S$13,FALSE),0)</f>
        <v>0</v>
      </c>
      <c r="HN2" s="84">
        <f>IFERROR(VLOOKUP(HM1,$B$16:$AN$25,$M$13,FALSE),0)</f>
        <v>0</v>
      </c>
      <c r="HO2" s="84">
        <f>IFERROR(VLOOKUP(HM1,$B$16:$AN$25,$T$13,FALSE),0)</f>
        <v>0</v>
      </c>
      <c r="HP2" s="84">
        <f>IFERROR(VLOOKUP(HM1,$B$16:$AN$25,$N$13,FALSE),0)</f>
        <v>0</v>
      </c>
      <c r="HQ2" s="84">
        <f>IFERROR(VLOOKUP(HM1,$B$16:$AN$25,$O$13,FALSE),0)</f>
        <v>0</v>
      </c>
      <c r="HR2" s="84">
        <f>IFERROR(VLOOKUP(HM1,$B$16:$AN$25,$P$13,FALSE),0)</f>
        <v>0</v>
      </c>
      <c r="HS2" s="85">
        <f>IFERROR(VLOOKUP(HM1,$B$16:$AN$25,$Q$13,FALSE),0)</f>
        <v>0</v>
      </c>
      <c r="HT2" s="80"/>
      <c r="HU2" s="80"/>
    </row>
    <row r="3" spans="1:229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O3" s="1">
        <v>1</v>
      </c>
      <c r="AP3" s="1">
        <f>AO3+1</f>
        <v>2</v>
      </c>
      <c r="AQ3" s="1">
        <f t="shared" ref="AQ3:DB3" si="0">AP3+1</f>
        <v>3</v>
      </c>
      <c r="AR3" s="1">
        <f t="shared" si="0"/>
        <v>4</v>
      </c>
      <c r="AS3" s="1">
        <f t="shared" si="0"/>
        <v>5</v>
      </c>
      <c r="AT3" s="86">
        <f t="shared" si="0"/>
        <v>6</v>
      </c>
      <c r="AU3" s="1">
        <f t="shared" si="0"/>
        <v>7</v>
      </c>
      <c r="AV3" s="1">
        <f t="shared" si="0"/>
        <v>8</v>
      </c>
      <c r="AW3" s="1">
        <f t="shared" si="0"/>
        <v>9</v>
      </c>
      <c r="AX3" s="1">
        <f t="shared" si="0"/>
        <v>10</v>
      </c>
      <c r="AY3" s="1">
        <f t="shared" si="0"/>
        <v>11</v>
      </c>
      <c r="AZ3" s="87">
        <f t="shared" si="0"/>
        <v>12</v>
      </c>
      <c r="BA3" s="86">
        <f t="shared" si="0"/>
        <v>13</v>
      </c>
      <c r="BB3" s="1">
        <f t="shared" si="0"/>
        <v>14</v>
      </c>
      <c r="BC3" s="1">
        <f t="shared" si="0"/>
        <v>15</v>
      </c>
      <c r="BD3" s="1">
        <f t="shared" si="0"/>
        <v>16</v>
      </c>
      <c r="BE3" s="1">
        <f t="shared" si="0"/>
        <v>17</v>
      </c>
      <c r="BF3" s="1">
        <f t="shared" si="0"/>
        <v>18</v>
      </c>
      <c r="BG3" s="87">
        <f t="shared" si="0"/>
        <v>19</v>
      </c>
      <c r="BH3" s="86">
        <f t="shared" si="0"/>
        <v>20</v>
      </c>
      <c r="BI3" s="1">
        <f t="shared" si="0"/>
        <v>21</v>
      </c>
      <c r="BJ3" s="1">
        <f t="shared" si="0"/>
        <v>22</v>
      </c>
      <c r="BK3" s="1">
        <f t="shared" si="0"/>
        <v>23</v>
      </c>
      <c r="BL3" s="1">
        <f t="shared" si="0"/>
        <v>24</v>
      </c>
      <c r="BM3" s="1">
        <f t="shared" si="0"/>
        <v>25</v>
      </c>
      <c r="BN3" s="87">
        <f t="shared" si="0"/>
        <v>26</v>
      </c>
      <c r="BO3" s="86">
        <f t="shared" si="0"/>
        <v>27</v>
      </c>
      <c r="BP3" s="1">
        <f t="shared" si="0"/>
        <v>28</v>
      </c>
      <c r="BQ3" s="1">
        <f t="shared" si="0"/>
        <v>29</v>
      </c>
      <c r="BR3" s="1">
        <f t="shared" si="0"/>
        <v>30</v>
      </c>
      <c r="BS3" s="1">
        <f t="shared" si="0"/>
        <v>31</v>
      </c>
      <c r="BT3" s="1">
        <f t="shared" si="0"/>
        <v>32</v>
      </c>
      <c r="BU3" s="87">
        <f t="shared" si="0"/>
        <v>33</v>
      </c>
      <c r="BV3" s="86">
        <f t="shared" si="0"/>
        <v>34</v>
      </c>
      <c r="BW3" s="1">
        <f t="shared" si="0"/>
        <v>35</v>
      </c>
      <c r="BX3" s="1">
        <f t="shared" si="0"/>
        <v>36</v>
      </c>
      <c r="BY3" s="1">
        <f t="shared" si="0"/>
        <v>37</v>
      </c>
      <c r="BZ3" s="1">
        <f t="shared" si="0"/>
        <v>38</v>
      </c>
      <c r="CA3" s="1">
        <f t="shared" si="0"/>
        <v>39</v>
      </c>
      <c r="CB3" s="87">
        <f t="shared" si="0"/>
        <v>40</v>
      </c>
      <c r="CC3" s="86">
        <f t="shared" si="0"/>
        <v>41</v>
      </c>
      <c r="CD3" s="1">
        <f t="shared" si="0"/>
        <v>42</v>
      </c>
      <c r="CE3" s="1">
        <f t="shared" si="0"/>
        <v>43</v>
      </c>
      <c r="CF3" s="1">
        <f t="shared" si="0"/>
        <v>44</v>
      </c>
      <c r="CG3" s="1">
        <f t="shared" si="0"/>
        <v>45</v>
      </c>
      <c r="CH3" s="1">
        <f t="shared" si="0"/>
        <v>46</v>
      </c>
      <c r="CI3" s="87">
        <f t="shared" si="0"/>
        <v>47</v>
      </c>
      <c r="CJ3" s="86">
        <f t="shared" si="0"/>
        <v>48</v>
      </c>
      <c r="CK3" s="1">
        <f t="shared" si="0"/>
        <v>49</v>
      </c>
      <c r="CL3" s="1">
        <f t="shared" si="0"/>
        <v>50</v>
      </c>
      <c r="CM3" s="1">
        <f t="shared" si="0"/>
        <v>51</v>
      </c>
      <c r="CN3" s="1">
        <f t="shared" si="0"/>
        <v>52</v>
      </c>
      <c r="CO3" s="1">
        <f t="shared" si="0"/>
        <v>53</v>
      </c>
      <c r="CP3" s="87">
        <f t="shared" si="0"/>
        <v>54</v>
      </c>
      <c r="CQ3" s="86">
        <f t="shared" si="0"/>
        <v>55</v>
      </c>
      <c r="CR3" s="1">
        <f t="shared" si="0"/>
        <v>56</v>
      </c>
      <c r="CS3" s="1">
        <f t="shared" si="0"/>
        <v>57</v>
      </c>
      <c r="CT3" s="1">
        <f t="shared" si="0"/>
        <v>58</v>
      </c>
      <c r="CU3" s="1">
        <f t="shared" si="0"/>
        <v>59</v>
      </c>
      <c r="CV3" s="1">
        <f t="shared" si="0"/>
        <v>60</v>
      </c>
      <c r="CW3" s="87">
        <f t="shared" si="0"/>
        <v>61</v>
      </c>
      <c r="CX3" s="86">
        <f t="shared" si="0"/>
        <v>62</v>
      </c>
      <c r="CY3" s="1">
        <f t="shared" si="0"/>
        <v>63</v>
      </c>
      <c r="CZ3" s="1">
        <f t="shared" si="0"/>
        <v>64</v>
      </c>
      <c r="DA3" s="1">
        <f t="shared" si="0"/>
        <v>65</v>
      </c>
      <c r="DB3" s="1">
        <f t="shared" si="0"/>
        <v>66</v>
      </c>
      <c r="DC3" s="1">
        <f t="shared" ref="DC3:FN3" si="1">DB3+1</f>
        <v>67</v>
      </c>
      <c r="DD3" s="87">
        <f t="shared" si="1"/>
        <v>68</v>
      </c>
      <c r="DE3" s="86">
        <f t="shared" si="1"/>
        <v>69</v>
      </c>
      <c r="DF3" s="1">
        <f t="shared" si="1"/>
        <v>70</v>
      </c>
      <c r="DG3" s="1">
        <f t="shared" si="1"/>
        <v>71</v>
      </c>
      <c r="DH3" s="1">
        <f t="shared" si="1"/>
        <v>72</v>
      </c>
      <c r="DI3" s="1">
        <f t="shared" si="1"/>
        <v>73</v>
      </c>
      <c r="DJ3" s="1">
        <f t="shared" si="1"/>
        <v>74</v>
      </c>
      <c r="DK3" s="87">
        <f t="shared" si="1"/>
        <v>75</v>
      </c>
      <c r="DL3" s="86">
        <f t="shared" si="1"/>
        <v>76</v>
      </c>
      <c r="DM3" s="1">
        <f t="shared" si="1"/>
        <v>77</v>
      </c>
      <c r="DN3" s="1">
        <f t="shared" si="1"/>
        <v>78</v>
      </c>
      <c r="DO3" s="1">
        <f t="shared" si="1"/>
        <v>79</v>
      </c>
      <c r="DP3" s="1">
        <f t="shared" si="1"/>
        <v>80</v>
      </c>
      <c r="DQ3" s="1">
        <f t="shared" si="1"/>
        <v>81</v>
      </c>
      <c r="DR3" s="87">
        <f t="shared" si="1"/>
        <v>82</v>
      </c>
      <c r="DS3" s="86">
        <f t="shared" si="1"/>
        <v>83</v>
      </c>
      <c r="DT3" s="1">
        <f t="shared" si="1"/>
        <v>84</v>
      </c>
      <c r="DU3" s="1">
        <f t="shared" si="1"/>
        <v>85</v>
      </c>
      <c r="DV3" s="1">
        <f t="shared" si="1"/>
        <v>86</v>
      </c>
      <c r="DW3" s="1">
        <f t="shared" si="1"/>
        <v>87</v>
      </c>
      <c r="DX3" s="1">
        <f t="shared" si="1"/>
        <v>88</v>
      </c>
      <c r="DY3" s="87">
        <f t="shared" si="1"/>
        <v>89</v>
      </c>
      <c r="DZ3" s="86">
        <f t="shared" si="1"/>
        <v>90</v>
      </c>
      <c r="EA3" s="1">
        <f t="shared" si="1"/>
        <v>91</v>
      </c>
      <c r="EB3" s="1">
        <f t="shared" si="1"/>
        <v>92</v>
      </c>
      <c r="EC3" s="1">
        <f t="shared" si="1"/>
        <v>93</v>
      </c>
      <c r="ED3" s="1">
        <f t="shared" si="1"/>
        <v>94</v>
      </c>
      <c r="EE3" s="1">
        <f t="shared" si="1"/>
        <v>95</v>
      </c>
      <c r="EF3" s="87">
        <f t="shared" si="1"/>
        <v>96</v>
      </c>
      <c r="EG3" s="86">
        <f t="shared" si="1"/>
        <v>97</v>
      </c>
      <c r="EH3" s="1">
        <f t="shared" si="1"/>
        <v>98</v>
      </c>
      <c r="EI3" s="1">
        <f t="shared" si="1"/>
        <v>99</v>
      </c>
      <c r="EJ3" s="1">
        <f t="shared" si="1"/>
        <v>100</v>
      </c>
      <c r="EK3" s="1">
        <f t="shared" si="1"/>
        <v>101</v>
      </c>
      <c r="EL3" s="1">
        <f t="shared" si="1"/>
        <v>102</v>
      </c>
      <c r="EM3" s="87">
        <f t="shared" si="1"/>
        <v>103</v>
      </c>
      <c r="EN3" s="86">
        <f t="shared" si="1"/>
        <v>104</v>
      </c>
      <c r="EO3" s="1">
        <f t="shared" si="1"/>
        <v>105</v>
      </c>
      <c r="EP3" s="1">
        <f t="shared" si="1"/>
        <v>106</v>
      </c>
      <c r="EQ3" s="1">
        <f t="shared" si="1"/>
        <v>107</v>
      </c>
      <c r="ER3" s="1">
        <f t="shared" si="1"/>
        <v>108</v>
      </c>
      <c r="ES3" s="1">
        <f t="shared" si="1"/>
        <v>109</v>
      </c>
      <c r="ET3" s="87">
        <f t="shared" si="1"/>
        <v>110</v>
      </c>
      <c r="EU3" s="86">
        <f t="shared" si="1"/>
        <v>111</v>
      </c>
      <c r="EV3" s="1">
        <f t="shared" si="1"/>
        <v>112</v>
      </c>
      <c r="EW3" s="1">
        <f t="shared" si="1"/>
        <v>113</v>
      </c>
      <c r="EX3" s="1">
        <f t="shared" si="1"/>
        <v>114</v>
      </c>
      <c r="EY3" s="1">
        <f t="shared" si="1"/>
        <v>115</v>
      </c>
      <c r="EZ3" s="1">
        <f t="shared" si="1"/>
        <v>116</v>
      </c>
      <c r="FA3" s="87">
        <f t="shared" si="1"/>
        <v>117</v>
      </c>
      <c r="FB3" s="86">
        <f t="shared" si="1"/>
        <v>118</v>
      </c>
      <c r="FC3" s="1">
        <f t="shared" si="1"/>
        <v>119</v>
      </c>
      <c r="FD3" s="1">
        <f t="shared" si="1"/>
        <v>120</v>
      </c>
      <c r="FE3" s="1">
        <f t="shared" si="1"/>
        <v>121</v>
      </c>
      <c r="FF3" s="1">
        <f t="shared" si="1"/>
        <v>122</v>
      </c>
      <c r="FG3" s="1">
        <f t="shared" si="1"/>
        <v>123</v>
      </c>
      <c r="FH3" s="87">
        <f t="shared" si="1"/>
        <v>124</v>
      </c>
      <c r="FI3" s="86">
        <f t="shared" si="1"/>
        <v>125</v>
      </c>
      <c r="FJ3" s="1">
        <f t="shared" si="1"/>
        <v>126</v>
      </c>
      <c r="FK3" s="1">
        <f t="shared" si="1"/>
        <v>127</v>
      </c>
      <c r="FL3" s="1">
        <f t="shared" si="1"/>
        <v>128</v>
      </c>
      <c r="FM3" s="1">
        <f t="shared" si="1"/>
        <v>129</v>
      </c>
      <c r="FN3" s="1">
        <f t="shared" si="1"/>
        <v>130</v>
      </c>
      <c r="FO3" s="87">
        <f t="shared" ref="FO3:HS3" si="2">FN3+1</f>
        <v>131</v>
      </c>
      <c r="FP3" s="86">
        <f t="shared" si="2"/>
        <v>132</v>
      </c>
      <c r="FQ3" s="1">
        <f t="shared" si="2"/>
        <v>133</v>
      </c>
      <c r="FR3" s="1">
        <f t="shared" si="2"/>
        <v>134</v>
      </c>
      <c r="FS3" s="1">
        <f t="shared" si="2"/>
        <v>135</v>
      </c>
      <c r="FT3" s="1">
        <f t="shared" si="2"/>
        <v>136</v>
      </c>
      <c r="FU3" s="1">
        <f t="shared" si="2"/>
        <v>137</v>
      </c>
      <c r="FV3" s="87">
        <f t="shared" si="2"/>
        <v>138</v>
      </c>
      <c r="FW3" s="86">
        <f t="shared" si="2"/>
        <v>139</v>
      </c>
      <c r="FX3" s="1">
        <f t="shared" si="2"/>
        <v>140</v>
      </c>
      <c r="FY3" s="1">
        <f t="shared" si="2"/>
        <v>141</v>
      </c>
      <c r="FZ3" s="1">
        <f t="shared" si="2"/>
        <v>142</v>
      </c>
      <c r="GA3" s="1">
        <f t="shared" si="2"/>
        <v>143</v>
      </c>
      <c r="GB3" s="1">
        <f t="shared" si="2"/>
        <v>144</v>
      </c>
      <c r="GC3" s="87">
        <f t="shared" si="2"/>
        <v>145</v>
      </c>
      <c r="GD3" s="86">
        <f t="shared" si="2"/>
        <v>146</v>
      </c>
      <c r="GE3" s="1">
        <f t="shared" si="2"/>
        <v>147</v>
      </c>
      <c r="GF3" s="1">
        <f t="shared" si="2"/>
        <v>148</v>
      </c>
      <c r="GG3" s="1">
        <f t="shared" si="2"/>
        <v>149</v>
      </c>
      <c r="GH3" s="1">
        <f t="shared" si="2"/>
        <v>150</v>
      </c>
      <c r="GI3" s="1">
        <f t="shared" si="2"/>
        <v>151</v>
      </c>
      <c r="GJ3" s="87">
        <f t="shared" si="2"/>
        <v>152</v>
      </c>
      <c r="GK3" s="86">
        <f t="shared" si="2"/>
        <v>153</v>
      </c>
      <c r="GL3" s="1">
        <f t="shared" si="2"/>
        <v>154</v>
      </c>
      <c r="GM3" s="1">
        <f t="shared" si="2"/>
        <v>155</v>
      </c>
      <c r="GN3" s="1">
        <f t="shared" si="2"/>
        <v>156</v>
      </c>
      <c r="GO3" s="1">
        <f t="shared" si="2"/>
        <v>157</v>
      </c>
      <c r="GP3" s="1">
        <f t="shared" si="2"/>
        <v>158</v>
      </c>
      <c r="GQ3" s="87">
        <f t="shared" si="2"/>
        <v>159</v>
      </c>
      <c r="GR3" s="86">
        <f t="shared" si="2"/>
        <v>160</v>
      </c>
      <c r="GS3" s="1">
        <f t="shared" si="2"/>
        <v>161</v>
      </c>
      <c r="GT3" s="1">
        <f t="shared" si="2"/>
        <v>162</v>
      </c>
      <c r="GU3" s="1">
        <f t="shared" si="2"/>
        <v>163</v>
      </c>
      <c r="GV3" s="1">
        <f t="shared" si="2"/>
        <v>164</v>
      </c>
      <c r="GW3" s="1">
        <f t="shared" si="2"/>
        <v>165</v>
      </c>
      <c r="GX3" s="87">
        <f t="shared" si="2"/>
        <v>166</v>
      </c>
      <c r="GY3" s="86">
        <f t="shared" si="2"/>
        <v>167</v>
      </c>
      <c r="GZ3" s="1">
        <f t="shared" si="2"/>
        <v>168</v>
      </c>
      <c r="HA3" s="1">
        <f t="shared" si="2"/>
        <v>169</v>
      </c>
      <c r="HB3" s="1">
        <f t="shared" si="2"/>
        <v>170</v>
      </c>
      <c r="HC3" s="1">
        <f t="shared" si="2"/>
        <v>171</v>
      </c>
      <c r="HD3" s="1">
        <f t="shared" si="2"/>
        <v>172</v>
      </c>
      <c r="HE3" s="87">
        <f t="shared" si="2"/>
        <v>173</v>
      </c>
      <c r="HF3" s="86">
        <f t="shared" si="2"/>
        <v>174</v>
      </c>
      <c r="HG3" s="1">
        <f t="shared" si="2"/>
        <v>175</v>
      </c>
      <c r="HH3" s="1">
        <f t="shared" si="2"/>
        <v>176</v>
      </c>
      <c r="HI3" s="1">
        <f t="shared" si="2"/>
        <v>177</v>
      </c>
      <c r="HJ3" s="1">
        <f t="shared" si="2"/>
        <v>178</v>
      </c>
      <c r="HK3" s="1">
        <f t="shared" si="2"/>
        <v>179</v>
      </c>
      <c r="HL3" s="87">
        <f t="shared" si="2"/>
        <v>180</v>
      </c>
      <c r="HM3" s="86">
        <f t="shared" si="2"/>
        <v>181</v>
      </c>
      <c r="HN3" s="1">
        <f t="shared" si="2"/>
        <v>182</v>
      </c>
      <c r="HO3" s="1">
        <f t="shared" si="2"/>
        <v>183</v>
      </c>
      <c r="HP3" s="1">
        <f t="shared" si="2"/>
        <v>184</v>
      </c>
      <c r="HQ3" s="1">
        <f t="shared" si="2"/>
        <v>185</v>
      </c>
      <c r="HR3" s="1">
        <f t="shared" si="2"/>
        <v>186</v>
      </c>
      <c r="HS3" s="87">
        <f t="shared" si="2"/>
        <v>187</v>
      </c>
    </row>
    <row r="4" spans="1:229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O4" s="80"/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</row>
    <row r="5" spans="1:229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</row>
    <row r="6" spans="1:229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</row>
    <row r="7" spans="1:229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O7" s="80">
        <v>260</v>
      </c>
      <c r="AS7" s="67">
        <f>MATCH("SUBTOTAL SALIDA DE ALMACEN",15:15,0)-1</f>
        <v>38</v>
      </c>
      <c r="AT7" s="1"/>
      <c r="AU7" s="1"/>
      <c r="AV7" s="1"/>
      <c r="AW7" s="1"/>
      <c r="AX7" s="1">
        <f>IFERROR(VLOOKUP(AT1,$B$16:$AN$25,MATCH("SUBTOTAL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IFERROR(VLOOKUP(BA1,$B$16:$AN$25,MATCH("SUBTOTAL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IFERROR(VLOOKUP(BH1,$B$16:$AN$25,MATCH("SUBTOTAL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IFERROR(VLOOKUP(BO1,$B$16:$AN$25,MATCH("SUBTOTAL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IFERROR(VLOOKUP(BV1,$B$16:$AN$25,MATCH("SUBTOTAL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IFERROR(VLOOKUP(CC1,$B$16:$AN$25,MATCH("SUBTOTAL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IFERROR(VLOOKUP(CJ1,$B$16:$AN$25,MATCH("SUBTOTAL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IFERROR(VLOOKUP(CQ1,$B$16:$AN$25,MATCH("SUBTOTAL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IFERROR(VLOOKUP(CX1,$B$16:$AN$25,MATCH("SUBTOTAL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IFERROR(VLOOKUP(DE1,$B$16:$AN$25,MATCH("SUBTOTAL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IFERROR(VLOOKUP(DL1,$B$16:$AN$25,MATCH("SUBTOTAL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IFERROR(VLOOKUP(DS1,$B$16:$AN$25,MATCH("SUBTOTAL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IFERROR(VLOOKUP(DZ1,$B$16:$AN$25,MATCH("SUBTOTAL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IFERROR(VLOOKUP(EG1,$B$16:$AN$25,MATCH("SUBTOTAL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IFERROR(VLOOKUP(EN1,$B$16:$AN$25,MATCH("SUBTOTAL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IFERROR(VLOOKUP(EU1,$B$16:$AN$25,MATCH("SUBTOTAL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IFERROR(VLOOKUP(FB1,$B$16:$AN$25,MATCH("SUBTOTAL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IFERROR(VLOOKUP(FI1,$B$16:$AN$25,MATCH("SUBTOTAL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IFERROR(VLOOKUP(FP1,$B$16:$AN$25,MATCH("SUBTOTAL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IFERROR(VLOOKUP(FW1,$B$16:$AN$25,MATCH("SUBTOTAL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IFERROR(VLOOKUP(GD1,$B$16:$AN$25,MATCH("SUBTOTAL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IFERROR(VLOOKUP(GK1,$B$16:$AN$25,MATCH("SUBTOTAL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IFERROR(VLOOKUP(GR1,$B$16:$AN$25,MATCH("SUBTOTAL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IFERROR(VLOOKUP(GY1,$B$16:$AN$25,MATCH("SUBTOTAL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IFERROR(VLOOKUP(HF1,$B$16:$AN$25,MATCH("SUBTOTAL SALIDA DE ALMACEN",15:15,0)-1,FALSE),0)</f>
        <v>0</v>
      </c>
      <c r="HK7" s="1"/>
      <c r="HL7" s="1"/>
      <c r="HM7" s="1"/>
      <c r="HN7" s="1"/>
      <c r="HO7" s="1"/>
      <c r="HP7" s="1"/>
      <c r="HQ7" s="1">
        <f>IFERROR(VLOOKUP(HM1,$B$16:$AN$25,MATCH("SUBTOTAL SALIDA DE ALMACEN",15:15,0)-1,FALSE),0)</f>
        <v>0</v>
      </c>
      <c r="HR7" s="1"/>
      <c r="HS7" s="1"/>
    </row>
    <row r="8" spans="1:229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  <c r="HM8" s="1"/>
      <c r="HN8" s="1"/>
      <c r="HO8" s="1"/>
      <c r="HP8" s="1"/>
      <c r="HQ8" s="1" t="s">
        <v>224</v>
      </c>
      <c r="HR8" s="1"/>
      <c r="HS8" s="1"/>
    </row>
    <row r="9" spans="1:229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9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9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9" x14ac:dyDescent="0.25">
      <c r="A12" s="6" t="s">
        <v>4</v>
      </c>
      <c r="B12" s="6"/>
      <c r="D12" s="92"/>
      <c r="L12" s="10"/>
      <c r="M12" s="10"/>
    </row>
    <row r="13" spans="1:229" ht="13.5" thickBot="1" x14ac:dyDescent="0.3">
      <c r="B13" s="1">
        <v>1</v>
      </c>
      <c r="C13" s="2">
        <f>+B13+1</f>
        <v>2</v>
      </c>
      <c r="D13" s="2">
        <f t="shared" ref="D13:BF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/>
      <c r="AB13" s="2"/>
      <c r="AC13" s="2"/>
      <c r="AD13" s="2">
        <f>+Z13+1</f>
        <v>26</v>
      </c>
      <c r="AE13" s="2">
        <f t="shared" ref="AE13" si="4">+AD13+1</f>
        <v>27</v>
      </c>
      <c r="AF13" s="2">
        <f t="shared" ref="AF13" si="5">+AE13+1</f>
        <v>28</v>
      </c>
      <c r="AG13" s="2">
        <f t="shared" ref="AG13" si="6">+AF13+1</f>
        <v>29</v>
      </c>
      <c r="AH13" s="2"/>
      <c r="AI13" s="2"/>
      <c r="AJ13" s="2"/>
      <c r="AK13" s="2">
        <f>+AG13+1</f>
        <v>30</v>
      </c>
      <c r="AL13" s="2">
        <f t="shared" si="3"/>
        <v>31</v>
      </c>
      <c r="AM13" s="2">
        <f t="shared" si="3"/>
        <v>32</v>
      </c>
      <c r="AN13" s="2">
        <f t="shared" si="3"/>
        <v>33</v>
      </c>
      <c r="AO13" s="2">
        <f t="shared" si="3"/>
        <v>34</v>
      </c>
      <c r="AP13" s="2">
        <f t="shared" si="3"/>
        <v>35</v>
      </c>
      <c r="AQ13" s="2">
        <f t="shared" si="3"/>
        <v>36</v>
      </c>
      <c r="AR13" s="2">
        <f t="shared" si="3"/>
        <v>37</v>
      </c>
      <c r="AS13" s="2">
        <f t="shared" si="3"/>
        <v>38</v>
      </c>
      <c r="AT13" s="2">
        <f t="shared" si="3"/>
        <v>39</v>
      </c>
      <c r="AU13" s="2">
        <f t="shared" si="3"/>
        <v>40</v>
      </c>
      <c r="AV13" s="2">
        <f t="shared" si="3"/>
        <v>41</v>
      </c>
      <c r="AW13" s="2">
        <f t="shared" si="3"/>
        <v>42</v>
      </c>
      <c r="AX13" s="2">
        <f t="shared" si="3"/>
        <v>43</v>
      </c>
      <c r="AY13" s="2">
        <f t="shared" si="3"/>
        <v>44</v>
      </c>
      <c r="AZ13" s="2">
        <f t="shared" si="3"/>
        <v>45</v>
      </c>
      <c r="BA13" s="2">
        <f t="shared" si="3"/>
        <v>46</v>
      </c>
      <c r="BB13" s="2">
        <f t="shared" si="3"/>
        <v>47</v>
      </c>
      <c r="BC13" s="2">
        <f t="shared" si="3"/>
        <v>48</v>
      </c>
      <c r="BD13" s="2">
        <f t="shared" si="3"/>
        <v>49</v>
      </c>
      <c r="BE13" s="2">
        <f t="shared" si="3"/>
        <v>50</v>
      </c>
      <c r="BF13" s="2">
        <f t="shared" si="3"/>
        <v>51</v>
      </c>
    </row>
    <row r="14" spans="1:229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T14" s="16"/>
      <c r="AU14" s="16"/>
      <c r="AV14" s="16"/>
      <c r="AW14" s="16"/>
      <c r="AX14" s="16"/>
      <c r="AY14" s="16"/>
      <c r="AZ14" s="16"/>
    </row>
    <row r="15" spans="1:229" ht="59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0"/>
      <c r="AH15" s="90"/>
      <c r="AI15" s="90"/>
      <c r="AJ15" s="90"/>
      <c r="AK15" s="90"/>
      <c r="AL15" s="90"/>
      <c r="AM15" s="11" t="s">
        <v>16</v>
      </c>
      <c r="AN15" s="11" t="s">
        <v>17</v>
      </c>
      <c r="AO15" s="294" t="s">
        <v>222</v>
      </c>
      <c r="AT15" s="18"/>
      <c r="AU15" s="18"/>
      <c r="AV15" s="18"/>
      <c r="AW15" s="18"/>
      <c r="AX15" s="18"/>
      <c r="AY15" s="18"/>
      <c r="AZ15" s="18"/>
    </row>
    <row r="16" spans="1:229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7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9"/>
      <c r="AB16" s="99"/>
      <c r="AC16" s="99"/>
      <c r="AD16" s="95"/>
      <c r="AE16" s="95"/>
      <c r="AF16" s="95"/>
      <c r="AG16" s="14"/>
      <c r="AH16" s="14"/>
      <c r="AI16" s="14"/>
      <c r="AJ16" s="14"/>
      <c r="AK16" s="14"/>
      <c r="AL16" s="14"/>
      <c r="AM16" s="17">
        <f t="shared" ref="AM16:AM25" si="8">SUM(V16:AL16)</f>
        <v>0</v>
      </c>
      <c r="AN16" s="17">
        <f t="shared" ref="AN16:AN25" si="9">+U16-AM16</f>
        <v>0</v>
      </c>
      <c r="AO16" s="295">
        <f>AM16-N16</f>
        <v>0</v>
      </c>
      <c r="AT16" s="18"/>
      <c r="AU16" s="18"/>
      <c r="AV16" s="18"/>
      <c r="AW16" s="18"/>
      <c r="AX16" s="18"/>
      <c r="AY16" s="18"/>
      <c r="AZ16" s="18"/>
    </row>
    <row r="17" spans="1:41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7"/>
        <v>0</v>
      </c>
      <c r="N17" s="95"/>
      <c r="O17" s="29">
        <f t="shared" ref="O17:O25" si="10">+SUM(J17:L17)</f>
        <v>0</v>
      </c>
      <c r="P17" s="35">
        <f t="shared" ref="P17:P25" si="11">IF(N17&gt;M17,N17-O17-M17,0)</f>
        <v>0</v>
      </c>
      <c r="Q17" s="36">
        <f t="shared" ref="Q17:Q25" si="12">IF(N17="",0,IF(M17&gt;N17,M17-N17-O17,0))</f>
        <v>0</v>
      </c>
      <c r="S17" s="88"/>
      <c r="T17" s="19">
        <f t="shared" ref="T17:T25" si="13">S17-M17</f>
        <v>0</v>
      </c>
      <c r="U17" s="15">
        <f t="shared" ref="U17:U25" si="14">+M17-O17</f>
        <v>0</v>
      </c>
      <c r="V17" s="97"/>
      <c r="W17" s="97"/>
      <c r="X17" s="97"/>
      <c r="Y17" s="95"/>
      <c r="Z17" s="95"/>
      <c r="AA17" s="95"/>
      <c r="AB17" s="95"/>
      <c r="AC17" s="95"/>
      <c r="AD17" s="95"/>
      <c r="AE17" s="95"/>
      <c r="AF17" s="95"/>
      <c r="AG17" s="14"/>
      <c r="AH17" s="14"/>
      <c r="AI17" s="14"/>
      <c r="AJ17" s="14"/>
      <c r="AK17" s="14"/>
      <c r="AL17" s="14"/>
      <c r="AM17" s="17">
        <f t="shared" si="8"/>
        <v>0</v>
      </c>
      <c r="AN17" s="19">
        <f t="shared" si="9"/>
        <v>0</v>
      </c>
      <c r="AO17" s="295">
        <f t="shared" ref="AO17:AO25" si="15">AM17-N17</f>
        <v>0</v>
      </c>
    </row>
    <row r="18" spans="1:41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7"/>
        <v>0</v>
      </c>
      <c r="N18" s="95"/>
      <c r="O18" s="29">
        <f t="shared" si="10"/>
        <v>0</v>
      </c>
      <c r="P18" s="35">
        <f t="shared" si="11"/>
        <v>0</v>
      </c>
      <c r="Q18" s="36">
        <f t="shared" si="12"/>
        <v>0</v>
      </c>
      <c r="S18" s="88"/>
      <c r="T18" s="19">
        <f t="shared" si="13"/>
        <v>0</v>
      </c>
      <c r="U18" s="15">
        <f t="shared" si="14"/>
        <v>0</v>
      </c>
      <c r="V18" s="95"/>
      <c r="W18" s="97"/>
      <c r="X18" s="97"/>
      <c r="Y18" s="95"/>
      <c r="Z18" s="95"/>
      <c r="AA18" s="95"/>
      <c r="AB18" s="95"/>
      <c r="AC18" s="95"/>
      <c r="AD18" s="95"/>
      <c r="AE18" s="95"/>
      <c r="AF18" s="95"/>
      <c r="AG18" s="14"/>
      <c r="AH18" s="14"/>
      <c r="AI18" s="14"/>
      <c r="AJ18" s="14"/>
      <c r="AK18" s="14"/>
      <c r="AL18" s="14"/>
      <c r="AM18" s="17">
        <f t="shared" si="8"/>
        <v>0</v>
      </c>
      <c r="AN18" s="19">
        <f t="shared" si="9"/>
        <v>0</v>
      </c>
      <c r="AO18" s="295">
        <f t="shared" si="15"/>
        <v>0</v>
      </c>
    </row>
    <row r="19" spans="1:41" s="18" customFormat="1" ht="21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7"/>
        <v>0</v>
      </c>
      <c r="N19" s="95"/>
      <c r="O19" s="29">
        <f t="shared" si="10"/>
        <v>0</v>
      </c>
      <c r="P19" s="35">
        <f t="shared" si="11"/>
        <v>0</v>
      </c>
      <c r="Q19" s="36">
        <f t="shared" si="12"/>
        <v>0</v>
      </c>
      <c r="R19" s="20"/>
      <c r="S19" s="89"/>
      <c r="T19" s="19">
        <f t="shared" si="13"/>
        <v>0</v>
      </c>
      <c r="U19" s="15">
        <f t="shared" si="14"/>
        <v>0</v>
      </c>
      <c r="V19" s="95"/>
      <c r="W19" s="97"/>
      <c r="X19" s="97"/>
      <c r="Y19" s="95"/>
      <c r="Z19" s="95"/>
      <c r="AA19" s="95"/>
      <c r="AB19" s="95"/>
      <c r="AC19" s="95"/>
      <c r="AD19" s="95"/>
      <c r="AE19" s="95"/>
      <c r="AF19" s="95"/>
      <c r="AG19" s="14"/>
      <c r="AH19" s="14"/>
      <c r="AI19" s="14"/>
      <c r="AJ19" s="14"/>
      <c r="AK19" s="14"/>
      <c r="AL19" s="14"/>
      <c r="AM19" s="17">
        <f t="shared" si="8"/>
        <v>0</v>
      </c>
      <c r="AN19" s="19">
        <f t="shared" si="9"/>
        <v>0</v>
      </c>
      <c r="AO19" s="295">
        <f t="shared" si="15"/>
        <v>0</v>
      </c>
    </row>
    <row r="20" spans="1:41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7"/>
        <v>0</v>
      </c>
      <c r="N20" s="95"/>
      <c r="O20" s="29">
        <f t="shared" si="10"/>
        <v>0</v>
      </c>
      <c r="P20" s="35">
        <f t="shared" si="11"/>
        <v>0</v>
      </c>
      <c r="Q20" s="36">
        <f t="shared" si="12"/>
        <v>0</v>
      </c>
      <c r="S20" s="88"/>
      <c r="T20" s="19">
        <f t="shared" si="13"/>
        <v>0</v>
      </c>
      <c r="U20" s="15">
        <f t="shared" si="14"/>
        <v>0</v>
      </c>
      <c r="V20" s="95"/>
      <c r="W20" s="98"/>
      <c r="X20" s="98"/>
      <c r="Y20" s="95"/>
      <c r="Z20" s="95"/>
      <c r="AA20" s="95"/>
      <c r="AB20" s="95"/>
      <c r="AC20" s="95"/>
      <c r="AD20" s="95"/>
      <c r="AE20" s="95"/>
      <c r="AF20" s="95"/>
      <c r="AG20" s="14"/>
      <c r="AH20" s="14"/>
      <c r="AI20" s="14"/>
      <c r="AJ20" s="14"/>
      <c r="AK20" s="14"/>
      <c r="AL20" s="14"/>
      <c r="AM20" s="17">
        <f t="shared" si="8"/>
        <v>0</v>
      </c>
      <c r="AN20" s="19">
        <f t="shared" si="9"/>
        <v>0</v>
      </c>
      <c r="AO20" s="295">
        <f t="shared" si="15"/>
        <v>0</v>
      </c>
    </row>
    <row r="21" spans="1:41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7"/>
        <v>0</v>
      </c>
      <c r="N21" s="95"/>
      <c r="O21" s="29">
        <f t="shared" si="10"/>
        <v>0</v>
      </c>
      <c r="P21" s="35">
        <f t="shared" si="11"/>
        <v>0</v>
      </c>
      <c r="Q21" s="36">
        <f t="shared" si="12"/>
        <v>0</v>
      </c>
      <c r="S21" s="88"/>
      <c r="T21" s="19">
        <f t="shared" si="13"/>
        <v>0</v>
      </c>
      <c r="U21" s="15">
        <f t="shared" si="14"/>
        <v>0</v>
      </c>
      <c r="V21" s="95"/>
      <c r="W21" s="95"/>
      <c r="X21" s="95"/>
      <c r="Y21" s="95"/>
      <c r="Z21" s="94"/>
      <c r="AA21" s="94"/>
      <c r="AB21" s="94"/>
      <c r="AC21" s="94"/>
      <c r="AD21" s="95"/>
      <c r="AE21" s="95"/>
      <c r="AF21" s="95"/>
      <c r="AG21" s="14"/>
      <c r="AH21" s="14"/>
      <c r="AI21" s="14"/>
      <c r="AJ21" s="14"/>
      <c r="AK21" s="14"/>
      <c r="AL21" s="14"/>
      <c r="AM21" s="17">
        <f t="shared" si="8"/>
        <v>0</v>
      </c>
      <c r="AN21" s="19">
        <f t="shared" si="9"/>
        <v>0</v>
      </c>
      <c r="AO21" s="295">
        <f t="shared" si="15"/>
        <v>0</v>
      </c>
    </row>
    <row r="22" spans="1:41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7"/>
        <v>0</v>
      </c>
      <c r="N22" s="95"/>
      <c r="O22" s="29">
        <f t="shared" si="10"/>
        <v>0</v>
      </c>
      <c r="P22" s="35">
        <f t="shared" si="11"/>
        <v>0</v>
      </c>
      <c r="Q22" s="36">
        <f t="shared" si="12"/>
        <v>0</v>
      </c>
      <c r="S22" s="88"/>
      <c r="T22" s="19">
        <f t="shared" si="13"/>
        <v>0</v>
      </c>
      <c r="U22" s="15">
        <f t="shared" si="14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14"/>
      <c r="AH22" s="14"/>
      <c r="AI22" s="14"/>
      <c r="AJ22" s="14"/>
      <c r="AK22" s="14"/>
      <c r="AL22" s="14"/>
      <c r="AM22" s="17">
        <f t="shared" si="8"/>
        <v>0</v>
      </c>
      <c r="AN22" s="19">
        <f t="shared" si="9"/>
        <v>0</v>
      </c>
      <c r="AO22" s="295">
        <f t="shared" si="15"/>
        <v>0</v>
      </c>
    </row>
    <row r="23" spans="1:41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7"/>
        <v>0</v>
      </c>
      <c r="N23" s="95"/>
      <c r="O23" s="29">
        <f t="shared" si="10"/>
        <v>0</v>
      </c>
      <c r="P23" s="35">
        <f t="shared" si="11"/>
        <v>0</v>
      </c>
      <c r="Q23" s="36">
        <f t="shared" si="12"/>
        <v>0</v>
      </c>
      <c r="S23" s="88"/>
      <c r="T23" s="19">
        <f t="shared" si="13"/>
        <v>0</v>
      </c>
      <c r="U23" s="15">
        <f t="shared" si="14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14"/>
      <c r="AH23" s="14"/>
      <c r="AI23" s="14"/>
      <c r="AJ23" s="14"/>
      <c r="AK23" s="14"/>
      <c r="AL23" s="14"/>
      <c r="AM23" s="17">
        <f t="shared" si="8"/>
        <v>0</v>
      </c>
      <c r="AN23" s="19">
        <f t="shared" si="9"/>
        <v>0</v>
      </c>
      <c r="AO23" s="295">
        <f t="shared" si="15"/>
        <v>0</v>
      </c>
    </row>
    <row r="24" spans="1:41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7"/>
        <v>0</v>
      </c>
      <c r="N24" s="95"/>
      <c r="O24" s="29">
        <f t="shared" si="10"/>
        <v>0</v>
      </c>
      <c r="P24" s="35">
        <f t="shared" si="11"/>
        <v>0</v>
      </c>
      <c r="Q24" s="36">
        <f t="shared" si="12"/>
        <v>0</v>
      </c>
      <c r="S24" s="88"/>
      <c r="T24" s="19">
        <f t="shared" si="13"/>
        <v>0</v>
      </c>
      <c r="U24" s="15">
        <f t="shared" si="14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14"/>
      <c r="AH24" s="14"/>
      <c r="AI24" s="14"/>
      <c r="AJ24" s="14"/>
      <c r="AK24" s="14"/>
      <c r="AL24" s="14"/>
      <c r="AM24" s="17">
        <f t="shared" si="8"/>
        <v>0</v>
      </c>
      <c r="AN24" s="19">
        <f t="shared" si="9"/>
        <v>0</v>
      </c>
      <c r="AO24" s="295">
        <f t="shared" si="15"/>
        <v>0</v>
      </c>
    </row>
    <row r="25" spans="1:41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7"/>
        <v>0</v>
      </c>
      <c r="N25" s="39"/>
      <c r="O25" s="29">
        <f t="shared" si="10"/>
        <v>0</v>
      </c>
      <c r="P25" s="35">
        <f t="shared" si="11"/>
        <v>0</v>
      </c>
      <c r="Q25" s="36">
        <f t="shared" si="12"/>
        <v>0</v>
      </c>
      <c r="S25" s="88"/>
      <c r="T25" s="19">
        <f t="shared" si="13"/>
        <v>0</v>
      </c>
      <c r="U25" s="15">
        <f t="shared" si="14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7">
        <f t="shared" si="8"/>
        <v>0</v>
      </c>
      <c r="AN25" s="19">
        <f t="shared" si="9"/>
        <v>0</v>
      </c>
      <c r="AO25" s="295">
        <f t="shared" si="15"/>
        <v>0</v>
      </c>
    </row>
    <row r="26" spans="1:41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1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1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1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</row>
    <row r="30" spans="1:41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1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1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2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2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2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T35" s="1"/>
      <c r="AU35" s="1"/>
      <c r="AV35" s="1"/>
      <c r="AW35" s="1"/>
      <c r="AX35" s="1"/>
      <c r="AY35" s="1"/>
      <c r="AZ35" s="1"/>
    </row>
    <row r="36" spans="3:52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T36" s="1"/>
      <c r="AU36" s="1"/>
      <c r="AV36" s="1"/>
      <c r="AW36" s="1"/>
      <c r="AX36" s="1"/>
      <c r="AY36" s="1"/>
      <c r="AZ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E15:L25 S16:S25 V15:AL25 B16:B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T1:AZ1"/>
    <mergeCell ref="BA1:BG1"/>
    <mergeCell ref="BH1:BN1"/>
    <mergeCell ref="E3:N4"/>
    <mergeCell ref="O3:Q3"/>
    <mergeCell ref="O4:Q4"/>
    <mergeCell ref="AT4:AT6"/>
    <mergeCell ref="AU4:AU6"/>
    <mergeCell ref="AV4:AV6"/>
    <mergeCell ref="AW4:AW6"/>
    <mergeCell ref="AX4:AX6"/>
    <mergeCell ref="AY4:AY6"/>
    <mergeCell ref="AZ4:AZ6"/>
    <mergeCell ref="BG4:BG6"/>
    <mergeCell ref="BH4:BH6"/>
    <mergeCell ref="BI4:BI6"/>
    <mergeCell ref="BJ4:BJ6"/>
    <mergeCell ref="BK4:BK6"/>
    <mergeCell ref="BL4:BL6"/>
    <mergeCell ref="BA4:BA6"/>
    <mergeCell ref="BB4:BB6"/>
    <mergeCell ref="HF1:HL1"/>
    <mergeCell ref="HM1:HS1"/>
    <mergeCell ref="O2:Q2"/>
    <mergeCell ref="EU1:FA1"/>
    <mergeCell ref="FB1:FH1"/>
    <mergeCell ref="FI1:FO1"/>
    <mergeCell ref="FP1:FV1"/>
    <mergeCell ref="FW1:GC1"/>
    <mergeCell ref="GD1:GJ1"/>
    <mergeCell ref="DE1:DK1"/>
    <mergeCell ref="DL1:DR1"/>
    <mergeCell ref="DS1:DY1"/>
    <mergeCell ref="DZ1:EF1"/>
    <mergeCell ref="EG1:EM1"/>
    <mergeCell ref="EN1:ET1"/>
    <mergeCell ref="BO1:BU1"/>
    <mergeCell ref="BV1:CB1"/>
    <mergeCell ref="CC1:CI1"/>
    <mergeCell ref="CJ1:CP1"/>
    <mergeCell ref="CQ1:CW1"/>
    <mergeCell ref="CX1:DD1"/>
    <mergeCell ref="GK1:GQ1"/>
    <mergeCell ref="GR1:GX1"/>
    <mergeCell ref="GY1:HE1"/>
    <mergeCell ref="BC4:BC6"/>
    <mergeCell ref="BD4:BD6"/>
    <mergeCell ref="BE4:BE6"/>
    <mergeCell ref="BF4:BF6"/>
    <mergeCell ref="BS4:BS6"/>
    <mergeCell ref="BT4:BT6"/>
    <mergeCell ref="BU4:BU6"/>
    <mergeCell ref="BV4:BV6"/>
    <mergeCell ref="BW4:BW6"/>
    <mergeCell ref="BX4:BX6"/>
    <mergeCell ref="BM4:BM6"/>
    <mergeCell ref="BN4:BN6"/>
    <mergeCell ref="BO4:BO6"/>
    <mergeCell ref="BP4:BP6"/>
    <mergeCell ref="BQ4:BQ6"/>
    <mergeCell ref="BR4:BR6"/>
    <mergeCell ref="CE4:CE6"/>
    <mergeCell ref="CF4:CF6"/>
    <mergeCell ref="CG4:CG6"/>
    <mergeCell ref="CH4:CH6"/>
    <mergeCell ref="CI4:CI6"/>
    <mergeCell ref="CJ4:CJ6"/>
    <mergeCell ref="BY4:BY6"/>
    <mergeCell ref="BZ4:BZ6"/>
    <mergeCell ref="CA4:CA6"/>
    <mergeCell ref="CB4:CB6"/>
    <mergeCell ref="CC4:CC6"/>
    <mergeCell ref="CD4:CD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HS4:HS6"/>
    <mergeCell ref="E5:G5"/>
    <mergeCell ref="H5:N5"/>
    <mergeCell ref="O5:Q5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A26:D26"/>
    <mergeCell ref="N32:O32"/>
    <mergeCell ref="P32:Q32"/>
    <mergeCell ref="N33:Q33"/>
    <mergeCell ref="E14:I14"/>
    <mergeCell ref="J14:L14"/>
    <mergeCell ref="M14:O14"/>
    <mergeCell ref="P14:Q14"/>
    <mergeCell ref="U14:AN14"/>
  </mergeCells>
  <conditionalFormatting sqref="D8">
    <cfRule type="duplicateValues" dxfId="337" priority="4"/>
  </conditionalFormatting>
  <conditionalFormatting sqref="O7">
    <cfRule type="duplicateValues" dxfId="336" priority="3"/>
  </conditionalFormatting>
  <conditionalFormatting sqref="O8">
    <cfRule type="duplicateValues" dxfId="335" priority="2"/>
  </conditionalFormatting>
  <conditionalFormatting sqref="O10">
    <cfRule type="duplicateValues" dxfId="334" priority="1"/>
  </conditionalFormatting>
  <conditionalFormatting sqref="T16:AN25">
    <cfRule type="cellIs" dxfId="333" priority="8" operator="equal">
      <formula>0</formula>
    </cfRule>
  </conditionalFormatting>
  <conditionalFormatting sqref="AN16:AN25">
    <cfRule type="cellIs" dxfId="332" priority="7" operator="lessThan">
      <formula>0</formula>
    </cfRule>
  </conditionalFormatting>
  <conditionalFormatting sqref="AO16:AO25">
    <cfRule type="cellIs" dxfId="331" priority="5" operator="lessThan">
      <formula>0</formula>
    </cfRule>
    <cfRule type="cellIs" dxfId="33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M36"/>
  <sheetViews>
    <sheetView view="pageBreakPreview" topLeftCell="A10" zoomScaleNormal="95" zoomScaleSheetLayoutView="100" workbookViewId="0">
      <pane xSplit="4" topLeftCell="R1" activePane="topRight" state="frozen"/>
      <selection activeCell="AL7" sqref="AL7:HK8"/>
      <selection pane="topRight" activeCell="AL7" sqref="AL7:HK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5" width="5.7109375" style="1" customWidth="1"/>
    <col min="26" max="26" width="6" style="1" customWidth="1"/>
    <col min="27" max="27" width="5.5703125" style="1" customWidth="1"/>
    <col min="28" max="28" width="3.28515625" style="1" bestFit="1" customWidth="1"/>
    <col min="29" max="29" width="3.140625" style="1" bestFit="1" customWidth="1"/>
    <col min="30" max="30" width="3.28515625" style="1" bestFit="1" customWidth="1"/>
    <col min="31" max="32" width="10.1406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261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261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35"/>
      <c r="K15" s="143"/>
      <c r="L15" s="134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265"/>
      <c r="AC15" s="265"/>
      <c r="AD15" s="265"/>
      <c r="AE15" s="11" t="s">
        <v>16</v>
      </c>
      <c r="AF15" s="11" t="s">
        <v>17</v>
      </c>
      <c r="AG15" s="294" t="s">
        <v>222</v>
      </c>
      <c r="AH15" s="2"/>
      <c r="AI15" s="2"/>
      <c r="AJ15" s="2"/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14"/>
      <c r="AD16" s="14"/>
      <c r="AE16" s="17">
        <f t="shared" ref="AE16:AE25" si="5">SUM(W16:AD16)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5"/>
      <c r="AA18" s="95"/>
      <c r="AB18" s="95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5"/>
      <c r="AA19" s="95"/>
      <c r="AB19" s="95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5"/>
      <c r="AA20" s="95"/>
      <c r="AB20" s="95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A15 V16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29" priority="11"/>
  </conditionalFormatting>
  <conditionalFormatting sqref="O7">
    <cfRule type="duplicateValues" dxfId="328" priority="10"/>
  </conditionalFormatting>
  <conditionalFormatting sqref="O8">
    <cfRule type="duplicateValues" dxfId="327" priority="9"/>
  </conditionalFormatting>
  <conditionalFormatting sqref="O10">
    <cfRule type="duplicateValues" dxfId="326" priority="8"/>
  </conditionalFormatting>
  <conditionalFormatting sqref="T16:AF25">
    <cfRule type="cellIs" dxfId="325" priority="4" operator="equal">
      <formula>0</formula>
    </cfRule>
  </conditionalFormatting>
  <conditionalFormatting sqref="AF16:AF25">
    <cfRule type="cellIs" dxfId="324" priority="3" operator="lessThan">
      <formula>0</formula>
    </cfRule>
  </conditionalFormatting>
  <conditionalFormatting sqref="AG16:AG25">
    <cfRule type="cellIs" dxfId="323" priority="1" operator="lessThan">
      <formula>0</formula>
    </cfRule>
    <cfRule type="cellIs" dxfId="322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O36"/>
  <sheetViews>
    <sheetView view="pageBreakPreview" topLeftCell="A9" zoomScale="85" zoomScaleNormal="95" zoomScaleSheetLayoutView="85" workbookViewId="0">
      <pane xSplit="4" topLeftCell="E1" activePane="topRight" state="frozen"/>
      <selection activeCell="AL7" sqref="AL7:HK8"/>
      <selection pane="topRight" activeCell="V15" sqref="V15:AD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.5703125" style="1" customWidth="1"/>
    <col min="27" max="27" width="6" style="1" customWidth="1"/>
    <col min="28" max="28" width="5.5703125" style="1" customWidth="1"/>
    <col min="29" max="31" width="4.5703125" style="1" customWidth="1"/>
    <col min="32" max="32" width="4.42578125" style="1" customWidth="1"/>
    <col min="33" max="33" width="11.42578125" style="1" customWidth="1"/>
    <col min="34" max="34" width="10.5703125" style="1" customWidth="1"/>
    <col min="35" max="36" width="11.42578125" style="1"/>
    <col min="37" max="37" width="15" style="1" bestFit="1" customWidth="1"/>
    <col min="38" max="38" width="12.42578125" style="1" bestFit="1" customWidth="1"/>
    <col min="39" max="39" width="20.5703125" style="1" bestFit="1" customWidth="1"/>
    <col min="40" max="42" width="11.42578125" style="1"/>
    <col min="43" max="44" width="12.42578125" style="1" customWidth="1"/>
    <col min="45" max="16384" width="11.42578125" style="1"/>
  </cols>
  <sheetData>
    <row r="1" spans="1:223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I1" s="80"/>
      <c r="AJ1" s="80" t="s">
        <v>0</v>
      </c>
      <c r="AK1" s="80" t="s">
        <v>200</v>
      </c>
      <c r="AL1" s="80" t="s">
        <v>1</v>
      </c>
      <c r="AM1" s="82" t="s">
        <v>25</v>
      </c>
      <c r="AN1" s="368">
        <f>'CODIGOS DE MATERIAL'!$A$3</f>
        <v>1000157</v>
      </c>
      <c r="AO1" s="369"/>
      <c r="AP1" s="369"/>
      <c r="AQ1" s="369"/>
      <c r="AR1" s="369"/>
      <c r="AS1" s="369"/>
      <c r="AT1" s="370"/>
      <c r="AU1" s="368">
        <f>'CODIGOS DE MATERIAL'!$A$4</f>
        <v>1000156</v>
      </c>
      <c r="AV1" s="369"/>
      <c r="AW1" s="369"/>
      <c r="AX1" s="369"/>
      <c r="AY1" s="369"/>
      <c r="AZ1" s="369"/>
      <c r="BA1" s="370"/>
      <c r="BB1" s="368">
        <f>'CODIGOS DE MATERIAL'!$A$5</f>
        <v>1000181</v>
      </c>
      <c r="BC1" s="369"/>
      <c r="BD1" s="369"/>
      <c r="BE1" s="369"/>
      <c r="BF1" s="369"/>
      <c r="BG1" s="369"/>
      <c r="BH1" s="370"/>
      <c r="BI1" s="368">
        <f>'CODIGOS DE MATERIAL'!$A$6</f>
        <v>1000185</v>
      </c>
      <c r="BJ1" s="369"/>
      <c r="BK1" s="369"/>
      <c r="BL1" s="369"/>
      <c r="BM1" s="369"/>
      <c r="BN1" s="369"/>
      <c r="BO1" s="370"/>
      <c r="BP1" s="368">
        <f>'CODIGOS DE MATERIAL'!$A$7</f>
        <v>1000184</v>
      </c>
      <c r="BQ1" s="369"/>
      <c r="BR1" s="369"/>
      <c r="BS1" s="369"/>
      <c r="BT1" s="369"/>
      <c r="BU1" s="369"/>
      <c r="BV1" s="370"/>
      <c r="BW1" s="368">
        <f>'CODIGOS DE MATERIAL'!$A$8</f>
        <v>1000870</v>
      </c>
      <c r="BX1" s="369"/>
      <c r="BY1" s="369"/>
      <c r="BZ1" s="369"/>
      <c r="CA1" s="369"/>
      <c r="CB1" s="369"/>
      <c r="CC1" s="370"/>
      <c r="CD1" s="368">
        <f>'CODIGOS DE MATERIAL'!$A$9</f>
        <v>1000747</v>
      </c>
      <c r="CE1" s="369"/>
      <c r="CF1" s="369"/>
      <c r="CG1" s="369"/>
      <c r="CH1" s="369"/>
      <c r="CI1" s="369"/>
      <c r="CJ1" s="370"/>
      <c r="CK1" s="368">
        <f>'CODIGOS DE MATERIAL'!$A$10</f>
        <v>1000179</v>
      </c>
      <c r="CL1" s="369"/>
      <c r="CM1" s="369"/>
      <c r="CN1" s="369"/>
      <c r="CO1" s="369"/>
      <c r="CP1" s="369"/>
      <c r="CQ1" s="370"/>
      <c r="CR1" s="368">
        <f>'CODIGOS DE MATERIAL'!$A$11</f>
        <v>1000170</v>
      </c>
      <c r="CS1" s="369"/>
      <c r="CT1" s="369"/>
      <c r="CU1" s="369"/>
      <c r="CV1" s="369"/>
      <c r="CW1" s="369"/>
      <c r="CX1" s="370"/>
      <c r="CY1" s="368">
        <f>'CODIGOS DE MATERIAL'!$A$12</f>
        <v>1000158</v>
      </c>
      <c r="CZ1" s="369"/>
      <c r="DA1" s="369"/>
      <c r="DB1" s="369"/>
      <c r="DC1" s="369"/>
      <c r="DD1" s="369"/>
      <c r="DE1" s="370"/>
      <c r="DF1" s="368">
        <f>'CODIGOS DE MATERIAL'!$A$13</f>
        <v>1000186</v>
      </c>
      <c r="DG1" s="369"/>
      <c r="DH1" s="369"/>
      <c r="DI1" s="369"/>
      <c r="DJ1" s="369"/>
      <c r="DK1" s="369"/>
      <c r="DL1" s="370"/>
      <c r="DM1" s="368">
        <f>'CODIGOS DE MATERIAL'!$A$14</f>
        <v>1000182</v>
      </c>
      <c r="DN1" s="369"/>
      <c r="DO1" s="369"/>
      <c r="DP1" s="369"/>
      <c r="DQ1" s="369"/>
      <c r="DR1" s="369"/>
      <c r="DS1" s="370"/>
      <c r="DT1" s="368">
        <f>'CODIGOS DE MATERIAL'!$A$15</f>
        <v>1000171</v>
      </c>
      <c r="DU1" s="369"/>
      <c r="DV1" s="369"/>
      <c r="DW1" s="369"/>
      <c r="DX1" s="369"/>
      <c r="DY1" s="369"/>
      <c r="DZ1" s="370"/>
      <c r="EA1" s="368">
        <f>'CODIGOS DE MATERIAL'!$A$16</f>
        <v>1000872</v>
      </c>
      <c r="EB1" s="369"/>
      <c r="EC1" s="369"/>
      <c r="ED1" s="369"/>
      <c r="EE1" s="369"/>
      <c r="EF1" s="369"/>
      <c r="EG1" s="370"/>
      <c r="EH1" s="368">
        <f>'CODIGOS DE MATERIAL'!$A$17</f>
        <v>1000863</v>
      </c>
      <c r="EI1" s="369"/>
      <c r="EJ1" s="369"/>
      <c r="EK1" s="369"/>
      <c r="EL1" s="369"/>
      <c r="EM1" s="369"/>
      <c r="EN1" s="370"/>
      <c r="EO1" s="368">
        <f>'CODIGOS DE MATERIAL'!$A$18</f>
        <v>1000159</v>
      </c>
      <c r="EP1" s="369"/>
      <c r="EQ1" s="369"/>
      <c r="ER1" s="369"/>
      <c r="ES1" s="369"/>
      <c r="ET1" s="369"/>
      <c r="EU1" s="370"/>
      <c r="EV1" s="368">
        <f>'CODIGOS DE MATERIAL'!$A$19</f>
        <v>1000163</v>
      </c>
      <c r="EW1" s="369"/>
      <c r="EX1" s="369"/>
      <c r="EY1" s="369"/>
      <c r="EZ1" s="369"/>
      <c r="FA1" s="369"/>
      <c r="FB1" s="370"/>
      <c r="FC1" s="368">
        <f>'CODIGOS DE MATERIAL'!$A$20</f>
        <v>1005924</v>
      </c>
      <c r="FD1" s="369"/>
      <c r="FE1" s="369"/>
      <c r="FF1" s="369"/>
      <c r="FG1" s="369"/>
      <c r="FH1" s="369"/>
      <c r="FI1" s="370"/>
      <c r="FJ1" s="368">
        <f>'CODIGOS DE MATERIAL'!$A$21</f>
        <v>1000164</v>
      </c>
      <c r="FK1" s="369"/>
      <c r="FL1" s="369"/>
      <c r="FM1" s="369"/>
      <c r="FN1" s="369"/>
      <c r="FO1" s="369"/>
      <c r="FP1" s="370"/>
      <c r="FQ1" s="368">
        <f>'CODIGOS DE MATERIAL'!$A$22</f>
        <v>1000187</v>
      </c>
      <c r="FR1" s="369"/>
      <c r="FS1" s="369"/>
      <c r="FT1" s="369"/>
      <c r="FU1" s="369"/>
      <c r="FV1" s="369"/>
      <c r="FW1" s="370"/>
      <c r="FX1" s="368">
        <f>'CODIGOS DE MATERIAL'!$A$23</f>
        <v>1000160</v>
      </c>
      <c r="FY1" s="369"/>
      <c r="FZ1" s="369"/>
      <c r="GA1" s="369"/>
      <c r="GB1" s="369"/>
      <c r="GC1" s="369"/>
      <c r="GD1" s="370"/>
      <c r="GE1" s="368">
        <f>'CODIGOS DE MATERIAL'!$A$24</f>
        <v>1011372</v>
      </c>
      <c r="GF1" s="369"/>
      <c r="GG1" s="369"/>
      <c r="GH1" s="369"/>
      <c r="GI1" s="369"/>
      <c r="GJ1" s="369"/>
      <c r="GK1" s="370"/>
      <c r="GL1" s="368">
        <f>'CODIGOS DE MATERIAL'!$A$25</f>
        <v>1000191</v>
      </c>
      <c r="GM1" s="369"/>
      <c r="GN1" s="369"/>
      <c r="GO1" s="369"/>
      <c r="GP1" s="369"/>
      <c r="GQ1" s="369"/>
      <c r="GR1" s="370"/>
      <c r="GS1" s="368">
        <f>'CODIGOS DE MATERIAL'!$A$29</f>
        <v>1000864</v>
      </c>
      <c r="GT1" s="369"/>
      <c r="GU1" s="369"/>
      <c r="GV1" s="369"/>
      <c r="GW1" s="369"/>
      <c r="GX1" s="369"/>
      <c r="GY1" s="370"/>
      <c r="GZ1" s="368">
        <f>'CODIGOS DE MATERIAL'!$A$30</f>
        <v>1000161</v>
      </c>
      <c r="HA1" s="369"/>
      <c r="HB1" s="369"/>
      <c r="HC1" s="369"/>
      <c r="HD1" s="369"/>
      <c r="HE1" s="369"/>
      <c r="HF1" s="370"/>
      <c r="HG1" s="368">
        <f>'CODIGOS DE MATERIAL'!$A$31</f>
        <v>1000865</v>
      </c>
      <c r="HH1" s="369"/>
      <c r="HI1" s="369"/>
      <c r="HJ1" s="369"/>
      <c r="HK1" s="369"/>
      <c r="HL1" s="369"/>
      <c r="HM1" s="370"/>
      <c r="HN1" s="80"/>
      <c r="HO1" s="80"/>
    </row>
    <row r="2" spans="1:223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I2" s="80">
        <v>262</v>
      </c>
      <c r="AJ2" s="80">
        <f>D8</f>
        <v>0</v>
      </c>
      <c r="AK2" s="80">
        <f>O10</f>
        <v>0</v>
      </c>
      <c r="AL2" s="80">
        <f>O9</f>
        <v>0</v>
      </c>
      <c r="AM2" s="82">
        <f>O7</f>
        <v>0</v>
      </c>
      <c r="AN2" s="83">
        <f>IFERROR(VLOOKUP(AN1,$B$16:$AH$25,$S$13,FALSE),0)</f>
        <v>0</v>
      </c>
      <c r="AO2" s="84">
        <f>IFERROR(VLOOKUP(AN1,$B$16:$AH$25,$M$13,FALSE),0)</f>
        <v>0</v>
      </c>
      <c r="AP2" s="84">
        <f>IFERROR(VLOOKUP(AN1,$B$16:$AH$25,$T$13,FALSE),0)</f>
        <v>0</v>
      </c>
      <c r="AQ2" s="84">
        <f>IFERROR(VLOOKUP(AN1,$B$16:$AH$25,$N$13,FALSE),0)</f>
        <v>0</v>
      </c>
      <c r="AR2" s="84">
        <f>IFERROR(VLOOKUP(AN1,$B$16:$AH$25,$O$13,FALSE),0)</f>
        <v>0</v>
      </c>
      <c r="AS2" s="84">
        <f>IFERROR(VLOOKUP(AN1,$B$16:$AH$25,$P$13,FALSE),0)</f>
        <v>0</v>
      </c>
      <c r="AT2" s="85">
        <f>IFERROR(VLOOKUP(AN1,$B$16:$AH$25,$Q$13,FALSE),0)</f>
        <v>0</v>
      </c>
      <c r="AU2" s="83">
        <f>IFERROR(VLOOKUP(AU1,$B$16:$AH$25,$S$13,FALSE),0)</f>
        <v>0</v>
      </c>
      <c r="AV2" s="84">
        <f>IFERROR(VLOOKUP(AU1,$B$16:$AH$25,$M$13,FALSE),0)</f>
        <v>0</v>
      </c>
      <c r="AW2" s="84">
        <f>IFERROR(VLOOKUP(AU1,$B$16:$AH$25,$T$13,FALSE),0)</f>
        <v>0</v>
      </c>
      <c r="AX2" s="84">
        <f>IFERROR(VLOOKUP(AU1,$B$16:$AH$25,$N$13,FALSE),0)</f>
        <v>0</v>
      </c>
      <c r="AY2" s="84">
        <f>IFERROR(VLOOKUP(AU1,$B$16:$AH$25,$O$13,FALSE),0)</f>
        <v>0</v>
      </c>
      <c r="AZ2" s="84">
        <f>IFERROR(VLOOKUP(AU1,$B$16:$AH$25,$P$13,FALSE),0)</f>
        <v>0</v>
      </c>
      <c r="BA2" s="85">
        <f>IFERROR(VLOOKUP(AU1,$B$16:$AH$25,$Q$13,FALSE),0)</f>
        <v>0</v>
      </c>
      <c r="BB2" s="83">
        <f>IFERROR(VLOOKUP(BB1,$B$16:$AH$25,$S$13,FALSE),0)</f>
        <v>0</v>
      </c>
      <c r="BC2" s="84">
        <f>IFERROR(VLOOKUP(BB1,$B$16:$AH$25,$M$13,FALSE),0)</f>
        <v>0</v>
      </c>
      <c r="BD2" s="84">
        <f>IFERROR(VLOOKUP(BB1,$B$16:$AH$25,$T$13,FALSE),0)</f>
        <v>0</v>
      </c>
      <c r="BE2" s="84">
        <f>IFERROR(VLOOKUP(BB1,$B$16:$AH$25,$N$13,FALSE),0)</f>
        <v>0</v>
      </c>
      <c r="BF2" s="84">
        <f>IFERROR(VLOOKUP(BB1,$B$16:$AH$25,$O$13,FALSE),0)</f>
        <v>0</v>
      </c>
      <c r="BG2" s="84">
        <f>IFERROR(VLOOKUP(BB1,$B$16:$AH$25,$P$13,FALSE),0)</f>
        <v>0</v>
      </c>
      <c r="BH2" s="85">
        <f>IFERROR(VLOOKUP(BB1,$B$16:$AH$25,$Q$13,FALSE),0)</f>
        <v>0</v>
      </c>
      <c r="BI2" s="83">
        <f>IFERROR(VLOOKUP(BI1,$B$16:$AH$25,$S$13,FALSE),0)</f>
        <v>0</v>
      </c>
      <c r="BJ2" s="84">
        <f>IFERROR(VLOOKUP(BI1,$B$16:$AH$25,$M$13,FALSE),0)</f>
        <v>0</v>
      </c>
      <c r="BK2" s="84">
        <f>IFERROR(VLOOKUP(BI1,$B$16:$AH$25,$T$13,FALSE),0)</f>
        <v>0</v>
      </c>
      <c r="BL2" s="84">
        <f>IFERROR(VLOOKUP(BI1,$B$16:$AH$25,$N$13,FALSE),0)</f>
        <v>0</v>
      </c>
      <c r="BM2" s="84">
        <f>IFERROR(VLOOKUP(BI1,$B$16:$AH$25,$O$13,FALSE),0)</f>
        <v>0</v>
      </c>
      <c r="BN2" s="84">
        <f>IFERROR(VLOOKUP(BI1,$B$16:$AH$25,$P$13,FALSE),0)</f>
        <v>0</v>
      </c>
      <c r="BO2" s="85">
        <f>IFERROR(VLOOKUP(BI1,$B$16:$AH$25,$Q$13,FALSE),0)</f>
        <v>0</v>
      </c>
      <c r="BP2" s="83">
        <f>IFERROR(VLOOKUP(BP1,$B$16:$AH$25,$S$13,FALSE),0)</f>
        <v>0</v>
      </c>
      <c r="BQ2" s="84">
        <f>IFERROR(VLOOKUP(BP1,$B$16:$AH$25,$M$13,FALSE),0)</f>
        <v>0</v>
      </c>
      <c r="BR2" s="84">
        <f>IFERROR(VLOOKUP(BP1,$B$16:$AH$25,$T$13,FALSE),0)</f>
        <v>0</v>
      </c>
      <c r="BS2" s="84">
        <f>IFERROR(VLOOKUP(BP1,$B$16:$AH$25,$N$13,FALSE),0)</f>
        <v>0</v>
      </c>
      <c r="BT2" s="84">
        <f>IFERROR(VLOOKUP(BP1,$B$16:$AH$25,$O$13,FALSE),0)</f>
        <v>0</v>
      </c>
      <c r="BU2" s="84">
        <f>IFERROR(VLOOKUP(BP1,$B$16:$AH$25,$P$13,FALSE),0)</f>
        <v>0</v>
      </c>
      <c r="BV2" s="85">
        <f>IFERROR(VLOOKUP(BP1,$B$16:$AH$25,$Q$13,FALSE),0)</f>
        <v>0</v>
      </c>
      <c r="BW2" s="83">
        <f>IFERROR(VLOOKUP(BW1,$B$16:$AH$25,$S$13,FALSE),0)</f>
        <v>0</v>
      </c>
      <c r="BX2" s="84">
        <f>IFERROR(VLOOKUP(BW1,$B$16:$AH$25,$M$13,FALSE),0)</f>
        <v>0</v>
      </c>
      <c r="BY2" s="84">
        <f>IFERROR(VLOOKUP(BW1,$B$16:$AH$25,$T$13,FALSE),0)</f>
        <v>0</v>
      </c>
      <c r="BZ2" s="84">
        <f>IFERROR(VLOOKUP(BW1,$B$16:$AH$25,$N$13,FALSE),0)</f>
        <v>0</v>
      </c>
      <c r="CA2" s="84">
        <f>IFERROR(VLOOKUP(BW1,$B$16:$AH$25,$O$13,FALSE),0)</f>
        <v>0</v>
      </c>
      <c r="CB2" s="84">
        <f>IFERROR(VLOOKUP(BW1,$B$16:$AH$25,$P$13,FALSE),0)</f>
        <v>0</v>
      </c>
      <c r="CC2" s="85">
        <f>IFERROR(VLOOKUP(BW1,$B$16:$AH$25,$Q$13,FALSE),0)</f>
        <v>0</v>
      </c>
      <c r="CD2" s="83">
        <f>IFERROR(VLOOKUP(CD1,$B$16:$AH$25,$S$13,FALSE),0)</f>
        <v>0</v>
      </c>
      <c r="CE2" s="84">
        <f>IFERROR(VLOOKUP(CD1,$B$16:$AH$25,$M$13,FALSE),0)</f>
        <v>0</v>
      </c>
      <c r="CF2" s="84">
        <f>IFERROR(VLOOKUP(CD1,$B$16:$AH$25,$T$13,FALSE),0)</f>
        <v>0</v>
      </c>
      <c r="CG2" s="84">
        <f>IFERROR(VLOOKUP(CD1,$B$16:$AH$25,$N$13,FALSE),0)</f>
        <v>0</v>
      </c>
      <c r="CH2" s="84">
        <f>IFERROR(VLOOKUP(CD1,$B$16:$AH$25,$O$13,FALSE),0)</f>
        <v>0</v>
      </c>
      <c r="CI2" s="84">
        <f>IFERROR(VLOOKUP(CD1,$B$16:$AH$25,$P$13,FALSE),0)</f>
        <v>0</v>
      </c>
      <c r="CJ2" s="85">
        <f>IFERROR(VLOOKUP(CD1,$B$16:$AH$25,$Q$13,FALSE),0)</f>
        <v>0</v>
      </c>
      <c r="CK2" s="83">
        <f>IFERROR(VLOOKUP(CK1,$B$16:$AH$25,$S$13,FALSE),0)</f>
        <v>0</v>
      </c>
      <c r="CL2" s="84">
        <f>IFERROR(VLOOKUP(CK1,$B$16:$AH$25,$M$13,FALSE),0)</f>
        <v>0</v>
      </c>
      <c r="CM2" s="84">
        <f>IFERROR(VLOOKUP(CK1,$B$16:$AH$25,$T$13,FALSE),0)</f>
        <v>0</v>
      </c>
      <c r="CN2" s="84">
        <f>IFERROR(VLOOKUP(CK1,$B$16:$AH$25,$N$13,FALSE),0)</f>
        <v>0</v>
      </c>
      <c r="CO2" s="84">
        <f>IFERROR(VLOOKUP(CK1,$B$16:$AH$25,$O$13,FALSE),0)</f>
        <v>0</v>
      </c>
      <c r="CP2" s="84">
        <f>IFERROR(VLOOKUP(CK1,$B$16:$AH$25,$P$13,FALSE),0)</f>
        <v>0</v>
      </c>
      <c r="CQ2" s="85">
        <f>IFERROR(VLOOKUP(CK1,$B$16:$AH$25,$Q$13,FALSE),0)</f>
        <v>0</v>
      </c>
      <c r="CR2" s="83">
        <f>IFERROR(VLOOKUP(CR1,$B$16:$AH$25,$S$13,FALSE),0)</f>
        <v>0</v>
      </c>
      <c r="CS2" s="84">
        <f>IFERROR(VLOOKUP(CR1,$B$16:$AH$25,$M$13,FALSE),0)</f>
        <v>0</v>
      </c>
      <c r="CT2" s="84">
        <f>IFERROR(VLOOKUP(CR1,$B$16:$AH$25,$T$13,FALSE),0)</f>
        <v>0</v>
      </c>
      <c r="CU2" s="84">
        <f>IFERROR(VLOOKUP(CR1,$B$16:$AH$25,$N$13,FALSE),0)</f>
        <v>0</v>
      </c>
      <c r="CV2" s="84">
        <f>IFERROR(VLOOKUP(CR1,$B$16:$AH$25,$O$13,FALSE),0)</f>
        <v>0</v>
      </c>
      <c r="CW2" s="84">
        <f>IFERROR(VLOOKUP(CR1,$B$16:$AH$25,$P$13,FALSE),0)</f>
        <v>0</v>
      </c>
      <c r="CX2" s="85">
        <f>IFERROR(VLOOKUP(CR1,$B$16:$AH$25,$Q$13,FALSE),0)</f>
        <v>0</v>
      </c>
      <c r="CY2" s="83">
        <f>IFERROR(VLOOKUP(CY1,$B$16:$AH$25,$S$13,FALSE),0)</f>
        <v>0</v>
      </c>
      <c r="CZ2" s="84">
        <f>IFERROR(VLOOKUP(CY1,$B$16:$AH$25,$M$13,FALSE),0)</f>
        <v>0</v>
      </c>
      <c r="DA2" s="84">
        <f>IFERROR(VLOOKUP(CY1,$B$16:$AH$25,$T$13,FALSE),0)</f>
        <v>0</v>
      </c>
      <c r="DB2" s="84">
        <f>IFERROR(VLOOKUP(CY1,$B$16:$AH$25,$N$13,FALSE),0)</f>
        <v>0</v>
      </c>
      <c r="DC2" s="84">
        <f>IFERROR(VLOOKUP(CY1,$B$16:$AH$25,$O$13,FALSE),0)</f>
        <v>0</v>
      </c>
      <c r="DD2" s="84">
        <f>IFERROR(VLOOKUP(CY1,$B$16:$AH$25,$P$13,FALSE),0)</f>
        <v>0</v>
      </c>
      <c r="DE2" s="85">
        <f>IFERROR(VLOOKUP(CY1,$B$16:$AH$25,$Q$13,FALSE),0)</f>
        <v>0</v>
      </c>
      <c r="DF2" s="83">
        <f>IFERROR(VLOOKUP(DF1,$B$16:$AH$25,$S$13,FALSE),0)</f>
        <v>0</v>
      </c>
      <c r="DG2" s="84">
        <f>IFERROR(VLOOKUP(DF1,$B$16:$AH$25,$M$13,FALSE),0)</f>
        <v>0</v>
      </c>
      <c r="DH2" s="84">
        <f>IFERROR(VLOOKUP(DF1,$B$16:$AH$25,$T$13,FALSE),0)</f>
        <v>0</v>
      </c>
      <c r="DI2" s="84">
        <f>IFERROR(VLOOKUP(DF1,$B$16:$AH$25,$N$13,FALSE),0)</f>
        <v>0</v>
      </c>
      <c r="DJ2" s="84">
        <f>IFERROR(VLOOKUP(DF1,$B$16:$AH$25,$O$13,FALSE),0)</f>
        <v>0</v>
      </c>
      <c r="DK2" s="84">
        <f>IFERROR(VLOOKUP(DF1,$B$16:$AH$25,$P$13,FALSE),0)</f>
        <v>0</v>
      </c>
      <c r="DL2" s="85">
        <f>IFERROR(VLOOKUP(DF1,$B$16:$AH$25,$Q$13,FALSE),0)</f>
        <v>0</v>
      </c>
      <c r="DM2" s="83">
        <f>IFERROR(VLOOKUP(DM1,$B$16:$AH$25,$S$13,FALSE),0)</f>
        <v>0</v>
      </c>
      <c r="DN2" s="84">
        <f>IFERROR(VLOOKUP(DM1,$B$16:$AH$25,$M$13,FALSE),0)</f>
        <v>0</v>
      </c>
      <c r="DO2" s="84">
        <f>IFERROR(VLOOKUP(DM1,$B$16:$AH$25,$T$13,FALSE),0)</f>
        <v>0</v>
      </c>
      <c r="DP2" s="84">
        <f>IFERROR(VLOOKUP(DM1,$B$16:$AH$25,$N$13,FALSE),0)</f>
        <v>0</v>
      </c>
      <c r="DQ2" s="84">
        <f>IFERROR(VLOOKUP(DM1,$B$16:$AH$25,$O$13,FALSE),0)</f>
        <v>0</v>
      </c>
      <c r="DR2" s="84">
        <f>IFERROR(VLOOKUP(DM1,$B$16:$AH$25,$P$13,FALSE),0)</f>
        <v>0</v>
      </c>
      <c r="DS2" s="85">
        <f>IFERROR(VLOOKUP(DM1,$B$16:$AH$25,$Q$13,FALSE),0)</f>
        <v>0</v>
      </c>
      <c r="DT2" s="83">
        <f>IFERROR(VLOOKUP(DT1,$B$16:$AH$25,$S$13,FALSE),0)</f>
        <v>0</v>
      </c>
      <c r="DU2" s="84">
        <f>IFERROR(VLOOKUP(DT1,$B$16:$AH$25,$M$13,FALSE),0)</f>
        <v>0</v>
      </c>
      <c r="DV2" s="84">
        <f>IFERROR(VLOOKUP(DT1,$B$16:$AH$25,$T$13,FALSE),0)</f>
        <v>0</v>
      </c>
      <c r="DW2" s="84">
        <f>IFERROR(VLOOKUP(DT1,$B$16:$AH$25,$N$13,FALSE),0)</f>
        <v>0</v>
      </c>
      <c r="DX2" s="84">
        <f>IFERROR(VLOOKUP(DT1,$B$16:$AH$25,$O$13,FALSE),0)</f>
        <v>0</v>
      </c>
      <c r="DY2" s="84">
        <f>IFERROR(VLOOKUP(DT1,$B$16:$AH$25,$P$13,FALSE),0)</f>
        <v>0</v>
      </c>
      <c r="DZ2" s="85">
        <f>IFERROR(VLOOKUP(DT1,$B$16:$AH$25,$Q$13,FALSE),0)</f>
        <v>0</v>
      </c>
      <c r="EA2" s="83">
        <f>IFERROR(VLOOKUP(EA1,$B$16:$AH$25,$S$13,FALSE),0)</f>
        <v>0</v>
      </c>
      <c r="EB2" s="84">
        <f>IFERROR(VLOOKUP(EA1,$B$16:$AH$25,$M$13,FALSE),0)</f>
        <v>0</v>
      </c>
      <c r="EC2" s="84">
        <f>IFERROR(VLOOKUP(EA1,$B$16:$AH$25,$T$13,FALSE),0)</f>
        <v>0</v>
      </c>
      <c r="ED2" s="84">
        <f>IFERROR(VLOOKUP(EA1,$B$16:$AH$25,$N$13,FALSE),0)</f>
        <v>0</v>
      </c>
      <c r="EE2" s="84">
        <f>IFERROR(VLOOKUP(EA1,$B$16:$AH$25,$O$13,FALSE),0)</f>
        <v>0</v>
      </c>
      <c r="EF2" s="84">
        <f>IFERROR(VLOOKUP(EA1,$B$16:$AH$25,$P$13,FALSE),0)</f>
        <v>0</v>
      </c>
      <c r="EG2" s="85">
        <f>IFERROR(VLOOKUP(EA1,$B$16:$AH$25,$Q$13,FALSE),0)</f>
        <v>0</v>
      </c>
      <c r="EH2" s="83">
        <f>IFERROR(VLOOKUP(EH1,$B$16:$AH$25,$S$13,FALSE),0)</f>
        <v>0</v>
      </c>
      <c r="EI2" s="84">
        <f>IFERROR(VLOOKUP(EH1,$B$16:$AH$25,$M$13,FALSE),0)</f>
        <v>0</v>
      </c>
      <c r="EJ2" s="84">
        <f>IFERROR(VLOOKUP(EH1,$B$16:$AH$25,$T$13,FALSE),0)</f>
        <v>0</v>
      </c>
      <c r="EK2" s="84">
        <f>IFERROR(VLOOKUP(EH1,$B$16:$AH$25,$N$13,FALSE),0)</f>
        <v>0</v>
      </c>
      <c r="EL2" s="84">
        <f>IFERROR(VLOOKUP(EH1,$B$16:$AH$25,$O$13,FALSE),0)</f>
        <v>0</v>
      </c>
      <c r="EM2" s="84">
        <f>IFERROR(VLOOKUP(EH1,$B$16:$AH$25,$P$13,FALSE),0)</f>
        <v>0</v>
      </c>
      <c r="EN2" s="85">
        <f>IFERROR(VLOOKUP(EH1,$B$16:$AH$25,$Q$13,FALSE),0)</f>
        <v>0</v>
      </c>
      <c r="EO2" s="83">
        <f>IFERROR(VLOOKUP(EO1,$B$16:$AH$25,$S$13,FALSE),0)</f>
        <v>0</v>
      </c>
      <c r="EP2" s="84">
        <f>IFERROR(VLOOKUP(EO1,$B$16:$AH$25,$M$13,FALSE),0)</f>
        <v>0</v>
      </c>
      <c r="EQ2" s="84">
        <f>IFERROR(VLOOKUP(EO1,$B$16:$AH$25,$T$13,FALSE),0)</f>
        <v>0</v>
      </c>
      <c r="ER2" s="84">
        <f>IFERROR(VLOOKUP(EO1,$B$16:$AH$25,$N$13,FALSE),0)</f>
        <v>0</v>
      </c>
      <c r="ES2" s="84">
        <f>IFERROR(VLOOKUP(EO1,$B$16:$AH$25,$O$13,FALSE),0)</f>
        <v>0</v>
      </c>
      <c r="ET2" s="84">
        <f>IFERROR(VLOOKUP(EO1,$B$16:$AH$25,$P$13,FALSE),0)</f>
        <v>0</v>
      </c>
      <c r="EU2" s="85">
        <f>IFERROR(VLOOKUP(EO1,$B$16:$AH$25,$Q$13,FALSE),0)</f>
        <v>0</v>
      </c>
      <c r="EV2" s="83">
        <f>IFERROR(VLOOKUP(EV1,$B$16:$AH$25,$S$13,FALSE),0)</f>
        <v>0</v>
      </c>
      <c r="EW2" s="84">
        <f>IFERROR(VLOOKUP(EV1,$B$16:$AH$25,$M$13,FALSE),0)</f>
        <v>0</v>
      </c>
      <c r="EX2" s="84">
        <f>IFERROR(VLOOKUP(EV1,$B$16:$AH$25,$T$13,FALSE),0)</f>
        <v>0</v>
      </c>
      <c r="EY2" s="84">
        <f>IFERROR(VLOOKUP(EV1,$B$16:$AH$25,$N$13,FALSE),0)</f>
        <v>0</v>
      </c>
      <c r="EZ2" s="84">
        <f>IFERROR(VLOOKUP(EV1,$B$16:$AH$25,$O$13,FALSE),0)</f>
        <v>0</v>
      </c>
      <c r="FA2" s="84">
        <f>IFERROR(VLOOKUP(EV1,$B$16:$AH$25,$P$13,FALSE),0)</f>
        <v>0</v>
      </c>
      <c r="FB2" s="85">
        <f>IFERROR(VLOOKUP(EV1,$B$16:$AH$25,$Q$13,FALSE),0)</f>
        <v>0</v>
      </c>
      <c r="FC2" s="83">
        <f>IFERROR(VLOOKUP(FC1,$B$16:$AH$25,$S$13,FALSE),0)</f>
        <v>0</v>
      </c>
      <c r="FD2" s="84">
        <f>IFERROR(VLOOKUP(FC1,$B$16:$AH$25,$M$13,FALSE),0)</f>
        <v>0</v>
      </c>
      <c r="FE2" s="84">
        <f>IFERROR(VLOOKUP(FC1,$B$16:$AH$25,$T$13,FALSE),0)</f>
        <v>0</v>
      </c>
      <c r="FF2" s="84">
        <f>IFERROR(VLOOKUP(FC1,$B$16:$AH$25,$N$13,FALSE),0)</f>
        <v>0</v>
      </c>
      <c r="FG2" s="84">
        <f>IFERROR(VLOOKUP(FC1,$B$16:$AH$25,$O$13,FALSE),0)</f>
        <v>0</v>
      </c>
      <c r="FH2" s="84">
        <f>IFERROR(VLOOKUP(FC1,$B$16:$AH$25,$P$13,FALSE),0)</f>
        <v>0</v>
      </c>
      <c r="FI2" s="85">
        <f>IFERROR(VLOOKUP(FC1,$B$16:$AH$25,$Q$13,FALSE),0)</f>
        <v>0</v>
      </c>
      <c r="FJ2" s="83">
        <f>IFERROR(VLOOKUP(FJ1,$B$16:$AH$25,$S$13,FALSE),0)</f>
        <v>0</v>
      </c>
      <c r="FK2" s="84">
        <f>IFERROR(VLOOKUP(FJ1,$B$16:$AH$25,$M$13,FALSE),0)</f>
        <v>0</v>
      </c>
      <c r="FL2" s="84">
        <f>IFERROR(VLOOKUP(FJ1,$B$16:$AH$25,$T$13,FALSE),0)</f>
        <v>0</v>
      </c>
      <c r="FM2" s="84">
        <f>IFERROR(VLOOKUP(FJ1,$B$16:$AH$25,$N$13,FALSE),0)</f>
        <v>0</v>
      </c>
      <c r="FN2" s="84">
        <f>IFERROR(VLOOKUP(FJ1,$B$16:$AH$25,$O$13,FALSE),0)</f>
        <v>0</v>
      </c>
      <c r="FO2" s="84">
        <f>IFERROR(VLOOKUP(FJ1,$B$16:$AH$25,$P$13,FALSE),0)</f>
        <v>0</v>
      </c>
      <c r="FP2" s="85">
        <f>IFERROR(VLOOKUP(FJ1,$B$16:$AH$25,$Q$13,FALSE),0)</f>
        <v>0</v>
      </c>
      <c r="FQ2" s="83">
        <f>IFERROR(VLOOKUP(FQ1,$B$16:$AH$25,$S$13,FALSE),0)</f>
        <v>0</v>
      </c>
      <c r="FR2" s="84">
        <f>IFERROR(VLOOKUP(FQ1,$B$16:$AH$25,$M$13,FALSE),0)</f>
        <v>0</v>
      </c>
      <c r="FS2" s="84">
        <f>IFERROR(VLOOKUP(FQ1,$B$16:$AH$25,$T$13,FALSE),0)</f>
        <v>0</v>
      </c>
      <c r="FT2" s="84">
        <f>IFERROR(VLOOKUP(FQ1,$B$16:$AH$25,$N$13,FALSE),0)</f>
        <v>0</v>
      </c>
      <c r="FU2" s="84">
        <f>IFERROR(VLOOKUP(FQ1,$B$16:$AH$25,$O$13,FALSE),0)</f>
        <v>0</v>
      </c>
      <c r="FV2" s="84">
        <f>IFERROR(VLOOKUP(FQ1,$B$16:$AH$25,$P$13,FALSE),0)</f>
        <v>0</v>
      </c>
      <c r="FW2" s="85">
        <f>IFERROR(VLOOKUP(FQ1,$B$16:$AH$25,$Q$13,FALSE),0)</f>
        <v>0</v>
      </c>
      <c r="FX2" s="83">
        <f>IFERROR(VLOOKUP(FX1,$B$16:$AH$25,$S$13,FALSE),0)</f>
        <v>0</v>
      </c>
      <c r="FY2" s="84">
        <f>IFERROR(VLOOKUP(FX1,$B$16:$AH$25,$M$13,FALSE),0)</f>
        <v>0</v>
      </c>
      <c r="FZ2" s="84">
        <f>IFERROR(VLOOKUP(FX1,$B$16:$AH$25,$T$13,FALSE),0)</f>
        <v>0</v>
      </c>
      <c r="GA2" s="84">
        <f>IFERROR(VLOOKUP(FX1,$B$16:$AH$25,$N$13,FALSE),0)</f>
        <v>0</v>
      </c>
      <c r="GB2" s="84">
        <f>IFERROR(VLOOKUP(FX1,$B$16:$AH$25,$O$13,FALSE),0)</f>
        <v>0</v>
      </c>
      <c r="GC2" s="84">
        <f>IFERROR(VLOOKUP(FX1,$B$16:$AH$25,$P$13,FALSE),0)</f>
        <v>0</v>
      </c>
      <c r="GD2" s="85">
        <f>IFERROR(VLOOKUP(FX1,$B$16:$AH$25,$Q$13,FALSE),0)</f>
        <v>0</v>
      </c>
      <c r="GE2" s="83">
        <f>IFERROR(VLOOKUP(GE1,$B$16:$AH$25,$S$13,FALSE),0)</f>
        <v>0</v>
      </c>
      <c r="GF2" s="84">
        <f>IFERROR(VLOOKUP(GE1,$B$16:$AH$25,$M$13,FALSE),0)</f>
        <v>0</v>
      </c>
      <c r="GG2" s="84">
        <f>IFERROR(VLOOKUP(GE1,$B$16:$AH$25,$T$13,FALSE),0)</f>
        <v>0</v>
      </c>
      <c r="GH2" s="84">
        <f>IFERROR(VLOOKUP(GE1,$B$16:$AH$25,$N$13,FALSE),0)</f>
        <v>0</v>
      </c>
      <c r="GI2" s="84">
        <f>IFERROR(VLOOKUP(GE1,$B$16:$AH$25,$O$13,FALSE),0)</f>
        <v>0</v>
      </c>
      <c r="GJ2" s="84">
        <f>IFERROR(VLOOKUP(GE1,$B$16:$AH$25,$P$13,FALSE),0)</f>
        <v>0</v>
      </c>
      <c r="GK2" s="85">
        <f>IFERROR(VLOOKUP(GE1,$B$16:$AH$25,$Q$13,FALSE),0)</f>
        <v>0</v>
      </c>
      <c r="GL2" s="83">
        <f>IFERROR(VLOOKUP(GL1,$B$16:$AH$25,$S$13,FALSE),0)</f>
        <v>0</v>
      </c>
      <c r="GM2" s="84">
        <f>IFERROR(VLOOKUP(GL1,$B$16:$AH$25,$M$13,FALSE),0)</f>
        <v>0</v>
      </c>
      <c r="GN2" s="84">
        <f>IFERROR(VLOOKUP(GL1,$B$16:$AH$25,$T$13,FALSE),0)</f>
        <v>0</v>
      </c>
      <c r="GO2" s="84">
        <f>IFERROR(VLOOKUP(GL1,$B$16:$AH$25,$N$13,FALSE),0)</f>
        <v>0</v>
      </c>
      <c r="GP2" s="84">
        <f>IFERROR(VLOOKUP(GL1,$B$16:$AH$25,$O$13,FALSE),0)</f>
        <v>0</v>
      </c>
      <c r="GQ2" s="84">
        <f>IFERROR(VLOOKUP(GL1,$B$16:$AH$25,$P$13,FALSE),0)</f>
        <v>0</v>
      </c>
      <c r="GR2" s="85">
        <f>IFERROR(VLOOKUP(GL1,$B$16:$AH$25,$Q$13,FALSE),0)</f>
        <v>0</v>
      </c>
      <c r="GS2" s="83">
        <f>IFERROR(VLOOKUP(GS1,$B$16:$AH$25,$S$13,FALSE),0)</f>
        <v>0</v>
      </c>
      <c r="GT2" s="84">
        <f>IFERROR(VLOOKUP(GS1,$B$16:$AH$25,$M$13,FALSE),0)</f>
        <v>0</v>
      </c>
      <c r="GU2" s="84">
        <f>IFERROR(VLOOKUP(GS1,$B$16:$AH$25,$T$13,FALSE),0)</f>
        <v>0</v>
      </c>
      <c r="GV2" s="84">
        <f>IFERROR(VLOOKUP(GS1,$B$16:$AH$25,$N$13,FALSE),0)</f>
        <v>0</v>
      </c>
      <c r="GW2" s="84">
        <f>IFERROR(VLOOKUP(GS1,$B$16:$AH$25,$O$13,FALSE),0)</f>
        <v>0</v>
      </c>
      <c r="GX2" s="84">
        <f>IFERROR(VLOOKUP(GS1,$B$16:$AH$25,$P$13,FALSE),0)</f>
        <v>0</v>
      </c>
      <c r="GY2" s="85">
        <f>IFERROR(VLOOKUP(GS1,$B$16:$AH$25,$Q$13,FALSE),0)</f>
        <v>0</v>
      </c>
      <c r="GZ2" s="83">
        <f>IFERROR(VLOOKUP(GZ1,$B$16:$AH$25,$S$13,FALSE),0)</f>
        <v>0</v>
      </c>
      <c r="HA2" s="84">
        <f>IFERROR(VLOOKUP(GZ1,$B$16:$AH$25,$M$13,FALSE),0)</f>
        <v>0</v>
      </c>
      <c r="HB2" s="84">
        <f>IFERROR(VLOOKUP(GZ1,$B$16:$AH$25,$T$13,FALSE),0)</f>
        <v>0</v>
      </c>
      <c r="HC2" s="84">
        <f>IFERROR(VLOOKUP(GZ1,$B$16:$AH$25,$N$13,FALSE),0)</f>
        <v>0</v>
      </c>
      <c r="HD2" s="84">
        <f>IFERROR(VLOOKUP(GZ1,$B$16:$AH$25,$O$13,FALSE),0)</f>
        <v>0</v>
      </c>
      <c r="HE2" s="84">
        <f>IFERROR(VLOOKUP(GZ1,$B$16:$AH$25,$P$13,FALSE),0)</f>
        <v>0</v>
      </c>
      <c r="HF2" s="85">
        <f>IFERROR(VLOOKUP(GZ1,$B$16:$AH$25,$Q$13,FALSE),0)</f>
        <v>0</v>
      </c>
      <c r="HG2" s="83">
        <f>IFERROR(VLOOKUP(HG1,$B$16:$AH$25,$S$13,FALSE),0)</f>
        <v>0</v>
      </c>
      <c r="HH2" s="84">
        <f>IFERROR(VLOOKUP(HG1,$B$16:$AH$25,$M$13,FALSE),0)</f>
        <v>0</v>
      </c>
      <c r="HI2" s="84">
        <f>IFERROR(VLOOKUP(HG1,$B$16:$AH$25,$T$13,FALSE),0)</f>
        <v>0</v>
      </c>
      <c r="HJ2" s="84">
        <f>IFERROR(VLOOKUP(HG1,$B$16:$AH$25,$N$13,FALSE),0)</f>
        <v>0</v>
      </c>
      <c r="HK2" s="84">
        <f>IFERROR(VLOOKUP(HG1,$B$16:$AH$25,$O$13,FALSE),0)</f>
        <v>0</v>
      </c>
      <c r="HL2" s="84">
        <f>IFERROR(VLOOKUP(HG1,$B$16:$AH$25,$P$13,FALSE),0)</f>
        <v>0</v>
      </c>
      <c r="HM2" s="85">
        <f>IFERROR(VLOOKUP(HG1,$B$16:$AH$25,$Q$13,FALSE),0)</f>
        <v>0</v>
      </c>
      <c r="HN2" s="80"/>
      <c r="HO2" s="80"/>
    </row>
    <row r="3" spans="1:223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I3" s="1">
        <v>1</v>
      </c>
      <c r="AJ3" s="1">
        <f>AI3+1</f>
        <v>2</v>
      </c>
      <c r="AK3" s="1">
        <f t="shared" ref="AK3:CV3" si="0">AJ3+1</f>
        <v>3</v>
      </c>
      <c r="AL3" s="1">
        <f t="shared" si="0"/>
        <v>4</v>
      </c>
      <c r="AM3" s="1">
        <f t="shared" si="0"/>
        <v>5</v>
      </c>
      <c r="AN3" s="86">
        <f t="shared" si="0"/>
        <v>6</v>
      </c>
      <c r="AO3" s="1">
        <f t="shared" si="0"/>
        <v>7</v>
      </c>
      <c r="AP3" s="1">
        <f t="shared" si="0"/>
        <v>8</v>
      </c>
      <c r="AQ3" s="1">
        <f t="shared" si="0"/>
        <v>9</v>
      </c>
      <c r="AR3" s="1">
        <f t="shared" si="0"/>
        <v>10</v>
      </c>
      <c r="AS3" s="1">
        <f t="shared" si="0"/>
        <v>11</v>
      </c>
      <c r="AT3" s="87">
        <f t="shared" si="0"/>
        <v>12</v>
      </c>
      <c r="AU3" s="86">
        <f t="shared" si="0"/>
        <v>13</v>
      </c>
      <c r="AV3" s="1">
        <f t="shared" si="0"/>
        <v>14</v>
      </c>
      <c r="AW3" s="1">
        <f t="shared" si="0"/>
        <v>15</v>
      </c>
      <c r="AX3" s="1">
        <f t="shared" si="0"/>
        <v>16</v>
      </c>
      <c r="AY3" s="1">
        <f t="shared" si="0"/>
        <v>17</v>
      </c>
      <c r="AZ3" s="1">
        <f t="shared" si="0"/>
        <v>18</v>
      </c>
      <c r="BA3" s="87">
        <f t="shared" si="0"/>
        <v>19</v>
      </c>
      <c r="BB3" s="86">
        <f t="shared" si="0"/>
        <v>20</v>
      </c>
      <c r="BC3" s="1">
        <f t="shared" si="0"/>
        <v>21</v>
      </c>
      <c r="BD3" s="1">
        <f t="shared" si="0"/>
        <v>22</v>
      </c>
      <c r="BE3" s="1">
        <f t="shared" si="0"/>
        <v>23</v>
      </c>
      <c r="BF3" s="1">
        <f t="shared" si="0"/>
        <v>24</v>
      </c>
      <c r="BG3" s="1">
        <f t="shared" si="0"/>
        <v>25</v>
      </c>
      <c r="BH3" s="87">
        <f t="shared" si="0"/>
        <v>26</v>
      </c>
      <c r="BI3" s="86">
        <f t="shared" si="0"/>
        <v>27</v>
      </c>
      <c r="BJ3" s="1">
        <f t="shared" si="0"/>
        <v>28</v>
      </c>
      <c r="BK3" s="1">
        <f t="shared" si="0"/>
        <v>29</v>
      </c>
      <c r="BL3" s="1">
        <f t="shared" si="0"/>
        <v>30</v>
      </c>
      <c r="BM3" s="1">
        <f t="shared" si="0"/>
        <v>31</v>
      </c>
      <c r="BN3" s="1">
        <f t="shared" si="0"/>
        <v>32</v>
      </c>
      <c r="BO3" s="87">
        <f t="shared" si="0"/>
        <v>33</v>
      </c>
      <c r="BP3" s="86">
        <f t="shared" si="0"/>
        <v>34</v>
      </c>
      <c r="BQ3" s="1">
        <f t="shared" si="0"/>
        <v>35</v>
      </c>
      <c r="BR3" s="1">
        <f t="shared" si="0"/>
        <v>36</v>
      </c>
      <c r="BS3" s="1">
        <f t="shared" si="0"/>
        <v>37</v>
      </c>
      <c r="BT3" s="1">
        <f t="shared" si="0"/>
        <v>38</v>
      </c>
      <c r="BU3" s="1">
        <f t="shared" si="0"/>
        <v>39</v>
      </c>
      <c r="BV3" s="87">
        <f t="shared" si="0"/>
        <v>40</v>
      </c>
      <c r="BW3" s="86">
        <f t="shared" si="0"/>
        <v>41</v>
      </c>
      <c r="BX3" s="1">
        <f t="shared" si="0"/>
        <v>42</v>
      </c>
      <c r="BY3" s="1">
        <f t="shared" si="0"/>
        <v>43</v>
      </c>
      <c r="BZ3" s="1">
        <f t="shared" si="0"/>
        <v>44</v>
      </c>
      <c r="CA3" s="1">
        <f t="shared" si="0"/>
        <v>45</v>
      </c>
      <c r="CB3" s="1">
        <f t="shared" si="0"/>
        <v>46</v>
      </c>
      <c r="CC3" s="87">
        <f t="shared" si="0"/>
        <v>47</v>
      </c>
      <c r="CD3" s="86">
        <f t="shared" si="0"/>
        <v>48</v>
      </c>
      <c r="CE3" s="1">
        <f t="shared" si="0"/>
        <v>49</v>
      </c>
      <c r="CF3" s="1">
        <f t="shared" si="0"/>
        <v>50</v>
      </c>
      <c r="CG3" s="1">
        <f t="shared" si="0"/>
        <v>51</v>
      </c>
      <c r="CH3" s="1">
        <f t="shared" si="0"/>
        <v>52</v>
      </c>
      <c r="CI3" s="1">
        <f t="shared" si="0"/>
        <v>53</v>
      </c>
      <c r="CJ3" s="87">
        <f t="shared" si="0"/>
        <v>54</v>
      </c>
      <c r="CK3" s="86">
        <f t="shared" si="0"/>
        <v>55</v>
      </c>
      <c r="CL3" s="1">
        <f t="shared" si="0"/>
        <v>56</v>
      </c>
      <c r="CM3" s="1">
        <f t="shared" si="0"/>
        <v>57</v>
      </c>
      <c r="CN3" s="1">
        <f t="shared" si="0"/>
        <v>58</v>
      </c>
      <c r="CO3" s="1">
        <f t="shared" si="0"/>
        <v>59</v>
      </c>
      <c r="CP3" s="1">
        <f t="shared" si="0"/>
        <v>60</v>
      </c>
      <c r="CQ3" s="87">
        <f t="shared" si="0"/>
        <v>61</v>
      </c>
      <c r="CR3" s="86">
        <f t="shared" si="0"/>
        <v>62</v>
      </c>
      <c r="CS3" s="1">
        <f t="shared" si="0"/>
        <v>63</v>
      </c>
      <c r="CT3" s="1">
        <f t="shared" si="0"/>
        <v>64</v>
      </c>
      <c r="CU3" s="1">
        <f t="shared" si="0"/>
        <v>65</v>
      </c>
      <c r="CV3" s="1">
        <f t="shared" si="0"/>
        <v>66</v>
      </c>
      <c r="CW3" s="1">
        <f t="shared" ref="CW3:FH3" si="1">CV3+1</f>
        <v>67</v>
      </c>
      <c r="CX3" s="87">
        <f t="shared" si="1"/>
        <v>68</v>
      </c>
      <c r="CY3" s="86">
        <f t="shared" si="1"/>
        <v>69</v>
      </c>
      <c r="CZ3" s="1">
        <f t="shared" si="1"/>
        <v>70</v>
      </c>
      <c r="DA3" s="1">
        <f t="shared" si="1"/>
        <v>71</v>
      </c>
      <c r="DB3" s="1">
        <f t="shared" si="1"/>
        <v>72</v>
      </c>
      <c r="DC3" s="1">
        <f t="shared" si="1"/>
        <v>73</v>
      </c>
      <c r="DD3" s="1">
        <f t="shared" si="1"/>
        <v>74</v>
      </c>
      <c r="DE3" s="87">
        <f t="shared" si="1"/>
        <v>75</v>
      </c>
      <c r="DF3" s="86">
        <f t="shared" si="1"/>
        <v>76</v>
      </c>
      <c r="DG3" s="1">
        <f t="shared" si="1"/>
        <v>77</v>
      </c>
      <c r="DH3" s="1">
        <f t="shared" si="1"/>
        <v>78</v>
      </c>
      <c r="DI3" s="1">
        <f t="shared" si="1"/>
        <v>79</v>
      </c>
      <c r="DJ3" s="1">
        <f t="shared" si="1"/>
        <v>80</v>
      </c>
      <c r="DK3" s="1">
        <f t="shared" si="1"/>
        <v>81</v>
      </c>
      <c r="DL3" s="87">
        <f t="shared" si="1"/>
        <v>82</v>
      </c>
      <c r="DM3" s="86">
        <f t="shared" si="1"/>
        <v>83</v>
      </c>
      <c r="DN3" s="1">
        <f t="shared" si="1"/>
        <v>84</v>
      </c>
      <c r="DO3" s="1">
        <f t="shared" si="1"/>
        <v>85</v>
      </c>
      <c r="DP3" s="1">
        <f t="shared" si="1"/>
        <v>86</v>
      </c>
      <c r="DQ3" s="1">
        <f t="shared" si="1"/>
        <v>87</v>
      </c>
      <c r="DR3" s="1">
        <f t="shared" si="1"/>
        <v>88</v>
      </c>
      <c r="DS3" s="87">
        <f t="shared" si="1"/>
        <v>89</v>
      </c>
      <c r="DT3" s="86">
        <f t="shared" si="1"/>
        <v>90</v>
      </c>
      <c r="DU3" s="1">
        <f t="shared" si="1"/>
        <v>91</v>
      </c>
      <c r="DV3" s="1">
        <f t="shared" si="1"/>
        <v>92</v>
      </c>
      <c r="DW3" s="1">
        <f t="shared" si="1"/>
        <v>93</v>
      </c>
      <c r="DX3" s="1">
        <f t="shared" si="1"/>
        <v>94</v>
      </c>
      <c r="DY3" s="1">
        <f t="shared" si="1"/>
        <v>95</v>
      </c>
      <c r="DZ3" s="87">
        <f t="shared" si="1"/>
        <v>96</v>
      </c>
      <c r="EA3" s="86">
        <f t="shared" si="1"/>
        <v>97</v>
      </c>
      <c r="EB3" s="1">
        <f t="shared" si="1"/>
        <v>98</v>
      </c>
      <c r="EC3" s="1">
        <f t="shared" si="1"/>
        <v>99</v>
      </c>
      <c r="ED3" s="1">
        <f t="shared" si="1"/>
        <v>100</v>
      </c>
      <c r="EE3" s="1">
        <f t="shared" si="1"/>
        <v>101</v>
      </c>
      <c r="EF3" s="1">
        <f t="shared" si="1"/>
        <v>102</v>
      </c>
      <c r="EG3" s="87">
        <f t="shared" si="1"/>
        <v>103</v>
      </c>
      <c r="EH3" s="86">
        <f t="shared" si="1"/>
        <v>104</v>
      </c>
      <c r="EI3" s="1">
        <f t="shared" si="1"/>
        <v>105</v>
      </c>
      <c r="EJ3" s="1">
        <f t="shared" si="1"/>
        <v>106</v>
      </c>
      <c r="EK3" s="1">
        <f t="shared" si="1"/>
        <v>107</v>
      </c>
      <c r="EL3" s="1">
        <f t="shared" si="1"/>
        <v>108</v>
      </c>
      <c r="EM3" s="1">
        <f t="shared" si="1"/>
        <v>109</v>
      </c>
      <c r="EN3" s="87">
        <f t="shared" si="1"/>
        <v>110</v>
      </c>
      <c r="EO3" s="86">
        <f t="shared" si="1"/>
        <v>111</v>
      </c>
      <c r="EP3" s="1">
        <f t="shared" si="1"/>
        <v>112</v>
      </c>
      <c r="EQ3" s="1">
        <f t="shared" si="1"/>
        <v>113</v>
      </c>
      <c r="ER3" s="1">
        <f t="shared" si="1"/>
        <v>114</v>
      </c>
      <c r="ES3" s="1">
        <f t="shared" si="1"/>
        <v>115</v>
      </c>
      <c r="ET3" s="1">
        <f t="shared" si="1"/>
        <v>116</v>
      </c>
      <c r="EU3" s="87">
        <f t="shared" si="1"/>
        <v>117</v>
      </c>
      <c r="EV3" s="86">
        <f t="shared" si="1"/>
        <v>118</v>
      </c>
      <c r="EW3" s="1">
        <f t="shared" si="1"/>
        <v>119</v>
      </c>
      <c r="EX3" s="1">
        <f t="shared" si="1"/>
        <v>120</v>
      </c>
      <c r="EY3" s="1">
        <f t="shared" si="1"/>
        <v>121</v>
      </c>
      <c r="EZ3" s="1">
        <f t="shared" si="1"/>
        <v>122</v>
      </c>
      <c r="FA3" s="1">
        <f t="shared" si="1"/>
        <v>123</v>
      </c>
      <c r="FB3" s="87">
        <f t="shared" si="1"/>
        <v>124</v>
      </c>
      <c r="FC3" s="86">
        <f t="shared" si="1"/>
        <v>125</v>
      </c>
      <c r="FD3" s="1">
        <f t="shared" si="1"/>
        <v>126</v>
      </c>
      <c r="FE3" s="1">
        <f t="shared" si="1"/>
        <v>127</v>
      </c>
      <c r="FF3" s="1">
        <f t="shared" si="1"/>
        <v>128</v>
      </c>
      <c r="FG3" s="1">
        <f t="shared" si="1"/>
        <v>129</v>
      </c>
      <c r="FH3" s="1">
        <f t="shared" si="1"/>
        <v>130</v>
      </c>
      <c r="FI3" s="87">
        <f t="shared" ref="FI3:HM3" si="2">FH3+1</f>
        <v>131</v>
      </c>
      <c r="FJ3" s="86">
        <f t="shared" si="2"/>
        <v>132</v>
      </c>
      <c r="FK3" s="1">
        <f t="shared" si="2"/>
        <v>133</v>
      </c>
      <c r="FL3" s="1">
        <f t="shared" si="2"/>
        <v>134</v>
      </c>
      <c r="FM3" s="1">
        <f t="shared" si="2"/>
        <v>135</v>
      </c>
      <c r="FN3" s="1">
        <f t="shared" si="2"/>
        <v>136</v>
      </c>
      <c r="FO3" s="1">
        <f t="shared" si="2"/>
        <v>137</v>
      </c>
      <c r="FP3" s="87">
        <f t="shared" si="2"/>
        <v>138</v>
      </c>
      <c r="FQ3" s="86">
        <f t="shared" si="2"/>
        <v>139</v>
      </c>
      <c r="FR3" s="1">
        <f t="shared" si="2"/>
        <v>140</v>
      </c>
      <c r="FS3" s="1">
        <f t="shared" si="2"/>
        <v>141</v>
      </c>
      <c r="FT3" s="1">
        <f t="shared" si="2"/>
        <v>142</v>
      </c>
      <c r="FU3" s="1">
        <f t="shared" si="2"/>
        <v>143</v>
      </c>
      <c r="FV3" s="1">
        <f t="shared" si="2"/>
        <v>144</v>
      </c>
      <c r="FW3" s="87">
        <f t="shared" si="2"/>
        <v>145</v>
      </c>
      <c r="FX3" s="86">
        <f t="shared" si="2"/>
        <v>146</v>
      </c>
      <c r="FY3" s="1">
        <f t="shared" si="2"/>
        <v>147</v>
      </c>
      <c r="FZ3" s="1">
        <f t="shared" si="2"/>
        <v>148</v>
      </c>
      <c r="GA3" s="1">
        <f t="shared" si="2"/>
        <v>149</v>
      </c>
      <c r="GB3" s="1">
        <f t="shared" si="2"/>
        <v>150</v>
      </c>
      <c r="GC3" s="1">
        <f t="shared" si="2"/>
        <v>151</v>
      </c>
      <c r="GD3" s="87">
        <f t="shared" si="2"/>
        <v>152</v>
      </c>
      <c r="GE3" s="86">
        <f t="shared" si="2"/>
        <v>153</v>
      </c>
      <c r="GF3" s="1">
        <f t="shared" si="2"/>
        <v>154</v>
      </c>
      <c r="GG3" s="1">
        <f t="shared" si="2"/>
        <v>155</v>
      </c>
      <c r="GH3" s="1">
        <f t="shared" si="2"/>
        <v>156</v>
      </c>
      <c r="GI3" s="1">
        <f t="shared" si="2"/>
        <v>157</v>
      </c>
      <c r="GJ3" s="1">
        <f t="shared" si="2"/>
        <v>158</v>
      </c>
      <c r="GK3" s="87">
        <f t="shared" si="2"/>
        <v>159</v>
      </c>
      <c r="GL3" s="86">
        <f t="shared" si="2"/>
        <v>160</v>
      </c>
      <c r="GM3" s="1">
        <f t="shared" si="2"/>
        <v>161</v>
      </c>
      <c r="GN3" s="1">
        <f t="shared" si="2"/>
        <v>162</v>
      </c>
      <c r="GO3" s="1">
        <f t="shared" si="2"/>
        <v>163</v>
      </c>
      <c r="GP3" s="1">
        <f t="shared" si="2"/>
        <v>164</v>
      </c>
      <c r="GQ3" s="1">
        <f t="shared" si="2"/>
        <v>165</v>
      </c>
      <c r="GR3" s="87">
        <f t="shared" si="2"/>
        <v>166</v>
      </c>
      <c r="GS3" s="86">
        <f t="shared" si="2"/>
        <v>167</v>
      </c>
      <c r="GT3" s="1">
        <f t="shared" si="2"/>
        <v>168</v>
      </c>
      <c r="GU3" s="1">
        <f t="shared" si="2"/>
        <v>169</v>
      </c>
      <c r="GV3" s="1">
        <f t="shared" si="2"/>
        <v>170</v>
      </c>
      <c r="GW3" s="1">
        <f t="shared" si="2"/>
        <v>171</v>
      </c>
      <c r="GX3" s="1">
        <f t="shared" si="2"/>
        <v>172</v>
      </c>
      <c r="GY3" s="87">
        <f t="shared" si="2"/>
        <v>173</v>
      </c>
      <c r="GZ3" s="86">
        <f t="shared" si="2"/>
        <v>174</v>
      </c>
      <c r="HA3" s="1">
        <f t="shared" si="2"/>
        <v>175</v>
      </c>
      <c r="HB3" s="1">
        <f t="shared" si="2"/>
        <v>176</v>
      </c>
      <c r="HC3" s="1">
        <f t="shared" si="2"/>
        <v>177</v>
      </c>
      <c r="HD3" s="1">
        <f t="shared" si="2"/>
        <v>178</v>
      </c>
      <c r="HE3" s="1">
        <f t="shared" si="2"/>
        <v>179</v>
      </c>
      <c r="HF3" s="87">
        <f t="shared" si="2"/>
        <v>180</v>
      </c>
      <c r="HG3" s="86">
        <f t="shared" si="2"/>
        <v>181</v>
      </c>
      <c r="HH3" s="1">
        <f t="shared" si="2"/>
        <v>182</v>
      </c>
      <c r="HI3" s="1">
        <f t="shared" si="2"/>
        <v>183</v>
      </c>
      <c r="HJ3" s="1">
        <f t="shared" si="2"/>
        <v>184</v>
      </c>
      <c r="HK3" s="1">
        <f t="shared" si="2"/>
        <v>185</v>
      </c>
      <c r="HL3" s="1">
        <f t="shared" si="2"/>
        <v>186</v>
      </c>
      <c r="HM3" s="87">
        <f t="shared" si="2"/>
        <v>187</v>
      </c>
    </row>
    <row r="4" spans="1:223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AI4" s="80"/>
      <c r="AN4" s="371" t="s">
        <v>189</v>
      </c>
      <c r="AO4" s="373" t="s">
        <v>191</v>
      </c>
      <c r="AP4" s="373" t="s">
        <v>192</v>
      </c>
      <c r="AQ4" s="373" t="s">
        <v>193</v>
      </c>
      <c r="AR4" s="373" t="s">
        <v>194</v>
      </c>
      <c r="AS4" s="373" t="s">
        <v>13</v>
      </c>
      <c r="AT4" s="387" t="s">
        <v>14</v>
      </c>
      <c r="AU4" s="371" t="s">
        <v>189</v>
      </c>
      <c r="AV4" s="373" t="s">
        <v>191</v>
      </c>
      <c r="AW4" s="373" t="s">
        <v>192</v>
      </c>
      <c r="AX4" s="373" t="s">
        <v>193</v>
      </c>
      <c r="AY4" s="373" t="s">
        <v>194</v>
      </c>
      <c r="AZ4" s="373" t="s">
        <v>13</v>
      </c>
      <c r="BA4" s="387" t="s">
        <v>14</v>
      </c>
      <c r="BB4" s="371" t="s">
        <v>189</v>
      </c>
      <c r="BC4" s="373" t="s">
        <v>191</v>
      </c>
      <c r="BD4" s="373" t="s">
        <v>192</v>
      </c>
      <c r="BE4" s="373" t="s">
        <v>193</v>
      </c>
      <c r="BF4" s="373" t="s">
        <v>194</v>
      </c>
      <c r="BG4" s="373" t="s">
        <v>13</v>
      </c>
      <c r="BH4" s="387" t="s">
        <v>14</v>
      </c>
      <c r="BI4" s="371" t="s">
        <v>189</v>
      </c>
      <c r="BJ4" s="373" t="s">
        <v>191</v>
      </c>
      <c r="BK4" s="373" t="s">
        <v>192</v>
      </c>
      <c r="BL4" s="373" t="s">
        <v>193</v>
      </c>
      <c r="BM4" s="373" t="s">
        <v>194</v>
      </c>
      <c r="BN4" s="373" t="s">
        <v>13</v>
      </c>
      <c r="BO4" s="387" t="s">
        <v>14</v>
      </c>
      <c r="BP4" s="371" t="s">
        <v>189</v>
      </c>
      <c r="BQ4" s="373" t="s">
        <v>191</v>
      </c>
      <c r="BR4" s="373" t="s">
        <v>192</v>
      </c>
      <c r="BS4" s="373" t="s">
        <v>193</v>
      </c>
      <c r="BT4" s="373" t="s">
        <v>194</v>
      </c>
      <c r="BU4" s="373" t="s">
        <v>13</v>
      </c>
      <c r="BV4" s="387" t="s">
        <v>14</v>
      </c>
      <c r="BW4" s="371" t="s">
        <v>189</v>
      </c>
      <c r="BX4" s="373" t="s">
        <v>191</v>
      </c>
      <c r="BY4" s="373" t="s">
        <v>192</v>
      </c>
      <c r="BZ4" s="373" t="s">
        <v>193</v>
      </c>
      <c r="CA4" s="373" t="s">
        <v>194</v>
      </c>
      <c r="CB4" s="373" t="s">
        <v>13</v>
      </c>
      <c r="CC4" s="387" t="s">
        <v>14</v>
      </c>
      <c r="CD4" s="371" t="s">
        <v>189</v>
      </c>
      <c r="CE4" s="373" t="s">
        <v>191</v>
      </c>
      <c r="CF4" s="373" t="s">
        <v>192</v>
      </c>
      <c r="CG4" s="373" t="s">
        <v>193</v>
      </c>
      <c r="CH4" s="373" t="s">
        <v>194</v>
      </c>
      <c r="CI4" s="373" t="s">
        <v>13</v>
      </c>
      <c r="CJ4" s="387" t="s">
        <v>14</v>
      </c>
      <c r="CK4" s="371" t="s">
        <v>189</v>
      </c>
      <c r="CL4" s="373" t="s">
        <v>191</v>
      </c>
      <c r="CM4" s="373" t="s">
        <v>192</v>
      </c>
      <c r="CN4" s="373" t="s">
        <v>193</v>
      </c>
      <c r="CO4" s="373" t="s">
        <v>194</v>
      </c>
      <c r="CP4" s="373" t="s">
        <v>13</v>
      </c>
      <c r="CQ4" s="387" t="s">
        <v>14</v>
      </c>
      <c r="CR4" s="371" t="s">
        <v>189</v>
      </c>
      <c r="CS4" s="373" t="s">
        <v>191</v>
      </c>
      <c r="CT4" s="373" t="s">
        <v>192</v>
      </c>
      <c r="CU4" s="373" t="s">
        <v>193</v>
      </c>
      <c r="CV4" s="373" t="s">
        <v>194</v>
      </c>
      <c r="CW4" s="373" t="s">
        <v>13</v>
      </c>
      <c r="CX4" s="387" t="s">
        <v>14</v>
      </c>
      <c r="CY4" s="371" t="s">
        <v>189</v>
      </c>
      <c r="CZ4" s="373" t="s">
        <v>191</v>
      </c>
      <c r="DA4" s="373" t="s">
        <v>192</v>
      </c>
      <c r="DB4" s="373" t="s">
        <v>193</v>
      </c>
      <c r="DC4" s="373" t="s">
        <v>194</v>
      </c>
      <c r="DD4" s="373" t="s">
        <v>13</v>
      </c>
      <c r="DE4" s="387" t="s">
        <v>14</v>
      </c>
      <c r="DF4" s="371" t="s">
        <v>189</v>
      </c>
      <c r="DG4" s="373" t="s">
        <v>191</v>
      </c>
      <c r="DH4" s="373" t="s">
        <v>192</v>
      </c>
      <c r="DI4" s="373" t="s">
        <v>193</v>
      </c>
      <c r="DJ4" s="373" t="s">
        <v>194</v>
      </c>
      <c r="DK4" s="373" t="s">
        <v>13</v>
      </c>
      <c r="DL4" s="387" t="s">
        <v>14</v>
      </c>
      <c r="DM4" s="371" t="s">
        <v>189</v>
      </c>
      <c r="DN4" s="373" t="s">
        <v>191</v>
      </c>
      <c r="DO4" s="373" t="s">
        <v>192</v>
      </c>
      <c r="DP4" s="373" t="s">
        <v>193</v>
      </c>
      <c r="DQ4" s="373" t="s">
        <v>194</v>
      </c>
      <c r="DR4" s="373" t="s">
        <v>13</v>
      </c>
      <c r="DS4" s="387" t="s">
        <v>14</v>
      </c>
      <c r="DT4" s="371" t="s">
        <v>189</v>
      </c>
      <c r="DU4" s="373" t="s">
        <v>191</v>
      </c>
      <c r="DV4" s="373" t="s">
        <v>192</v>
      </c>
      <c r="DW4" s="373" t="s">
        <v>193</v>
      </c>
      <c r="DX4" s="373" t="s">
        <v>194</v>
      </c>
      <c r="DY4" s="373" t="s">
        <v>13</v>
      </c>
      <c r="DZ4" s="387" t="s">
        <v>14</v>
      </c>
      <c r="EA4" s="371" t="s">
        <v>189</v>
      </c>
      <c r="EB4" s="373" t="s">
        <v>191</v>
      </c>
      <c r="EC4" s="373" t="s">
        <v>192</v>
      </c>
      <c r="ED4" s="373" t="s">
        <v>193</v>
      </c>
      <c r="EE4" s="373" t="s">
        <v>194</v>
      </c>
      <c r="EF4" s="373" t="s">
        <v>13</v>
      </c>
      <c r="EG4" s="387" t="s">
        <v>14</v>
      </c>
      <c r="EH4" s="371" t="s">
        <v>189</v>
      </c>
      <c r="EI4" s="373" t="s">
        <v>191</v>
      </c>
      <c r="EJ4" s="373" t="s">
        <v>192</v>
      </c>
      <c r="EK4" s="373" t="s">
        <v>193</v>
      </c>
      <c r="EL4" s="373" t="s">
        <v>194</v>
      </c>
      <c r="EM4" s="373" t="s">
        <v>13</v>
      </c>
      <c r="EN4" s="387" t="s">
        <v>14</v>
      </c>
      <c r="EO4" s="371" t="s">
        <v>189</v>
      </c>
      <c r="EP4" s="373" t="s">
        <v>191</v>
      </c>
      <c r="EQ4" s="373" t="s">
        <v>192</v>
      </c>
      <c r="ER4" s="373" t="s">
        <v>193</v>
      </c>
      <c r="ES4" s="373" t="s">
        <v>194</v>
      </c>
      <c r="ET4" s="373" t="s">
        <v>13</v>
      </c>
      <c r="EU4" s="387" t="s">
        <v>14</v>
      </c>
      <c r="EV4" s="371" t="s">
        <v>189</v>
      </c>
      <c r="EW4" s="373" t="s">
        <v>191</v>
      </c>
      <c r="EX4" s="373" t="s">
        <v>192</v>
      </c>
      <c r="EY4" s="373" t="s">
        <v>193</v>
      </c>
      <c r="EZ4" s="373" t="s">
        <v>194</v>
      </c>
      <c r="FA4" s="373" t="s">
        <v>13</v>
      </c>
      <c r="FB4" s="387" t="s">
        <v>14</v>
      </c>
      <c r="FC4" s="371" t="s">
        <v>189</v>
      </c>
      <c r="FD4" s="373" t="s">
        <v>191</v>
      </c>
      <c r="FE4" s="373" t="s">
        <v>192</v>
      </c>
      <c r="FF4" s="373" t="s">
        <v>193</v>
      </c>
      <c r="FG4" s="373" t="s">
        <v>194</v>
      </c>
      <c r="FH4" s="373" t="s">
        <v>13</v>
      </c>
      <c r="FI4" s="387" t="s">
        <v>14</v>
      </c>
      <c r="FJ4" s="371" t="s">
        <v>189</v>
      </c>
      <c r="FK4" s="373" t="s">
        <v>191</v>
      </c>
      <c r="FL4" s="373" t="s">
        <v>192</v>
      </c>
      <c r="FM4" s="373" t="s">
        <v>193</v>
      </c>
      <c r="FN4" s="373" t="s">
        <v>194</v>
      </c>
      <c r="FO4" s="373" t="s">
        <v>13</v>
      </c>
      <c r="FP4" s="387" t="s">
        <v>14</v>
      </c>
      <c r="FQ4" s="371" t="s">
        <v>189</v>
      </c>
      <c r="FR4" s="373" t="s">
        <v>191</v>
      </c>
      <c r="FS4" s="373" t="s">
        <v>192</v>
      </c>
      <c r="FT4" s="373" t="s">
        <v>193</v>
      </c>
      <c r="FU4" s="373" t="s">
        <v>194</v>
      </c>
      <c r="FV4" s="373" t="s">
        <v>13</v>
      </c>
      <c r="FW4" s="387" t="s">
        <v>14</v>
      </c>
      <c r="FX4" s="371" t="s">
        <v>189</v>
      </c>
      <c r="FY4" s="373" t="s">
        <v>191</v>
      </c>
      <c r="FZ4" s="373" t="s">
        <v>192</v>
      </c>
      <c r="GA4" s="373" t="s">
        <v>193</v>
      </c>
      <c r="GB4" s="373" t="s">
        <v>194</v>
      </c>
      <c r="GC4" s="373" t="s">
        <v>13</v>
      </c>
      <c r="GD4" s="387" t="s">
        <v>14</v>
      </c>
      <c r="GE4" s="371" t="s">
        <v>189</v>
      </c>
      <c r="GF4" s="373" t="s">
        <v>191</v>
      </c>
      <c r="GG4" s="373" t="s">
        <v>192</v>
      </c>
      <c r="GH4" s="373" t="s">
        <v>193</v>
      </c>
      <c r="GI4" s="373" t="s">
        <v>194</v>
      </c>
      <c r="GJ4" s="373" t="s">
        <v>13</v>
      </c>
      <c r="GK4" s="387" t="s">
        <v>14</v>
      </c>
      <c r="GL4" s="371" t="s">
        <v>189</v>
      </c>
      <c r="GM4" s="373" t="s">
        <v>191</v>
      </c>
      <c r="GN4" s="373" t="s">
        <v>192</v>
      </c>
      <c r="GO4" s="373" t="s">
        <v>193</v>
      </c>
      <c r="GP4" s="373" t="s">
        <v>194</v>
      </c>
      <c r="GQ4" s="373" t="s">
        <v>13</v>
      </c>
      <c r="GR4" s="387" t="s">
        <v>14</v>
      </c>
      <c r="GS4" s="371" t="s">
        <v>189</v>
      </c>
      <c r="GT4" s="373" t="s">
        <v>191</v>
      </c>
      <c r="GU4" s="373" t="s">
        <v>192</v>
      </c>
      <c r="GV4" s="373" t="s">
        <v>193</v>
      </c>
      <c r="GW4" s="373" t="s">
        <v>194</v>
      </c>
      <c r="GX4" s="373" t="s">
        <v>13</v>
      </c>
      <c r="GY4" s="387" t="s">
        <v>14</v>
      </c>
      <c r="GZ4" s="371" t="s">
        <v>189</v>
      </c>
      <c r="HA4" s="373" t="s">
        <v>191</v>
      </c>
      <c r="HB4" s="373" t="s">
        <v>192</v>
      </c>
      <c r="HC4" s="373" t="s">
        <v>193</v>
      </c>
      <c r="HD4" s="373" t="s">
        <v>194</v>
      </c>
      <c r="HE4" s="373" t="s">
        <v>13</v>
      </c>
      <c r="HF4" s="387" t="s">
        <v>14</v>
      </c>
      <c r="HG4" s="371" t="s">
        <v>189</v>
      </c>
      <c r="HH4" s="373" t="s">
        <v>191</v>
      </c>
      <c r="HI4" s="373" t="s">
        <v>192</v>
      </c>
      <c r="HJ4" s="373" t="s">
        <v>193</v>
      </c>
      <c r="HK4" s="373" t="s">
        <v>194</v>
      </c>
      <c r="HL4" s="373" t="s">
        <v>13</v>
      </c>
      <c r="HM4" s="387" t="s">
        <v>14</v>
      </c>
    </row>
    <row r="5" spans="1:223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AN5" s="371"/>
      <c r="AO5" s="373"/>
      <c r="AP5" s="373"/>
      <c r="AQ5" s="373"/>
      <c r="AR5" s="373"/>
      <c r="AS5" s="373"/>
      <c r="AT5" s="387"/>
      <c r="AU5" s="371"/>
      <c r="AV5" s="373"/>
      <c r="AW5" s="373"/>
      <c r="AX5" s="373"/>
      <c r="AY5" s="373"/>
      <c r="AZ5" s="373"/>
      <c r="BA5" s="387"/>
      <c r="BB5" s="371"/>
      <c r="BC5" s="373"/>
      <c r="BD5" s="373"/>
      <c r="BE5" s="373"/>
      <c r="BF5" s="373"/>
      <c r="BG5" s="373"/>
      <c r="BH5" s="387"/>
      <c r="BI5" s="371"/>
      <c r="BJ5" s="373"/>
      <c r="BK5" s="373"/>
      <c r="BL5" s="373"/>
      <c r="BM5" s="373"/>
      <c r="BN5" s="373"/>
      <c r="BO5" s="387"/>
      <c r="BP5" s="371"/>
      <c r="BQ5" s="373"/>
      <c r="BR5" s="373"/>
      <c r="BS5" s="373"/>
      <c r="BT5" s="373"/>
      <c r="BU5" s="373"/>
      <c r="BV5" s="387"/>
      <c r="BW5" s="371"/>
      <c r="BX5" s="373"/>
      <c r="BY5" s="373"/>
      <c r="BZ5" s="373"/>
      <c r="CA5" s="373"/>
      <c r="CB5" s="373"/>
      <c r="CC5" s="387"/>
      <c r="CD5" s="371"/>
      <c r="CE5" s="373"/>
      <c r="CF5" s="373"/>
      <c r="CG5" s="373"/>
      <c r="CH5" s="373"/>
      <c r="CI5" s="373"/>
      <c r="CJ5" s="387"/>
      <c r="CK5" s="371"/>
      <c r="CL5" s="373"/>
      <c r="CM5" s="373"/>
      <c r="CN5" s="373"/>
      <c r="CO5" s="373"/>
      <c r="CP5" s="373"/>
      <c r="CQ5" s="387"/>
      <c r="CR5" s="371"/>
      <c r="CS5" s="373"/>
      <c r="CT5" s="373"/>
      <c r="CU5" s="373"/>
      <c r="CV5" s="373"/>
      <c r="CW5" s="373"/>
      <c r="CX5" s="387"/>
      <c r="CY5" s="371"/>
      <c r="CZ5" s="373"/>
      <c r="DA5" s="373"/>
      <c r="DB5" s="373"/>
      <c r="DC5" s="373"/>
      <c r="DD5" s="373"/>
      <c r="DE5" s="387"/>
      <c r="DF5" s="371"/>
      <c r="DG5" s="373"/>
      <c r="DH5" s="373"/>
      <c r="DI5" s="373"/>
      <c r="DJ5" s="373"/>
      <c r="DK5" s="373"/>
      <c r="DL5" s="387"/>
      <c r="DM5" s="371"/>
      <c r="DN5" s="373"/>
      <c r="DO5" s="373"/>
      <c r="DP5" s="373"/>
      <c r="DQ5" s="373"/>
      <c r="DR5" s="373"/>
      <c r="DS5" s="387"/>
      <c r="DT5" s="371"/>
      <c r="DU5" s="373"/>
      <c r="DV5" s="373"/>
      <c r="DW5" s="373"/>
      <c r="DX5" s="373"/>
      <c r="DY5" s="373"/>
      <c r="DZ5" s="387"/>
      <c r="EA5" s="371"/>
      <c r="EB5" s="373"/>
      <c r="EC5" s="373"/>
      <c r="ED5" s="373"/>
      <c r="EE5" s="373"/>
      <c r="EF5" s="373"/>
      <c r="EG5" s="387"/>
      <c r="EH5" s="371"/>
      <c r="EI5" s="373"/>
      <c r="EJ5" s="373"/>
      <c r="EK5" s="373"/>
      <c r="EL5" s="373"/>
      <c r="EM5" s="373"/>
      <c r="EN5" s="387"/>
      <c r="EO5" s="371"/>
      <c r="EP5" s="373"/>
      <c r="EQ5" s="373"/>
      <c r="ER5" s="373"/>
      <c r="ES5" s="373"/>
      <c r="ET5" s="373"/>
      <c r="EU5" s="387"/>
      <c r="EV5" s="371"/>
      <c r="EW5" s="373"/>
      <c r="EX5" s="373"/>
      <c r="EY5" s="373"/>
      <c r="EZ5" s="373"/>
      <c r="FA5" s="373"/>
      <c r="FB5" s="387"/>
      <c r="FC5" s="371"/>
      <c r="FD5" s="373"/>
      <c r="FE5" s="373"/>
      <c r="FF5" s="373"/>
      <c r="FG5" s="373"/>
      <c r="FH5" s="373"/>
      <c r="FI5" s="387"/>
      <c r="FJ5" s="371"/>
      <c r="FK5" s="373"/>
      <c r="FL5" s="373"/>
      <c r="FM5" s="373"/>
      <c r="FN5" s="373"/>
      <c r="FO5" s="373"/>
      <c r="FP5" s="387"/>
      <c r="FQ5" s="371"/>
      <c r="FR5" s="373"/>
      <c r="FS5" s="373"/>
      <c r="FT5" s="373"/>
      <c r="FU5" s="373"/>
      <c r="FV5" s="373"/>
      <c r="FW5" s="387"/>
      <c r="FX5" s="371"/>
      <c r="FY5" s="373"/>
      <c r="FZ5" s="373"/>
      <c r="GA5" s="373"/>
      <c r="GB5" s="373"/>
      <c r="GC5" s="373"/>
      <c r="GD5" s="387"/>
      <c r="GE5" s="371"/>
      <c r="GF5" s="373"/>
      <c r="GG5" s="373"/>
      <c r="GH5" s="373"/>
      <c r="GI5" s="373"/>
      <c r="GJ5" s="373"/>
      <c r="GK5" s="387"/>
      <c r="GL5" s="371"/>
      <c r="GM5" s="373"/>
      <c r="GN5" s="373"/>
      <c r="GO5" s="373"/>
      <c r="GP5" s="373"/>
      <c r="GQ5" s="373"/>
      <c r="GR5" s="387"/>
      <c r="GS5" s="371"/>
      <c r="GT5" s="373"/>
      <c r="GU5" s="373"/>
      <c r="GV5" s="373"/>
      <c r="GW5" s="373"/>
      <c r="GX5" s="373"/>
      <c r="GY5" s="387"/>
      <c r="GZ5" s="371"/>
      <c r="HA5" s="373"/>
      <c r="HB5" s="373"/>
      <c r="HC5" s="373"/>
      <c r="HD5" s="373"/>
      <c r="HE5" s="373"/>
      <c r="HF5" s="387"/>
      <c r="HG5" s="371"/>
      <c r="HH5" s="373"/>
      <c r="HI5" s="373"/>
      <c r="HJ5" s="373"/>
      <c r="HK5" s="373"/>
      <c r="HL5" s="373"/>
      <c r="HM5" s="387"/>
    </row>
    <row r="6" spans="1:223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AN6" s="372"/>
      <c r="AO6" s="374"/>
      <c r="AP6" s="374"/>
      <c r="AQ6" s="374"/>
      <c r="AR6" s="374"/>
      <c r="AS6" s="374"/>
      <c r="AT6" s="388"/>
      <c r="AU6" s="372"/>
      <c r="AV6" s="374"/>
      <c r="AW6" s="374"/>
      <c r="AX6" s="374"/>
      <c r="AY6" s="374"/>
      <c r="AZ6" s="374"/>
      <c r="BA6" s="388"/>
      <c r="BB6" s="372"/>
      <c r="BC6" s="374"/>
      <c r="BD6" s="374"/>
      <c r="BE6" s="374"/>
      <c r="BF6" s="374"/>
      <c r="BG6" s="374"/>
      <c r="BH6" s="388"/>
      <c r="BI6" s="372"/>
      <c r="BJ6" s="374"/>
      <c r="BK6" s="374"/>
      <c r="BL6" s="374"/>
      <c r="BM6" s="374"/>
      <c r="BN6" s="374"/>
      <c r="BO6" s="388"/>
      <c r="BP6" s="372"/>
      <c r="BQ6" s="374"/>
      <c r="BR6" s="374"/>
      <c r="BS6" s="374"/>
      <c r="BT6" s="374"/>
      <c r="BU6" s="374"/>
      <c r="BV6" s="388"/>
      <c r="BW6" s="372"/>
      <c r="BX6" s="374"/>
      <c r="BY6" s="374"/>
      <c r="BZ6" s="374"/>
      <c r="CA6" s="374"/>
      <c r="CB6" s="374"/>
      <c r="CC6" s="388"/>
      <c r="CD6" s="372"/>
      <c r="CE6" s="374"/>
      <c r="CF6" s="374"/>
      <c r="CG6" s="374"/>
      <c r="CH6" s="374"/>
      <c r="CI6" s="374"/>
      <c r="CJ6" s="388"/>
      <c r="CK6" s="372"/>
      <c r="CL6" s="374"/>
      <c r="CM6" s="374"/>
      <c r="CN6" s="374"/>
      <c r="CO6" s="374"/>
      <c r="CP6" s="374"/>
      <c r="CQ6" s="388"/>
      <c r="CR6" s="372"/>
      <c r="CS6" s="374"/>
      <c r="CT6" s="374"/>
      <c r="CU6" s="374"/>
      <c r="CV6" s="374"/>
      <c r="CW6" s="374"/>
      <c r="CX6" s="388"/>
      <c r="CY6" s="372"/>
      <c r="CZ6" s="374"/>
      <c r="DA6" s="374"/>
      <c r="DB6" s="374"/>
      <c r="DC6" s="374"/>
      <c r="DD6" s="374"/>
      <c r="DE6" s="388"/>
      <c r="DF6" s="372"/>
      <c r="DG6" s="374"/>
      <c r="DH6" s="374"/>
      <c r="DI6" s="374"/>
      <c r="DJ6" s="374"/>
      <c r="DK6" s="374"/>
      <c r="DL6" s="388"/>
      <c r="DM6" s="372"/>
      <c r="DN6" s="374"/>
      <c r="DO6" s="374"/>
      <c r="DP6" s="374"/>
      <c r="DQ6" s="374"/>
      <c r="DR6" s="374"/>
      <c r="DS6" s="388"/>
      <c r="DT6" s="372"/>
      <c r="DU6" s="374"/>
      <c r="DV6" s="374"/>
      <c r="DW6" s="374"/>
      <c r="DX6" s="374"/>
      <c r="DY6" s="374"/>
      <c r="DZ6" s="388"/>
      <c r="EA6" s="372"/>
      <c r="EB6" s="374"/>
      <c r="EC6" s="374"/>
      <c r="ED6" s="374"/>
      <c r="EE6" s="374"/>
      <c r="EF6" s="374"/>
      <c r="EG6" s="388"/>
      <c r="EH6" s="372"/>
      <c r="EI6" s="374"/>
      <c r="EJ6" s="374"/>
      <c r="EK6" s="374"/>
      <c r="EL6" s="374"/>
      <c r="EM6" s="374"/>
      <c r="EN6" s="388"/>
      <c r="EO6" s="372"/>
      <c r="EP6" s="374"/>
      <c r="EQ6" s="374"/>
      <c r="ER6" s="374"/>
      <c r="ES6" s="374"/>
      <c r="ET6" s="374"/>
      <c r="EU6" s="388"/>
      <c r="EV6" s="372"/>
      <c r="EW6" s="374"/>
      <c r="EX6" s="374"/>
      <c r="EY6" s="374"/>
      <c r="EZ6" s="374"/>
      <c r="FA6" s="374"/>
      <c r="FB6" s="388"/>
      <c r="FC6" s="372"/>
      <c r="FD6" s="374"/>
      <c r="FE6" s="374"/>
      <c r="FF6" s="374"/>
      <c r="FG6" s="374"/>
      <c r="FH6" s="374"/>
      <c r="FI6" s="388"/>
      <c r="FJ6" s="372"/>
      <c r="FK6" s="374"/>
      <c r="FL6" s="374"/>
      <c r="FM6" s="374"/>
      <c r="FN6" s="374"/>
      <c r="FO6" s="374"/>
      <c r="FP6" s="388"/>
      <c r="FQ6" s="372"/>
      <c r="FR6" s="374"/>
      <c r="FS6" s="374"/>
      <c r="FT6" s="374"/>
      <c r="FU6" s="374"/>
      <c r="FV6" s="374"/>
      <c r="FW6" s="388"/>
      <c r="FX6" s="372"/>
      <c r="FY6" s="374"/>
      <c r="FZ6" s="374"/>
      <c r="GA6" s="374"/>
      <c r="GB6" s="374"/>
      <c r="GC6" s="374"/>
      <c r="GD6" s="388"/>
      <c r="GE6" s="372"/>
      <c r="GF6" s="374"/>
      <c r="GG6" s="374"/>
      <c r="GH6" s="374"/>
      <c r="GI6" s="374"/>
      <c r="GJ6" s="374"/>
      <c r="GK6" s="388"/>
      <c r="GL6" s="372"/>
      <c r="GM6" s="374"/>
      <c r="GN6" s="374"/>
      <c r="GO6" s="374"/>
      <c r="GP6" s="374"/>
      <c r="GQ6" s="374"/>
      <c r="GR6" s="388"/>
      <c r="GS6" s="372"/>
      <c r="GT6" s="374"/>
      <c r="GU6" s="374"/>
      <c r="GV6" s="374"/>
      <c r="GW6" s="374"/>
      <c r="GX6" s="374"/>
      <c r="GY6" s="388"/>
      <c r="GZ6" s="372"/>
      <c r="HA6" s="374"/>
      <c r="HB6" s="374"/>
      <c r="HC6" s="374"/>
      <c r="HD6" s="374"/>
      <c r="HE6" s="374"/>
      <c r="HF6" s="388"/>
      <c r="HG6" s="372"/>
      <c r="HH6" s="374"/>
      <c r="HI6" s="374"/>
      <c r="HJ6" s="374"/>
      <c r="HK6" s="374"/>
      <c r="HL6" s="374"/>
      <c r="HM6" s="388"/>
    </row>
    <row r="7" spans="1:223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AI7" s="80">
        <v>262</v>
      </c>
      <c r="AM7" s="67">
        <f>MATCH("SUBTOTAL SALIDA DE ALMACEN",15:15,0)-1</f>
        <v>32</v>
      </c>
      <c r="AN7" s="1"/>
      <c r="AO7" s="1"/>
      <c r="AP7" s="1"/>
      <c r="AQ7" s="1"/>
      <c r="AR7" s="1">
        <f>IFERROR(VLOOKUP(AN1,$B$16:$AH$25,MATCH("SUBTOTAL SALIDA DE ALMACEN",15:15,0)-1,FALSE),0)</f>
        <v>0</v>
      </c>
      <c r="AS7" s="1"/>
      <c r="AT7" s="1"/>
      <c r="AU7" s="1"/>
      <c r="AV7" s="1"/>
      <c r="AW7" s="1"/>
      <c r="AX7" s="1"/>
      <c r="AY7" s="1">
        <f>IFERROR(VLOOKUP(AU1,$B$16:$AH$25,MATCH("SUBTOTAL SALIDA DE ALMACEN",15:15,0)-1,FALSE),0)</f>
        <v>0</v>
      </c>
      <c r="AZ7" s="1"/>
      <c r="BA7" s="1"/>
      <c r="BB7" s="1"/>
      <c r="BC7" s="1"/>
      <c r="BD7" s="1"/>
      <c r="BE7" s="1"/>
      <c r="BF7" s="1">
        <f>IFERROR(VLOOKUP(BB1,$B$16:$AH$25,MATCH("SUBTOTAL SALIDA DE ALMACEN",15:15,0)-1,FALSE),0)</f>
        <v>0</v>
      </c>
      <c r="BG7" s="1"/>
      <c r="BH7" s="1"/>
      <c r="BI7" s="1"/>
      <c r="BJ7" s="1"/>
      <c r="BK7" s="1"/>
      <c r="BL7" s="1"/>
      <c r="BM7" s="1">
        <f>IFERROR(VLOOKUP(BI1,$B$16:$AH$25,MATCH("SUBTOTAL SALIDA DE ALMACEN",15:15,0)-1,FALSE),0)</f>
        <v>0</v>
      </c>
      <c r="BN7" s="1"/>
      <c r="BO7" s="1"/>
      <c r="BP7" s="1"/>
      <c r="BQ7" s="1"/>
      <c r="BR7" s="1"/>
      <c r="BS7" s="1"/>
      <c r="BT7" s="1">
        <f>IFERROR(VLOOKUP(BP1,$B$16:$AH$25,MATCH("SUBTOTAL SALIDA DE ALMACEN",15:15,0)-1,FALSE),0)</f>
        <v>0</v>
      </c>
      <c r="BU7" s="1"/>
      <c r="BV7" s="1"/>
      <c r="BW7" s="1"/>
      <c r="BX7" s="1"/>
      <c r="BY7" s="1"/>
      <c r="BZ7" s="1"/>
      <c r="CA7" s="1">
        <f>IFERROR(VLOOKUP(BW1,$B$16:$AH$25,MATCH("SUBTOTAL SALIDA DE ALMACEN",15:15,0)-1,FALSE),0)</f>
        <v>0</v>
      </c>
      <c r="CB7" s="1"/>
      <c r="CC7" s="1"/>
      <c r="CD7" s="1"/>
      <c r="CE7" s="1"/>
      <c r="CF7" s="1"/>
      <c r="CG7" s="1"/>
      <c r="CH7" s="1">
        <f>IFERROR(VLOOKUP(CD1,$B$16:$AH$25,MATCH("SUBTOTAL SALIDA DE ALMACEN",15:15,0)-1,FALSE),0)</f>
        <v>0</v>
      </c>
      <c r="CI7" s="1"/>
      <c r="CJ7" s="1"/>
      <c r="CK7" s="1"/>
      <c r="CL7" s="1"/>
      <c r="CM7" s="1"/>
      <c r="CN7" s="1"/>
      <c r="CO7" s="1">
        <f>IFERROR(VLOOKUP(CK1,$B$16:$AH$25,MATCH("SUBTOTAL SALIDA DE ALMACEN",15:15,0)-1,FALSE),0)</f>
        <v>0</v>
      </c>
      <c r="CP7" s="1"/>
      <c r="CQ7" s="1"/>
      <c r="CR7" s="1"/>
      <c r="CS7" s="1"/>
      <c r="CT7" s="1"/>
      <c r="CU7" s="1"/>
      <c r="CV7" s="1">
        <f>IFERROR(VLOOKUP(CR1,$B$16:$AH$25,MATCH("SUBTOTAL SALIDA DE ALMACEN",15:15,0)-1,FALSE),0)</f>
        <v>0</v>
      </c>
      <c r="CW7" s="1"/>
      <c r="CX7" s="1"/>
      <c r="CY7" s="1"/>
      <c r="CZ7" s="1"/>
      <c r="DA7" s="1"/>
      <c r="DB7" s="1"/>
      <c r="DC7" s="1">
        <f>IFERROR(VLOOKUP(CY1,$B$16:$AH$25,MATCH("SUBTOTAL SALIDA DE ALMACEN",15:15,0)-1,FALSE),0)</f>
        <v>0</v>
      </c>
      <c r="DD7" s="1"/>
      <c r="DE7" s="1"/>
      <c r="DF7" s="1"/>
      <c r="DG7" s="1"/>
      <c r="DH7" s="1"/>
      <c r="DI7" s="1"/>
      <c r="DJ7" s="1">
        <f>IFERROR(VLOOKUP(DF1,$B$16:$AH$25,MATCH("SUBTOTAL SALIDA DE ALMACEN",15:15,0)-1,FALSE),0)</f>
        <v>0</v>
      </c>
      <c r="DK7" s="1"/>
      <c r="DL7" s="1"/>
      <c r="DM7" s="1"/>
      <c r="DN7" s="1"/>
      <c r="DO7" s="1"/>
      <c r="DP7" s="1"/>
      <c r="DQ7" s="1">
        <f>IFERROR(VLOOKUP(DM1,$B$16:$AH$25,MATCH("SUBTOTAL SALIDA DE ALMACEN",15:15,0)-1,FALSE),0)</f>
        <v>0</v>
      </c>
      <c r="DR7" s="1"/>
      <c r="DS7" s="1"/>
      <c r="DT7" s="1"/>
      <c r="DU7" s="1"/>
      <c r="DV7" s="1"/>
      <c r="DW7" s="1"/>
      <c r="DX7" s="1">
        <f>IFERROR(VLOOKUP(DT1,$B$16:$AH$25,MATCH("SUBTOTAL SALIDA DE ALMACEN",15:15,0)-1,FALSE),0)</f>
        <v>0</v>
      </c>
      <c r="DY7" s="1"/>
      <c r="DZ7" s="1"/>
      <c r="EA7" s="1"/>
      <c r="EB7" s="1"/>
      <c r="EC7" s="1"/>
      <c r="ED7" s="1"/>
      <c r="EE7" s="1">
        <f>IFERROR(VLOOKUP(EA1,$B$16:$AH$25,MATCH("SUBTOTAL SALIDA DE ALMACEN",15:15,0)-1,FALSE),0)</f>
        <v>0</v>
      </c>
      <c r="EF7" s="1"/>
      <c r="EG7" s="1"/>
      <c r="EH7" s="1"/>
      <c r="EI7" s="1"/>
      <c r="EJ7" s="1"/>
      <c r="EK7" s="1"/>
      <c r="EL7" s="1">
        <f>IFERROR(VLOOKUP(EH1,$B$16:$AH$25,MATCH("SUBTOTAL SALIDA DE ALMACEN",15:15,0)-1,FALSE),0)</f>
        <v>0</v>
      </c>
      <c r="EM7" s="1"/>
      <c r="EN7" s="1"/>
      <c r="EO7" s="1"/>
      <c r="EP7" s="1"/>
      <c r="EQ7" s="1"/>
      <c r="ER7" s="1"/>
      <c r="ES7" s="1">
        <f>IFERROR(VLOOKUP(EO1,$B$16:$AH$25,MATCH("SUBTOTAL SALIDA DE ALMACEN",15:15,0)-1,FALSE),0)</f>
        <v>0</v>
      </c>
      <c r="ET7" s="1"/>
      <c r="EU7" s="1"/>
      <c r="EV7" s="1"/>
      <c r="EW7" s="1"/>
      <c r="EX7" s="1"/>
      <c r="EY7" s="1"/>
      <c r="EZ7" s="1">
        <f>IFERROR(VLOOKUP(EV1,$B$16:$AH$25,MATCH("SUBTOTAL SALIDA DE ALMACEN",15:15,0)-1,FALSE),0)</f>
        <v>0</v>
      </c>
      <c r="FA7" s="1"/>
      <c r="FB7" s="1"/>
      <c r="FC7" s="1"/>
      <c r="FD7" s="1"/>
      <c r="FE7" s="1"/>
      <c r="FF7" s="1"/>
      <c r="FG7" s="1">
        <f>IFERROR(VLOOKUP(FC1,$B$16:$AH$25,MATCH("SUBTOTAL SALIDA DE ALMACEN",15:15,0)-1,FALSE),0)</f>
        <v>0</v>
      </c>
      <c r="FH7" s="1"/>
      <c r="FI7" s="1"/>
      <c r="FJ7" s="1"/>
      <c r="FK7" s="1"/>
      <c r="FL7" s="1"/>
      <c r="FM7" s="1"/>
      <c r="FN7" s="1">
        <f>IFERROR(VLOOKUP(FJ1,$B$16:$AH$25,MATCH("SUBTOTAL SALIDA DE ALMACEN",15:15,0)-1,FALSE),0)</f>
        <v>0</v>
      </c>
      <c r="FO7" s="1"/>
      <c r="FP7" s="1"/>
      <c r="FQ7" s="1"/>
      <c r="FR7" s="1"/>
      <c r="FS7" s="1"/>
      <c r="FT7" s="1"/>
      <c r="FU7" s="1">
        <f>IFERROR(VLOOKUP(FQ1,$B$16:$AH$25,MATCH("SUBTOTAL SALIDA DE ALMACEN",15:15,0)-1,FALSE),0)</f>
        <v>0</v>
      </c>
      <c r="FV7" s="1"/>
      <c r="FW7" s="1"/>
      <c r="FX7" s="1"/>
      <c r="FY7" s="1"/>
      <c r="FZ7" s="1"/>
      <c r="GA7" s="1"/>
      <c r="GB7" s="1">
        <f>IFERROR(VLOOKUP(FX1,$B$16:$AH$25,MATCH("SUBTOTAL SALIDA DE ALMACEN",15:15,0)-1,FALSE),0)</f>
        <v>0</v>
      </c>
      <c r="GC7" s="1"/>
      <c r="GD7" s="1"/>
      <c r="GE7" s="1"/>
      <c r="GF7" s="1"/>
      <c r="GG7" s="1"/>
      <c r="GH7" s="1"/>
      <c r="GI7" s="1">
        <f>IFERROR(VLOOKUP(GE1,$B$16:$AH$25,MATCH("SUBTOTAL SALIDA DE ALMACEN",15:15,0)-1,FALSE),0)</f>
        <v>0</v>
      </c>
      <c r="GJ7" s="1"/>
      <c r="GK7" s="1"/>
      <c r="GL7" s="1"/>
      <c r="GM7" s="1"/>
      <c r="GN7" s="1"/>
      <c r="GO7" s="1"/>
      <c r="GP7" s="1">
        <f>IFERROR(VLOOKUP(GL1,$B$16:$AH$25,MATCH("SUBTOTAL SALIDA DE ALMACEN",15:15,0)-1,FALSE),0)</f>
        <v>0</v>
      </c>
      <c r="GQ7" s="1"/>
      <c r="GR7" s="1"/>
      <c r="GS7" s="1"/>
      <c r="GT7" s="1"/>
      <c r="GU7" s="1"/>
      <c r="GV7" s="1"/>
      <c r="GW7" s="1">
        <f>IFERROR(VLOOKUP(GS1,$B$16:$AH$25,MATCH("SUBTOTAL SALIDA DE ALMACEN",15:15,0)-1,FALSE),0)</f>
        <v>0</v>
      </c>
      <c r="GX7" s="1"/>
      <c r="GY7" s="1"/>
      <c r="GZ7" s="1"/>
      <c r="HA7" s="1"/>
      <c r="HB7" s="1"/>
      <c r="HC7" s="1"/>
      <c r="HD7" s="1">
        <f>IFERROR(VLOOKUP(GZ1,$B$16:$AH$25,MATCH("SUBTOTAL SALIDA DE ALMACEN",15:15,0)-1,FALSE),0)</f>
        <v>0</v>
      </c>
      <c r="HE7" s="1"/>
      <c r="HF7" s="1"/>
      <c r="HG7" s="1"/>
      <c r="HH7" s="1"/>
      <c r="HI7" s="1"/>
      <c r="HJ7" s="1"/>
      <c r="HK7" s="1">
        <f>IFERROR(VLOOKUP(HG1,$B$16:$AH$25,MATCH("SUBTOTAL SALIDA DE ALMACEN",15:15,0)-1,FALSE),0)</f>
        <v>0</v>
      </c>
      <c r="HL7" s="1"/>
      <c r="HM7" s="1"/>
    </row>
    <row r="8" spans="1:223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AN8" s="1"/>
      <c r="AO8" s="1"/>
      <c r="AP8" s="1"/>
      <c r="AQ8" s="1"/>
      <c r="AR8" s="1" t="s">
        <v>224</v>
      </c>
      <c r="AS8" s="1"/>
      <c r="AT8" s="1"/>
      <c r="AU8" s="1"/>
      <c r="AV8" s="1"/>
      <c r="AW8" s="1"/>
      <c r="AX8" s="1"/>
      <c r="AY8" s="1" t="s">
        <v>224</v>
      </c>
      <c r="AZ8" s="1"/>
      <c r="BA8" s="1"/>
      <c r="BB8" s="1"/>
      <c r="BC8" s="1"/>
      <c r="BD8" s="1"/>
      <c r="BE8" s="1"/>
      <c r="BF8" s="1" t="s">
        <v>224</v>
      </c>
      <c r="BG8" s="1"/>
      <c r="BH8" s="1"/>
      <c r="BI8" s="1"/>
      <c r="BJ8" s="1"/>
      <c r="BK8" s="1"/>
      <c r="BL8" s="1"/>
      <c r="BM8" s="1" t="s">
        <v>224</v>
      </c>
      <c r="BN8" s="1"/>
      <c r="BO8" s="1"/>
      <c r="BP8" s="1"/>
      <c r="BQ8" s="1"/>
      <c r="BR8" s="1"/>
      <c r="BS8" s="1"/>
      <c r="BT8" s="1" t="s">
        <v>224</v>
      </c>
      <c r="BU8" s="1"/>
      <c r="BV8" s="1"/>
      <c r="BW8" s="1"/>
      <c r="BX8" s="1"/>
      <c r="BY8" s="1"/>
      <c r="BZ8" s="1"/>
      <c r="CA8" s="1" t="s">
        <v>224</v>
      </c>
      <c r="CB8" s="1"/>
      <c r="CC8" s="1"/>
      <c r="CD8" s="1"/>
      <c r="CE8" s="1"/>
      <c r="CF8" s="1"/>
      <c r="CG8" s="1"/>
      <c r="CH8" s="1" t="s">
        <v>224</v>
      </c>
      <c r="CI8" s="1"/>
      <c r="CJ8" s="1"/>
      <c r="CK8" s="1"/>
      <c r="CL8" s="1"/>
      <c r="CM8" s="1"/>
      <c r="CN8" s="1"/>
      <c r="CO8" s="1" t="s">
        <v>224</v>
      </c>
      <c r="CP8" s="1"/>
      <c r="CQ8" s="1"/>
      <c r="CR8" s="1"/>
      <c r="CS8" s="1"/>
      <c r="CT8" s="1"/>
      <c r="CU8" s="1"/>
      <c r="CV8" s="1" t="s">
        <v>224</v>
      </c>
      <c r="CW8" s="1"/>
      <c r="CX8" s="1"/>
      <c r="CY8" s="1"/>
      <c r="CZ8" s="1"/>
      <c r="DA8" s="1"/>
      <c r="DB8" s="1"/>
      <c r="DC8" s="1" t="s">
        <v>224</v>
      </c>
      <c r="DD8" s="1"/>
      <c r="DE8" s="1"/>
      <c r="DF8" s="1"/>
      <c r="DG8" s="1"/>
      <c r="DH8" s="1"/>
      <c r="DI8" s="1"/>
      <c r="DJ8" s="1" t="s">
        <v>224</v>
      </c>
      <c r="DK8" s="1"/>
      <c r="DL8" s="1"/>
      <c r="DM8" s="1"/>
      <c r="DN8" s="1"/>
      <c r="DO8" s="1"/>
      <c r="DP8" s="1"/>
      <c r="DQ8" s="1" t="s">
        <v>224</v>
      </c>
      <c r="DR8" s="1"/>
      <c r="DS8" s="1"/>
      <c r="DT8" s="1"/>
      <c r="DU8" s="1"/>
      <c r="DV8" s="1"/>
      <c r="DW8" s="1"/>
      <c r="DX8" s="1" t="s">
        <v>224</v>
      </c>
      <c r="DY8" s="1"/>
      <c r="DZ8" s="1"/>
      <c r="EA8" s="1"/>
      <c r="EB8" s="1"/>
      <c r="EC8" s="1"/>
      <c r="ED8" s="1"/>
      <c r="EE8" s="1" t="s">
        <v>224</v>
      </c>
      <c r="EF8" s="1"/>
      <c r="EG8" s="1"/>
      <c r="EH8" s="1"/>
      <c r="EI8" s="1"/>
      <c r="EJ8" s="1"/>
      <c r="EK8" s="1"/>
      <c r="EL8" s="1" t="s">
        <v>224</v>
      </c>
      <c r="EM8" s="1"/>
      <c r="EN8" s="1"/>
      <c r="EO8" s="1"/>
      <c r="EP8" s="1"/>
      <c r="EQ8" s="1"/>
      <c r="ER8" s="1"/>
      <c r="ES8" s="1" t="s">
        <v>224</v>
      </c>
      <c r="ET8" s="1"/>
      <c r="EU8" s="1"/>
      <c r="EV8" s="1"/>
      <c r="EW8" s="1"/>
      <c r="EX8" s="1"/>
      <c r="EY8" s="1"/>
      <c r="EZ8" s="1" t="s">
        <v>224</v>
      </c>
      <c r="FA8" s="1"/>
      <c r="FB8" s="1"/>
      <c r="FC8" s="1"/>
      <c r="FD8" s="1"/>
      <c r="FE8" s="1"/>
      <c r="FF8" s="1"/>
      <c r="FG8" s="1" t="s">
        <v>224</v>
      </c>
      <c r="FH8" s="1"/>
      <c r="FI8" s="1"/>
      <c r="FJ8" s="1"/>
      <c r="FK8" s="1"/>
      <c r="FL8" s="1"/>
      <c r="FM8" s="1"/>
      <c r="FN8" s="1" t="s">
        <v>224</v>
      </c>
      <c r="FO8" s="1"/>
      <c r="FP8" s="1"/>
      <c r="FQ8" s="1"/>
      <c r="FR8" s="1"/>
      <c r="FS8" s="1"/>
      <c r="FT8" s="1"/>
      <c r="FU8" s="1" t="s">
        <v>224</v>
      </c>
      <c r="FV8" s="1"/>
      <c r="FW8" s="1"/>
      <c r="FX8" s="1"/>
      <c r="FY8" s="1"/>
      <c r="FZ8" s="1"/>
      <c r="GA8" s="1"/>
      <c r="GB8" s="1" t="s">
        <v>224</v>
      </c>
      <c r="GC8" s="1"/>
      <c r="GD8" s="1"/>
      <c r="GE8" s="1"/>
      <c r="GF8" s="1"/>
      <c r="GG8" s="1"/>
      <c r="GH8" s="1"/>
      <c r="GI8" s="1" t="s">
        <v>224</v>
      </c>
      <c r="GJ8" s="1"/>
      <c r="GK8" s="1"/>
      <c r="GL8" s="1"/>
      <c r="GM8" s="1"/>
      <c r="GN8" s="1"/>
      <c r="GO8" s="1"/>
      <c r="GP8" s="1" t="s">
        <v>224</v>
      </c>
      <c r="GQ8" s="1"/>
      <c r="GR8" s="1"/>
      <c r="GS8" s="1"/>
      <c r="GT8" s="1"/>
      <c r="GU8" s="1"/>
      <c r="GV8" s="1"/>
      <c r="GW8" s="1" t="s">
        <v>224</v>
      </c>
      <c r="GX8" s="1"/>
      <c r="GY8" s="1"/>
      <c r="GZ8" s="1"/>
      <c r="HA8" s="1"/>
      <c r="HB8" s="1"/>
      <c r="HC8" s="1"/>
      <c r="HD8" s="1" t="s">
        <v>224</v>
      </c>
      <c r="HE8" s="1"/>
      <c r="HF8" s="1"/>
      <c r="HG8" s="1"/>
      <c r="HH8" s="1"/>
      <c r="HI8" s="1"/>
      <c r="HJ8" s="1"/>
      <c r="HK8" s="1" t="s">
        <v>224</v>
      </c>
      <c r="HL8" s="1"/>
      <c r="HM8" s="1"/>
    </row>
    <row r="9" spans="1:223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</row>
    <row r="10" spans="1:223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</row>
    <row r="11" spans="1:223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</row>
    <row r="12" spans="1:223" x14ac:dyDescent="0.25">
      <c r="A12" s="6" t="s">
        <v>4</v>
      </c>
      <c r="B12" s="6"/>
      <c r="D12" s="92"/>
      <c r="L12" s="10"/>
      <c r="M12" s="10"/>
    </row>
    <row r="13" spans="1:223" ht="13.5" thickBot="1" x14ac:dyDescent="0.3">
      <c r="B13" s="1">
        <v>1</v>
      </c>
      <c r="C13" s="2">
        <f>+B13+1</f>
        <v>2</v>
      </c>
      <c r="D13" s="2">
        <f t="shared" ref="D13:AZ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/>
      <c r="X13" s="2"/>
      <c r="Y13" s="2">
        <f>+V13+1</f>
        <v>22</v>
      </c>
      <c r="Z13" s="2">
        <f t="shared" si="3"/>
        <v>23</v>
      </c>
      <c r="AA13" s="2">
        <f t="shared" si="3"/>
        <v>24</v>
      </c>
      <c r="AB13" s="2">
        <f t="shared" si="3"/>
        <v>25</v>
      </c>
      <c r="AC13" s="2">
        <f t="shared" si="3"/>
        <v>26</v>
      </c>
      <c r="AD13" s="2">
        <f t="shared" si="3"/>
        <v>27</v>
      </c>
      <c r="AE13" s="2">
        <f t="shared" si="3"/>
        <v>28</v>
      </c>
      <c r="AF13" s="2">
        <f t="shared" si="3"/>
        <v>29</v>
      </c>
      <c r="AG13" s="2">
        <f t="shared" si="3"/>
        <v>30</v>
      </c>
      <c r="AH13" s="2">
        <f t="shared" si="3"/>
        <v>31</v>
      </c>
      <c r="AI13" s="2">
        <f t="shared" si="3"/>
        <v>32</v>
      </c>
      <c r="AJ13" s="2">
        <f t="shared" si="3"/>
        <v>33</v>
      </c>
      <c r="AK13" s="2">
        <f t="shared" si="3"/>
        <v>34</v>
      </c>
      <c r="AL13" s="2">
        <f t="shared" si="3"/>
        <v>35</v>
      </c>
      <c r="AM13" s="2">
        <f t="shared" si="3"/>
        <v>36</v>
      </c>
      <c r="AN13" s="2">
        <f t="shared" si="3"/>
        <v>37</v>
      </c>
      <c r="AO13" s="2">
        <f t="shared" si="3"/>
        <v>38</v>
      </c>
      <c r="AP13" s="2">
        <f t="shared" si="3"/>
        <v>39</v>
      </c>
      <c r="AQ13" s="2">
        <f t="shared" si="3"/>
        <v>40</v>
      </c>
      <c r="AR13" s="2">
        <f t="shared" si="3"/>
        <v>41</v>
      </c>
      <c r="AS13" s="2">
        <f t="shared" si="3"/>
        <v>42</v>
      </c>
      <c r="AT13" s="2">
        <f t="shared" si="3"/>
        <v>43</v>
      </c>
      <c r="AU13" s="2">
        <f t="shared" si="3"/>
        <v>44</v>
      </c>
      <c r="AV13" s="2">
        <f t="shared" si="3"/>
        <v>45</v>
      </c>
      <c r="AW13" s="2">
        <f t="shared" si="3"/>
        <v>46</v>
      </c>
      <c r="AX13" s="2">
        <f t="shared" si="3"/>
        <v>47</v>
      </c>
      <c r="AY13" s="2">
        <f t="shared" si="3"/>
        <v>48</v>
      </c>
      <c r="AZ13" s="2">
        <f t="shared" si="3"/>
        <v>49</v>
      </c>
    </row>
    <row r="14" spans="1:223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N14" s="16"/>
      <c r="AO14" s="16"/>
      <c r="AP14" s="16"/>
      <c r="AQ14" s="16"/>
      <c r="AR14" s="16"/>
      <c r="AS14" s="16"/>
      <c r="AT14" s="16"/>
    </row>
    <row r="15" spans="1:223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90"/>
      <c r="AF15" s="90"/>
      <c r="AG15" s="11" t="s">
        <v>16</v>
      </c>
      <c r="AH15" s="11" t="s">
        <v>17</v>
      </c>
      <c r="AI15" s="294" t="s">
        <v>222</v>
      </c>
      <c r="AN15" s="18"/>
      <c r="AO15" s="18"/>
      <c r="AP15" s="18"/>
      <c r="AQ15" s="18"/>
      <c r="AR15" s="18"/>
      <c r="AS15" s="18"/>
      <c r="AT15" s="18"/>
    </row>
    <row r="16" spans="1:223" s="16" customFormat="1" ht="25.5" x14ac:dyDescent="0.25">
      <c r="A16" s="58">
        <v>1</v>
      </c>
      <c r="B16" s="93"/>
      <c r="C16" s="80" t="str">
        <f>IFERROR(VLOOKUP(B16,'CODIGOS DE MATERIAL'!$A$2:$C$31,3,FALSE),"")</f>
        <v/>
      </c>
      <c r="D16" s="222" t="str">
        <f>IFERROR(VLOOKUP(B16,'CODIGOS DE MATERIAL'!$A$2:$C$31,2,FALSE),"")</f>
        <v/>
      </c>
      <c r="E16" s="223"/>
      <c r="F16" s="224"/>
      <c r="G16" s="224"/>
      <c r="H16" s="225"/>
      <c r="I16" s="226"/>
      <c r="J16" s="227"/>
      <c r="K16" s="228"/>
      <c r="L16" s="226"/>
      <c r="M16" s="229">
        <f t="shared" ref="M16:M25" si="4">SUM(E16:I16)</f>
        <v>0</v>
      </c>
      <c r="N16" s="230"/>
      <c r="O16" s="231">
        <f>+SUM(J16:L16)</f>
        <v>0</v>
      </c>
      <c r="P16" s="232">
        <f>IF(N16&gt;M16,N16-O16-M16,0)</f>
        <v>0</v>
      </c>
      <c r="Q16" s="233">
        <f>IF(N16="",0,IF(M16&gt;N16,M16-N16-O16,0))</f>
        <v>0</v>
      </c>
      <c r="S16" s="19"/>
      <c r="T16" s="19">
        <f>S16-M16</f>
        <v>0</v>
      </c>
      <c r="U16" s="234">
        <f>+M16-O16</f>
        <v>0</v>
      </c>
      <c r="V16" s="235"/>
      <c r="W16" s="235"/>
      <c r="X16" s="235"/>
      <c r="Y16" s="235"/>
      <c r="Z16" s="235"/>
      <c r="AA16" s="230"/>
      <c r="AB16" s="236"/>
      <c r="AC16" s="230"/>
      <c r="AD16" s="237"/>
      <c r="AE16" s="237"/>
      <c r="AF16" s="237"/>
      <c r="AG16" s="17">
        <f t="shared" ref="AG16:AG25" si="5">SUM(V16:AF16)</f>
        <v>0</v>
      </c>
      <c r="AH16" s="17">
        <f t="shared" ref="AH16:AH25" si="6">+U16-AG16</f>
        <v>0</v>
      </c>
      <c r="AI16" s="295">
        <f>AG16-N16</f>
        <v>0</v>
      </c>
      <c r="AN16" s="18"/>
      <c r="AO16" s="18"/>
      <c r="AP16" s="18"/>
      <c r="AQ16" s="18"/>
      <c r="AR16" s="18"/>
      <c r="AS16" s="18"/>
      <c r="AT16" s="18"/>
    </row>
    <row r="17" spans="1:35" s="18" customFormat="1" ht="25.5" x14ac:dyDescent="0.25">
      <c r="A17" s="58">
        <v>2</v>
      </c>
      <c r="B17" s="93"/>
      <c r="C17" s="80" t="str">
        <f>IFERROR(VLOOKUP(B17,'CODIGOS DE MATERIAL'!$A$2:$C$31,3,FALSE),"")</f>
        <v/>
      </c>
      <c r="D17" s="222" t="str">
        <f>IFERROR(VLOOKUP(B17,'CODIGOS DE MATERIAL'!$A$2:$C$31,2,FALSE),"")</f>
        <v/>
      </c>
      <c r="E17" s="223"/>
      <c r="F17" s="224"/>
      <c r="G17" s="224"/>
      <c r="H17" s="238"/>
      <c r="I17" s="226"/>
      <c r="J17" s="227"/>
      <c r="K17" s="228"/>
      <c r="L17" s="226"/>
      <c r="M17" s="229">
        <f t="shared" si="4"/>
        <v>0</v>
      </c>
      <c r="N17" s="230"/>
      <c r="O17" s="231">
        <f t="shared" ref="O17:O25" si="7">+SUM(J17:L17)</f>
        <v>0</v>
      </c>
      <c r="P17" s="232">
        <f t="shared" ref="P17:P25" si="8">IF(N17&gt;M17,N17-O17-M17,0)</f>
        <v>0</v>
      </c>
      <c r="Q17" s="233">
        <f t="shared" ref="Q17:Q25" si="9">IF(N17="",0,IF(M17&gt;N17,M17-N17-O17,0))</f>
        <v>0</v>
      </c>
      <c r="R17" s="239"/>
      <c r="S17" s="240"/>
      <c r="T17" s="19">
        <f t="shared" ref="T17:T25" si="10">S17-M17</f>
        <v>0</v>
      </c>
      <c r="U17" s="234">
        <f t="shared" ref="U17:U25" si="11">+M17-O17</f>
        <v>0</v>
      </c>
      <c r="V17" s="235"/>
      <c r="W17" s="235"/>
      <c r="X17" s="235"/>
      <c r="Y17" s="235"/>
      <c r="Z17" s="235"/>
      <c r="AA17" s="230"/>
      <c r="AB17" s="230"/>
      <c r="AC17" s="230"/>
      <c r="AD17" s="237"/>
      <c r="AE17" s="237"/>
      <c r="AF17" s="237"/>
      <c r="AG17" s="17">
        <f t="shared" si="5"/>
        <v>0</v>
      </c>
      <c r="AH17" s="19">
        <f t="shared" si="6"/>
        <v>0</v>
      </c>
      <c r="AI17" s="295">
        <f t="shared" ref="AI17:AI25" si="12">AG17-N17</f>
        <v>0</v>
      </c>
    </row>
    <row r="18" spans="1:35" s="18" customFormat="1" ht="25.5" x14ac:dyDescent="0.25">
      <c r="A18" s="58">
        <v>3</v>
      </c>
      <c r="B18" s="93"/>
      <c r="C18" s="80" t="str">
        <f>IFERROR(VLOOKUP(B18,'CODIGOS DE MATERIAL'!$A$2:$C$31,3,FALSE),"")</f>
        <v/>
      </c>
      <c r="D18" s="222" t="str">
        <f>IFERROR(VLOOKUP(B18,'CODIGOS DE MATERIAL'!$A$2:$C$31,2,FALSE),"")</f>
        <v/>
      </c>
      <c r="E18" s="223"/>
      <c r="F18" s="224"/>
      <c r="G18" s="224"/>
      <c r="H18" s="241"/>
      <c r="I18" s="226"/>
      <c r="J18" s="227"/>
      <c r="K18" s="228"/>
      <c r="L18" s="226"/>
      <c r="M18" s="229">
        <f t="shared" si="4"/>
        <v>0</v>
      </c>
      <c r="N18" s="230"/>
      <c r="O18" s="231">
        <f t="shared" si="7"/>
        <v>0</v>
      </c>
      <c r="P18" s="232">
        <f t="shared" si="8"/>
        <v>0</v>
      </c>
      <c r="Q18" s="233">
        <f t="shared" si="9"/>
        <v>0</v>
      </c>
      <c r="R18" s="239"/>
      <c r="S18" s="240"/>
      <c r="T18" s="19">
        <f t="shared" si="10"/>
        <v>0</v>
      </c>
      <c r="U18" s="234">
        <f t="shared" si="11"/>
        <v>0</v>
      </c>
      <c r="V18" s="230"/>
      <c r="W18" s="230"/>
      <c r="X18" s="230"/>
      <c r="Y18" s="235"/>
      <c r="Z18" s="235"/>
      <c r="AA18" s="230"/>
      <c r="AB18" s="230"/>
      <c r="AC18" s="230"/>
      <c r="AD18" s="237"/>
      <c r="AE18" s="237"/>
      <c r="AF18" s="237"/>
      <c r="AG18" s="17">
        <f t="shared" si="5"/>
        <v>0</v>
      </c>
      <c r="AH18" s="19">
        <f t="shared" si="6"/>
        <v>0</v>
      </c>
      <c r="AI18" s="295">
        <f t="shared" si="12"/>
        <v>0</v>
      </c>
    </row>
    <row r="19" spans="1:35" s="18" customFormat="1" ht="25.5" x14ac:dyDescent="0.25">
      <c r="A19" s="58">
        <v>4</v>
      </c>
      <c r="B19" s="93"/>
      <c r="C19" s="80" t="str">
        <f>IFERROR(VLOOKUP(B19,'CODIGOS DE MATERIAL'!$A$2:$C$31,3,FALSE),"")</f>
        <v/>
      </c>
      <c r="D19" s="222" t="str">
        <f>IFERROR(VLOOKUP(B19,'CODIGOS DE MATERIAL'!$A$2:$C$31,2,FALSE),"")</f>
        <v/>
      </c>
      <c r="E19" s="223"/>
      <c r="F19" s="224"/>
      <c r="G19" s="224"/>
      <c r="H19" s="238"/>
      <c r="I19" s="226"/>
      <c r="J19" s="227"/>
      <c r="K19" s="228"/>
      <c r="L19" s="226"/>
      <c r="M19" s="229">
        <f t="shared" si="4"/>
        <v>0</v>
      </c>
      <c r="N19" s="230"/>
      <c r="O19" s="231">
        <f t="shared" si="7"/>
        <v>0</v>
      </c>
      <c r="P19" s="232">
        <f t="shared" si="8"/>
        <v>0</v>
      </c>
      <c r="Q19" s="233">
        <f t="shared" si="9"/>
        <v>0</v>
      </c>
      <c r="R19" s="242"/>
      <c r="S19" s="243"/>
      <c r="T19" s="19">
        <f t="shared" si="10"/>
        <v>0</v>
      </c>
      <c r="U19" s="234">
        <f t="shared" si="11"/>
        <v>0</v>
      </c>
      <c r="V19" s="230"/>
      <c r="W19" s="230"/>
      <c r="X19" s="230"/>
      <c r="Y19" s="235"/>
      <c r="Z19" s="235"/>
      <c r="AA19" s="230"/>
      <c r="AB19" s="230"/>
      <c r="AC19" s="230"/>
      <c r="AD19" s="237"/>
      <c r="AE19" s="237"/>
      <c r="AF19" s="237"/>
      <c r="AG19" s="17">
        <f t="shared" si="5"/>
        <v>0</v>
      </c>
      <c r="AH19" s="19">
        <f t="shared" si="6"/>
        <v>0</v>
      </c>
      <c r="AI19" s="295">
        <f t="shared" si="12"/>
        <v>0</v>
      </c>
    </row>
    <row r="20" spans="1:35" s="18" customFormat="1" ht="25.5" x14ac:dyDescent="0.25">
      <c r="A20" s="58">
        <v>5</v>
      </c>
      <c r="B20" s="93"/>
      <c r="C20" s="80" t="str">
        <f>IFERROR(VLOOKUP(B20,'CODIGOS DE MATERIAL'!$A$2:$C$31,3,FALSE),"")</f>
        <v/>
      </c>
      <c r="D20" s="222" t="str">
        <f>IFERROR(VLOOKUP(B20,'CODIGOS DE MATERIAL'!$A$2:$C$31,2,FALSE),"")</f>
        <v/>
      </c>
      <c r="E20" s="223"/>
      <c r="F20" s="224"/>
      <c r="G20" s="224"/>
      <c r="H20" s="238"/>
      <c r="I20" s="226"/>
      <c r="J20" s="227"/>
      <c r="K20" s="228"/>
      <c r="L20" s="226"/>
      <c r="M20" s="229">
        <f t="shared" si="4"/>
        <v>0</v>
      </c>
      <c r="N20" s="230"/>
      <c r="O20" s="231">
        <f t="shared" si="7"/>
        <v>0</v>
      </c>
      <c r="P20" s="232">
        <f t="shared" si="8"/>
        <v>0</v>
      </c>
      <c r="Q20" s="233">
        <f t="shared" si="9"/>
        <v>0</v>
      </c>
      <c r="R20" s="239"/>
      <c r="S20" s="240"/>
      <c r="T20" s="19">
        <f t="shared" si="10"/>
        <v>0</v>
      </c>
      <c r="U20" s="234">
        <f t="shared" si="11"/>
        <v>0</v>
      </c>
      <c r="V20" s="230"/>
      <c r="W20" s="230"/>
      <c r="X20" s="230"/>
      <c r="Y20" s="244"/>
      <c r="Z20" s="244"/>
      <c r="AA20" s="230"/>
      <c r="AB20" s="230"/>
      <c r="AC20" s="230"/>
      <c r="AD20" s="237"/>
      <c r="AE20" s="237"/>
      <c r="AF20" s="237"/>
      <c r="AG20" s="17">
        <f t="shared" si="5"/>
        <v>0</v>
      </c>
      <c r="AH20" s="19">
        <f t="shared" si="6"/>
        <v>0</v>
      </c>
      <c r="AI20" s="295">
        <f t="shared" si="12"/>
        <v>0</v>
      </c>
    </row>
    <row r="21" spans="1:35" s="18" customFormat="1" ht="25.5" x14ac:dyDescent="0.25">
      <c r="A21" s="58">
        <v>6</v>
      </c>
      <c r="B21" s="93"/>
      <c r="C21" s="80" t="str">
        <f>IFERROR(VLOOKUP(B21,'CODIGOS DE MATERIAL'!$A$2:$C$31,3,FALSE),"")</f>
        <v/>
      </c>
      <c r="D21" s="222" t="str">
        <f>IFERROR(VLOOKUP(B21,'CODIGOS DE MATERIAL'!$A$2:$C$31,2,FALSE),"")</f>
        <v/>
      </c>
      <c r="E21" s="227"/>
      <c r="F21" s="224"/>
      <c r="G21" s="238"/>
      <c r="H21" s="238"/>
      <c r="I21" s="226"/>
      <c r="J21" s="227"/>
      <c r="K21" s="228"/>
      <c r="L21" s="226"/>
      <c r="M21" s="229">
        <f t="shared" si="4"/>
        <v>0</v>
      </c>
      <c r="N21" s="230"/>
      <c r="O21" s="231">
        <f t="shared" si="7"/>
        <v>0</v>
      </c>
      <c r="P21" s="232">
        <f t="shared" si="8"/>
        <v>0</v>
      </c>
      <c r="Q21" s="233">
        <f t="shared" si="9"/>
        <v>0</v>
      </c>
      <c r="R21" s="239"/>
      <c r="S21" s="240"/>
      <c r="T21" s="19">
        <f t="shared" si="10"/>
        <v>0</v>
      </c>
      <c r="U21" s="234">
        <f t="shared" si="11"/>
        <v>0</v>
      </c>
      <c r="V21" s="230"/>
      <c r="W21" s="230"/>
      <c r="X21" s="230"/>
      <c r="Y21" s="230"/>
      <c r="Z21" s="230"/>
      <c r="AA21" s="230"/>
      <c r="AB21" s="245"/>
      <c r="AC21" s="230"/>
      <c r="AD21" s="237"/>
      <c r="AE21" s="237"/>
      <c r="AF21" s="237"/>
      <c r="AG21" s="17">
        <f t="shared" si="5"/>
        <v>0</v>
      </c>
      <c r="AH21" s="19">
        <f t="shared" si="6"/>
        <v>0</v>
      </c>
      <c r="AI21" s="295">
        <f t="shared" si="12"/>
        <v>0</v>
      </c>
    </row>
    <row r="22" spans="1:35" s="18" customFormat="1" x14ac:dyDescent="0.25">
      <c r="A22" s="58">
        <v>7</v>
      </c>
      <c r="B22" s="93"/>
      <c r="C22" s="80" t="str">
        <f>IFERROR(VLOOKUP(B22,'CODIGOS DE MATERIAL'!$A$2:$C$31,3,FALSE),"")</f>
        <v/>
      </c>
      <c r="D22" s="222" t="str">
        <f>IFERROR(VLOOKUP(B22,'CODIGOS DE MATERIAL'!$A$2:$C$31,2,FALSE),"")</f>
        <v/>
      </c>
      <c r="E22" s="227"/>
      <c r="F22" s="224"/>
      <c r="G22" s="238"/>
      <c r="H22" s="238"/>
      <c r="I22" s="226"/>
      <c r="J22" s="246"/>
      <c r="K22" s="238"/>
      <c r="L22" s="226"/>
      <c r="M22" s="229">
        <f t="shared" si="4"/>
        <v>0</v>
      </c>
      <c r="N22" s="230"/>
      <c r="O22" s="231">
        <f t="shared" si="7"/>
        <v>0</v>
      </c>
      <c r="P22" s="232">
        <f t="shared" si="8"/>
        <v>0</v>
      </c>
      <c r="Q22" s="233">
        <f t="shared" si="9"/>
        <v>0</v>
      </c>
      <c r="R22" s="239"/>
      <c r="S22" s="240"/>
      <c r="T22" s="19">
        <f t="shared" si="10"/>
        <v>0</v>
      </c>
      <c r="U22" s="234">
        <f t="shared" si="11"/>
        <v>0</v>
      </c>
      <c r="V22" s="230"/>
      <c r="W22" s="230"/>
      <c r="X22" s="230"/>
      <c r="Y22" s="230"/>
      <c r="Z22" s="230"/>
      <c r="AA22" s="230"/>
      <c r="AB22" s="230"/>
      <c r="AC22" s="230"/>
      <c r="AD22" s="237"/>
      <c r="AE22" s="237"/>
      <c r="AF22" s="237"/>
      <c r="AG22" s="17">
        <f t="shared" si="5"/>
        <v>0</v>
      </c>
      <c r="AH22" s="19">
        <f t="shared" si="6"/>
        <v>0</v>
      </c>
      <c r="AI22" s="295">
        <f t="shared" si="12"/>
        <v>0</v>
      </c>
    </row>
    <row r="23" spans="1:35" s="18" customFormat="1" x14ac:dyDescent="0.25">
      <c r="A23" s="58">
        <v>8</v>
      </c>
      <c r="B23" s="93"/>
      <c r="C23" s="80" t="str">
        <f>IFERROR(VLOOKUP(B23,'CODIGOS DE MATERIAL'!$A$2:$C$31,3,FALSE),"")</f>
        <v/>
      </c>
      <c r="D23" s="222" t="str">
        <f>IFERROR(VLOOKUP(B23,'CODIGOS DE MATERIAL'!$A$2:$C$31,2,FALSE),"")</f>
        <v/>
      </c>
      <c r="E23" s="227"/>
      <c r="F23" s="224"/>
      <c r="G23" s="225"/>
      <c r="H23" s="238"/>
      <c r="I23" s="226"/>
      <c r="J23" s="246"/>
      <c r="K23" s="238"/>
      <c r="L23" s="226"/>
      <c r="M23" s="229">
        <f t="shared" si="4"/>
        <v>0</v>
      </c>
      <c r="N23" s="230"/>
      <c r="O23" s="231">
        <f t="shared" si="7"/>
        <v>0</v>
      </c>
      <c r="P23" s="232">
        <f t="shared" si="8"/>
        <v>0</v>
      </c>
      <c r="Q23" s="233">
        <f t="shared" si="9"/>
        <v>0</v>
      </c>
      <c r="R23" s="239"/>
      <c r="S23" s="240"/>
      <c r="T23" s="19">
        <f t="shared" si="10"/>
        <v>0</v>
      </c>
      <c r="U23" s="234">
        <f t="shared" si="11"/>
        <v>0</v>
      </c>
      <c r="V23" s="230"/>
      <c r="W23" s="230"/>
      <c r="X23" s="230"/>
      <c r="Y23" s="230"/>
      <c r="Z23" s="230"/>
      <c r="AA23" s="230"/>
      <c r="AB23" s="230"/>
      <c r="AC23" s="230"/>
      <c r="AD23" s="237"/>
      <c r="AE23" s="237"/>
      <c r="AF23" s="237"/>
      <c r="AG23" s="17">
        <f t="shared" si="5"/>
        <v>0</v>
      </c>
      <c r="AH23" s="19">
        <f t="shared" si="6"/>
        <v>0</v>
      </c>
      <c r="AI23" s="295">
        <f t="shared" si="12"/>
        <v>0</v>
      </c>
    </row>
    <row r="24" spans="1:35" s="18" customFormat="1" x14ac:dyDescent="0.25">
      <c r="A24" s="58">
        <v>9</v>
      </c>
      <c r="B24" s="12"/>
      <c r="C24" s="80" t="str">
        <f>IFERROR(VLOOKUP(B24,'CODIGOS DE MATERIAL'!$A$2:$C$31,3,FALSE),"")</f>
        <v/>
      </c>
      <c r="D24" s="222" t="str">
        <f>IFERROR(VLOOKUP(B24,'CODIGOS DE MATERIAL'!$A$2:$C$31,2,FALSE),"")</f>
        <v/>
      </c>
      <c r="E24" s="246"/>
      <c r="F24" s="224"/>
      <c r="G24" s="225"/>
      <c r="H24" s="238"/>
      <c r="I24" s="226"/>
      <c r="J24" s="246"/>
      <c r="K24" s="238"/>
      <c r="L24" s="226"/>
      <c r="M24" s="229">
        <f t="shared" si="4"/>
        <v>0</v>
      </c>
      <c r="N24" s="230"/>
      <c r="O24" s="231">
        <f t="shared" si="7"/>
        <v>0</v>
      </c>
      <c r="P24" s="232">
        <f t="shared" si="8"/>
        <v>0</v>
      </c>
      <c r="Q24" s="233">
        <f t="shared" si="9"/>
        <v>0</v>
      </c>
      <c r="R24" s="239"/>
      <c r="S24" s="240"/>
      <c r="T24" s="19">
        <f t="shared" si="10"/>
        <v>0</v>
      </c>
      <c r="U24" s="234">
        <f t="shared" si="11"/>
        <v>0</v>
      </c>
      <c r="V24" s="230"/>
      <c r="W24" s="230"/>
      <c r="X24" s="230"/>
      <c r="Y24" s="230"/>
      <c r="Z24" s="230"/>
      <c r="AA24" s="230"/>
      <c r="AB24" s="230"/>
      <c r="AC24" s="230"/>
      <c r="AD24" s="237"/>
      <c r="AE24" s="237"/>
      <c r="AF24" s="237"/>
      <c r="AG24" s="17">
        <f t="shared" si="5"/>
        <v>0</v>
      </c>
      <c r="AH24" s="19">
        <f t="shared" si="6"/>
        <v>0</v>
      </c>
      <c r="AI24" s="295">
        <f t="shared" si="12"/>
        <v>0</v>
      </c>
    </row>
    <row r="25" spans="1:35" s="18" customFormat="1" ht="13.5" thickBot="1" x14ac:dyDescent="0.3">
      <c r="A25" s="60">
        <v>10</v>
      </c>
      <c r="B25" s="61"/>
      <c r="C25" s="247" t="str">
        <f>IFERROR(VLOOKUP(B25,'CODIGOS DE MATERIAL'!$A$2:$C$31,3,FALSE),"")</f>
        <v/>
      </c>
      <c r="D25" s="248" t="str">
        <f>IFERROR(VLOOKUP(B25,'CODIGOS DE MATERIAL'!$A$2:$C$31,2,FALSE),"")</f>
        <v/>
      </c>
      <c r="E25" s="249"/>
      <c r="F25" s="250"/>
      <c r="G25" s="251"/>
      <c r="H25" s="251"/>
      <c r="I25" s="252"/>
      <c r="J25" s="249"/>
      <c r="K25" s="251"/>
      <c r="L25" s="252"/>
      <c r="M25" s="229">
        <f t="shared" si="4"/>
        <v>0</v>
      </c>
      <c r="N25" s="253"/>
      <c r="O25" s="231">
        <f t="shared" si="7"/>
        <v>0</v>
      </c>
      <c r="P25" s="232">
        <f t="shared" si="8"/>
        <v>0</v>
      </c>
      <c r="Q25" s="233">
        <f t="shared" si="9"/>
        <v>0</v>
      </c>
      <c r="R25" s="239"/>
      <c r="S25" s="240"/>
      <c r="T25" s="19">
        <f t="shared" si="10"/>
        <v>0</v>
      </c>
      <c r="U25" s="234">
        <f t="shared" si="11"/>
        <v>0</v>
      </c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17">
        <f t="shared" si="5"/>
        <v>0</v>
      </c>
      <c r="AH25" s="19">
        <f t="shared" si="6"/>
        <v>0</v>
      </c>
      <c r="AI25" s="295">
        <f t="shared" si="12"/>
        <v>0</v>
      </c>
    </row>
    <row r="26" spans="1:35" s="18" customFormat="1" x14ac:dyDescent="0.25">
      <c r="A26" s="355" t="s">
        <v>18</v>
      </c>
      <c r="B26" s="356"/>
      <c r="C26" s="356"/>
      <c r="D26" s="356"/>
      <c r="E26" s="254"/>
      <c r="F26" s="254"/>
      <c r="G26" s="254"/>
      <c r="H26" s="254"/>
      <c r="I26" s="254"/>
      <c r="J26" s="254"/>
      <c r="K26" s="254"/>
      <c r="L26" s="254"/>
      <c r="M26" s="254"/>
      <c r="N26" s="254"/>
      <c r="O26" s="254"/>
      <c r="P26" s="255"/>
      <c r="Q26" s="256"/>
      <c r="R26" s="239"/>
      <c r="S26" s="239"/>
      <c r="T26" s="239"/>
      <c r="U26" s="239"/>
      <c r="V26" s="239"/>
      <c r="W26" s="239"/>
      <c r="X26" s="239"/>
      <c r="Y26" s="239"/>
      <c r="Z26" s="239"/>
      <c r="AA26" s="239"/>
      <c r="AB26" s="239"/>
      <c r="AC26" s="239"/>
      <c r="AD26" s="239"/>
      <c r="AE26" s="239"/>
      <c r="AF26" s="239"/>
      <c r="AG26" s="239"/>
    </row>
    <row r="27" spans="1:35" s="18" customFormat="1" x14ac:dyDescent="0.25">
      <c r="A27" s="44"/>
      <c r="B27" s="23"/>
      <c r="C27" s="257"/>
      <c r="D27" s="258"/>
      <c r="E27" s="259"/>
      <c r="F27" s="259"/>
      <c r="G27" s="259"/>
      <c r="H27" s="259"/>
      <c r="I27" s="259"/>
      <c r="J27" s="259"/>
      <c r="K27" s="259"/>
      <c r="L27" s="259"/>
      <c r="M27" s="259"/>
      <c r="N27" s="259"/>
      <c r="O27" s="259"/>
      <c r="P27" s="260"/>
      <c r="Q27" s="261"/>
      <c r="R27" s="239"/>
      <c r="S27" s="239"/>
      <c r="T27" s="239"/>
      <c r="U27" s="239"/>
      <c r="V27" s="239"/>
      <c r="W27" s="239"/>
      <c r="X27" s="239"/>
      <c r="Y27" s="239"/>
      <c r="Z27" s="239"/>
      <c r="AA27" s="239"/>
      <c r="AB27" s="239"/>
      <c r="AC27" s="239"/>
      <c r="AD27" s="239"/>
      <c r="AE27" s="239"/>
      <c r="AF27" s="239"/>
      <c r="AG27" s="239"/>
    </row>
    <row r="28" spans="1:35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5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</row>
    <row r="30" spans="1:35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5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5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6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6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6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N35" s="1"/>
      <c r="AO35" s="1"/>
      <c r="AP35" s="1"/>
      <c r="AQ35" s="1"/>
      <c r="AR35" s="1"/>
      <c r="AS35" s="1"/>
      <c r="AT35" s="1"/>
    </row>
    <row r="36" spans="3:46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N36" s="1"/>
      <c r="AO36" s="1"/>
      <c r="AP36" s="1"/>
      <c r="AQ36" s="1"/>
      <c r="AR36" s="1"/>
      <c r="AS36" s="1"/>
      <c r="AT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F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N1:AT1"/>
    <mergeCell ref="AU1:BA1"/>
    <mergeCell ref="BB1:BH1"/>
    <mergeCell ref="E3:N4"/>
    <mergeCell ref="O3:Q3"/>
    <mergeCell ref="O4:Q4"/>
    <mergeCell ref="AN4:AN6"/>
    <mergeCell ref="AO4:AO6"/>
    <mergeCell ref="AP4:AP6"/>
    <mergeCell ref="AQ4:AQ6"/>
    <mergeCell ref="AR4:AR6"/>
    <mergeCell ref="AS4:AS6"/>
    <mergeCell ref="AT4:AT6"/>
    <mergeCell ref="BA4:BA6"/>
    <mergeCell ref="BB4:BB6"/>
    <mergeCell ref="BC4:BC6"/>
    <mergeCell ref="BD4:BD6"/>
    <mergeCell ref="BE4:BE6"/>
    <mergeCell ref="BF4:BF6"/>
    <mergeCell ref="AU4:AU6"/>
    <mergeCell ref="AV4:AV6"/>
    <mergeCell ref="GZ1:HF1"/>
    <mergeCell ref="HG1:HM1"/>
    <mergeCell ref="O2:Q2"/>
    <mergeCell ref="EO1:EU1"/>
    <mergeCell ref="EV1:FB1"/>
    <mergeCell ref="FC1:FI1"/>
    <mergeCell ref="FJ1:FP1"/>
    <mergeCell ref="FQ1:FW1"/>
    <mergeCell ref="FX1:GD1"/>
    <mergeCell ref="CY1:DE1"/>
    <mergeCell ref="DF1:DL1"/>
    <mergeCell ref="DM1:DS1"/>
    <mergeCell ref="DT1:DZ1"/>
    <mergeCell ref="EA1:EG1"/>
    <mergeCell ref="EH1:EN1"/>
    <mergeCell ref="BI1:BO1"/>
    <mergeCell ref="BP1:BV1"/>
    <mergeCell ref="BW1:CC1"/>
    <mergeCell ref="CD1:CJ1"/>
    <mergeCell ref="CK1:CQ1"/>
    <mergeCell ref="CR1:CX1"/>
    <mergeCell ref="GE1:GK1"/>
    <mergeCell ref="GL1:GR1"/>
    <mergeCell ref="GS1:GY1"/>
    <mergeCell ref="AW4:AW6"/>
    <mergeCell ref="AX4:AX6"/>
    <mergeCell ref="AY4:AY6"/>
    <mergeCell ref="AZ4:AZ6"/>
    <mergeCell ref="BM4:BM6"/>
    <mergeCell ref="BN4:BN6"/>
    <mergeCell ref="BO4:BO6"/>
    <mergeCell ref="BP4:BP6"/>
    <mergeCell ref="BQ4:BQ6"/>
    <mergeCell ref="BR4:BR6"/>
    <mergeCell ref="BG4:BG6"/>
    <mergeCell ref="BH4:BH6"/>
    <mergeCell ref="BI4:BI6"/>
    <mergeCell ref="BJ4:BJ6"/>
    <mergeCell ref="BK4:BK6"/>
    <mergeCell ref="BL4:BL6"/>
    <mergeCell ref="BY4:BY6"/>
    <mergeCell ref="BZ4:BZ6"/>
    <mergeCell ref="CA4:CA6"/>
    <mergeCell ref="CB4:CB6"/>
    <mergeCell ref="CC4:CC6"/>
    <mergeCell ref="CD4:CD6"/>
    <mergeCell ref="BS4:BS6"/>
    <mergeCell ref="BT4:BT6"/>
    <mergeCell ref="BU4:BU6"/>
    <mergeCell ref="BV4:BV6"/>
    <mergeCell ref="BW4:BW6"/>
    <mergeCell ref="BX4:BX6"/>
    <mergeCell ref="CK4:CK6"/>
    <mergeCell ref="CL4:CL6"/>
    <mergeCell ref="CM4:CM6"/>
    <mergeCell ref="CN4:CN6"/>
    <mergeCell ref="CO4:CO6"/>
    <mergeCell ref="CP4:CP6"/>
    <mergeCell ref="CE4:CE6"/>
    <mergeCell ref="CF4:CF6"/>
    <mergeCell ref="CG4:CG6"/>
    <mergeCell ref="CH4:CH6"/>
    <mergeCell ref="CI4:CI6"/>
    <mergeCell ref="CJ4:CJ6"/>
    <mergeCell ref="CW4:CW6"/>
    <mergeCell ref="CX4:CX6"/>
    <mergeCell ref="CY4:CY6"/>
    <mergeCell ref="CZ4:CZ6"/>
    <mergeCell ref="DA4:DA6"/>
    <mergeCell ref="DB4:DB6"/>
    <mergeCell ref="CQ4:CQ6"/>
    <mergeCell ref="CR4:CR6"/>
    <mergeCell ref="CS4:CS6"/>
    <mergeCell ref="CT4:CT6"/>
    <mergeCell ref="CU4:CU6"/>
    <mergeCell ref="CV4:CV6"/>
    <mergeCell ref="DI4:DI6"/>
    <mergeCell ref="DJ4:DJ6"/>
    <mergeCell ref="DK4:DK6"/>
    <mergeCell ref="DL4:DL6"/>
    <mergeCell ref="DM4:DM6"/>
    <mergeCell ref="DN4:DN6"/>
    <mergeCell ref="DC4:DC6"/>
    <mergeCell ref="DD4:DD6"/>
    <mergeCell ref="DE4:DE6"/>
    <mergeCell ref="DF4:DF6"/>
    <mergeCell ref="DG4:DG6"/>
    <mergeCell ref="DH4:DH6"/>
    <mergeCell ref="DU4:DU6"/>
    <mergeCell ref="DV4:DV6"/>
    <mergeCell ref="DW4:DW6"/>
    <mergeCell ref="DX4:DX6"/>
    <mergeCell ref="DY4:DY6"/>
    <mergeCell ref="DZ4:DZ6"/>
    <mergeCell ref="DO4:DO6"/>
    <mergeCell ref="DP4:DP6"/>
    <mergeCell ref="DQ4:DQ6"/>
    <mergeCell ref="DR4:DR6"/>
    <mergeCell ref="DS4:DS6"/>
    <mergeCell ref="DT4:DT6"/>
    <mergeCell ref="EG4:EG6"/>
    <mergeCell ref="EH4:EH6"/>
    <mergeCell ref="EI4:EI6"/>
    <mergeCell ref="EJ4:EJ6"/>
    <mergeCell ref="EK4:EK6"/>
    <mergeCell ref="EL4:EL6"/>
    <mergeCell ref="EA4:EA6"/>
    <mergeCell ref="EB4:EB6"/>
    <mergeCell ref="EC4:EC6"/>
    <mergeCell ref="ED4:ED6"/>
    <mergeCell ref="EE4:EE6"/>
    <mergeCell ref="EF4:EF6"/>
    <mergeCell ref="ES4:ES6"/>
    <mergeCell ref="ET4:ET6"/>
    <mergeCell ref="EU4:EU6"/>
    <mergeCell ref="EV4:EV6"/>
    <mergeCell ref="EW4:EW6"/>
    <mergeCell ref="EX4:EX6"/>
    <mergeCell ref="EM4:EM6"/>
    <mergeCell ref="EN4:EN6"/>
    <mergeCell ref="EO4:EO6"/>
    <mergeCell ref="EP4:EP6"/>
    <mergeCell ref="EQ4:EQ6"/>
    <mergeCell ref="ER4:ER6"/>
    <mergeCell ref="FE4:FE6"/>
    <mergeCell ref="FF4:FF6"/>
    <mergeCell ref="FG4:FG6"/>
    <mergeCell ref="FH4:FH6"/>
    <mergeCell ref="FI4:FI6"/>
    <mergeCell ref="FJ4:FJ6"/>
    <mergeCell ref="EY4:EY6"/>
    <mergeCell ref="EZ4:EZ6"/>
    <mergeCell ref="FA4:FA6"/>
    <mergeCell ref="FB4:FB6"/>
    <mergeCell ref="FC4:FC6"/>
    <mergeCell ref="FD4:FD6"/>
    <mergeCell ref="FQ4:FQ6"/>
    <mergeCell ref="FR4:FR6"/>
    <mergeCell ref="FS4:FS6"/>
    <mergeCell ref="FT4:FT6"/>
    <mergeCell ref="FU4:FU6"/>
    <mergeCell ref="FV4:FV6"/>
    <mergeCell ref="FK4:FK6"/>
    <mergeCell ref="FL4:FL6"/>
    <mergeCell ref="FM4:FM6"/>
    <mergeCell ref="FN4:FN6"/>
    <mergeCell ref="FO4:FO6"/>
    <mergeCell ref="FP4:FP6"/>
    <mergeCell ref="GC4:GC6"/>
    <mergeCell ref="GD4:GD6"/>
    <mergeCell ref="GE4:GE6"/>
    <mergeCell ref="GF4:GF6"/>
    <mergeCell ref="GG4:GG6"/>
    <mergeCell ref="GH4:GH6"/>
    <mergeCell ref="FW4:FW6"/>
    <mergeCell ref="FX4:FX6"/>
    <mergeCell ref="FY4:FY6"/>
    <mergeCell ref="FZ4:FZ6"/>
    <mergeCell ref="GA4:GA6"/>
    <mergeCell ref="GB4:GB6"/>
    <mergeCell ref="GQ4:GQ6"/>
    <mergeCell ref="GR4:GR6"/>
    <mergeCell ref="GS4:GS6"/>
    <mergeCell ref="GT4:GT6"/>
    <mergeCell ref="GI4:GI6"/>
    <mergeCell ref="GJ4:GJ6"/>
    <mergeCell ref="GK4:GK6"/>
    <mergeCell ref="GL4:GL6"/>
    <mergeCell ref="GM4:GM6"/>
    <mergeCell ref="GN4:GN6"/>
    <mergeCell ref="HM4:HM6"/>
    <mergeCell ref="E5:G5"/>
    <mergeCell ref="H5:N5"/>
    <mergeCell ref="O5:Q5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GW4:GW6"/>
    <mergeCell ref="GX4:GX6"/>
    <mergeCell ref="GY4:GY6"/>
    <mergeCell ref="GZ4:GZ6"/>
    <mergeCell ref="GO4:GO6"/>
    <mergeCell ref="GP4:GP6"/>
    <mergeCell ref="A26:D26"/>
    <mergeCell ref="N32:O32"/>
    <mergeCell ref="P32:Q32"/>
    <mergeCell ref="N33:Q33"/>
    <mergeCell ref="E14:I14"/>
    <mergeCell ref="J14:L14"/>
    <mergeCell ref="M14:O14"/>
    <mergeCell ref="P14:Q14"/>
    <mergeCell ref="U14:AH14"/>
  </mergeCells>
  <conditionalFormatting sqref="D8">
    <cfRule type="duplicateValues" dxfId="321" priority="4"/>
  </conditionalFormatting>
  <conditionalFormatting sqref="O7">
    <cfRule type="duplicateValues" dxfId="320" priority="3"/>
  </conditionalFormatting>
  <conditionalFormatting sqref="O8">
    <cfRule type="duplicateValues" dxfId="319" priority="2"/>
  </conditionalFormatting>
  <conditionalFormatting sqref="O10">
    <cfRule type="duplicateValues" dxfId="318" priority="1"/>
  </conditionalFormatting>
  <conditionalFormatting sqref="T16:AH25">
    <cfRule type="cellIs" dxfId="317" priority="8" operator="equal">
      <formula>0</formula>
    </cfRule>
  </conditionalFormatting>
  <conditionalFormatting sqref="AH16:AH25">
    <cfRule type="cellIs" dxfId="316" priority="7" operator="lessThan">
      <formula>0</formula>
    </cfRule>
  </conditionalFormatting>
  <conditionalFormatting sqref="AI16:AI25">
    <cfRule type="cellIs" dxfId="315" priority="5" operator="lessThan">
      <formula>0</formula>
    </cfRule>
    <cfRule type="cellIs" dxfId="31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M36"/>
  <sheetViews>
    <sheetView view="pageBreakPreview" topLeftCell="A7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263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13" priority="4"/>
  </conditionalFormatting>
  <conditionalFormatting sqref="O7">
    <cfRule type="duplicateValues" dxfId="312" priority="3"/>
  </conditionalFormatting>
  <conditionalFormatting sqref="O8">
    <cfRule type="duplicateValues" dxfId="311" priority="2"/>
  </conditionalFormatting>
  <conditionalFormatting sqref="O10">
    <cfRule type="duplicateValues" dxfId="310" priority="1"/>
  </conditionalFormatting>
  <conditionalFormatting sqref="T16:AF25">
    <cfRule type="cellIs" dxfId="309" priority="8" operator="equal">
      <formula>0</formula>
    </cfRule>
  </conditionalFormatting>
  <conditionalFormatting sqref="AF16:AF25">
    <cfRule type="cellIs" dxfId="308" priority="7" operator="lessThan">
      <formula>0</formula>
    </cfRule>
  </conditionalFormatting>
  <conditionalFormatting sqref="AG16:AG25">
    <cfRule type="cellIs" dxfId="307" priority="5" operator="lessThan">
      <formula>0</formula>
    </cfRule>
    <cfRule type="cellIs" dxfId="30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8554687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29" width="6.5703125" style="1" customWidth="1"/>
    <col min="30" max="30" width="6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264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2"/>
      <c r="I15" s="132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 t="shared" ref="T16:T25" si="5"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5"/>
      <c r="AE16" s="17">
        <f t="shared" ref="AE16:AE25" si="6">SUM(V16:AD16)</f>
        <v>0</v>
      </c>
      <c r="AF16" s="17">
        <f t="shared" ref="AF16:AF25" si="7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si="5"/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5"/>
      <c r="AE17" s="17">
        <f t="shared" si="6"/>
        <v>0</v>
      </c>
      <c r="AF17" s="19">
        <f t="shared" si="7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5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7"/>
      <c r="AD18" s="95"/>
      <c r="AE18" s="17">
        <f t="shared" si="6"/>
        <v>0</v>
      </c>
      <c r="AF18" s="19">
        <f t="shared" si="7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5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7"/>
      <c r="AD19" s="95"/>
      <c r="AE19" s="17">
        <f t="shared" si="6"/>
        <v>0</v>
      </c>
      <c r="AF19" s="19">
        <f t="shared" si="7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5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8"/>
      <c r="AD20" s="95"/>
      <c r="AE20" s="17">
        <f t="shared" si="6"/>
        <v>0</v>
      </c>
      <c r="AF20" s="19">
        <f t="shared" si="7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221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5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6"/>
        <v>0</v>
      </c>
      <c r="AF21" s="19">
        <f t="shared" si="7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5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6"/>
        <v>0</v>
      </c>
      <c r="AF22" s="19">
        <f t="shared" si="7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5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6"/>
        <v>0</v>
      </c>
      <c r="AF23" s="19">
        <f t="shared" si="7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5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6"/>
        <v>0</v>
      </c>
      <c r="AF24" s="19">
        <f t="shared" si="7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5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6"/>
        <v>0</v>
      </c>
      <c r="AF25" s="19">
        <f t="shared" si="7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D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05" priority="4"/>
  </conditionalFormatting>
  <conditionalFormatting sqref="O7">
    <cfRule type="duplicateValues" dxfId="304" priority="3"/>
  </conditionalFormatting>
  <conditionalFormatting sqref="O8">
    <cfRule type="duplicateValues" dxfId="303" priority="2"/>
  </conditionalFormatting>
  <conditionalFormatting sqref="O10">
    <cfRule type="duplicateValues" dxfId="302" priority="1"/>
  </conditionalFormatting>
  <conditionalFormatting sqref="T16:AF25">
    <cfRule type="cellIs" dxfId="301" priority="8" operator="equal">
      <formula>0</formula>
    </cfRule>
  </conditionalFormatting>
  <conditionalFormatting sqref="AF16:AF25">
    <cfRule type="cellIs" dxfId="300" priority="7" operator="lessThan">
      <formula>0</formula>
    </cfRule>
  </conditionalFormatting>
  <conditionalFormatting sqref="AG16:AG25">
    <cfRule type="cellIs" dxfId="299" priority="5" operator="lessThan">
      <formula>0</formula>
    </cfRule>
    <cfRule type="cellIs" dxfId="29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M36"/>
  <sheetViews>
    <sheetView view="pageBreakPreview" topLeftCell="A14" zoomScale="140" zoomScaleNormal="95" zoomScaleSheetLayoutView="140" workbookViewId="0">
      <pane xSplit="4" topLeftCell="E1" activePane="topRight" state="frozen"/>
      <selection activeCell="AL7" sqref="AL7:HK8"/>
      <selection pane="topRight" activeCell="V15" sqref="V15:AA20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5" style="1" bestFit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265</v>
      </c>
      <c r="AH2" s="80" t="str">
        <f>D8</f>
        <v>CR 8C SUR CL 46E/47</v>
      </c>
      <c r="AI2" s="80">
        <f>O10</f>
        <v>0</v>
      </c>
      <c r="AJ2" s="80">
        <f>O9</f>
        <v>0</v>
      </c>
      <c r="AK2" s="82">
        <f>O7</f>
        <v>7103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>
        <v>45026</v>
      </c>
      <c r="E7" s="7"/>
      <c r="F7" s="7"/>
      <c r="G7" s="7"/>
      <c r="H7" s="7"/>
      <c r="I7" s="7"/>
      <c r="J7" s="7"/>
      <c r="K7" s="7"/>
      <c r="L7" s="6"/>
      <c r="N7" s="112" t="s">
        <v>204</v>
      </c>
      <c r="O7" s="118">
        <v>7103</v>
      </c>
      <c r="P7" s="115"/>
      <c r="Q7" s="115"/>
      <c r="R7" s="5"/>
      <c r="S7" s="2"/>
      <c r="T7" s="5"/>
      <c r="V7" s="5"/>
      <c r="AG7" s="80">
        <v>265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 t="s">
        <v>237</v>
      </c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>
        <v>7103</v>
      </c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 t="s">
        <v>223</v>
      </c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 t="s">
        <v>231</v>
      </c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2"/>
      <c r="I15" s="132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/>
      <c r="S16" s="19"/>
      <c r="T16" s="19">
        <f t="shared" ref="T16:T25" si="5"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17">
        <f t="shared" ref="AE16:AE25" si="6">SUM(V16:AD16)</f>
        <v>0</v>
      </c>
      <c r="AF16" s="17">
        <f t="shared" ref="AF16:AF25" si="7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5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/>
      <c r="S17" s="88"/>
      <c r="T17" s="19">
        <f t="shared" si="5"/>
        <v>0</v>
      </c>
      <c r="U17" s="15">
        <f t="shared" ref="U17:U25" si="10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17">
        <f t="shared" si="6"/>
        <v>0</v>
      </c>
      <c r="AF17" s="19">
        <f t="shared" si="7"/>
        <v>0</v>
      </c>
      <c r="AG17" s="295">
        <f t="shared" ref="AG17:AG25" si="11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35">
        <f t="shared" si="9"/>
        <v>0</v>
      </c>
      <c r="Q18" s="36"/>
      <c r="S18" s="88"/>
      <c r="T18" s="19">
        <f t="shared" si="5"/>
        <v>0</v>
      </c>
      <c r="U18" s="15">
        <f t="shared" si="10"/>
        <v>0</v>
      </c>
      <c r="V18" s="95"/>
      <c r="W18" s="97"/>
      <c r="X18" s="97"/>
      <c r="Y18" s="97"/>
      <c r="Z18" s="97"/>
      <c r="AA18" s="97"/>
      <c r="AB18" s="97"/>
      <c r="AC18" s="97"/>
      <c r="AD18" s="97"/>
      <c r="AE18" s="17">
        <f t="shared" si="6"/>
        <v>0</v>
      </c>
      <c r="AF18" s="19">
        <f t="shared" si="7"/>
        <v>0</v>
      </c>
      <c r="AG18" s="295">
        <f t="shared" si="11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/>
      <c r="R19" s="20"/>
      <c r="S19" s="89"/>
      <c r="T19" s="19">
        <f t="shared" si="5"/>
        <v>0</v>
      </c>
      <c r="U19" s="15">
        <f t="shared" si="10"/>
        <v>0</v>
      </c>
      <c r="V19" s="95"/>
      <c r="W19" s="97"/>
      <c r="X19" s="97"/>
      <c r="Y19" s="97"/>
      <c r="Z19" s="97"/>
      <c r="AA19" s="97"/>
      <c r="AB19" s="97"/>
      <c r="AC19" s="97"/>
      <c r="AD19" s="97"/>
      <c r="AE19" s="17">
        <f t="shared" si="6"/>
        <v>0</v>
      </c>
      <c r="AF19" s="19">
        <f t="shared" si="7"/>
        <v>0</v>
      </c>
      <c r="AG19" s="295">
        <f t="shared" si="11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/>
      <c r="S20" s="88"/>
      <c r="T20" s="19">
        <f t="shared" si="5"/>
        <v>0</v>
      </c>
      <c r="U20" s="15">
        <f t="shared" si="10"/>
        <v>0</v>
      </c>
      <c r="V20" s="95"/>
      <c r="W20" s="98"/>
      <c r="X20" s="98"/>
      <c r="Y20" s="98"/>
      <c r="Z20" s="98"/>
      <c r="AA20" s="98"/>
      <c r="AB20" s="98"/>
      <c r="AC20" s="98"/>
      <c r="AD20" s="98"/>
      <c r="AE20" s="17">
        <f t="shared" si="6"/>
        <v>0</v>
      </c>
      <c r="AF20" s="19">
        <f t="shared" si="7"/>
        <v>0</v>
      </c>
      <c r="AG20" s="295">
        <f t="shared" si="11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/>
      <c r="S21" s="88"/>
      <c r="T21" s="19">
        <f t="shared" si="5"/>
        <v>0</v>
      </c>
      <c r="U21" s="15">
        <f t="shared" si="10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6"/>
        <v>0</v>
      </c>
      <c r="AF21" s="19">
        <f t="shared" si="7"/>
        <v>0</v>
      </c>
      <c r="AG21" s="295">
        <f t="shared" si="11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/>
      <c r="S22" s="88"/>
      <c r="T22" s="19">
        <f t="shared" si="5"/>
        <v>0</v>
      </c>
      <c r="U22" s="15">
        <f t="shared" si="10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6"/>
        <v>0</v>
      </c>
      <c r="AF22" s="19">
        <f t="shared" si="7"/>
        <v>0</v>
      </c>
      <c r="AG22" s="295">
        <f t="shared" si="11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/>
      <c r="S23" s="88"/>
      <c r="T23" s="19">
        <f t="shared" si="5"/>
        <v>0</v>
      </c>
      <c r="U23" s="15">
        <f t="shared" si="10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6"/>
        <v>0</v>
      </c>
      <c r="AF23" s="19">
        <f t="shared" si="7"/>
        <v>0</v>
      </c>
      <c r="AG23" s="295">
        <f t="shared" si="11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/>
      <c r="S24" s="88"/>
      <c r="T24" s="19">
        <f t="shared" si="5"/>
        <v>0</v>
      </c>
      <c r="U24" s="15">
        <f t="shared" si="10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6"/>
        <v>0</v>
      </c>
      <c r="AF24" s="19">
        <f t="shared" si="7"/>
        <v>0</v>
      </c>
      <c r="AG24" s="295">
        <f t="shared" si="11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/>
      <c r="S25" s="88"/>
      <c r="T25" s="19">
        <f t="shared" si="5"/>
        <v>0</v>
      </c>
      <c r="U25" s="15">
        <f t="shared" si="10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6"/>
        <v>0</v>
      </c>
      <c r="AF25" s="19">
        <f t="shared" si="7"/>
        <v>0</v>
      </c>
      <c r="AG25" s="295">
        <f t="shared" si="11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105" t="s">
        <v>258</v>
      </c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111" t="s">
        <v>257</v>
      </c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97" priority="4"/>
  </conditionalFormatting>
  <conditionalFormatting sqref="O7">
    <cfRule type="duplicateValues" dxfId="296" priority="3"/>
  </conditionalFormatting>
  <conditionalFormatting sqref="O8">
    <cfRule type="duplicateValues" dxfId="295" priority="2"/>
  </conditionalFormatting>
  <conditionalFormatting sqref="O10">
    <cfRule type="duplicateValues" dxfId="294" priority="1"/>
  </conditionalFormatting>
  <conditionalFormatting sqref="T16:AF25">
    <cfRule type="cellIs" dxfId="293" priority="8" operator="equal">
      <formula>0</formula>
    </cfRule>
  </conditionalFormatting>
  <conditionalFormatting sqref="AF16:AF25">
    <cfRule type="cellIs" dxfId="292" priority="7" operator="lessThan">
      <formula>0</formula>
    </cfRule>
  </conditionalFormatting>
  <conditionalFormatting sqref="AG16:AG25">
    <cfRule type="cellIs" dxfId="291" priority="5" operator="lessThan">
      <formula>0</formula>
    </cfRule>
    <cfRule type="cellIs" dxfId="29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85" orientation="landscape" r:id="rId1"/>
  <headerFooter alignWithMargins="0"/>
  <colBreaks count="1" manualBreakCount="1">
    <brk id="17" max="1048575" man="1"/>
  </col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M36"/>
  <sheetViews>
    <sheetView view="pageBreakPreview" topLeftCell="A14" zoomScale="130" zoomScaleNormal="95" zoomScaleSheetLayoutView="130" workbookViewId="0">
      <pane xSplit="4" topLeftCell="Y1" activePane="topRight" state="frozen"/>
      <selection activeCell="AL7" sqref="AL7:HK8"/>
      <selection pane="topRight" activeCell="E15" sqref="E15:E1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5.4257812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.5703125" style="1" customWidth="1"/>
    <col min="27" max="27" width="6" style="1" customWidth="1"/>
    <col min="28" max="28" width="5.5703125" style="1" customWidth="1"/>
    <col min="29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266</v>
      </c>
      <c r="AH2" s="80">
        <f>D8</f>
        <v>0</v>
      </c>
      <c r="AI2" s="80">
        <f>O10</f>
        <v>30081</v>
      </c>
      <c r="AJ2" s="80">
        <f>O9</f>
        <v>0</v>
      </c>
      <c r="AK2" s="82">
        <f>O7</f>
        <v>7095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>
        <v>7095</v>
      </c>
      <c r="P7" s="115"/>
      <c r="Q7" s="115"/>
      <c r="R7" s="5"/>
      <c r="S7" s="2"/>
      <c r="T7" s="5"/>
      <c r="V7" s="5"/>
      <c r="AG7" s="80">
        <v>266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>
        <v>7095</v>
      </c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>
        <v>30081</v>
      </c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7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5"/>
      <c r="AB16" s="99"/>
      <c r="AC16" s="95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5"/>
      <c r="AB17" s="95"/>
      <c r="AC17" s="95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7"/>
      <c r="Y18" s="97"/>
      <c r="Z18" s="97"/>
      <c r="AA18" s="95"/>
      <c r="AB18" s="95"/>
      <c r="AC18" s="95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7"/>
      <c r="Z19" s="97"/>
      <c r="AA19" s="95"/>
      <c r="AB19" s="95"/>
      <c r="AC19" s="95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8"/>
      <c r="Z20" s="98"/>
      <c r="AA20" s="95"/>
      <c r="AB20" s="95"/>
      <c r="AC20" s="95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4"/>
      <c r="AC21" s="95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8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89" priority="4"/>
  </conditionalFormatting>
  <conditionalFormatting sqref="O7">
    <cfRule type="duplicateValues" dxfId="288" priority="3"/>
  </conditionalFormatting>
  <conditionalFormatting sqref="O8">
    <cfRule type="duplicateValues" dxfId="287" priority="2"/>
  </conditionalFormatting>
  <conditionalFormatting sqref="O10">
    <cfRule type="duplicateValues" dxfId="286" priority="1"/>
  </conditionalFormatting>
  <conditionalFormatting sqref="T16:AF25">
    <cfRule type="cellIs" dxfId="285" priority="8" operator="equal">
      <formula>0</formula>
    </cfRule>
  </conditionalFormatting>
  <conditionalFormatting sqref="AF16:AF25">
    <cfRule type="cellIs" dxfId="284" priority="7" operator="lessThan">
      <formula>0</formula>
    </cfRule>
  </conditionalFormatting>
  <conditionalFormatting sqref="AG16:AG25">
    <cfRule type="cellIs" dxfId="283" priority="5" operator="lessThan">
      <formula>0</formula>
    </cfRule>
    <cfRule type="cellIs" dxfId="28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M36"/>
  <sheetViews>
    <sheetView view="pageBreakPreview" topLeftCell="A15" zoomScale="130" zoomScaleNormal="95" zoomScaleSheetLayoutView="130" workbookViewId="0">
      <pane xSplit="4" topLeftCell="E1" activePane="topRight" state="frozen"/>
      <selection activeCell="AL7" sqref="AL7:HK8"/>
      <selection pane="topRight" activeCell="E15" sqref="E15:E21"/>
    </sheetView>
  </sheetViews>
  <sheetFormatPr baseColWidth="10" defaultColWidth="11.42578125" defaultRowHeight="12.75" x14ac:dyDescent="0.25"/>
  <cols>
    <col min="1" max="1" width="8.42578125" style="1" customWidth="1"/>
    <col min="2" max="2" width="10.710937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6.2851562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267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267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5.5" x14ac:dyDescent="0.25">
      <c r="A16" s="58">
        <v>1</v>
      </c>
      <c r="B16" s="93"/>
      <c r="C16" s="80" t="str">
        <f>IFERROR(VLOOKUP(B16,'CODIGOS DE MATERIAL'!$A$2:$C$31,3,FALSE),"")</f>
        <v/>
      </c>
      <c r="D16" s="222" t="str">
        <f>IFERROR(VLOOKUP(B16,'CODIGOS DE MATERIAL'!$A$2:$C$31,2,FALSE),"")</f>
        <v/>
      </c>
      <c r="E16" s="223"/>
      <c r="F16" s="224"/>
      <c r="G16" s="224"/>
      <c r="H16" s="225"/>
      <c r="I16" s="226"/>
      <c r="J16" s="227"/>
      <c r="K16" s="228"/>
      <c r="L16" s="226"/>
      <c r="M16" s="229">
        <f t="shared" ref="M16:M25" si="4">SUM(E16:I16)</f>
        <v>0</v>
      </c>
      <c r="N16" s="230"/>
      <c r="O16" s="231">
        <f>+SUM(J16:L16)</f>
        <v>0</v>
      </c>
      <c r="P16" s="232">
        <f>IF(N16&gt;M16,N16-O16-M16,0)</f>
        <v>0</v>
      </c>
      <c r="Q16" s="233">
        <f>IF(N16="",0,IF(M16&gt;N16,M16-N16-O16,0))</f>
        <v>0</v>
      </c>
      <c r="S16" s="19"/>
      <c r="T16" s="19">
        <f>S16-M16</f>
        <v>0</v>
      </c>
      <c r="U16" s="234">
        <f>+M16-O16</f>
        <v>0</v>
      </c>
      <c r="V16" s="235"/>
      <c r="W16" s="235"/>
      <c r="X16" s="235"/>
      <c r="Y16" s="230"/>
      <c r="Z16" s="236"/>
      <c r="AA16" s="230"/>
      <c r="AB16" s="230"/>
      <c r="AC16" s="230"/>
      <c r="AD16" s="93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239"/>
      <c r="AM16" s="239"/>
      <c r="AN16" s="239"/>
      <c r="AO16" s="239"/>
      <c r="AP16" s="239"/>
      <c r="AQ16" s="239"/>
      <c r="AR16" s="239"/>
    </row>
    <row r="17" spans="1:33" s="239" customFormat="1" ht="25.5" x14ac:dyDescent="0.25">
      <c r="A17" s="58">
        <v>2</v>
      </c>
      <c r="B17" s="93"/>
      <c r="C17" s="80" t="str">
        <f>IFERROR(VLOOKUP(B17,'CODIGOS DE MATERIAL'!$A$2:$C$31,3,FALSE),"")</f>
        <v/>
      </c>
      <c r="D17" s="222" t="str">
        <f>IFERROR(VLOOKUP(B17,'CODIGOS DE MATERIAL'!$A$2:$C$31,2,FALSE),"")</f>
        <v/>
      </c>
      <c r="E17" s="223"/>
      <c r="F17" s="224"/>
      <c r="G17" s="224"/>
      <c r="H17" s="238"/>
      <c r="I17" s="226"/>
      <c r="J17" s="227"/>
      <c r="K17" s="228"/>
      <c r="L17" s="226"/>
      <c r="M17" s="229">
        <f t="shared" si="4"/>
        <v>0</v>
      </c>
      <c r="N17" s="230"/>
      <c r="O17" s="231">
        <f t="shared" ref="O17:O25" si="7">+SUM(J17:L17)</f>
        <v>0</v>
      </c>
      <c r="P17" s="232">
        <f t="shared" ref="P17:P25" si="8">IF(N17&gt;M17,N17-O17-M17,0)</f>
        <v>0</v>
      </c>
      <c r="Q17" s="233">
        <f t="shared" ref="Q17:Q25" si="9">IF(N17="",0,IF(M17&gt;N17,M17-N17-O17,0))</f>
        <v>0</v>
      </c>
      <c r="S17" s="240"/>
      <c r="T17" s="19">
        <f t="shared" ref="T17:T25" si="10">S17-M17</f>
        <v>0</v>
      </c>
      <c r="U17" s="234">
        <f t="shared" ref="U17:U25" si="11">+M17-O17</f>
        <v>0</v>
      </c>
      <c r="V17" s="235"/>
      <c r="W17" s="235"/>
      <c r="X17" s="235"/>
      <c r="Y17" s="230"/>
      <c r="Z17" s="230"/>
      <c r="AA17" s="93"/>
      <c r="AB17" s="93"/>
      <c r="AC17" s="93"/>
      <c r="AD17" s="93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239" customFormat="1" ht="25.5" x14ac:dyDescent="0.25">
      <c r="A18" s="58">
        <v>3</v>
      </c>
      <c r="B18" s="93"/>
      <c r="C18" s="80" t="str">
        <f>IFERROR(VLOOKUP(B18,'CODIGOS DE MATERIAL'!$A$2:$C$31,3,FALSE),"")</f>
        <v/>
      </c>
      <c r="D18" s="222" t="str">
        <f>IFERROR(VLOOKUP(B18,'CODIGOS DE MATERIAL'!$A$2:$C$31,2,FALSE),"")</f>
        <v/>
      </c>
      <c r="E18" s="223"/>
      <c r="F18" s="224"/>
      <c r="G18" s="224"/>
      <c r="H18" s="241"/>
      <c r="I18" s="226"/>
      <c r="J18" s="227"/>
      <c r="K18" s="228"/>
      <c r="L18" s="226"/>
      <c r="M18" s="229">
        <f t="shared" si="4"/>
        <v>0</v>
      </c>
      <c r="N18" s="230"/>
      <c r="O18" s="231">
        <f t="shared" si="7"/>
        <v>0</v>
      </c>
      <c r="P18" s="232">
        <f t="shared" si="8"/>
        <v>0</v>
      </c>
      <c r="Q18" s="233">
        <f t="shared" si="9"/>
        <v>0</v>
      </c>
      <c r="S18" s="240"/>
      <c r="T18" s="19">
        <f t="shared" si="10"/>
        <v>0</v>
      </c>
      <c r="U18" s="234">
        <f t="shared" si="11"/>
        <v>0</v>
      </c>
      <c r="V18" s="230"/>
      <c r="W18" s="235"/>
      <c r="X18" s="235"/>
      <c r="Y18" s="230"/>
      <c r="Z18" s="230"/>
      <c r="AA18" s="230"/>
      <c r="AB18" s="230"/>
      <c r="AC18" s="230"/>
      <c r="AD18" s="230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239" customFormat="1" ht="25.5" x14ac:dyDescent="0.25">
      <c r="A19" s="58">
        <v>4</v>
      </c>
      <c r="B19" s="93"/>
      <c r="C19" s="80" t="str">
        <f>IFERROR(VLOOKUP(B19,'CODIGOS DE MATERIAL'!$A$2:$C$31,3,FALSE),"")</f>
        <v/>
      </c>
      <c r="D19" s="222" t="str">
        <f>IFERROR(VLOOKUP(B19,'CODIGOS DE MATERIAL'!$A$2:$C$31,2,FALSE),"")</f>
        <v/>
      </c>
      <c r="E19" s="223"/>
      <c r="F19" s="224"/>
      <c r="G19" s="224"/>
      <c r="H19" s="238"/>
      <c r="I19" s="226"/>
      <c r="J19" s="227"/>
      <c r="K19" s="228"/>
      <c r="L19" s="226"/>
      <c r="M19" s="229">
        <f t="shared" si="4"/>
        <v>0</v>
      </c>
      <c r="N19" s="230"/>
      <c r="O19" s="231">
        <f t="shared" si="7"/>
        <v>0</v>
      </c>
      <c r="P19" s="232">
        <f t="shared" si="8"/>
        <v>0</v>
      </c>
      <c r="Q19" s="233">
        <f t="shared" si="9"/>
        <v>0</v>
      </c>
      <c r="R19" s="242"/>
      <c r="S19" s="243"/>
      <c r="T19" s="19">
        <f t="shared" si="10"/>
        <v>0</v>
      </c>
      <c r="U19" s="234">
        <f t="shared" si="11"/>
        <v>0</v>
      </c>
      <c r="V19" s="230"/>
      <c r="W19" s="235"/>
      <c r="X19" s="235"/>
      <c r="Y19" s="230"/>
      <c r="Z19" s="230"/>
      <c r="AA19" s="230"/>
      <c r="AB19" s="93"/>
      <c r="AC19" s="230"/>
      <c r="AD19" s="230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239" customFormat="1" ht="25.5" x14ac:dyDescent="0.25">
      <c r="A20" s="58">
        <v>5</v>
      </c>
      <c r="B20" s="93"/>
      <c r="C20" s="80" t="str">
        <f>IFERROR(VLOOKUP(B20,'CODIGOS DE MATERIAL'!$A$2:$C$31,3,FALSE),"")</f>
        <v/>
      </c>
      <c r="D20" s="222" t="str">
        <f>IFERROR(VLOOKUP(B20,'CODIGOS DE MATERIAL'!$A$2:$C$31,2,FALSE),"")</f>
        <v/>
      </c>
      <c r="E20" s="223"/>
      <c r="F20" s="224"/>
      <c r="G20" s="224"/>
      <c r="H20" s="238"/>
      <c r="I20" s="226"/>
      <c r="J20" s="227"/>
      <c r="K20" s="228"/>
      <c r="L20" s="226"/>
      <c r="M20" s="229">
        <f t="shared" si="4"/>
        <v>0</v>
      </c>
      <c r="N20" s="230"/>
      <c r="O20" s="231">
        <f t="shared" si="7"/>
        <v>0</v>
      </c>
      <c r="P20" s="232">
        <f t="shared" si="8"/>
        <v>0</v>
      </c>
      <c r="Q20" s="233">
        <f t="shared" si="9"/>
        <v>0</v>
      </c>
      <c r="S20" s="240"/>
      <c r="T20" s="19">
        <f t="shared" si="10"/>
        <v>0</v>
      </c>
      <c r="U20" s="234">
        <f t="shared" si="11"/>
        <v>0</v>
      </c>
      <c r="V20" s="230"/>
      <c r="W20" s="244"/>
      <c r="X20" s="244"/>
      <c r="Y20" s="230"/>
      <c r="Z20" s="230"/>
      <c r="AA20" s="230"/>
      <c r="AB20" s="93"/>
      <c r="AC20" s="230"/>
      <c r="AD20" s="230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239" customFormat="1" ht="25.5" x14ac:dyDescent="0.25">
      <c r="A21" s="58">
        <v>6</v>
      </c>
      <c r="B21" s="93"/>
      <c r="C21" s="80" t="str">
        <f>IFERROR(VLOOKUP(B21,'CODIGOS DE MATERIAL'!$A$2:$C$31,3,FALSE),"")</f>
        <v/>
      </c>
      <c r="D21" s="222" t="str">
        <f>IFERROR(VLOOKUP(B21,'CODIGOS DE MATERIAL'!$A$2:$C$31,2,FALSE),"")</f>
        <v/>
      </c>
      <c r="E21" s="227"/>
      <c r="F21" s="224"/>
      <c r="G21" s="238"/>
      <c r="H21" s="238"/>
      <c r="I21" s="226"/>
      <c r="J21" s="227"/>
      <c r="K21" s="228"/>
      <c r="L21" s="226"/>
      <c r="M21" s="229">
        <f t="shared" si="4"/>
        <v>0</v>
      </c>
      <c r="N21" s="230"/>
      <c r="O21" s="231">
        <f t="shared" si="7"/>
        <v>0</v>
      </c>
      <c r="P21" s="232">
        <f t="shared" si="8"/>
        <v>0</v>
      </c>
      <c r="Q21" s="233">
        <f t="shared" si="9"/>
        <v>0</v>
      </c>
      <c r="S21" s="240"/>
      <c r="T21" s="19">
        <f t="shared" si="10"/>
        <v>0</v>
      </c>
      <c r="U21" s="234">
        <f t="shared" si="11"/>
        <v>0</v>
      </c>
      <c r="V21" s="230"/>
      <c r="W21" s="230"/>
      <c r="X21" s="230"/>
      <c r="Y21" s="230"/>
      <c r="Z21" s="245"/>
      <c r="AA21" s="230"/>
      <c r="AB21" s="230"/>
      <c r="AC21" s="230"/>
      <c r="AD21" s="230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239" customFormat="1" x14ac:dyDescent="0.25">
      <c r="A22" s="58">
        <v>7</v>
      </c>
      <c r="B22" s="93"/>
      <c r="C22" s="80" t="str">
        <f>IFERROR(VLOOKUP(B22,'CODIGOS DE MATERIAL'!$A$2:$C$31,3,FALSE),"")</f>
        <v/>
      </c>
      <c r="D22" s="222" t="str">
        <f>IFERROR(VLOOKUP(B22,'CODIGOS DE MATERIAL'!$A$2:$C$31,2,FALSE),"")</f>
        <v/>
      </c>
      <c r="E22" s="227"/>
      <c r="F22" s="224"/>
      <c r="G22" s="238"/>
      <c r="H22" s="238"/>
      <c r="I22" s="226"/>
      <c r="J22" s="246"/>
      <c r="K22" s="238"/>
      <c r="L22" s="226"/>
      <c r="M22" s="229">
        <f t="shared" si="4"/>
        <v>0</v>
      </c>
      <c r="N22" s="230"/>
      <c r="O22" s="231">
        <f t="shared" si="7"/>
        <v>0</v>
      </c>
      <c r="P22" s="232">
        <f t="shared" si="8"/>
        <v>0</v>
      </c>
      <c r="Q22" s="233">
        <f t="shared" si="9"/>
        <v>0</v>
      </c>
      <c r="S22" s="240"/>
      <c r="T22" s="19">
        <f t="shared" si="10"/>
        <v>0</v>
      </c>
      <c r="U22" s="234">
        <f t="shared" si="11"/>
        <v>0</v>
      </c>
      <c r="V22" s="230"/>
      <c r="W22" s="230"/>
      <c r="X22" s="230"/>
      <c r="Y22" s="230"/>
      <c r="Z22" s="230"/>
      <c r="AA22" s="230"/>
      <c r="AB22" s="230"/>
      <c r="AC22" s="230"/>
      <c r="AD22" s="230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239" customFormat="1" x14ac:dyDescent="0.25">
      <c r="A23" s="58">
        <v>8</v>
      </c>
      <c r="B23" s="93"/>
      <c r="C23" s="80" t="str">
        <f>IFERROR(VLOOKUP(B23,'CODIGOS DE MATERIAL'!$A$2:$C$31,3,FALSE),"")</f>
        <v/>
      </c>
      <c r="D23" s="222" t="str">
        <f>IFERROR(VLOOKUP(B23,'CODIGOS DE MATERIAL'!$A$2:$C$31,2,FALSE),"")</f>
        <v/>
      </c>
      <c r="E23" s="227"/>
      <c r="F23" s="224"/>
      <c r="G23" s="225"/>
      <c r="H23" s="238"/>
      <c r="I23" s="226"/>
      <c r="J23" s="246"/>
      <c r="K23" s="238"/>
      <c r="L23" s="226"/>
      <c r="M23" s="229">
        <f t="shared" si="4"/>
        <v>0</v>
      </c>
      <c r="N23" s="230"/>
      <c r="O23" s="231">
        <f t="shared" si="7"/>
        <v>0</v>
      </c>
      <c r="P23" s="232">
        <f t="shared" si="8"/>
        <v>0</v>
      </c>
      <c r="Q23" s="233">
        <f t="shared" si="9"/>
        <v>0</v>
      </c>
      <c r="S23" s="240"/>
      <c r="T23" s="19">
        <f t="shared" si="10"/>
        <v>0</v>
      </c>
      <c r="U23" s="234">
        <f t="shared" si="11"/>
        <v>0</v>
      </c>
      <c r="V23" s="230"/>
      <c r="W23" s="230"/>
      <c r="X23" s="230"/>
      <c r="Y23" s="230"/>
      <c r="Z23" s="230"/>
      <c r="AA23" s="230"/>
      <c r="AB23" s="230"/>
      <c r="AC23" s="230"/>
      <c r="AD23" s="230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239" customFormat="1" x14ac:dyDescent="0.25">
      <c r="A24" s="58">
        <v>9</v>
      </c>
      <c r="B24" s="12"/>
      <c r="C24" s="80" t="str">
        <f>IFERROR(VLOOKUP(B24,'CODIGOS DE MATERIAL'!$A$2:$C$31,3,FALSE),"")</f>
        <v/>
      </c>
      <c r="D24" s="222" t="str">
        <f>IFERROR(VLOOKUP(B24,'CODIGOS DE MATERIAL'!$A$2:$C$31,2,FALSE),"")</f>
        <v/>
      </c>
      <c r="E24" s="246"/>
      <c r="F24" s="224"/>
      <c r="G24" s="225"/>
      <c r="H24" s="238"/>
      <c r="I24" s="226"/>
      <c r="J24" s="246"/>
      <c r="K24" s="238"/>
      <c r="L24" s="226"/>
      <c r="M24" s="229">
        <f t="shared" si="4"/>
        <v>0</v>
      </c>
      <c r="N24" s="230"/>
      <c r="O24" s="231">
        <f t="shared" si="7"/>
        <v>0</v>
      </c>
      <c r="P24" s="232">
        <f t="shared" si="8"/>
        <v>0</v>
      </c>
      <c r="Q24" s="233">
        <f t="shared" si="9"/>
        <v>0</v>
      </c>
      <c r="S24" s="240"/>
      <c r="T24" s="19">
        <f t="shared" si="10"/>
        <v>0</v>
      </c>
      <c r="U24" s="234">
        <f t="shared" si="11"/>
        <v>0</v>
      </c>
      <c r="V24" s="230"/>
      <c r="W24" s="230"/>
      <c r="X24" s="230"/>
      <c r="Y24" s="230"/>
      <c r="Z24" s="230"/>
      <c r="AA24" s="230"/>
      <c r="AB24" s="230"/>
      <c r="AC24" s="230"/>
      <c r="AD24" s="230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239" customFormat="1" ht="13.5" thickBot="1" x14ac:dyDescent="0.3">
      <c r="A25" s="60">
        <v>10</v>
      </c>
      <c r="B25" s="61"/>
      <c r="C25" s="247" t="str">
        <f>IFERROR(VLOOKUP(B25,'CODIGOS DE MATERIAL'!$A$2:$C$31,3,FALSE),"")</f>
        <v/>
      </c>
      <c r="D25" s="248" t="str">
        <f>IFERROR(VLOOKUP(B25,'CODIGOS DE MATERIAL'!$A$2:$C$31,2,FALSE),"")</f>
        <v/>
      </c>
      <c r="E25" s="249"/>
      <c r="F25" s="250"/>
      <c r="G25" s="251"/>
      <c r="H25" s="251"/>
      <c r="I25" s="252"/>
      <c r="J25" s="249"/>
      <c r="K25" s="251"/>
      <c r="L25" s="252"/>
      <c r="M25" s="229">
        <f t="shared" si="4"/>
        <v>0</v>
      </c>
      <c r="N25" s="253"/>
      <c r="O25" s="231">
        <f t="shared" si="7"/>
        <v>0</v>
      </c>
      <c r="P25" s="232">
        <f t="shared" si="8"/>
        <v>0</v>
      </c>
      <c r="Q25" s="233">
        <f t="shared" si="9"/>
        <v>0</v>
      </c>
      <c r="S25" s="240"/>
      <c r="T25" s="19">
        <f t="shared" si="10"/>
        <v>0</v>
      </c>
      <c r="U25" s="234">
        <f t="shared" si="11"/>
        <v>0</v>
      </c>
      <c r="V25" s="237"/>
      <c r="W25" s="237"/>
      <c r="X25" s="237"/>
      <c r="Y25" s="237"/>
      <c r="Z25" s="237"/>
      <c r="AA25" s="237"/>
      <c r="AB25" s="237"/>
      <c r="AC25" s="237"/>
      <c r="AD25" s="237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H35" s="18" t="s">
        <v>202</v>
      </c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81" priority="4"/>
  </conditionalFormatting>
  <conditionalFormatting sqref="O7">
    <cfRule type="duplicateValues" dxfId="280" priority="3"/>
  </conditionalFormatting>
  <conditionalFormatting sqref="O8">
    <cfRule type="duplicateValues" dxfId="279" priority="2"/>
  </conditionalFormatting>
  <conditionalFormatting sqref="O10">
    <cfRule type="duplicateValues" dxfId="278" priority="1"/>
  </conditionalFormatting>
  <conditionalFormatting sqref="T16:AF25">
    <cfRule type="cellIs" dxfId="277" priority="8" operator="equal">
      <formula>0</formula>
    </cfRule>
  </conditionalFormatting>
  <conditionalFormatting sqref="AF16:AF25">
    <cfRule type="cellIs" dxfId="276" priority="7" operator="lessThan">
      <formula>0</formula>
    </cfRule>
  </conditionalFormatting>
  <conditionalFormatting sqref="AG16:AG25">
    <cfRule type="cellIs" dxfId="275" priority="5" operator="lessThan">
      <formula>0</formula>
    </cfRule>
    <cfRule type="cellIs" dxfId="27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L7" sqref="AL7:HK8"/>
      <selection pane="topRight" activeCell="O7" sqref="O7:O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4257812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5.140625" style="1" customWidth="1"/>
    <col min="24" max="28" width="4.5703125" style="1" customWidth="1"/>
    <col min="29" max="29" width="6.5703125" style="1" customWidth="1"/>
    <col min="30" max="30" width="6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268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AA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AA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AA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AA7" s="5"/>
      <c r="AG7" s="80">
        <v>268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AA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AA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AA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AA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57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5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15"/>
      <c r="W16" s="15"/>
      <c r="X16" s="15"/>
      <c r="Y16" s="15"/>
      <c r="Z16" s="15"/>
      <c r="AA16" s="97"/>
      <c r="AB16" s="97"/>
      <c r="AC16" s="97"/>
      <c r="AD16" s="95"/>
      <c r="AE16" s="17">
        <f t="shared" ref="AE16:AE25" si="5">SUM(AA16:AD16)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5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15"/>
      <c r="W17" s="15"/>
      <c r="X17" s="15"/>
      <c r="Y17" s="15"/>
      <c r="Z17" s="15"/>
      <c r="AA17" s="97"/>
      <c r="AB17" s="97"/>
      <c r="AC17" s="97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45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15"/>
      <c r="W18" s="15"/>
      <c r="X18" s="15"/>
      <c r="Y18" s="15"/>
      <c r="Z18" s="15"/>
      <c r="AA18" s="95"/>
      <c r="AB18" s="97"/>
      <c r="AC18" s="97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45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15"/>
      <c r="W19" s="15"/>
      <c r="X19" s="15"/>
      <c r="Y19" s="15"/>
      <c r="Z19" s="15"/>
      <c r="AA19" s="95"/>
      <c r="AB19" s="97"/>
      <c r="AC19" s="97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45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15"/>
      <c r="W20" s="15"/>
      <c r="X20" s="15"/>
      <c r="Y20" s="15"/>
      <c r="Z20" s="15"/>
      <c r="AA20" s="95"/>
      <c r="AB20" s="98"/>
      <c r="AC20" s="98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45"/>
      <c r="H21" s="146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15"/>
      <c r="W21" s="15"/>
      <c r="X21" s="15"/>
      <c r="Y21" s="15"/>
      <c r="Z21" s="1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5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15"/>
      <c r="W22" s="15"/>
      <c r="X22" s="15"/>
      <c r="Y22" s="15"/>
      <c r="Z22" s="1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5"/>
      <c r="H23" s="146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15"/>
      <c r="W23" s="15"/>
      <c r="X23" s="15"/>
      <c r="Y23" s="15"/>
      <c r="Z23" s="1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15"/>
      <c r="W24" s="15"/>
      <c r="X24" s="15"/>
      <c r="Y24" s="15"/>
      <c r="Z24" s="1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5"/>
      <c r="W25" s="15"/>
      <c r="X25" s="15"/>
      <c r="Y25" s="15"/>
      <c r="Z25" s="15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AA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73" priority="4"/>
  </conditionalFormatting>
  <conditionalFormatting sqref="O7">
    <cfRule type="duplicateValues" dxfId="272" priority="3"/>
  </conditionalFormatting>
  <conditionalFormatting sqref="O8">
    <cfRule type="duplicateValues" dxfId="271" priority="2"/>
  </conditionalFormatting>
  <conditionalFormatting sqref="O10">
    <cfRule type="duplicateValues" dxfId="270" priority="1"/>
  </conditionalFormatting>
  <conditionalFormatting sqref="T16:AF25">
    <cfRule type="cellIs" dxfId="269" priority="8" operator="equal">
      <formula>0</formula>
    </cfRule>
  </conditionalFormatting>
  <conditionalFormatting sqref="AF16:AF25">
    <cfRule type="cellIs" dxfId="268" priority="7" operator="lessThan">
      <formula>0</formula>
    </cfRule>
  </conditionalFormatting>
  <conditionalFormatting sqref="AG16:AG25">
    <cfRule type="cellIs" dxfId="267" priority="5" operator="lessThan">
      <formula>0</formula>
    </cfRule>
    <cfRule type="cellIs" dxfId="26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AL7" sqref="AL7:HK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269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269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65" priority="10"/>
  </conditionalFormatting>
  <conditionalFormatting sqref="O7">
    <cfRule type="duplicateValues" dxfId="264" priority="9"/>
  </conditionalFormatting>
  <conditionalFormatting sqref="O8">
    <cfRule type="duplicateValues" dxfId="263" priority="8"/>
  </conditionalFormatting>
  <conditionalFormatting sqref="O10">
    <cfRule type="duplicateValues" dxfId="262" priority="7"/>
  </conditionalFormatting>
  <conditionalFormatting sqref="T16:AF25">
    <cfRule type="cellIs" dxfId="261" priority="4" operator="equal">
      <formula>0</formula>
    </cfRule>
  </conditionalFormatting>
  <conditionalFormatting sqref="AF16:AF25">
    <cfRule type="cellIs" dxfId="260" priority="3" operator="lessThan">
      <formula>0</formula>
    </cfRule>
  </conditionalFormatting>
  <conditionalFormatting sqref="AG16:AG25">
    <cfRule type="cellIs" dxfId="259" priority="1" operator="lessThan">
      <formula>0</formula>
    </cfRule>
    <cfRule type="cellIs" dxfId="258" priority="2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P36"/>
  <sheetViews>
    <sheetView view="pageBreakPreview" topLeftCell="A10" zoomScale="130" zoomScaleNormal="95" zoomScaleSheetLayoutView="130" workbookViewId="0">
      <pane xSplit="4" topLeftCell="T1" activePane="topRight" state="frozen"/>
      <selection activeCell="AL7" sqref="AL7:HK8"/>
      <selection pane="topRight" activeCell="AE15" sqref="V15:AE15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.7109375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31" width="6.5703125" style="1" customWidth="1"/>
    <col min="32" max="32" width="6" style="1" customWidth="1"/>
    <col min="33" max="33" width="5.5703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270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J7" s="80">
        <v>270</v>
      </c>
      <c r="AN7" s="67">
        <f>MATCH("SUBTOTAL SALIDA DE ALMACEN",15:15,0)-1</f>
        <v>33</v>
      </c>
      <c r="AO7" s="1"/>
      <c r="AP7" s="1"/>
      <c r="AQ7" s="1"/>
      <c r="AR7" s="1"/>
      <c r="AS7" s="1">
        <f>IFERROR(VLOOKUP(AO1,$B$16:$AI$25,MATCH("SUBTOTAL SALIDA DE ALMACEN",15:15,0)-1,FALSE),0)</f>
        <v>0</v>
      </c>
      <c r="AT7" s="1"/>
      <c r="AU7" s="1"/>
      <c r="AV7" s="1"/>
      <c r="AW7" s="1"/>
      <c r="AX7" s="1"/>
      <c r="AY7" s="1"/>
      <c r="AZ7" s="1">
        <f>IFERROR(VLOOKUP(AV1,$B$16:$AI$25,MATCH("SUBTOTAL SALIDA DE ALMACEN",15:15,0)-1,FALSE),0)</f>
        <v>0</v>
      </c>
      <c r="BA7" s="1"/>
      <c r="BB7" s="1"/>
      <c r="BC7" s="1"/>
      <c r="BD7" s="1"/>
      <c r="BE7" s="1"/>
      <c r="BF7" s="1"/>
      <c r="BG7" s="1">
        <f>IFERROR(VLOOKUP(BC1,$B$16:$AI$25,MATCH("SUBTOTAL SALIDA DE ALMACEN",15:15,0)-1,FALSE),0)</f>
        <v>0</v>
      </c>
      <c r="BH7" s="1"/>
      <c r="BI7" s="1"/>
      <c r="BJ7" s="1"/>
      <c r="BK7" s="1"/>
      <c r="BL7" s="1"/>
      <c r="BM7" s="1"/>
      <c r="BN7" s="1">
        <f>IFERROR(VLOOKUP(BJ1,$B$16:$AI$25,MATCH("SUBTOTAL SALIDA DE ALMACEN",15:15,0)-1,FALSE),0)</f>
        <v>0</v>
      </c>
      <c r="BO7" s="1"/>
      <c r="BP7" s="1"/>
      <c r="BQ7" s="1"/>
      <c r="BR7" s="1"/>
      <c r="BS7" s="1"/>
      <c r="BT7" s="1"/>
      <c r="BU7" s="1">
        <f>IFERROR(VLOOKUP(BQ1,$B$16:$AI$25,MATCH("SUBTOTAL SALIDA DE ALMACEN",15:15,0)-1,FALSE),0)</f>
        <v>0</v>
      </c>
      <c r="BV7" s="1"/>
      <c r="BW7" s="1"/>
      <c r="BX7" s="1"/>
      <c r="BY7" s="1"/>
      <c r="BZ7" s="1"/>
      <c r="CA7" s="1"/>
      <c r="CB7" s="1">
        <f>IFERROR(VLOOKUP(BX1,$B$16:$AI$25,MATCH("SUBTOTAL SALIDA DE ALMACEN",15:15,0)-1,FALSE),0)</f>
        <v>0</v>
      </c>
      <c r="CC7" s="1"/>
      <c r="CD7" s="1"/>
      <c r="CE7" s="1"/>
      <c r="CF7" s="1"/>
      <c r="CG7" s="1"/>
      <c r="CH7" s="1"/>
      <c r="CI7" s="1">
        <f>IFERROR(VLOOKUP(CE1,$B$16:$AI$25,MATCH("SUBTOTAL SALIDA DE ALMACEN",15:15,0)-1,FALSE),0)</f>
        <v>0</v>
      </c>
      <c r="CJ7" s="1"/>
      <c r="CK7" s="1"/>
      <c r="CL7" s="1"/>
      <c r="CM7" s="1"/>
      <c r="CN7" s="1"/>
      <c r="CO7" s="1"/>
      <c r="CP7" s="1">
        <f>IFERROR(VLOOKUP(CL1,$B$16:$AI$25,MATCH("SUBTOTAL SALIDA DE ALMACEN",15:15,0)-1,FALSE),0)</f>
        <v>0</v>
      </c>
      <c r="CQ7" s="1"/>
      <c r="CR7" s="1"/>
      <c r="CS7" s="1"/>
      <c r="CT7" s="1"/>
      <c r="CU7" s="1"/>
      <c r="CV7" s="1"/>
      <c r="CW7" s="1">
        <f>IFERROR(VLOOKUP(CS1,$B$16:$AI$25,MATCH("SUBTOTAL SALIDA DE ALMACEN",15:15,0)-1,FALSE),0)</f>
        <v>0</v>
      </c>
      <c r="CX7" s="1"/>
      <c r="CY7" s="1"/>
      <c r="CZ7" s="1"/>
      <c r="DA7" s="1"/>
      <c r="DB7" s="1"/>
      <c r="DC7" s="1"/>
      <c r="DD7" s="1">
        <f>IFERROR(VLOOKUP(CZ1,$B$16:$AI$25,MATCH("SUBTOTAL SALIDA DE ALMACEN",15:15,0)-1,FALSE),0)</f>
        <v>0</v>
      </c>
      <c r="DE7" s="1"/>
      <c r="DF7" s="1"/>
      <c r="DG7" s="1"/>
      <c r="DH7" s="1"/>
      <c r="DI7" s="1"/>
      <c r="DJ7" s="1"/>
      <c r="DK7" s="1">
        <f>IFERROR(VLOOKUP(DG1,$B$16:$AI$25,MATCH("SUBTOTAL SALIDA DE ALMACEN",15:15,0)-1,FALSE),0)</f>
        <v>0</v>
      </c>
      <c r="DL7" s="1"/>
      <c r="DM7" s="1"/>
      <c r="DN7" s="1"/>
      <c r="DO7" s="1"/>
      <c r="DP7" s="1"/>
      <c r="DQ7" s="1"/>
      <c r="DR7" s="1">
        <f>IFERROR(VLOOKUP(DN1,$B$16:$AI$25,MATCH("SUBTOTAL SALIDA DE ALMACEN",15:15,0)-1,FALSE),0)</f>
        <v>0</v>
      </c>
      <c r="DS7" s="1"/>
      <c r="DT7" s="1"/>
      <c r="DU7" s="1"/>
      <c r="DV7" s="1"/>
      <c r="DW7" s="1"/>
      <c r="DX7" s="1"/>
      <c r="DY7" s="1">
        <f>IFERROR(VLOOKUP(DU1,$B$16:$AI$25,MATCH("SUBTOTAL SALIDA DE ALMACEN",15:15,0)-1,FALSE),0)</f>
        <v>0</v>
      </c>
      <c r="DZ7" s="1"/>
      <c r="EA7" s="1"/>
      <c r="EB7" s="1"/>
      <c r="EC7" s="1"/>
      <c r="ED7" s="1"/>
      <c r="EE7" s="1"/>
      <c r="EF7" s="1">
        <f>IFERROR(VLOOKUP(EB1,$B$16:$AI$25,MATCH("SUBTOTAL SALIDA DE ALMACEN",15:15,0)-1,FALSE),0)</f>
        <v>0</v>
      </c>
      <c r="EG7" s="1"/>
      <c r="EH7" s="1"/>
      <c r="EI7" s="1"/>
      <c r="EJ7" s="1"/>
      <c r="EK7" s="1"/>
      <c r="EL7" s="1"/>
      <c r="EM7" s="1">
        <f>IFERROR(VLOOKUP(EI1,$B$16:$AI$25,MATCH("SUBTOTAL SALIDA DE ALMACEN",15:15,0)-1,FALSE),0)</f>
        <v>0</v>
      </c>
      <c r="EN7" s="1"/>
      <c r="EO7" s="1"/>
      <c r="EP7" s="1"/>
      <c r="EQ7" s="1"/>
      <c r="ER7" s="1"/>
      <c r="ES7" s="1"/>
      <c r="ET7" s="1">
        <f>IFERROR(VLOOKUP(EP1,$B$16:$AI$25,MATCH("SUBTOTAL SALIDA DE ALMACEN",15:15,0)-1,FALSE),0)</f>
        <v>0</v>
      </c>
      <c r="EU7" s="1"/>
      <c r="EV7" s="1"/>
      <c r="EW7" s="1"/>
      <c r="EX7" s="1"/>
      <c r="EY7" s="1"/>
      <c r="EZ7" s="1"/>
      <c r="FA7" s="1">
        <f>IFERROR(VLOOKUP(EW1,$B$16:$AI$25,MATCH("SUBTOTAL SALIDA DE ALMACEN",15:15,0)-1,FALSE),0)</f>
        <v>0</v>
      </c>
      <c r="FB7" s="1"/>
      <c r="FC7" s="1"/>
      <c r="FD7" s="1"/>
      <c r="FE7" s="1"/>
      <c r="FF7" s="1"/>
      <c r="FG7" s="1"/>
      <c r="FH7" s="1">
        <f>IFERROR(VLOOKUP(FD1,$B$16:$AI$25,MATCH("SUBTOTAL SALIDA DE ALMACEN",15:15,0)-1,FALSE),0)</f>
        <v>0</v>
      </c>
      <c r="FI7" s="1"/>
      <c r="FJ7" s="1"/>
      <c r="FK7" s="1"/>
      <c r="FL7" s="1"/>
      <c r="FM7" s="1"/>
      <c r="FN7" s="1"/>
      <c r="FO7" s="1">
        <f>IFERROR(VLOOKUP(FK1,$B$16:$AI$25,MATCH("SUBTOTAL SALIDA DE ALMACEN",15:15,0)-1,FALSE),0)</f>
        <v>0</v>
      </c>
      <c r="FP7" s="1"/>
      <c r="FQ7" s="1"/>
      <c r="FR7" s="1"/>
      <c r="FS7" s="1"/>
      <c r="FT7" s="1"/>
      <c r="FU7" s="1"/>
      <c r="FV7" s="1">
        <f>IFERROR(VLOOKUP(FR1,$B$16:$AI$25,MATCH("SUBTOTAL SALIDA DE ALMACEN",15:15,0)-1,FALSE),0)</f>
        <v>0</v>
      </c>
      <c r="FW7" s="1"/>
      <c r="FX7" s="1"/>
      <c r="FY7" s="1"/>
      <c r="FZ7" s="1"/>
      <c r="GA7" s="1"/>
      <c r="GB7" s="1"/>
      <c r="GC7" s="1">
        <f>IFERROR(VLOOKUP(FY1,$B$16:$AI$25,MATCH("SUBTOTAL SALIDA DE ALMACEN",15:15,0)-1,FALSE),0)</f>
        <v>0</v>
      </c>
      <c r="GD7" s="1"/>
      <c r="GE7" s="1"/>
      <c r="GF7" s="1"/>
      <c r="GG7" s="1"/>
      <c r="GH7" s="1"/>
      <c r="GI7" s="1"/>
      <c r="GJ7" s="1">
        <f>IFERROR(VLOOKUP(GF1,$B$16:$AI$25,MATCH("SUBTOTAL SALIDA DE ALMACEN",15:15,0)-1,FALSE),0)</f>
        <v>0</v>
      </c>
      <c r="GK7" s="1"/>
      <c r="GL7" s="1"/>
      <c r="GM7" s="1"/>
      <c r="GN7" s="1"/>
      <c r="GO7" s="1"/>
      <c r="GP7" s="1"/>
      <c r="GQ7" s="1">
        <f>IFERROR(VLOOKUP(GM1,$B$16:$AI$25,MATCH("SUBTOTAL SALIDA DE ALMACEN",15:15,0)-1,FALSE),0)</f>
        <v>0</v>
      </c>
      <c r="GR7" s="1"/>
      <c r="GS7" s="1"/>
      <c r="GT7" s="1"/>
      <c r="GU7" s="1"/>
      <c r="GV7" s="1"/>
      <c r="GW7" s="1"/>
      <c r="GX7" s="1">
        <f>IFERROR(VLOOKUP(GT1,$B$16:$AI$25,MATCH("SUBTOTAL SALIDA DE ALMACEN",15:15,0)-1,FALSE),0)</f>
        <v>0</v>
      </c>
      <c r="GY7" s="1"/>
      <c r="GZ7" s="1"/>
      <c r="HA7" s="1"/>
      <c r="HB7" s="1"/>
      <c r="HC7" s="1"/>
      <c r="HD7" s="1"/>
      <c r="HE7" s="1">
        <f>IFERROR(VLOOKUP(HA1,$B$16:$AI$25,MATCH("SUBTOTAL SALIDA DE ALMACEN",15:15,0)-1,FALSE),0)</f>
        <v>0</v>
      </c>
      <c r="HF7" s="1"/>
      <c r="HG7" s="1"/>
      <c r="HH7" s="1"/>
      <c r="HI7" s="1"/>
      <c r="HJ7" s="1"/>
      <c r="HK7" s="1"/>
      <c r="HL7" s="1">
        <f>IFERROR(VLOOKUP(HH1,$B$16:$AI$25,MATCH("SUBTOTAL SALIDA DE ALMACEN",15:15,0)-1,FALSE),0)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O8" s="1"/>
      <c r="AP8" s="1"/>
      <c r="AQ8" s="1"/>
      <c r="AR8" s="1"/>
      <c r="AS8" s="1" t="s">
        <v>224</v>
      </c>
      <c r="AT8" s="1"/>
      <c r="AU8" s="1"/>
      <c r="AV8" s="1"/>
      <c r="AW8" s="1"/>
      <c r="AX8" s="1"/>
      <c r="AY8" s="1"/>
      <c r="AZ8" s="1" t="s">
        <v>224</v>
      </c>
      <c r="BA8" s="1"/>
      <c r="BB8" s="1"/>
      <c r="BC8" s="1"/>
      <c r="BD8" s="1"/>
      <c r="BE8" s="1"/>
      <c r="BF8" s="1"/>
      <c r="BG8" s="1" t="s">
        <v>224</v>
      </c>
      <c r="BH8" s="1"/>
      <c r="BI8" s="1"/>
      <c r="BJ8" s="1"/>
      <c r="BK8" s="1"/>
      <c r="BL8" s="1"/>
      <c r="BM8" s="1"/>
      <c r="BN8" s="1" t="s">
        <v>224</v>
      </c>
      <c r="BO8" s="1"/>
      <c r="BP8" s="1"/>
      <c r="BQ8" s="1"/>
      <c r="BR8" s="1"/>
      <c r="BS8" s="1"/>
      <c r="BT8" s="1"/>
      <c r="BU8" s="1" t="s">
        <v>224</v>
      </c>
      <c r="BV8" s="1"/>
      <c r="BW8" s="1"/>
      <c r="BX8" s="1"/>
      <c r="BY8" s="1"/>
      <c r="BZ8" s="1"/>
      <c r="CA8" s="1"/>
      <c r="CB8" s="1" t="s">
        <v>224</v>
      </c>
      <c r="CC8" s="1"/>
      <c r="CD8" s="1"/>
      <c r="CE8" s="1"/>
      <c r="CF8" s="1"/>
      <c r="CG8" s="1"/>
      <c r="CH8" s="1"/>
      <c r="CI8" s="1" t="s">
        <v>224</v>
      </c>
      <c r="CJ8" s="1"/>
      <c r="CK8" s="1"/>
      <c r="CL8" s="1"/>
      <c r="CM8" s="1"/>
      <c r="CN8" s="1"/>
      <c r="CO8" s="1"/>
      <c r="CP8" s="1" t="s">
        <v>224</v>
      </c>
      <c r="CQ8" s="1"/>
      <c r="CR8" s="1"/>
      <c r="CS8" s="1"/>
      <c r="CT8" s="1"/>
      <c r="CU8" s="1"/>
      <c r="CV8" s="1"/>
      <c r="CW8" s="1" t="s">
        <v>224</v>
      </c>
      <c r="CX8" s="1"/>
      <c r="CY8" s="1"/>
      <c r="CZ8" s="1"/>
      <c r="DA8" s="1"/>
      <c r="DB8" s="1"/>
      <c r="DC8" s="1"/>
      <c r="DD8" s="1" t="s">
        <v>224</v>
      </c>
      <c r="DE8" s="1"/>
      <c r="DF8" s="1"/>
      <c r="DG8" s="1"/>
      <c r="DH8" s="1"/>
      <c r="DI8" s="1"/>
      <c r="DJ8" s="1"/>
      <c r="DK8" s="1" t="s">
        <v>224</v>
      </c>
      <c r="DL8" s="1"/>
      <c r="DM8" s="1"/>
      <c r="DN8" s="1"/>
      <c r="DO8" s="1"/>
      <c r="DP8" s="1"/>
      <c r="DQ8" s="1"/>
      <c r="DR8" s="1" t="s">
        <v>224</v>
      </c>
      <c r="DS8" s="1"/>
      <c r="DT8" s="1"/>
      <c r="DU8" s="1"/>
      <c r="DV8" s="1"/>
      <c r="DW8" s="1"/>
      <c r="DX8" s="1"/>
      <c r="DY8" s="1" t="s">
        <v>224</v>
      </c>
      <c r="DZ8" s="1"/>
      <c r="EA8" s="1"/>
      <c r="EB8" s="1"/>
      <c r="EC8" s="1"/>
      <c r="ED8" s="1"/>
      <c r="EE8" s="1"/>
      <c r="EF8" s="1" t="s">
        <v>224</v>
      </c>
      <c r="EG8" s="1"/>
      <c r="EH8" s="1"/>
      <c r="EI8" s="1"/>
      <c r="EJ8" s="1"/>
      <c r="EK8" s="1"/>
      <c r="EL8" s="1"/>
      <c r="EM8" s="1" t="s">
        <v>224</v>
      </c>
      <c r="EN8" s="1"/>
      <c r="EO8" s="1"/>
      <c r="EP8" s="1"/>
      <c r="EQ8" s="1"/>
      <c r="ER8" s="1"/>
      <c r="ES8" s="1"/>
      <c r="ET8" s="1" t="s">
        <v>224</v>
      </c>
      <c r="EU8" s="1"/>
      <c r="EV8" s="1"/>
      <c r="EW8" s="1"/>
      <c r="EX8" s="1"/>
      <c r="EY8" s="1"/>
      <c r="EZ8" s="1"/>
      <c r="FA8" s="1" t="s">
        <v>224</v>
      </c>
      <c r="FB8" s="1"/>
      <c r="FC8" s="1"/>
      <c r="FD8" s="1"/>
      <c r="FE8" s="1"/>
      <c r="FF8" s="1"/>
      <c r="FG8" s="1"/>
      <c r="FH8" s="1" t="s">
        <v>224</v>
      </c>
      <c r="FI8" s="1"/>
      <c r="FJ8" s="1"/>
      <c r="FK8" s="1"/>
      <c r="FL8" s="1"/>
      <c r="FM8" s="1"/>
      <c r="FN8" s="1"/>
      <c r="FO8" s="1" t="s">
        <v>224</v>
      </c>
      <c r="FP8" s="1"/>
      <c r="FQ8" s="1"/>
      <c r="FR8" s="1"/>
      <c r="FS8" s="1"/>
      <c r="FT8" s="1"/>
      <c r="FU8" s="1"/>
      <c r="FV8" s="1" t="s">
        <v>224</v>
      </c>
      <c r="FW8" s="1"/>
      <c r="FX8" s="1"/>
      <c r="FY8" s="1"/>
      <c r="FZ8" s="1"/>
      <c r="GA8" s="1"/>
      <c r="GB8" s="1"/>
      <c r="GC8" s="1" t="s">
        <v>224</v>
      </c>
      <c r="GD8" s="1"/>
      <c r="GE8" s="1"/>
      <c r="GF8" s="1"/>
      <c r="GG8" s="1"/>
      <c r="GH8" s="1"/>
      <c r="GI8" s="1"/>
      <c r="GJ8" s="1" t="s">
        <v>224</v>
      </c>
      <c r="GK8" s="1"/>
      <c r="GL8" s="1"/>
      <c r="GM8" s="1"/>
      <c r="GN8" s="1"/>
      <c r="GO8" s="1"/>
      <c r="GP8" s="1"/>
      <c r="GQ8" s="1" t="s">
        <v>224</v>
      </c>
      <c r="GR8" s="1"/>
      <c r="GS8" s="1"/>
      <c r="GT8" s="1"/>
      <c r="GU8" s="1"/>
      <c r="GV8" s="1"/>
      <c r="GW8" s="1"/>
      <c r="GX8" s="1" t="s">
        <v>224</v>
      </c>
      <c r="GY8" s="1"/>
      <c r="GZ8" s="1"/>
      <c r="HA8" s="1"/>
      <c r="HB8" s="1"/>
      <c r="HC8" s="1"/>
      <c r="HD8" s="1"/>
      <c r="HE8" s="1" t="s">
        <v>224</v>
      </c>
      <c r="HF8" s="1"/>
      <c r="HG8" s="1"/>
      <c r="HH8" s="1"/>
      <c r="HI8" s="1"/>
      <c r="HJ8" s="1"/>
      <c r="HK8" s="1"/>
      <c r="HL8" s="1" t="s">
        <v>224</v>
      </c>
      <c r="HM8" s="1"/>
      <c r="HN8" s="1"/>
    </row>
    <row r="9" spans="1:224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BA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>+Z13+1</f>
        <v>26</v>
      </c>
      <c r="AB13" s="2">
        <f t="shared" ref="AB13:AG13" si="4">+AA13+1</f>
        <v>27</v>
      </c>
      <c r="AC13" s="2">
        <f t="shared" si="4"/>
        <v>28</v>
      </c>
      <c r="AD13" s="2">
        <f t="shared" si="4"/>
        <v>29</v>
      </c>
      <c r="AE13" s="2">
        <f t="shared" si="4"/>
        <v>30</v>
      </c>
      <c r="AF13" s="2">
        <f t="shared" si="4"/>
        <v>31</v>
      </c>
      <c r="AG13" s="2">
        <f t="shared" si="4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</row>
    <row r="14" spans="1:224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18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5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/>
      <c r="U16" s="15"/>
      <c r="V16" s="97"/>
      <c r="W16" s="97"/>
      <c r="X16" s="97"/>
      <c r="Y16" s="97"/>
      <c r="Z16" s="97"/>
      <c r="AA16" s="97"/>
      <c r="AB16" s="97"/>
      <c r="AC16" s="97"/>
      <c r="AD16" s="97"/>
      <c r="AE16" s="97"/>
      <c r="AF16" s="95"/>
      <c r="AG16" s="99"/>
      <c r="AH16" s="17">
        <f t="shared" ref="AH16:AH25" si="6">SUM(V16:AG16)</f>
        <v>0</v>
      </c>
      <c r="AI16" s="17">
        <f t="shared" ref="AI16:AI25" si="7">+U16-AH16</f>
        <v>0</v>
      </c>
      <c r="AJ16" s="295">
        <f t="shared" ref="AJ16:AJ25" si="8"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5"/>
        <v>0</v>
      </c>
      <c r="N17" s="95"/>
      <c r="O17" s="29">
        <f t="shared" ref="O17:O25" si="9">+SUM(J17:L17)</f>
        <v>0</v>
      </c>
      <c r="P17" s="35">
        <f t="shared" ref="P17:P25" si="10">IF(N17&gt;M17,N17-O17-M17,0)</f>
        <v>0</v>
      </c>
      <c r="Q17" s="36">
        <f t="shared" ref="Q17:Q25" si="11">IF(N17="",0,IF(M17&gt;N17,M17-N17-O17,0))</f>
        <v>0</v>
      </c>
      <c r="S17" s="88"/>
      <c r="T17" s="19"/>
      <c r="U17" s="15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5"/>
      <c r="AG17" s="95"/>
      <c r="AH17" s="17">
        <f t="shared" si="6"/>
        <v>0</v>
      </c>
      <c r="AI17" s="19">
        <f t="shared" si="7"/>
        <v>0</v>
      </c>
      <c r="AJ17" s="295">
        <f t="shared" si="8"/>
        <v>0</v>
      </c>
    </row>
    <row r="18" spans="1:36" s="18" customFormat="1" ht="18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5"/>
        <v>0</v>
      </c>
      <c r="N18" s="95"/>
      <c r="O18" s="29">
        <f t="shared" si="9"/>
        <v>0</v>
      </c>
      <c r="P18" s="35">
        <f t="shared" si="10"/>
        <v>0</v>
      </c>
      <c r="Q18" s="36">
        <f t="shared" si="11"/>
        <v>0</v>
      </c>
      <c r="S18" s="88"/>
      <c r="T18" s="19"/>
      <c r="U18" s="15"/>
      <c r="V18" s="95"/>
      <c r="W18" s="95"/>
      <c r="X18" s="95"/>
      <c r="Y18" s="95"/>
      <c r="Z18" s="95"/>
      <c r="AA18" s="97"/>
      <c r="AB18" s="97"/>
      <c r="AC18" s="97"/>
      <c r="AD18" s="97"/>
      <c r="AE18" s="97"/>
      <c r="AF18" s="95"/>
      <c r="AG18" s="95"/>
      <c r="AH18" s="17">
        <f t="shared" si="6"/>
        <v>0</v>
      </c>
      <c r="AI18" s="19">
        <f t="shared" si="7"/>
        <v>0</v>
      </c>
      <c r="AJ18" s="295">
        <f t="shared" si="8"/>
        <v>0</v>
      </c>
    </row>
    <row r="19" spans="1:36" s="18" customFormat="1" ht="16.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5"/>
        <v>0</v>
      </c>
      <c r="N19" s="95"/>
      <c r="O19" s="29">
        <f t="shared" si="9"/>
        <v>0</v>
      </c>
      <c r="P19" s="35">
        <f t="shared" si="10"/>
        <v>0</v>
      </c>
      <c r="Q19" s="36">
        <f t="shared" si="11"/>
        <v>0</v>
      </c>
      <c r="R19" s="20"/>
      <c r="S19" s="89"/>
      <c r="T19" s="19"/>
      <c r="U19" s="15"/>
      <c r="V19" s="95"/>
      <c r="W19" s="95"/>
      <c r="X19" s="95"/>
      <c r="Y19" s="95"/>
      <c r="Z19" s="95"/>
      <c r="AA19" s="97"/>
      <c r="AB19" s="97"/>
      <c r="AC19" s="97"/>
      <c r="AD19" s="97"/>
      <c r="AE19" s="97"/>
      <c r="AF19" s="95"/>
      <c r="AG19" s="95"/>
      <c r="AH19" s="17">
        <f t="shared" si="6"/>
        <v>0</v>
      </c>
      <c r="AI19" s="19">
        <f t="shared" si="7"/>
        <v>0</v>
      </c>
      <c r="AJ19" s="295">
        <f t="shared" si="8"/>
        <v>0</v>
      </c>
    </row>
    <row r="20" spans="1:36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5"/>
        <v>0</v>
      </c>
      <c r="N20" s="95"/>
      <c r="O20" s="29">
        <f t="shared" si="9"/>
        <v>0</v>
      </c>
      <c r="P20" s="35">
        <f t="shared" si="10"/>
        <v>0</v>
      </c>
      <c r="Q20" s="36">
        <f t="shared" si="11"/>
        <v>0</v>
      </c>
      <c r="S20" s="88"/>
      <c r="T20" s="19"/>
      <c r="U20" s="15"/>
      <c r="V20" s="95"/>
      <c r="W20" s="95"/>
      <c r="X20" s="95"/>
      <c r="Y20" s="95"/>
      <c r="Z20" s="95"/>
      <c r="AA20" s="98"/>
      <c r="AB20" s="98"/>
      <c r="AC20" s="98"/>
      <c r="AD20" s="98"/>
      <c r="AE20" s="98"/>
      <c r="AF20" s="95"/>
      <c r="AG20" s="95"/>
      <c r="AH20" s="17">
        <f t="shared" si="6"/>
        <v>0</v>
      </c>
      <c r="AI20" s="19">
        <f t="shared" si="7"/>
        <v>0</v>
      </c>
      <c r="AJ20" s="295">
        <f t="shared" si="8"/>
        <v>0</v>
      </c>
    </row>
    <row r="21" spans="1:36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5"/>
        <v>0</v>
      </c>
      <c r="N21" s="95"/>
      <c r="O21" s="29">
        <f t="shared" si="9"/>
        <v>0</v>
      </c>
      <c r="P21" s="35">
        <f t="shared" si="10"/>
        <v>0</v>
      </c>
      <c r="Q21" s="36">
        <f t="shared" si="11"/>
        <v>0</v>
      </c>
      <c r="S21" s="88"/>
      <c r="T21" s="19"/>
      <c r="U21" s="1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4"/>
      <c r="AH21" s="17">
        <f t="shared" si="6"/>
        <v>0</v>
      </c>
      <c r="AI21" s="19">
        <f t="shared" si="7"/>
        <v>0</v>
      </c>
      <c r="AJ21" s="295">
        <f t="shared" si="8"/>
        <v>0</v>
      </c>
    </row>
    <row r="22" spans="1:36" s="18" customFormat="1" ht="16.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5"/>
        <v>0</v>
      </c>
      <c r="N22" s="95"/>
      <c r="O22" s="29">
        <f t="shared" si="9"/>
        <v>0</v>
      </c>
      <c r="P22" s="35">
        <f t="shared" si="10"/>
        <v>0</v>
      </c>
      <c r="Q22" s="36">
        <f t="shared" si="11"/>
        <v>0</v>
      </c>
      <c r="S22" s="88"/>
      <c r="T22" s="19"/>
      <c r="U22" s="1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17">
        <f t="shared" si="6"/>
        <v>0</v>
      </c>
      <c r="AI22" s="19">
        <f t="shared" si="7"/>
        <v>0</v>
      </c>
      <c r="AJ22" s="295">
        <f t="shared" si="8"/>
        <v>0</v>
      </c>
    </row>
    <row r="23" spans="1:36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5"/>
        <v>0</v>
      </c>
      <c r="N23" s="95"/>
      <c r="O23" s="29">
        <f t="shared" si="9"/>
        <v>0</v>
      </c>
      <c r="P23" s="35">
        <f t="shared" si="10"/>
        <v>0</v>
      </c>
      <c r="Q23" s="36">
        <f t="shared" si="11"/>
        <v>0</v>
      </c>
      <c r="S23" s="88"/>
      <c r="T23" s="19"/>
      <c r="U23" s="1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17">
        <f t="shared" si="6"/>
        <v>0</v>
      </c>
      <c r="AI23" s="19">
        <f t="shared" si="7"/>
        <v>0</v>
      </c>
      <c r="AJ23" s="295">
        <f t="shared" si="8"/>
        <v>0</v>
      </c>
    </row>
    <row r="24" spans="1:36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5"/>
        <v>0</v>
      </c>
      <c r="N24" s="95"/>
      <c r="O24" s="29">
        <f t="shared" si="9"/>
        <v>0</v>
      </c>
      <c r="P24" s="35">
        <f t="shared" si="10"/>
        <v>0</v>
      </c>
      <c r="Q24" s="36">
        <f t="shared" si="11"/>
        <v>0</v>
      </c>
      <c r="S24" s="88"/>
      <c r="T24" s="19">
        <f t="shared" ref="T17:T25" si="12">S24-M24</f>
        <v>0</v>
      </c>
      <c r="U24" s="15">
        <f t="shared" ref="U17:U25" si="13">+M24-O24</f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17">
        <f t="shared" si="6"/>
        <v>0</v>
      </c>
      <c r="AI24" s="19">
        <f t="shared" si="7"/>
        <v>0</v>
      </c>
      <c r="AJ24" s="295">
        <f t="shared" si="8"/>
        <v>0</v>
      </c>
    </row>
    <row r="25" spans="1:36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5"/>
        <v>0</v>
      </c>
      <c r="N25" s="39"/>
      <c r="O25" s="29">
        <f t="shared" si="9"/>
        <v>0</v>
      </c>
      <c r="P25" s="35">
        <f t="shared" si="10"/>
        <v>0</v>
      </c>
      <c r="Q25" s="36">
        <f t="shared" si="11"/>
        <v>0</v>
      </c>
      <c r="S25" s="88"/>
      <c r="T25" s="19">
        <f t="shared" si="12"/>
        <v>0</v>
      </c>
      <c r="U25" s="15">
        <f t="shared" si="13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6"/>
        <v>0</v>
      </c>
      <c r="AI25" s="19">
        <f t="shared" si="7"/>
        <v>0</v>
      </c>
      <c r="AJ25" s="295">
        <f t="shared" si="8"/>
        <v>0</v>
      </c>
    </row>
    <row r="26" spans="1:36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6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spans="1:36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6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7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7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7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O35" s="1"/>
      <c r="AP35" s="1"/>
      <c r="AQ35" s="1"/>
      <c r="AR35" s="1"/>
      <c r="AS35" s="1"/>
      <c r="AT35" s="1"/>
      <c r="AU35" s="1"/>
    </row>
    <row r="36" spans="3:47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G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A26:D26"/>
    <mergeCell ref="N32:O32"/>
    <mergeCell ref="P32:Q32"/>
    <mergeCell ref="N33:Q33"/>
    <mergeCell ref="E14:I14"/>
    <mergeCell ref="J14:L14"/>
    <mergeCell ref="M14:O14"/>
    <mergeCell ref="P14:Q14"/>
    <mergeCell ref="U14:AI14"/>
  </mergeCells>
  <conditionalFormatting sqref="D8">
    <cfRule type="duplicateValues" dxfId="257" priority="4"/>
  </conditionalFormatting>
  <conditionalFormatting sqref="O7">
    <cfRule type="duplicateValues" dxfId="256" priority="3"/>
  </conditionalFormatting>
  <conditionalFormatting sqref="O8">
    <cfRule type="duplicateValues" dxfId="255" priority="2"/>
  </conditionalFormatting>
  <conditionalFormatting sqref="O10">
    <cfRule type="duplicateValues" dxfId="254" priority="1"/>
  </conditionalFormatting>
  <conditionalFormatting sqref="T16:AI25">
    <cfRule type="cellIs" dxfId="253" priority="8" operator="equal">
      <formula>0</formula>
    </cfRule>
  </conditionalFormatting>
  <conditionalFormatting sqref="AI16:AI25">
    <cfRule type="cellIs" dxfId="252" priority="7" operator="lessThan">
      <formula>0</formula>
    </cfRule>
  </conditionalFormatting>
  <conditionalFormatting sqref="AJ16:AJ25">
    <cfRule type="cellIs" dxfId="251" priority="5" operator="lessThan">
      <formula>0</formula>
    </cfRule>
    <cfRule type="cellIs" dxfId="25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L36"/>
  <sheetViews>
    <sheetView view="pageBreakPreview" topLeftCell="A14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AA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71093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2" width="4.5703125" style="1" customWidth="1"/>
    <col min="23" max="23" width="6.5703125" style="1" customWidth="1"/>
    <col min="24" max="24" width="6" style="1" customWidth="1"/>
    <col min="25" max="25" width="5.5703125" style="1" customWidth="1"/>
    <col min="26" max="28" width="4.5703125" style="1" customWidth="1"/>
    <col min="29" max="29" width="4.42578125" style="1" customWidth="1"/>
    <col min="30" max="30" width="11.42578125" style="1" customWidth="1"/>
    <col min="31" max="31" width="10.5703125" style="1" customWidth="1"/>
    <col min="32" max="33" width="11.42578125" style="1"/>
    <col min="34" max="34" width="15" style="1" bestFit="1" customWidth="1"/>
    <col min="35" max="35" width="12.42578125" style="1" bestFit="1" customWidth="1"/>
    <col min="36" max="36" width="20.5703125" style="1" bestFit="1" customWidth="1"/>
    <col min="37" max="39" width="11.42578125" style="1"/>
    <col min="40" max="41" width="12.42578125" style="1" customWidth="1"/>
    <col min="42" max="16384" width="11.42578125" style="1"/>
  </cols>
  <sheetData>
    <row r="1" spans="1:220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F1" s="80"/>
      <c r="AG1" s="80" t="s">
        <v>0</v>
      </c>
      <c r="AH1" s="80" t="s">
        <v>200</v>
      </c>
      <c r="AI1" s="80" t="s">
        <v>1</v>
      </c>
      <c r="AJ1" s="82" t="s">
        <v>25</v>
      </c>
      <c r="AK1" s="368">
        <f>'CODIGOS DE MATERIAL'!$A$3</f>
        <v>1000157</v>
      </c>
      <c r="AL1" s="369"/>
      <c r="AM1" s="369"/>
      <c r="AN1" s="369"/>
      <c r="AO1" s="369"/>
      <c r="AP1" s="369"/>
      <c r="AQ1" s="370"/>
      <c r="AR1" s="368">
        <f>'CODIGOS DE MATERIAL'!$A$4</f>
        <v>1000156</v>
      </c>
      <c r="AS1" s="369"/>
      <c r="AT1" s="369"/>
      <c r="AU1" s="369"/>
      <c r="AV1" s="369"/>
      <c r="AW1" s="369"/>
      <c r="AX1" s="370"/>
      <c r="AY1" s="368">
        <f>'CODIGOS DE MATERIAL'!$A$5</f>
        <v>1000181</v>
      </c>
      <c r="AZ1" s="369"/>
      <c r="BA1" s="369"/>
      <c r="BB1" s="369"/>
      <c r="BC1" s="369"/>
      <c r="BD1" s="369"/>
      <c r="BE1" s="370"/>
      <c r="BF1" s="368">
        <f>'CODIGOS DE MATERIAL'!$A$6</f>
        <v>1000185</v>
      </c>
      <c r="BG1" s="369"/>
      <c r="BH1" s="369"/>
      <c r="BI1" s="369"/>
      <c r="BJ1" s="369"/>
      <c r="BK1" s="369"/>
      <c r="BL1" s="370"/>
      <c r="BM1" s="368">
        <f>'CODIGOS DE MATERIAL'!$A$7</f>
        <v>1000184</v>
      </c>
      <c r="BN1" s="369"/>
      <c r="BO1" s="369"/>
      <c r="BP1" s="369"/>
      <c r="BQ1" s="369"/>
      <c r="BR1" s="369"/>
      <c r="BS1" s="370"/>
      <c r="BT1" s="368">
        <f>'CODIGOS DE MATERIAL'!$A$8</f>
        <v>1000870</v>
      </c>
      <c r="BU1" s="369"/>
      <c r="BV1" s="369"/>
      <c r="BW1" s="369"/>
      <c r="BX1" s="369"/>
      <c r="BY1" s="369"/>
      <c r="BZ1" s="370"/>
      <c r="CA1" s="368">
        <f>'CODIGOS DE MATERIAL'!$A$9</f>
        <v>1000747</v>
      </c>
      <c r="CB1" s="369"/>
      <c r="CC1" s="369"/>
      <c r="CD1" s="369"/>
      <c r="CE1" s="369"/>
      <c r="CF1" s="369"/>
      <c r="CG1" s="370"/>
      <c r="CH1" s="368">
        <f>'CODIGOS DE MATERIAL'!$A$10</f>
        <v>1000179</v>
      </c>
      <c r="CI1" s="369"/>
      <c r="CJ1" s="369"/>
      <c r="CK1" s="369"/>
      <c r="CL1" s="369"/>
      <c r="CM1" s="369"/>
      <c r="CN1" s="370"/>
      <c r="CO1" s="368">
        <f>'CODIGOS DE MATERIAL'!$A$11</f>
        <v>1000170</v>
      </c>
      <c r="CP1" s="369"/>
      <c r="CQ1" s="369"/>
      <c r="CR1" s="369"/>
      <c r="CS1" s="369"/>
      <c r="CT1" s="369"/>
      <c r="CU1" s="370"/>
      <c r="CV1" s="368">
        <f>'CODIGOS DE MATERIAL'!$A$12</f>
        <v>1000158</v>
      </c>
      <c r="CW1" s="369"/>
      <c r="CX1" s="369"/>
      <c r="CY1" s="369"/>
      <c r="CZ1" s="369"/>
      <c r="DA1" s="369"/>
      <c r="DB1" s="370"/>
      <c r="DC1" s="368">
        <f>'CODIGOS DE MATERIAL'!$A$13</f>
        <v>1000186</v>
      </c>
      <c r="DD1" s="369"/>
      <c r="DE1" s="369"/>
      <c r="DF1" s="369"/>
      <c r="DG1" s="369"/>
      <c r="DH1" s="369"/>
      <c r="DI1" s="370"/>
      <c r="DJ1" s="368">
        <f>'CODIGOS DE MATERIAL'!$A$14</f>
        <v>1000182</v>
      </c>
      <c r="DK1" s="369"/>
      <c r="DL1" s="369"/>
      <c r="DM1" s="369"/>
      <c r="DN1" s="369"/>
      <c r="DO1" s="369"/>
      <c r="DP1" s="370"/>
      <c r="DQ1" s="368">
        <f>'CODIGOS DE MATERIAL'!$A$15</f>
        <v>1000171</v>
      </c>
      <c r="DR1" s="369"/>
      <c r="DS1" s="369"/>
      <c r="DT1" s="369"/>
      <c r="DU1" s="369"/>
      <c r="DV1" s="369"/>
      <c r="DW1" s="370"/>
      <c r="DX1" s="368">
        <f>'CODIGOS DE MATERIAL'!$A$16</f>
        <v>1000872</v>
      </c>
      <c r="DY1" s="369"/>
      <c r="DZ1" s="369"/>
      <c r="EA1" s="369"/>
      <c r="EB1" s="369"/>
      <c r="EC1" s="369"/>
      <c r="ED1" s="370"/>
      <c r="EE1" s="368">
        <f>'CODIGOS DE MATERIAL'!$A$17</f>
        <v>1000863</v>
      </c>
      <c r="EF1" s="369"/>
      <c r="EG1" s="369"/>
      <c r="EH1" s="369"/>
      <c r="EI1" s="369"/>
      <c r="EJ1" s="369"/>
      <c r="EK1" s="370"/>
      <c r="EL1" s="368">
        <f>'CODIGOS DE MATERIAL'!$A$18</f>
        <v>1000159</v>
      </c>
      <c r="EM1" s="369"/>
      <c r="EN1" s="369"/>
      <c r="EO1" s="369"/>
      <c r="EP1" s="369"/>
      <c r="EQ1" s="369"/>
      <c r="ER1" s="370"/>
      <c r="ES1" s="368">
        <f>'CODIGOS DE MATERIAL'!$A$19</f>
        <v>1000163</v>
      </c>
      <c r="ET1" s="369"/>
      <c r="EU1" s="369"/>
      <c r="EV1" s="369"/>
      <c r="EW1" s="369"/>
      <c r="EX1" s="369"/>
      <c r="EY1" s="370"/>
      <c r="EZ1" s="368">
        <f>'CODIGOS DE MATERIAL'!$A$20</f>
        <v>1005924</v>
      </c>
      <c r="FA1" s="369"/>
      <c r="FB1" s="369"/>
      <c r="FC1" s="369"/>
      <c r="FD1" s="369"/>
      <c r="FE1" s="369"/>
      <c r="FF1" s="370"/>
      <c r="FG1" s="368">
        <f>'CODIGOS DE MATERIAL'!$A$21</f>
        <v>1000164</v>
      </c>
      <c r="FH1" s="369"/>
      <c r="FI1" s="369"/>
      <c r="FJ1" s="369"/>
      <c r="FK1" s="369"/>
      <c r="FL1" s="369"/>
      <c r="FM1" s="370"/>
      <c r="FN1" s="368">
        <f>'CODIGOS DE MATERIAL'!$A$22</f>
        <v>1000187</v>
      </c>
      <c r="FO1" s="369"/>
      <c r="FP1" s="369"/>
      <c r="FQ1" s="369"/>
      <c r="FR1" s="369"/>
      <c r="FS1" s="369"/>
      <c r="FT1" s="370"/>
      <c r="FU1" s="368">
        <f>'CODIGOS DE MATERIAL'!$A$23</f>
        <v>1000160</v>
      </c>
      <c r="FV1" s="369"/>
      <c r="FW1" s="369"/>
      <c r="FX1" s="369"/>
      <c r="FY1" s="369"/>
      <c r="FZ1" s="369"/>
      <c r="GA1" s="370"/>
      <c r="GB1" s="368">
        <f>'CODIGOS DE MATERIAL'!$A$24</f>
        <v>1011372</v>
      </c>
      <c r="GC1" s="369"/>
      <c r="GD1" s="369"/>
      <c r="GE1" s="369"/>
      <c r="GF1" s="369"/>
      <c r="GG1" s="369"/>
      <c r="GH1" s="370"/>
      <c r="GI1" s="368">
        <f>'CODIGOS DE MATERIAL'!$A$25</f>
        <v>1000191</v>
      </c>
      <c r="GJ1" s="369"/>
      <c r="GK1" s="369"/>
      <c r="GL1" s="369"/>
      <c r="GM1" s="369"/>
      <c r="GN1" s="369"/>
      <c r="GO1" s="370"/>
      <c r="GP1" s="368">
        <f>'CODIGOS DE MATERIAL'!$A$29</f>
        <v>1000864</v>
      </c>
      <c r="GQ1" s="369"/>
      <c r="GR1" s="369"/>
      <c r="GS1" s="369"/>
      <c r="GT1" s="369"/>
      <c r="GU1" s="369"/>
      <c r="GV1" s="370"/>
      <c r="GW1" s="368">
        <f>'CODIGOS DE MATERIAL'!$A$30</f>
        <v>1000161</v>
      </c>
      <c r="GX1" s="369"/>
      <c r="GY1" s="369"/>
      <c r="GZ1" s="369"/>
      <c r="HA1" s="369"/>
      <c r="HB1" s="369"/>
      <c r="HC1" s="370"/>
      <c r="HD1" s="368">
        <f>'CODIGOS DE MATERIAL'!$A$31</f>
        <v>1000865</v>
      </c>
      <c r="HE1" s="369"/>
      <c r="HF1" s="369"/>
      <c r="HG1" s="369"/>
      <c r="HH1" s="369"/>
      <c r="HI1" s="369"/>
      <c r="HJ1" s="370"/>
      <c r="HK1" s="80"/>
      <c r="HL1" s="80"/>
    </row>
    <row r="2" spans="1:220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F2" s="80">
        <v>271</v>
      </c>
      <c r="AG2" s="80">
        <f>D8</f>
        <v>0</v>
      </c>
      <c r="AH2" s="80">
        <f>O10</f>
        <v>0</v>
      </c>
      <c r="AI2" s="80">
        <f>O9</f>
        <v>0</v>
      </c>
      <c r="AJ2" s="82">
        <f>O7</f>
        <v>0</v>
      </c>
      <c r="AK2" s="83">
        <f>IFERROR(VLOOKUP(AK1,$B$16:$AE$25,$S$13,FALSE),0)</f>
        <v>0</v>
      </c>
      <c r="AL2" s="84">
        <f>IFERROR(VLOOKUP(AK1,$B$16:$AE$25,$M$13,FALSE),0)</f>
        <v>0</v>
      </c>
      <c r="AM2" s="84">
        <f>IFERROR(VLOOKUP(AK1,$B$16:$AE$25,$T$13,FALSE),0)</f>
        <v>0</v>
      </c>
      <c r="AN2" s="84">
        <f>IFERROR(VLOOKUP(AK1,$B$16:$AE$25,$N$13,FALSE),0)</f>
        <v>0</v>
      </c>
      <c r="AO2" s="84">
        <f>IFERROR(VLOOKUP(AK1,$B$16:$AE$25,$O$13,FALSE),0)</f>
        <v>0</v>
      </c>
      <c r="AP2" s="84">
        <f>IFERROR(VLOOKUP(AK1,$B$16:$AE$25,$P$13,FALSE),0)</f>
        <v>0</v>
      </c>
      <c r="AQ2" s="85">
        <f>IFERROR(VLOOKUP(AK1,$B$16:$AE$25,$Q$13,FALSE),0)</f>
        <v>0</v>
      </c>
      <c r="AR2" s="83">
        <f>IFERROR(VLOOKUP(AR1,$B$16:$AE$25,$S$13,FALSE),0)</f>
        <v>0</v>
      </c>
      <c r="AS2" s="84">
        <f>IFERROR(VLOOKUP(AR1,$B$16:$AE$25,$M$13,FALSE),0)</f>
        <v>0</v>
      </c>
      <c r="AT2" s="84">
        <f>IFERROR(VLOOKUP(AR1,$B$16:$AE$25,$T$13,FALSE),0)</f>
        <v>0</v>
      </c>
      <c r="AU2" s="84">
        <f>IFERROR(VLOOKUP(AR1,$B$16:$AE$25,$N$13,FALSE),0)</f>
        <v>0</v>
      </c>
      <c r="AV2" s="84">
        <f>IFERROR(VLOOKUP(AR1,$B$16:$AE$25,$O$13,FALSE),0)</f>
        <v>0</v>
      </c>
      <c r="AW2" s="84">
        <f>IFERROR(VLOOKUP(AR1,$B$16:$AE$25,$P$13,FALSE),0)</f>
        <v>0</v>
      </c>
      <c r="AX2" s="85">
        <f>IFERROR(VLOOKUP(AR1,$B$16:$AE$25,$Q$13,FALSE),0)</f>
        <v>0</v>
      </c>
      <c r="AY2" s="83">
        <f>IFERROR(VLOOKUP(AY1,$B$16:$AE$25,$S$13,FALSE),0)</f>
        <v>0</v>
      </c>
      <c r="AZ2" s="84">
        <f>IFERROR(VLOOKUP(AY1,$B$16:$AE$25,$M$13,FALSE),0)</f>
        <v>0</v>
      </c>
      <c r="BA2" s="84">
        <f>IFERROR(VLOOKUP(AY1,$B$16:$AE$25,$T$13,FALSE),0)</f>
        <v>0</v>
      </c>
      <c r="BB2" s="84">
        <f>IFERROR(VLOOKUP(AY1,$B$16:$AE$25,$N$13,FALSE),0)</f>
        <v>0</v>
      </c>
      <c r="BC2" s="84">
        <f>IFERROR(VLOOKUP(AY1,$B$16:$AE$25,$O$13,FALSE),0)</f>
        <v>0</v>
      </c>
      <c r="BD2" s="84">
        <f>IFERROR(VLOOKUP(AY1,$B$16:$AE$25,$P$13,FALSE),0)</f>
        <v>0</v>
      </c>
      <c r="BE2" s="85">
        <f>IFERROR(VLOOKUP(AY1,$B$16:$AE$25,$Q$13,FALSE),0)</f>
        <v>0</v>
      </c>
      <c r="BF2" s="83">
        <f>IFERROR(VLOOKUP(BF1,$B$16:$AE$25,$S$13,FALSE),0)</f>
        <v>0</v>
      </c>
      <c r="BG2" s="84">
        <f>IFERROR(VLOOKUP(BF1,$B$16:$AE$25,$M$13,FALSE),0)</f>
        <v>0</v>
      </c>
      <c r="BH2" s="84">
        <f>IFERROR(VLOOKUP(BF1,$B$16:$AE$25,$T$13,FALSE),0)</f>
        <v>0</v>
      </c>
      <c r="BI2" s="84">
        <f>IFERROR(VLOOKUP(BF1,$B$16:$AE$25,$N$13,FALSE),0)</f>
        <v>0</v>
      </c>
      <c r="BJ2" s="84">
        <f>IFERROR(VLOOKUP(BF1,$B$16:$AE$25,$O$13,FALSE),0)</f>
        <v>0</v>
      </c>
      <c r="BK2" s="84">
        <f>IFERROR(VLOOKUP(BF1,$B$16:$AE$25,$P$13,FALSE),0)</f>
        <v>0</v>
      </c>
      <c r="BL2" s="85">
        <f>IFERROR(VLOOKUP(BF1,$B$16:$AE$25,$Q$13,FALSE),0)</f>
        <v>0</v>
      </c>
      <c r="BM2" s="83">
        <f>IFERROR(VLOOKUP(BM1,$B$16:$AE$25,$S$13,FALSE),0)</f>
        <v>0</v>
      </c>
      <c r="BN2" s="84">
        <f>IFERROR(VLOOKUP(BM1,$B$16:$AE$25,$M$13,FALSE),0)</f>
        <v>0</v>
      </c>
      <c r="BO2" s="84">
        <f>IFERROR(VLOOKUP(BM1,$B$16:$AE$25,$T$13,FALSE),0)</f>
        <v>0</v>
      </c>
      <c r="BP2" s="84">
        <f>IFERROR(VLOOKUP(BM1,$B$16:$AE$25,$N$13,FALSE),0)</f>
        <v>0</v>
      </c>
      <c r="BQ2" s="84">
        <f>IFERROR(VLOOKUP(BM1,$B$16:$AE$25,$O$13,FALSE),0)</f>
        <v>0</v>
      </c>
      <c r="BR2" s="84">
        <f>IFERROR(VLOOKUP(BM1,$B$16:$AE$25,$P$13,FALSE),0)</f>
        <v>0</v>
      </c>
      <c r="BS2" s="85">
        <f>IFERROR(VLOOKUP(BM1,$B$16:$AE$25,$Q$13,FALSE),0)</f>
        <v>0</v>
      </c>
      <c r="BT2" s="83">
        <f>IFERROR(VLOOKUP(BT1,$B$16:$AE$25,$S$13,FALSE),0)</f>
        <v>0</v>
      </c>
      <c r="BU2" s="84">
        <f>IFERROR(VLOOKUP(BT1,$B$16:$AE$25,$M$13,FALSE),0)</f>
        <v>0</v>
      </c>
      <c r="BV2" s="84">
        <f>IFERROR(VLOOKUP(BT1,$B$16:$AE$25,$T$13,FALSE),0)</f>
        <v>0</v>
      </c>
      <c r="BW2" s="84">
        <f>IFERROR(VLOOKUP(BT1,$B$16:$AE$25,$N$13,FALSE),0)</f>
        <v>0</v>
      </c>
      <c r="BX2" s="84">
        <f>IFERROR(VLOOKUP(BT1,$B$16:$AE$25,$O$13,FALSE),0)</f>
        <v>0</v>
      </c>
      <c r="BY2" s="84">
        <f>IFERROR(VLOOKUP(BT1,$B$16:$AE$25,$P$13,FALSE),0)</f>
        <v>0</v>
      </c>
      <c r="BZ2" s="85">
        <f>IFERROR(VLOOKUP(BT1,$B$16:$AE$25,$Q$13,FALSE),0)</f>
        <v>0</v>
      </c>
      <c r="CA2" s="83">
        <f>IFERROR(VLOOKUP(CA1,$B$16:$AE$25,$S$13,FALSE),0)</f>
        <v>0</v>
      </c>
      <c r="CB2" s="84">
        <f>IFERROR(VLOOKUP(CA1,$B$16:$AE$25,$M$13,FALSE),0)</f>
        <v>0</v>
      </c>
      <c r="CC2" s="84">
        <f>IFERROR(VLOOKUP(CA1,$B$16:$AE$25,$T$13,FALSE),0)</f>
        <v>0</v>
      </c>
      <c r="CD2" s="84">
        <f>IFERROR(VLOOKUP(CA1,$B$16:$AE$25,$N$13,FALSE),0)</f>
        <v>0</v>
      </c>
      <c r="CE2" s="84">
        <f>IFERROR(VLOOKUP(CA1,$B$16:$AE$25,$O$13,FALSE),0)</f>
        <v>0</v>
      </c>
      <c r="CF2" s="84">
        <f>IFERROR(VLOOKUP(CA1,$B$16:$AE$25,$P$13,FALSE),0)</f>
        <v>0</v>
      </c>
      <c r="CG2" s="85">
        <f>IFERROR(VLOOKUP(CA1,$B$16:$AE$25,$Q$13,FALSE),0)</f>
        <v>0</v>
      </c>
      <c r="CH2" s="83">
        <f>IFERROR(VLOOKUP(CH1,$B$16:$AE$25,$S$13,FALSE),0)</f>
        <v>0</v>
      </c>
      <c r="CI2" s="84">
        <f>IFERROR(VLOOKUP(CH1,$B$16:$AE$25,$M$13,FALSE),0)</f>
        <v>0</v>
      </c>
      <c r="CJ2" s="84">
        <f>IFERROR(VLOOKUP(CH1,$B$16:$AE$25,$T$13,FALSE),0)</f>
        <v>0</v>
      </c>
      <c r="CK2" s="84">
        <f>IFERROR(VLOOKUP(CH1,$B$16:$AE$25,$N$13,FALSE),0)</f>
        <v>0</v>
      </c>
      <c r="CL2" s="84">
        <f>IFERROR(VLOOKUP(CH1,$B$16:$AE$25,$O$13,FALSE),0)</f>
        <v>0</v>
      </c>
      <c r="CM2" s="84">
        <f>IFERROR(VLOOKUP(CH1,$B$16:$AE$25,$P$13,FALSE),0)</f>
        <v>0</v>
      </c>
      <c r="CN2" s="85">
        <f>IFERROR(VLOOKUP(CH1,$B$16:$AE$25,$Q$13,FALSE),0)</f>
        <v>0</v>
      </c>
      <c r="CO2" s="83">
        <f>IFERROR(VLOOKUP(CO1,$B$16:$AE$25,$S$13,FALSE),0)</f>
        <v>0</v>
      </c>
      <c r="CP2" s="84">
        <f>IFERROR(VLOOKUP(CO1,$B$16:$AE$25,$M$13,FALSE),0)</f>
        <v>0</v>
      </c>
      <c r="CQ2" s="84">
        <f>IFERROR(VLOOKUP(CO1,$B$16:$AE$25,$T$13,FALSE),0)</f>
        <v>0</v>
      </c>
      <c r="CR2" s="84">
        <f>IFERROR(VLOOKUP(CO1,$B$16:$AE$25,$N$13,FALSE),0)</f>
        <v>0</v>
      </c>
      <c r="CS2" s="84">
        <f>IFERROR(VLOOKUP(CO1,$B$16:$AE$25,$O$13,FALSE),0)</f>
        <v>0</v>
      </c>
      <c r="CT2" s="84">
        <f>IFERROR(VLOOKUP(CO1,$B$16:$AE$25,$P$13,FALSE),0)</f>
        <v>0</v>
      </c>
      <c r="CU2" s="85">
        <f>IFERROR(VLOOKUP(CO1,$B$16:$AE$25,$Q$13,FALSE),0)</f>
        <v>0</v>
      </c>
      <c r="CV2" s="83">
        <f>IFERROR(VLOOKUP(CV1,$B$16:$AE$25,$S$13,FALSE),0)</f>
        <v>0</v>
      </c>
      <c r="CW2" s="84">
        <f>IFERROR(VLOOKUP(CV1,$B$16:$AE$25,$M$13,FALSE),0)</f>
        <v>0</v>
      </c>
      <c r="CX2" s="84">
        <f>IFERROR(VLOOKUP(CV1,$B$16:$AE$25,$T$13,FALSE),0)</f>
        <v>0</v>
      </c>
      <c r="CY2" s="84">
        <f>IFERROR(VLOOKUP(CV1,$B$16:$AE$25,$N$13,FALSE),0)</f>
        <v>0</v>
      </c>
      <c r="CZ2" s="84">
        <f>IFERROR(VLOOKUP(CV1,$B$16:$AE$25,$O$13,FALSE),0)</f>
        <v>0</v>
      </c>
      <c r="DA2" s="84">
        <f>IFERROR(VLOOKUP(CV1,$B$16:$AE$25,$P$13,FALSE),0)</f>
        <v>0</v>
      </c>
      <c r="DB2" s="85">
        <f>IFERROR(VLOOKUP(CV1,$B$16:$AE$25,$Q$13,FALSE),0)</f>
        <v>0</v>
      </c>
      <c r="DC2" s="83">
        <f>IFERROR(VLOOKUP(DC1,$B$16:$AE$25,$S$13,FALSE),0)</f>
        <v>0</v>
      </c>
      <c r="DD2" s="84">
        <f>IFERROR(VLOOKUP(DC1,$B$16:$AE$25,$M$13,FALSE),0)</f>
        <v>0</v>
      </c>
      <c r="DE2" s="84">
        <f>IFERROR(VLOOKUP(DC1,$B$16:$AE$25,$T$13,FALSE),0)</f>
        <v>0</v>
      </c>
      <c r="DF2" s="84">
        <f>IFERROR(VLOOKUP(DC1,$B$16:$AE$25,$N$13,FALSE),0)</f>
        <v>0</v>
      </c>
      <c r="DG2" s="84">
        <f>IFERROR(VLOOKUP(DC1,$B$16:$AE$25,$O$13,FALSE),0)</f>
        <v>0</v>
      </c>
      <c r="DH2" s="84">
        <f>IFERROR(VLOOKUP(DC1,$B$16:$AE$25,$P$13,FALSE),0)</f>
        <v>0</v>
      </c>
      <c r="DI2" s="85">
        <f>IFERROR(VLOOKUP(DC1,$B$16:$AE$25,$Q$13,FALSE),0)</f>
        <v>0</v>
      </c>
      <c r="DJ2" s="83">
        <f>IFERROR(VLOOKUP(DJ1,$B$16:$AE$25,$S$13,FALSE),0)</f>
        <v>0</v>
      </c>
      <c r="DK2" s="84">
        <f>IFERROR(VLOOKUP(DJ1,$B$16:$AE$25,$M$13,FALSE),0)</f>
        <v>0</v>
      </c>
      <c r="DL2" s="84">
        <f>IFERROR(VLOOKUP(DJ1,$B$16:$AE$25,$T$13,FALSE),0)</f>
        <v>0</v>
      </c>
      <c r="DM2" s="84">
        <f>IFERROR(VLOOKUP(DJ1,$B$16:$AE$25,$N$13,FALSE),0)</f>
        <v>0</v>
      </c>
      <c r="DN2" s="84">
        <f>IFERROR(VLOOKUP(DJ1,$B$16:$AE$25,$O$13,FALSE),0)</f>
        <v>0</v>
      </c>
      <c r="DO2" s="84">
        <f>IFERROR(VLOOKUP(DJ1,$B$16:$AE$25,$P$13,FALSE),0)</f>
        <v>0</v>
      </c>
      <c r="DP2" s="85">
        <f>IFERROR(VLOOKUP(DJ1,$B$16:$AE$25,$Q$13,FALSE),0)</f>
        <v>0</v>
      </c>
      <c r="DQ2" s="83">
        <f>IFERROR(VLOOKUP(DQ1,$B$16:$AE$25,$S$13,FALSE),0)</f>
        <v>0</v>
      </c>
      <c r="DR2" s="84">
        <f>IFERROR(VLOOKUP(DQ1,$B$16:$AE$25,$M$13,FALSE),0)</f>
        <v>0</v>
      </c>
      <c r="DS2" s="84">
        <f>IFERROR(VLOOKUP(DQ1,$B$16:$AE$25,$T$13,FALSE),0)</f>
        <v>0</v>
      </c>
      <c r="DT2" s="84">
        <f>IFERROR(VLOOKUP(DQ1,$B$16:$AE$25,$N$13,FALSE),0)</f>
        <v>0</v>
      </c>
      <c r="DU2" s="84">
        <f>IFERROR(VLOOKUP(DQ1,$B$16:$AE$25,$O$13,FALSE),0)</f>
        <v>0</v>
      </c>
      <c r="DV2" s="84">
        <f>IFERROR(VLOOKUP(DQ1,$B$16:$AE$25,$P$13,FALSE),0)</f>
        <v>0</v>
      </c>
      <c r="DW2" s="85">
        <f>IFERROR(VLOOKUP(DQ1,$B$16:$AE$25,$Q$13,FALSE),0)</f>
        <v>0</v>
      </c>
      <c r="DX2" s="83">
        <f>IFERROR(VLOOKUP(DX1,$B$16:$AE$25,$S$13,FALSE),0)</f>
        <v>0</v>
      </c>
      <c r="DY2" s="84">
        <f>IFERROR(VLOOKUP(DX1,$B$16:$AE$25,$M$13,FALSE),0)</f>
        <v>0</v>
      </c>
      <c r="DZ2" s="84">
        <f>IFERROR(VLOOKUP(DX1,$B$16:$AE$25,$T$13,FALSE),0)</f>
        <v>0</v>
      </c>
      <c r="EA2" s="84">
        <f>IFERROR(VLOOKUP(DX1,$B$16:$AE$25,$N$13,FALSE),0)</f>
        <v>0</v>
      </c>
      <c r="EB2" s="84">
        <f>IFERROR(VLOOKUP(DX1,$B$16:$AE$25,$O$13,FALSE),0)</f>
        <v>0</v>
      </c>
      <c r="EC2" s="84">
        <f>IFERROR(VLOOKUP(DX1,$B$16:$AE$25,$P$13,FALSE),0)</f>
        <v>0</v>
      </c>
      <c r="ED2" s="85">
        <f>IFERROR(VLOOKUP(DX1,$B$16:$AE$25,$Q$13,FALSE),0)</f>
        <v>0</v>
      </c>
      <c r="EE2" s="83">
        <f>IFERROR(VLOOKUP(EE1,$B$16:$AE$25,$S$13,FALSE),0)</f>
        <v>0</v>
      </c>
      <c r="EF2" s="84">
        <f>IFERROR(VLOOKUP(EE1,$B$16:$AE$25,$M$13,FALSE),0)</f>
        <v>0</v>
      </c>
      <c r="EG2" s="84">
        <f>IFERROR(VLOOKUP(EE1,$B$16:$AE$25,$T$13,FALSE),0)</f>
        <v>0</v>
      </c>
      <c r="EH2" s="84">
        <f>IFERROR(VLOOKUP(EE1,$B$16:$AE$25,$N$13,FALSE),0)</f>
        <v>0</v>
      </c>
      <c r="EI2" s="84">
        <f>IFERROR(VLOOKUP(EE1,$B$16:$AE$25,$O$13,FALSE),0)</f>
        <v>0</v>
      </c>
      <c r="EJ2" s="84">
        <f>IFERROR(VLOOKUP(EE1,$B$16:$AE$25,$P$13,FALSE),0)</f>
        <v>0</v>
      </c>
      <c r="EK2" s="85">
        <f>IFERROR(VLOOKUP(EE1,$B$16:$AE$25,$Q$13,FALSE),0)</f>
        <v>0</v>
      </c>
      <c r="EL2" s="83">
        <f>IFERROR(VLOOKUP(EL1,$B$16:$AE$25,$S$13,FALSE),0)</f>
        <v>0</v>
      </c>
      <c r="EM2" s="84">
        <f>IFERROR(VLOOKUP(EL1,$B$16:$AE$25,$M$13,FALSE),0)</f>
        <v>0</v>
      </c>
      <c r="EN2" s="84">
        <f>IFERROR(VLOOKUP(EL1,$B$16:$AE$25,$T$13,FALSE),0)</f>
        <v>0</v>
      </c>
      <c r="EO2" s="84">
        <f>IFERROR(VLOOKUP(EL1,$B$16:$AE$25,$N$13,FALSE),0)</f>
        <v>0</v>
      </c>
      <c r="EP2" s="84">
        <f>IFERROR(VLOOKUP(EL1,$B$16:$AE$25,$O$13,FALSE),0)</f>
        <v>0</v>
      </c>
      <c r="EQ2" s="84">
        <f>IFERROR(VLOOKUP(EL1,$B$16:$AE$25,$P$13,FALSE),0)</f>
        <v>0</v>
      </c>
      <c r="ER2" s="85">
        <f>IFERROR(VLOOKUP(EL1,$B$16:$AE$25,$Q$13,FALSE),0)</f>
        <v>0</v>
      </c>
      <c r="ES2" s="83">
        <f>IFERROR(VLOOKUP(ES1,$B$16:$AE$25,$S$13,FALSE),0)</f>
        <v>0</v>
      </c>
      <c r="ET2" s="84">
        <f>IFERROR(VLOOKUP(ES1,$B$16:$AE$25,$M$13,FALSE),0)</f>
        <v>0</v>
      </c>
      <c r="EU2" s="84">
        <f>IFERROR(VLOOKUP(ES1,$B$16:$AE$25,$T$13,FALSE),0)</f>
        <v>0</v>
      </c>
      <c r="EV2" s="84">
        <f>IFERROR(VLOOKUP(ES1,$B$16:$AE$25,$N$13,FALSE),0)</f>
        <v>0</v>
      </c>
      <c r="EW2" s="84">
        <f>IFERROR(VLOOKUP(ES1,$B$16:$AE$25,$O$13,FALSE),0)</f>
        <v>0</v>
      </c>
      <c r="EX2" s="84">
        <f>IFERROR(VLOOKUP(ES1,$B$16:$AE$25,$P$13,FALSE),0)</f>
        <v>0</v>
      </c>
      <c r="EY2" s="85">
        <f>IFERROR(VLOOKUP(ES1,$B$16:$AE$25,$Q$13,FALSE),0)</f>
        <v>0</v>
      </c>
      <c r="EZ2" s="83">
        <f>IFERROR(VLOOKUP(EZ1,$B$16:$AE$25,$S$13,FALSE),0)</f>
        <v>0</v>
      </c>
      <c r="FA2" s="84">
        <f>IFERROR(VLOOKUP(EZ1,$B$16:$AE$25,$M$13,FALSE),0)</f>
        <v>0</v>
      </c>
      <c r="FB2" s="84">
        <f>IFERROR(VLOOKUP(EZ1,$B$16:$AE$25,$T$13,FALSE),0)</f>
        <v>0</v>
      </c>
      <c r="FC2" s="84">
        <f>IFERROR(VLOOKUP(EZ1,$B$16:$AE$25,$N$13,FALSE),0)</f>
        <v>0</v>
      </c>
      <c r="FD2" s="84">
        <f>IFERROR(VLOOKUP(EZ1,$B$16:$AE$25,$O$13,FALSE),0)</f>
        <v>0</v>
      </c>
      <c r="FE2" s="84">
        <f>IFERROR(VLOOKUP(EZ1,$B$16:$AE$25,$P$13,FALSE),0)</f>
        <v>0</v>
      </c>
      <c r="FF2" s="85">
        <f>IFERROR(VLOOKUP(EZ1,$B$16:$AE$25,$Q$13,FALSE),0)</f>
        <v>0</v>
      </c>
      <c r="FG2" s="83">
        <f>IFERROR(VLOOKUP(FG1,$B$16:$AE$25,$S$13,FALSE),0)</f>
        <v>0</v>
      </c>
      <c r="FH2" s="84">
        <f>IFERROR(VLOOKUP(FG1,$B$16:$AE$25,$M$13,FALSE),0)</f>
        <v>0</v>
      </c>
      <c r="FI2" s="84">
        <f>IFERROR(VLOOKUP(FG1,$B$16:$AE$25,$T$13,FALSE),0)</f>
        <v>0</v>
      </c>
      <c r="FJ2" s="84">
        <f>IFERROR(VLOOKUP(FG1,$B$16:$AE$25,$N$13,FALSE),0)</f>
        <v>0</v>
      </c>
      <c r="FK2" s="84">
        <f>IFERROR(VLOOKUP(FG1,$B$16:$AE$25,$O$13,FALSE),0)</f>
        <v>0</v>
      </c>
      <c r="FL2" s="84">
        <f>IFERROR(VLOOKUP(FG1,$B$16:$AE$25,$P$13,FALSE),0)</f>
        <v>0</v>
      </c>
      <c r="FM2" s="85">
        <f>IFERROR(VLOOKUP(FG1,$B$16:$AE$25,$Q$13,FALSE),0)</f>
        <v>0</v>
      </c>
      <c r="FN2" s="83">
        <f>IFERROR(VLOOKUP(FN1,$B$16:$AE$25,$S$13,FALSE),0)</f>
        <v>0</v>
      </c>
      <c r="FO2" s="84">
        <f>IFERROR(VLOOKUP(FN1,$B$16:$AE$25,$M$13,FALSE),0)</f>
        <v>0</v>
      </c>
      <c r="FP2" s="84">
        <f>IFERROR(VLOOKUP(FN1,$B$16:$AE$25,$T$13,FALSE),0)</f>
        <v>0</v>
      </c>
      <c r="FQ2" s="84">
        <f>IFERROR(VLOOKUP(FN1,$B$16:$AE$25,$N$13,FALSE),0)</f>
        <v>0</v>
      </c>
      <c r="FR2" s="84">
        <f>IFERROR(VLOOKUP(FN1,$B$16:$AE$25,$O$13,FALSE),0)</f>
        <v>0</v>
      </c>
      <c r="FS2" s="84">
        <f>IFERROR(VLOOKUP(FN1,$B$16:$AE$25,$P$13,FALSE),0)</f>
        <v>0</v>
      </c>
      <c r="FT2" s="85">
        <f>IFERROR(VLOOKUP(FN1,$B$16:$AE$25,$Q$13,FALSE),0)</f>
        <v>0</v>
      </c>
      <c r="FU2" s="83">
        <f>IFERROR(VLOOKUP(FU1,$B$16:$AE$25,$S$13,FALSE),0)</f>
        <v>0</v>
      </c>
      <c r="FV2" s="84">
        <f>IFERROR(VLOOKUP(FU1,$B$16:$AE$25,$M$13,FALSE),0)</f>
        <v>0</v>
      </c>
      <c r="FW2" s="84">
        <f>IFERROR(VLOOKUP(FU1,$B$16:$AE$25,$T$13,FALSE),0)</f>
        <v>0</v>
      </c>
      <c r="FX2" s="84">
        <f>IFERROR(VLOOKUP(FU1,$B$16:$AE$25,$N$13,FALSE),0)</f>
        <v>0</v>
      </c>
      <c r="FY2" s="84">
        <f>IFERROR(VLOOKUP(FU1,$B$16:$AE$25,$O$13,FALSE),0)</f>
        <v>0</v>
      </c>
      <c r="FZ2" s="84">
        <f>IFERROR(VLOOKUP(FU1,$B$16:$AE$25,$P$13,FALSE),0)</f>
        <v>0</v>
      </c>
      <c r="GA2" s="85">
        <f>IFERROR(VLOOKUP(FU1,$B$16:$AE$25,$Q$13,FALSE),0)</f>
        <v>0</v>
      </c>
      <c r="GB2" s="83">
        <f>IFERROR(VLOOKUP(GB1,$B$16:$AE$25,$S$13,FALSE),0)</f>
        <v>0</v>
      </c>
      <c r="GC2" s="84">
        <f>IFERROR(VLOOKUP(GB1,$B$16:$AE$25,$M$13,FALSE),0)</f>
        <v>0</v>
      </c>
      <c r="GD2" s="84">
        <f>IFERROR(VLOOKUP(GB1,$B$16:$AE$25,$T$13,FALSE),0)</f>
        <v>0</v>
      </c>
      <c r="GE2" s="84">
        <f>IFERROR(VLOOKUP(GB1,$B$16:$AE$25,$N$13,FALSE),0)</f>
        <v>0</v>
      </c>
      <c r="GF2" s="84">
        <f>IFERROR(VLOOKUP(GB1,$B$16:$AE$25,$O$13,FALSE),0)</f>
        <v>0</v>
      </c>
      <c r="GG2" s="84">
        <f>IFERROR(VLOOKUP(GB1,$B$16:$AE$25,$P$13,FALSE),0)</f>
        <v>0</v>
      </c>
      <c r="GH2" s="85">
        <f>IFERROR(VLOOKUP(GB1,$B$16:$AE$25,$Q$13,FALSE),0)</f>
        <v>0</v>
      </c>
      <c r="GI2" s="83">
        <f>IFERROR(VLOOKUP(GI1,$B$16:$AE$25,$S$13,FALSE),0)</f>
        <v>0</v>
      </c>
      <c r="GJ2" s="84">
        <f>IFERROR(VLOOKUP(GI1,$B$16:$AE$25,$M$13,FALSE),0)</f>
        <v>0</v>
      </c>
      <c r="GK2" s="84">
        <f>IFERROR(VLOOKUP(GI1,$B$16:$AE$25,$T$13,FALSE),0)</f>
        <v>0</v>
      </c>
      <c r="GL2" s="84">
        <f>IFERROR(VLOOKUP(GI1,$B$16:$AE$25,$N$13,FALSE),0)</f>
        <v>0</v>
      </c>
      <c r="GM2" s="84">
        <f>IFERROR(VLOOKUP(GI1,$B$16:$AE$25,$O$13,FALSE),0)</f>
        <v>0</v>
      </c>
      <c r="GN2" s="84">
        <f>IFERROR(VLOOKUP(GI1,$B$16:$AE$25,$P$13,FALSE),0)</f>
        <v>0</v>
      </c>
      <c r="GO2" s="85">
        <f>IFERROR(VLOOKUP(GI1,$B$16:$AE$25,$Q$13,FALSE),0)</f>
        <v>0</v>
      </c>
      <c r="GP2" s="83">
        <f>IFERROR(VLOOKUP(GP1,$B$16:$AE$25,$S$13,FALSE),0)</f>
        <v>0</v>
      </c>
      <c r="GQ2" s="84">
        <f>IFERROR(VLOOKUP(GP1,$B$16:$AE$25,$M$13,FALSE),0)</f>
        <v>0</v>
      </c>
      <c r="GR2" s="84">
        <f>IFERROR(VLOOKUP(GP1,$B$16:$AE$25,$T$13,FALSE),0)</f>
        <v>0</v>
      </c>
      <c r="GS2" s="84">
        <f>IFERROR(VLOOKUP(GP1,$B$16:$AE$25,$N$13,FALSE),0)</f>
        <v>0</v>
      </c>
      <c r="GT2" s="84">
        <f>IFERROR(VLOOKUP(GP1,$B$16:$AE$25,$O$13,FALSE),0)</f>
        <v>0</v>
      </c>
      <c r="GU2" s="84">
        <f>IFERROR(VLOOKUP(GP1,$B$16:$AE$25,$P$13,FALSE),0)</f>
        <v>0</v>
      </c>
      <c r="GV2" s="85">
        <f>IFERROR(VLOOKUP(GP1,$B$16:$AE$25,$Q$13,FALSE),0)</f>
        <v>0</v>
      </c>
      <c r="GW2" s="83">
        <f>IFERROR(VLOOKUP(GW1,$B$16:$AE$25,$S$13,FALSE),0)</f>
        <v>0</v>
      </c>
      <c r="GX2" s="84">
        <f>IFERROR(VLOOKUP(GW1,$B$16:$AE$25,$M$13,FALSE),0)</f>
        <v>0</v>
      </c>
      <c r="GY2" s="84">
        <f>IFERROR(VLOOKUP(GW1,$B$16:$AE$25,$T$13,FALSE),0)</f>
        <v>0</v>
      </c>
      <c r="GZ2" s="84">
        <f>IFERROR(VLOOKUP(GW1,$B$16:$AE$25,$N$13,FALSE),0)</f>
        <v>0</v>
      </c>
      <c r="HA2" s="84">
        <f>IFERROR(VLOOKUP(GW1,$B$16:$AE$25,$O$13,FALSE),0)</f>
        <v>0</v>
      </c>
      <c r="HB2" s="84">
        <f>IFERROR(VLOOKUP(GW1,$B$16:$AE$25,$P$13,FALSE),0)</f>
        <v>0</v>
      </c>
      <c r="HC2" s="85">
        <f>IFERROR(VLOOKUP(GW1,$B$16:$AE$25,$Q$13,FALSE),0)</f>
        <v>0</v>
      </c>
      <c r="HD2" s="83">
        <f>IFERROR(VLOOKUP(HD1,$B$16:$AE$25,$S$13,FALSE),0)</f>
        <v>0</v>
      </c>
      <c r="HE2" s="84">
        <f>IFERROR(VLOOKUP(HD1,$B$16:$AE$25,$M$13,FALSE),0)</f>
        <v>0</v>
      </c>
      <c r="HF2" s="84">
        <f>IFERROR(VLOOKUP(HD1,$B$16:$AE$25,$T$13,FALSE),0)</f>
        <v>0</v>
      </c>
      <c r="HG2" s="84">
        <f>IFERROR(VLOOKUP(HD1,$B$16:$AE$25,$N$13,FALSE),0)</f>
        <v>0</v>
      </c>
      <c r="HH2" s="84">
        <f>IFERROR(VLOOKUP(HD1,$B$16:$AE$25,$O$13,FALSE),0)</f>
        <v>0</v>
      </c>
      <c r="HI2" s="84">
        <f>IFERROR(VLOOKUP(HD1,$B$16:$AE$25,$P$13,FALSE),0)</f>
        <v>0</v>
      </c>
      <c r="HJ2" s="85">
        <f>IFERROR(VLOOKUP(HD1,$B$16:$AE$25,$Q$13,FALSE),0)</f>
        <v>0</v>
      </c>
      <c r="HK2" s="80"/>
      <c r="HL2" s="80"/>
    </row>
    <row r="3" spans="1:220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F3" s="1">
        <v>1</v>
      </c>
      <c r="AG3" s="1">
        <f>AF3+1</f>
        <v>2</v>
      </c>
      <c r="AH3" s="1">
        <f t="shared" ref="AH3:CS3" si="0">AG3+1</f>
        <v>3</v>
      </c>
      <c r="AI3" s="1">
        <f t="shared" si="0"/>
        <v>4</v>
      </c>
      <c r="AJ3" s="1">
        <f t="shared" si="0"/>
        <v>5</v>
      </c>
      <c r="AK3" s="86">
        <f t="shared" si="0"/>
        <v>6</v>
      </c>
      <c r="AL3" s="1">
        <f t="shared" si="0"/>
        <v>7</v>
      </c>
      <c r="AM3" s="1">
        <f t="shared" si="0"/>
        <v>8</v>
      </c>
      <c r="AN3" s="1">
        <f t="shared" si="0"/>
        <v>9</v>
      </c>
      <c r="AO3" s="1">
        <f t="shared" si="0"/>
        <v>10</v>
      </c>
      <c r="AP3" s="1">
        <f t="shared" si="0"/>
        <v>11</v>
      </c>
      <c r="AQ3" s="87">
        <f t="shared" si="0"/>
        <v>12</v>
      </c>
      <c r="AR3" s="86">
        <f t="shared" si="0"/>
        <v>13</v>
      </c>
      <c r="AS3" s="1">
        <f t="shared" si="0"/>
        <v>14</v>
      </c>
      <c r="AT3" s="1">
        <f t="shared" si="0"/>
        <v>15</v>
      </c>
      <c r="AU3" s="1">
        <f t="shared" si="0"/>
        <v>16</v>
      </c>
      <c r="AV3" s="1">
        <f t="shared" si="0"/>
        <v>17</v>
      </c>
      <c r="AW3" s="1">
        <f t="shared" si="0"/>
        <v>18</v>
      </c>
      <c r="AX3" s="87">
        <f t="shared" si="0"/>
        <v>19</v>
      </c>
      <c r="AY3" s="86">
        <f t="shared" si="0"/>
        <v>20</v>
      </c>
      <c r="AZ3" s="1">
        <f t="shared" si="0"/>
        <v>21</v>
      </c>
      <c r="BA3" s="1">
        <f t="shared" si="0"/>
        <v>22</v>
      </c>
      <c r="BB3" s="1">
        <f t="shared" si="0"/>
        <v>23</v>
      </c>
      <c r="BC3" s="1">
        <f t="shared" si="0"/>
        <v>24</v>
      </c>
      <c r="BD3" s="1">
        <f t="shared" si="0"/>
        <v>25</v>
      </c>
      <c r="BE3" s="87">
        <f t="shared" si="0"/>
        <v>26</v>
      </c>
      <c r="BF3" s="86">
        <f t="shared" si="0"/>
        <v>27</v>
      </c>
      <c r="BG3" s="1">
        <f t="shared" si="0"/>
        <v>28</v>
      </c>
      <c r="BH3" s="1">
        <f t="shared" si="0"/>
        <v>29</v>
      </c>
      <c r="BI3" s="1">
        <f t="shared" si="0"/>
        <v>30</v>
      </c>
      <c r="BJ3" s="1">
        <f t="shared" si="0"/>
        <v>31</v>
      </c>
      <c r="BK3" s="1">
        <f t="shared" si="0"/>
        <v>32</v>
      </c>
      <c r="BL3" s="87">
        <f t="shared" si="0"/>
        <v>33</v>
      </c>
      <c r="BM3" s="86">
        <f t="shared" si="0"/>
        <v>34</v>
      </c>
      <c r="BN3" s="1">
        <f t="shared" si="0"/>
        <v>35</v>
      </c>
      <c r="BO3" s="1">
        <f t="shared" si="0"/>
        <v>36</v>
      </c>
      <c r="BP3" s="1">
        <f t="shared" si="0"/>
        <v>37</v>
      </c>
      <c r="BQ3" s="1">
        <f t="shared" si="0"/>
        <v>38</v>
      </c>
      <c r="BR3" s="1">
        <f t="shared" si="0"/>
        <v>39</v>
      </c>
      <c r="BS3" s="87">
        <f t="shared" si="0"/>
        <v>40</v>
      </c>
      <c r="BT3" s="86">
        <f t="shared" si="0"/>
        <v>41</v>
      </c>
      <c r="BU3" s="1">
        <f t="shared" si="0"/>
        <v>42</v>
      </c>
      <c r="BV3" s="1">
        <f t="shared" si="0"/>
        <v>43</v>
      </c>
      <c r="BW3" s="1">
        <f t="shared" si="0"/>
        <v>44</v>
      </c>
      <c r="BX3" s="1">
        <f t="shared" si="0"/>
        <v>45</v>
      </c>
      <c r="BY3" s="1">
        <f t="shared" si="0"/>
        <v>46</v>
      </c>
      <c r="BZ3" s="87">
        <f t="shared" si="0"/>
        <v>47</v>
      </c>
      <c r="CA3" s="86">
        <f t="shared" si="0"/>
        <v>48</v>
      </c>
      <c r="CB3" s="1">
        <f t="shared" si="0"/>
        <v>49</v>
      </c>
      <c r="CC3" s="1">
        <f t="shared" si="0"/>
        <v>50</v>
      </c>
      <c r="CD3" s="1">
        <f t="shared" si="0"/>
        <v>51</v>
      </c>
      <c r="CE3" s="1">
        <f t="shared" si="0"/>
        <v>52</v>
      </c>
      <c r="CF3" s="1">
        <f t="shared" si="0"/>
        <v>53</v>
      </c>
      <c r="CG3" s="87">
        <f t="shared" si="0"/>
        <v>54</v>
      </c>
      <c r="CH3" s="86">
        <f t="shared" si="0"/>
        <v>55</v>
      </c>
      <c r="CI3" s="1">
        <f t="shared" si="0"/>
        <v>56</v>
      </c>
      <c r="CJ3" s="1">
        <f t="shared" si="0"/>
        <v>57</v>
      </c>
      <c r="CK3" s="1">
        <f t="shared" si="0"/>
        <v>58</v>
      </c>
      <c r="CL3" s="1">
        <f t="shared" si="0"/>
        <v>59</v>
      </c>
      <c r="CM3" s="1">
        <f t="shared" si="0"/>
        <v>60</v>
      </c>
      <c r="CN3" s="87">
        <f t="shared" si="0"/>
        <v>61</v>
      </c>
      <c r="CO3" s="86">
        <f t="shared" si="0"/>
        <v>62</v>
      </c>
      <c r="CP3" s="1">
        <f t="shared" si="0"/>
        <v>63</v>
      </c>
      <c r="CQ3" s="1">
        <f t="shared" si="0"/>
        <v>64</v>
      </c>
      <c r="CR3" s="1">
        <f t="shared" si="0"/>
        <v>65</v>
      </c>
      <c r="CS3" s="1">
        <f t="shared" si="0"/>
        <v>66</v>
      </c>
      <c r="CT3" s="1">
        <f t="shared" ref="CT3:FE3" si="1">CS3+1</f>
        <v>67</v>
      </c>
      <c r="CU3" s="87">
        <f t="shared" si="1"/>
        <v>68</v>
      </c>
      <c r="CV3" s="86">
        <f t="shared" si="1"/>
        <v>69</v>
      </c>
      <c r="CW3" s="1">
        <f t="shared" si="1"/>
        <v>70</v>
      </c>
      <c r="CX3" s="1">
        <f t="shared" si="1"/>
        <v>71</v>
      </c>
      <c r="CY3" s="1">
        <f t="shared" si="1"/>
        <v>72</v>
      </c>
      <c r="CZ3" s="1">
        <f t="shared" si="1"/>
        <v>73</v>
      </c>
      <c r="DA3" s="1">
        <f t="shared" si="1"/>
        <v>74</v>
      </c>
      <c r="DB3" s="87">
        <f t="shared" si="1"/>
        <v>75</v>
      </c>
      <c r="DC3" s="86">
        <f t="shared" si="1"/>
        <v>76</v>
      </c>
      <c r="DD3" s="1">
        <f t="shared" si="1"/>
        <v>77</v>
      </c>
      <c r="DE3" s="1">
        <f t="shared" si="1"/>
        <v>78</v>
      </c>
      <c r="DF3" s="1">
        <f t="shared" si="1"/>
        <v>79</v>
      </c>
      <c r="DG3" s="1">
        <f t="shared" si="1"/>
        <v>80</v>
      </c>
      <c r="DH3" s="1">
        <f t="shared" si="1"/>
        <v>81</v>
      </c>
      <c r="DI3" s="87">
        <f t="shared" si="1"/>
        <v>82</v>
      </c>
      <c r="DJ3" s="86">
        <f t="shared" si="1"/>
        <v>83</v>
      </c>
      <c r="DK3" s="1">
        <f t="shared" si="1"/>
        <v>84</v>
      </c>
      <c r="DL3" s="1">
        <f t="shared" si="1"/>
        <v>85</v>
      </c>
      <c r="DM3" s="1">
        <f t="shared" si="1"/>
        <v>86</v>
      </c>
      <c r="DN3" s="1">
        <f t="shared" si="1"/>
        <v>87</v>
      </c>
      <c r="DO3" s="1">
        <f t="shared" si="1"/>
        <v>88</v>
      </c>
      <c r="DP3" s="87">
        <f t="shared" si="1"/>
        <v>89</v>
      </c>
      <c r="DQ3" s="86">
        <f t="shared" si="1"/>
        <v>90</v>
      </c>
      <c r="DR3" s="1">
        <f t="shared" si="1"/>
        <v>91</v>
      </c>
      <c r="DS3" s="1">
        <f t="shared" si="1"/>
        <v>92</v>
      </c>
      <c r="DT3" s="1">
        <f t="shared" si="1"/>
        <v>93</v>
      </c>
      <c r="DU3" s="1">
        <f t="shared" si="1"/>
        <v>94</v>
      </c>
      <c r="DV3" s="1">
        <f t="shared" si="1"/>
        <v>95</v>
      </c>
      <c r="DW3" s="87">
        <f t="shared" si="1"/>
        <v>96</v>
      </c>
      <c r="DX3" s="86">
        <f t="shared" si="1"/>
        <v>97</v>
      </c>
      <c r="DY3" s="1">
        <f t="shared" si="1"/>
        <v>98</v>
      </c>
      <c r="DZ3" s="1">
        <f t="shared" si="1"/>
        <v>99</v>
      </c>
      <c r="EA3" s="1">
        <f t="shared" si="1"/>
        <v>100</v>
      </c>
      <c r="EB3" s="1">
        <f t="shared" si="1"/>
        <v>101</v>
      </c>
      <c r="EC3" s="1">
        <f t="shared" si="1"/>
        <v>102</v>
      </c>
      <c r="ED3" s="87">
        <f t="shared" si="1"/>
        <v>103</v>
      </c>
      <c r="EE3" s="86">
        <f t="shared" si="1"/>
        <v>104</v>
      </c>
      <c r="EF3" s="1">
        <f t="shared" si="1"/>
        <v>105</v>
      </c>
      <c r="EG3" s="1">
        <f t="shared" si="1"/>
        <v>106</v>
      </c>
      <c r="EH3" s="1">
        <f t="shared" si="1"/>
        <v>107</v>
      </c>
      <c r="EI3" s="1">
        <f t="shared" si="1"/>
        <v>108</v>
      </c>
      <c r="EJ3" s="1">
        <f t="shared" si="1"/>
        <v>109</v>
      </c>
      <c r="EK3" s="87">
        <f t="shared" si="1"/>
        <v>110</v>
      </c>
      <c r="EL3" s="86">
        <f t="shared" si="1"/>
        <v>111</v>
      </c>
      <c r="EM3" s="1">
        <f t="shared" si="1"/>
        <v>112</v>
      </c>
      <c r="EN3" s="1">
        <f t="shared" si="1"/>
        <v>113</v>
      </c>
      <c r="EO3" s="1">
        <f t="shared" si="1"/>
        <v>114</v>
      </c>
      <c r="EP3" s="1">
        <f t="shared" si="1"/>
        <v>115</v>
      </c>
      <c r="EQ3" s="1">
        <f t="shared" si="1"/>
        <v>116</v>
      </c>
      <c r="ER3" s="87">
        <f t="shared" si="1"/>
        <v>117</v>
      </c>
      <c r="ES3" s="86">
        <f t="shared" si="1"/>
        <v>118</v>
      </c>
      <c r="ET3" s="1">
        <f t="shared" si="1"/>
        <v>119</v>
      </c>
      <c r="EU3" s="1">
        <f t="shared" si="1"/>
        <v>120</v>
      </c>
      <c r="EV3" s="1">
        <f t="shared" si="1"/>
        <v>121</v>
      </c>
      <c r="EW3" s="1">
        <f t="shared" si="1"/>
        <v>122</v>
      </c>
      <c r="EX3" s="1">
        <f t="shared" si="1"/>
        <v>123</v>
      </c>
      <c r="EY3" s="87">
        <f t="shared" si="1"/>
        <v>124</v>
      </c>
      <c r="EZ3" s="86">
        <f t="shared" si="1"/>
        <v>125</v>
      </c>
      <c r="FA3" s="1">
        <f t="shared" si="1"/>
        <v>126</v>
      </c>
      <c r="FB3" s="1">
        <f t="shared" si="1"/>
        <v>127</v>
      </c>
      <c r="FC3" s="1">
        <f t="shared" si="1"/>
        <v>128</v>
      </c>
      <c r="FD3" s="1">
        <f t="shared" si="1"/>
        <v>129</v>
      </c>
      <c r="FE3" s="1">
        <f t="shared" si="1"/>
        <v>130</v>
      </c>
      <c r="FF3" s="87">
        <f t="shared" ref="FF3:HJ3" si="2">FE3+1</f>
        <v>131</v>
      </c>
      <c r="FG3" s="86">
        <f t="shared" si="2"/>
        <v>132</v>
      </c>
      <c r="FH3" s="1">
        <f t="shared" si="2"/>
        <v>133</v>
      </c>
      <c r="FI3" s="1">
        <f t="shared" si="2"/>
        <v>134</v>
      </c>
      <c r="FJ3" s="1">
        <f t="shared" si="2"/>
        <v>135</v>
      </c>
      <c r="FK3" s="1">
        <f t="shared" si="2"/>
        <v>136</v>
      </c>
      <c r="FL3" s="1">
        <f t="shared" si="2"/>
        <v>137</v>
      </c>
      <c r="FM3" s="87">
        <f t="shared" si="2"/>
        <v>138</v>
      </c>
      <c r="FN3" s="86">
        <f t="shared" si="2"/>
        <v>139</v>
      </c>
      <c r="FO3" s="1">
        <f t="shared" si="2"/>
        <v>140</v>
      </c>
      <c r="FP3" s="1">
        <f t="shared" si="2"/>
        <v>141</v>
      </c>
      <c r="FQ3" s="1">
        <f t="shared" si="2"/>
        <v>142</v>
      </c>
      <c r="FR3" s="1">
        <f t="shared" si="2"/>
        <v>143</v>
      </c>
      <c r="FS3" s="1">
        <f t="shared" si="2"/>
        <v>144</v>
      </c>
      <c r="FT3" s="87">
        <f t="shared" si="2"/>
        <v>145</v>
      </c>
      <c r="FU3" s="86">
        <f t="shared" si="2"/>
        <v>146</v>
      </c>
      <c r="FV3" s="1">
        <f t="shared" si="2"/>
        <v>147</v>
      </c>
      <c r="FW3" s="1">
        <f t="shared" si="2"/>
        <v>148</v>
      </c>
      <c r="FX3" s="1">
        <f t="shared" si="2"/>
        <v>149</v>
      </c>
      <c r="FY3" s="1">
        <f t="shared" si="2"/>
        <v>150</v>
      </c>
      <c r="FZ3" s="1">
        <f t="shared" si="2"/>
        <v>151</v>
      </c>
      <c r="GA3" s="87">
        <f t="shared" si="2"/>
        <v>152</v>
      </c>
      <c r="GB3" s="86">
        <f t="shared" si="2"/>
        <v>153</v>
      </c>
      <c r="GC3" s="1">
        <f t="shared" si="2"/>
        <v>154</v>
      </c>
      <c r="GD3" s="1">
        <f t="shared" si="2"/>
        <v>155</v>
      </c>
      <c r="GE3" s="1">
        <f t="shared" si="2"/>
        <v>156</v>
      </c>
      <c r="GF3" s="1">
        <f t="shared" si="2"/>
        <v>157</v>
      </c>
      <c r="GG3" s="1">
        <f t="shared" si="2"/>
        <v>158</v>
      </c>
      <c r="GH3" s="87">
        <f t="shared" si="2"/>
        <v>159</v>
      </c>
      <c r="GI3" s="86">
        <f t="shared" si="2"/>
        <v>160</v>
      </c>
      <c r="GJ3" s="1">
        <f t="shared" si="2"/>
        <v>161</v>
      </c>
      <c r="GK3" s="1">
        <f t="shared" si="2"/>
        <v>162</v>
      </c>
      <c r="GL3" s="1">
        <f t="shared" si="2"/>
        <v>163</v>
      </c>
      <c r="GM3" s="1">
        <f t="shared" si="2"/>
        <v>164</v>
      </c>
      <c r="GN3" s="1">
        <f t="shared" si="2"/>
        <v>165</v>
      </c>
      <c r="GO3" s="87">
        <f t="shared" si="2"/>
        <v>166</v>
      </c>
      <c r="GP3" s="86">
        <f t="shared" si="2"/>
        <v>167</v>
      </c>
      <c r="GQ3" s="1">
        <f t="shared" si="2"/>
        <v>168</v>
      </c>
      <c r="GR3" s="1">
        <f t="shared" si="2"/>
        <v>169</v>
      </c>
      <c r="GS3" s="1">
        <f t="shared" si="2"/>
        <v>170</v>
      </c>
      <c r="GT3" s="1">
        <f t="shared" si="2"/>
        <v>171</v>
      </c>
      <c r="GU3" s="1">
        <f t="shared" si="2"/>
        <v>172</v>
      </c>
      <c r="GV3" s="87">
        <f t="shared" si="2"/>
        <v>173</v>
      </c>
      <c r="GW3" s="86">
        <f t="shared" si="2"/>
        <v>174</v>
      </c>
      <c r="GX3" s="1">
        <f t="shared" si="2"/>
        <v>175</v>
      </c>
      <c r="GY3" s="1">
        <f t="shared" si="2"/>
        <v>176</v>
      </c>
      <c r="GZ3" s="1">
        <f t="shared" si="2"/>
        <v>177</v>
      </c>
      <c r="HA3" s="1">
        <f t="shared" si="2"/>
        <v>178</v>
      </c>
      <c r="HB3" s="1">
        <f t="shared" si="2"/>
        <v>179</v>
      </c>
      <c r="HC3" s="87">
        <f t="shared" si="2"/>
        <v>180</v>
      </c>
      <c r="HD3" s="86">
        <f t="shared" si="2"/>
        <v>181</v>
      </c>
      <c r="HE3" s="1">
        <f t="shared" si="2"/>
        <v>182</v>
      </c>
      <c r="HF3" s="1">
        <f t="shared" si="2"/>
        <v>183</v>
      </c>
      <c r="HG3" s="1">
        <f t="shared" si="2"/>
        <v>184</v>
      </c>
      <c r="HH3" s="1">
        <f t="shared" si="2"/>
        <v>185</v>
      </c>
      <c r="HI3" s="1">
        <f t="shared" si="2"/>
        <v>186</v>
      </c>
      <c r="HJ3" s="87">
        <f t="shared" si="2"/>
        <v>187</v>
      </c>
    </row>
    <row r="4" spans="1:220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F4" s="80"/>
      <c r="AK4" s="371" t="s">
        <v>189</v>
      </c>
      <c r="AL4" s="373" t="s">
        <v>191</v>
      </c>
      <c r="AM4" s="373" t="s">
        <v>192</v>
      </c>
      <c r="AN4" s="373" t="s">
        <v>193</v>
      </c>
      <c r="AO4" s="373" t="s">
        <v>194</v>
      </c>
      <c r="AP4" s="373" t="s">
        <v>13</v>
      </c>
      <c r="AQ4" s="387" t="s">
        <v>14</v>
      </c>
      <c r="AR4" s="371" t="s">
        <v>189</v>
      </c>
      <c r="AS4" s="373" t="s">
        <v>191</v>
      </c>
      <c r="AT4" s="373" t="s">
        <v>192</v>
      </c>
      <c r="AU4" s="373" t="s">
        <v>193</v>
      </c>
      <c r="AV4" s="373" t="s">
        <v>194</v>
      </c>
      <c r="AW4" s="373" t="s">
        <v>13</v>
      </c>
      <c r="AX4" s="387" t="s">
        <v>14</v>
      </c>
      <c r="AY4" s="371" t="s">
        <v>189</v>
      </c>
      <c r="AZ4" s="373" t="s">
        <v>191</v>
      </c>
      <c r="BA4" s="373" t="s">
        <v>192</v>
      </c>
      <c r="BB4" s="373" t="s">
        <v>193</v>
      </c>
      <c r="BC4" s="373" t="s">
        <v>194</v>
      </c>
      <c r="BD4" s="373" t="s">
        <v>13</v>
      </c>
      <c r="BE4" s="387" t="s">
        <v>14</v>
      </c>
      <c r="BF4" s="371" t="s">
        <v>189</v>
      </c>
      <c r="BG4" s="373" t="s">
        <v>191</v>
      </c>
      <c r="BH4" s="373" t="s">
        <v>192</v>
      </c>
      <c r="BI4" s="373" t="s">
        <v>193</v>
      </c>
      <c r="BJ4" s="373" t="s">
        <v>194</v>
      </c>
      <c r="BK4" s="373" t="s">
        <v>13</v>
      </c>
      <c r="BL4" s="387" t="s">
        <v>14</v>
      </c>
      <c r="BM4" s="371" t="s">
        <v>189</v>
      </c>
      <c r="BN4" s="373" t="s">
        <v>191</v>
      </c>
      <c r="BO4" s="373" t="s">
        <v>192</v>
      </c>
      <c r="BP4" s="373" t="s">
        <v>193</v>
      </c>
      <c r="BQ4" s="373" t="s">
        <v>194</v>
      </c>
      <c r="BR4" s="373" t="s">
        <v>13</v>
      </c>
      <c r="BS4" s="387" t="s">
        <v>14</v>
      </c>
      <c r="BT4" s="371" t="s">
        <v>189</v>
      </c>
      <c r="BU4" s="373" t="s">
        <v>191</v>
      </c>
      <c r="BV4" s="373" t="s">
        <v>192</v>
      </c>
      <c r="BW4" s="373" t="s">
        <v>193</v>
      </c>
      <c r="BX4" s="373" t="s">
        <v>194</v>
      </c>
      <c r="BY4" s="373" t="s">
        <v>13</v>
      </c>
      <c r="BZ4" s="387" t="s">
        <v>14</v>
      </c>
      <c r="CA4" s="371" t="s">
        <v>189</v>
      </c>
      <c r="CB4" s="373" t="s">
        <v>191</v>
      </c>
      <c r="CC4" s="373" t="s">
        <v>192</v>
      </c>
      <c r="CD4" s="373" t="s">
        <v>193</v>
      </c>
      <c r="CE4" s="373" t="s">
        <v>194</v>
      </c>
      <c r="CF4" s="373" t="s">
        <v>13</v>
      </c>
      <c r="CG4" s="387" t="s">
        <v>14</v>
      </c>
      <c r="CH4" s="371" t="s">
        <v>189</v>
      </c>
      <c r="CI4" s="373" t="s">
        <v>191</v>
      </c>
      <c r="CJ4" s="373" t="s">
        <v>192</v>
      </c>
      <c r="CK4" s="373" t="s">
        <v>193</v>
      </c>
      <c r="CL4" s="373" t="s">
        <v>194</v>
      </c>
      <c r="CM4" s="373" t="s">
        <v>13</v>
      </c>
      <c r="CN4" s="387" t="s">
        <v>14</v>
      </c>
      <c r="CO4" s="371" t="s">
        <v>189</v>
      </c>
      <c r="CP4" s="373" t="s">
        <v>191</v>
      </c>
      <c r="CQ4" s="373" t="s">
        <v>192</v>
      </c>
      <c r="CR4" s="373" t="s">
        <v>193</v>
      </c>
      <c r="CS4" s="373" t="s">
        <v>194</v>
      </c>
      <c r="CT4" s="373" t="s">
        <v>13</v>
      </c>
      <c r="CU4" s="387" t="s">
        <v>14</v>
      </c>
      <c r="CV4" s="371" t="s">
        <v>189</v>
      </c>
      <c r="CW4" s="373" t="s">
        <v>191</v>
      </c>
      <c r="CX4" s="373" t="s">
        <v>192</v>
      </c>
      <c r="CY4" s="373" t="s">
        <v>193</v>
      </c>
      <c r="CZ4" s="373" t="s">
        <v>194</v>
      </c>
      <c r="DA4" s="373" t="s">
        <v>13</v>
      </c>
      <c r="DB4" s="387" t="s">
        <v>14</v>
      </c>
      <c r="DC4" s="371" t="s">
        <v>189</v>
      </c>
      <c r="DD4" s="373" t="s">
        <v>191</v>
      </c>
      <c r="DE4" s="373" t="s">
        <v>192</v>
      </c>
      <c r="DF4" s="373" t="s">
        <v>193</v>
      </c>
      <c r="DG4" s="373" t="s">
        <v>194</v>
      </c>
      <c r="DH4" s="373" t="s">
        <v>13</v>
      </c>
      <c r="DI4" s="387" t="s">
        <v>14</v>
      </c>
      <c r="DJ4" s="371" t="s">
        <v>189</v>
      </c>
      <c r="DK4" s="373" t="s">
        <v>191</v>
      </c>
      <c r="DL4" s="373" t="s">
        <v>192</v>
      </c>
      <c r="DM4" s="373" t="s">
        <v>193</v>
      </c>
      <c r="DN4" s="373" t="s">
        <v>194</v>
      </c>
      <c r="DO4" s="373" t="s">
        <v>13</v>
      </c>
      <c r="DP4" s="387" t="s">
        <v>14</v>
      </c>
      <c r="DQ4" s="371" t="s">
        <v>189</v>
      </c>
      <c r="DR4" s="373" t="s">
        <v>191</v>
      </c>
      <c r="DS4" s="373" t="s">
        <v>192</v>
      </c>
      <c r="DT4" s="373" t="s">
        <v>193</v>
      </c>
      <c r="DU4" s="373" t="s">
        <v>194</v>
      </c>
      <c r="DV4" s="373" t="s">
        <v>13</v>
      </c>
      <c r="DW4" s="387" t="s">
        <v>14</v>
      </c>
      <c r="DX4" s="371" t="s">
        <v>189</v>
      </c>
      <c r="DY4" s="373" t="s">
        <v>191</v>
      </c>
      <c r="DZ4" s="373" t="s">
        <v>192</v>
      </c>
      <c r="EA4" s="373" t="s">
        <v>193</v>
      </c>
      <c r="EB4" s="373" t="s">
        <v>194</v>
      </c>
      <c r="EC4" s="373" t="s">
        <v>13</v>
      </c>
      <c r="ED4" s="387" t="s">
        <v>14</v>
      </c>
      <c r="EE4" s="371" t="s">
        <v>189</v>
      </c>
      <c r="EF4" s="373" t="s">
        <v>191</v>
      </c>
      <c r="EG4" s="373" t="s">
        <v>192</v>
      </c>
      <c r="EH4" s="373" t="s">
        <v>193</v>
      </c>
      <c r="EI4" s="373" t="s">
        <v>194</v>
      </c>
      <c r="EJ4" s="373" t="s">
        <v>13</v>
      </c>
      <c r="EK4" s="387" t="s">
        <v>14</v>
      </c>
      <c r="EL4" s="371" t="s">
        <v>189</v>
      </c>
      <c r="EM4" s="373" t="s">
        <v>191</v>
      </c>
      <c r="EN4" s="373" t="s">
        <v>192</v>
      </c>
      <c r="EO4" s="373" t="s">
        <v>193</v>
      </c>
      <c r="EP4" s="373" t="s">
        <v>194</v>
      </c>
      <c r="EQ4" s="373" t="s">
        <v>13</v>
      </c>
      <c r="ER4" s="387" t="s">
        <v>14</v>
      </c>
      <c r="ES4" s="371" t="s">
        <v>189</v>
      </c>
      <c r="ET4" s="373" t="s">
        <v>191</v>
      </c>
      <c r="EU4" s="373" t="s">
        <v>192</v>
      </c>
      <c r="EV4" s="373" t="s">
        <v>193</v>
      </c>
      <c r="EW4" s="373" t="s">
        <v>194</v>
      </c>
      <c r="EX4" s="373" t="s">
        <v>13</v>
      </c>
      <c r="EY4" s="387" t="s">
        <v>14</v>
      </c>
      <c r="EZ4" s="371" t="s">
        <v>189</v>
      </c>
      <c r="FA4" s="373" t="s">
        <v>191</v>
      </c>
      <c r="FB4" s="373" t="s">
        <v>192</v>
      </c>
      <c r="FC4" s="373" t="s">
        <v>193</v>
      </c>
      <c r="FD4" s="373" t="s">
        <v>194</v>
      </c>
      <c r="FE4" s="373" t="s">
        <v>13</v>
      </c>
      <c r="FF4" s="387" t="s">
        <v>14</v>
      </c>
      <c r="FG4" s="371" t="s">
        <v>189</v>
      </c>
      <c r="FH4" s="373" t="s">
        <v>191</v>
      </c>
      <c r="FI4" s="373" t="s">
        <v>192</v>
      </c>
      <c r="FJ4" s="373" t="s">
        <v>193</v>
      </c>
      <c r="FK4" s="373" t="s">
        <v>194</v>
      </c>
      <c r="FL4" s="373" t="s">
        <v>13</v>
      </c>
      <c r="FM4" s="387" t="s">
        <v>14</v>
      </c>
      <c r="FN4" s="371" t="s">
        <v>189</v>
      </c>
      <c r="FO4" s="373" t="s">
        <v>191</v>
      </c>
      <c r="FP4" s="373" t="s">
        <v>192</v>
      </c>
      <c r="FQ4" s="373" t="s">
        <v>193</v>
      </c>
      <c r="FR4" s="373" t="s">
        <v>194</v>
      </c>
      <c r="FS4" s="373" t="s">
        <v>13</v>
      </c>
      <c r="FT4" s="387" t="s">
        <v>14</v>
      </c>
      <c r="FU4" s="371" t="s">
        <v>189</v>
      </c>
      <c r="FV4" s="373" t="s">
        <v>191</v>
      </c>
      <c r="FW4" s="373" t="s">
        <v>192</v>
      </c>
      <c r="FX4" s="373" t="s">
        <v>193</v>
      </c>
      <c r="FY4" s="373" t="s">
        <v>194</v>
      </c>
      <c r="FZ4" s="373" t="s">
        <v>13</v>
      </c>
      <c r="GA4" s="387" t="s">
        <v>14</v>
      </c>
      <c r="GB4" s="371" t="s">
        <v>189</v>
      </c>
      <c r="GC4" s="373" t="s">
        <v>191</v>
      </c>
      <c r="GD4" s="373" t="s">
        <v>192</v>
      </c>
      <c r="GE4" s="373" t="s">
        <v>193</v>
      </c>
      <c r="GF4" s="373" t="s">
        <v>194</v>
      </c>
      <c r="GG4" s="373" t="s">
        <v>13</v>
      </c>
      <c r="GH4" s="387" t="s">
        <v>14</v>
      </c>
      <c r="GI4" s="371" t="s">
        <v>189</v>
      </c>
      <c r="GJ4" s="373" t="s">
        <v>191</v>
      </c>
      <c r="GK4" s="373" t="s">
        <v>192</v>
      </c>
      <c r="GL4" s="373" t="s">
        <v>193</v>
      </c>
      <c r="GM4" s="373" t="s">
        <v>194</v>
      </c>
      <c r="GN4" s="373" t="s">
        <v>13</v>
      </c>
      <c r="GO4" s="387" t="s">
        <v>14</v>
      </c>
      <c r="GP4" s="371" t="s">
        <v>189</v>
      </c>
      <c r="GQ4" s="373" t="s">
        <v>191</v>
      </c>
      <c r="GR4" s="373" t="s">
        <v>192</v>
      </c>
      <c r="GS4" s="373" t="s">
        <v>193</v>
      </c>
      <c r="GT4" s="373" t="s">
        <v>194</v>
      </c>
      <c r="GU4" s="373" t="s">
        <v>13</v>
      </c>
      <c r="GV4" s="387" t="s">
        <v>14</v>
      </c>
      <c r="GW4" s="371" t="s">
        <v>189</v>
      </c>
      <c r="GX4" s="373" t="s">
        <v>191</v>
      </c>
      <c r="GY4" s="373" t="s">
        <v>192</v>
      </c>
      <c r="GZ4" s="373" t="s">
        <v>193</v>
      </c>
      <c r="HA4" s="373" t="s">
        <v>194</v>
      </c>
      <c r="HB4" s="373" t="s">
        <v>13</v>
      </c>
      <c r="HC4" s="387" t="s">
        <v>14</v>
      </c>
      <c r="HD4" s="371" t="s">
        <v>189</v>
      </c>
      <c r="HE4" s="373" t="s">
        <v>191</v>
      </c>
      <c r="HF4" s="373" t="s">
        <v>192</v>
      </c>
      <c r="HG4" s="373" t="s">
        <v>193</v>
      </c>
      <c r="HH4" s="373" t="s">
        <v>194</v>
      </c>
      <c r="HI4" s="373" t="s">
        <v>13</v>
      </c>
      <c r="HJ4" s="387" t="s">
        <v>14</v>
      </c>
    </row>
    <row r="5" spans="1:220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K5" s="371"/>
      <c r="AL5" s="373"/>
      <c r="AM5" s="373"/>
      <c r="AN5" s="373"/>
      <c r="AO5" s="373"/>
      <c r="AP5" s="373"/>
      <c r="AQ5" s="387"/>
      <c r="AR5" s="371"/>
      <c r="AS5" s="373"/>
      <c r="AT5" s="373"/>
      <c r="AU5" s="373"/>
      <c r="AV5" s="373"/>
      <c r="AW5" s="373"/>
      <c r="AX5" s="387"/>
      <c r="AY5" s="371"/>
      <c r="AZ5" s="373"/>
      <c r="BA5" s="373"/>
      <c r="BB5" s="373"/>
      <c r="BC5" s="373"/>
      <c r="BD5" s="373"/>
      <c r="BE5" s="387"/>
      <c r="BF5" s="371"/>
      <c r="BG5" s="373"/>
      <c r="BH5" s="373"/>
      <c r="BI5" s="373"/>
      <c r="BJ5" s="373"/>
      <c r="BK5" s="373"/>
      <c r="BL5" s="387"/>
      <c r="BM5" s="371"/>
      <c r="BN5" s="373"/>
      <c r="BO5" s="373"/>
      <c r="BP5" s="373"/>
      <c r="BQ5" s="373"/>
      <c r="BR5" s="373"/>
      <c r="BS5" s="387"/>
      <c r="BT5" s="371"/>
      <c r="BU5" s="373"/>
      <c r="BV5" s="373"/>
      <c r="BW5" s="373"/>
      <c r="BX5" s="373"/>
      <c r="BY5" s="373"/>
      <c r="BZ5" s="387"/>
      <c r="CA5" s="371"/>
      <c r="CB5" s="373"/>
      <c r="CC5" s="373"/>
      <c r="CD5" s="373"/>
      <c r="CE5" s="373"/>
      <c r="CF5" s="373"/>
      <c r="CG5" s="387"/>
      <c r="CH5" s="371"/>
      <c r="CI5" s="373"/>
      <c r="CJ5" s="373"/>
      <c r="CK5" s="373"/>
      <c r="CL5" s="373"/>
      <c r="CM5" s="373"/>
      <c r="CN5" s="387"/>
      <c r="CO5" s="371"/>
      <c r="CP5" s="373"/>
      <c r="CQ5" s="373"/>
      <c r="CR5" s="373"/>
      <c r="CS5" s="373"/>
      <c r="CT5" s="373"/>
      <c r="CU5" s="387"/>
      <c r="CV5" s="371"/>
      <c r="CW5" s="373"/>
      <c r="CX5" s="373"/>
      <c r="CY5" s="373"/>
      <c r="CZ5" s="373"/>
      <c r="DA5" s="373"/>
      <c r="DB5" s="387"/>
      <c r="DC5" s="371"/>
      <c r="DD5" s="373"/>
      <c r="DE5" s="373"/>
      <c r="DF5" s="373"/>
      <c r="DG5" s="373"/>
      <c r="DH5" s="373"/>
      <c r="DI5" s="387"/>
      <c r="DJ5" s="371"/>
      <c r="DK5" s="373"/>
      <c r="DL5" s="373"/>
      <c r="DM5" s="373"/>
      <c r="DN5" s="373"/>
      <c r="DO5" s="373"/>
      <c r="DP5" s="387"/>
      <c r="DQ5" s="371"/>
      <c r="DR5" s="373"/>
      <c r="DS5" s="373"/>
      <c r="DT5" s="373"/>
      <c r="DU5" s="373"/>
      <c r="DV5" s="373"/>
      <c r="DW5" s="387"/>
      <c r="DX5" s="371"/>
      <c r="DY5" s="373"/>
      <c r="DZ5" s="373"/>
      <c r="EA5" s="373"/>
      <c r="EB5" s="373"/>
      <c r="EC5" s="373"/>
      <c r="ED5" s="387"/>
      <c r="EE5" s="371"/>
      <c r="EF5" s="373"/>
      <c r="EG5" s="373"/>
      <c r="EH5" s="373"/>
      <c r="EI5" s="373"/>
      <c r="EJ5" s="373"/>
      <c r="EK5" s="387"/>
      <c r="EL5" s="371"/>
      <c r="EM5" s="373"/>
      <c r="EN5" s="373"/>
      <c r="EO5" s="373"/>
      <c r="EP5" s="373"/>
      <c r="EQ5" s="373"/>
      <c r="ER5" s="387"/>
      <c r="ES5" s="371"/>
      <c r="ET5" s="373"/>
      <c r="EU5" s="373"/>
      <c r="EV5" s="373"/>
      <c r="EW5" s="373"/>
      <c r="EX5" s="373"/>
      <c r="EY5" s="387"/>
      <c r="EZ5" s="371"/>
      <c r="FA5" s="373"/>
      <c r="FB5" s="373"/>
      <c r="FC5" s="373"/>
      <c r="FD5" s="373"/>
      <c r="FE5" s="373"/>
      <c r="FF5" s="387"/>
      <c r="FG5" s="371"/>
      <c r="FH5" s="373"/>
      <c r="FI5" s="373"/>
      <c r="FJ5" s="373"/>
      <c r="FK5" s="373"/>
      <c r="FL5" s="373"/>
      <c r="FM5" s="387"/>
      <c r="FN5" s="371"/>
      <c r="FO5" s="373"/>
      <c r="FP5" s="373"/>
      <c r="FQ5" s="373"/>
      <c r="FR5" s="373"/>
      <c r="FS5" s="373"/>
      <c r="FT5" s="387"/>
      <c r="FU5" s="371"/>
      <c r="FV5" s="373"/>
      <c r="FW5" s="373"/>
      <c r="FX5" s="373"/>
      <c r="FY5" s="373"/>
      <c r="FZ5" s="373"/>
      <c r="GA5" s="387"/>
      <c r="GB5" s="371"/>
      <c r="GC5" s="373"/>
      <c r="GD5" s="373"/>
      <c r="GE5" s="373"/>
      <c r="GF5" s="373"/>
      <c r="GG5" s="373"/>
      <c r="GH5" s="387"/>
      <c r="GI5" s="371"/>
      <c r="GJ5" s="373"/>
      <c r="GK5" s="373"/>
      <c r="GL5" s="373"/>
      <c r="GM5" s="373"/>
      <c r="GN5" s="373"/>
      <c r="GO5" s="387"/>
      <c r="GP5" s="371"/>
      <c r="GQ5" s="373"/>
      <c r="GR5" s="373"/>
      <c r="GS5" s="373"/>
      <c r="GT5" s="373"/>
      <c r="GU5" s="373"/>
      <c r="GV5" s="387"/>
      <c r="GW5" s="371"/>
      <c r="GX5" s="373"/>
      <c r="GY5" s="373"/>
      <c r="GZ5" s="373"/>
      <c r="HA5" s="373"/>
      <c r="HB5" s="373"/>
      <c r="HC5" s="387"/>
      <c r="HD5" s="371"/>
      <c r="HE5" s="373"/>
      <c r="HF5" s="373"/>
      <c r="HG5" s="373"/>
      <c r="HH5" s="373"/>
      <c r="HI5" s="373"/>
      <c r="HJ5" s="387"/>
    </row>
    <row r="6" spans="1:220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K6" s="372"/>
      <c r="AL6" s="374"/>
      <c r="AM6" s="374"/>
      <c r="AN6" s="374"/>
      <c r="AO6" s="374"/>
      <c r="AP6" s="374"/>
      <c r="AQ6" s="388"/>
      <c r="AR6" s="372"/>
      <c r="AS6" s="374"/>
      <c r="AT6" s="374"/>
      <c r="AU6" s="374"/>
      <c r="AV6" s="374"/>
      <c r="AW6" s="374"/>
      <c r="AX6" s="388"/>
      <c r="AY6" s="372"/>
      <c r="AZ6" s="374"/>
      <c r="BA6" s="374"/>
      <c r="BB6" s="374"/>
      <c r="BC6" s="374"/>
      <c r="BD6" s="374"/>
      <c r="BE6" s="388"/>
      <c r="BF6" s="372"/>
      <c r="BG6" s="374"/>
      <c r="BH6" s="374"/>
      <c r="BI6" s="374"/>
      <c r="BJ6" s="374"/>
      <c r="BK6" s="374"/>
      <c r="BL6" s="388"/>
      <c r="BM6" s="372"/>
      <c r="BN6" s="374"/>
      <c r="BO6" s="374"/>
      <c r="BP6" s="374"/>
      <c r="BQ6" s="374"/>
      <c r="BR6" s="374"/>
      <c r="BS6" s="388"/>
      <c r="BT6" s="372"/>
      <c r="BU6" s="374"/>
      <c r="BV6" s="374"/>
      <c r="BW6" s="374"/>
      <c r="BX6" s="374"/>
      <c r="BY6" s="374"/>
      <c r="BZ6" s="388"/>
      <c r="CA6" s="372"/>
      <c r="CB6" s="374"/>
      <c r="CC6" s="374"/>
      <c r="CD6" s="374"/>
      <c r="CE6" s="374"/>
      <c r="CF6" s="374"/>
      <c r="CG6" s="388"/>
      <c r="CH6" s="372"/>
      <c r="CI6" s="374"/>
      <c r="CJ6" s="374"/>
      <c r="CK6" s="374"/>
      <c r="CL6" s="374"/>
      <c r="CM6" s="374"/>
      <c r="CN6" s="388"/>
      <c r="CO6" s="372"/>
      <c r="CP6" s="374"/>
      <c r="CQ6" s="374"/>
      <c r="CR6" s="374"/>
      <c r="CS6" s="374"/>
      <c r="CT6" s="374"/>
      <c r="CU6" s="388"/>
      <c r="CV6" s="372"/>
      <c r="CW6" s="374"/>
      <c r="CX6" s="374"/>
      <c r="CY6" s="374"/>
      <c r="CZ6" s="374"/>
      <c r="DA6" s="374"/>
      <c r="DB6" s="388"/>
      <c r="DC6" s="372"/>
      <c r="DD6" s="374"/>
      <c r="DE6" s="374"/>
      <c r="DF6" s="374"/>
      <c r="DG6" s="374"/>
      <c r="DH6" s="374"/>
      <c r="DI6" s="388"/>
      <c r="DJ6" s="372"/>
      <c r="DK6" s="374"/>
      <c r="DL6" s="374"/>
      <c r="DM6" s="374"/>
      <c r="DN6" s="374"/>
      <c r="DO6" s="374"/>
      <c r="DP6" s="388"/>
      <c r="DQ6" s="372"/>
      <c r="DR6" s="374"/>
      <c r="DS6" s="374"/>
      <c r="DT6" s="374"/>
      <c r="DU6" s="374"/>
      <c r="DV6" s="374"/>
      <c r="DW6" s="388"/>
      <c r="DX6" s="372"/>
      <c r="DY6" s="374"/>
      <c r="DZ6" s="374"/>
      <c r="EA6" s="374"/>
      <c r="EB6" s="374"/>
      <c r="EC6" s="374"/>
      <c r="ED6" s="388"/>
      <c r="EE6" s="372"/>
      <c r="EF6" s="374"/>
      <c r="EG6" s="374"/>
      <c r="EH6" s="374"/>
      <c r="EI6" s="374"/>
      <c r="EJ6" s="374"/>
      <c r="EK6" s="388"/>
      <c r="EL6" s="372"/>
      <c r="EM6" s="374"/>
      <c r="EN6" s="374"/>
      <c r="EO6" s="374"/>
      <c r="EP6" s="374"/>
      <c r="EQ6" s="374"/>
      <c r="ER6" s="388"/>
      <c r="ES6" s="372"/>
      <c r="ET6" s="374"/>
      <c r="EU6" s="374"/>
      <c r="EV6" s="374"/>
      <c r="EW6" s="374"/>
      <c r="EX6" s="374"/>
      <c r="EY6" s="388"/>
      <c r="EZ6" s="372"/>
      <c r="FA6" s="374"/>
      <c r="FB6" s="374"/>
      <c r="FC6" s="374"/>
      <c r="FD6" s="374"/>
      <c r="FE6" s="374"/>
      <c r="FF6" s="388"/>
      <c r="FG6" s="372"/>
      <c r="FH6" s="374"/>
      <c r="FI6" s="374"/>
      <c r="FJ6" s="374"/>
      <c r="FK6" s="374"/>
      <c r="FL6" s="374"/>
      <c r="FM6" s="388"/>
      <c r="FN6" s="372"/>
      <c r="FO6" s="374"/>
      <c r="FP6" s="374"/>
      <c r="FQ6" s="374"/>
      <c r="FR6" s="374"/>
      <c r="FS6" s="374"/>
      <c r="FT6" s="388"/>
      <c r="FU6" s="372"/>
      <c r="FV6" s="374"/>
      <c r="FW6" s="374"/>
      <c r="FX6" s="374"/>
      <c r="FY6" s="374"/>
      <c r="FZ6" s="374"/>
      <c r="GA6" s="388"/>
      <c r="GB6" s="372"/>
      <c r="GC6" s="374"/>
      <c r="GD6" s="374"/>
      <c r="GE6" s="374"/>
      <c r="GF6" s="374"/>
      <c r="GG6" s="374"/>
      <c r="GH6" s="388"/>
      <c r="GI6" s="372"/>
      <c r="GJ6" s="374"/>
      <c r="GK6" s="374"/>
      <c r="GL6" s="374"/>
      <c r="GM6" s="374"/>
      <c r="GN6" s="374"/>
      <c r="GO6" s="388"/>
      <c r="GP6" s="372"/>
      <c r="GQ6" s="374"/>
      <c r="GR6" s="374"/>
      <c r="GS6" s="374"/>
      <c r="GT6" s="374"/>
      <c r="GU6" s="374"/>
      <c r="GV6" s="388"/>
      <c r="GW6" s="372"/>
      <c r="GX6" s="374"/>
      <c r="GY6" s="374"/>
      <c r="GZ6" s="374"/>
      <c r="HA6" s="374"/>
      <c r="HB6" s="374"/>
      <c r="HC6" s="388"/>
      <c r="HD6" s="372"/>
      <c r="HE6" s="374"/>
      <c r="HF6" s="374"/>
      <c r="HG6" s="374"/>
      <c r="HH6" s="374"/>
      <c r="HI6" s="374"/>
      <c r="HJ6" s="388"/>
    </row>
    <row r="7" spans="1:220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F7" s="80">
        <v>271</v>
      </c>
      <c r="AJ7" s="67">
        <f>MATCH("SUBTOTAL SALIDA DE ALMACEN",15:15,0)-1</f>
        <v>29</v>
      </c>
      <c r="AK7" s="1"/>
      <c r="AL7" s="1"/>
      <c r="AM7" s="1"/>
      <c r="AN7" s="1"/>
      <c r="AO7" s="1">
        <f>IFERROR(VLOOKUP(AK1,$B$16:$AE$25,MATCH("SUBTOTAL SALIDA DE ALMACEN",15:15,0)-1,FALSE),0)</f>
        <v>0</v>
      </c>
      <c r="AP7" s="1"/>
      <c r="AQ7" s="1"/>
      <c r="AR7" s="1"/>
      <c r="AS7" s="1"/>
      <c r="AT7" s="1"/>
      <c r="AU7" s="1"/>
      <c r="AV7" s="1">
        <f>IFERROR(VLOOKUP(AR1,$B$16:$AE$25,MATCH("SUBTOTAL SALIDA DE ALMACEN",15:15,0)-1,FALSE),0)</f>
        <v>0</v>
      </c>
      <c r="AW7" s="1"/>
      <c r="AX7" s="1"/>
      <c r="AY7" s="1"/>
      <c r="AZ7" s="1"/>
      <c r="BA7" s="1"/>
      <c r="BB7" s="1"/>
      <c r="BC7" s="1">
        <f>IFERROR(VLOOKUP(AY1,$B$16:$AE$25,MATCH("SUBTOTAL SALIDA DE ALMACEN",15:15,0)-1,FALSE),0)</f>
        <v>0</v>
      </c>
      <c r="BD7" s="1"/>
      <c r="BE7" s="1"/>
      <c r="BF7" s="1"/>
      <c r="BG7" s="1"/>
      <c r="BH7" s="1"/>
      <c r="BI7" s="1"/>
      <c r="BJ7" s="1">
        <f>IFERROR(VLOOKUP(BF1,$B$16:$AE$25,MATCH("SUBTOTAL SALIDA DE ALMACEN",15:15,0)-1,FALSE),0)</f>
        <v>0</v>
      </c>
      <c r="BK7" s="1"/>
      <c r="BL7" s="1"/>
      <c r="BM7" s="1"/>
      <c r="BN7" s="1"/>
      <c r="BO7" s="1"/>
      <c r="BP7" s="1"/>
      <c r="BQ7" s="1">
        <f>IFERROR(VLOOKUP(BM1,$B$16:$AE$25,MATCH("SUBTOTAL SALIDA DE ALMACEN",15:15,0)-1,FALSE),0)</f>
        <v>0</v>
      </c>
      <c r="BR7" s="1"/>
      <c r="BS7" s="1"/>
      <c r="BT7" s="1"/>
      <c r="BU7" s="1"/>
      <c r="BV7" s="1"/>
      <c r="BW7" s="1"/>
      <c r="BX7" s="1">
        <f>IFERROR(VLOOKUP(BT1,$B$16:$AE$25,MATCH("SUBTOTAL SALIDA DE ALMACEN",15:15,0)-1,FALSE),0)</f>
        <v>0</v>
      </c>
      <c r="BY7" s="1"/>
      <c r="BZ7" s="1"/>
      <c r="CA7" s="1"/>
      <c r="CB7" s="1"/>
      <c r="CC7" s="1"/>
      <c r="CD7" s="1"/>
      <c r="CE7" s="1">
        <f>IFERROR(VLOOKUP(CA1,$B$16:$AE$25,MATCH("SUBTOTAL SALIDA DE ALMACEN",15:15,0)-1,FALSE),0)</f>
        <v>0</v>
      </c>
      <c r="CF7" s="1"/>
      <c r="CG7" s="1"/>
      <c r="CH7" s="1"/>
      <c r="CI7" s="1"/>
      <c r="CJ7" s="1"/>
      <c r="CK7" s="1"/>
      <c r="CL7" s="1">
        <f>IFERROR(VLOOKUP(CH1,$B$16:$AE$25,MATCH("SUBTOTAL SALIDA DE ALMACEN",15:15,0)-1,FALSE),0)</f>
        <v>0</v>
      </c>
      <c r="CM7" s="1"/>
      <c r="CN7" s="1"/>
      <c r="CO7" s="1"/>
      <c r="CP7" s="1"/>
      <c r="CQ7" s="1"/>
      <c r="CR7" s="1"/>
      <c r="CS7" s="1">
        <f>IFERROR(VLOOKUP(CO1,$B$16:$AE$25,MATCH("SUBTOTAL SALIDA DE ALMACEN",15:15,0)-1,FALSE),0)</f>
        <v>0</v>
      </c>
      <c r="CT7" s="1"/>
      <c r="CU7" s="1"/>
      <c r="CV7" s="1"/>
      <c r="CW7" s="1"/>
      <c r="CX7" s="1"/>
      <c r="CY7" s="1"/>
      <c r="CZ7" s="1">
        <f>IFERROR(VLOOKUP(CV1,$B$16:$AE$25,MATCH("SUBTOTAL SALIDA DE ALMACEN",15:15,0)-1,FALSE),0)</f>
        <v>0</v>
      </c>
      <c r="DA7" s="1"/>
      <c r="DB7" s="1"/>
      <c r="DC7" s="1"/>
      <c r="DD7" s="1"/>
      <c r="DE7" s="1"/>
      <c r="DF7" s="1"/>
      <c r="DG7" s="1">
        <f>IFERROR(VLOOKUP(DC1,$B$16:$AE$25,MATCH("SUBTOTAL SALIDA DE ALMACEN",15:15,0)-1,FALSE),0)</f>
        <v>0</v>
      </c>
      <c r="DH7" s="1"/>
      <c r="DI7" s="1"/>
      <c r="DJ7" s="1"/>
      <c r="DK7" s="1"/>
      <c r="DL7" s="1"/>
      <c r="DM7" s="1"/>
      <c r="DN7" s="1">
        <f>IFERROR(VLOOKUP(DJ1,$B$16:$AE$25,MATCH("SUBTOTAL SALIDA DE ALMACEN",15:15,0)-1,FALSE),0)</f>
        <v>0</v>
      </c>
      <c r="DO7" s="1"/>
      <c r="DP7" s="1"/>
      <c r="DQ7" s="1"/>
      <c r="DR7" s="1"/>
      <c r="DS7" s="1"/>
      <c r="DT7" s="1"/>
      <c r="DU7" s="1">
        <f>IFERROR(VLOOKUP(DQ1,$B$16:$AE$25,MATCH("SUBTOTAL SALIDA DE ALMACEN",15:15,0)-1,FALSE),0)</f>
        <v>0</v>
      </c>
      <c r="DV7" s="1"/>
      <c r="DW7" s="1"/>
      <c r="DX7" s="1"/>
      <c r="DY7" s="1"/>
      <c r="DZ7" s="1"/>
      <c r="EA7" s="1"/>
      <c r="EB7" s="1">
        <f>IFERROR(VLOOKUP(DX1,$B$16:$AE$25,MATCH("SUBTOTAL SALIDA DE ALMACEN",15:15,0)-1,FALSE),0)</f>
        <v>0</v>
      </c>
      <c r="EC7" s="1"/>
      <c r="ED7" s="1"/>
      <c r="EE7" s="1"/>
      <c r="EF7" s="1"/>
      <c r="EG7" s="1"/>
      <c r="EH7" s="1"/>
      <c r="EI7" s="1">
        <f>IFERROR(VLOOKUP(EE1,$B$16:$AE$25,MATCH("SUBTOTAL SALIDA DE ALMACEN",15:15,0)-1,FALSE),0)</f>
        <v>0</v>
      </c>
      <c r="EJ7" s="1"/>
      <c r="EK7" s="1"/>
      <c r="EL7" s="1"/>
      <c r="EM7" s="1"/>
      <c r="EN7" s="1"/>
      <c r="EO7" s="1"/>
      <c r="EP7" s="1">
        <f>IFERROR(VLOOKUP(EL1,$B$16:$AE$25,MATCH("SUBTOTAL SALIDA DE ALMACEN",15:15,0)-1,FALSE),0)</f>
        <v>0</v>
      </c>
      <c r="EQ7" s="1"/>
      <c r="ER7" s="1"/>
      <c r="ES7" s="1"/>
      <c r="ET7" s="1"/>
      <c r="EU7" s="1"/>
      <c r="EV7" s="1"/>
      <c r="EW7" s="1">
        <f>IFERROR(VLOOKUP(ES1,$B$16:$AE$25,MATCH("SUBTOTAL SALIDA DE ALMACEN",15:15,0)-1,FALSE),0)</f>
        <v>0</v>
      </c>
      <c r="EX7" s="1"/>
      <c r="EY7" s="1"/>
      <c r="EZ7" s="1"/>
      <c r="FA7" s="1"/>
      <c r="FB7" s="1"/>
      <c r="FC7" s="1"/>
      <c r="FD7" s="1">
        <f>IFERROR(VLOOKUP(EZ1,$B$16:$AE$25,MATCH("SUBTOTAL SALIDA DE ALMACEN",15:15,0)-1,FALSE),0)</f>
        <v>0</v>
      </c>
      <c r="FE7" s="1"/>
      <c r="FF7" s="1"/>
      <c r="FG7" s="1"/>
      <c r="FH7" s="1"/>
      <c r="FI7" s="1"/>
      <c r="FJ7" s="1"/>
      <c r="FK7" s="1">
        <f>IFERROR(VLOOKUP(FG1,$B$16:$AE$25,MATCH("SUBTOTAL SALIDA DE ALMACEN",15:15,0)-1,FALSE),0)</f>
        <v>0</v>
      </c>
      <c r="FL7" s="1"/>
      <c r="FM7" s="1"/>
      <c r="FN7" s="1"/>
      <c r="FO7" s="1"/>
      <c r="FP7" s="1"/>
      <c r="FQ7" s="1"/>
      <c r="FR7" s="1">
        <f>IFERROR(VLOOKUP(FN1,$B$16:$AE$25,MATCH("SUBTOTAL SALIDA DE ALMACEN",15:15,0)-1,FALSE),0)</f>
        <v>0</v>
      </c>
      <c r="FS7" s="1"/>
      <c r="FT7" s="1"/>
      <c r="FU7" s="1"/>
      <c r="FV7" s="1"/>
      <c r="FW7" s="1"/>
      <c r="FX7" s="1"/>
      <c r="FY7" s="1">
        <f>IFERROR(VLOOKUP(FU1,$B$16:$AE$25,MATCH("SUBTOTAL SALIDA DE ALMACEN",15:15,0)-1,FALSE),0)</f>
        <v>0</v>
      </c>
      <c r="FZ7" s="1"/>
      <c r="GA7" s="1"/>
      <c r="GB7" s="1"/>
      <c r="GC7" s="1"/>
      <c r="GD7" s="1"/>
      <c r="GE7" s="1"/>
      <c r="GF7" s="1">
        <f>IFERROR(VLOOKUP(GB1,$B$16:$AE$25,MATCH("SUBTOTAL SALIDA DE ALMACEN",15:15,0)-1,FALSE),0)</f>
        <v>0</v>
      </c>
      <c r="GG7" s="1"/>
      <c r="GH7" s="1"/>
      <c r="GI7" s="1"/>
      <c r="GJ7" s="1"/>
      <c r="GK7" s="1"/>
      <c r="GL7" s="1"/>
      <c r="GM7" s="1">
        <f>IFERROR(VLOOKUP(GI1,$B$16:$AE$25,MATCH("SUBTOTAL SALIDA DE ALMACEN",15:15,0)-1,FALSE),0)</f>
        <v>0</v>
      </c>
      <c r="GN7" s="1"/>
      <c r="GO7" s="1"/>
      <c r="GP7" s="1"/>
      <c r="GQ7" s="1"/>
      <c r="GR7" s="1"/>
      <c r="GS7" s="1"/>
      <c r="GT7" s="1">
        <f>IFERROR(VLOOKUP(GP1,$B$16:$AE$25,MATCH("SUBTOTAL SALIDA DE ALMACEN",15:15,0)-1,FALSE),0)</f>
        <v>0</v>
      </c>
      <c r="GU7" s="1"/>
      <c r="GV7" s="1"/>
      <c r="GW7" s="1"/>
      <c r="GX7" s="1"/>
      <c r="GY7" s="1"/>
      <c r="GZ7" s="1"/>
      <c r="HA7" s="1">
        <f>IFERROR(VLOOKUP(GW1,$B$16:$AE$25,MATCH("SUBTOTAL SALIDA DE ALMACEN",15:15,0)-1,FALSE),0)</f>
        <v>0</v>
      </c>
      <c r="HB7" s="1"/>
      <c r="HC7" s="1"/>
      <c r="HD7" s="1"/>
      <c r="HE7" s="1"/>
      <c r="HF7" s="1"/>
      <c r="HG7" s="1"/>
      <c r="HH7" s="1">
        <f>IFERROR(VLOOKUP(HD1,$B$16:$AE$25,MATCH("SUBTOTAL SALIDA DE ALMACEN",15:15,0)-1,FALSE),0)</f>
        <v>0</v>
      </c>
      <c r="HI7" s="1"/>
      <c r="HJ7" s="1"/>
    </row>
    <row r="8" spans="1:220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K8" s="1"/>
      <c r="AL8" s="1"/>
      <c r="AM8" s="1"/>
      <c r="AN8" s="1"/>
      <c r="AO8" s="1" t="s">
        <v>224</v>
      </c>
      <c r="AP8" s="1"/>
      <c r="AQ8" s="1"/>
      <c r="AR8" s="1"/>
      <c r="AS8" s="1"/>
      <c r="AT8" s="1"/>
      <c r="AU8" s="1"/>
      <c r="AV8" s="1" t="s">
        <v>224</v>
      </c>
      <c r="AW8" s="1"/>
      <c r="AX8" s="1"/>
      <c r="AY8" s="1"/>
      <c r="AZ8" s="1"/>
      <c r="BA8" s="1"/>
      <c r="BB8" s="1"/>
      <c r="BC8" s="1" t="s">
        <v>224</v>
      </c>
      <c r="BD8" s="1"/>
      <c r="BE8" s="1"/>
      <c r="BF8" s="1"/>
      <c r="BG8" s="1"/>
      <c r="BH8" s="1"/>
      <c r="BI8" s="1"/>
      <c r="BJ8" s="1" t="s">
        <v>224</v>
      </c>
      <c r="BK8" s="1"/>
      <c r="BL8" s="1"/>
      <c r="BM8" s="1"/>
      <c r="BN8" s="1"/>
      <c r="BO8" s="1"/>
      <c r="BP8" s="1"/>
      <c r="BQ8" s="1" t="s">
        <v>224</v>
      </c>
      <c r="BR8" s="1"/>
      <c r="BS8" s="1"/>
      <c r="BT8" s="1"/>
      <c r="BU8" s="1"/>
      <c r="BV8" s="1"/>
      <c r="BW8" s="1"/>
      <c r="BX8" s="1" t="s">
        <v>224</v>
      </c>
      <c r="BY8" s="1"/>
      <c r="BZ8" s="1"/>
      <c r="CA8" s="1"/>
      <c r="CB8" s="1"/>
      <c r="CC8" s="1"/>
      <c r="CD8" s="1"/>
      <c r="CE8" s="1" t="s">
        <v>224</v>
      </c>
      <c r="CF8" s="1"/>
      <c r="CG8" s="1"/>
      <c r="CH8" s="1"/>
      <c r="CI8" s="1"/>
      <c r="CJ8" s="1"/>
      <c r="CK8" s="1"/>
      <c r="CL8" s="1" t="s">
        <v>224</v>
      </c>
      <c r="CM8" s="1"/>
      <c r="CN8" s="1"/>
      <c r="CO8" s="1"/>
      <c r="CP8" s="1"/>
      <c r="CQ8" s="1"/>
      <c r="CR8" s="1"/>
      <c r="CS8" s="1" t="s">
        <v>224</v>
      </c>
      <c r="CT8" s="1"/>
      <c r="CU8" s="1"/>
      <c r="CV8" s="1"/>
      <c r="CW8" s="1"/>
      <c r="CX8" s="1"/>
      <c r="CY8" s="1"/>
      <c r="CZ8" s="1" t="s">
        <v>224</v>
      </c>
      <c r="DA8" s="1"/>
      <c r="DB8" s="1"/>
      <c r="DC8" s="1"/>
      <c r="DD8" s="1"/>
      <c r="DE8" s="1"/>
      <c r="DF8" s="1"/>
      <c r="DG8" s="1" t="s">
        <v>224</v>
      </c>
      <c r="DH8" s="1"/>
      <c r="DI8" s="1"/>
      <c r="DJ8" s="1"/>
      <c r="DK8" s="1"/>
      <c r="DL8" s="1"/>
      <c r="DM8" s="1"/>
      <c r="DN8" s="1" t="s">
        <v>224</v>
      </c>
      <c r="DO8" s="1"/>
      <c r="DP8" s="1"/>
      <c r="DQ8" s="1"/>
      <c r="DR8" s="1"/>
      <c r="DS8" s="1"/>
      <c r="DT8" s="1"/>
      <c r="DU8" s="1" t="s">
        <v>224</v>
      </c>
      <c r="DV8" s="1"/>
      <c r="DW8" s="1"/>
      <c r="DX8" s="1"/>
      <c r="DY8" s="1"/>
      <c r="DZ8" s="1"/>
      <c r="EA8" s="1"/>
      <c r="EB8" s="1" t="s">
        <v>224</v>
      </c>
      <c r="EC8" s="1"/>
      <c r="ED8" s="1"/>
      <c r="EE8" s="1"/>
      <c r="EF8" s="1"/>
      <c r="EG8" s="1"/>
      <c r="EH8" s="1"/>
      <c r="EI8" s="1" t="s">
        <v>224</v>
      </c>
      <c r="EJ8" s="1"/>
      <c r="EK8" s="1"/>
      <c r="EL8" s="1"/>
      <c r="EM8" s="1"/>
      <c r="EN8" s="1"/>
      <c r="EO8" s="1"/>
      <c r="EP8" s="1" t="s">
        <v>224</v>
      </c>
      <c r="EQ8" s="1"/>
      <c r="ER8" s="1"/>
      <c r="ES8" s="1"/>
      <c r="ET8" s="1"/>
      <c r="EU8" s="1"/>
      <c r="EV8" s="1"/>
      <c r="EW8" s="1" t="s">
        <v>224</v>
      </c>
      <c r="EX8" s="1"/>
      <c r="EY8" s="1"/>
      <c r="EZ8" s="1"/>
      <c r="FA8" s="1"/>
      <c r="FB8" s="1"/>
      <c r="FC8" s="1"/>
      <c r="FD8" s="1" t="s">
        <v>224</v>
      </c>
      <c r="FE8" s="1"/>
      <c r="FF8" s="1"/>
      <c r="FG8" s="1"/>
      <c r="FH8" s="1"/>
      <c r="FI8" s="1"/>
      <c r="FJ8" s="1"/>
      <c r="FK8" s="1" t="s">
        <v>224</v>
      </c>
      <c r="FL8" s="1"/>
      <c r="FM8" s="1"/>
      <c r="FN8" s="1"/>
      <c r="FO8" s="1"/>
      <c r="FP8" s="1"/>
      <c r="FQ8" s="1"/>
      <c r="FR8" s="1" t="s">
        <v>224</v>
      </c>
      <c r="FS8" s="1"/>
      <c r="FT8" s="1"/>
      <c r="FU8" s="1"/>
      <c r="FV8" s="1"/>
      <c r="FW8" s="1"/>
      <c r="FX8" s="1"/>
      <c r="FY8" s="1" t="s">
        <v>224</v>
      </c>
      <c r="FZ8" s="1"/>
      <c r="GA8" s="1"/>
      <c r="GB8" s="1"/>
      <c r="GC8" s="1"/>
      <c r="GD8" s="1"/>
      <c r="GE8" s="1"/>
      <c r="GF8" s="1" t="s">
        <v>224</v>
      </c>
      <c r="GG8" s="1"/>
      <c r="GH8" s="1"/>
      <c r="GI8" s="1"/>
      <c r="GJ8" s="1"/>
      <c r="GK8" s="1"/>
      <c r="GL8" s="1"/>
      <c r="GM8" s="1" t="s">
        <v>224</v>
      </c>
      <c r="GN8" s="1"/>
      <c r="GO8" s="1"/>
      <c r="GP8" s="1"/>
      <c r="GQ8" s="1"/>
      <c r="GR8" s="1"/>
      <c r="GS8" s="1"/>
      <c r="GT8" s="1" t="s">
        <v>224</v>
      </c>
      <c r="GU8" s="1"/>
      <c r="GV8" s="1"/>
      <c r="GW8" s="1"/>
      <c r="GX8" s="1"/>
      <c r="GY8" s="1"/>
      <c r="GZ8" s="1"/>
      <c r="HA8" s="1" t="s">
        <v>224</v>
      </c>
      <c r="HB8" s="1"/>
      <c r="HC8" s="1"/>
      <c r="HD8" s="1"/>
      <c r="HE8" s="1"/>
      <c r="HF8" s="1"/>
      <c r="HG8" s="1"/>
      <c r="HH8" s="1" t="s">
        <v>224</v>
      </c>
      <c r="HI8" s="1"/>
      <c r="HJ8" s="1"/>
    </row>
    <row r="9" spans="1:220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0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0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0" x14ac:dyDescent="0.25">
      <c r="A12" s="6" t="s">
        <v>4</v>
      </c>
      <c r="B12" s="6"/>
      <c r="D12" s="92"/>
      <c r="L12" s="10"/>
      <c r="M12" s="10"/>
    </row>
    <row r="13" spans="1:220" ht="13.5" thickBot="1" x14ac:dyDescent="0.3">
      <c r="B13" s="1">
        <v>1</v>
      </c>
      <c r="C13" s="2">
        <f>+B13+1</f>
        <v>2</v>
      </c>
      <c r="D13" s="2">
        <f t="shared" ref="D13:AW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ref="W13" si="4">+V13+1</f>
        <v>22</v>
      </c>
      <c r="X13" s="2">
        <f t="shared" ref="X13" si="5">+W13+1</f>
        <v>23</v>
      </c>
      <c r="Y13" s="2">
        <f t="shared" ref="Y13" si="6">+X13+1</f>
        <v>24</v>
      </c>
      <c r="Z13" s="2">
        <f t="shared" ref="Z13" si="7">+Y13+1</f>
        <v>25</v>
      </c>
      <c r="AA13" s="2">
        <f t="shared" ref="AA13" si="8">+Z13+1</f>
        <v>26</v>
      </c>
      <c r="AB13" s="2">
        <f t="shared" ref="AB13" si="9">+AA13+1</f>
        <v>27</v>
      </c>
      <c r="AC13" s="2">
        <f t="shared" ref="AC13" si="10">+AB13+1</f>
        <v>28</v>
      </c>
      <c r="AD13" s="2">
        <f t="shared" ref="AD13" si="11">+AC13+1</f>
        <v>29</v>
      </c>
      <c r="AE13" s="2">
        <f t="shared" ref="AE13" si="12">+AD13+1</f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</row>
    <row r="14" spans="1:220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K14" s="16"/>
      <c r="AL14" s="16"/>
      <c r="AM14" s="16"/>
      <c r="AN14" s="16"/>
      <c r="AO14" s="16"/>
      <c r="AP14" s="16"/>
      <c r="AQ14" s="16"/>
    </row>
    <row r="15" spans="1:220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0"/>
      <c r="AB15" s="90"/>
      <c r="AC15" s="90"/>
      <c r="AD15" s="11" t="s">
        <v>16</v>
      </c>
      <c r="AE15" s="11" t="s">
        <v>17</v>
      </c>
      <c r="AF15" s="294" t="s">
        <v>222</v>
      </c>
      <c r="AK15" s="18"/>
      <c r="AL15" s="18"/>
      <c r="AM15" s="18"/>
      <c r="AN15" s="18"/>
      <c r="AO15" s="18"/>
      <c r="AP15" s="18"/>
      <c r="AQ15" s="18"/>
    </row>
    <row r="16" spans="1:220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13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5"/>
      <c r="Y16" s="99"/>
      <c r="Z16" s="95"/>
      <c r="AA16" s="14"/>
      <c r="AB16" s="14"/>
      <c r="AC16" s="14"/>
      <c r="AD16" s="17">
        <f t="shared" ref="AD16:AD25" si="14">SUM(V16:AC16)</f>
        <v>0</v>
      </c>
      <c r="AE16" s="17">
        <f t="shared" ref="AE16:AE25" si="15">+U16-AD16</f>
        <v>0</v>
      </c>
      <c r="AF16" s="295">
        <f t="shared" ref="AF16:AF25" si="16">AD16-N16</f>
        <v>0</v>
      </c>
      <c r="AK16" s="18"/>
      <c r="AL16" s="18"/>
      <c r="AM16" s="18"/>
      <c r="AN16" s="18"/>
      <c r="AO16" s="18"/>
      <c r="AP16" s="18"/>
      <c r="AQ16" s="18"/>
    </row>
    <row r="17" spans="1:32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13"/>
        <v>0</v>
      </c>
      <c r="N17" s="95"/>
      <c r="O17" s="29">
        <f t="shared" ref="O17:O25" si="17">+SUM(J17:L17)</f>
        <v>0</v>
      </c>
      <c r="P17" s="35">
        <f t="shared" ref="P17:P25" si="18">IF(N17&gt;M17,N17-O17-M17,0)</f>
        <v>0</v>
      </c>
      <c r="Q17" s="36">
        <f t="shared" ref="Q17:Q25" si="19">IF(N17="",0,IF(M17&gt;N17,M17-N17-O17,0))</f>
        <v>0</v>
      </c>
      <c r="S17" s="88"/>
      <c r="T17" s="19">
        <f t="shared" ref="T17:T25" si="20">S17-M17</f>
        <v>0</v>
      </c>
      <c r="U17" s="15">
        <f t="shared" ref="U17:U25" si="21">+M17-O17</f>
        <v>0</v>
      </c>
      <c r="V17" s="97"/>
      <c r="W17" s="97"/>
      <c r="X17" s="95"/>
      <c r="Y17" s="95"/>
      <c r="Z17" s="95"/>
      <c r="AA17" s="14"/>
      <c r="AB17" s="14"/>
      <c r="AC17" s="14"/>
      <c r="AD17" s="17">
        <f t="shared" si="14"/>
        <v>0</v>
      </c>
      <c r="AE17" s="19">
        <f t="shared" si="15"/>
        <v>0</v>
      </c>
      <c r="AF17" s="295">
        <f t="shared" si="16"/>
        <v>0</v>
      </c>
    </row>
    <row r="18" spans="1:32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13"/>
        <v>0</v>
      </c>
      <c r="N18" s="95"/>
      <c r="O18" s="29">
        <f t="shared" si="17"/>
        <v>0</v>
      </c>
      <c r="P18" s="35">
        <f t="shared" si="18"/>
        <v>0</v>
      </c>
      <c r="Q18" s="36">
        <f t="shared" si="19"/>
        <v>0</v>
      </c>
      <c r="S18" s="88"/>
      <c r="T18" s="19">
        <f t="shared" si="20"/>
        <v>0</v>
      </c>
      <c r="U18" s="15">
        <f t="shared" si="21"/>
        <v>0</v>
      </c>
      <c r="V18" s="95"/>
      <c r="W18" s="97"/>
      <c r="X18" s="95"/>
      <c r="Y18" s="95"/>
      <c r="Z18" s="95"/>
      <c r="AA18" s="14"/>
      <c r="AB18" s="14"/>
      <c r="AC18" s="14"/>
      <c r="AD18" s="17">
        <f t="shared" si="14"/>
        <v>0</v>
      </c>
      <c r="AE18" s="19">
        <f t="shared" si="15"/>
        <v>0</v>
      </c>
      <c r="AF18" s="295">
        <f t="shared" si="16"/>
        <v>0</v>
      </c>
    </row>
    <row r="19" spans="1:32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13"/>
        <v>0</v>
      </c>
      <c r="N19" s="95"/>
      <c r="O19" s="29">
        <f t="shared" si="17"/>
        <v>0</v>
      </c>
      <c r="P19" s="35">
        <f t="shared" si="18"/>
        <v>0</v>
      </c>
      <c r="Q19" s="36">
        <f t="shared" si="19"/>
        <v>0</v>
      </c>
      <c r="R19" s="20"/>
      <c r="S19" s="89"/>
      <c r="T19" s="19">
        <f t="shared" si="20"/>
        <v>0</v>
      </c>
      <c r="U19" s="15">
        <f t="shared" si="21"/>
        <v>0</v>
      </c>
      <c r="V19" s="95"/>
      <c r="W19" s="97"/>
      <c r="X19" s="95"/>
      <c r="Y19" s="95"/>
      <c r="Z19" s="95"/>
      <c r="AA19" s="14"/>
      <c r="AB19" s="14"/>
      <c r="AC19" s="14"/>
      <c r="AD19" s="17">
        <f t="shared" si="14"/>
        <v>0</v>
      </c>
      <c r="AE19" s="19">
        <f t="shared" si="15"/>
        <v>0</v>
      </c>
      <c r="AF19" s="295">
        <f t="shared" si="16"/>
        <v>0</v>
      </c>
    </row>
    <row r="20" spans="1:32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13"/>
        <v>0</v>
      </c>
      <c r="N20" s="95"/>
      <c r="O20" s="29">
        <f t="shared" si="17"/>
        <v>0</v>
      </c>
      <c r="P20" s="35">
        <f t="shared" si="18"/>
        <v>0</v>
      </c>
      <c r="Q20" s="36">
        <f t="shared" si="19"/>
        <v>0</v>
      </c>
      <c r="S20" s="88"/>
      <c r="T20" s="19">
        <f t="shared" si="20"/>
        <v>0</v>
      </c>
      <c r="U20" s="15">
        <f t="shared" si="21"/>
        <v>0</v>
      </c>
      <c r="V20" s="95"/>
      <c r="W20" s="98"/>
      <c r="X20" s="95"/>
      <c r="Y20" s="95"/>
      <c r="Z20" s="95"/>
      <c r="AA20" s="14"/>
      <c r="AB20" s="14"/>
      <c r="AC20" s="14"/>
      <c r="AD20" s="17">
        <f t="shared" si="14"/>
        <v>0</v>
      </c>
      <c r="AE20" s="19">
        <f t="shared" si="15"/>
        <v>0</v>
      </c>
      <c r="AF20" s="295">
        <f t="shared" si="16"/>
        <v>0</v>
      </c>
    </row>
    <row r="21" spans="1:32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13"/>
        <v>0</v>
      </c>
      <c r="N21" s="95"/>
      <c r="O21" s="29">
        <f t="shared" si="17"/>
        <v>0</v>
      </c>
      <c r="P21" s="35">
        <f t="shared" si="18"/>
        <v>0</v>
      </c>
      <c r="Q21" s="36">
        <f t="shared" si="19"/>
        <v>0</v>
      </c>
      <c r="S21" s="88"/>
      <c r="T21" s="19">
        <f t="shared" si="20"/>
        <v>0</v>
      </c>
      <c r="U21" s="15">
        <f t="shared" si="21"/>
        <v>0</v>
      </c>
      <c r="V21" s="95"/>
      <c r="W21" s="95"/>
      <c r="X21" s="95"/>
      <c r="Y21" s="94"/>
      <c r="Z21" s="95"/>
      <c r="AA21" s="14"/>
      <c r="AB21" s="14"/>
      <c r="AC21" s="14"/>
      <c r="AD21" s="17">
        <f t="shared" si="14"/>
        <v>0</v>
      </c>
      <c r="AE21" s="19">
        <f t="shared" si="15"/>
        <v>0</v>
      </c>
      <c r="AF21" s="295">
        <f t="shared" si="16"/>
        <v>0</v>
      </c>
    </row>
    <row r="22" spans="1:32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13"/>
        <v>0</v>
      </c>
      <c r="N22" s="95"/>
      <c r="O22" s="29">
        <f t="shared" si="17"/>
        <v>0</v>
      </c>
      <c r="P22" s="35">
        <f t="shared" si="18"/>
        <v>0</v>
      </c>
      <c r="Q22" s="36">
        <f t="shared" si="19"/>
        <v>0</v>
      </c>
      <c r="S22" s="88"/>
      <c r="T22" s="19">
        <f t="shared" si="20"/>
        <v>0</v>
      </c>
      <c r="U22" s="15">
        <f t="shared" si="21"/>
        <v>0</v>
      </c>
      <c r="V22" s="95"/>
      <c r="W22" s="95"/>
      <c r="X22" s="95"/>
      <c r="Y22" s="95"/>
      <c r="Z22" s="95"/>
      <c r="AA22" s="14"/>
      <c r="AB22" s="14"/>
      <c r="AC22" s="14"/>
      <c r="AD22" s="17">
        <f t="shared" si="14"/>
        <v>0</v>
      </c>
      <c r="AE22" s="19">
        <f t="shared" si="15"/>
        <v>0</v>
      </c>
      <c r="AF22" s="295">
        <f t="shared" si="16"/>
        <v>0</v>
      </c>
    </row>
    <row r="23" spans="1:32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13"/>
        <v>0</v>
      </c>
      <c r="N23" s="95"/>
      <c r="O23" s="29">
        <f t="shared" si="17"/>
        <v>0</v>
      </c>
      <c r="P23" s="35">
        <f t="shared" si="18"/>
        <v>0</v>
      </c>
      <c r="Q23" s="36">
        <f t="shared" si="19"/>
        <v>0</v>
      </c>
      <c r="S23" s="88"/>
      <c r="T23" s="19">
        <f t="shared" si="20"/>
        <v>0</v>
      </c>
      <c r="U23" s="15">
        <f t="shared" si="21"/>
        <v>0</v>
      </c>
      <c r="V23" s="95"/>
      <c r="W23" s="95"/>
      <c r="X23" s="95"/>
      <c r="Y23" s="95"/>
      <c r="Z23" s="95"/>
      <c r="AA23" s="14"/>
      <c r="AB23" s="14"/>
      <c r="AC23" s="14"/>
      <c r="AD23" s="17">
        <f t="shared" si="14"/>
        <v>0</v>
      </c>
      <c r="AE23" s="19">
        <f t="shared" si="15"/>
        <v>0</v>
      </c>
      <c r="AF23" s="295">
        <f t="shared" si="16"/>
        <v>0</v>
      </c>
    </row>
    <row r="24" spans="1:32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13"/>
        <v>0</v>
      </c>
      <c r="N24" s="95"/>
      <c r="O24" s="29">
        <f t="shared" si="17"/>
        <v>0</v>
      </c>
      <c r="P24" s="35">
        <f t="shared" si="18"/>
        <v>0</v>
      </c>
      <c r="Q24" s="36">
        <f t="shared" si="19"/>
        <v>0</v>
      </c>
      <c r="S24" s="88"/>
      <c r="T24" s="19">
        <f t="shared" si="20"/>
        <v>0</v>
      </c>
      <c r="U24" s="15">
        <f t="shared" si="21"/>
        <v>0</v>
      </c>
      <c r="V24" s="95"/>
      <c r="W24" s="95"/>
      <c r="X24" s="95"/>
      <c r="Y24" s="95"/>
      <c r="Z24" s="95"/>
      <c r="AA24" s="14"/>
      <c r="AB24" s="14"/>
      <c r="AC24" s="14"/>
      <c r="AD24" s="17">
        <f t="shared" si="14"/>
        <v>0</v>
      </c>
      <c r="AE24" s="19">
        <f t="shared" si="15"/>
        <v>0</v>
      </c>
      <c r="AF24" s="295">
        <f t="shared" si="16"/>
        <v>0</v>
      </c>
    </row>
    <row r="25" spans="1:32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13"/>
        <v>0</v>
      </c>
      <c r="N25" s="39"/>
      <c r="O25" s="29">
        <f t="shared" si="17"/>
        <v>0</v>
      </c>
      <c r="P25" s="35">
        <f t="shared" si="18"/>
        <v>0</v>
      </c>
      <c r="Q25" s="36">
        <f t="shared" si="19"/>
        <v>0</v>
      </c>
      <c r="S25" s="88"/>
      <c r="T25" s="19">
        <f t="shared" si="20"/>
        <v>0</v>
      </c>
      <c r="U25" s="15">
        <f t="shared" si="21"/>
        <v>0</v>
      </c>
      <c r="V25" s="14"/>
      <c r="W25" s="14"/>
      <c r="X25" s="14"/>
      <c r="Y25" s="14"/>
      <c r="Z25" s="14"/>
      <c r="AA25" s="14"/>
      <c r="AB25" s="14"/>
      <c r="AC25" s="14"/>
      <c r="AD25" s="17">
        <f t="shared" si="14"/>
        <v>0</v>
      </c>
      <c r="AE25" s="19">
        <f t="shared" si="15"/>
        <v>0</v>
      </c>
      <c r="AF25" s="295">
        <f t="shared" si="16"/>
        <v>0</v>
      </c>
    </row>
    <row r="26" spans="1:32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2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2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2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</row>
    <row r="30" spans="1:32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2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2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3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3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3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K35" s="1"/>
      <c r="AL35" s="1"/>
      <c r="AM35" s="1"/>
      <c r="AN35" s="1"/>
      <c r="AO35" s="1"/>
      <c r="AP35" s="1"/>
      <c r="AQ35" s="1"/>
    </row>
    <row r="36" spans="3:43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K36" s="1"/>
      <c r="AL36" s="1"/>
      <c r="AM36" s="1"/>
      <c r="AN36" s="1"/>
      <c r="AO36" s="1"/>
      <c r="AP36" s="1"/>
      <c r="AQ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C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K1:AQ1"/>
    <mergeCell ref="AR1:AX1"/>
    <mergeCell ref="AY1:BE1"/>
    <mergeCell ref="E3:N4"/>
    <mergeCell ref="O3:Q3"/>
    <mergeCell ref="O4:Q4"/>
    <mergeCell ref="AK4:AK6"/>
    <mergeCell ref="AL4:AL6"/>
    <mergeCell ref="AM4:AM6"/>
    <mergeCell ref="AN4:AN6"/>
    <mergeCell ref="AO4:AO6"/>
    <mergeCell ref="AP4:AP6"/>
    <mergeCell ref="AQ4:AQ6"/>
    <mergeCell ref="AX4:AX6"/>
    <mergeCell ref="AY4:AY6"/>
    <mergeCell ref="AZ4:AZ6"/>
    <mergeCell ref="BA4:BA6"/>
    <mergeCell ref="BB4:BB6"/>
    <mergeCell ref="BC4:BC6"/>
    <mergeCell ref="AR4:AR6"/>
    <mergeCell ref="AS4:AS6"/>
    <mergeCell ref="GW1:HC1"/>
    <mergeCell ref="HD1:HJ1"/>
    <mergeCell ref="O2:Q2"/>
    <mergeCell ref="EL1:ER1"/>
    <mergeCell ref="ES1:EY1"/>
    <mergeCell ref="EZ1:FF1"/>
    <mergeCell ref="FG1:FM1"/>
    <mergeCell ref="FN1:FT1"/>
    <mergeCell ref="FU1:GA1"/>
    <mergeCell ref="CV1:DB1"/>
    <mergeCell ref="DC1:DI1"/>
    <mergeCell ref="DJ1:DP1"/>
    <mergeCell ref="DQ1:DW1"/>
    <mergeCell ref="DX1:ED1"/>
    <mergeCell ref="EE1:EK1"/>
    <mergeCell ref="BF1:BL1"/>
    <mergeCell ref="BM1:BS1"/>
    <mergeCell ref="BT1:BZ1"/>
    <mergeCell ref="CA1:CG1"/>
    <mergeCell ref="CH1:CN1"/>
    <mergeCell ref="CO1:CU1"/>
    <mergeCell ref="GB1:GH1"/>
    <mergeCell ref="GI1:GO1"/>
    <mergeCell ref="GP1:GV1"/>
    <mergeCell ref="AT4:AT6"/>
    <mergeCell ref="AU4:AU6"/>
    <mergeCell ref="AV4:AV6"/>
    <mergeCell ref="AW4:AW6"/>
    <mergeCell ref="BJ4:BJ6"/>
    <mergeCell ref="BK4:BK6"/>
    <mergeCell ref="BL4:BL6"/>
    <mergeCell ref="BM4:BM6"/>
    <mergeCell ref="BN4:BN6"/>
    <mergeCell ref="BO4:BO6"/>
    <mergeCell ref="BD4:BD6"/>
    <mergeCell ref="BE4:BE6"/>
    <mergeCell ref="BF4:BF6"/>
    <mergeCell ref="BG4:BG6"/>
    <mergeCell ref="BH4:BH6"/>
    <mergeCell ref="BI4:BI6"/>
    <mergeCell ref="BV4:BV6"/>
    <mergeCell ref="BW4:BW6"/>
    <mergeCell ref="BX4:BX6"/>
    <mergeCell ref="BY4:BY6"/>
    <mergeCell ref="BZ4:BZ6"/>
    <mergeCell ref="CA4:CA6"/>
    <mergeCell ref="BP4:BP6"/>
    <mergeCell ref="BQ4:BQ6"/>
    <mergeCell ref="BR4:BR6"/>
    <mergeCell ref="BS4:BS6"/>
    <mergeCell ref="BT4:BT6"/>
    <mergeCell ref="BU4:BU6"/>
    <mergeCell ref="CH4:CH6"/>
    <mergeCell ref="CI4:CI6"/>
    <mergeCell ref="CJ4:CJ6"/>
    <mergeCell ref="CK4:CK6"/>
    <mergeCell ref="CL4:CL6"/>
    <mergeCell ref="CM4:CM6"/>
    <mergeCell ref="CB4:CB6"/>
    <mergeCell ref="CC4:CC6"/>
    <mergeCell ref="CD4:CD6"/>
    <mergeCell ref="CE4:CE6"/>
    <mergeCell ref="CF4:CF6"/>
    <mergeCell ref="CG4:CG6"/>
    <mergeCell ref="CT4:CT6"/>
    <mergeCell ref="CU4:CU6"/>
    <mergeCell ref="CV4:CV6"/>
    <mergeCell ref="CW4:CW6"/>
    <mergeCell ref="CX4:CX6"/>
    <mergeCell ref="CY4:CY6"/>
    <mergeCell ref="CN4:CN6"/>
    <mergeCell ref="CO4:CO6"/>
    <mergeCell ref="CP4:CP6"/>
    <mergeCell ref="CQ4:CQ6"/>
    <mergeCell ref="CR4:CR6"/>
    <mergeCell ref="CS4:CS6"/>
    <mergeCell ref="DF4:DF6"/>
    <mergeCell ref="DG4:DG6"/>
    <mergeCell ref="DH4:DH6"/>
    <mergeCell ref="DI4:DI6"/>
    <mergeCell ref="DJ4:DJ6"/>
    <mergeCell ref="DK4:DK6"/>
    <mergeCell ref="CZ4:CZ6"/>
    <mergeCell ref="DA4:DA6"/>
    <mergeCell ref="DB4:DB6"/>
    <mergeCell ref="DC4:DC6"/>
    <mergeCell ref="DD4:DD6"/>
    <mergeCell ref="DE4:DE6"/>
    <mergeCell ref="DR4:DR6"/>
    <mergeCell ref="DS4:DS6"/>
    <mergeCell ref="DT4:DT6"/>
    <mergeCell ref="DU4:DU6"/>
    <mergeCell ref="DV4:DV6"/>
    <mergeCell ref="DW4:DW6"/>
    <mergeCell ref="DL4:DL6"/>
    <mergeCell ref="DM4:DM6"/>
    <mergeCell ref="DN4:DN6"/>
    <mergeCell ref="DO4:DO6"/>
    <mergeCell ref="DP4:DP6"/>
    <mergeCell ref="DQ4:DQ6"/>
    <mergeCell ref="ED4:ED6"/>
    <mergeCell ref="EE4:EE6"/>
    <mergeCell ref="EF4:EF6"/>
    <mergeCell ref="EG4:EG6"/>
    <mergeCell ref="EH4:EH6"/>
    <mergeCell ref="EI4:EI6"/>
    <mergeCell ref="DX4:DX6"/>
    <mergeCell ref="DY4:DY6"/>
    <mergeCell ref="DZ4:DZ6"/>
    <mergeCell ref="EA4:EA6"/>
    <mergeCell ref="EB4:EB6"/>
    <mergeCell ref="EC4:EC6"/>
    <mergeCell ref="EP4:EP6"/>
    <mergeCell ref="EQ4:EQ6"/>
    <mergeCell ref="ER4:ER6"/>
    <mergeCell ref="ES4:ES6"/>
    <mergeCell ref="ET4:ET6"/>
    <mergeCell ref="EU4:EU6"/>
    <mergeCell ref="EJ4:EJ6"/>
    <mergeCell ref="EK4:EK6"/>
    <mergeCell ref="EL4:EL6"/>
    <mergeCell ref="EM4:EM6"/>
    <mergeCell ref="EN4:EN6"/>
    <mergeCell ref="EO4:EO6"/>
    <mergeCell ref="FB4:FB6"/>
    <mergeCell ref="FC4:FC6"/>
    <mergeCell ref="FD4:FD6"/>
    <mergeCell ref="FE4:FE6"/>
    <mergeCell ref="FF4:FF6"/>
    <mergeCell ref="FG4:FG6"/>
    <mergeCell ref="EV4:EV6"/>
    <mergeCell ref="EW4:EW6"/>
    <mergeCell ref="EX4:EX6"/>
    <mergeCell ref="EY4:EY6"/>
    <mergeCell ref="EZ4:EZ6"/>
    <mergeCell ref="FA4:FA6"/>
    <mergeCell ref="FN4:FN6"/>
    <mergeCell ref="FO4:FO6"/>
    <mergeCell ref="FP4:FP6"/>
    <mergeCell ref="FQ4:FQ6"/>
    <mergeCell ref="FR4:FR6"/>
    <mergeCell ref="FS4:FS6"/>
    <mergeCell ref="FH4:FH6"/>
    <mergeCell ref="FI4:FI6"/>
    <mergeCell ref="FJ4:FJ6"/>
    <mergeCell ref="FK4:FK6"/>
    <mergeCell ref="FL4:FL6"/>
    <mergeCell ref="FM4:FM6"/>
    <mergeCell ref="FZ4:FZ6"/>
    <mergeCell ref="GA4:GA6"/>
    <mergeCell ref="GB4:GB6"/>
    <mergeCell ref="GC4:GC6"/>
    <mergeCell ref="GD4:GD6"/>
    <mergeCell ref="GE4:GE6"/>
    <mergeCell ref="FT4:FT6"/>
    <mergeCell ref="FU4:FU6"/>
    <mergeCell ref="FV4:FV6"/>
    <mergeCell ref="FW4:FW6"/>
    <mergeCell ref="FX4:FX6"/>
    <mergeCell ref="FY4:FY6"/>
    <mergeCell ref="GN4:GN6"/>
    <mergeCell ref="GO4:GO6"/>
    <mergeCell ref="GP4:GP6"/>
    <mergeCell ref="GQ4:GQ6"/>
    <mergeCell ref="GF4:GF6"/>
    <mergeCell ref="GG4:GG6"/>
    <mergeCell ref="GH4:GH6"/>
    <mergeCell ref="GI4:GI6"/>
    <mergeCell ref="GJ4:GJ6"/>
    <mergeCell ref="GK4:GK6"/>
    <mergeCell ref="HJ4:HJ6"/>
    <mergeCell ref="E5:G5"/>
    <mergeCell ref="H5:N5"/>
    <mergeCell ref="O5:Q5"/>
    <mergeCell ref="HD4:HD6"/>
    <mergeCell ref="HE4:HE6"/>
    <mergeCell ref="HF4:HF6"/>
    <mergeCell ref="HG4:HG6"/>
    <mergeCell ref="HH4:HH6"/>
    <mergeCell ref="HI4:HI6"/>
    <mergeCell ref="GX4:GX6"/>
    <mergeCell ref="GY4:GY6"/>
    <mergeCell ref="GZ4:GZ6"/>
    <mergeCell ref="HA4:HA6"/>
    <mergeCell ref="HB4:HB6"/>
    <mergeCell ref="HC4:HC6"/>
    <mergeCell ref="GR4:GR6"/>
    <mergeCell ref="GS4:GS6"/>
    <mergeCell ref="GT4:GT6"/>
    <mergeCell ref="GU4:GU6"/>
    <mergeCell ref="GV4:GV6"/>
    <mergeCell ref="GW4:GW6"/>
    <mergeCell ref="GL4:GL6"/>
    <mergeCell ref="GM4:GM6"/>
    <mergeCell ref="A26:D26"/>
    <mergeCell ref="N32:O32"/>
    <mergeCell ref="P32:Q32"/>
    <mergeCell ref="N33:Q33"/>
    <mergeCell ref="E14:I14"/>
    <mergeCell ref="J14:L14"/>
    <mergeCell ref="M14:O14"/>
    <mergeCell ref="P14:Q14"/>
    <mergeCell ref="U14:AE14"/>
  </mergeCells>
  <conditionalFormatting sqref="D8">
    <cfRule type="duplicateValues" dxfId="249" priority="4"/>
  </conditionalFormatting>
  <conditionalFormatting sqref="O7">
    <cfRule type="duplicateValues" dxfId="248" priority="3"/>
  </conditionalFormatting>
  <conditionalFormatting sqref="O8">
    <cfRule type="duplicateValues" dxfId="247" priority="2"/>
  </conditionalFormatting>
  <conditionalFormatting sqref="O10">
    <cfRule type="duplicateValues" dxfId="246" priority="1"/>
  </conditionalFormatting>
  <conditionalFormatting sqref="T16:AE25">
    <cfRule type="cellIs" dxfId="245" priority="8" operator="equal">
      <formula>0</formula>
    </cfRule>
  </conditionalFormatting>
  <conditionalFormatting sqref="AE16:AE25">
    <cfRule type="cellIs" dxfId="244" priority="7" operator="lessThan">
      <formula>0</formula>
    </cfRule>
  </conditionalFormatting>
  <conditionalFormatting sqref="AF16:AF25">
    <cfRule type="cellIs" dxfId="243" priority="5" operator="lessThan">
      <formula>0</formula>
    </cfRule>
    <cfRule type="cellIs" dxfId="24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M36"/>
  <sheetViews>
    <sheetView view="pageBreakPreview" topLeftCell="A9" zoomScale="110" zoomScaleNormal="95" zoomScaleSheetLayoutView="110" workbookViewId="0">
      <pane xSplit="4" topLeftCell="E1" activePane="topRight" state="frozen"/>
      <selection activeCell="AL7" sqref="AL7:HK8"/>
      <selection pane="topRight" activeCell="S16" sqref="S16:T21"/>
    </sheetView>
  </sheetViews>
  <sheetFormatPr baseColWidth="10" defaultColWidth="11.42578125" defaultRowHeight="12.75" x14ac:dyDescent="0.25"/>
  <cols>
    <col min="1" max="1" width="8.42578125" style="1" customWidth="1"/>
    <col min="2" max="2" width="8.710937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272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272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6.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/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8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/>
      <c r="U17" s="15">
        <f t="shared" ref="U17:U25" si="10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1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/>
      <c r="U18" s="15">
        <f t="shared" si="10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1"/>
        <v>0</v>
      </c>
    </row>
    <row r="19" spans="1:33" s="18" customFormat="1" ht="18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/>
      <c r="U19" s="15">
        <f t="shared" si="10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1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/>
      <c r="U20" s="15">
        <f t="shared" si="10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1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/>
      <c r="U21" s="15">
        <f t="shared" si="10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1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ref="T17:T25" si="12">S22-M22</f>
        <v>0</v>
      </c>
      <c r="U22" s="15">
        <f t="shared" si="10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1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2"/>
        <v>0</v>
      </c>
      <c r="U23" s="15">
        <f t="shared" si="10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1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2"/>
        <v>0</v>
      </c>
      <c r="U24" s="15">
        <f t="shared" si="10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1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2"/>
        <v>0</v>
      </c>
      <c r="U25" s="15">
        <f t="shared" si="10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1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41" priority="4"/>
  </conditionalFormatting>
  <conditionalFormatting sqref="O7">
    <cfRule type="duplicateValues" dxfId="240" priority="3"/>
  </conditionalFormatting>
  <conditionalFormatting sqref="O8">
    <cfRule type="duplicateValues" dxfId="239" priority="2"/>
  </conditionalFormatting>
  <conditionalFormatting sqref="O10">
    <cfRule type="duplicateValues" dxfId="238" priority="1"/>
  </conditionalFormatting>
  <conditionalFormatting sqref="T16:AF25">
    <cfRule type="cellIs" dxfId="237" priority="8" operator="equal">
      <formula>0</formula>
    </cfRule>
  </conditionalFormatting>
  <conditionalFormatting sqref="AF16:AF25">
    <cfRule type="cellIs" dxfId="236" priority="7" operator="lessThan">
      <formula>0</formula>
    </cfRule>
  </conditionalFormatting>
  <conditionalFormatting sqref="AG16:AG25">
    <cfRule type="cellIs" dxfId="235" priority="5" operator="lessThan">
      <formula>0</formula>
    </cfRule>
    <cfRule type="cellIs" dxfId="23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M36"/>
  <sheetViews>
    <sheetView view="pageBreakPreview" topLeftCell="A7" zoomScaleNormal="95" zoomScaleSheetLayoutView="100" workbookViewId="0">
      <pane xSplit="4" topLeftCell="E1" activePane="topRight" state="frozen"/>
      <selection activeCell="AL7" sqref="AL7:HK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33" priority="4"/>
  </conditionalFormatting>
  <conditionalFormatting sqref="O7">
    <cfRule type="duplicateValues" dxfId="232" priority="3"/>
  </conditionalFormatting>
  <conditionalFormatting sqref="O8">
    <cfRule type="duplicateValues" dxfId="231" priority="2"/>
  </conditionalFormatting>
  <conditionalFormatting sqref="O10">
    <cfRule type="duplicateValues" dxfId="230" priority="1"/>
  </conditionalFormatting>
  <conditionalFormatting sqref="T16:AF25">
    <cfRule type="cellIs" dxfId="229" priority="8" operator="equal">
      <formula>0</formula>
    </cfRule>
  </conditionalFormatting>
  <conditionalFormatting sqref="AF16:AF25">
    <cfRule type="cellIs" dxfId="228" priority="7" operator="lessThan">
      <formula>0</formula>
    </cfRule>
  </conditionalFormatting>
  <conditionalFormatting sqref="AG16:AG25">
    <cfRule type="cellIs" dxfId="227" priority="5" operator="lessThan">
      <formula>0</formula>
    </cfRule>
    <cfRule type="cellIs" dxfId="22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W4" s="2"/>
      <c r="X4" s="2"/>
      <c r="Y4" s="2"/>
      <c r="Z4" s="2"/>
      <c r="AA4" s="2"/>
      <c r="AB4" s="2"/>
      <c r="AC4" s="2"/>
      <c r="AD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W5" s="2"/>
      <c r="X5" s="2"/>
      <c r="Y5" s="2"/>
      <c r="Z5" s="2"/>
      <c r="AA5" s="2"/>
      <c r="AB5" s="2"/>
      <c r="AC5" s="2"/>
      <c r="AD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W6" s="5"/>
      <c r="X6" s="5"/>
      <c r="Y6" s="5"/>
      <c r="Z6" s="5"/>
      <c r="AA6" s="5"/>
      <c r="AB6" s="5"/>
      <c r="AC6" s="5"/>
      <c r="AD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W7" s="5"/>
      <c r="X7" s="5"/>
      <c r="Y7" s="5"/>
      <c r="Z7" s="5"/>
      <c r="AA7" s="5"/>
      <c r="AB7" s="5"/>
      <c r="AC7" s="5"/>
      <c r="AD7" s="5"/>
      <c r="AG7" s="80">
        <v>274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17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W8" s="5"/>
      <c r="X8" s="5"/>
      <c r="Y8" s="5"/>
      <c r="Z8" s="5"/>
      <c r="AA8" s="5"/>
      <c r="AB8" s="5"/>
      <c r="AC8" s="5"/>
      <c r="AD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  <c r="W9" s="2"/>
      <c r="X9" s="2"/>
      <c r="Y9" s="2"/>
      <c r="Z9" s="2"/>
      <c r="AA9" s="2"/>
      <c r="AB9" s="2"/>
      <c r="AC9" s="2"/>
      <c r="AD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  <c r="W10" s="2"/>
      <c r="X10" s="2"/>
      <c r="Y10" s="2"/>
      <c r="Z10" s="2"/>
      <c r="AA10" s="2"/>
      <c r="AB10" s="2"/>
      <c r="AC10" s="2"/>
      <c r="AD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  <c r="W11" s="2"/>
      <c r="X11" s="2"/>
      <c r="Y11" s="2"/>
      <c r="Z11" s="2"/>
      <c r="AA11" s="2"/>
      <c r="AB11" s="2"/>
      <c r="AC11" s="2"/>
      <c r="AD11" s="2"/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5"/>
      <c r="X18" s="95"/>
      <c r="Y18" s="95"/>
      <c r="Z18" s="95"/>
      <c r="AA18" s="95"/>
      <c r="AB18" s="95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5"/>
      <c r="X19" s="95"/>
      <c r="Y19" s="95"/>
      <c r="Z19" s="95"/>
      <c r="AA19" s="95"/>
      <c r="AB19" s="95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5"/>
      <c r="X20" s="95"/>
      <c r="Y20" s="95"/>
      <c r="Z20" s="95"/>
      <c r="AA20" s="95"/>
      <c r="AB20" s="95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25" priority="5"/>
  </conditionalFormatting>
  <conditionalFormatting sqref="O7">
    <cfRule type="duplicateValues" dxfId="224" priority="4"/>
  </conditionalFormatting>
  <conditionalFormatting sqref="O8">
    <cfRule type="duplicateValues" dxfId="223" priority="3"/>
  </conditionalFormatting>
  <conditionalFormatting sqref="O9">
    <cfRule type="duplicateValues" dxfId="222" priority="1"/>
  </conditionalFormatting>
  <conditionalFormatting sqref="O10">
    <cfRule type="duplicateValues" dxfId="221" priority="2"/>
  </conditionalFormatting>
  <conditionalFormatting sqref="T16:AF25">
    <cfRule type="cellIs" dxfId="220" priority="9" operator="equal">
      <formula>0</formula>
    </cfRule>
  </conditionalFormatting>
  <conditionalFormatting sqref="AF16:AF25">
    <cfRule type="cellIs" dxfId="219" priority="8" operator="lessThan">
      <formula>0</formula>
    </cfRule>
  </conditionalFormatting>
  <conditionalFormatting sqref="AG16:AG25">
    <cfRule type="cellIs" dxfId="218" priority="6" operator="lessThan">
      <formula>0</formula>
    </cfRule>
    <cfRule type="cellIs" dxfId="217" priority="7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ignoredErrors>
    <ignoredError sqref="O16" formulaRange="1"/>
  </ignoredError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P36"/>
  <sheetViews>
    <sheetView view="pageBreakPreview" topLeftCell="A4" zoomScale="120" zoomScaleNormal="95" zoomScaleSheetLayoutView="120" workbookViewId="0">
      <pane xSplit="4" topLeftCell="E1" activePane="topRight" state="frozen"/>
      <selection activeCell="AL7" sqref="AL7:HK8"/>
      <selection pane="topRight" activeCell="V15" sqref="V15:AG21"/>
    </sheetView>
  </sheetViews>
  <sheetFormatPr baseColWidth="10" defaultColWidth="11.42578125" defaultRowHeight="12.75" x14ac:dyDescent="0.25"/>
  <cols>
    <col min="1" max="1" width="8.42578125" style="1" customWidth="1"/>
    <col min="2" max="2" width="9.140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2" width="4.5703125" style="1" customWidth="1"/>
    <col min="33" max="33" width="4.42578125" style="1" customWidth="1"/>
    <col min="34" max="34" width="11.42578125" style="1" customWidth="1"/>
    <col min="35" max="35" width="10.5703125" style="1" customWidth="1"/>
    <col min="36" max="37" width="11.42578125" style="1"/>
    <col min="38" max="38" width="15" style="1" bestFit="1" customWidth="1"/>
    <col min="39" max="39" width="12.42578125" style="1" bestFit="1" customWidth="1"/>
    <col min="40" max="40" width="20.5703125" style="1" bestFit="1" customWidth="1"/>
    <col min="41" max="43" width="11.42578125" style="1"/>
    <col min="44" max="45" width="12.42578125" style="1" customWidth="1"/>
    <col min="46" max="16384" width="11.42578125" style="1"/>
  </cols>
  <sheetData>
    <row r="1" spans="1:224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J1" s="80"/>
      <c r="AK1" s="80" t="s">
        <v>0</v>
      </c>
      <c r="AL1" s="80" t="s">
        <v>200</v>
      </c>
      <c r="AM1" s="80" t="s">
        <v>1</v>
      </c>
      <c r="AN1" s="82" t="s">
        <v>25</v>
      </c>
      <c r="AO1" s="368">
        <f>'CODIGOS DE MATERIAL'!$A$3</f>
        <v>1000157</v>
      </c>
      <c r="AP1" s="369"/>
      <c r="AQ1" s="369"/>
      <c r="AR1" s="369"/>
      <c r="AS1" s="369"/>
      <c r="AT1" s="369"/>
      <c r="AU1" s="370"/>
      <c r="AV1" s="368">
        <f>'CODIGOS DE MATERIAL'!$A$4</f>
        <v>1000156</v>
      </c>
      <c r="AW1" s="369"/>
      <c r="AX1" s="369"/>
      <c r="AY1" s="369"/>
      <c r="AZ1" s="369"/>
      <c r="BA1" s="369"/>
      <c r="BB1" s="370"/>
      <c r="BC1" s="368">
        <f>'CODIGOS DE MATERIAL'!$A$5</f>
        <v>1000181</v>
      </c>
      <c r="BD1" s="369"/>
      <c r="BE1" s="369"/>
      <c r="BF1" s="369"/>
      <c r="BG1" s="369"/>
      <c r="BH1" s="369"/>
      <c r="BI1" s="370"/>
      <c r="BJ1" s="368">
        <f>'CODIGOS DE MATERIAL'!$A$6</f>
        <v>1000185</v>
      </c>
      <c r="BK1" s="369"/>
      <c r="BL1" s="369"/>
      <c r="BM1" s="369"/>
      <c r="BN1" s="369"/>
      <c r="BO1" s="369"/>
      <c r="BP1" s="370"/>
      <c r="BQ1" s="368">
        <f>'CODIGOS DE MATERIAL'!$A$7</f>
        <v>1000184</v>
      </c>
      <c r="BR1" s="369"/>
      <c r="BS1" s="369"/>
      <c r="BT1" s="369"/>
      <c r="BU1" s="369"/>
      <c r="BV1" s="369"/>
      <c r="BW1" s="370"/>
      <c r="BX1" s="368">
        <f>'CODIGOS DE MATERIAL'!$A$8</f>
        <v>1000870</v>
      </c>
      <c r="BY1" s="369"/>
      <c r="BZ1" s="369"/>
      <c r="CA1" s="369"/>
      <c r="CB1" s="369"/>
      <c r="CC1" s="369"/>
      <c r="CD1" s="370"/>
      <c r="CE1" s="368">
        <f>'CODIGOS DE MATERIAL'!$A$9</f>
        <v>1000747</v>
      </c>
      <c r="CF1" s="369"/>
      <c r="CG1" s="369"/>
      <c r="CH1" s="369"/>
      <c r="CI1" s="369"/>
      <c r="CJ1" s="369"/>
      <c r="CK1" s="370"/>
      <c r="CL1" s="368">
        <f>'CODIGOS DE MATERIAL'!$A$10</f>
        <v>1000179</v>
      </c>
      <c r="CM1" s="369"/>
      <c r="CN1" s="369"/>
      <c r="CO1" s="369"/>
      <c r="CP1" s="369"/>
      <c r="CQ1" s="369"/>
      <c r="CR1" s="370"/>
      <c r="CS1" s="368">
        <f>'CODIGOS DE MATERIAL'!$A$11</f>
        <v>1000170</v>
      </c>
      <c r="CT1" s="369"/>
      <c r="CU1" s="369"/>
      <c r="CV1" s="369"/>
      <c r="CW1" s="369"/>
      <c r="CX1" s="369"/>
      <c r="CY1" s="370"/>
      <c r="CZ1" s="368">
        <f>'CODIGOS DE MATERIAL'!$A$12</f>
        <v>1000158</v>
      </c>
      <c r="DA1" s="369"/>
      <c r="DB1" s="369"/>
      <c r="DC1" s="369"/>
      <c r="DD1" s="369"/>
      <c r="DE1" s="369"/>
      <c r="DF1" s="370"/>
      <c r="DG1" s="368">
        <f>'CODIGOS DE MATERIAL'!$A$13</f>
        <v>1000186</v>
      </c>
      <c r="DH1" s="369"/>
      <c r="DI1" s="369"/>
      <c r="DJ1" s="369"/>
      <c r="DK1" s="369"/>
      <c r="DL1" s="369"/>
      <c r="DM1" s="370"/>
      <c r="DN1" s="368">
        <f>'CODIGOS DE MATERIAL'!$A$14</f>
        <v>1000182</v>
      </c>
      <c r="DO1" s="369"/>
      <c r="DP1" s="369"/>
      <c r="DQ1" s="369"/>
      <c r="DR1" s="369"/>
      <c r="DS1" s="369"/>
      <c r="DT1" s="370"/>
      <c r="DU1" s="368">
        <f>'CODIGOS DE MATERIAL'!$A$15</f>
        <v>1000171</v>
      </c>
      <c r="DV1" s="369"/>
      <c r="DW1" s="369"/>
      <c r="DX1" s="369"/>
      <c r="DY1" s="369"/>
      <c r="DZ1" s="369"/>
      <c r="EA1" s="370"/>
      <c r="EB1" s="368">
        <f>'CODIGOS DE MATERIAL'!$A$16</f>
        <v>1000872</v>
      </c>
      <c r="EC1" s="369"/>
      <c r="ED1" s="369"/>
      <c r="EE1" s="369"/>
      <c r="EF1" s="369"/>
      <c r="EG1" s="369"/>
      <c r="EH1" s="370"/>
      <c r="EI1" s="368">
        <f>'CODIGOS DE MATERIAL'!$A$17</f>
        <v>1000863</v>
      </c>
      <c r="EJ1" s="369"/>
      <c r="EK1" s="369"/>
      <c r="EL1" s="369"/>
      <c r="EM1" s="369"/>
      <c r="EN1" s="369"/>
      <c r="EO1" s="370"/>
      <c r="EP1" s="368">
        <f>'CODIGOS DE MATERIAL'!$A$18</f>
        <v>1000159</v>
      </c>
      <c r="EQ1" s="369"/>
      <c r="ER1" s="369"/>
      <c r="ES1" s="369"/>
      <c r="ET1" s="369"/>
      <c r="EU1" s="369"/>
      <c r="EV1" s="370"/>
      <c r="EW1" s="368">
        <f>'CODIGOS DE MATERIAL'!$A$19</f>
        <v>1000163</v>
      </c>
      <c r="EX1" s="369"/>
      <c r="EY1" s="369"/>
      <c r="EZ1" s="369"/>
      <c r="FA1" s="369"/>
      <c r="FB1" s="369"/>
      <c r="FC1" s="370"/>
      <c r="FD1" s="368">
        <f>'CODIGOS DE MATERIAL'!$A$20</f>
        <v>1005924</v>
      </c>
      <c r="FE1" s="369"/>
      <c r="FF1" s="369"/>
      <c r="FG1" s="369"/>
      <c r="FH1" s="369"/>
      <c r="FI1" s="369"/>
      <c r="FJ1" s="370"/>
      <c r="FK1" s="368">
        <f>'CODIGOS DE MATERIAL'!$A$21</f>
        <v>1000164</v>
      </c>
      <c r="FL1" s="369"/>
      <c r="FM1" s="369"/>
      <c r="FN1" s="369"/>
      <c r="FO1" s="369"/>
      <c r="FP1" s="369"/>
      <c r="FQ1" s="370"/>
      <c r="FR1" s="368">
        <f>'CODIGOS DE MATERIAL'!$A$22</f>
        <v>1000187</v>
      </c>
      <c r="FS1" s="369"/>
      <c r="FT1" s="369"/>
      <c r="FU1" s="369"/>
      <c r="FV1" s="369"/>
      <c r="FW1" s="369"/>
      <c r="FX1" s="370"/>
      <c r="FY1" s="368">
        <f>'CODIGOS DE MATERIAL'!$A$23</f>
        <v>1000160</v>
      </c>
      <c r="FZ1" s="369"/>
      <c r="GA1" s="369"/>
      <c r="GB1" s="369"/>
      <c r="GC1" s="369"/>
      <c r="GD1" s="369"/>
      <c r="GE1" s="370"/>
      <c r="GF1" s="368">
        <f>'CODIGOS DE MATERIAL'!$A$24</f>
        <v>1011372</v>
      </c>
      <c r="GG1" s="369"/>
      <c r="GH1" s="369"/>
      <c r="GI1" s="369"/>
      <c r="GJ1" s="369"/>
      <c r="GK1" s="369"/>
      <c r="GL1" s="370"/>
      <c r="GM1" s="368">
        <f>'CODIGOS DE MATERIAL'!$A$25</f>
        <v>1000191</v>
      </c>
      <c r="GN1" s="369"/>
      <c r="GO1" s="369"/>
      <c r="GP1" s="369"/>
      <c r="GQ1" s="369"/>
      <c r="GR1" s="369"/>
      <c r="GS1" s="370"/>
      <c r="GT1" s="368">
        <f>'CODIGOS DE MATERIAL'!$A$29</f>
        <v>1000864</v>
      </c>
      <c r="GU1" s="369"/>
      <c r="GV1" s="369"/>
      <c r="GW1" s="369"/>
      <c r="GX1" s="369"/>
      <c r="GY1" s="369"/>
      <c r="GZ1" s="370"/>
      <c r="HA1" s="368">
        <f>'CODIGOS DE MATERIAL'!$A$30</f>
        <v>1000161</v>
      </c>
      <c r="HB1" s="369"/>
      <c r="HC1" s="369"/>
      <c r="HD1" s="369"/>
      <c r="HE1" s="369"/>
      <c r="HF1" s="369"/>
      <c r="HG1" s="370"/>
      <c r="HH1" s="368">
        <f>'CODIGOS DE MATERIAL'!$A$31</f>
        <v>1000865</v>
      </c>
      <c r="HI1" s="369"/>
      <c r="HJ1" s="369"/>
      <c r="HK1" s="369"/>
      <c r="HL1" s="369"/>
      <c r="HM1" s="369"/>
      <c r="HN1" s="370"/>
      <c r="HO1" s="80"/>
      <c r="HP1" s="80"/>
    </row>
    <row r="2" spans="1:224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J2" s="80">
        <v>275</v>
      </c>
      <c r="AK2" s="80">
        <f>D8</f>
        <v>0</v>
      </c>
      <c r="AL2" s="80">
        <f>O10</f>
        <v>0</v>
      </c>
      <c r="AM2" s="80">
        <f>O9</f>
        <v>0</v>
      </c>
      <c r="AN2" s="82">
        <f>O7</f>
        <v>0</v>
      </c>
      <c r="AO2" s="83">
        <f>IFERROR(VLOOKUP(AO1,$B$16:$AI$25,$S$13,FALSE),0)</f>
        <v>0</v>
      </c>
      <c r="AP2" s="84">
        <f>IFERROR(VLOOKUP(AO1,$B$16:$AI$25,$M$13,FALSE),0)</f>
        <v>0</v>
      </c>
      <c r="AQ2" s="84">
        <f>IFERROR(VLOOKUP(AO1,$B$16:$AI$25,$T$13,FALSE),0)</f>
        <v>0</v>
      </c>
      <c r="AR2" s="84">
        <f>IFERROR(VLOOKUP(AO1,$B$16:$AI$25,$N$13,FALSE),0)</f>
        <v>0</v>
      </c>
      <c r="AS2" s="84">
        <f>IFERROR(VLOOKUP(AO1,$B$16:$AI$25,$O$13,FALSE),0)</f>
        <v>0</v>
      </c>
      <c r="AT2" s="84">
        <f>IFERROR(VLOOKUP(AO1,$B$16:$AI$25,$P$13,FALSE),0)</f>
        <v>0</v>
      </c>
      <c r="AU2" s="85">
        <f>IFERROR(VLOOKUP(AO1,$B$16:$AI$25,$Q$13,FALSE),0)</f>
        <v>0</v>
      </c>
      <c r="AV2" s="83">
        <f>IFERROR(VLOOKUP(AV1,$B$16:$AI$25,$S$13,FALSE),0)</f>
        <v>0</v>
      </c>
      <c r="AW2" s="84">
        <f>IFERROR(VLOOKUP(AV1,$B$16:$AI$25,$M$13,FALSE),0)</f>
        <v>0</v>
      </c>
      <c r="AX2" s="84">
        <f>IFERROR(VLOOKUP(AV1,$B$16:$AI$25,$T$13,FALSE),0)</f>
        <v>0</v>
      </c>
      <c r="AY2" s="84">
        <f>IFERROR(VLOOKUP(AV1,$B$16:$AI$25,$N$13,FALSE),0)</f>
        <v>0</v>
      </c>
      <c r="AZ2" s="84">
        <f>IFERROR(VLOOKUP(AV1,$B$16:$AI$25,$O$13,FALSE),0)</f>
        <v>0</v>
      </c>
      <c r="BA2" s="84">
        <f>IFERROR(VLOOKUP(AV1,$B$16:$AI$25,$P$13,FALSE),0)</f>
        <v>0</v>
      </c>
      <c r="BB2" s="85">
        <f>IFERROR(VLOOKUP(AV1,$B$16:$AI$25,$Q$13,FALSE),0)</f>
        <v>0</v>
      </c>
      <c r="BC2" s="83">
        <f>IFERROR(VLOOKUP(BC1,$B$16:$AI$25,$S$13,FALSE),0)</f>
        <v>0</v>
      </c>
      <c r="BD2" s="84">
        <f>IFERROR(VLOOKUP(BC1,$B$16:$AI$25,$M$13,FALSE),0)</f>
        <v>0</v>
      </c>
      <c r="BE2" s="84">
        <f>IFERROR(VLOOKUP(BC1,$B$16:$AI$25,$T$13,FALSE),0)</f>
        <v>0</v>
      </c>
      <c r="BF2" s="84">
        <f>IFERROR(VLOOKUP(BC1,$B$16:$AI$25,$N$13,FALSE),0)</f>
        <v>0</v>
      </c>
      <c r="BG2" s="84">
        <f>IFERROR(VLOOKUP(BC1,$B$16:$AI$25,$O$13,FALSE),0)</f>
        <v>0</v>
      </c>
      <c r="BH2" s="84">
        <f>IFERROR(VLOOKUP(BC1,$B$16:$AI$25,$P$13,FALSE),0)</f>
        <v>0</v>
      </c>
      <c r="BI2" s="85">
        <f>IFERROR(VLOOKUP(BC1,$B$16:$AI$25,$Q$13,FALSE),0)</f>
        <v>0</v>
      </c>
      <c r="BJ2" s="83">
        <f>IFERROR(VLOOKUP(BJ1,$B$16:$AI$25,$S$13,FALSE),0)</f>
        <v>0</v>
      </c>
      <c r="BK2" s="84">
        <f>IFERROR(VLOOKUP(BJ1,$B$16:$AI$25,$M$13,FALSE),0)</f>
        <v>0</v>
      </c>
      <c r="BL2" s="84">
        <f>IFERROR(VLOOKUP(BJ1,$B$16:$AI$25,$T$13,FALSE),0)</f>
        <v>0</v>
      </c>
      <c r="BM2" s="84">
        <f>IFERROR(VLOOKUP(BJ1,$B$16:$AI$25,$N$13,FALSE),0)</f>
        <v>0</v>
      </c>
      <c r="BN2" s="84">
        <f>IFERROR(VLOOKUP(BJ1,$B$16:$AI$25,$O$13,FALSE),0)</f>
        <v>0</v>
      </c>
      <c r="BO2" s="84">
        <f>IFERROR(VLOOKUP(BJ1,$B$16:$AI$25,$P$13,FALSE),0)</f>
        <v>0</v>
      </c>
      <c r="BP2" s="85">
        <f>IFERROR(VLOOKUP(BJ1,$B$16:$AI$25,$Q$13,FALSE),0)</f>
        <v>0</v>
      </c>
      <c r="BQ2" s="83">
        <f>IFERROR(VLOOKUP(BQ1,$B$16:$AI$25,$S$13,FALSE),0)</f>
        <v>0</v>
      </c>
      <c r="BR2" s="84">
        <f>IFERROR(VLOOKUP(BQ1,$B$16:$AI$25,$M$13,FALSE),0)</f>
        <v>0</v>
      </c>
      <c r="BS2" s="84">
        <f>IFERROR(VLOOKUP(BQ1,$B$16:$AI$25,$T$13,FALSE),0)</f>
        <v>0</v>
      </c>
      <c r="BT2" s="84">
        <f>IFERROR(VLOOKUP(BQ1,$B$16:$AI$25,$N$13,FALSE),0)</f>
        <v>0</v>
      </c>
      <c r="BU2" s="84">
        <f>IFERROR(VLOOKUP(BQ1,$B$16:$AI$25,$O$13,FALSE),0)</f>
        <v>0</v>
      </c>
      <c r="BV2" s="84">
        <f>IFERROR(VLOOKUP(BQ1,$B$16:$AI$25,$P$13,FALSE),0)</f>
        <v>0</v>
      </c>
      <c r="BW2" s="85">
        <f>IFERROR(VLOOKUP(BQ1,$B$16:$AI$25,$Q$13,FALSE),0)</f>
        <v>0</v>
      </c>
      <c r="BX2" s="83">
        <f>IFERROR(VLOOKUP(BX1,$B$16:$AI$25,$S$13,FALSE),0)</f>
        <v>0</v>
      </c>
      <c r="BY2" s="84">
        <f>IFERROR(VLOOKUP(BX1,$B$16:$AI$25,$M$13,FALSE),0)</f>
        <v>0</v>
      </c>
      <c r="BZ2" s="84">
        <f>IFERROR(VLOOKUP(BX1,$B$16:$AI$25,$T$13,FALSE),0)</f>
        <v>0</v>
      </c>
      <c r="CA2" s="84">
        <f>IFERROR(VLOOKUP(BX1,$B$16:$AI$25,$N$13,FALSE),0)</f>
        <v>0</v>
      </c>
      <c r="CB2" s="84">
        <f>IFERROR(VLOOKUP(BX1,$B$16:$AI$25,$O$13,FALSE),0)</f>
        <v>0</v>
      </c>
      <c r="CC2" s="84">
        <f>IFERROR(VLOOKUP(BX1,$B$16:$AI$25,$P$13,FALSE),0)</f>
        <v>0</v>
      </c>
      <c r="CD2" s="85">
        <f>IFERROR(VLOOKUP(BX1,$B$16:$AI$25,$Q$13,FALSE),0)</f>
        <v>0</v>
      </c>
      <c r="CE2" s="83">
        <f>IFERROR(VLOOKUP(CE1,$B$16:$AI$25,$S$13,FALSE),0)</f>
        <v>0</v>
      </c>
      <c r="CF2" s="84">
        <f>IFERROR(VLOOKUP(CE1,$B$16:$AI$25,$M$13,FALSE),0)</f>
        <v>0</v>
      </c>
      <c r="CG2" s="84">
        <f>IFERROR(VLOOKUP(CE1,$B$16:$AI$25,$T$13,FALSE),0)</f>
        <v>0</v>
      </c>
      <c r="CH2" s="84">
        <f>IFERROR(VLOOKUP(CE1,$B$16:$AI$25,$N$13,FALSE),0)</f>
        <v>0</v>
      </c>
      <c r="CI2" s="84">
        <f>IFERROR(VLOOKUP(CE1,$B$16:$AI$25,$O$13,FALSE),0)</f>
        <v>0</v>
      </c>
      <c r="CJ2" s="84">
        <f>IFERROR(VLOOKUP(CE1,$B$16:$AI$25,$P$13,FALSE),0)</f>
        <v>0</v>
      </c>
      <c r="CK2" s="85">
        <f>IFERROR(VLOOKUP(CE1,$B$16:$AI$25,$Q$13,FALSE),0)</f>
        <v>0</v>
      </c>
      <c r="CL2" s="83">
        <f>IFERROR(VLOOKUP(CL1,$B$16:$AI$25,$S$13,FALSE),0)</f>
        <v>0</v>
      </c>
      <c r="CM2" s="84">
        <f>IFERROR(VLOOKUP(CL1,$B$16:$AI$25,$M$13,FALSE),0)</f>
        <v>0</v>
      </c>
      <c r="CN2" s="84">
        <f>IFERROR(VLOOKUP(CL1,$B$16:$AI$25,$T$13,FALSE),0)</f>
        <v>0</v>
      </c>
      <c r="CO2" s="84">
        <f>IFERROR(VLOOKUP(CL1,$B$16:$AI$25,$N$13,FALSE),0)</f>
        <v>0</v>
      </c>
      <c r="CP2" s="84">
        <f>IFERROR(VLOOKUP(CL1,$B$16:$AI$25,$O$13,FALSE),0)</f>
        <v>0</v>
      </c>
      <c r="CQ2" s="84">
        <f>IFERROR(VLOOKUP(CL1,$B$16:$AI$25,$P$13,FALSE),0)</f>
        <v>0</v>
      </c>
      <c r="CR2" s="85">
        <f>IFERROR(VLOOKUP(CL1,$B$16:$AI$25,$Q$13,FALSE),0)</f>
        <v>0</v>
      </c>
      <c r="CS2" s="83">
        <f>IFERROR(VLOOKUP(CS1,$B$16:$AI$25,$S$13,FALSE),0)</f>
        <v>0</v>
      </c>
      <c r="CT2" s="84">
        <f>IFERROR(VLOOKUP(CS1,$B$16:$AI$25,$M$13,FALSE),0)</f>
        <v>0</v>
      </c>
      <c r="CU2" s="84">
        <f>IFERROR(VLOOKUP(CS1,$B$16:$AI$25,$T$13,FALSE),0)</f>
        <v>0</v>
      </c>
      <c r="CV2" s="84">
        <f>IFERROR(VLOOKUP(CS1,$B$16:$AI$25,$N$13,FALSE),0)</f>
        <v>0</v>
      </c>
      <c r="CW2" s="84">
        <f>IFERROR(VLOOKUP(CS1,$B$16:$AI$25,$O$13,FALSE),0)</f>
        <v>0</v>
      </c>
      <c r="CX2" s="84">
        <f>IFERROR(VLOOKUP(CS1,$B$16:$AI$25,$P$13,FALSE),0)</f>
        <v>0</v>
      </c>
      <c r="CY2" s="85">
        <f>IFERROR(VLOOKUP(CS1,$B$16:$AI$25,$Q$13,FALSE),0)</f>
        <v>0</v>
      </c>
      <c r="CZ2" s="83">
        <f>IFERROR(VLOOKUP(CZ1,$B$16:$AI$25,$S$13,FALSE),0)</f>
        <v>0</v>
      </c>
      <c r="DA2" s="84">
        <f>IFERROR(VLOOKUP(CZ1,$B$16:$AI$25,$M$13,FALSE),0)</f>
        <v>0</v>
      </c>
      <c r="DB2" s="84">
        <f>IFERROR(VLOOKUP(CZ1,$B$16:$AI$25,$T$13,FALSE),0)</f>
        <v>0</v>
      </c>
      <c r="DC2" s="84">
        <f>IFERROR(VLOOKUP(CZ1,$B$16:$AI$25,$N$13,FALSE),0)</f>
        <v>0</v>
      </c>
      <c r="DD2" s="84">
        <f>IFERROR(VLOOKUP(CZ1,$B$16:$AI$25,$O$13,FALSE),0)</f>
        <v>0</v>
      </c>
      <c r="DE2" s="84">
        <f>IFERROR(VLOOKUP(CZ1,$B$16:$AI$25,$P$13,FALSE),0)</f>
        <v>0</v>
      </c>
      <c r="DF2" s="85">
        <f>IFERROR(VLOOKUP(CZ1,$B$16:$AI$25,$Q$13,FALSE),0)</f>
        <v>0</v>
      </c>
      <c r="DG2" s="83">
        <f>IFERROR(VLOOKUP(DG1,$B$16:$AI$25,$S$13,FALSE),0)</f>
        <v>0</v>
      </c>
      <c r="DH2" s="84">
        <f>IFERROR(VLOOKUP(DG1,$B$16:$AI$25,$M$13,FALSE),0)</f>
        <v>0</v>
      </c>
      <c r="DI2" s="84">
        <f>IFERROR(VLOOKUP(DG1,$B$16:$AI$25,$T$13,FALSE),0)</f>
        <v>0</v>
      </c>
      <c r="DJ2" s="84">
        <f>IFERROR(VLOOKUP(DG1,$B$16:$AI$25,$N$13,FALSE),0)</f>
        <v>0</v>
      </c>
      <c r="DK2" s="84">
        <f>IFERROR(VLOOKUP(DG1,$B$16:$AI$25,$O$13,FALSE),0)</f>
        <v>0</v>
      </c>
      <c r="DL2" s="84">
        <f>IFERROR(VLOOKUP(DG1,$B$16:$AI$25,$P$13,FALSE),0)</f>
        <v>0</v>
      </c>
      <c r="DM2" s="85">
        <f>IFERROR(VLOOKUP(DG1,$B$16:$AI$25,$Q$13,FALSE),0)</f>
        <v>0</v>
      </c>
      <c r="DN2" s="83">
        <f>IFERROR(VLOOKUP(DN1,$B$16:$AI$25,$S$13,FALSE),0)</f>
        <v>0</v>
      </c>
      <c r="DO2" s="84">
        <f>IFERROR(VLOOKUP(DN1,$B$16:$AI$25,$M$13,FALSE),0)</f>
        <v>0</v>
      </c>
      <c r="DP2" s="84">
        <f>IFERROR(VLOOKUP(DN1,$B$16:$AI$25,$T$13,FALSE),0)</f>
        <v>0</v>
      </c>
      <c r="DQ2" s="84">
        <f>IFERROR(VLOOKUP(DN1,$B$16:$AI$25,$N$13,FALSE),0)</f>
        <v>0</v>
      </c>
      <c r="DR2" s="84">
        <f>IFERROR(VLOOKUP(DN1,$B$16:$AI$25,$O$13,FALSE),0)</f>
        <v>0</v>
      </c>
      <c r="DS2" s="84">
        <f>IFERROR(VLOOKUP(DN1,$B$16:$AI$25,$P$13,FALSE),0)</f>
        <v>0</v>
      </c>
      <c r="DT2" s="85">
        <f>IFERROR(VLOOKUP(DN1,$B$16:$AI$25,$Q$13,FALSE),0)</f>
        <v>0</v>
      </c>
      <c r="DU2" s="83">
        <f>IFERROR(VLOOKUP(DU1,$B$16:$AI$25,$S$13,FALSE),0)</f>
        <v>0</v>
      </c>
      <c r="DV2" s="84">
        <f>IFERROR(VLOOKUP(DU1,$B$16:$AI$25,$M$13,FALSE),0)</f>
        <v>0</v>
      </c>
      <c r="DW2" s="84">
        <f>IFERROR(VLOOKUP(DU1,$B$16:$AI$25,$T$13,FALSE),0)</f>
        <v>0</v>
      </c>
      <c r="DX2" s="84">
        <f>IFERROR(VLOOKUP(DU1,$B$16:$AI$25,$N$13,FALSE),0)</f>
        <v>0</v>
      </c>
      <c r="DY2" s="84">
        <f>IFERROR(VLOOKUP(DU1,$B$16:$AI$25,$O$13,FALSE),0)</f>
        <v>0</v>
      </c>
      <c r="DZ2" s="84">
        <f>IFERROR(VLOOKUP(DU1,$B$16:$AI$25,$P$13,FALSE),0)</f>
        <v>0</v>
      </c>
      <c r="EA2" s="85">
        <f>IFERROR(VLOOKUP(DU1,$B$16:$AI$25,$Q$13,FALSE),0)</f>
        <v>0</v>
      </c>
      <c r="EB2" s="83">
        <f>IFERROR(VLOOKUP(EB1,$B$16:$AI$25,$S$13,FALSE),0)</f>
        <v>0</v>
      </c>
      <c r="EC2" s="84">
        <f>IFERROR(VLOOKUP(EB1,$B$16:$AI$25,$M$13,FALSE),0)</f>
        <v>0</v>
      </c>
      <c r="ED2" s="84">
        <f>IFERROR(VLOOKUP(EB1,$B$16:$AI$25,$T$13,FALSE),0)</f>
        <v>0</v>
      </c>
      <c r="EE2" s="84">
        <f>IFERROR(VLOOKUP(EB1,$B$16:$AI$25,$N$13,FALSE),0)</f>
        <v>0</v>
      </c>
      <c r="EF2" s="84">
        <f>IFERROR(VLOOKUP(EB1,$B$16:$AI$25,$O$13,FALSE),0)</f>
        <v>0</v>
      </c>
      <c r="EG2" s="84">
        <f>IFERROR(VLOOKUP(EB1,$B$16:$AI$25,$P$13,FALSE),0)</f>
        <v>0</v>
      </c>
      <c r="EH2" s="85">
        <f>IFERROR(VLOOKUP(EB1,$B$16:$AI$25,$Q$13,FALSE),0)</f>
        <v>0</v>
      </c>
      <c r="EI2" s="83">
        <f>IFERROR(VLOOKUP(EI1,$B$16:$AI$25,$S$13,FALSE),0)</f>
        <v>0</v>
      </c>
      <c r="EJ2" s="84">
        <f>IFERROR(VLOOKUP(EI1,$B$16:$AI$25,$M$13,FALSE),0)</f>
        <v>0</v>
      </c>
      <c r="EK2" s="84">
        <f>IFERROR(VLOOKUP(EI1,$B$16:$AI$25,$T$13,FALSE),0)</f>
        <v>0</v>
      </c>
      <c r="EL2" s="84">
        <f>IFERROR(VLOOKUP(EI1,$B$16:$AI$25,$N$13,FALSE),0)</f>
        <v>0</v>
      </c>
      <c r="EM2" s="84">
        <f>IFERROR(VLOOKUP(EI1,$B$16:$AI$25,$O$13,FALSE),0)</f>
        <v>0</v>
      </c>
      <c r="EN2" s="84">
        <f>IFERROR(VLOOKUP(EI1,$B$16:$AI$25,$P$13,FALSE),0)</f>
        <v>0</v>
      </c>
      <c r="EO2" s="85">
        <f>IFERROR(VLOOKUP(EI1,$B$16:$AI$25,$Q$13,FALSE),0)</f>
        <v>0</v>
      </c>
      <c r="EP2" s="83">
        <f>IFERROR(VLOOKUP(EP1,$B$16:$AI$25,$S$13,FALSE),0)</f>
        <v>0</v>
      </c>
      <c r="EQ2" s="84">
        <f>IFERROR(VLOOKUP(EP1,$B$16:$AI$25,$M$13,FALSE),0)</f>
        <v>0</v>
      </c>
      <c r="ER2" s="84">
        <f>IFERROR(VLOOKUP(EP1,$B$16:$AI$25,$T$13,FALSE),0)</f>
        <v>0</v>
      </c>
      <c r="ES2" s="84">
        <f>IFERROR(VLOOKUP(EP1,$B$16:$AI$25,$N$13,FALSE),0)</f>
        <v>0</v>
      </c>
      <c r="ET2" s="84">
        <f>IFERROR(VLOOKUP(EP1,$B$16:$AI$25,$O$13,FALSE),0)</f>
        <v>0</v>
      </c>
      <c r="EU2" s="84">
        <f>IFERROR(VLOOKUP(EP1,$B$16:$AI$25,$P$13,FALSE),0)</f>
        <v>0</v>
      </c>
      <c r="EV2" s="85">
        <f>IFERROR(VLOOKUP(EP1,$B$16:$AI$25,$Q$13,FALSE),0)</f>
        <v>0</v>
      </c>
      <c r="EW2" s="83">
        <f>IFERROR(VLOOKUP(EW1,$B$16:$AI$25,$S$13,FALSE),0)</f>
        <v>0</v>
      </c>
      <c r="EX2" s="84">
        <f>IFERROR(VLOOKUP(EW1,$B$16:$AI$25,$M$13,FALSE),0)</f>
        <v>0</v>
      </c>
      <c r="EY2" s="84">
        <f>IFERROR(VLOOKUP(EW1,$B$16:$AI$25,$T$13,FALSE),0)</f>
        <v>0</v>
      </c>
      <c r="EZ2" s="84">
        <f>IFERROR(VLOOKUP(EW1,$B$16:$AI$25,$N$13,FALSE),0)</f>
        <v>0</v>
      </c>
      <c r="FA2" s="84">
        <f>IFERROR(VLOOKUP(EW1,$B$16:$AI$25,$O$13,FALSE),0)</f>
        <v>0</v>
      </c>
      <c r="FB2" s="84">
        <f>IFERROR(VLOOKUP(EW1,$B$16:$AI$25,$P$13,FALSE),0)</f>
        <v>0</v>
      </c>
      <c r="FC2" s="85">
        <f>IFERROR(VLOOKUP(EW1,$B$16:$AI$25,$Q$13,FALSE),0)</f>
        <v>0</v>
      </c>
      <c r="FD2" s="83">
        <f>IFERROR(VLOOKUP(FD1,$B$16:$AI$25,$S$13,FALSE),0)</f>
        <v>0</v>
      </c>
      <c r="FE2" s="84">
        <f>IFERROR(VLOOKUP(FD1,$B$16:$AI$25,$M$13,FALSE),0)</f>
        <v>0</v>
      </c>
      <c r="FF2" s="84">
        <f>IFERROR(VLOOKUP(FD1,$B$16:$AI$25,$T$13,FALSE),0)</f>
        <v>0</v>
      </c>
      <c r="FG2" s="84">
        <f>IFERROR(VLOOKUP(FD1,$B$16:$AI$25,$N$13,FALSE),0)</f>
        <v>0</v>
      </c>
      <c r="FH2" s="84">
        <f>IFERROR(VLOOKUP(FD1,$B$16:$AI$25,$O$13,FALSE),0)</f>
        <v>0</v>
      </c>
      <c r="FI2" s="84">
        <f>IFERROR(VLOOKUP(FD1,$B$16:$AI$25,$P$13,FALSE),0)</f>
        <v>0</v>
      </c>
      <c r="FJ2" s="85">
        <f>IFERROR(VLOOKUP(FD1,$B$16:$AI$25,$Q$13,FALSE),0)</f>
        <v>0</v>
      </c>
      <c r="FK2" s="83">
        <f>IFERROR(VLOOKUP(FK1,$B$16:$AI$25,$S$13,FALSE),0)</f>
        <v>0</v>
      </c>
      <c r="FL2" s="84">
        <f>IFERROR(VLOOKUP(FK1,$B$16:$AI$25,$M$13,FALSE),0)</f>
        <v>0</v>
      </c>
      <c r="FM2" s="84">
        <f>IFERROR(VLOOKUP(FK1,$B$16:$AI$25,$T$13,FALSE),0)</f>
        <v>0</v>
      </c>
      <c r="FN2" s="84">
        <f>IFERROR(VLOOKUP(FK1,$B$16:$AI$25,$N$13,FALSE),0)</f>
        <v>0</v>
      </c>
      <c r="FO2" s="84">
        <f>IFERROR(VLOOKUP(FK1,$B$16:$AI$25,$O$13,FALSE),0)</f>
        <v>0</v>
      </c>
      <c r="FP2" s="84">
        <f>IFERROR(VLOOKUP(FK1,$B$16:$AI$25,$P$13,FALSE),0)</f>
        <v>0</v>
      </c>
      <c r="FQ2" s="85">
        <f>IFERROR(VLOOKUP(FK1,$B$16:$AI$25,$Q$13,FALSE),0)</f>
        <v>0</v>
      </c>
      <c r="FR2" s="83">
        <f>IFERROR(VLOOKUP(FR1,$B$16:$AI$25,$S$13,FALSE),0)</f>
        <v>0</v>
      </c>
      <c r="FS2" s="84">
        <f>IFERROR(VLOOKUP(FR1,$B$16:$AI$25,$M$13,FALSE),0)</f>
        <v>0</v>
      </c>
      <c r="FT2" s="84">
        <f>IFERROR(VLOOKUP(FR1,$B$16:$AI$25,$T$13,FALSE),0)</f>
        <v>0</v>
      </c>
      <c r="FU2" s="84">
        <f>IFERROR(VLOOKUP(FR1,$B$16:$AI$25,$N$13,FALSE),0)</f>
        <v>0</v>
      </c>
      <c r="FV2" s="84">
        <f>IFERROR(VLOOKUP(FR1,$B$16:$AI$25,$O$13,FALSE),0)</f>
        <v>0</v>
      </c>
      <c r="FW2" s="84">
        <f>IFERROR(VLOOKUP(FR1,$B$16:$AI$25,$P$13,FALSE),0)</f>
        <v>0</v>
      </c>
      <c r="FX2" s="85">
        <f>IFERROR(VLOOKUP(FR1,$B$16:$AI$25,$Q$13,FALSE),0)</f>
        <v>0</v>
      </c>
      <c r="FY2" s="83">
        <f>IFERROR(VLOOKUP(FY1,$B$16:$AI$25,$S$13,FALSE),0)</f>
        <v>0</v>
      </c>
      <c r="FZ2" s="84">
        <f>IFERROR(VLOOKUP(FY1,$B$16:$AI$25,$M$13,FALSE),0)</f>
        <v>0</v>
      </c>
      <c r="GA2" s="84">
        <f>IFERROR(VLOOKUP(FY1,$B$16:$AI$25,$T$13,FALSE),0)</f>
        <v>0</v>
      </c>
      <c r="GB2" s="84">
        <f>IFERROR(VLOOKUP(FY1,$B$16:$AI$25,$N$13,FALSE),0)</f>
        <v>0</v>
      </c>
      <c r="GC2" s="84">
        <f>IFERROR(VLOOKUP(FY1,$B$16:$AI$25,$O$13,FALSE),0)</f>
        <v>0</v>
      </c>
      <c r="GD2" s="84">
        <f>IFERROR(VLOOKUP(FY1,$B$16:$AI$25,$P$13,FALSE),0)</f>
        <v>0</v>
      </c>
      <c r="GE2" s="85">
        <f>IFERROR(VLOOKUP(FY1,$B$16:$AI$25,$Q$13,FALSE),0)</f>
        <v>0</v>
      </c>
      <c r="GF2" s="83">
        <f>IFERROR(VLOOKUP(GF1,$B$16:$AI$25,$S$13,FALSE),0)</f>
        <v>0</v>
      </c>
      <c r="GG2" s="84">
        <f>IFERROR(VLOOKUP(GF1,$B$16:$AI$25,$M$13,FALSE),0)</f>
        <v>0</v>
      </c>
      <c r="GH2" s="84">
        <f>IFERROR(VLOOKUP(GF1,$B$16:$AI$25,$T$13,FALSE),0)</f>
        <v>0</v>
      </c>
      <c r="GI2" s="84">
        <f>IFERROR(VLOOKUP(GF1,$B$16:$AI$25,$N$13,FALSE),0)</f>
        <v>0</v>
      </c>
      <c r="GJ2" s="84">
        <f>IFERROR(VLOOKUP(GF1,$B$16:$AI$25,$O$13,FALSE),0)</f>
        <v>0</v>
      </c>
      <c r="GK2" s="84">
        <f>IFERROR(VLOOKUP(GF1,$B$16:$AI$25,$P$13,FALSE),0)</f>
        <v>0</v>
      </c>
      <c r="GL2" s="85">
        <f>IFERROR(VLOOKUP(GF1,$B$16:$AI$25,$Q$13,FALSE),0)</f>
        <v>0</v>
      </c>
      <c r="GM2" s="83">
        <f>IFERROR(VLOOKUP(GM1,$B$16:$AI$25,$S$13,FALSE),0)</f>
        <v>0</v>
      </c>
      <c r="GN2" s="84">
        <f>IFERROR(VLOOKUP(GM1,$B$16:$AI$25,$M$13,FALSE),0)</f>
        <v>0</v>
      </c>
      <c r="GO2" s="84">
        <f>IFERROR(VLOOKUP(GM1,$B$16:$AI$25,$T$13,FALSE),0)</f>
        <v>0</v>
      </c>
      <c r="GP2" s="84">
        <f>IFERROR(VLOOKUP(GM1,$B$16:$AI$25,$N$13,FALSE),0)</f>
        <v>0</v>
      </c>
      <c r="GQ2" s="84">
        <f>IFERROR(VLOOKUP(GM1,$B$16:$AI$25,$O$13,FALSE),0)</f>
        <v>0</v>
      </c>
      <c r="GR2" s="84">
        <f>IFERROR(VLOOKUP(GM1,$B$16:$AI$25,$P$13,FALSE),0)</f>
        <v>0</v>
      </c>
      <c r="GS2" s="85">
        <f>IFERROR(VLOOKUP(GM1,$B$16:$AI$25,$Q$13,FALSE),0)</f>
        <v>0</v>
      </c>
      <c r="GT2" s="83">
        <f>IFERROR(VLOOKUP(GT1,$B$16:$AI$25,$S$13,FALSE),0)</f>
        <v>0</v>
      </c>
      <c r="GU2" s="84">
        <f>IFERROR(VLOOKUP(GT1,$B$16:$AI$25,$M$13,FALSE),0)</f>
        <v>0</v>
      </c>
      <c r="GV2" s="84">
        <f>IFERROR(VLOOKUP(GT1,$B$16:$AI$25,$T$13,FALSE),0)</f>
        <v>0</v>
      </c>
      <c r="GW2" s="84">
        <f>IFERROR(VLOOKUP(GT1,$B$16:$AI$25,$N$13,FALSE),0)</f>
        <v>0</v>
      </c>
      <c r="GX2" s="84">
        <f>IFERROR(VLOOKUP(GT1,$B$16:$AI$25,$O$13,FALSE),0)</f>
        <v>0</v>
      </c>
      <c r="GY2" s="84">
        <f>IFERROR(VLOOKUP(GT1,$B$16:$AI$25,$P$13,FALSE),0)</f>
        <v>0</v>
      </c>
      <c r="GZ2" s="85">
        <f>IFERROR(VLOOKUP(GT1,$B$16:$AI$25,$Q$13,FALSE),0)</f>
        <v>0</v>
      </c>
      <c r="HA2" s="83">
        <f>IFERROR(VLOOKUP(HA1,$B$16:$AI$25,$S$13,FALSE),0)</f>
        <v>0</v>
      </c>
      <c r="HB2" s="84">
        <f>IFERROR(VLOOKUP(HA1,$B$16:$AI$25,$M$13,FALSE),0)</f>
        <v>0</v>
      </c>
      <c r="HC2" s="84">
        <f>IFERROR(VLOOKUP(HA1,$B$16:$AI$25,$T$13,FALSE),0)</f>
        <v>0</v>
      </c>
      <c r="HD2" s="84">
        <f>IFERROR(VLOOKUP(HA1,$B$16:$AI$25,$N$13,FALSE),0)</f>
        <v>0</v>
      </c>
      <c r="HE2" s="84">
        <f>IFERROR(VLOOKUP(HA1,$B$16:$AI$25,$O$13,FALSE),0)</f>
        <v>0</v>
      </c>
      <c r="HF2" s="84">
        <f>IFERROR(VLOOKUP(HA1,$B$16:$AI$25,$P$13,FALSE),0)</f>
        <v>0</v>
      </c>
      <c r="HG2" s="85">
        <f>IFERROR(VLOOKUP(HA1,$B$16:$AI$25,$Q$13,FALSE),0)</f>
        <v>0</v>
      </c>
      <c r="HH2" s="83">
        <f>IFERROR(VLOOKUP(HH1,$B$16:$AI$25,$S$13,FALSE),0)</f>
        <v>0</v>
      </c>
      <c r="HI2" s="84">
        <f>IFERROR(VLOOKUP(HH1,$B$16:$AI$25,$M$13,FALSE),0)</f>
        <v>0</v>
      </c>
      <c r="HJ2" s="84">
        <f>IFERROR(VLOOKUP(HH1,$B$16:$AI$25,$T$13,FALSE),0)</f>
        <v>0</v>
      </c>
      <c r="HK2" s="84">
        <f>IFERROR(VLOOKUP(HH1,$B$16:$AI$25,$N$13,FALSE),0)</f>
        <v>0</v>
      </c>
      <c r="HL2" s="84">
        <f>IFERROR(VLOOKUP(HH1,$B$16:$AI$25,$O$13,FALSE),0)</f>
        <v>0</v>
      </c>
      <c r="HM2" s="84">
        <f>IFERROR(VLOOKUP(HH1,$B$16:$AI$25,$P$13,FALSE),0)</f>
        <v>0</v>
      </c>
      <c r="HN2" s="85">
        <f>IFERROR(VLOOKUP(HH1,$B$16:$AI$25,$Q$13,FALSE),0)</f>
        <v>0</v>
      </c>
      <c r="HO2" s="80"/>
      <c r="HP2" s="80"/>
    </row>
    <row r="3" spans="1:224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J3" s="1">
        <v>1</v>
      </c>
      <c r="AK3" s="1">
        <f>AJ3+1</f>
        <v>2</v>
      </c>
      <c r="AL3" s="1">
        <f t="shared" ref="AL3:CW3" si="0">AK3+1</f>
        <v>3</v>
      </c>
      <c r="AM3" s="1">
        <f t="shared" si="0"/>
        <v>4</v>
      </c>
      <c r="AN3" s="1">
        <f t="shared" si="0"/>
        <v>5</v>
      </c>
      <c r="AO3" s="86">
        <f t="shared" si="0"/>
        <v>6</v>
      </c>
      <c r="AP3" s="1">
        <f t="shared" si="0"/>
        <v>7</v>
      </c>
      <c r="AQ3" s="1">
        <f t="shared" si="0"/>
        <v>8</v>
      </c>
      <c r="AR3" s="1">
        <f t="shared" si="0"/>
        <v>9</v>
      </c>
      <c r="AS3" s="1">
        <f t="shared" si="0"/>
        <v>10</v>
      </c>
      <c r="AT3" s="1">
        <f t="shared" si="0"/>
        <v>11</v>
      </c>
      <c r="AU3" s="87">
        <f t="shared" si="0"/>
        <v>12</v>
      </c>
      <c r="AV3" s="86">
        <f t="shared" si="0"/>
        <v>13</v>
      </c>
      <c r="AW3" s="1">
        <f t="shared" si="0"/>
        <v>14</v>
      </c>
      <c r="AX3" s="1">
        <f t="shared" si="0"/>
        <v>15</v>
      </c>
      <c r="AY3" s="1">
        <f t="shared" si="0"/>
        <v>16</v>
      </c>
      <c r="AZ3" s="1">
        <f t="shared" si="0"/>
        <v>17</v>
      </c>
      <c r="BA3" s="1">
        <f t="shared" si="0"/>
        <v>18</v>
      </c>
      <c r="BB3" s="87">
        <f t="shared" si="0"/>
        <v>19</v>
      </c>
      <c r="BC3" s="86">
        <f t="shared" si="0"/>
        <v>20</v>
      </c>
      <c r="BD3" s="1">
        <f t="shared" si="0"/>
        <v>21</v>
      </c>
      <c r="BE3" s="1">
        <f t="shared" si="0"/>
        <v>22</v>
      </c>
      <c r="BF3" s="1">
        <f t="shared" si="0"/>
        <v>23</v>
      </c>
      <c r="BG3" s="1">
        <f t="shared" si="0"/>
        <v>24</v>
      </c>
      <c r="BH3" s="1">
        <f t="shared" si="0"/>
        <v>25</v>
      </c>
      <c r="BI3" s="87">
        <f t="shared" si="0"/>
        <v>26</v>
      </c>
      <c r="BJ3" s="86">
        <f t="shared" si="0"/>
        <v>27</v>
      </c>
      <c r="BK3" s="1">
        <f t="shared" si="0"/>
        <v>28</v>
      </c>
      <c r="BL3" s="1">
        <f t="shared" si="0"/>
        <v>29</v>
      </c>
      <c r="BM3" s="1">
        <f t="shared" si="0"/>
        <v>30</v>
      </c>
      <c r="BN3" s="1">
        <f t="shared" si="0"/>
        <v>31</v>
      </c>
      <c r="BO3" s="1">
        <f t="shared" si="0"/>
        <v>32</v>
      </c>
      <c r="BP3" s="87">
        <f t="shared" si="0"/>
        <v>33</v>
      </c>
      <c r="BQ3" s="86">
        <f t="shared" si="0"/>
        <v>34</v>
      </c>
      <c r="BR3" s="1">
        <f t="shared" si="0"/>
        <v>35</v>
      </c>
      <c r="BS3" s="1">
        <f t="shared" si="0"/>
        <v>36</v>
      </c>
      <c r="BT3" s="1">
        <f t="shared" si="0"/>
        <v>37</v>
      </c>
      <c r="BU3" s="1">
        <f t="shared" si="0"/>
        <v>38</v>
      </c>
      <c r="BV3" s="1">
        <f t="shared" si="0"/>
        <v>39</v>
      </c>
      <c r="BW3" s="87">
        <f t="shared" si="0"/>
        <v>40</v>
      </c>
      <c r="BX3" s="86">
        <f t="shared" si="0"/>
        <v>41</v>
      </c>
      <c r="BY3" s="1">
        <f t="shared" si="0"/>
        <v>42</v>
      </c>
      <c r="BZ3" s="1">
        <f t="shared" si="0"/>
        <v>43</v>
      </c>
      <c r="CA3" s="1">
        <f t="shared" si="0"/>
        <v>44</v>
      </c>
      <c r="CB3" s="1">
        <f t="shared" si="0"/>
        <v>45</v>
      </c>
      <c r="CC3" s="1">
        <f t="shared" si="0"/>
        <v>46</v>
      </c>
      <c r="CD3" s="87">
        <f t="shared" si="0"/>
        <v>47</v>
      </c>
      <c r="CE3" s="86">
        <f t="shared" si="0"/>
        <v>48</v>
      </c>
      <c r="CF3" s="1">
        <f t="shared" si="0"/>
        <v>49</v>
      </c>
      <c r="CG3" s="1">
        <f t="shared" si="0"/>
        <v>50</v>
      </c>
      <c r="CH3" s="1">
        <f t="shared" si="0"/>
        <v>51</v>
      </c>
      <c r="CI3" s="1">
        <f t="shared" si="0"/>
        <v>52</v>
      </c>
      <c r="CJ3" s="1">
        <f t="shared" si="0"/>
        <v>53</v>
      </c>
      <c r="CK3" s="87">
        <f t="shared" si="0"/>
        <v>54</v>
      </c>
      <c r="CL3" s="86">
        <f t="shared" si="0"/>
        <v>55</v>
      </c>
      <c r="CM3" s="1">
        <f t="shared" si="0"/>
        <v>56</v>
      </c>
      <c r="CN3" s="1">
        <f t="shared" si="0"/>
        <v>57</v>
      </c>
      <c r="CO3" s="1">
        <f t="shared" si="0"/>
        <v>58</v>
      </c>
      <c r="CP3" s="1">
        <f t="shared" si="0"/>
        <v>59</v>
      </c>
      <c r="CQ3" s="1">
        <f t="shared" si="0"/>
        <v>60</v>
      </c>
      <c r="CR3" s="87">
        <f t="shared" si="0"/>
        <v>61</v>
      </c>
      <c r="CS3" s="86">
        <f t="shared" si="0"/>
        <v>62</v>
      </c>
      <c r="CT3" s="1">
        <f t="shared" si="0"/>
        <v>63</v>
      </c>
      <c r="CU3" s="1">
        <f t="shared" si="0"/>
        <v>64</v>
      </c>
      <c r="CV3" s="1">
        <f t="shared" si="0"/>
        <v>65</v>
      </c>
      <c r="CW3" s="1">
        <f t="shared" si="0"/>
        <v>66</v>
      </c>
      <c r="CX3" s="1">
        <f t="shared" ref="CX3:FI3" si="1">CW3+1</f>
        <v>67</v>
      </c>
      <c r="CY3" s="87">
        <f t="shared" si="1"/>
        <v>68</v>
      </c>
      <c r="CZ3" s="86">
        <f t="shared" si="1"/>
        <v>69</v>
      </c>
      <c r="DA3" s="1">
        <f t="shared" si="1"/>
        <v>70</v>
      </c>
      <c r="DB3" s="1">
        <f t="shared" si="1"/>
        <v>71</v>
      </c>
      <c r="DC3" s="1">
        <f t="shared" si="1"/>
        <v>72</v>
      </c>
      <c r="DD3" s="1">
        <f t="shared" si="1"/>
        <v>73</v>
      </c>
      <c r="DE3" s="1">
        <f t="shared" si="1"/>
        <v>74</v>
      </c>
      <c r="DF3" s="87">
        <f t="shared" si="1"/>
        <v>75</v>
      </c>
      <c r="DG3" s="86">
        <f t="shared" si="1"/>
        <v>76</v>
      </c>
      <c r="DH3" s="1">
        <f t="shared" si="1"/>
        <v>77</v>
      </c>
      <c r="DI3" s="1">
        <f t="shared" si="1"/>
        <v>78</v>
      </c>
      <c r="DJ3" s="1">
        <f t="shared" si="1"/>
        <v>79</v>
      </c>
      <c r="DK3" s="1">
        <f t="shared" si="1"/>
        <v>80</v>
      </c>
      <c r="DL3" s="1">
        <f t="shared" si="1"/>
        <v>81</v>
      </c>
      <c r="DM3" s="87">
        <f t="shared" si="1"/>
        <v>82</v>
      </c>
      <c r="DN3" s="86">
        <f t="shared" si="1"/>
        <v>83</v>
      </c>
      <c r="DO3" s="1">
        <f t="shared" si="1"/>
        <v>84</v>
      </c>
      <c r="DP3" s="1">
        <f t="shared" si="1"/>
        <v>85</v>
      </c>
      <c r="DQ3" s="1">
        <f t="shared" si="1"/>
        <v>86</v>
      </c>
      <c r="DR3" s="1">
        <f t="shared" si="1"/>
        <v>87</v>
      </c>
      <c r="DS3" s="1">
        <f t="shared" si="1"/>
        <v>88</v>
      </c>
      <c r="DT3" s="87">
        <f t="shared" si="1"/>
        <v>89</v>
      </c>
      <c r="DU3" s="86">
        <f t="shared" si="1"/>
        <v>90</v>
      </c>
      <c r="DV3" s="1">
        <f t="shared" si="1"/>
        <v>91</v>
      </c>
      <c r="DW3" s="1">
        <f t="shared" si="1"/>
        <v>92</v>
      </c>
      <c r="DX3" s="1">
        <f t="shared" si="1"/>
        <v>93</v>
      </c>
      <c r="DY3" s="1">
        <f t="shared" si="1"/>
        <v>94</v>
      </c>
      <c r="DZ3" s="1">
        <f t="shared" si="1"/>
        <v>95</v>
      </c>
      <c r="EA3" s="87">
        <f t="shared" si="1"/>
        <v>96</v>
      </c>
      <c r="EB3" s="86">
        <f t="shared" si="1"/>
        <v>97</v>
      </c>
      <c r="EC3" s="1">
        <f t="shared" si="1"/>
        <v>98</v>
      </c>
      <c r="ED3" s="1">
        <f t="shared" si="1"/>
        <v>99</v>
      </c>
      <c r="EE3" s="1">
        <f t="shared" si="1"/>
        <v>100</v>
      </c>
      <c r="EF3" s="1">
        <f t="shared" si="1"/>
        <v>101</v>
      </c>
      <c r="EG3" s="1">
        <f t="shared" si="1"/>
        <v>102</v>
      </c>
      <c r="EH3" s="87">
        <f t="shared" si="1"/>
        <v>103</v>
      </c>
      <c r="EI3" s="86">
        <f t="shared" si="1"/>
        <v>104</v>
      </c>
      <c r="EJ3" s="1">
        <f t="shared" si="1"/>
        <v>105</v>
      </c>
      <c r="EK3" s="1">
        <f t="shared" si="1"/>
        <v>106</v>
      </c>
      <c r="EL3" s="1">
        <f t="shared" si="1"/>
        <v>107</v>
      </c>
      <c r="EM3" s="1">
        <f t="shared" si="1"/>
        <v>108</v>
      </c>
      <c r="EN3" s="1">
        <f t="shared" si="1"/>
        <v>109</v>
      </c>
      <c r="EO3" s="87">
        <f t="shared" si="1"/>
        <v>110</v>
      </c>
      <c r="EP3" s="86">
        <f t="shared" si="1"/>
        <v>111</v>
      </c>
      <c r="EQ3" s="1">
        <f t="shared" si="1"/>
        <v>112</v>
      </c>
      <c r="ER3" s="1">
        <f t="shared" si="1"/>
        <v>113</v>
      </c>
      <c r="ES3" s="1">
        <f t="shared" si="1"/>
        <v>114</v>
      </c>
      <c r="ET3" s="1">
        <f t="shared" si="1"/>
        <v>115</v>
      </c>
      <c r="EU3" s="1">
        <f t="shared" si="1"/>
        <v>116</v>
      </c>
      <c r="EV3" s="87">
        <f t="shared" si="1"/>
        <v>117</v>
      </c>
      <c r="EW3" s="86">
        <f t="shared" si="1"/>
        <v>118</v>
      </c>
      <c r="EX3" s="1">
        <f t="shared" si="1"/>
        <v>119</v>
      </c>
      <c r="EY3" s="1">
        <f t="shared" si="1"/>
        <v>120</v>
      </c>
      <c r="EZ3" s="1">
        <f t="shared" si="1"/>
        <v>121</v>
      </c>
      <c r="FA3" s="1">
        <f t="shared" si="1"/>
        <v>122</v>
      </c>
      <c r="FB3" s="1">
        <f t="shared" si="1"/>
        <v>123</v>
      </c>
      <c r="FC3" s="87">
        <f t="shared" si="1"/>
        <v>124</v>
      </c>
      <c r="FD3" s="86">
        <f t="shared" si="1"/>
        <v>125</v>
      </c>
      <c r="FE3" s="1">
        <f t="shared" si="1"/>
        <v>126</v>
      </c>
      <c r="FF3" s="1">
        <f t="shared" si="1"/>
        <v>127</v>
      </c>
      <c r="FG3" s="1">
        <f t="shared" si="1"/>
        <v>128</v>
      </c>
      <c r="FH3" s="1">
        <f t="shared" si="1"/>
        <v>129</v>
      </c>
      <c r="FI3" s="1">
        <f t="shared" si="1"/>
        <v>130</v>
      </c>
      <c r="FJ3" s="87">
        <f t="shared" ref="FJ3:HN3" si="2">FI3+1</f>
        <v>131</v>
      </c>
      <c r="FK3" s="86">
        <f t="shared" si="2"/>
        <v>132</v>
      </c>
      <c r="FL3" s="1">
        <f t="shared" si="2"/>
        <v>133</v>
      </c>
      <c r="FM3" s="1">
        <f t="shared" si="2"/>
        <v>134</v>
      </c>
      <c r="FN3" s="1">
        <f t="shared" si="2"/>
        <v>135</v>
      </c>
      <c r="FO3" s="1">
        <f t="shared" si="2"/>
        <v>136</v>
      </c>
      <c r="FP3" s="1">
        <f t="shared" si="2"/>
        <v>137</v>
      </c>
      <c r="FQ3" s="87">
        <f t="shared" si="2"/>
        <v>138</v>
      </c>
      <c r="FR3" s="86">
        <f t="shared" si="2"/>
        <v>139</v>
      </c>
      <c r="FS3" s="1">
        <f t="shared" si="2"/>
        <v>140</v>
      </c>
      <c r="FT3" s="1">
        <f t="shared" si="2"/>
        <v>141</v>
      </c>
      <c r="FU3" s="1">
        <f t="shared" si="2"/>
        <v>142</v>
      </c>
      <c r="FV3" s="1">
        <f t="shared" si="2"/>
        <v>143</v>
      </c>
      <c r="FW3" s="1">
        <f t="shared" si="2"/>
        <v>144</v>
      </c>
      <c r="FX3" s="87">
        <f t="shared" si="2"/>
        <v>145</v>
      </c>
      <c r="FY3" s="86">
        <f t="shared" si="2"/>
        <v>146</v>
      </c>
      <c r="FZ3" s="1">
        <f t="shared" si="2"/>
        <v>147</v>
      </c>
      <c r="GA3" s="1">
        <f t="shared" si="2"/>
        <v>148</v>
      </c>
      <c r="GB3" s="1">
        <f t="shared" si="2"/>
        <v>149</v>
      </c>
      <c r="GC3" s="1">
        <f t="shared" si="2"/>
        <v>150</v>
      </c>
      <c r="GD3" s="1">
        <f t="shared" si="2"/>
        <v>151</v>
      </c>
      <c r="GE3" s="87">
        <f t="shared" si="2"/>
        <v>152</v>
      </c>
      <c r="GF3" s="86">
        <f t="shared" si="2"/>
        <v>153</v>
      </c>
      <c r="GG3" s="1">
        <f t="shared" si="2"/>
        <v>154</v>
      </c>
      <c r="GH3" s="1">
        <f t="shared" si="2"/>
        <v>155</v>
      </c>
      <c r="GI3" s="1">
        <f t="shared" si="2"/>
        <v>156</v>
      </c>
      <c r="GJ3" s="1">
        <f t="shared" si="2"/>
        <v>157</v>
      </c>
      <c r="GK3" s="1">
        <f t="shared" si="2"/>
        <v>158</v>
      </c>
      <c r="GL3" s="87">
        <f t="shared" si="2"/>
        <v>159</v>
      </c>
      <c r="GM3" s="86">
        <f t="shared" si="2"/>
        <v>160</v>
      </c>
      <c r="GN3" s="1">
        <f t="shared" si="2"/>
        <v>161</v>
      </c>
      <c r="GO3" s="1">
        <f t="shared" si="2"/>
        <v>162</v>
      </c>
      <c r="GP3" s="1">
        <f t="shared" si="2"/>
        <v>163</v>
      </c>
      <c r="GQ3" s="1">
        <f t="shared" si="2"/>
        <v>164</v>
      </c>
      <c r="GR3" s="1">
        <f t="shared" si="2"/>
        <v>165</v>
      </c>
      <c r="GS3" s="87">
        <f t="shared" si="2"/>
        <v>166</v>
      </c>
      <c r="GT3" s="86">
        <f t="shared" si="2"/>
        <v>167</v>
      </c>
      <c r="GU3" s="1">
        <f t="shared" si="2"/>
        <v>168</v>
      </c>
      <c r="GV3" s="1">
        <f t="shared" si="2"/>
        <v>169</v>
      </c>
      <c r="GW3" s="1">
        <f t="shared" si="2"/>
        <v>170</v>
      </c>
      <c r="GX3" s="1">
        <f t="shared" si="2"/>
        <v>171</v>
      </c>
      <c r="GY3" s="1">
        <f t="shared" si="2"/>
        <v>172</v>
      </c>
      <c r="GZ3" s="87">
        <f t="shared" si="2"/>
        <v>173</v>
      </c>
      <c r="HA3" s="86">
        <f t="shared" si="2"/>
        <v>174</v>
      </c>
      <c r="HB3" s="1">
        <f t="shared" si="2"/>
        <v>175</v>
      </c>
      <c r="HC3" s="1">
        <f t="shared" si="2"/>
        <v>176</v>
      </c>
      <c r="HD3" s="1">
        <f t="shared" si="2"/>
        <v>177</v>
      </c>
      <c r="HE3" s="1">
        <f t="shared" si="2"/>
        <v>178</v>
      </c>
      <c r="HF3" s="1">
        <f t="shared" si="2"/>
        <v>179</v>
      </c>
      <c r="HG3" s="87">
        <f t="shared" si="2"/>
        <v>180</v>
      </c>
      <c r="HH3" s="86">
        <f t="shared" si="2"/>
        <v>181</v>
      </c>
      <c r="HI3" s="1">
        <f t="shared" si="2"/>
        <v>182</v>
      </c>
      <c r="HJ3" s="1">
        <f t="shared" si="2"/>
        <v>183</v>
      </c>
      <c r="HK3" s="1">
        <f t="shared" si="2"/>
        <v>184</v>
      </c>
      <c r="HL3" s="1">
        <f t="shared" si="2"/>
        <v>185</v>
      </c>
      <c r="HM3" s="1">
        <f t="shared" si="2"/>
        <v>186</v>
      </c>
      <c r="HN3" s="87">
        <f t="shared" si="2"/>
        <v>187</v>
      </c>
    </row>
    <row r="4" spans="1:224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J4" s="80"/>
      <c r="AO4" s="371" t="s">
        <v>189</v>
      </c>
      <c r="AP4" s="373" t="s">
        <v>191</v>
      </c>
      <c r="AQ4" s="373" t="s">
        <v>192</v>
      </c>
      <c r="AR4" s="373" t="s">
        <v>193</v>
      </c>
      <c r="AS4" s="373" t="s">
        <v>194</v>
      </c>
      <c r="AT4" s="373" t="s">
        <v>13</v>
      </c>
      <c r="AU4" s="387" t="s">
        <v>14</v>
      </c>
      <c r="AV4" s="371" t="s">
        <v>189</v>
      </c>
      <c r="AW4" s="373" t="s">
        <v>191</v>
      </c>
      <c r="AX4" s="373" t="s">
        <v>192</v>
      </c>
      <c r="AY4" s="373" t="s">
        <v>193</v>
      </c>
      <c r="AZ4" s="373" t="s">
        <v>194</v>
      </c>
      <c r="BA4" s="373" t="s">
        <v>13</v>
      </c>
      <c r="BB4" s="387" t="s">
        <v>14</v>
      </c>
      <c r="BC4" s="371" t="s">
        <v>189</v>
      </c>
      <c r="BD4" s="373" t="s">
        <v>191</v>
      </c>
      <c r="BE4" s="373" t="s">
        <v>192</v>
      </c>
      <c r="BF4" s="373" t="s">
        <v>193</v>
      </c>
      <c r="BG4" s="373" t="s">
        <v>194</v>
      </c>
      <c r="BH4" s="373" t="s">
        <v>13</v>
      </c>
      <c r="BI4" s="387" t="s">
        <v>14</v>
      </c>
      <c r="BJ4" s="371" t="s">
        <v>189</v>
      </c>
      <c r="BK4" s="373" t="s">
        <v>191</v>
      </c>
      <c r="BL4" s="373" t="s">
        <v>192</v>
      </c>
      <c r="BM4" s="373" t="s">
        <v>193</v>
      </c>
      <c r="BN4" s="373" t="s">
        <v>194</v>
      </c>
      <c r="BO4" s="373" t="s">
        <v>13</v>
      </c>
      <c r="BP4" s="387" t="s">
        <v>14</v>
      </c>
      <c r="BQ4" s="371" t="s">
        <v>189</v>
      </c>
      <c r="BR4" s="373" t="s">
        <v>191</v>
      </c>
      <c r="BS4" s="373" t="s">
        <v>192</v>
      </c>
      <c r="BT4" s="373" t="s">
        <v>193</v>
      </c>
      <c r="BU4" s="373" t="s">
        <v>194</v>
      </c>
      <c r="BV4" s="373" t="s">
        <v>13</v>
      </c>
      <c r="BW4" s="387" t="s">
        <v>14</v>
      </c>
      <c r="BX4" s="371" t="s">
        <v>189</v>
      </c>
      <c r="BY4" s="373" t="s">
        <v>191</v>
      </c>
      <c r="BZ4" s="373" t="s">
        <v>192</v>
      </c>
      <c r="CA4" s="373" t="s">
        <v>193</v>
      </c>
      <c r="CB4" s="373" t="s">
        <v>194</v>
      </c>
      <c r="CC4" s="373" t="s">
        <v>13</v>
      </c>
      <c r="CD4" s="387" t="s">
        <v>14</v>
      </c>
      <c r="CE4" s="371" t="s">
        <v>189</v>
      </c>
      <c r="CF4" s="373" t="s">
        <v>191</v>
      </c>
      <c r="CG4" s="373" t="s">
        <v>192</v>
      </c>
      <c r="CH4" s="373" t="s">
        <v>193</v>
      </c>
      <c r="CI4" s="373" t="s">
        <v>194</v>
      </c>
      <c r="CJ4" s="373" t="s">
        <v>13</v>
      </c>
      <c r="CK4" s="387" t="s">
        <v>14</v>
      </c>
      <c r="CL4" s="371" t="s">
        <v>189</v>
      </c>
      <c r="CM4" s="373" t="s">
        <v>191</v>
      </c>
      <c r="CN4" s="373" t="s">
        <v>192</v>
      </c>
      <c r="CO4" s="373" t="s">
        <v>193</v>
      </c>
      <c r="CP4" s="373" t="s">
        <v>194</v>
      </c>
      <c r="CQ4" s="373" t="s">
        <v>13</v>
      </c>
      <c r="CR4" s="387" t="s">
        <v>14</v>
      </c>
      <c r="CS4" s="371" t="s">
        <v>189</v>
      </c>
      <c r="CT4" s="373" t="s">
        <v>191</v>
      </c>
      <c r="CU4" s="373" t="s">
        <v>192</v>
      </c>
      <c r="CV4" s="373" t="s">
        <v>193</v>
      </c>
      <c r="CW4" s="373" t="s">
        <v>194</v>
      </c>
      <c r="CX4" s="373" t="s">
        <v>13</v>
      </c>
      <c r="CY4" s="387" t="s">
        <v>14</v>
      </c>
      <c r="CZ4" s="371" t="s">
        <v>189</v>
      </c>
      <c r="DA4" s="373" t="s">
        <v>191</v>
      </c>
      <c r="DB4" s="373" t="s">
        <v>192</v>
      </c>
      <c r="DC4" s="373" t="s">
        <v>193</v>
      </c>
      <c r="DD4" s="373" t="s">
        <v>194</v>
      </c>
      <c r="DE4" s="373" t="s">
        <v>13</v>
      </c>
      <c r="DF4" s="387" t="s">
        <v>14</v>
      </c>
      <c r="DG4" s="371" t="s">
        <v>189</v>
      </c>
      <c r="DH4" s="373" t="s">
        <v>191</v>
      </c>
      <c r="DI4" s="373" t="s">
        <v>192</v>
      </c>
      <c r="DJ4" s="373" t="s">
        <v>193</v>
      </c>
      <c r="DK4" s="373" t="s">
        <v>194</v>
      </c>
      <c r="DL4" s="373" t="s">
        <v>13</v>
      </c>
      <c r="DM4" s="387" t="s">
        <v>14</v>
      </c>
      <c r="DN4" s="371" t="s">
        <v>189</v>
      </c>
      <c r="DO4" s="373" t="s">
        <v>191</v>
      </c>
      <c r="DP4" s="373" t="s">
        <v>192</v>
      </c>
      <c r="DQ4" s="373" t="s">
        <v>193</v>
      </c>
      <c r="DR4" s="373" t="s">
        <v>194</v>
      </c>
      <c r="DS4" s="373" t="s">
        <v>13</v>
      </c>
      <c r="DT4" s="387" t="s">
        <v>14</v>
      </c>
      <c r="DU4" s="371" t="s">
        <v>189</v>
      </c>
      <c r="DV4" s="373" t="s">
        <v>191</v>
      </c>
      <c r="DW4" s="373" t="s">
        <v>192</v>
      </c>
      <c r="DX4" s="373" t="s">
        <v>193</v>
      </c>
      <c r="DY4" s="373" t="s">
        <v>194</v>
      </c>
      <c r="DZ4" s="373" t="s">
        <v>13</v>
      </c>
      <c r="EA4" s="387" t="s">
        <v>14</v>
      </c>
      <c r="EB4" s="371" t="s">
        <v>189</v>
      </c>
      <c r="EC4" s="373" t="s">
        <v>191</v>
      </c>
      <c r="ED4" s="373" t="s">
        <v>192</v>
      </c>
      <c r="EE4" s="373" t="s">
        <v>193</v>
      </c>
      <c r="EF4" s="373" t="s">
        <v>194</v>
      </c>
      <c r="EG4" s="373" t="s">
        <v>13</v>
      </c>
      <c r="EH4" s="387" t="s">
        <v>14</v>
      </c>
      <c r="EI4" s="371" t="s">
        <v>189</v>
      </c>
      <c r="EJ4" s="373" t="s">
        <v>191</v>
      </c>
      <c r="EK4" s="373" t="s">
        <v>192</v>
      </c>
      <c r="EL4" s="373" t="s">
        <v>193</v>
      </c>
      <c r="EM4" s="373" t="s">
        <v>194</v>
      </c>
      <c r="EN4" s="373" t="s">
        <v>13</v>
      </c>
      <c r="EO4" s="387" t="s">
        <v>14</v>
      </c>
      <c r="EP4" s="371" t="s">
        <v>189</v>
      </c>
      <c r="EQ4" s="373" t="s">
        <v>191</v>
      </c>
      <c r="ER4" s="373" t="s">
        <v>192</v>
      </c>
      <c r="ES4" s="373" t="s">
        <v>193</v>
      </c>
      <c r="ET4" s="373" t="s">
        <v>194</v>
      </c>
      <c r="EU4" s="373" t="s">
        <v>13</v>
      </c>
      <c r="EV4" s="387" t="s">
        <v>14</v>
      </c>
      <c r="EW4" s="371" t="s">
        <v>189</v>
      </c>
      <c r="EX4" s="373" t="s">
        <v>191</v>
      </c>
      <c r="EY4" s="373" t="s">
        <v>192</v>
      </c>
      <c r="EZ4" s="373" t="s">
        <v>193</v>
      </c>
      <c r="FA4" s="373" t="s">
        <v>194</v>
      </c>
      <c r="FB4" s="373" t="s">
        <v>13</v>
      </c>
      <c r="FC4" s="387" t="s">
        <v>14</v>
      </c>
      <c r="FD4" s="371" t="s">
        <v>189</v>
      </c>
      <c r="FE4" s="373" t="s">
        <v>191</v>
      </c>
      <c r="FF4" s="373" t="s">
        <v>192</v>
      </c>
      <c r="FG4" s="373" t="s">
        <v>193</v>
      </c>
      <c r="FH4" s="373" t="s">
        <v>194</v>
      </c>
      <c r="FI4" s="373" t="s">
        <v>13</v>
      </c>
      <c r="FJ4" s="387" t="s">
        <v>14</v>
      </c>
      <c r="FK4" s="371" t="s">
        <v>189</v>
      </c>
      <c r="FL4" s="373" t="s">
        <v>191</v>
      </c>
      <c r="FM4" s="373" t="s">
        <v>192</v>
      </c>
      <c r="FN4" s="373" t="s">
        <v>193</v>
      </c>
      <c r="FO4" s="373" t="s">
        <v>194</v>
      </c>
      <c r="FP4" s="373" t="s">
        <v>13</v>
      </c>
      <c r="FQ4" s="387" t="s">
        <v>14</v>
      </c>
      <c r="FR4" s="371" t="s">
        <v>189</v>
      </c>
      <c r="FS4" s="373" t="s">
        <v>191</v>
      </c>
      <c r="FT4" s="373" t="s">
        <v>192</v>
      </c>
      <c r="FU4" s="373" t="s">
        <v>193</v>
      </c>
      <c r="FV4" s="373" t="s">
        <v>194</v>
      </c>
      <c r="FW4" s="373" t="s">
        <v>13</v>
      </c>
      <c r="FX4" s="387" t="s">
        <v>14</v>
      </c>
      <c r="FY4" s="371" t="s">
        <v>189</v>
      </c>
      <c r="FZ4" s="373" t="s">
        <v>191</v>
      </c>
      <c r="GA4" s="373" t="s">
        <v>192</v>
      </c>
      <c r="GB4" s="373" t="s">
        <v>193</v>
      </c>
      <c r="GC4" s="373" t="s">
        <v>194</v>
      </c>
      <c r="GD4" s="373" t="s">
        <v>13</v>
      </c>
      <c r="GE4" s="387" t="s">
        <v>14</v>
      </c>
      <c r="GF4" s="371" t="s">
        <v>189</v>
      </c>
      <c r="GG4" s="373" t="s">
        <v>191</v>
      </c>
      <c r="GH4" s="373" t="s">
        <v>192</v>
      </c>
      <c r="GI4" s="373" t="s">
        <v>193</v>
      </c>
      <c r="GJ4" s="373" t="s">
        <v>194</v>
      </c>
      <c r="GK4" s="373" t="s">
        <v>13</v>
      </c>
      <c r="GL4" s="387" t="s">
        <v>14</v>
      </c>
      <c r="GM4" s="371" t="s">
        <v>189</v>
      </c>
      <c r="GN4" s="373" t="s">
        <v>191</v>
      </c>
      <c r="GO4" s="373" t="s">
        <v>192</v>
      </c>
      <c r="GP4" s="373" t="s">
        <v>193</v>
      </c>
      <c r="GQ4" s="373" t="s">
        <v>194</v>
      </c>
      <c r="GR4" s="373" t="s">
        <v>13</v>
      </c>
      <c r="GS4" s="387" t="s">
        <v>14</v>
      </c>
      <c r="GT4" s="371" t="s">
        <v>189</v>
      </c>
      <c r="GU4" s="373" t="s">
        <v>191</v>
      </c>
      <c r="GV4" s="373" t="s">
        <v>192</v>
      </c>
      <c r="GW4" s="373" t="s">
        <v>193</v>
      </c>
      <c r="GX4" s="373" t="s">
        <v>194</v>
      </c>
      <c r="GY4" s="373" t="s">
        <v>13</v>
      </c>
      <c r="GZ4" s="387" t="s">
        <v>14</v>
      </c>
      <c r="HA4" s="371" t="s">
        <v>189</v>
      </c>
      <c r="HB4" s="373" t="s">
        <v>191</v>
      </c>
      <c r="HC4" s="373" t="s">
        <v>192</v>
      </c>
      <c r="HD4" s="373" t="s">
        <v>193</v>
      </c>
      <c r="HE4" s="373" t="s">
        <v>194</v>
      </c>
      <c r="HF4" s="373" t="s">
        <v>13</v>
      </c>
      <c r="HG4" s="387" t="s">
        <v>14</v>
      </c>
      <c r="HH4" s="371" t="s">
        <v>189</v>
      </c>
      <c r="HI4" s="373" t="s">
        <v>191</v>
      </c>
      <c r="HJ4" s="373" t="s">
        <v>192</v>
      </c>
      <c r="HK4" s="373" t="s">
        <v>193</v>
      </c>
      <c r="HL4" s="373" t="s">
        <v>194</v>
      </c>
      <c r="HM4" s="373" t="s">
        <v>13</v>
      </c>
      <c r="HN4" s="387" t="s">
        <v>14</v>
      </c>
    </row>
    <row r="5" spans="1:224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O5" s="371"/>
      <c r="AP5" s="373"/>
      <c r="AQ5" s="373"/>
      <c r="AR5" s="373"/>
      <c r="AS5" s="373"/>
      <c r="AT5" s="373"/>
      <c r="AU5" s="387"/>
      <c r="AV5" s="371"/>
      <c r="AW5" s="373"/>
      <c r="AX5" s="373"/>
      <c r="AY5" s="373"/>
      <c r="AZ5" s="373"/>
      <c r="BA5" s="373"/>
      <c r="BB5" s="387"/>
      <c r="BC5" s="371"/>
      <c r="BD5" s="373"/>
      <c r="BE5" s="373"/>
      <c r="BF5" s="373"/>
      <c r="BG5" s="373"/>
      <c r="BH5" s="373"/>
      <c r="BI5" s="387"/>
      <c r="BJ5" s="371"/>
      <c r="BK5" s="373"/>
      <c r="BL5" s="373"/>
      <c r="BM5" s="373"/>
      <c r="BN5" s="373"/>
      <c r="BO5" s="373"/>
      <c r="BP5" s="387"/>
      <c r="BQ5" s="371"/>
      <c r="BR5" s="373"/>
      <c r="BS5" s="373"/>
      <c r="BT5" s="373"/>
      <c r="BU5" s="373"/>
      <c r="BV5" s="373"/>
      <c r="BW5" s="387"/>
      <c r="BX5" s="371"/>
      <c r="BY5" s="373"/>
      <c r="BZ5" s="373"/>
      <c r="CA5" s="373"/>
      <c r="CB5" s="373"/>
      <c r="CC5" s="373"/>
      <c r="CD5" s="387"/>
      <c r="CE5" s="371"/>
      <c r="CF5" s="373"/>
      <c r="CG5" s="373"/>
      <c r="CH5" s="373"/>
      <c r="CI5" s="373"/>
      <c r="CJ5" s="373"/>
      <c r="CK5" s="387"/>
      <c r="CL5" s="371"/>
      <c r="CM5" s="373"/>
      <c r="CN5" s="373"/>
      <c r="CO5" s="373"/>
      <c r="CP5" s="373"/>
      <c r="CQ5" s="373"/>
      <c r="CR5" s="387"/>
      <c r="CS5" s="371"/>
      <c r="CT5" s="373"/>
      <c r="CU5" s="373"/>
      <c r="CV5" s="373"/>
      <c r="CW5" s="373"/>
      <c r="CX5" s="373"/>
      <c r="CY5" s="387"/>
      <c r="CZ5" s="371"/>
      <c r="DA5" s="373"/>
      <c r="DB5" s="373"/>
      <c r="DC5" s="373"/>
      <c r="DD5" s="373"/>
      <c r="DE5" s="373"/>
      <c r="DF5" s="387"/>
      <c r="DG5" s="371"/>
      <c r="DH5" s="373"/>
      <c r="DI5" s="373"/>
      <c r="DJ5" s="373"/>
      <c r="DK5" s="373"/>
      <c r="DL5" s="373"/>
      <c r="DM5" s="387"/>
      <c r="DN5" s="371"/>
      <c r="DO5" s="373"/>
      <c r="DP5" s="373"/>
      <c r="DQ5" s="373"/>
      <c r="DR5" s="373"/>
      <c r="DS5" s="373"/>
      <c r="DT5" s="387"/>
      <c r="DU5" s="371"/>
      <c r="DV5" s="373"/>
      <c r="DW5" s="373"/>
      <c r="DX5" s="373"/>
      <c r="DY5" s="373"/>
      <c r="DZ5" s="373"/>
      <c r="EA5" s="387"/>
      <c r="EB5" s="371"/>
      <c r="EC5" s="373"/>
      <c r="ED5" s="373"/>
      <c r="EE5" s="373"/>
      <c r="EF5" s="373"/>
      <c r="EG5" s="373"/>
      <c r="EH5" s="387"/>
      <c r="EI5" s="371"/>
      <c r="EJ5" s="373"/>
      <c r="EK5" s="373"/>
      <c r="EL5" s="373"/>
      <c r="EM5" s="373"/>
      <c r="EN5" s="373"/>
      <c r="EO5" s="387"/>
      <c r="EP5" s="371"/>
      <c r="EQ5" s="373"/>
      <c r="ER5" s="373"/>
      <c r="ES5" s="373"/>
      <c r="ET5" s="373"/>
      <c r="EU5" s="373"/>
      <c r="EV5" s="387"/>
      <c r="EW5" s="371"/>
      <c r="EX5" s="373"/>
      <c r="EY5" s="373"/>
      <c r="EZ5" s="373"/>
      <c r="FA5" s="373"/>
      <c r="FB5" s="373"/>
      <c r="FC5" s="387"/>
      <c r="FD5" s="371"/>
      <c r="FE5" s="373"/>
      <c r="FF5" s="373"/>
      <c r="FG5" s="373"/>
      <c r="FH5" s="373"/>
      <c r="FI5" s="373"/>
      <c r="FJ5" s="387"/>
      <c r="FK5" s="371"/>
      <c r="FL5" s="373"/>
      <c r="FM5" s="373"/>
      <c r="FN5" s="373"/>
      <c r="FO5" s="373"/>
      <c r="FP5" s="373"/>
      <c r="FQ5" s="387"/>
      <c r="FR5" s="371"/>
      <c r="FS5" s="373"/>
      <c r="FT5" s="373"/>
      <c r="FU5" s="373"/>
      <c r="FV5" s="373"/>
      <c r="FW5" s="373"/>
      <c r="FX5" s="387"/>
      <c r="FY5" s="371"/>
      <c r="FZ5" s="373"/>
      <c r="GA5" s="373"/>
      <c r="GB5" s="373"/>
      <c r="GC5" s="373"/>
      <c r="GD5" s="373"/>
      <c r="GE5" s="387"/>
      <c r="GF5" s="371"/>
      <c r="GG5" s="373"/>
      <c r="GH5" s="373"/>
      <c r="GI5" s="373"/>
      <c r="GJ5" s="373"/>
      <c r="GK5" s="373"/>
      <c r="GL5" s="387"/>
      <c r="GM5" s="371"/>
      <c r="GN5" s="373"/>
      <c r="GO5" s="373"/>
      <c r="GP5" s="373"/>
      <c r="GQ5" s="373"/>
      <c r="GR5" s="373"/>
      <c r="GS5" s="387"/>
      <c r="GT5" s="371"/>
      <c r="GU5" s="373"/>
      <c r="GV5" s="373"/>
      <c r="GW5" s="373"/>
      <c r="GX5" s="373"/>
      <c r="GY5" s="373"/>
      <c r="GZ5" s="387"/>
      <c r="HA5" s="371"/>
      <c r="HB5" s="373"/>
      <c r="HC5" s="373"/>
      <c r="HD5" s="373"/>
      <c r="HE5" s="373"/>
      <c r="HF5" s="373"/>
      <c r="HG5" s="387"/>
      <c r="HH5" s="371"/>
      <c r="HI5" s="373"/>
      <c r="HJ5" s="373"/>
      <c r="HK5" s="373"/>
      <c r="HL5" s="373"/>
      <c r="HM5" s="373"/>
      <c r="HN5" s="387"/>
    </row>
    <row r="6" spans="1:224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O6" s="372"/>
      <c r="AP6" s="374"/>
      <c r="AQ6" s="374"/>
      <c r="AR6" s="374"/>
      <c r="AS6" s="374"/>
      <c r="AT6" s="374"/>
      <c r="AU6" s="388"/>
      <c r="AV6" s="372"/>
      <c r="AW6" s="374"/>
      <c r="AX6" s="374"/>
      <c r="AY6" s="374"/>
      <c r="AZ6" s="374"/>
      <c r="BA6" s="374"/>
      <c r="BB6" s="388"/>
      <c r="BC6" s="372"/>
      <c r="BD6" s="374"/>
      <c r="BE6" s="374"/>
      <c r="BF6" s="374"/>
      <c r="BG6" s="374"/>
      <c r="BH6" s="374"/>
      <c r="BI6" s="388"/>
      <c r="BJ6" s="372"/>
      <c r="BK6" s="374"/>
      <c r="BL6" s="374"/>
      <c r="BM6" s="374"/>
      <c r="BN6" s="374"/>
      <c r="BO6" s="374"/>
      <c r="BP6" s="388"/>
      <c r="BQ6" s="372"/>
      <c r="BR6" s="374"/>
      <c r="BS6" s="374"/>
      <c r="BT6" s="374"/>
      <c r="BU6" s="374"/>
      <c r="BV6" s="374"/>
      <c r="BW6" s="388"/>
      <c r="BX6" s="372"/>
      <c r="BY6" s="374"/>
      <c r="BZ6" s="374"/>
      <c r="CA6" s="374"/>
      <c r="CB6" s="374"/>
      <c r="CC6" s="374"/>
      <c r="CD6" s="388"/>
      <c r="CE6" s="372"/>
      <c r="CF6" s="374"/>
      <c r="CG6" s="374"/>
      <c r="CH6" s="374"/>
      <c r="CI6" s="374"/>
      <c r="CJ6" s="374"/>
      <c r="CK6" s="388"/>
      <c r="CL6" s="372"/>
      <c r="CM6" s="374"/>
      <c r="CN6" s="374"/>
      <c r="CO6" s="374"/>
      <c r="CP6" s="374"/>
      <c r="CQ6" s="374"/>
      <c r="CR6" s="388"/>
      <c r="CS6" s="372"/>
      <c r="CT6" s="374"/>
      <c r="CU6" s="374"/>
      <c r="CV6" s="374"/>
      <c r="CW6" s="374"/>
      <c r="CX6" s="374"/>
      <c r="CY6" s="388"/>
      <c r="CZ6" s="372"/>
      <c r="DA6" s="374"/>
      <c r="DB6" s="374"/>
      <c r="DC6" s="374"/>
      <c r="DD6" s="374"/>
      <c r="DE6" s="374"/>
      <c r="DF6" s="388"/>
      <c r="DG6" s="372"/>
      <c r="DH6" s="374"/>
      <c r="DI6" s="374"/>
      <c r="DJ6" s="374"/>
      <c r="DK6" s="374"/>
      <c r="DL6" s="374"/>
      <c r="DM6" s="388"/>
      <c r="DN6" s="372"/>
      <c r="DO6" s="374"/>
      <c r="DP6" s="374"/>
      <c r="DQ6" s="374"/>
      <c r="DR6" s="374"/>
      <c r="DS6" s="374"/>
      <c r="DT6" s="388"/>
      <c r="DU6" s="372"/>
      <c r="DV6" s="374"/>
      <c r="DW6" s="374"/>
      <c r="DX6" s="374"/>
      <c r="DY6" s="374"/>
      <c r="DZ6" s="374"/>
      <c r="EA6" s="388"/>
      <c r="EB6" s="372"/>
      <c r="EC6" s="374"/>
      <c r="ED6" s="374"/>
      <c r="EE6" s="374"/>
      <c r="EF6" s="374"/>
      <c r="EG6" s="374"/>
      <c r="EH6" s="388"/>
      <c r="EI6" s="372"/>
      <c r="EJ6" s="374"/>
      <c r="EK6" s="374"/>
      <c r="EL6" s="374"/>
      <c r="EM6" s="374"/>
      <c r="EN6" s="374"/>
      <c r="EO6" s="388"/>
      <c r="EP6" s="372"/>
      <c r="EQ6" s="374"/>
      <c r="ER6" s="374"/>
      <c r="ES6" s="374"/>
      <c r="ET6" s="374"/>
      <c r="EU6" s="374"/>
      <c r="EV6" s="388"/>
      <c r="EW6" s="372"/>
      <c r="EX6" s="374"/>
      <c r="EY6" s="374"/>
      <c r="EZ6" s="374"/>
      <c r="FA6" s="374"/>
      <c r="FB6" s="374"/>
      <c r="FC6" s="388"/>
      <c r="FD6" s="372"/>
      <c r="FE6" s="374"/>
      <c r="FF6" s="374"/>
      <c r="FG6" s="374"/>
      <c r="FH6" s="374"/>
      <c r="FI6" s="374"/>
      <c r="FJ6" s="388"/>
      <c r="FK6" s="372"/>
      <c r="FL6" s="374"/>
      <c r="FM6" s="374"/>
      <c r="FN6" s="374"/>
      <c r="FO6" s="374"/>
      <c r="FP6" s="374"/>
      <c r="FQ6" s="388"/>
      <c r="FR6" s="372"/>
      <c r="FS6" s="374"/>
      <c r="FT6" s="374"/>
      <c r="FU6" s="374"/>
      <c r="FV6" s="374"/>
      <c r="FW6" s="374"/>
      <c r="FX6" s="388"/>
      <c r="FY6" s="372"/>
      <c r="FZ6" s="374"/>
      <c r="GA6" s="374"/>
      <c r="GB6" s="374"/>
      <c r="GC6" s="374"/>
      <c r="GD6" s="374"/>
      <c r="GE6" s="388"/>
      <c r="GF6" s="372"/>
      <c r="GG6" s="374"/>
      <c r="GH6" s="374"/>
      <c r="GI6" s="374"/>
      <c r="GJ6" s="374"/>
      <c r="GK6" s="374"/>
      <c r="GL6" s="388"/>
      <c r="GM6" s="372"/>
      <c r="GN6" s="374"/>
      <c r="GO6" s="374"/>
      <c r="GP6" s="374"/>
      <c r="GQ6" s="374"/>
      <c r="GR6" s="374"/>
      <c r="GS6" s="388"/>
      <c r="GT6" s="372"/>
      <c r="GU6" s="374"/>
      <c r="GV6" s="374"/>
      <c r="GW6" s="374"/>
      <c r="GX6" s="374"/>
      <c r="GY6" s="374"/>
      <c r="GZ6" s="388"/>
      <c r="HA6" s="372"/>
      <c r="HB6" s="374"/>
      <c r="HC6" s="374"/>
      <c r="HD6" s="374"/>
      <c r="HE6" s="374"/>
      <c r="HF6" s="374"/>
      <c r="HG6" s="388"/>
      <c r="HH6" s="372"/>
      <c r="HI6" s="374"/>
      <c r="HJ6" s="374"/>
      <c r="HK6" s="374"/>
      <c r="HL6" s="374"/>
      <c r="HM6" s="374"/>
      <c r="HN6" s="388"/>
    </row>
    <row r="7" spans="1:224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J7" s="80">
        <v>275</v>
      </c>
      <c r="AN7" s="67">
        <f>MATCH("SUBTOTAL SALIDA DE ALMACEN",15:15,0)-1</f>
        <v>33</v>
      </c>
      <c r="AO7" s="1"/>
      <c r="AP7" s="1"/>
      <c r="AQ7" s="1"/>
      <c r="AR7" s="1"/>
      <c r="AS7" s="1">
        <f>IFERROR(VLOOKUP(AO1,$B$16:$AI$25,MATCH("SUBTOTAL SALIDA DE ALMACEN",15:15,0)-1,FALSE),0)</f>
        <v>0</v>
      </c>
      <c r="AT7" s="1"/>
      <c r="AU7" s="1"/>
      <c r="AV7" s="1"/>
      <c r="AW7" s="1"/>
      <c r="AX7" s="1"/>
      <c r="AY7" s="1"/>
      <c r="AZ7" s="1">
        <f>IFERROR(VLOOKUP(AV1,$B$16:$AI$25,MATCH("SUBTOTAL SALIDA DE ALMACEN",15:15,0)-1,FALSE),0)</f>
        <v>0</v>
      </c>
      <c r="BA7" s="1"/>
      <c r="BB7" s="1"/>
      <c r="BC7" s="1"/>
      <c r="BD7" s="1"/>
      <c r="BE7" s="1"/>
      <c r="BF7" s="1"/>
      <c r="BG7" s="1">
        <f>IFERROR(VLOOKUP(BC1,$B$16:$AI$25,MATCH("SUBTOTAL SALIDA DE ALMACEN",15:15,0)-1,FALSE),0)</f>
        <v>0</v>
      </c>
      <c r="BH7" s="1"/>
      <c r="BI7" s="1"/>
      <c r="BJ7" s="1"/>
      <c r="BK7" s="1"/>
      <c r="BL7" s="1"/>
      <c r="BM7" s="1"/>
      <c r="BN7" s="1">
        <f>IFERROR(VLOOKUP(BJ1,$B$16:$AI$25,MATCH("SUBTOTAL SALIDA DE ALMACEN",15:15,0)-1,FALSE),0)</f>
        <v>0</v>
      </c>
      <c r="BO7" s="1"/>
      <c r="BP7" s="1"/>
      <c r="BQ7" s="1"/>
      <c r="BR7" s="1"/>
      <c r="BS7" s="1"/>
      <c r="BT7" s="1"/>
      <c r="BU7" s="1">
        <f>IFERROR(VLOOKUP(BQ1,$B$16:$AI$25,MATCH("SUBTOTAL SALIDA DE ALMACEN",15:15,0)-1,FALSE),0)</f>
        <v>0</v>
      </c>
      <c r="BV7" s="1"/>
      <c r="BW7" s="1"/>
      <c r="BX7" s="1"/>
      <c r="BY7" s="1"/>
      <c r="BZ7" s="1"/>
      <c r="CA7" s="1"/>
      <c r="CB7" s="1">
        <f>IFERROR(VLOOKUP(BX1,$B$16:$AI$25,MATCH("SUBTOTAL SALIDA DE ALMACEN",15:15,0)-1,FALSE),0)</f>
        <v>0</v>
      </c>
      <c r="CC7" s="1"/>
      <c r="CD7" s="1"/>
      <c r="CE7" s="1"/>
      <c r="CF7" s="1"/>
      <c r="CG7" s="1"/>
      <c r="CH7" s="1"/>
      <c r="CI7" s="1">
        <f>IFERROR(VLOOKUP(CE1,$B$16:$AI$25,MATCH("SUBTOTAL SALIDA DE ALMACEN",15:15,0)-1,FALSE),0)</f>
        <v>0</v>
      </c>
      <c r="CJ7" s="1"/>
      <c r="CK7" s="1"/>
      <c r="CL7" s="1"/>
      <c r="CM7" s="1"/>
      <c r="CN7" s="1"/>
      <c r="CO7" s="1"/>
      <c r="CP7" s="1">
        <f>IFERROR(VLOOKUP(CL1,$B$16:$AI$25,MATCH("SUBTOTAL SALIDA DE ALMACEN",15:15,0)-1,FALSE),0)</f>
        <v>0</v>
      </c>
      <c r="CQ7" s="1"/>
      <c r="CR7" s="1"/>
      <c r="CS7" s="1"/>
      <c r="CT7" s="1"/>
      <c r="CU7" s="1"/>
      <c r="CV7" s="1"/>
      <c r="CW7" s="1">
        <f>IFERROR(VLOOKUP(CS1,$B$16:$AI$25,MATCH("SUBTOTAL SALIDA DE ALMACEN",15:15,0)-1,FALSE),0)</f>
        <v>0</v>
      </c>
      <c r="CX7" s="1"/>
      <c r="CY7" s="1"/>
      <c r="CZ7" s="1"/>
      <c r="DA7" s="1"/>
      <c r="DB7" s="1"/>
      <c r="DC7" s="1"/>
      <c r="DD7" s="1">
        <f>IFERROR(VLOOKUP(CZ1,$B$16:$AI$25,MATCH("SUBTOTAL SALIDA DE ALMACEN",15:15,0)-1,FALSE),0)</f>
        <v>0</v>
      </c>
      <c r="DE7" s="1"/>
      <c r="DF7" s="1"/>
      <c r="DG7" s="1"/>
      <c r="DH7" s="1"/>
      <c r="DI7" s="1"/>
      <c r="DJ7" s="1"/>
      <c r="DK7" s="1">
        <f>IFERROR(VLOOKUP(DG1,$B$16:$AI$25,MATCH("SUBTOTAL SALIDA DE ALMACEN",15:15,0)-1,FALSE),0)</f>
        <v>0</v>
      </c>
      <c r="DL7" s="1"/>
      <c r="DM7" s="1"/>
      <c r="DN7" s="1"/>
      <c r="DO7" s="1"/>
      <c r="DP7" s="1"/>
      <c r="DQ7" s="1"/>
      <c r="DR7" s="1">
        <f>IFERROR(VLOOKUP(DN1,$B$16:$AI$25,MATCH("SUBTOTAL SALIDA DE ALMACEN",15:15,0)-1,FALSE),0)</f>
        <v>0</v>
      </c>
      <c r="DS7" s="1"/>
      <c r="DT7" s="1"/>
      <c r="DU7" s="1"/>
      <c r="DV7" s="1"/>
      <c r="DW7" s="1"/>
      <c r="DX7" s="1"/>
      <c r="DY7" s="1">
        <f>IFERROR(VLOOKUP(DU1,$B$16:$AI$25,MATCH("SUBTOTAL SALIDA DE ALMACEN",15:15,0)-1,FALSE),0)</f>
        <v>0</v>
      </c>
      <c r="DZ7" s="1"/>
      <c r="EA7" s="1"/>
      <c r="EB7" s="1"/>
      <c r="EC7" s="1"/>
      <c r="ED7" s="1"/>
      <c r="EE7" s="1"/>
      <c r="EF7" s="1">
        <f>IFERROR(VLOOKUP(EB1,$B$16:$AI$25,MATCH("SUBTOTAL SALIDA DE ALMACEN",15:15,0)-1,FALSE),0)</f>
        <v>0</v>
      </c>
      <c r="EG7" s="1"/>
      <c r="EH7" s="1"/>
      <c r="EI7" s="1"/>
      <c r="EJ7" s="1"/>
      <c r="EK7" s="1"/>
      <c r="EL7" s="1"/>
      <c r="EM7" s="1">
        <f>IFERROR(VLOOKUP(EI1,$B$16:$AI$25,MATCH("SUBTOTAL SALIDA DE ALMACEN",15:15,0)-1,FALSE),0)</f>
        <v>0</v>
      </c>
      <c r="EN7" s="1"/>
      <c r="EO7" s="1"/>
      <c r="EP7" s="1"/>
      <c r="EQ7" s="1"/>
      <c r="ER7" s="1"/>
      <c r="ES7" s="1"/>
      <c r="ET7" s="1">
        <f>IFERROR(VLOOKUP(EP1,$B$16:$AI$25,MATCH("SUBTOTAL SALIDA DE ALMACEN",15:15,0)-1,FALSE),0)</f>
        <v>0</v>
      </c>
      <c r="EU7" s="1"/>
      <c r="EV7" s="1"/>
      <c r="EW7" s="1"/>
      <c r="EX7" s="1"/>
      <c r="EY7" s="1"/>
      <c r="EZ7" s="1"/>
      <c r="FA7" s="1">
        <f>IFERROR(VLOOKUP(EW1,$B$16:$AI$25,MATCH("SUBTOTAL SALIDA DE ALMACEN",15:15,0)-1,FALSE),0)</f>
        <v>0</v>
      </c>
      <c r="FB7" s="1"/>
      <c r="FC7" s="1"/>
      <c r="FD7" s="1"/>
      <c r="FE7" s="1"/>
      <c r="FF7" s="1"/>
      <c r="FG7" s="1"/>
      <c r="FH7" s="1">
        <f>IFERROR(VLOOKUP(FD1,$B$16:$AI$25,MATCH("SUBTOTAL SALIDA DE ALMACEN",15:15,0)-1,FALSE),0)</f>
        <v>0</v>
      </c>
      <c r="FI7" s="1"/>
      <c r="FJ7" s="1"/>
      <c r="FK7" s="1"/>
      <c r="FL7" s="1"/>
      <c r="FM7" s="1"/>
      <c r="FN7" s="1"/>
      <c r="FO7" s="1">
        <f>IFERROR(VLOOKUP(FK1,$B$16:$AI$25,MATCH("SUBTOTAL SALIDA DE ALMACEN",15:15,0)-1,FALSE),0)</f>
        <v>0</v>
      </c>
      <c r="FP7" s="1"/>
      <c r="FQ7" s="1"/>
      <c r="FR7" s="1"/>
      <c r="FS7" s="1"/>
      <c r="FT7" s="1"/>
      <c r="FU7" s="1"/>
      <c r="FV7" s="1">
        <f>IFERROR(VLOOKUP(FR1,$B$16:$AI$25,MATCH("SUBTOTAL SALIDA DE ALMACEN",15:15,0)-1,FALSE),0)</f>
        <v>0</v>
      </c>
      <c r="FW7" s="1"/>
      <c r="FX7" s="1"/>
      <c r="FY7" s="1"/>
      <c r="FZ7" s="1"/>
      <c r="GA7" s="1"/>
      <c r="GB7" s="1"/>
      <c r="GC7" s="1">
        <f>IFERROR(VLOOKUP(FY1,$B$16:$AI$25,MATCH("SUBTOTAL SALIDA DE ALMACEN",15:15,0)-1,FALSE),0)</f>
        <v>0</v>
      </c>
      <c r="GD7" s="1"/>
      <c r="GE7" s="1"/>
      <c r="GF7" s="1"/>
      <c r="GG7" s="1"/>
      <c r="GH7" s="1"/>
      <c r="GI7" s="1"/>
      <c r="GJ7" s="1">
        <f>IFERROR(VLOOKUP(GF1,$B$16:$AI$25,MATCH("SUBTOTAL SALIDA DE ALMACEN",15:15,0)-1,FALSE),0)</f>
        <v>0</v>
      </c>
      <c r="GK7" s="1"/>
      <c r="GL7" s="1"/>
      <c r="GM7" s="1"/>
      <c r="GN7" s="1"/>
      <c r="GO7" s="1"/>
      <c r="GP7" s="1"/>
      <c r="GQ7" s="1">
        <f>IFERROR(VLOOKUP(GM1,$B$16:$AI$25,MATCH("SUBTOTAL SALIDA DE ALMACEN",15:15,0)-1,FALSE),0)</f>
        <v>0</v>
      </c>
      <c r="GR7" s="1"/>
      <c r="GS7" s="1"/>
      <c r="GT7" s="1"/>
      <c r="GU7" s="1"/>
      <c r="GV7" s="1"/>
      <c r="GW7" s="1"/>
      <c r="GX7" s="1">
        <f>IFERROR(VLOOKUP(GT1,$B$16:$AI$25,MATCH("SUBTOTAL SALIDA DE ALMACEN",15:15,0)-1,FALSE),0)</f>
        <v>0</v>
      </c>
      <c r="GY7" s="1"/>
      <c r="GZ7" s="1"/>
      <c r="HA7" s="1"/>
      <c r="HB7" s="1"/>
      <c r="HC7" s="1"/>
      <c r="HD7" s="1"/>
      <c r="HE7" s="1">
        <f>IFERROR(VLOOKUP(HA1,$B$16:$AI$25,MATCH("SUBTOTAL SALIDA DE ALMACEN",15:15,0)-1,FALSE),0)</f>
        <v>0</v>
      </c>
      <c r="HF7" s="1"/>
      <c r="HG7" s="1"/>
      <c r="HH7" s="1"/>
      <c r="HI7" s="1"/>
      <c r="HJ7" s="1"/>
      <c r="HK7" s="1"/>
      <c r="HL7" s="1">
        <f>IFERROR(VLOOKUP(HH1,$B$16:$AI$25,MATCH("SUBTOTAL SALIDA DE ALMACEN",15:15,0)-1,FALSE),0)</f>
        <v>0</v>
      </c>
      <c r="HM7" s="1"/>
      <c r="HN7" s="1"/>
    </row>
    <row r="8" spans="1:224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O8" s="1"/>
      <c r="AP8" s="1"/>
      <c r="AQ8" s="1"/>
      <c r="AR8" s="1"/>
      <c r="AS8" s="1" t="s">
        <v>224</v>
      </c>
      <c r="AT8" s="1"/>
      <c r="AU8" s="1"/>
      <c r="AV8" s="1"/>
      <c r="AW8" s="1"/>
      <c r="AX8" s="1"/>
      <c r="AY8" s="1"/>
      <c r="AZ8" s="1" t="s">
        <v>224</v>
      </c>
      <c r="BA8" s="1"/>
      <c r="BB8" s="1"/>
      <c r="BC8" s="1"/>
      <c r="BD8" s="1"/>
      <c r="BE8" s="1"/>
      <c r="BF8" s="1"/>
      <c r="BG8" s="1" t="s">
        <v>224</v>
      </c>
      <c r="BH8" s="1"/>
      <c r="BI8" s="1"/>
      <c r="BJ8" s="1"/>
      <c r="BK8" s="1"/>
      <c r="BL8" s="1"/>
      <c r="BM8" s="1"/>
      <c r="BN8" s="1" t="s">
        <v>224</v>
      </c>
      <c r="BO8" s="1"/>
      <c r="BP8" s="1"/>
      <c r="BQ8" s="1"/>
      <c r="BR8" s="1"/>
      <c r="BS8" s="1"/>
      <c r="BT8" s="1"/>
      <c r="BU8" s="1" t="s">
        <v>224</v>
      </c>
      <c r="BV8" s="1"/>
      <c r="BW8" s="1"/>
      <c r="BX8" s="1"/>
      <c r="BY8" s="1"/>
      <c r="BZ8" s="1"/>
      <c r="CA8" s="1"/>
      <c r="CB8" s="1" t="s">
        <v>224</v>
      </c>
      <c r="CC8" s="1"/>
      <c r="CD8" s="1"/>
      <c r="CE8" s="1"/>
      <c r="CF8" s="1"/>
      <c r="CG8" s="1"/>
      <c r="CH8" s="1"/>
      <c r="CI8" s="1" t="s">
        <v>224</v>
      </c>
      <c r="CJ8" s="1"/>
      <c r="CK8" s="1"/>
      <c r="CL8" s="1"/>
      <c r="CM8" s="1"/>
      <c r="CN8" s="1"/>
      <c r="CO8" s="1"/>
      <c r="CP8" s="1" t="s">
        <v>224</v>
      </c>
      <c r="CQ8" s="1"/>
      <c r="CR8" s="1"/>
      <c r="CS8" s="1"/>
      <c r="CT8" s="1"/>
      <c r="CU8" s="1"/>
      <c r="CV8" s="1"/>
      <c r="CW8" s="1" t="s">
        <v>224</v>
      </c>
      <c r="CX8" s="1"/>
      <c r="CY8" s="1"/>
      <c r="CZ8" s="1"/>
      <c r="DA8" s="1"/>
      <c r="DB8" s="1"/>
      <c r="DC8" s="1"/>
      <c r="DD8" s="1" t="s">
        <v>224</v>
      </c>
      <c r="DE8" s="1"/>
      <c r="DF8" s="1"/>
      <c r="DG8" s="1"/>
      <c r="DH8" s="1"/>
      <c r="DI8" s="1"/>
      <c r="DJ8" s="1"/>
      <c r="DK8" s="1" t="s">
        <v>224</v>
      </c>
      <c r="DL8" s="1"/>
      <c r="DM8" s="1"/>
      <c r="DN8" s="1"/>
      <c r="DO8" s="1"/>
      <c r="DP8" s="1"/>
      <c r="DQ8" s="1"/>
      <c r="DR8" s="1" t="s">
        <v>224</v>
      </c>
      <c r="DS8" s="1"/>
      <c r="DT8" s="1"/>
      <c r="DU8" s="1"/>
      <c r="DV8" s="1"/>
      <c r="DW8" s="1"/>
      <c r="DX8" s="1"/>
      <c r="DY8" s="1" t="s">
        <v>224</v>
      </c>
      <c r="DZ8" s="1"/>
      <c r="EA8" s="1"/>
      <c r="EB8" s="1"/>
      <c r="EC8" s="1"/>
      <c r="ED8" s="1"/>
      <c r="EE8" s="1"/>
      <c r="EF8" s="1" t="s">
        <v>224</v>
      </c>
      <c r="EG8" s="1"/>
      <c r="EH8" s="1"/>
      <c r="EI8" s="1"/>
      <c r="EJ8" s="1"/>
      <c r="EK8" s="1"/>
      <c r="EL8" s="1"/>
      <c r="EM8" s="1" t="s">
        <v>224</v>
      </c>
      <c r="EN8" s="1"/>
      <c r="EO8" s="1"/>
      <c r="EP8" s="1"/>
      <c r="EQ8" s="1"/>
      <c r="ER8" s="1"/>
      <c r="ES8" s="1"/>
      <c r="ET8" s="1" t="s">
        <v>224</v>
      </c>
      <c r="EU8" s="1"/>
      <c r="EV8" s="1"/>
      <c r="EW8" s="1"/>
      <c r="EX8" s="1"/>
      <c r="EY8" s="1"/>
      <c r="EZ8" s="1"/>
      <c r="FA8" s="1" t="s">
        <v>224</v>
      </c>
      <c r="FB8" s="1"/>
      <c r="FC8" s="1"/>
      <c r="FD8" s="1"/>
      <c r="FE8" s="1"/>
      <c r="FF8" s="1"/>
      <c r="FG8" s="1"/>
      <c r="FH8" s="1" t="s">
        <v>224</v>
      </c>
      <c r="FI8" s="1"/>
      <c r="FJ8" s="1"/>
      <c r="FK8" s="1"/>
      <c r="FL8" s="1"/>
      <c r="FM8" s="1"/>
      <c r="FN8" s="1"/>
      <c r="FO8" s="1" t="s">
        <v>224</v>
      </c>
      <c r="FP8" s="1"/>
      <c r="FQ8" s="1"/>
      <c r="FR8" s="1"/>
      <c r="FS8" s="1"/>
      <c r="FT8" s="1"/>
      <c r="FU8" s="1"/>
      <c r="FV8" s="1" t="s">
        <v>224</v>
      </c>
      <c r="FW8" s="1"/>
      <c r="FX8" s="1"/>
      <c r="FY8" s="1"/>
      <c r="FZ8" s="1"/>
      <c r="GA8" s="1"/>
      <c r="GB8" s="1"/>
      <c r="GC8" s="1" t="s">
        <v>224</v>
      </c>
      <c r="GD8" s="1"/>
      <c r="GE8" s="1"/>
      <c r="GF8" s="1"/>
      <c r="GG8" s="1"/>
      <c r="GH8" s="1"/>
      <c r="GI8" s="1"/>
      <c r="GJ8" s="1" t="s">
        <v>224</v>
      </c>
      <c r="GK8" s="1"/>
      <c r="GL8" s="1"/>
      <c r="GM8" s="1"/>
      <c r="GN8" s="1"/>
      <c r="GO8" s="1"/>
      <c r="GP8" s="1"/>
      <c r="GQ8" s="1" t="s">
        <v>224</v>
      </c>
      <c r="GR8" s="1"/>
      <c r="GS8" s="1"/>
      <c r="GT8" s="1"/>
      <c r="GU8" s="1"/>
      <c r="GV8" s="1"/>
      <c r="GW8" s="1"/>
      <c r="GX8" s="1" t="s">
        <v>224</v>
      </c>
      <c r="GY8" s="1"/>
      <c r="GZ8" s="1"/>
      <c r="HA8" s="1"/>
      <c r="HB8" s="1"/>
      <c r="HC8" s="1"/>
      <c r="HD8" s="1"/>
      <c r="HE8" s="1" t="s">
        <v>224</v>
      </c>
      <c r="HF8" s="1"/>
      <c r="HG8" s="1"/>
      <c r="HH8" s="1"/>
      <c r="HI8" s="1"/>
      <c r="HJ8" s="1"/>
      <c r="HK8" s="1"/>
      <c r="HL8" s="1" t="s">
        <v>224</v>
      </c>
      <c r="HM8" s="1"/>
      <c r="HN8" s="1"/>
    </row>
    <row r="9" spans="1:224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4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4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4" x14ac:dyDescent="0.25">
      <c r="A12" s="6" t="s">
        <v>4</v>
      </c>
      <c r="B12" s="6"/>
      <c r="D12" s="92"/>
      <c r="L12" s="10"/>
      <c r="M12" s="10"/>
    </row>
    <row r="13" spans="1:224" ht="13.5" thickBot="1" x14ac:dyDescent="0.3">
      <c r="B13" s="1">
        <v>1</v>
      </c>
      <c r="C13" s="2">
        <f>+B13+1</f>
        <v>2</v>
      </c>
      <c r="D13" s="2">
        <f t="shared" ref="D13:BA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/>
      <c r="AD13" s="2"/>
      <c r="AE13" s="2"/>
      <c r="AF13" s="2">
        <f>+AB13+1</f>
        <v>28</v>
      </c>
      <c r="AG13" s="2">
        <f t="shared" si="3"/>
        <v>29</v>
      </c>
      <c r="AH13" s="2">
        <f t="shared" si="3"/>
        <v>30</v>
      </c>
      <c r="AI13" s="2">
        <f t="shared" si="3"/>
        <v>31</v>
      </c>
      <c r="AJ13" s="2">
        <f t="shared" si="3"/>
        <v>32</v>
      </c>
      <c r="AK13" s="2">
        <f t="shared" si="3"/>
        <v>33</v>
      </c>
      <c r="AL13" s="2">
        <f t="shared" si="3"/>
        <v>34</v>
      </c>
      <c r="AM13" s="2">
        <f t="shared" si="3"/>
        <v>35</v>
      </c>
      <c r="AN13" s="2">
        <f t="shared" si="3"/>
        <v>36</v>
      </c>
      <c r="AO13" s="2">
        <f t="shared" si="3"/>
        <v>37</v>
      </c>
      <c r="AP13" s="2">
        <f t="shared" si="3"/>
        <v>38</v>
      </c>
      <c r="AQ13" s="2">
        <f t="shared" si="3"/>
        <v>39</v>
      </c>
      <c r="AR13" s="2">
        <f t="shared" si="3"/>
        <v>40</v>
      </c>
      <c r="AS13" s="2">
        <f t="shared" si="3"/>
        <v>41</v>
      </c>
      <c r="AT13" s="2">
        <f t="shared" si="3"/>
        <v>42</v>
      </c>
      <c r="AU13" s="2">
        <f t="shared" si="3"/>
        <v>43</v>
      </c>
      <c r="AV13" s="2">
        <f t="shared" si="3"/>
        <v>44</v>
      </c>
      <c r="AW13" s="2">
        <f t="shared" si="3"/>
        <v>45</v>
      </c>
      <c r="AX13" s="2">
        <f t="shared" si="3"/>
        <v>46</v>
      </c>
      <c r="AY13" s="2">
        <f t="shared" si="3"/>
        <v>47</v>
      </c>
      <c r="AZ13" s="2">
        <f t="shared" si="3"/>
        <v>48</v>
      </c>
      <c r="BA13" s="2">
        <f t="shared" si="3"/>
        <v>49</v>
      </c>
    </row>
    <row r="14" spans="1:224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O14" s="16"/>
      <c r="AP14" s="16"/>
      <c r="AQ14" s="16"/>
      <c r="AR14" s="16"/>
      <c r="AS14" s="16"/>
      <c r="AT14" s="16"/>
      <c r="AU14" s="16"/>
    </row>
    <row r="15" spans="1:224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11" t="s">
        <v>16</v>
      </c>
      <c r="AI15" s="11" t="s">
        <v>17</v>
      </c>
      <c r="AJ15" s="294" t="s">
        <v>222</v>
      </c>
      <c r="AO15" s="18"/>
      <c r="AP15" s="18"/>
      <c r="AQ15" s="18"/>
      <c r="AR15" s="18"/>
      <c r="AS15" s="18"/>
      <c r="AT15" s="18"/>
      <c r="AU15" s="18"/>
    </row>
    <row r="16" spans="1:224" s="16" customFormat="1" ht="18.7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7">
        <f t="shared" ref="AH16:AH25" si="5">SUM(V16:AG16)</f>
        <v>0</v>
      </c>
      <c r="AI16" s="17">
        <f t="shared" ref="AI16:AI25" si="6">+U16-AH16</f>
        <v>0</v>
      </c>
      <c r="AJ16" s="295">
        <f>AH16-N16</f>
        <v>0</v>
      </c>
      <c r="AO16" s="18"/>
      <c r="AP16" s="18"/>
      <c r="AQ16" s="18"/>
      <c r="AR16" s="18"/>
      <c r="AS16" s="18"/>
      <c r="AT16" s="18"/>
      <c r="AU16" s="18"/>
    </row>
    <row r="17" spans="1:36" s="18" customFormat="1" ht="18.7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7">
        <f t="shared" si="5"/>
        <v>0</v>
      </c>
      <c r="AI17" s="19">
        <f t="shared" si="6"/>
        <v>0</v>
      </c>
      <c r="AJ17" s="295">
        <f t="shared" ref="AJ17:AJ25" si="12">AH17-N17</f>
        <v>0</v>
      </c>
    </row>
    <row r="18" spans="1:36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7">
        <f t="shared" si="5"/>
        <v>0</v>
      </c>
      <c r="AI18" s="19">
        <f t="shared" si="6"/>
        <v>0</v>
      </c>
      <c r="AJ18" s="295">
        <f t="shared" si="12"/>
        <v>0</v>
      </c>
    </row>
    <row r="19" spans="1:36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7">
        <f t="shared" si="5"/>
        <v>0</v>
      </c>
      <c r="AI19" s="19">
        <f t="shared" si="6"/>
        <v>0</v>
      </c>
      <c r="AJ19" s="295">
        <f t="shared" si="12"/>
        <v>0</v>
      </c>
    </row>
    <row r="20" spans="1:36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7">
        <f t="shared" si="5"/>
        <v>0</v>
      </c>
      <c r="AI20" s="19">
        <f t="shared" si="6"/>
        <v>0</v>
      </c>
      <c r="AJ20" s="295">
        <f t="shared" si="12"/>
        <v>0</v>
      </c>
    </row>
    <row r="21" spans="1:36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7">
        <f t="shared" si="5"/>
        <v>0</v>
      </c>
      <c r="AI21" s="19">
        <f t="shared" si="6"/>
        <v>0</v>
      </c>
      <c r="AJ21" s="295">
        <f t="shared" si="12"/>
        <v>0</v>
      </c>
    </row>
    <row r="22" spans="1:36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7">
        <f t="shared" si="5"/>
        <v>0</v>
      </c>
      <c r="AI22" s="19">
        <f t="shared" si="6"/>
        <v>0</v>
      </c>
      <c r="AJ22" s="295">
        <f t="shared" si="12"/>
        <v>0</v>
      </c>
    </row>
    <row r="23" spans="1:36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7">
        <f t="shared" si="5"/>
        <v>0</v>
      </c>
      <c r="AI23" s="19">
        <f t="shared" si="6"/>
        <v>0</v>
      </c>
      <c r="AJ23" s="295">
        <f t="shared" si="12"/>
        <v>0</v>
      </c>
    </row>
    <row r="24" spans="1:36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7">
        <f t="shared" si="5"/>
        <v>0</v>
      </c>
      <c r="AI24" s="19">
        <f t="shared" si="6"/>
        <v>0</v>
      </c>
      <c r="AJ24" s="295">
        <f t="shared" si="12"/>
        <v>0</v>
      </c>
    </row>
    <row r="25" spans="1:36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7">
        <f t="shared" si="5"/>
        <v>0</v>
      </c>
      <c r="AI25" s="19">
        <f t="shared" si="6"/>
        <v>0</v>
      </c>
      <c r="AJ25" s="295">
        <f t="shared" si="12"/>
        <v>0</v>
      </c>
    </row>
    <row r="26" spans="1:36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6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6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6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</row>
    <row r="30" spans="1:36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6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6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7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7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7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O35" s="1"/>
      <c r="AP35" s="1"/>
      <c r="AQ35" s="1"/>
      <c r="AR35" s="1"/>
      <c r="AS35" s="1"/>
      <c r="AT35" s="1"/>
      <c r="AU35" s="1"/>
    </row>
    <row r="36" spans="3:47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O36" s="1"/>
      <c r="AP36" s="1"/>
      <c r="AQ36" s="1"/>
      <c r="AR36" s="1"/>
      <c r="AS36" s="1"/>
      <c r="AT36" s="1"/>
      <c r="AU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G25" name="Rango1"/>
    <protectedRange sqref="Q7:Q10" name="Rango1_3_1_1"/>
    <protectedRange sqref="O7:P10 D7:D12" name="Rango1_3_2"/>
  </protectedRanges>
  <mergeCells count="227">
    <mergeCell ref="A1:D5"/>
    <mergeCell ref="E1:N2"/>
    <mergeCell ref="O1:Q1"/>
    <mergeCell ref="AO1:AU1"/>
    <mergeCell ref="AV1:BB1"/>
    <mergeCell ref="BC1:BI1"/>
    <mergeCell ref="E3:N4"/>
    <mergeCell ref="O3:Q3"/>
    <mergeCell ref="O4:Q4"/>
    <mergeCell ref="AO4:AO6"/>
    <mergeCell ref="AP4:AP6"/>
    <mergeCell ref="AQ4:AQ6"/>
    <mergeCell ref="AR4:AR6"/>
    <mergeCell ref="AS4:AS6"/>
    <mergeCell ref="AT4:AT6"/>
    <mergeCell ref="AU4:AU6"/>
    <mergeCell ref="BB4:BB6"/>
    <mergeCell ref="BC4:BC6"/>
    <mergeCell ref="BD4:BD6"/>
    <mergeCell ref="BE4:BE6"/>
    <mergeCell ref="BF4:BF6"/>
    <mergeCell ref="BG4:BG6"/>
    <mergeCell ref="AV4:AV6"/>
    <mergeCell ref="AW4:AW6"/>
    <mergeCell ref="HA1:HG1"/>
    <mergeCell ref="HH1:HN1"/>
    <mergeCell ref="O2:Q2"/>
    <mergeCell ref="EP1:EV1"/>
    <mergeCell ref="EW1:FC1"/>
    <mergeCell ref="FD1:FJ1"/>
    <mergeCell ref="FK1:FQ1"/>
    <mergeCell ref="FR1:FX1"/>
    <mergeCell ref="FY1:GE1"/>
    <mergeCell ref="CZ1:DF1"/>
    <mergeCell ref="DG1:DM1"/>
    <mergeCell ref="DN1:DT1"/>
    <mergeCell ref="DU1:EA1"/>
    <mergeCell ref="EB1:EH1"/>
    <mergeCell ref="EI1:EO1"/>
    <mergeCell ref="BJ1:BP1"/>
    <mergeCell ref="BQ1:BW1"/>
    <mergeCell ref="BX1:CD1"/>
    <mergeCell ref="CE1:CK1"/>
    <mergeCell ref="CL1:CR1"/>
    <mergeCell ref="CS1:CY1"/>
    <mergeCell ref="GF1:GL1"/>
    <mergeCell ref="GM1:GS1"/>
    <mergeCell ref="GT1:GZ1"/>
    <mergeCell ref="AX4:AX6"/>
    <mergeCell ref="AY4:AY6"/>
    <mergeCell ref="AZ4:AZ6"/>
    <mergeCell ref="BA4:BA6"/>
    <mergeCell ref="BN4:BN6"/>
    <mergeCell ref="BO4:BO6"/>
    <mergeCell ref="BP4:BP6"/>
    <mergeCell ref="BQ4:BQ6"/>
    <mergeCell ref="BR4:BR6"/>
    <mergeCell ref="BS4:BS6"/>
    <mergeCell ref="BH4:BH6"/>
    <mergeCell ref="BI4:BI6"/>
    <mergeCell ref="BJ4:BJ6"/>
    <mergeCell ref="BK4:BK6"/>
    <mergeCell ref="BL4:BL6"/>
    <mergeCell ref="BM4:BM6"/>
    <mergeCell ref="BZ4:BZ6"/>
    <mergeCell ref="CA4:CA6"/>
    <mergeCell ref="CB4:CB6"/>
    <mergeCell ref="CC4:CC6"/>
    <mergeCell ref="CD4:CD6"/>
    <mergeCell ref="CE4:CE6"/>
    <mergeCell ref="BT4:BT6"/>
    <mergeCell ref="BU4:BU6"/>
    <mergeCell ref="BV4:BV6"/>
    <mergeCell ref="BW4:BW6"/>
    <mergeCell ref="BX4:BX6"/>
    <mergeCell ref="BY4:BY6"/>
    <mergeCell ref="CL4:CL6"/>
    <mergeCell ref="CM4:CM6"/>
    <mergeCell ref="CN4:CN6"/>
    <mergeCell ref="CO4:CO6"/>
    <mergeCell ref="CP4:CP6"/>
    <mergeCell ref="CQ4:CQ6"/>
    <mergeCell ref="CF4:CF6"/>
    <mergeCell ref="CG4:CG6"/>
    <mergeCell ref="CH4:CH6"/>
    <mergeCell ref="CI4:CI6"/>
    <mergeCell ref="CJ4:CJ6"/>
    <mergeCell ref="CK4:CK6"/>
    <mergeCell ref="CX4:CX6"/>
    <mergeCell ref="CY4:CY6"/>
    <mergeCell ref="CZ4:CZ6"/>
    <mergeCell ref="DA4:DA6"/>
    <mergeCell ref="DB4:DB6"/>
    <mergeCell ref="DC4:DC6"/>
    <mergeCell ref="CR4:CR6"/>
    <mergeCell ref="CS4:CS6"/>
    <mergeCell ref="CT4:CT6"/>
    <mergeCell ref="CU4:CU6"/>
    <mergeCell ref="CV4:CV6"/>
    <mergeCell ref="CW4:CW6"/>
    <mergeCell ref="DJ4:DJ6"/>
    <mergeCell ref="DK4:DK6"/>
    <mergeCell ref="DL4:DL6"/>
    <mergeCell ref="DM4:DM6"/>
    <mergeCell ref="DN4:DN6"/>
    <mergeCell ref="DO4:DO6"/>
    <mergeCell ref="DD4:DD6"/>
    <mergeCell ref="DE4:DE6"/>
    <mergeCell ref="DF4:DF6"/>
    <mergeCell ref="DG4:DG6"/>
    <mergeCell ref="DH4:DH6"/>
    <mergeCell ref="DI4:DI6"/>
    <mergeCell ref="DV4:DV6"/>
    <mergeCell ref="DW4:DW6"/>
    <mergeCell ref="DX4:DX6"/>
    <mergeCell ref="DY4:DY6"/>
    <mergeCell ref="DZ4:DZ6"/>
    <mergeCell ref="EA4:EA6"/>
    <mergeCell ref="DP4:DP6"/>
    <mergeCell ref="DQ4:DQ6"/>
    <mergeCell ref="DR4:DR6"/>
    <mergeCell ref="DS4:DS6"/>
    <mergeCell ref="DT4:DT6"/>
    <mergeCell ref="DU4:DU6"/>
    <mergeCell ref="EH4:EH6"/>
    <mergeCell ref="EI4:EI6"/>
    <mergeCell ref="EJ4:EJ6"/>
    <mergeCell ref="EK4:EK6"/>
    <mergeCell ref="EL4:EL6"/>
    <mergeCell ref="EM4:EM6"/>
    <mergeCell ref="EB4:EB6"/>
    <mergeCell ref="EC4:EC6"/>
    <mergeCell ref="ED4:ED6"/>
    <mergeCell ref="EE4:EE6"/>
    <mergeCell ref="EF4:EF6"/>
    <mergeCell ref="EG4:EG6"/>
    <mergeCell ref="ET4:ET6"/>
    <mergeCell ref="EU4:EU6"/>
    <mergeCell ref="EV4:EV6"/>
    <mergeCell ref="EW4:EW6"/>
    <mergeCell ref="EX4:EX6"/>
    <mergeCell ref="EY4:EY6"/>
    <mergeCell ref="EN4:EN6"/>
    <mergeCell ref="EO4:EO6"/>
    <mergeCell ref="EP4:EP6"/>
    <mergeCell ref="EQ4:EQ6"/>
    <mergeCell ref="ER4:ER6"/>
    <mergeCell ref="ES4:ES6"/>
    <mergeCell ref="FF4:FF6"/>
    <mergeCell ref="FG4:FG6"/>
    <mergeCell ref="FH4:FH6"/>
    <mergeCell ref="FI4:FI6"/>
    <mergeCell ref="FJ4:FJ6"/>
    <mergeCell ref="FK4:FK6"/>
    <mergeCell ref="EZ4:EZ6"/>
    <mergeCell ref="FA4:FA6"/>
    <mergeCell ref="FB4:FB6"/>
    <mergeCell ref="FC4:FC6"/>
    <mergeCell ref="FD4:FD6"/>
    <mergeCell ref="FE4:FE6"/>
    <mergeCell ref="FR4:FR6"/>
    <mergeCell ref="FS4:FS6"/>
    <mergeCell ref="FT4:FT6"/>
    <mergeCell ref="FU4:FU6"/>
    <mergeCell ref="FV4:FV6"/>
    <mergeCell ref="FW4:FW6"/>
    <mergeCell ref="FL4:FL6"/>
    <mergeCell ref="FM4:FM6"/>
    <mergeCell ref="FN4:FN6"/>
    <mergeCell ref="FO4:FO6"/>
    <mergeCell ref="FP4:FP6"/>
    <mergeCell ref="FQ4:FQ6"/>
    <mergeCell ref="GD4:GD6"/>
    <mergeCell ref="GE4:GE6"/>
    <mergeCell ref="GF4:GF6"/>
    <mergeCell ref="GG4:GG6"/>
    <mergeCell ref="GH4:GH6"/>
    <mergeCell ref="GI4:GI6"/>
    <mergeCell ref="FX4:FX6"/>
    <mergeCell ref="FY4:FY6"/>
    <mergeCell ref="FZ4:FZ6"/>
    <mergeCell ref="GA4:GA6"/>
    <mergeCell ref="GB4:GB6"/>
    <mergeCell ref="GC4:GC6"/>
    <mergeCell ref="GR4:GR6"/>
    <mergeCell ref="GS4:GS6"/>
    <mergeCell ref="GT4:GT6"/>
    <mergeCell ref="GU4:GU6"/>
    <mergeCell ref="GJ4:GJ6"/>
    <mergeCell ref="GK4:GK6"/>
    <mergeCell ref="GL4:GL6"/>
    <mergeCell ref="GM4:GM6"/>
    <mergeCell ref="GN4:GN6"/>
    <mergeCell ref="GO4:GO6"/>
    <mergeCell ref="HN4:HN6"/>
    <mergeCell ref="E5:G5"/>
    <mergeCell ref="H5:N5"/>
    <mergeCell ref="O5:Q5"/>
    <mergeCell ref="HH4:HH6"/>
    <mergeCell ref="HI4:HI6"/>
    <mergeCell ref="HJ4:HJ6"/>
    <mergeCell ref="HK4:HK6"/>
    <mergeCell ref="HL4:HL6"/>
    <mergeCell ref="HM4:HM6"/>
    <mergeCell ref="HB4:HB6"/>
    <mergeCell ref="HC4:HC6"/>
    <mergeCell ref="HD4:HD6"/>
    <mergeCell ref="HE4:HE6"/>
    <mergeCell ref="HF4:HF6"/>
    <mergeCell ref="HG4:HG6"/>
    <mergeCell ref="GV4:GV6"/>
    <mergeCell ref="GW4:GW6"/>
    <mergeCell ref="GX4:GX6"/>
    <mergeCell ref="GY4:GY6"/>
    <mergeCell ref="GZ4:GZ6"/>
    <mergeCell ref="HA4:HA6"/>
    <mergeCell ref="GP4:GP6"/>
    <mergeCell ref="GQ4:GQ6"/>
    <mergeCell ref="A26:D26"/>
    <mergeCell ref="N32:O32"/>
    <mergeCell ref="P32:Q32"/>
    <mergeCell ref="N33:Q33"/>
    <mergeCell ref="E14:I14"/>
    <mergeCell ref="J14:L14"/>
    <mergeCell ref="M14:O14"/>
    <mergeCell ref="P14:Q14"/>
    <mergeCell ref="U14:AI14"/>
  </mergeCells>
  <conditionalFormatting sqref="D8">
    <cfRule type="duplicateValues" dxfId="216" priority="3"/>
  </conditionalFormatting>
  <conditionalFormatting sqref="O7">
    <cfRule type="duplicateValues" dxfId="215" priority="2"/>
  </conditionalFormatting>
  <conditionalFormatting sqref="O8">
    <cfRule type="duplicateValues" dxfId="214" priority="1"/>
  </conditionalFormatting>
  <conditionalFormatting sqref="T16:AI25">
    <cfRule type="cellIs" dxfId="213" priority="7" operator="equal">
      <formula>0</formula>
    </cfRule>
  </conditionalFormatting>
  <conditionalFormatting sqref="AI16:AI25">
    <cfRule type="cellIs" dxfId="212" priority="6" operator="lessThan">
      <formula>0</formula>
    </cfRule>
  </conditionalFormatting>
  <conditionalFormatting sqref="AJ16:AJ25">
    <cfRule type="cellIs" dxfId="211" priority="4" operator="lessThan">
      <formula>0</formula>
    </cfRule>
    <cfRule type="cellIs" dxfId="210" priority="5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M36"/>
  <sheetViews>
    <sheetView view="pageBreakPreview" topLeftCell="A15" zoomScale="140" zoomScaleNormal="95" zoomScaleSheetLayoutView="140" workbookViewId="0">
      <pane xSplit="4" topLeftCell="E1" activePane="topRight" state="frozen"/>
      <selection activeCell="AL7" sqref="AL7:HK8"/>
      <selection pane="topRight" activeCell="V15" sqref="V15:W21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276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17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19.5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22.5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09" priority="4"/>
  </conditionalFormatting>
  <conditionalFormatting sqref="O7">
    <cfRule type="duplicateValues" dxfId="208" priority="3"/>
  </conditionalFormatting>
  <conditionalFormatting sqref="O8">
    <cfRule type="duplicateValues" dxfId="207" priority="2"/>
  </conditionalFormatting>
  <conditionalFormatting sqref="O10">
    <cfRule type="duplicateValues" dxfId="206" priority="1"/>
  </conditionalFormatting>
  <conditionalFormatting sqref="T16:AF25">
    <cfRule type="cellIs" dxfId="205" priority="8" operator="equal">
      <formula>0</formula>
    </cfRule>
  </conditionalFormatting>
  <conditionalFormatting sqref="AF16:AF25">
    <cfRule type="cellIs" dxfId="204" priority="7" operator="lessThan">
      <formula>0</formula>
    </cfRule>
  </conditionalFormatting>
  <conditionalFormatting sqref="AG16:AG25">
    <cfRule type="cellIs" dxfId="203" priority="5" operator="lessThan">
      <formula>0</formula>
    </cfRule>
    <cfRule type="cellIs" dxfId="20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M36"/>
  <sheetViews>
    <sheetView view="pageBreakPreview" topLeftCell="A9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V17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277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277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21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H35" s="18" t="s">
        <v>202</v>
      </c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01" priority="4"/>
  </conditionalFormatting>
  <conditionalFormatting sqref="O7">
    <cfRule type="duplicateValues" dxfId="200" priority="3"/>
  </conditionalFormatting>
  <conditionalFormatting sqref="O8">
    <cfRule type="duplicateValues" dxfId="199" priority="2"/>
  </conditionalFormatting>
  <conditionalFormatting sqref="O10">
    <cfRule type="duplicateValues" dxfId="198" priority="1"/>
  </conditionalFormatting>
  <conditionalFormatting sqref="T16:AF25">
    <cfRule type="cellIs" dxfId="197" priority="8" operator="equal">
      <formula>0</formula>
    </cfRule>
  </conditionalFormatting>
  <conditionalFormatting sqref="AF16:AF25">
    <cfRule type="cellIs" dxfId="196" priority="7" operator="lessThan">
      <formula>0</formula>
    </cfRule>
  </conditionalFormatting>
  <conditionalFormatting sqref="AG16:AG25">
    <cfRule type="cellIs" dxfId="195" priority="5" operator="lessThan">
      <formula>0</formula>
    </cfRule>
    <cfRule type="cellIs" dxfId="19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278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5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278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5.75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3.5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45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32"/>
      <c r="H15" s="132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5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5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45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45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45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45"/>
      <c r="H21" s="145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5"/>
      <c r="H22" s="145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5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5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5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V15:AD25 E15: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93" priority="4"/>
  </conditionalFormatting>
  <conditionalFormatting sqref="O7">
    <cfRule type="duplicateValues" dxfId="192" priority="3"/>
  </conditionalFormatting>
  <conditionalFormatting sqref="O8">
    <cfRule type="duplicateValues" dxfId="191" priority="2"/>
  </conditionalFormatting>
  <conditionalFormatting sqref="O10">
    <cfRule type="duplicateValues" dxfId="190" priority="1"/>
  </conditionalFormatting>
  <conditionalFormatting sqref="T16:AF25">
    <cfRule type="cellIs" dxfId="189" priority="8" operator="equal">
      <formula>0</formula>
    </cfRule>
  </conditionalFormatting>
  <conditionalFormatting sqref="AF16:AF25">
    <cfRule type="cellIs" dxfId="188" priority="7" operator="lessThan">
      <formula>0</formula>
    </cfRule>
  </conditionalFormatting>
  <conditionalFormatting sqref="AG16:AG25">
    <cfRule type="cellIs" dxfId="187" priority="5" operator="lessThan">
      <formula>0</formula>
    </cfRule>
    <cfRule type="cellIs" dxfId="18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140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7" width="4.5703125" style="1" customWidth="1"/>
    <col min="28" max="28" width="6.5703125" style="1" customWidth="1"/>
    <col min="29" max="29" width="6" style="1" customWidth="1"/>
    <col min="30" max="30" width="5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279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279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5"/>
      <c r="AD16" s="99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5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5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5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5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85" priority="4"/>
  </conditionalFormatting>
  <conditionalFormatting sqref="O7">
    <cfRule type="duplicateValues" dxfId="184" priority="3"/>
  </conditionalFormatting>
  <conditionalFormatting sqref="O8">
    <cfRule type="duplicateValues" dxfId="183" priority="2"/>
  </conditionalFormatting>
  <conditionalFormatting sqref="O10">
    <cfRule type="duplicateValues" dxfId="182" priority="1"/>
  </conditionalFormatting>
  <conditionalFormatting sqref="T16:AF25">
    <cfRule type="cellIs" dxfId="181" priority="8" operator="equal">
      <formula>0</formula>
    </cfRule>
  </conditionalFormatting>
  <conditionalFormatting sqref="AF16:AF25">
    <cfRule type="cellIs" dxfId="180" priority="7" operator="lessThan">
      <formula>0</formula>
    </cfRule>
  </conditionalFormatting>
  <conditionalFormatting sqref="AG16:AG25">
    <cfRule type="cellIs" dxfId="179" priority="5" operator="lessThan">
      <formula>0</formula>
    </cfRule>
    <cfRule type="cellIs" dxfId="17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0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280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280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77" priority="4"/>
  </conditionalFormatting>
  <conditionalFormatting sqref="O7">
    <cfRule type="duplicateValues" dxfId="176" priority="3"/>
  </conditionalFormatting>
  <conditionalFormatting sqref="O8">
    <cfRule type="duplicateValues" dxfId="175" priority="2"/>
  </conditionalFormatting>
  <conditionalFormatting sqref="O10">
    <cfRule type="duplicateValues" dxfId="174" priority="1"/>
  </conditionalFormatting>
  <conditionalFormatting sqref="T16:AF25">
    <cfRule type="cellIs" dxfId="173" priority="8" operator="equal">
      <formula>0</formula>
    </cfRule>
  </conditionalFormatting>
  <conditionalFormatting sqref="AF16:AF25">
    <cfRule type="cellIs" dxfId="172" priority="7" operator="lessThan">
      <formula>0</formula>
    </cfRule>
  </conditionalFormatting>
  <conditionalFormatting sqref="AG16:AG25">
    <cfRule type="cellIs" dxfId="171" priority="5" operator="lessThan">
      <formula>0</formula>
    </cfRule>
    <cfRule type="cellIs" dxfId="17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U36"/>
  <sheetViews>
    <sheetView view="pageBreakPreview" topLeftCell="A13" zoomScale="120" zoomScaleNormal="95" zoomScaleSheetLayoutView="120" workbookViewId="0">
      <pane xSplit="4" topLeftCell="E1" activePane="topRight" state="frozen"/>
      <selection activeCell="AL7" sqref="AL7:HK8"/>
      <selection pane="topRight" activeCell="V15" sqref="V15:AL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5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3" width="4.5703125" style="1" customWidth="1"/>
    <col min="34" max="34" width="5.5703125" style="1" customWidth="1"/>
    <col min="35" max="37" width="4.5703125" style="1" customWidth="1"/>
    <col min="38" max="38" width="4.42578125" style="1" customWidth="1"/>
    <col min="39" max="39" width="11.42578125" style="1" customWidth="1"/>
    <col min="40" max="40" width="10.5703125" style="1" customWidth="1"/>
    <col min="41" max="42" width="11.42578125" style="1"/>
    <col min="43" max="43" width="15" style="1" bestFit="1" customWidth="1"/>
    <col min="44" max="44" width="12.42578125" style="1" bestFit="1" customWidth="1"/>
    <col min="45" max="45" width="20.5703125" style="1" bestFit="1" customWidth="1"/>
    <col min="46" max="48" width="11.42578125" style="1"/>
    <col min="49" max="50" width="12.42578125" style="1" customWidth="1"/>
    <col min="51" max="16384" width="11.42578125" style="1"/>
  </cols>
  <sheetData>
    <row r="1" spans="1:229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O1" s="80"/>
      <c r="AP1" s="80" t="s">
        <v>0</v>
      </c>
      <c r="AQ1" s="80" t="s">
        <v>200</v>
      </c>
      <c r="AR1" s="80" t="s">
        <v>1</v>
      </c>
      <c r="AS1" s="82" t="s">
        <v>25</v>
      </c>
      <c r="AT1" s="368">
        <f>'CODIGOS DE MATERIAL'!$A$3</f>
        <v>1000157</v>
      </c>
      <c r="AU1" s="369"/>
      <c r="AV1" s="369"/>
      <c r="AW1" s="369"/>
      <c r="AX1" s="369"/>
      <c r="AY1" s="369"/>
      <c r="AZ1" s="370"/>
      <c r="BA1" s="368">
        <f>'CODIGOS DE MATERIAL'!$A$4</f>
        <v>1000156</v>
      </c>
      <c r="BB1" s="369"/>
      <c r="BC1" s="369"/>
      <c r="BD1" s="369"/>
      <c r="BE1" s="369"/>
      <c r="BF1" s="369"/>
      <c r="BG1" s="370"/>
      <c r="BH1" s="368">
        <f>'CODIGOS DE MATERIAL'!$A$5</f>
        <v>1000181</v>
      </c>
      <c r="BI1" s="369"/>
      <c r="BJ1" s="369"/>
      <c r="BK1" s="369"/>
      <c r="BL1" s="369"/>
      <c r="BM1" s="369"/>
      <c r="BN1" s="370"/>
      <c r="BO1" s="368">
        <f>'CODIGOS DE MATERIAL'!$A$6</f>
        <v>1000185</v>
      </c>
      <c r="BP1" s="369"/>
      <c r="BQ1" s="369"/>
      <c r="BR1" s="369"/>
      <c r="BS1" s="369"/>
      <c r="BT1" s="369"/>
      <c r="BU1" s="370"/>
      <c r="BV1" s="368">
        <f>'CODIGOS DE MATERIAL'!$A$7</f>
        <v>1000184</v>
      </c>
      <c r="BW1" s="369"/>
      <c r="BX1" s="369"/>
      <c r="BY1" s="369"/>
      <c r="BZ1" s="369"/>
      <c r="CA1" s="369"/>
      <c r="CB1" s="370"/>
      <c r="CC1" s="368">
        <f>'CODIGOS DE MATERIAL'!$A$8</f>
        <v>1000870</v>
      </c>
      <c r="CD1" s="369"/>
      <c r="CE1" s="369"/>
      <c r="CF1" s="369"/>
      <c r="CG1" s="369"/>
      <c r="CH1" s="369"/>
      <c r="CI1" s="370"/>
      <c r="CJ1" s="368">
        <f>'CODIGOS DE MATERIAL'!$A$9</f>
        <v>1000747</v>
      </c>
      <c r="CK1" s="369"/>
      <c r="CL1" s="369"/>
      <c r="CM1" s="369"/>
      <c r="CN1" s="369"/>
      <c r="CO1" s="369"/>
      <c r="CP1" s="370"/>
      <c r="CQ1" s="368">
        <f>'CODIGOS DE MATERIAL'!$A$10</f>
        <v>1000179</v>
      </c>
      <c r="CR1" s="369"/>
      <c r="CS1" s="369"/>
      <c r="CT1" s="369"/>
      <c r="CU1" s="369"/>
      <c r="CV1" s="369"/>
      <c r="CW1" s="370"/>
      <c r="CX1" s="368">
        <f>'CODIGOS DE MATERIAL'!$A$11</f>
        <v>1000170</v>
      </c>
      <c r="CY1" s="369"/>
      <c r="CZ1" s="369"/>
      <c r="DA1" s="369"/>
      <c r="DB1" s="369"/>
      <c r="DC1" s="369"/>
      <c r="DD1" s="370"/>
      <c r="DE1" s="368">
        <f>'CODIGOS DE MATERIAL'!$A$12</f>
        <v>1000158</v>
      </c>
      <c r="DF1" s="369"/>
      <c r="DG1" s="369"/>
      <c r="DH1" s="369"/>
      <c r="DI1" s="369"/>
      <c r="DJ1" s="369"/>
      <c r="DK1" s="370"/>
      <c r="DL1" s="368">
        <f>'CODIGOS DE MATERIAL'!$A$13</f>
        <v>1000186</v>
      </c>
      <c r="DM1" s="369"/>
      <c r="DN1" s="369"/>
      <c r="DO1" s="369"/>
      <c r="DP1" s="369"/>
      <c r="DQ1" s="369"/>
      <c r="DR1" s="370"/>
      <c r="DS1" s="368">
        <f>'CODIGOS DE MATERIAL'!$A$14</f>
        <v>1000182</v>
      </c>
      <c r="DT1" s="369"/>
      <c r="DU1" s="369"/>
      <c r="DV1" s="369"/>
      <c r="DW1" s="369"/>
      <c r="DX1" s="369"/>
      <c r="DY1" s="370"/>
      <c r="DZ1" s="368">
        <f>'CODIGOS DE MATERIAL'!$A$15</f>
        <v>1000171</v>
      </c>
      <c r="EA1" s="369"/>
      <c r="EB1" s="369"/>
      <c r="EC1" s="369"/>
      <c r="ED1" s="369"/>
      <c r="EE1" s="369"/>
      <c r="EF1" s="370"/>
      <c r="EG1" s="368">
        <f>'CODIGOS DE MATERIAL'!$A$16</f>
        <v>1000872</v>
      </c>
      <c r="EH1" s="369"/>
      <c r="EI1" s="369"/>
      <c r="EJ1" s="369"/>
      <c r="EK1" s="369"/>
      <c r="EL1" s="369"/>
      <c r="EM1" s="370"/>
      <c r="EN1" s="368">
        <f>'CODIGOS DE MATERIAL'!$A$17</f>
        <v>1000863</v>
      </c>
      <c r="EO1" s="369"/>
      <c r="EP1" s="369"/>
      <c r="EQ1" s="369"/>
      <c r="ER1" s="369"/>
      <c r="ES1" s="369"/>
      <c r="ET1" s="370"/>
      <c r="EU1" s="368">
        <f>'CODIGOS DE MATERIAL'!$A$18</f>
        <v>1000159</v>
      </c>
      <c r="EV1" s="369"/>
      <c r="EW1" s="369"/>
      <c r="EX1" s="369"/>
      <c r="EY1" s="369"/>
      <c r="EZ1" s="369"/>
      <c r="FA1" s="370"/>
      <c r="FB1" s="368">
        <f>'CODIGOS DE MATERIAL'!$A$19</f>
        <v>1000163</v>
      </c>
      <c r="FC1" s="369"/>
      <c r="FD1" s="369"/>
      <c r="FE1" s="369"/>
      <c r="FF1" s="369"/>
      <c r="FG1" s="369"/>
      <c r="FH1" s="370"/>
      <c r="FI1" s="368">
        <f>'CODIGOS DE MATERIAL'!$A$20</f>
        <v>1005924</v>
      </c>
      <c r="FJ1" s="369"/>
      <c r="FK1" s="369"/>
      <c r="FL1" s="369"/>
      <c r="FM1" s="369"/>
      <c r="FN1" s="369"/>
      <c r="FO1" s="370"/>
      <c r="FP1" s="368">
        <f>'CODIGOS DE MATERIAL'!$A$21</f>
        <v>1000164</v>
      </c>
      <c r="FQ1" s="369"/>
      <c r="FR1" s="369"/>
      <c r="FS1" s="369"/>
      <c r="FT1" s="369"/>
      <c r="FU1" s="369"/>
      <c r="FV1" s="370"/>
      <c r="FW1" s="368">
        <f>'CODIGOS DE MATERIAL'!$A$22</f>
        <v>1000187</v>
      </c>
      <c r="FX1" s="369"/>
      <c r="FY1" s="369"/>
      <c r="FZ1" s="369"/>
      <c r="GA1" s="369"/>
      <c r="GB1" s="369"/>
      <c r="GC1" s="370"/>
      <c r="GD1" s="368">
        <f>'CODIGOS DE MATERIAL'!$A$23</f>
        <v>1000160</v>
      </c>
      <c r="GE1" s="369"/>
      <c r="GF1" s="369"/>
      <c r="GG1" s="369"/>
      <c r="GH1" s="369"/>
      <c r="GI1" s="369"/>
      <c r="GJ1" s="370"/>
      <c r="GK1" s="368">
        <f>'CODIGOS DE MATERIAL'!$A$24</f>
        <v>1011372</v>
      </c>
      <c r="GL1" s="369"/>
      <c r="GM1" s="369"/>
      <c r="GN1" s="369"/>
      <c r="GO1" s="369"/>
      <c r="GP1" s="369"/>
      <c r="GQ1" s="370"/>
      <c r="GR1" s="368">
        <f>'CODIGOS DE MATERIAL'!$A$25</f>
        <v>1000191</v>
      </c>
      <c r="GS1" s="369"/>
      <c r="GT1" s="369"/>
      <c r="GU1" s="369"/>
      <c r="GV1" s="369"/>
      <c r="GW1" s="369"/>
      <c r="GX1" s="370"/>
      <c r="GY1" s="368">
        <f>'CODIGOS DE MATERIAL'!$A$29</f>
        <v>1000864</v>
      </c>
      <c r="GZ1" s="369"/>
      <c r="HA1" s="369"/>
      <c r="HB1" s="369"/>
      <c r="HC1" s="369"/>
      <c r="HD1" s="369"/>
      <c r="HE1" s="370"/>
      <c r="HF1" s="368">
        <f>'CODIGOS DE MATERIAL'!$A$30</f>
        <v>1000161</v>
      </c>
      <c r="HG1" s="369"/>
      <c r="HH1" s="369"/>
      <c r="HI1" s="369"/>
      <c r="HJ1" s="369"/>
      <c r="HK1" s="369"/>
      <c r="HL1" s="370"/>
      <c r="HM1" s="368">
        <f>'CODIGOS DE MATERIAL'!$A$31</f>
        <v>1000865</v>
      </c>
      <c r="HN1" s="369"/>
      <c r="HO1" s="369"/>
      <c r="HP1" s="369"/>
      <c r="HQ1" s="369"/>
      <c r="HR1" s="369"/>
      <c r="HS1" s="370"/>
      <c r="HT1" s="80"/>
      <c r="HU1" s="80"/>
    </row>
    <row r="2" spans="1:229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O2" s="80">
        <v>281</v>
      </c>
      <c r="AP2" s="80">
        <f>D8</f>
        <v>0</v>
      </c>
      <c r="AQ2" s="80">
        <f>O10</f>
        <v>0</v>
      </c>
      <c r="AR2" s="80">
        <f>O9</f>
        <v>0</v>
      </c>
      <c r="AS2" s="82">
        <f>O7</f>
        <v>0</v>
      </c>
      <c r="AT2" s="83">
        <f>IFERROR(VLOOKUP(AT1,$B$16:$AN$25,$S$13,FALSE),0)</f>
        <v>0</v>
      </c>
      <c r="AU2" s="84">
        <f>IFERROR(VLOOKUP(AT1,$B$16:$AN$25,$M$13,FALSE),0)</f>
        <v>0</v>
      </c>
      <c r="AV2" s="84">
        <f>IFERROR(VLOOKUP(AT1,$B$16:$AN$25,$T$13,FALSE),0)</f>
        <v>0</v>
      </c>
      <c r="AW2" s="84">
        <f>IFERROR(VLOOKUP(AT1,$B$16:$AN$25,$N$13,FALSE),0)</f>
        <v>0</v>
      </c>
      <c r="AX2" s="84">
        <f>IFERROR(VLOOKUP(AT1,$B$16:$AN$25,$O$13,FALSE),0)</f>
        <v>0</v>
      </c>
      <c r="AY2" s="84">
        <f>IFERROR(VLOOKUP(AT1,$B$16:$AN$25,$P$13,FALSE),0)</f>
        <v>0</v>
      </c>
      <c r="AZ2" s="85">
        <f>IFERROR(VLOOKUP(AT1,$B$16:$AN$25,$Q$13,FALSE),0)</f>
        <v>0</v>
      </c>
      <c r="BA2" s="83">
        <f>IFERROR(VLOOKUP(BA1,$B$16:$AN$25,$S$13,FALSE),0)</f>
        <v>0</v>
      </c>
      <c r="BB2" s="84">
        <f>IFERROR(VLOOKUP(BA1,$B$16:$AN$25,$M$13,FALSE),0)</f>
        <v>0</v>
      </c>
      <c r="BC2" s="84">
        <f>IFERROR(VLOOKUP(BA1,$B$16:$AN$25,$T$13,FALSE),0)</f>
        <v>0</v>
      </c>
      <c r="BD2" s="84">
        <f>IFERROR(VLOOKUP(BA1,$B$16:$AN$25,$N$13,FALSE),0)</f>
        <v>0</v>
      </c>
      <c r="BE2" s="84">
        <f>IFERROR(VLOOKUP(BA1,$B$16:$AN$25,$O$13,FALSE),0)</f>
        <v>0</v>
      </c>
      <c r="BF2" s="84">
        <f>IFERROR(VLOOKUP(BA1,$B$16:$AN$25,$P$13,FALSE),0)</f>
        <v>0</v>
      </c>
      <c r="BG2" s="85">
        <f>IFERROR(VLOOKUP(BA1,$B$16:$AN$25,$Q$13,FALSE),0)</f>
        <v>0</v>
      </c>
      <c r="BH2" s="83">
        <f>IFERROR(VLOOKUP(BH1,$B$16:$AN$25,$S$13,FALSE),0)</f>
        <v>0</v>
      </c>
      <c r="BI2" s="84">
        <f>IFERROR(VLOOKUP(BH1,$B$16:$AN$25,$M$13,FALSE),0)</f>
        <v>0</v>
      </c>
      <c r="BJ2" s="84">
        <f>IFERROR(VLOOKUP(BH1,$B$16:$AN$25,$T$13,FALSE),0)</f>
        <v>0</v>
      </c>
      <c r="BK2" s="84">
        <f>IFERROR(VLOOKUP(BH1,$B$16:$AN$25,$N$13,FALSE),0)</f>
        <v>0</v>
      </c>
      <c r="BL2" s="84">
        <f>IFERROR(VLOOKUP(BH1,$B$16:$AN$25,$O$13,FALSE),0)</f>
        <v>0</v>
      </c>
      <c r="BM2" s="84">
        <f>IFERROR(VLOOKUP(BH1,$B$16:$AN$25,$P$13,FALSE),0)</f>
        <v>0</v>
      </c>
      <c r="BN2" s="85">
        <f>IFERROR(VLOOKUP(BH1,$B$16:$AN$25,$Q$13,FALSE),0)</f>
        <v>0</v>
      </c>
      <c r="BO2" s="83">
        <f>IFERROR(VLOOKUP(BO1,$B$16:$AN$25,$S$13,FALSE),0)</f>
        <v>0</v>
      </c>
      <c r="BP2" s="84">
        <f>IFERROR(VLOOKUP(BO1,$B$16:$AN$25,$M$13,FALSE),0)</f>
        <v>0</v>
      </c>
      <c r="BQ2" s="84">
        <f>IFERROR(VLOOKUP(BO1,$B$16:$AN$25,$T$13,FALSE),0)</f>
        <v>0</v>
      </c>
      <c r="BR2" s="84">
        <f>IFERROR(VLOOKUP(BO1,$B$16:$AN$25,$N$13,FALSE),0)</f>
        <v>0</v>
      </c>
      <c r="BS2" s="84">
        <f>IFERROR(VLOOKUP(BO1,$B$16:$AN$25,$O$13,FALSE),0)</f>
        <v>0</v>
      </c>
      <c r="BT2" s="84">
        <f>IFERROR(VLOOKUP(BO1,$B$16:$AN$25,$P$13,FALSE),0)</f>
        <v>0</v>
      </c>
      <c r="BU2" s="85">
        <f>IFERROR(VLOOKUP(BO1,$B$16:$AN$25,$Q$13,FALSE),0)</f>
        <v>0</v>
      </c>
      <c r="BV2" s="83">
        <f>IFERROR(VLOOKUP(BV1,$B$16:$AN$25,$S$13,FALSE),0)</f>
        <v>0</v>
      </c>
      <c r="BW2" s="84">
        <f>IFERROR(VLOOKUP(BV1,$B$16:$AN$25,$M$13,FALSE),0)</f>
        <v>0</v>
      </c>
      <c r="BX2" s="84">
        <f>IFERROR(VLOOKUP(BV1,$B$16:$AN$25,$T$13,FALSE),0)</f>
        <v>0</v>
      </c>
      <c r="BY2" s="84">
        <f>IFERROR(VLOOKUP(BV1,$B$16:$AN$25,$N$13,FALSE),0)</f>
        <v>0</v>
      </c>
      <c r="BZ2" s="84">
        <f>IFERROR(VLOOKUP(BV1,$B$16:$AN$25,$O$13,FALSE),0)</f>
        <v>0</v>
      </c>
      <c r="CA2" s="84">
        <f>IFERROR(VLOOKUP(BV1,$B$16:$AN$25,$P$13,FALSE),0)</f>
        <v>0</v>
      </c>
      <c r="CB2" s="85">
        <f>IFERROR(VLOOKUP(BV1,$B$16:$AN$25,$Q$13,FALSE),0)</f>
        <v>0</v>
      </c>
      <c r="CC2" s="83">
        <f>IFERROR(VLOOKUP(CC1,$B$16:$AN$25,$S$13,FALSE),0)</f>
        <v>0</v>
      </c>
      <c r="CD2" s="84">
        <f>IFERROR(VLOOKUP(CC1,$B$16:$AN$25,$M$13,FALSE),0)</f>
        <v>0</v>
      </c>
      <c r="CE2" s="84">
        <f>IFERROR(VLOOKUP(CC1,$B$16:$AN$25,$T$13,FALSE),0)</f>
        <v>0</v>
      </c>
      <c r="CF2" s="84">
        <f>IFERROR(VLOOKUP(CC1,$B$16:$AN$25,$N$13,FALSE),0)</f>
        <v>0</v>
      </c>
      <c r="CG2" s="84">
        <f>IFERROR(VLOOKUP(CC1,$B$16:$AN$25,$O$13,FALSE),0)</f>
        <v>0</v>
      </c>
      <c r="CH2" s="84">
        <f>IFERROR(VLOOKUP(CC1,$B$16:$AN$25,$P$13,FALSE),0)</f>
        <v>0</v>
      </c>
      <c r="CI2" s="85">
        <f>IFERROR(VLOOKUP(CC1,$B$16:$AN$25,$Q$13,FALSE),0)</f>
        <v>0</v>
      </c>
      <c r="CJ2" s="83">
        <f>IFERROR(VLOOKUP(CJ1,$B$16:$AN$25,$S$13,FALSE),0)</f>
        <v>0</v>
      </c>
      <c r="CK2" s="84">
        <f>IFERROR(VLOOKUP(CJ1,$B$16:$AN$25,$M$13,FALSE),0)</f>
        <v>0</v>
      </c>
      <c r="CL2" s="84">
        <f>IFERROR(VLOOKUP(CJ1,$B$16:$AN$25,$T$13,FALSE),0)</f>
        <v>0</v>
      </c>
      <c r="CM2" s="84">
        <f>IFERROR(VLOOKUP(CJ1,$B$16:$AN$25,$N$13,FALSE),0)</f>
        <v>0</v>
      </c>
      <c r="CN2" s="84">
        <f>IFERROR(VLOOKUP(CJ1,$B$16:$AN$25,$O$13,FALSE),0)</f>
        <v>0</v>
      </c>
      <c r="CO2" s="84">
        <f>IFERROR(VLOOKUP(CJ1,$B$16:$AN$25,$P$13,FALSE),0)</f>
        <v>0</v>
      </c>
      <c r="CP2" s="85">
        <f>IFERROR(VLOOKUP(CJ1,$B$16:$AN$25,$Q$13,FALSE),0)</f>
        <v>0</v>
      </c>
      <c r="CQ2" s="83">
        <f>IFERROR(VLOOKUP(CQ1,$B$16:$AN$25,$S$13,FALSE),0)</f>
        <v>0</v>
      </c>
      <c r="CR2" s="84">
        <f>IFERROR(VLOOKUP(CQ1,$B$16:$AN$25,$M$13,FALSE),0)</f>
        <v>0</v>
      </c>
      <c r="CS2" s="84">
        <f>IFERROR(VLOOKUP(CQ1,$B$16:$AN$25,$T$13,FALSE),0)</f>
        <v>0</v>
      </c>
      <c r="CT2" s="84">
        <f>IFERROR(VLOOKUP(CQ1,$B$16:$AN$25,$N$13,FALSE),0)</f>
        <v>0</v>
      </c>
      <c r="CU2" s="84">
        <f>IFERROR(VLOOKUP(CQ1,$B$16:$AN$25,$O$13,FALSE),0)</f>
        <v>0</v>
      </c>
      <c r="CV2" s="84">
        <f>IFERROR(VLOOKUP(CQ1,$B$16:$AN$25,$P$13,FALSE),0)</f>
        <v>0</v>
      </c>
      <c r="CW2" s="85">
        <f>IFERROR(VLOOKUP(CQ1,$B$16:$AN$25,$Q$13,FALSE),0)</f>
        <v>0</v>
      </c>
      <c r="CX2" s="83">
        <f>IFERROR(VLOOKUP(CX1,$B$16:$AN$25,$S$13,FALSE),0)</f>
        <v>0</v>
      </c>
      <c r="CY2" s="84">
        <f>IFERROR(VLOOKUP(CX1,$B$16:$AN$25,$M$13,FALSE),0)</f>
        <v>0</v>
      </c>
      <c r="CZ2" s="84">
        <f>IFERROR(VLOOKUP(CX1,$B$16:$AN$25,$T$13,FALSE),0)</f>
        <v>0</v>
      </c>
      <c r="DA2" s="84">
        <f>IFERROR(VLOOKUP(CX1,$B$16:$AN$25,$N$13,FALSE),0)</f>
        <v>0</v>
      </c>
      <c r="DB2" s="84">
        <f>IFERROR(VLOOKUP(CX1,$B$16:$AN$25,$O$13,FALSE),0)</f>
        <v>0</v>
      </c>
      <c r="DC2" s="84">
        <f>IFERROR(VLOOKUP(CX1,$B$16:$AN$25,$P$13,FALSE),0)</f>
        <v>0</v>
      </c>
      <c r="DD2" s="85">
        <f>IFERROR(VLOOKUP(CX1,$B$16:$AN$25,$Q$13,FALSE),0)</f>
        <v>0</v>
      </c>
      <c r="DE2" s="83">
        <f>IFERROR(VLOOKUP(DE1,$B$16:$AN$25,$S$13,FALSE),0)</f>
        <v>0</v>
      </c>
      <c r="DF2" s="84">
        <f>IFERROR(VLOOKUP(DE1,$B$16:$AN$25,$M$13,FALSE),0)</f>
        <v>0</v>
      </c>
      <c r="DG2" s="84">
        <f>IFERROR(VLOOKUP(DE1,$B$16:$AN$25,$T$13,FALSE),0)</f>
        <v>0</v>
      </c>
      <c r="DH2" s="84">
        <f>IFERROR(VLOOKUP(DE1,$B$16:$AN$25,$N$13,FALSE),0)</f>
        <v>0</v>
      </c>
      <c r="DI2" s="84">
        <f>IFERROR(VLOOKUP(DE1,$B$16:$AN$25,$O$13,FALSE),0)</f>
        <v>0</v>
      </c>
      <c r="DJ2" s="84">
        <f>IFERROR(VLOOKUP(DE1,$B$16:$AN$25,$P$13,FALSE),0)</f>
        <v>0</v>
      </c>
      <c r="DK2" s="85">
        <f>IFERROR(VLOOKUP(DE1,$B$16:$AN$25,$Q$13,FALSE),0)</f>
        <v>0</v>
      </c>
      <c r="DL2" s="83">
        <f>IFERROR(VLOOKUP(DL1,$B$16:$AN$25,$S$13,FALSE),0)</f>
        <v>0</v>
      </c>
      <c r="DM2" s="84">
        <f>IFERROR(VLOOKUP(DL1,$B$16:$AN$25,$M$13,FALSE),0)</f>
        <v>0</v>
      </c>
      <c r="DN2" s="84">
        <f>IFERROR(VLOOKUP(DL1,$B$16:$AN$25,$T$13,FALSE),0)</f>
        <v>0</v>
      </c>
      <c r="DO2" s="84">
        <f>IFERROR(VLOOKUP(DL1,$B$16:$AN$25,$N$13,FALSE),0)</f>
        <v>0</v>
      </c>
      <c r="DP2" s="84">
        <f>IFERROR(VLOOKUP(DL1,$B$16:$AN$25,$O$13,FALSE),0)</f>
        <v>0</v>
      </c>
      <c r="DQ2" s="84">
        <f>IFERROR(VLOOKUP(DL1,$B$16:$AN$25,$P$13,FALSE),0)</f>
        <v>0</v>
      </c>
      <c r="DR2" s="85">
        <f>IFERROR(VLOOKUP(DL1,$B$16:$AN$25,$Q$13,FALSE),0)</f>
        <v>0</v>
      </c>
      <c r="DS2" s="83">
        <f>IFERROR(VLOOKUP(DS1,$B$16:$AN$25,$S$13,FALSE),0)</f>
        <v>0</v>
      </c>
      <c r="DT2" s="84">
        <f>IFERROR(VLOOKUP(DS1,$B$16:$AN$25,$M$13,FALSE),0)</f>
        <v>0</v>
      </c>
      <c r="DU2" s="84">
        <f>IFERROR(VLOOKUP(DS1,$B$16:$AN$25,$T$13,FALSE),0)</f>
        <v>0</v>
      </c>
      <c r="DV2" s="84">
        <f>IFERROR(VLOOKUP(DS1,$B$16:$AN$25,$N$13,FALSE),0)</f>
        <v>0</v>
      </c>
      <c r="DW2" s="84">
        <f>IFERROR(VLOOKUP(DS1,$B$16:$AN$25,$O$13,FALSE),0)</f>
        <v>0</v>
      </c>
      <c r="DX2" s="84">
        <f>IFERROR(VLOOKUP(DS1,$B$16:$AN$25,$P$13,FALSE),0)</f>
        <v>0</v>
      </c>
      <c r="DY2" s="85">
        <f>IFERROR(VLOOKUP(DS1,$B$16:$AN$25,$Q$13,FALSE),0)</f>
        <v>0</v>
      </c>
      <c r="DZ2" s="83">
        <f>IFERROR(VLOOKUP(DZ1,$B$16:$AN$25,$S$13,FALSE),0)</f>
        <v>0</v>
      </c>
      <c r="EA2" s="84">
        <f>IFERROR(VLOOKUP(DZ1,$B$16:$AN$25,$M$13,FALSE),0)</f>
        <v>0</v>
      </c>
      <c r="EB2" s="84">
        <f>IFERROR(VLOOKUP(DZ1,$B$16:$AN$25,$T$13,FALSE),0)</f>
        <v>0</v>
      </c>
      <c r="EC2" s="84">
        <f>IFERROR(VLOOKUP(DZ1,$B$16:$AN$25,$N$13,FALSE),0)</f>
        <v>0</v>
      </c>
      <c r="ED2" s="84">
        <f>IFERROR(VLOOKUP(DZ1,$B$16:$AN$25,$O$13,FALSE),0)</f>
        <v>0</v>
      </c>
      <c r="EE2" s="84">
        <f>IFERROR(VLOOKUP(DZ1,$B$16:$AN$25,$P$13,FALSE),0)</f>
        <v>0</v>
      </c>
      <c r="EF2" s="85">
        <f>IFERROR(VLOOKUP(DZ1,$B$16:$AN$25,$Q$13,FALSE),0)</f>
        <v>0</v>
      </c>
      <c r="EG2" s="83">
        <f>IFERROR(VLOOKUP(EG1,$B$16:$AN$25,$S$13,FALSE),0)</f>
        <v>0</v>
      </c>
      <c r="EH2" s="84">
        <f>IFERROR(VLOOKUP(EG1,$B$16:$AN$25,$M$13,FALSE),0)</f>
        <v>0</v>
      </c>
      <c r="EI2" s="84">
        <f>IFERROR(VLOOKUP(EG1,$B$16:$AN$25,$T$13,FALSE),0)</f>
        <v>0</v>
      </c>
      <c r="EJ2" s="84">
        <f>IFERROR(VLOOKUP(EG1,$B$16:$AN$25,$N$13,FALSE),0)</f>
        <v>0</v>
      </c>
      <c r="EK2" s="84">
        <f>IFERROR(VLOOKUP(EG1,$B$16:$AN$25,$O$13,FALSE),0)</f>
        <v>0</v>
      </c>
      <c r="EL2" s="84">
        <f>IFERROR(VLOOKUP(EG1,$B$16:$AN$25,$P$13,FALSE),0)</f>
        <v>0</v>
      </c>
      <c r="EM2" s="85">
        <f>IFERROR(VLOOKUP(EG1,$B$16:$AN$25,$Q$13,FALSE),0)</f>
        <v>0</v>
      </c>
      <c r="EN2" s="83">
        <f>IFERROR(VLOOKUP(EN1,$B$16:$AN$25,$S$13,FALSE),0)</f>
        <v>0</v>
      </c>
      <c r="EO2" s="84">
        <f>IFERROR(VLOOKUP(EN1,$B$16:$AN$25,$M$13,FALSE),0)</f>
        <v>0</v>
      </c>
      <c r="EP2" s="84">
        <f>IFERROR(VLOOKUP(EN1,$B$16:$AN$25,$T$13,FALSE),0)</f>
        <v>0</v>
      </c>
      <c r="EQ2" s="84">
        <f>IFERROR(VLOOKUP(EN1,$B$16:$AN$25,$N$13,FALSE),0)</f>
        <v>0</v>
      </c>
      <c r="ER2" s="84">
        <f>IFERROR(VLOOKUP(EN1,$B$16:$AN$25,$O$13,FALSE),0)</f>
        <v>0</v>
      </c>
      <c r="ES2" s="84">
        <f>IFERROR(VLOOKUP(EN1,$B$16:$AN$25,$P$13,FALSE),0)</f>
        <v>0</v>
      </c>
      <c r="ET2" s="85">
        <f>IFERROR(VLOOKUP(EN1,$B$16:$AN$25,$Q$13,FALSE),0)</f>
        <v>0</v>
      </c>
      <c r="EU2" s="83">
        <f>IFERROR(VLOOKUP(EU1,$B$16:$AN$25,$S$13,FALSE),0)</f>
        <v>0</v>
      </c>
      <c r="EV2" s="84">
        <f>IFERROR(VLOOKUP(EU1,$B$16:$AN$25,$M$13,FALSE),0)</f>
        <v>0</v>
      </c>
      <c r="EW2" s="84">
        <f>IFERROR(VLOOKUP(EU1,$B$16:$AN$25,$T$13,FALSE),0)</f>
        <v>0</v>
      </c>
      <c r="EX2" s="84">
        <f>IFERROR(VLOOKUP(EU1,$B$16:$AN$25,$N$13,FALSE),0)</f>
        <v>0</v>
      </c>
      <c r="EY2" s="84">
        <f>IFERROR(VLOOKUP(EU1,$B$16:$AN$25,$O$13,FALSE),0)</f>
        <v>0</v>
      </c>
      <c r="EZ2" s="84">
        <f>IFERROR(VLOOKUP(EU1,$B$16:$AN$25,$P$13,FALSE),0)</f>
        <v>0</v>
      </c>
      <c r="FA2" s="85">
        <f>IFERROR(VLOOKUP(EU1,$B$16:$AN$25,$Q$13,FALSE),0)</f>
        <v>0</v>
      </c>
      <c r="FB2" s="83">
        <f>IFERROR(VLOOKUP(FB1,$B$16:$AN$25,$S$13,FALSE),0)</f>
        <v>0</v>
      </c>
      <c r="FC2" s="84">
        <f>IFERROR(VLOOKUP(FB1,$B$16:$AN$25,$M$13,FALSE),0)</f>
        <v>0</v>
      </c>
      <c r="FD2" s="84">
        <f>IFERROR(VLOOKUP(FB1,$B$16:$AN$25,$T$13,FALSE),0)</f>
        <v>0</v>
      </c>
      <c r="FE2" s="84">
        <f>IFERROR(VLOOKUP(FB1,$B$16:$AN$25,$N$13,FALSE),0)</f>
        <v>0</v>
      </c>
      <c r="FF2" s="84">
        <f>IFERROR(VLOOKUP(FB1,$B$16:$AN$25,$O$13,FALSE),0)</f>
        <v>0</v>
      </c>
      <c r="FG2" s="84">
        <f>IFERROR(VLOOKUP(FB1,$B$16:$AN$25,$P$13,FALSE),0)</f>
        <v>0</v>
      </c>
      <c r="FH2" s="85">
        <f>IFERROR(VLOOKUP(FB1,$B$16:$AN$25,$Q$13,FALSE),0)</f>
        <v>0</v>
      </c>
      <c r="FI2" s="83">
        <f>IFERROR(VLOOKUP(FI1,$B$16:$AN$25,$S$13,FALSE),0)</f>
        <v>0</v>
      </c>
      <c r="FJ2" s="84">
        <f>IFERROR(VLOOKUP(FI1,$B$16:$AN$25,$M$13,FALSE),0)</f>
        <v>0</v>
      </c>
      <c r="FK2" s="84">
        <f>IFERROR(VLOOKUP(FI1,$B$16:$AN$25,$T$13,FALSE),0)</f>
        <v>0</v>
      </c>
      <c r="FL2" s="84">
        <f>IFERROR(VLOOKUP(FI1,$B$16:$AN$25,$N$13,FALSE),0)</f>
        <v>0</v>
      </c>
      <c r="FM2" s="84">
        <f>IFERROR(VLOOKUP(FI1,$B$16:$AN$25,$O$13,FALSE),0)</f>
        <v>0</v>
      </c>
      <c r="FN2" s="84">
        <f>IFERROR(VLOOKUP(FI1,$B$16:$AN$25,$P$13,FALSE),0)</f>
        <v>0</v>
      </c>
      <c r="FO2" s="85">
        <f>IFERROR(VLOOKUP(FI1,$B$16:$AN$25,$Q$13,FALSE),0)</f>
        <v>0</v>
      </c>
      <c r="FP2" s="83">
        <f>IFERROR(VLOOKUP(FP1,$B$16:$AN$25,$S$13,FALSE),0)</f>
        <v>0</v>
      </c>
      <c r="FQ2" s="84">
        <f>IFERROR(VLOOKUP(FP1,$B$16:$AN$25,$M$13,FALSE),0)</f>
        <v>0</v>
      </c>
      <c r="FR2" s="84">
        <f>IFERROR(VLOOKUP(FP1,$B$16:$AN$25,$T$13,FALSE),0)</f>
        <v>0</v>
      </c>
      <c r="FS2" s="84">
        <f>IFERROR(VLOOKUP(FP1,$B$16:$AN$25,$N$13,FALSE),0)</f>
        <v>0</v>
      </c>
      <c r="FT2" s="84">
        <f>IFERROR(VLOOKUP(FP1,$B$16:$AN$25,$O$13,FALSE),0)</f>
        <v>0</v>
      </c>
      <c r="FU2" s="84">
        <f>IFERROR(VLOOKUP(FP1,$B$16:$AN$25,$P$13,FALSE),0)</f>
        <v>0</v>
      </c>
      <c r="FV2" s="85">
        <f>IFERROR(VLOOKUP(FP1,$B$16:$AN$25,$Q$13,FALSE),0)</f>
        <v>0</v>
      </c>
      <c r="FW2" s="83">
        <f>IFERROR(VLOOKUP(FW1,$B$16:$AN$25,$S$13,FALSE),0)</f>
        <v>0</v>
      </c>
      <c r="FX2" s="84">
        <f>IFERROR(VLOOKUP(FW1,$B$16:$AN$25,$M$13,FALSE),0)</f>
        <v>0</v>
      </c>
      <c r="FY2" s="84">
        <f>IFERROR(VLOOKUP(FW1,$B$16:$AN$25,$T$13,FALSE),0)</f>
        <v>0</v>
      </c>
      <c r="FZ2" s="84">
        <f>IFERROR(VLOOKUP(FW1,$B$16:$AN$25,$N$13,FALSE),0)</f>
        <v>0</v>
      </c>
      <c r="GA2" s="84">
        <f>IFERROR(VLOOKUP(FW1,$B$16:$AN$25,$O$13,FALSE),0)</f>
        <v>0</v>
      </c>
      <c r="GB2" s="84">
        <f>IFERROR(VLOOKUP(FW1,$B$16:$AN$25,$P$13,FALSE),0)</f>
        <v>0</v>
      </c>
      <c r="GC2" s="85">
        <f>IFERROR(VLOOKUP(FW1,$B$16:$AN$25,$Q$13,FALSE),0)</f>
        <v>0</v>
      </c>
      <c r="GD2" s="83">
        <f>IFERROR(VLOOKUP(GD1,$B$16:$AN$25,$S$13,FALSE),0)</f>
        <v>0</v>
      </c>
      <c r="GE2" s="84">
        <f>IFERROR(VLOOKUP(GD1,$B$16:$AN$25,$M$13,FALSE),0)</f>
        <v>0</v>
      </c>
      <c r="GF2" s="84">
        <f>IFERROR(VLOOKUP(GD1,$B$16:$AN$25,$T$13,FALSE),0)</f>
        <v>0</v>
      </c>
      <c r="GG2" s="84">
        <f>IFERROR(VLOOKUP(GD1,$B$16:$AN$25,$N$13,FALSE),0)</f>
        <v>0</v>
      </c>
      <c r="GH2" s="84">
        <f>IFERROR(VLOOKUP(GD1,$B$16:$AN$25,$O$13,FALSE),0)</f>
        <v>0</v>
      </c>
      <c r="GI2" s="84">
        <f>IFERROR(VLOOKUP(GD1,$B$16:$AN$25,$P$13,FALSE),0)</f>
        <v>0</v>
      </c>
      <c r="GJ2" s="85">
        <f>IFERROR(VLOOKUP(GD1,$B$16:$AN$25,$Q$13,FALSE),0)</f>
        <v>0</v>
      </c>
      <c r="GK2" s="83">
        <f>IFERROR(VLOOKUP(GK1,$B$16:$AN$25,$S$13,FALSE),0)</f>
        <v>0</v>
      </c>
      <c r="GL2" s="84">
        <f>IFERROR(VLOOKUP(GK1,$B$16:$AN$25,$M$13,FALSE),0)</f>
        <v>0</v>
      </c>
      <c r="GM2" s="84">
        <f>IFERROR(VLOOKUP(GK1,$B$16:$AN$25,$T$13,FALSE),0)</f>
        <v>0</v>
      </c>
      <c r="GN2" s="84">
        <f>IFERROR(VLOOKUP(GK1,$B$16:$AN$25,$N$13,FALSE),0)</f>
        <v>0</v>
      </c>
      <c r="GO2" s="84">
        <f>IFERROR(VLOOKUP(GK1,$B$16:$AN$25,$O$13,FALSE),0)</f>
        <v>0</v>
      </c>
      <c r="GP2" s="84">
        <f>IFERROR(VLOOKUP(GK1,$B$16:$AN$25,$P$13,FALSE),0)</f>
        <v>0</v>
      </c>
      <c r="GQ2" s="85">
        <f>IFERROR(VLOOKUP(GK1,$B$16:$AN$25,$Q$13,FALSE),0)</f>
        <v>0</v>
      </c>
      <c r="GR2" s="83">
        <f>IFERROR(VLOOKUP(GR1,$B$16:$AN$25,$S$13,FALSE),0)</f>
        <v>0</v>
      </c>
      <c r="GS2" s="84">
        <f>IFERROR(VLOOKUP(GR1,$B$16:$AN$25,$M$13,FALSE),0)</f>
        <v>0</v>
      </c>
      <c r="GT2" s="84">
        <f>IFERROR(VLOOKUP(GR1,$B$16:$AN$25,$T$13,FALSE),0)</f>
        <v>0</v>
      </c>
      <c r="GU2" s="84">
        <f>IFERROR(VLOOKUP(GR1,$B$16:$AN$25,$N$13,FALSE),0)</f>
        <v>0</v>
      </c>
      <c r="GV2" s="84">
        <f>IFERROR(VLOOKUP(GR1,$B$16:$AN$25,$O$13,FALSE),0)</f>
        <v>0</v>
      </c>
      <c r="GW2" s="84">
        <f>IFERROR(VLOOKUP(GR1,$B$16:$AN$25,$P$13,FALSE),0)</f>
        <v>0</v>
      </c>
      <c r="GX2" s="85">
        <f>IFERROR(VLOOKUP(GR1,$B$16:$AN$25,$Q$13,FALSE),0)</f>
        <v>0</v>
      </c>
      <c r="GY2" s="83">
        <f>IFERROR(VLOOKUP(GY1,$B$16:$AN$25,$S$13,FALSE),0)</f>
        <v>0</v>
      </c>
      <c r="GZ2" s="84">
        <f>IFERROR(VLOOKUP(GY1,$B$16:$AN$25,$M$13,FALSE),0)</f>
        <v>0</v>
      </c>
      <c r="HA2" s="84">
        <f>IFERROR(VLOOKUP(GY1,$B$16:$AN$25,$T$13,FALSE),0)</f>
        <v>0</v>
      </c>
      <c r="HB2" s="84">
        <f>IFERROR(VLOOKUP(GY1,$B$16:$AN$25,$N$13,FALSE),0)</f>
        <v>0</v>
      </c>
      <c r="HC2" s="84">
        <f>IFERROR(VLOOKUP(GY1,$B$16:$AN$25,$O$13,FALSE),0)</f>
        <v>0</v>
      </c>
      <c r="HD2" s="84">
        <f>IFERROR(VLOOKUP(GY1,$B$16:$AN$25,$P$13,FALSE),0)</f>
        <v>0</v>
      </c>
      <c r="HE2" s="85">
        <f>IFERROR(VLOOKUP(GY1,$B$16:$AN$25,$Q$13,FALSE),0)</f>
        <v>0</v>
      </c>
      <c r="HF2" s="83">
        <f>IFERROR(VLOOKUP(HF1,$B$16:$AN$25,$S$13,FALSE),0)</f>
        <v>0</v>
      </c>
      <c r="HG2" s="84">
        <f>IFERROR(VLOOKUP(HF1,$B$16:$AN$25,$M$13,FALSE),0)</f>
        <v>0</v>
      </c>
      <c r="HH2" s="84">
        <f>IFERROR(VLOOKUP(HF1,$B$16:$AN$25,$T$13,FALSE),0)</f>
        <v>0</v>
      </c>
      <c r="HI2" s="84">
        <f>IFERROR(VLOOKUP(HF1,$B$16:$AN$25,$N$13,FALSE),0)</f>
        <v>0</v>
      </c>
      <c r="HJ2" s="84">
        <f>IFERROR(VLOOKUP(HF1,$B$16:$AN$25,$O$13,FALSE),0)</f>
        <v>0</v>
      </c>
      <c r="HK2" s="84">
        <f>IFERROR(VLOOKUP(HF1,$B$16:$AN$25,$P$13,FALSE),0)</f>
        <v>0</v>
      </c>
      <c r="HL2" s="85">
        <f>IFERROR(VLOOKUP(HF1,$B$16:$AN$25,$Q$13,FALSE),0)</f>
        <v>0</v>
      </c>
      <c r="HM2" s="83">
        <f>IFERROR(VLOOKUP(HM1,$B$16:$AN$25,$S$13,FALSE),0)</f>
        <v>0</v>
      </c>
      <c r="HN2" s="84">
        <f>IFERROR(VLOOKUP(HM1,$B$16:$AN$25,$M$13,FALSE),0)</f>
        <v>0</v>
      </c>
      <c r="HO2" s="84">
        <f>IFERROR(VLOOKUP(HM1,$B$16:$AN$25,$T$13,FALSE),0)</f>
        <v>0</v>
      </c>
      <c r="HP2" s="84">
        <f>IFERROR(VLOOKUP(HM1,$B$16:$AN$25,$N$13,FALSE),0)</f>
        <v>0</v>
      </c>
      <c r="HQ2" s="84">
        <f>IFERROR(VLOOKUP(HM1,$B$16:$AN$25,$O$13,FALSE),0)</f>
        <v>0</v>
      </c>
      <c r="HR2" s="84">
        <f>IFERROR(VLOOKUP(HM1,$B$16:$AN$25,$P$13,FALSE),0)</f>
        <v>0</v>
      </c>
      <c r="HS2" s="85">
        <f>IFERROR(VLOOKUP(HM1,$B$16:$AN$25,$Q$13,FALSE),0)</f>
        <v>0</v>
      </c>
      <c r="HT2" s="80"/>
      <c r="HU2" s="80"/>
    </row>
    <row r="3" spans="1:229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O3" s="1">
        <v>1</v>
      </c>
      <c r="AP3" s="1">
        <f>AO3+1</f>
        <v>2</v>
      </c>
      <c r="AQ3" s="1">
        <f t="shared" ref="AQ3:DB3" si="0">AP3+1</f>
        <v>3</v>
      </c>
      <c r="AR3" s="1">
        <f t="shared" si="0"/>
        <v>4</v>
      </c>
      <c r="AS3" s="1">
        <f t="shared" si="0"/>
        <v>5</v>
      </c>
      <c r="AT3" s="86">
        <f t="shared" si="0"/>
        <v>6</v>
      </c>
      <c r="AU3" s="1">
        <f t="shared" si="0"/>
        <v>7</v>
      </c>
      <c r="AV3" s="1">
        <f t="shared" si="0"/>
        <v>8</v>
      </c>
      <c r="AW3" s="1">
        <f t="shared" si="0"/>
        <v>9</v>
      </c>
      <c r="AX3" s="1">
        <f t="shared" si="0"/>
        <v>10</v>
      </c>
      <c r="AY3" s="1">
        <f t="shared" si="0"/>
        <v>11</v>
      </c>
      <c r="AZ3" s="87">
        <f t="shared" si="0"/>
        <v>12</v>
      </c>
      <c r="BA3" s="86">
        <f t="shared" si="0"/>
        <v>13</v>
      </c>
      <c r="BB3" s="1">
        <f t="shared" si="0"/>
        <v>14</v>
      </c>
      <c r="BC3" s="1">
        <f t="shared" si="0"/>
        <v>15</v>
      </c>
      <c r="BD3" s="1">
        <f t="shared" si="0"/>
        <v>16</v>
      </c>
      <c r="BE3" s="1">
        <f t="shared" si="0"/>
        <v>17</v>
      </c>
      <c r="BF3" s="1">
        <f t="shared" si="0"/>
        <v>18</v>
      </c>
      <c r="BG3" s="87">
        <f t="shared" si="0"/>
        <v>19</v>
      </c>
      <c r="BH3" s="86">
        <f t="shared" si="0"/>
        <v>20</v>
      </c>
      <c r="BI3" s="1">
        <f t="shared" si="0"/>
        <v>21</v>
      </c>
      <c r="BJ3" s="1">
        <f t="shared" si="0"/>
        <v>22</v>
      </c>
      <c r="BK3" s="1">
        <f t="shared" si="0"/>
        <v>23</v>
      </c>
      <c r="BL3" s="1">
        <f t="shared" si="0"/>
        <v>24</v>
      </c>
      <c r="BM3" s="1">
        <f t="shared" si="0"/>
        <v>25</v>
      </c>
      <c r="BN3" s="87">
        <f t="shared" si="0"/>
        <v>26</v>
      </c>
      <c r="BO3" s="86">
        <f t="shared" si="0"/>
        <v>27</v>
      </c>
      <c r="BP3" s="1">
        <f t="shared" si="0"/>
        <v>28</v>
      </c>
      <c r="BQ3" s="1">
        <f t="shared" si="0"/>
        <v>29</v>
      </c>
      <c r="BR3" s="1">
        <f t="shared" si="0"/>
        <v>30</v>
      </c>
      <c r="BS3" s="1">
        <f t="shared" si="0"/>
        <v>31</v>
      </c>
      <c r="BT3" s="1">
        <f t="shared" si="0"/>
        <v>32</v>
      </c>
      <c r="BU3" s="87">
        <f t="shared" si="0"/>
        <v>33</v>
      </c>
      <c r="BV3" s="86">
        <f t="shared" si="0"/>
        <v>34</v>
      </c>
      <c r="BW3" s="1">
        <f t="shared" si="0"/>
        <v>35</v>
      </c>
      <c r="BX3" s="1">
        <f t="shared" si="0"/>
        <v>36</v>
      </c>
      <c r="BY3" s="1">
        <f t="shared" si="0"/>
        <v>37</v>
      </c>
      <c r="BZ3" s="1">
        <f t="shared" si="0"/>
        <v>38</v>
      </c>
      <c r="CA3" s="1">
        <f t="shared" si="0"/>
        <v>39</v>
      </c>
      <c r="CB3" s="87">
        <f t="shared" si="0"/>
        <v>40</v>
      </c>
      <c r="CC3" s="86">
        <f t="shared" si="0"/>
        <v>41</v>
      </c>
      <c r="CD3" s="1">
        <f t="shared" si="0"/>
        <v>42</v>
      </c>
      <c r="CE3" s="1">
        <f t="shared" si="0"/>
        <v>43</v>
      </c>
      <c r="CF3" s="1">
        <f t="shared" si="0"/>
        <v>44</v>
      </c>
      <c r="CG3" s="1">
        <f t="shared" si="0"/>
        <v>45</v>
      </c>
      <c r="CH3" s="1">
        <f t="shared" si="0"/>
        <v>46</v>
      </c>
      <c r="CI3" s="87">
        <f t="shared" si="0"/>
        <v>47</v>
      </c>
      <c r="CJ3" s="86">
        <f t="shared" si="0"/>
        <v>48</v>
      </c>
      <c r="CK3" s="1">
        <f t="shared" si="0"/>
        <v>49</v>
      </c>
      <c r="CL3" s="1">
        <f t="shared" si="0"/>
        <v>50</v>
      </c>
      <c r="CM3" s="1">
        <f t="shared" si="0"/>
        <v>51</v>
      </c>
      <c r="CN3" s="1">
        <f t="shared" si="0"/>
        <v>52</v>
      </c>
      <c r="CO3" s="1">
        <f t="shared" si="0"/>
        <v>53</v>
      </c>
      <c r="CP3" s="87">
        <f t="shared" si="0"/>
        <v>54</v>
      </c>
      <c r="CQ3" s="86">
        <f t="shared" si="0"/>
        <v>55</v>
      </c>
      <c r="CR3" s="1">
        <f t="shared" si="0"/>
        <v>56</v>
      </c>
      <c r="CS3" s="1">
        <f t="shared" si="0"/>
        <v>57</v>
      </c>
      <c r="CT3" s="1">
        <f t="shared" si="0"/>
        <v>58</v>
      </c>
      <c r="CU3" s="1">
        <f t="shared" si="0"/>
        <v>59</v>
      </c>
      <c r="CV3" s="1">
        <f t="shared" si="0"/>
        <v>60</v>
      </c>
      <c r="CW3" s="87">
        <f t="shared" si="0"/>
        <v>61</v>
      </c>
      <c r="CX3" s="86">
        <f t="shared" si="0"/>
        <v>62</v>
      </c>
      <c r="CY3" s="1">
        <f t="shared" si="0"/>
        <v>63</v>
      </c>
      <c r="CZ3" s="1">
        <f t="shared" si="0"/>
        <v>64</v>
      </c>
      <c r="DA3" s="1">
        <f t="shared" si="0"/>
        <v>65</v>
      </c>
      <c r="DB3" s="1">
        <f t="shared" si="0"/>
        <v>66</v>
      </c>
      <c r="DC3" s="1">
        <f t="shared" ref="DC3:FN3" si="1">DB3+1</f>
        <v>67</v>
      </c>
      <c r="DD3" s="87">
        <f t="shared" si="1"/>
        <v>68</v>
      </c>
      <c r="DE3" s="86">
        <f t="shared" si="1"/>
        <v>69</v>
      </c>
      <c r="DF3" s="1">
        <f t="shared" si="1"/>
        <v>70</v>
      </c>
      <c r="DG3" s="1">
        <f t="shared" si="1"/>
        <v>71</v>
      </c>
      <c r="DH3" s="1">
        <f t="shared" si="1"/>
        <v>72</v>
      </c>
      <c r="DI3" s="1">
        <f t="shared" si="1"/>
        <v>73</v>
      </c>
      <c r="DJ3" s="1">
        <f t="shared" si="1"/>
        <v>74</v>
      </c>
      <c r="DK3" s="87">
        <f t="shared" si="1"/>
        <v>75</v>
      </c>
      <c r="DL3" s="86">
        <f t="shared" si="1"/>
        <v>76</v>
      </c>
      <c r="DM3" s="1">
        <f t="shared" si="1"/>
        <v>77</v>
      </c>
      <c r="DN3" s="1">
        <f t="shared" si="1"/>
        <v>78</v>
      </c>
      <c r="DO3" s="1">
        <f t="shared" si="1"/>
        <v>79</v>
      </c>
      <c r="DP3" s="1">
        <f t="shared" si="1"/>
        <v>80</v>
      </c>
      <c r="DQ3" s="1">
        <f t="shared" si="1"/>
        <v>81</v>
      </c>
      <c r="DR3" s="87">
        <f t="shared" si="1"/>
        <v>82</v>
      </c>
      <c r="DS3" s="86">
        <f t="shared" si="1"/>
        <v>83</v>
      </c>
      <c r="DT3" s="1">
        <f t="shared" si="1"/>
        <v>84</v>
      </c>
      <c r="DU3" s="1">
        <f t="shared" si="1"/>
        <v>85</v>
      </c>
      <c r="DV3" s="1">
        <f t="shared" si="1"/>
        <v>86</v>
      </c>
      <c r="DW3" s="1">
        <f t="shared" si="1"/>
        <v>87</v>
      </c>
      <c r="DX3" s="1">
        <f t="shared" si="1"/>
        <v>88</v>
      </c>
      <c r="DY3" s="87">
        <f t="shared" si="1"/>
        <v>89</v>
      </c>
      <c r="DZ3" s="86">
        <f t="shared" si="1"/>
        <v>90</v>
      </c>
      <c r="EA3" s="1">
        <f t="shared" si="1"/>
        <v>91</v>
      </c>
      <c r="EB3" s="1">
        <f t="shared" si="1"/>
        <v>92</v>
      </c>
      <c r="EC3" s="1">
        <f t="shared" si="1"/>
        <v>93</v>
      </c>
      <c r="ED3" s="1">
        <f t="shared" si="1"/>
        <v>94</v>
      </c>
      <c r="EE3" s="1">
        <f t="shared" si="1"/>
        <v>95</v>
      </c>
      <c r="EF3" s="87">
        <f t="shared" si="1"/>
        <v>96</v>
      </c>
      <c r="EG3" s="86">
        <f t="shared" si="1"/>
        <v>97</v>
      </c>
      <c r="EH3" s="1">
        <f t="shared" si="1"/>
        <v>98</v>
      </c>
      <c r="EI3" s="1">
        <f t="shared" si="1"/>
        <v>99</v>
      </c>
      <c r="EJ3" s="1">
        <f t="shared" si="1"/>
        <v>100</v>
      </c>
      <c r="EK3" s="1">
        <f t="shared" si="1"/>
        <v>101</v>
      </c>
      <c r="EL3" s="1">
        <f t="shared" si="1"/>
        <v>102</v>
      </c>
      <c r="EM3" s="87">
        <f t="shared" si="1"/>
        <v>103</v>
      </c>
      <c r="EN3" s="86">
        <f t="shared" si="1"/>
        <v>104</v>
      </c>
      <c r="EO3" s="1">
        <f t="shared" si="1"/>
        <v>105</v>
      </c>
      <c r="EP3" s="1">
        <f t="shared" si="1"/>
        <v>106</v>
      </c>
      <c r="EQ3" s="1">
        <f t="shared" si="1"/>
        <v>107</v>
      </c>
      <c r="ER3" s="1">
        <f t="shared" si="1"/>
        <v>108</v>
      </c>
      <c r="ES3" s="1">
        <f t="shared" si="1"/>
        <v>109</v>
      </c>
      <c r="ET3" s="87">
        <f t="shared" si="1"/>
        <v>110</v>
      </c>
      <c r="EU3" s="86">
        <f t="shared" si="1"/>
        <v>111</v>
      </c>
      <c r="EV3" s="1">
        <f t="shared" si="1"/>
        <v>112</v>
      </c>
      <c r="EW3" s="1">
        <f t="shared" si="1"/>
        <v>113</v>
      </c>
      <c r="EX3" s="1">
        <f t="shared" si="1"/>
        <v>114</v>
      </c>
      <c r="EY3" s="1">
        <f t="shared" si="1"/>
        <v>115</v>
      </c>
      <c r="EZ3" s="1">
        <f t="shared" si="1"/>
        <v>116</v>
      </c>
      <c r="FA3" s="87">
        <f t="shared" si="1"/>
        <v>117</v>
      </c>
      <c r="FB3" s="86">
        <f t="shared" si="1"/>
        <v>118</v>
      </c>
      <c r="FC3" s="1">
        <f t="shared" si="1"/>
        <v>119</v>
      </c>
      <c r="FD3" s="1">
        <f t="shared" si="1"/>
        <v>120</v>
      </c>
      <c r="FE3" s="1">
        <f t="shared" si="1"/>
        <v>121</v>
      </c>
      <c r="FF3" s="1">
        <f t="shared" si="1"/>
        <v>122</v>
      </c>
      <c r="FG3" s="1">
        <f t="shared" si="1"/>
        <v>123</v>
      </c>
      <c r="FH3" s="87">
        <f t="shared" si="1"/>
        <v>124</v>
      </c>
      <c r="FI3" s="86">
        <f t="shared" si="1"/>
        <v>125</v>
      </c>
      <c r="FJ3" s="1">
        <f t="shared" si="1"/>
        <v>126</v>
      </c>
      <c r="FK3" s="1">
        <f t="shared" si="1"/>
        <v>127</v>
      </c>
      <c r="FL3" s="1">
        <f t="shared" si="1"/>
        <v>128</v>
      </c>
      <c r="FM3" s="1">
        <f t="shared" si="1"/>
        <v>129</v>
      </c>
      <c r="FN3" s="1">
        <f t="shared" si="1"/>
        <v>130</v>
      </c>
      <c r="FO3" s="87">
        <f t="shared" ref="FO3:HS3" si="2">FN3+1</f>
        <v>131</v>
      </c>
      <c r="FP3" s="86">
        <f t="shared" si="2"/>
        <v>132</v>
      </c>
      <c r="FQ3" s="1">
        <f t="shared" si="2"/>
        <v>133</v>
      </c>
      <c r="FR3" s="1">
        <f t="shared" si="2"/>
        <v>134</v>
      </c>
      <c r="FS3" s="1">
        <f t="shared" si="2"/>
        <v>135</v>
      </c>
      <c r="FT3" s="1">
        <f t="shared" si="2"/>
        <v>136</v>
      </c>
      <c r="FU3" s="1">
        <f t="shared" si="2"/>
        <v>137</v>
      </c>
      <c r="FV3" s="87">
        <f t="shared" si="2"/>
        <v>138</v>
      </c>
      <c r="FW3" s="86">
        <f t="shared" si="2"/>
        <v>139</v>
      </c>
      <c r="FX3" s="1">
        <f t="shared" si="2"/>
        <v>140</v>
      </c>
      <c r="FY3" s="1">
        <f t="shared" si="2"/>
        <v>141</v>
      </c>
      <c r="FZ3" s="1">
        <f t="shared" si="2"/>
        <v>142</v>
      </c>
      <c r="GA3" s="1">
        <f t="shared" si="2"/>
        <v>143</v>
      </c>
      <c r="GB3" s="1">
        <f t="shared" si="2"/>
        <v>144</v>
      </c>
      <c r="GC3" s="87">
        <f t="shared" si="2"/>
        <v>145</v>
      </c>
      <c r="GD3" s="86">
        <f t="shared" si="2"/>
        <v>146</v>
      </c>
      <c r="GE3" s="1">
        <f t="shared" si="2"/>
        <v>147</v>
      </c>
      <c r="GF3" s="1">
        <f t="shared" si="2"/>
        <v>148</v>
      </c>
      <c r="GG3" s="1">
        <f t="shared" si="2"/>
        <v>149</v>
      </c>
      <c r="GH3" s="1">
        <f t="shared" si="2"/>
        <v>150</v>
      </c>
      <c r="GI3" s="1">
        <f t="shared" si="2"/>
        <v>151</v>
      </c>
      <c r="GJ3" s="87">
        <f t="shared" si="2"/>
        <v>152</v>
      </c>
      <c r="GK3" s="86">
        <f t="shared" si="2"/>
        <v>153</v>
      </c>
      <c r="GL3" s="1">
        <f t="shared" si="2"/>
        <v>154</v>
      </c>
      <c r="GM3" s="1">
        <f t="shared" si="2"/>
        <v>155</v>
      </c>
      <c r="GN3" s="1">
        <f t="shared" si="2"/>
        <v>156</v>
      </c>
      <c r="GO3" s="1">
        <f t="shared" si="2"/>
        <v>157</v>
      </c>
      <c r="GP3" s="1">
        <f t="shared" si="2"/>
        <v>158</v>
      </c>
      <c r="GQ3" s="87">
        <f t="shared" si="2"/>
        <v>159</v>
      </c>
      <c r="GR3" s="86">
        <f t="shared" si="2"/>
        <v>160</v>
      </c>
      <c r="GS3" s="1">
        <f t="shared" si="2"/>
        <v>161</v>
      </c>
      <c r="GT3" s="1">
        <f t="shared" si="2"/>
        <v>162</v>
      </c>
      <c r="GU3" s="1">
        <f t="shared" si="2"/>
        <v>163</v>
      </c>
      <c r="GV3" s="1">
        <f t="shared" si="2"/>
        <v>164</v>
      </c>
      <c r="GW3" s="1">
        <f t="shared" si="2"/>
        <v>165</v>
      </c>
      <c r="GX3" s="87">
        <f t="shared" si="2"/>
        <v>166</v>
      </c>
      <c r="GY3" s="86">
        <f t="shared" si="2"/>
        <v>167</v>
      </c>
      <c r="GZ3" s="1">
        <f t="shared" si="2"/>
        <v>168</v>
      </c>
      <c r="HA3" s="1">
        <f t="shared" si="2"/>
        <v>169</v>
      </c>
      <c r="HB3" s="1">
        <f t="shared" si="2"/>
        <v>170</v>
      </c>
      <c r="HC3" s="1">
        <f t="shared" si="2"/>
        <v>171</v>
      </c>
      <c r="HD3" s="1">
        <f t="shared" si="2"/>
        <v>172</v>
      </c>
      <c r="HE3" s="87">
        <f t="shared" si="2"/>
        <v>173</v>
      </c>
      <c r="HF3" s="86">
        <f t="shared" si="2"/>
        <v>174</v>
      </c>
      <c r="HG3" s="1">
        <f t="shared" si="2"/>
        <v>175</v>
      </c>
      <c r="HH3" s="1">
        <f t="shared" si="2"/>
        <v>176</v>
      </c>
      <c r="HI3" s="1">
        <f t="shared" si="2"/>
        <v>177</v>
      </c>
      <c r="HJ3" s="1">
        <f t="shared" si="2"/>
        <v>178</v>
      </c>
      <c r="HK3" s="1">
        <f t="shared" si="2"/>
        <v>179</v>
      </c>
      <c r="HL3" s="87">
        <f t="shared" si="2"/>
        <v>180</v>
      </c>
      <c r="HM3" s="86">
        <f t="shared" si="2"/>
        <v>181</v>
      </c>
      <c r="HN3" s="1">
        <f t="shared" si="2"/>
        <v>182</v>
      </c>
      <c r="HO3" s="1">
        <f t="shared" si="2"/>
        <v>183</v>
      </c>
      <c r="HP3" s="1">
        <f t="shared" si="2"/>
        <v>184</v>
      </c>
      <c r="HQ3" s="1">
        <f t="shared" si="2"/>
        <v>185</v>
      </c>
      <c r="HR3" s="1">
        <f t="shared" si="2"/>
        <v>186</v>
      </c>
      <c r="HS3" s="87">
        <f t="shared" si="2"/>
        <v>187</v>
      </c>
    </row>
    <row r="4" spans="1:229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O4" s="80"/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</row>
    <row r="5" spans="1:229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</row>
    <row r="6" spans="1:229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</row>
    <row r="7" spans="1:229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O7" s="80">
        <v>281</v>
      </c>
      <c r="AS7" s="67">
        <f>MATCH("SUBTOTAL SALIDA DE ALMACEN",15:15,0)-1</f>
        <v>38</v>
      </c>
      <c r="AT7" s="1"/>
      <c r="AU7" s="1"/>
      <c r="AV7" s="1"/>
      <c r="AW7" s="1"/>
      <c r="AX7" s="1">
        <f>IFERROR(VLOOKUP(AT1,$B$16:$AN$25,MATCH("SUBTOTAL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IFERROR(VLOOKUP(BA1,$B$16:$AN$25,MATCH("SUBTOTAL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IFERROR(VLOOKUP(BH1,$B$16:$AN$25,MATCH("SUBTOTAL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IFERROR(VLOOKUP(BO1,$B$16:$AN$25,MATCH("SUBTOTAL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IFERROR(VLOOKUP(BV1,$B$16:$AN$25,MATCH("SUBTOTAL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IFERROR(VLOOKUP(CC1,$B$16:$AN$25,MATCH("SUBTOTAL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IFERROR(VLOOKUP(CJ1,$B$16:$AN$25,MATCH("SUBTOTAL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IFERROR(VLOOKUP(CQ1,$B$16:$AN$25,MATCH("SUBTOTAL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IFERROR(VLOOKUP(CX1,$B$16:$AN$25,MATCH("SUBTOTAL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IFERROR(VLOOKUP(DE1,$B$16:$AN$25,MATCH("SUBTOTAL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IFERROR(VLOOKUP(DL1,$B$16:$AN$25,MATCH("SUBTOTAL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IFERROR(VLOOKUP(DS1,$B$16:$AN$25,MATCH("SUBTOTAL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IFERROR(VLOOKUP(DZ1,$B$16:$AN$25,MATCH("SUBTOTAL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IFERROR(VLOOKUP(EG1,$B$16:$AN$25,MATCH("SUBTOTAL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IFERROR(VLOOKUP(EN1,$B$16:$AN$25,MATCH("SUBTOTAL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IFERROR(VLOOKUP(EU1,$B$16:$AN$25,MATCH("SUBTOTAL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IFERROR(VLOOKUP(FB1,$B$16:$AN$25,MATCH("SUBTOTAL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IFERROR(VLOOKUP(FI1,$B$16:$AN$25,MATCH("SUBTOTAL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IFERROR(VLOOKUP(FP1,$B$16:$AN$25,MATCH("SUBTOTAL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IFERROR(VLOOKUP(FW1,$B$16:$AN$25,MATCH("SUBTOTAL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IFERROR(VLOOKUP(GD1,$B$16:$AN$25,MATCH("SUBTOTAL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IFERROR(VLOOKUP(GK1,$B$16:$AN$25,MATCH("SUBTOTAL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IFERROR(VLOOKUP(GR1,$B$16:$AN$25,MATCH("SUBTOTAL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IFERROR(VLOOKUP(GY1,$B$16:$AN$25,MATCH("SUBTOTAL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IFERROR(VLOOKUP(HF1,$B$16:$AN$25,MATCH("SUBTOTAL SALIDA DE ALMACEN",15:15,0)-1,FALSE),0)</f>
        <v>0</v>
      </c>
      <c r="HK7" s="1"/>
      <c r="HL7" s="1"/>
      <c r="HM7" s="1"/>
      <c r="HN7" s="1"/>
      <c r="HO7" s="1"/>
      <c r="HP7" s="1"/>
      <c r="HQ7" s="1">
        <f>IFERROR(VLOOKUP(HM1,$B$16:$AN$25,MATCH("SUBTOTAL SALIDA DE ALMACEN",15:15,0)-1,FALSE),0)</f>
        <v>0</v>
      </c>
      <c r="HR7" s="1"/>
      <c r="HS7" s="1"/>
    </row>
    <row r="8" spans="1:229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  <c r="HM8" s="1"/>
      <c r="HN8" s="1"/>
      <c r="HO8" s="1"/>
      <c r="HP8" s="1"/>
      <c r="HQ8" s="1" t="s">
        <v>224</v>
      </c>
      <c r="HR8" s="1"/>
      <c r="HS8" s="1"/>
    </row>
    <row r="9" spans="1:229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9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9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9" x14ac:dyDescent="0.25">
      <c r="A12" s="6" t="s">
        <v>4</v>
      </c>
      <c r="B12" s="6"/>
      <c r="D12" s="92"/>
      <c r="L12" s="10"/>
      <c r="M12" s="10"/>
    </row>
    <row r="13" spans="1:229" ht="13.5" thickBot="1" x14ac:dyDescent="0.3">
      <c r="B13" s="1">
        <v>1</v>
      </c>
      <c r="C13" s="2">
        <f>+B13+1</f>
        <v>2</v>
      </c>
      <c r="D13" s="2">
        <f t="shared" ref="D13:BF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>+Z13+1</f>
        <v>26</v>
      </c>
      <c r="AB13" s="2"/>
      <c r="AC13" s="2">
        <f>+AA13+1</f>
        <v>27</v>
      </c>
      <c r="AD13" s="2">
        <f t="shared" si="3"/>
        <v>28</v>
      </c>
      <c r="AE13" s="2"/>
      <c r="AF13" s="2"/>
      <c r="AG13" s="2"/>
      <c r="AH13" s="2"/>
      <c r="AI13" s="2"/>
      <c r="AJ13" s="2"/>
      <c r="AK13" s="2"/>
      <c r="AL13" s="2">
        <f>+AD13+1</f>
        <v>29</v>
      </c>
      <c r="AM13" s="2">
        <f t="shared" si="3"/>
        <v>30</v>
      </c>
      <c r="AN13" s="2">
        <f t="shared" si="3"/>
        <v>31</v>
      </c>
      <c r="AO13" s="2">
        <f t="shared" si="3"/>
        <v>32</v>
      </c>
      <c r="AP13" s="2">
        <f t="shared" si="3"/>
        <v>33</v>
      </c>
      <c r="AQ13" s="2">
        <f t="shared" si="3"/>
        <v>34</v>
      </c>
      <c r="AR13" s="2">
        <f t="shared" si="3"/>
        <v>35</v>
      </c>
      <c r="AS13" s="2">
        <f t="shared" si="3"/>
        <v>36</v>
      </c>
      <c r="AT13" s="2">
        <f t="shared" si="3"/>
        <v>37</v>
      </c>
      <c r="AU13" s="2">
        <f t="shared" si="3"/>
        <v>38</v>
      </c>
      <c r="AV13" s="2">
        <f t="shared" si="3"/>
        <v>39</v>
      </c>
      <c r="AW13" s="2">
        <f t="shared" si="3"/>
        <v>40</v>
      </c>
      <c r="AX13" s="2">
        <f t="shared" si="3"/>
        <v>41</v>
      </c>
      <c r="AY13" s="2">
        <f t="shared" si="3"/>
        <v>42</v>
      </c>
      <c r="AZ13" s="2">
        <f t="shared" si="3"/>
        <v>43</v>
      </c>
      <c r="BA13" s="2">
        <f t="shared" si="3"/>
        <v>44</v>
      </c>
      <c r="BB13" s="2">
        <f t="shared" si="3"/>
        <v>45</v>
      </c>
      <c r="BC13" s="2">
        <f t="shared" si="3"/>
        <v>46</v>
      </c>
      <c r="BD13" s="2">
        <f t="shared" si="3"/>
        <v>47</v>
      </c>
      <c r="BE13" s="2">
        <f t="shared" si="3"/>
        <v>48</v>
      </c>
      <c r="BF13" s="2">
        <f t="shared" si="3"/>
        <v>49</v>
      </c>
    </row>
    <row r="14" spans="1:229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T14" s="16"/>
      <c r="AU14" s="16"/>
      <c r="AV14" s="16"/>
      <c r="AW14" s="16"/>
      <c r="AX14" s="16"/>
      <c r="AY14" s="16"/>
      <c r="AZ14" s="16"/>
    </row>
    <row r="15" spans="1:229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11" t="s">
        <v>16</v>
      </c>
      <c r="AN15" s="11" t="s">
        <v>17</v>
      </c>
      <c r="AO15" s="294" t="s">
        <v>222</v>
      </c>
      <c r="AT15" s="18"/>
      <c r="AU15" s="18"/>
      <c r="AV15" s="18"/>
      <c r="AW15" s="18"/>
      <c r="AX15" s="18"/>
      <c r="AY15" s="18"/>
      <c r="AZ15" s="18"/>
    </row>
    <row r="16" spans="1:229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95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7">
        <f t="shared" ref="AM16:AM25" si="5">SUM(V16:AL16)</f>
        <v>0</v>
      </c>
      <c r="AN16" s="17">
        <f t="shared" ref="AN16:AN25" si="6">+U16-AM16</f>
        <v>0</v>
      </c>
      <c r="AO16" s="295">
        <f t="shared" ref="AO16:AO25" si="7">AM16-N16</f>
        <v>0</v>
      </c>
      <c r="AT16" s="18"/>
      <c r="AU16" s="18"/>
      <c r="AV16" s="18"/>
      <c r="AW16" s="18"/>
      <c r="AX16" s="18"/>
      <c r="AY16" s="18"/>
      <c r="AZ16" s="18"/>
    </row>
    <row r="17" spans="1:41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8">+SUM(J17:L17)</f>
        <v>0</v>
      </c>
      <c r="P17" s="35">
        <f t="shared" ref="P17:P25" si="9">IF(N17&gt;M17,N17-O17-M17,0)</f>
        <v>0</v>
      </c>
      <c r="Q17" s="36">
        <f t="shared" ref="Q17:Q25" si="10">IF(N17="",0,IF(M17&gt;N17,M17-N17-O17,0))</f>
        <v>0</v>
      </c>
      <c r="S17" s="88"/>
      <c r="T17" s="19">
        <f t="shared" ref="T17:T25" si="11">S17-M17</f>
        <v>0</v>
      </c>
      <c r="U17" s="15">
        <f t="shared" ref="U17:U25" si="12">+M17-O17</f>
        <v>0</v>
      </c>
      <c r="V17" s="97"/>
      <c r="W17" s="97"/>
      <c r="X17" s="97"/>
      <c r="Y17" s="95"/>
      <c r="Z17" s="95"/>
      <c r="AA17" s="95"/>
      <c r="AB17" s="95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7">
        <f t="shared" si="5"/>
        <v>0</v>
      </c>
      <c r="AN17" s="19">
        <f t="shared" si="6"/>
        <v>0</v>
      </c>
      <c r="AO17" s="295">
        <f t="shared" si="7"/>
        <v>0</v>
      </c>
    </row>
    <row r="18" spans="1:41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8"/>
        <v>0</v>
      </c>
      <c r="P18" s="35">
        <f t="shared" si="9"/>
        <v>0</v>
      </c>
      <c r="Q18" s="36">
        <f t="shared" si="10"/>
        <v>0</v>
      </c>
      <c r="S18" s="88"/>
      <c r="T18" s="19">
        <f t="shared" si="11"/>
        <v>0</v>
      </c>
      <c r="U18" s="15">
        <f t="shared" si="12"/>
        <v>0</v>
      </c>
      <c r="V18" s="95"/>
      <c r="W18" s="97"/>
      <c r="X18" s="97"/>
      <c r="Y18" s="95"/>
      <c r="Z18" s="95"/>
      <c r="AA18" s="95"/>
      <c r="AB18" s="95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7">
        <f t="shared" si="5"/>
        <v>0</v>
      </c>
      <c r="AN18" s="19">
        <f t="shared" si="6"/>
        <v>0</v>
      </c>
      <c r="AO18" s="295">
        <f t="shared" si="7"/>
        <v>0</v>
      </c>
    </row>
    <row r="19" spans="1:41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8"/>
        <v>0</v>
      </c>
      <c r="P19" s="35">
        <f t="shared" si="9"/>
        <v>0</v>
      </c>
      <c r="Q19" s="36">
        <f t="shared" si="10"/>
        <v>0</v>
      </c>
      <c r="R19" s="20"/>
      <c r="S19" s="89"/>
      <c r="T19" s="19">
        <f t="shared" si="11"/>
        <v>0</v>
      </c>
      <c r="U19" s="15">
        <f t="shared" si="12"/>
        <v>0</v>
      </c>
      <c r="V19" s="95"/>
      <c r="W19" s="97"/>
      <c r="X19" s="97"/>
      <c r="Y19" s="95"/>
      <c r="Z19" s="95"/>
      <c r="AA19" s="95"/>
      <c r="AB19" s="95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7">
        <f t="shared" si="5"/>
        <v>0</v>
      </c>
      <c r="AN19" s="19">
        <f t="shared" si="6"/>
        <v>0</v>
      </c>
      <c r="AO19" s="295">
        <f t="shared" si="7"/>
        <v>0</v>
      </c>
    </row>
    <row r="20" spans="1:41" s="18" customFormat="1" ht="22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8"/>
        <v>0</v>
      </c>
      <c r="P20" s="35">
        <f t="shared" si="9"/>
        <v>0</v>
      </c>
      <c r="Q20" s="36">
        <f t="shared" si="10"/>
        <v>0</v>
      </c>
      <c r="S20" s="88"/>
      <c r="T20" s="19">
        <f t="shared" si="11"/>
        <v>0</v>
      </c>
      <c r="U20" s="15">
        <f t="shared" si="12"/>
        <v>0</v>
      </c>
      <c r="V20" s="95"/>
      <c r="W20" s="98"/>
      <c r="X20" s="98"/>
      <c r="Y20" s="95"/>
      <c r="Z20" s="95"/>
      <c r="AA20" s="95"/>
      <c r="AB20" s="95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7">
        <f t="shared" si="5"/>
        <v>0</v>
      </c>
      <c r="AN20" s="19">
        <f t="shared" si="6"/>
        <v>0</v>
      </c>
      <c r="AO20" s="295">
        <f t="shared" si="7"/>
        <v>0</v>
      </c>
    </row>
    <row r="21" spans="1:41" s="18" customFormat="1" ht="20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8"/>
        <v>0</v>
      </c>
      <c r="P21" s="35">
        <f t="shared" si="9"/>
        <v>0</v>
      </c>
      <c r="Q21" s="36">
        <f t="shared" si="10"/>
        <v>0</v>
      </c>
      <c r="S21" s="88"/>
      <c r="T21" s="19">
        <f t="shared" si="11"/>
        <v>0</v>
      </c>
      <c r="U21" s="15">
        <f t="shared" si="12"/>
        <v>0</v>
      </c>
      <c r="V21" s="95"/>
      <c r="W21" s="95"/>
      <c r="X21" s="95"/>
      <c r="Y21" s="95"/>
      <c r="Z21" s="94"/>
      <c r="AA21" s="95"/>
      <c r="AB21" s="95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7">
        <f t="shared" si="5"/>
        <v>0</v>
      </c>
      <c r="AN21" s="19">
        <f t="shared" si="6"/>
        <v>0</v>
      </c>
      <c r="AO21" s="295">
        <f t="shared" si="7"/>
        <v>0</v>
      </c>
    </row>
    <row r="22" spans="1:41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8"/>
        <v>0</v>
      </c>
      <c r="P22" s="35">
        <f t="shared" si="9"/>
        <v>0</v>
      </c>
      <c r="Q22" s="36">
        <f t="shared" si="10"/>
        <v>0</v>
      </c>
      <c r="S22" s="88"/>
      <c r="T22" s="19">
        <f t="shared" si="11"/>
        <v>0</v>
      </c>
      <c r="U22" s="15">
        <f t="shared" si="12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7">
        <f t="shared" si="5"/>
        <v>0</v>
      </c>
      <c r="AN22" s="19">
        <f t="shared" si="6"/>
        <v>0</v>
      </c>
      <c r="AO22" s="295">
        <f t="shared" si="7"/>
        <v>0</v>
      </c>
    </row>
    <row r="23" spans="1:41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8"/>
        <v>0</v>
      </c>
      <c r="P23" s="35">
        <f t="shared" si="9"/>
        <v>0</v>
      </c>
      <c r="Q23" s="36">
        <f t="shared" si="10"/>
        <v>0</v>
      </c>
      <c r="S23" s="88"/>
      <c r="T23" s="19">
        <f t="shared" si="11"/>
        <v>0</v>
      </c>
      <c r="U23" s="15">
        <f t="shared" si="12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7">
        <f t="shared" si="5"/>
        <v>0</v>
      </c>
      <c r="AN23" s="19">
        <f t="shared" si="6"/>
        <v>0</v>
      </c>
      <c r="AO23" s="295">
        <f t="shared" si="7"/>
        <v>0</v>
      </c>
    </row>
    <row r="24" spans="1:41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8"/>
        <v>0</v>
      </c>
      <c r="P24" s="35">
        <f t="shared" si="9"/>
        <v>0</v>
      </c>
      <c r="Q24" s="36">
        <f t="shared" si="10"/>
        <v>0</v>
      </c>
      <c r="S24" s="88"/>
      <c r="T24" s="19">
        <f t="shared" si="11"/>
        <v>0</v>
      </c>
      <c r="U24" s="15">
        <f t="shared" si="12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7">
        <f t="shared" si="5"/>
        <v>0</v>
      </c>
      <c r="AN24" s="19">
        <f t="shared" si="6"/>
        <v>0</v>
      </c>
      <c r="AO24" s="295">
        <f t="shared" si="7"/>
        <v>0</v>
      </c>
    </row>
    <row r="25" spans="1:41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8"/>
        <v>0</v>
      </c>
      <c r="P25" s="35">
        <f t="shared" si="9"/>
        <v>0</v>
      </c>
      <c r="Q25" s="36">
        <f t="shared" si="10"/>
        <v>0</v>
      </c>
      <c r="S25" s="88"/>
      <c r="T25" s="19">
        <f t="shared" si="11"/>
        <v>0</v>
      </c>
      <c r="U25" s="15">
        <f t="shared" si="12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7">
        <f t="shared" si="5"/>
        <v>0</v>
      </c>
      <c r="AN25" s="19">
        <f t="shared" si="6"/>
        <v>0</v>
      </c>
      <c r="AO25" s="295">
        <f t="shared" si="7"/>
        <v>0</v>
      </c>
    </row>
    <row r="26" spans="1:41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1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1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1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</row>
    <row r="30" spans="1:41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1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1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2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2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2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T35" s="1"/>
      <c r="AU35" s="1"/>
      <c r="AV35" s="1"/>
      <c r="AW35" s="1"/>
      <c r="AX35" s="1"/>
      <c r="AY35" s="1"/>
      <c r="AZ35" s="1"/>
    </row>
    <row r="36" spans="3:52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T36" s="1"/>
      <c r="AU36" s="1"/>
      <c r="AV36" s="1"/>
      <c r="AW36" s="1"/>
      <c r="AX36" s="1"/>
      <c r="AY36" s="1"/>
      <c r="AZ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T1:AZ1"/>
    <mergeCell ref="BA1:BG1"/>
    <mergeCell ref="BH1:BN1"/>
    <mergeCell ref="E3:N4"/>
    <mergeCell ref="O3:Q3"/>
    <mergeCell ref="O4:Q4"/>
    <mergeCell ref="AT4:AT6"/>
    <mergeCell ref="AU4:AU6"/>
    <mergeCell ref="AV4:AV6"/>
    <mergeCell ref="AW4:AW6"/>
    <mergeCell ref="AX4:AX6"/>
    <mergeCell ref="AY4:AY6"/>
    <mergeCell ref="AZ4:AZ6"/>
    <mergeCell ref="BG4:BG6"/>
    <mergeCell ref="BH4:BH6"/>
    <mergeCell ref="BI4:BI6"/>
    <mergeCell ref="BJ4:BJ6"/>
    <mergeCell ref="BK4:BK6"/>
    <mergeCell ref="BL4:BL6"/>
    <mergeCell ref="BA4:BA6"/>
    <mergeCell ref="BB4:BB6"/>
    <mergeCell ref="HF1:HL1"/>
    <mergeCell ref="HM1:HS1"/>
    <mergeCell ref="O2:Q2"/>
    <mergeCell ref="EU1:FA1"/>
    <mergeCell ref="FB1:FH1"/>
    <mergeCell ref="FI1:FO1"/>
    <mergeCell ref="FP1:FV1"/>
    <mergeCell ref="FW1:GC1"/>
    <mergeCell ref="GD1:GJ1"/>
    <mergeCell ref="DE1:DK1"/>
    <mergeCell ref="DL1:DR1"/>
    <mergeCell ref="DS1:DY1"/>
    <mergeCell ref="DZ1:EF1"/>
    <mergeCell ref="EG1:EM1"/>
    <mergeCell ref="EN1:ET1"/>
    <mergeCell ref="BO1:BU1"/>
    <mergeCell ref="BV1:CB1"/>
    <mergeCell ref="CC1:CI1"/>
    <mergeCell ref="CJ1:CP1"/>
    <mergeCell ref="CQ1:CW1"/>
    <mergeCell ref="CX1:DD1"/>
    <mergeCell ref="GK1:GQ1"/>
    <mergeCell ref="GR1:GX1"/>
    <mergeCell ref="GY1:HE1"/>
    <mergeCell ref="BC4:BC6"/>
    <mergeCell ref="BD4:BD6"/>
    <mergeCell ref="BE4:BE6"/>
    <mergeCell ref="BF4:BF6"/>
    <mergeCell ref="BS4:BS6"/>
    <mergeCell ref="BT4:BT6"/>
    <mergeCell ref="BU4:BU6"/>
    <mergeCell ref="BV4:BV6"/>
    <mergeCell ref="BW4:BW6"/>
    <mergeCell ref="BX4:BX6"/>
    <mergeCell ref="BM4:BM6"/>
    <mergeCell ref="BN4:BN6"/>
    <mergeCell ref="BO4:BO6"/>
    <mergeCell ref="BP4:BP6"/>
    <mergeCell ref="BQ4:BQ6"/>
    <mergeCell ref="BR4:BR6"/>
    <mergeCell ref="CE4:CE6"/>
    <mergeCell ref="CF4:CF6"/>
    <mergeCell ref="CG4:CG6"/>
    <mergeCell ref="CH4:CH6"/>
    <mergeCell ref="CI4:CI6"/>
    <mergeCell ref="CJ4:CJ6"/>
    <mergeCell ref="BY4:BY6"/>
    <mergeCell ref="BZ4:BZ6"/>
    <mergeCell ref="CA4:CA6"/>
    <mergeCell ref="CB4:CB6"/>
    <mergeCell ref="CC4:CC6"/>
    <mergeCell ref="CD4:CD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HS4:HS6"/>
    <mergeCell ref="E5:G5"/>
    <mergeCell ref="H5:N5"/>
    <mergeCell ref="O5:Q5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A26:D26"/>
    <mergeCell ref="N32:O32"/>
    <mergeCell ref="P32:Q32"/>
    <mergeCell ref="N33:Q33"/>
    <mergeCell ref="E14:I14"/>
    <mergeCell ref="J14:L14"/>
    <mergeCell ref="M14:O14"/>
    <mergeCell ref="P14:Q14"/>
    <mergeCell ref="U14:AN14"/>
  </mergeCells>
  <conditionalFormatting sqref="D8">
    <cfRule type="duplicateValues" dxfId="169" priority="4"/>
  </conditionalFormatting>
  <conditionalFormatting sqref="O7">
    <cfRule type="duplicateValues" dxfId="168" priority="3"/>
  </conditionalFormatting>
  <conditionalFormatting sqref="O8">
    <cfRule type="duplicateValues" dxfId="167" priority="2"/>
  </conditionalFormatting>
  <conditionalFormatting sqref="O10">
    <cfRule type="duplicateValues" dxfId="166" priority="1"/>
  </conditionalFormatting>
  <conditionalFormatting sqref="T16:AN25">
    <cfRule type="cellIs" dxfId="165" priority="8" operator="equal">
      <formula>0</formula>
    </cfRule>
  </conditionalFormatting>
  <conditionalFormatting sqref="AN16:AN25">
    <cfRule type="cellIs" dxfId="164" priority="7" operator="lessThan">
      <formula>0</formula>
    </cfRule>
  </conditionalFormatting>
  <conditionalFormatting sqref="AO16:AO25">
    <cfRule type="cellIs" dxfId="163" priority="5" operator="lessThan">
      <formula>0</formula>
    </cfRule>
    <cfRule type="cellIs" dxfId="16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U36"/>
  <sheetViews>
    <sheetView view="pageBreakPreview" topLeftCell="A10" zoomScale="120" zoomScaleNormal="95" zoomScaleSheetLayoutView="120" workbookViewId="0">
      <pane xSplit="4" topLeftCell="E1" activePane="topRight" state="frozen"/>
      <selection activeCell="AL7" sqref="AL7:HK8"/>
      <selection pane="topRight" activeCell="V15" sqref="V15:AK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855468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37" width="4.5703125" style="1" customWidth="1"/>
    <col min="38" max="38" width="4.42578125" style="1" customWidth="1"/>
    <col min="39" max="39" width="11.42578125" style="1" customWidth="1"/>
    <col min="40" max="40" width="10.5703125" style="1" customWidth="1"/>
    <col min="41" max="42" width="11.42578125" style="1"/>
    <col min="43" max="43" width="15" style="1" bestFit="1" customWidth="1"/>
    <col min="44" max="44" width="12.42578125" style="1" bestFit="1" customWidth="1"/>
    <col min="45" max="45" width="20.5703125" style="1" bestFit="1" customWidth="1"/>
    <col min="46" max="48" width="11.42578125" style="1"/>
    <col min="49" max="50" width="12.42578125" style="1" customWidth="1"/>
    <col min="51" max="16384" width="11.42578125" style="1"/>
  </cols>
  <sheetData>
    <row r="1" spans="1:229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O1" s="80"/>
      <c r="AP1" s="80" t="s">
        <v>0</v>
      </c>
      <c r="AQ1" s="80" t="s">
        <v>200</v>
      </c>
      <c r="AR1" s="80" t="s">
        <v>1</v>
      </c>
      <c r="AS1" s="82" t="s">
        <v>25</v>
      </c>
      <c r="AT1" s="368">
        <f>'CODIGOS DE MATERIAL'!$A$3</f>
        <v>1000157</v>
      </c>
      <c r="AU1" s="369"/>
      <c r="AV1" s="369"/>
      <c r="AW1" s="369"/>
      <c r="AX1" s="369"/>
      <c r="AY1" s="369"/>
      <c r="AZ1" s="370"/>
      <c r="BA1" s="368">
        <f>'CODIGOS DE MATERIAL'!$A$4</f>
        <v>1000156</v>
      </c>
      <c r="BB1" s="369"/>
      <c r="BC1" s="369"/>
      <c r="BD1" s="369"/>
      <c r="BE1" s="369"/>
      <c r="BF1" s="369"/>
      <c r="BG1" s="370"/>
      <c r="BH1" s="368">
        <f>'CODIGOS DE MATERIAL'!$A$5</f>
        <v>1000181</v>
      </c>
      <c r="BI1" s="369"/>
      <c r="BJ1" s="369"/>
      <c r="BK1" s="369"/>
      <c r="BL1" s="369"/>
      <c r="BM1" s="369"/>
      <c r="BN1" s="370"/>
      <c r="BO1" s="368">
        <f>'CODIGOS DE MATERIAL'!$A$6</f>
        <v>1000185</v>
      </c>
      <c r="BP1" s="369"/>
      <c r="BQ1" s="369"/>
      <c r="BR1" s="369"/>
      <c r="BS1" s="369"/>
      <c r="BT1" s="369"/>
      <c r="BU1" s="370"/>
      <c r="BV1" s="368">
        <f>'CODIGOS DE MATERIAL'!$A$7</f>
        <v>1000184</v>
      </c>
      <c r="BW1" s="369"/>
      <c r="BX1" s="369"/>
      <c r="BY1" s="369"/>
      <c r="BZ1" s="369"/>
      <c r="CA1" s="369"/>
      <c r="CB1" s="370"/>
      <c r="CC1" s="368">
        <f>'CODIGOS DE MATERIAL'!$A$8</f>
        <v>1000870</v>
      </c>
      <c r="CD1" s="369"/>
      <c r="CE1" s="369"/>
      <c r="CF1" s="369"/>
      <c r="CG1" s="369"/>
      <c r="CH1" s="369"/>
      <c r="CI1" s="370"/>
      <c r="CJ1" s="368">
        <f>'CODIGOS DE MATERIAL'!$A$9</f>
        <v>1000747</v>
      </c>
      <c r="CK1" s="369"/>
      <c r="CL1" s="369"/>
      <c r="CM1" s="369"/>
      <c r="CN1" s="369"/>
      <c r="CO1" s="369"/>
      <c r="CP1" s="370"/>
      <c r="CQ1" s="368">
        <f>'CODIGOS DE MATERIAL'!$A$10</f>
        <v>1000179</v>
      </c>
      <c r="CR1" s="369"/>
      <c r="CS1" s="369"/>
      <c r="CT1" s="369"/>
      <c r="CU1" s="369"/>
      <c r="CV1" s="369"/>
      <c r="CW1" s="370"/>
      <c r="CX1" s="368">
        <f>'CODIGOS DE MATERIAL'!$A$11</f>
        <v>1000170</v>
      </c>
      <c r="CY1" s="369"/>
      <c r="CZ1" s="369"/>
      <c r="DA1" s="369"/>
      <c r="DB1" s="369"/>
      <c r="DC1" s="369"/>
      <c r="DD1" s="370"/>
      <c r="DE1" s="368">
        <f>'CODIGOS DE MATERIAL'!$A$12</f>
        <v>1000158</v>
      </c>
      <c r="DF1" s="369"/>
      <c r="DG1" s="369"/>
      <c r="DH1" s="369"/>
      <c r="DI1" s="369"/>
      <c r="DJ1" s="369"/>
      <c r="DK1" s="370"/>
      <c r="DL1" s="368">
        <f>'CODIGOS DE MATERIAL'!$A$13</f>
        <v>1000186</v>
      </c>
      <c r="DM1" s="369"/>
      <c r="DN1" s="369"/>
      <c r="DO1" s="369"/>
      <c r="DP1" s="369"/>
      <c r="DQ1" s="369"/>
      <c r="DR1" s="370"/>
      <c r="DS1" s="368">
        <f>'CODIGOS DE MATERIAL'!$A$14</f>
        <v>1000182</v>
      </c>
      <c r="DT1" s="369"/>
      <c r="DU1" s="369"/>
      <c r="DV1" s="369"/>
      <c r="DW1" s="369"/>
      <c r="DX1" s="369"/>
      <c r="DY1" s="370"/>
      <c r="DZ1" s="368">
        <f>'CODIGOS DE MATERIAL'!$A$15</f>
        <v>1000171</v>
      </c>
      <c r="EA1" s="369"/>
      <c r="EB1" s="369"/>
      <c r="EC1" s="369"/>
      <c r="ED1" s="369"/>
      <c r="EE1" s="369"/>
      <c r="EF1" s="370"/>
      <c r="EG1" s="368">
        <f>'CODIGOS DE MATERIAL'!$A$16</f>
        <v>1000872</v>
      </c>
      <c r="EH1" s="369"/>
      <c r="EI1" s="369"/>
      <c r="EJ1" s="369"/>
      <c r="EK1" s="369"/>
      <c r="EL1" s="369"/>
      <c r="EM1" s="370"/>
      <c r="EN1" s="368">
        <f>'CODIGOS DE MATERIAL'!$A$17</f>
        <v>1000863</v>
      </c>
      <c r="EO1" s="369"/>
      <c r="EP1" s="369"/>
      <c r="EQ1" s="369"/>
      <c r="ER1" s="369"/>
      <c r="ES1" s="369"/>
      <c r="ET1" s="370"/>
      <c r="EU1" s="368">
        <f>'CODIGOS DE MATERIAL'!$A$18</f>
        <v>1000159</v>
      </c>
      <c r="EV1" s="369"/>
      <c r="EW1" s="369"/>
      <c r="EX1" s="369"/>
      <c r="EY1" s="369"/>
      <c r="EZ1" s="369"/>
      <c r="FA1" s="370"/>
      <c r="FB1" s="368">
        <f>'CODIGOS DE MATERIAL'!$A$19</f>
        <v>1000163</v>
      </c>
      <c r="FC1" s="369"/>
      <c r="FD1" s="369"/>
      <c r="FE1" s="369"/>
      <c r="FF1" s="369"/>
      <c r="FG1" s="369"/>
      <c r="FH1" s="370"/>
      <c r="FI1" s="368">
        <f>'CODIGOS DE MATERIAL'!$A$20</f>
        <v>1005924</v>
      </c>
      <c r="FJ1" s="369"/>
      <c r="FK1" s="369"/>
      <c r="FL1" s="369"/>
      <c r="FM1" s="369"/>
      <c r="FN1" s="369"/>
      <c r="FO1" s="370"/>
      <c r="FP1" s="368">
        <f>'CODIGOS DE MATERIAL'!$A$21</f>
        <v>1000164</v>
      </c>
      <c r="FQ1" s="369"/>
      <c r="FR1" s="369"/>
      <c r="FS1" s="369"/>
      <c r="FT1" s="369"/>
      <c r="FU1" s="369"/>
      <c r="FV1" s="370"/>
      <c r="FW1" s="368">
        <f>'CODIGOS DE MATERIAL'!$A$22</f>
        <v>1000187</v>
      </c>
      <c r="FX1" s="369"/>
      <c r="FY1" s="369"/>
      <c r="FZ1" s="369"/>
      <c r="GA1" s="369"/>
      <c r="GB1" s="369"/>
      <c r="GC1" s="370"/>
      <c r="GD1" s="368">
        <f>'CODIGOS DE MATERIAL'!$A$23</f>
        <v>1000160</v>
      </c>
      <c r="GE1" s="369"/>
      <c r="GF1" s="369"/>
      <c r="GG1" s="369"/>
      <c r="GH1" s="369"/>
      <c r="GI1" s="369"/>
      <c r="GJ1" s="370"/>
      <c r="GK1" s="368">
        <f>'CODIGOS DE MATERIAL'!$A$24</f>
        <v>1011372</v>
      </c>
      <c r="GL1" s="369"/>
      <c r="GM1" s="369"/>
      <c r="GN1" s="369"/>
      <c r="GO1" s="369"/>
      <c r="GP1" s="369"/>
      <c r="GQ1" s="370"/>
      <c r="GR1" s="368">
        <f>'CODIGOS DE MATERIAL'!$A$25</f>
        <v>1000191</v>
      </c>
      <c r="GS1" s="369"/>
      <c r="GT1" s="369"/>
      <c r="GU1" s="369"/>
      <c r="GV1" s="369"/>
      <c r="GW1" s="369"/>
      <c r="GX1" s="370"/>
      <c r="GY1" s="368">
        <f>'CODIGOS DE MATERIAL'!$A$29</f>
        <v>1000864</v>
      </c>
      <c r="GZ1" s="369"/>
      <c r="HA1" s="369"/>
      <c r="HB1" s="369"/>
      <c r="HC1" s="369"/>
      <c r="HD1" s="369"/>
      <c r="HE1" s="370"/>
      <c r="HF1" s="368">
        <f>'CODIGOS DE MATERIAL'!$A$30</f>
        <v>1000161</v>
      </c>
      <c r="HG1" s="369"/>
      <c r="HH1" s="369"/>
      <c r="HI1" s="369"/>
      <c r="HJ1" s="369"/>
      <c r="HK1" s="369"/>
      <c r="HL1" s="370"/>
      <c r="HM1" s="368">
        <f>'CODIGOS DE MATERIAL'!$A$31</f>
        <v>1000865</v>
      </c>
      <c r="HN1" s="369"/>
      <c r="HO1" s="369"/>
      <c r="HP1" s="369"/>
      <c r="HQ1" s="369"/>
      <c r="HR1" s="369"/>
      <c r="HS1" s="370"/>
      <c r="HT1" s="80"/>
      <c r="HU1" s="80"/>
    </row>
    <row r="2" spans="1:229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O2" s="80">
        <v>282</v>
      </c>
      <c r="AP2" s="80">
        <f>D8</f>
        <v>0</v>
      </c>
      <c r="AQ2" s="80">
        <f>O10</f>
        <v>0</v>
      </c>
      <c r="AR2" s="80">
        <f>O9</f>
        <v>0</v>
      </c>
      <c r="AS2" s="82">
        <f>O7</f>
        <v>0</v>
      </c>
      <c r="AT2" s="83">
        <f>IFERROR(VLOOKUP(AT1,$B$16:$AN$25,$S$13,FALSE),0)</f>
        <v>0</v>
      </c>
      <c r="AU2" s="84">
        <f>IFERROR(VLOOKUP(AT1,$B$16:$AN$25,$M$13,FALSE),0)</f>
        <v>0</v>
      </c>
      <c r="AV2" s="84">
        <f>IFERROR(VLOOKUP(AT1,$B$16:$AN$25,$T$13,FALSE),0)</f>
        <v>0</v>
      </c>
      <c r="AW2" s="84">
        <f>IFERROR(VLOOKUP(AT1,$B$16:$AN$25,$N$13,FALSE),0)</f>
        <v>0</v>
      </c>
      <c r="AX2" s="84">
        <f>IFERROR(VLOOKUP(AT1,$B$16:$AN$25,$O$13,FALSE),0)</f>
        <v>0</v>
      </c>
      <c r="AY2" s="84">
        <f>IFERROR(VLOOKUP(AT1,$B$16:$AN$25,$P$13,FALSE),0)</f>
        <v>0</v>
      </c>
      <c r="AZ2" s="85">
        <f>IFERROR(VLOOKUP(AT1,$B$16:$AN$25,$Q$13,FALSE),0)</f>
        <v>0</v>
      </c>
      <c r="BA2" s="83">
        <f>IFERROR(VLOOKUP(BA1,$B$16:$AN$25,$S$13,FALSE),0)</f>
        <v>0</v>
      </c>
      <c r="BB2" s="84">
        <f>IFERROR(VLOOKUP(BA1,$B$16:$AN$25,$M$13,FALSE),0)</f>
        <v>0</v>
      </c>
      <c r="BC2" s="84">
        <f>IFERROR(VLOOKUP(BA1,$B$16:$AN$25,$T$13,FALSE),0)</f>
        <v>0</v>
      </c>
      <c r="BD2" s="84">
        <f>IFERROR(VLOOKUP(BA1,$B$16:$AN$25,$N$13,FALSE),0)</f>
        <v>0</v>
      </c>
      <c r="BE2" s="84">
        <f>IFERROR(VLOOKUP(BA1,$B$16:$AN$25,$O$13,FALSE),0)</f>
        <v>0</v>
      </c>
      <c r="BF2" s="84">
        <f>IFERROR(VLOOKUP(BA1,$B$16:$AN$25,$P$13,FALSE),0)</f>
        <v>0</v>
      </c>
      <c r="BG2" s="85">
        <f>IFERROR(VLOOKUP(BA1,$B$16:$AN$25,$Q$13,FALSE),0)</f>
        <v>0</v>
      </c>
      <c r="BH2" s="83">
        <f>IFERROR(VLOOKUP(BH1,$B$16:$AN$25,$S$13,FALSE),0)</f>
        <v>0</v>
      </c>
      <c r="BI2" s="84">
        <f>IFERROR(VLOOKUP(BH1,$B$16:$AN$25,$M$13,FALSE),0)</f>
        <v>0</v>
      </c>
      <c r="BJ2" s="84">
        <f>IFERROR(VLOOKUP(BH1,$B$16:$AN$25,$T$13,FALSE),0)</f>
        <v>0</v>
      </c>
      <c r="BK2" s="84">
        <f>IFERROR(VLOOKUP(BH1,$B$16:$AN$25,$N$13,FALSE),0)</f>
        <v>0</v>
      </c>
      <c r="BL2" s="84">
        <f>IFERROR(VLOOKUP(BH1,$B$16:$AN$25,$O$13,FALSE),0)</f>
        <v>0</v>
      </c>
      <c r="BM2" s="84">
        <f>IFERROR(VLOOKUP(BH1,$B$16:$AN$25,$P$13,FALSE),0)</f>
        <v>0</v>
      </c>
      <c r="BN2" s="85">
        <f>IFERROR(VLOOKUP(BH1,$B$16:$AN$25,$Q$13,FALSE),0)</f>
        <v>0</v>
      </c>
      <c r="BO2" s="83">
        <f>IFERROR(VLOOKUP(BO1,$B$16:$AN$25,$S$13,FALSE),0)</f>
        <v>0</v>
      </c>
      <c r="BP2" s="84">
        <f>IFERROR(VLOOKUP(BO1,$B$16:$AN$25,$M$13,FALSE),0)</f>
        <v>0</v>
      </c>
      <c r="BQ2" s="84">
        <f>IFERROR(VLOOKUP(BO1,$B$16:$AN$25,$T$13,FALSE),0)</f>
        <v>0</v>
      </c>
      <c r="BR2" s="84">
        <f>IFERROR(VLOOKUP(BO1,$B$16:$AN$25,$N$13,FALSE),0)</f>
        <v>0</v>
      </c>
      <c r="BS2" s="84">
        <f>IFERROR(VLOOKUP(BO1,$B$16:$AN$25,$O$13,FALSE),0)</f>
        <v>0</v>
      </c>
      <c r="BT2" s="84">
        <f>IFERROR(VLOOKUP(BO1,$B$16:$AN$25,$P$13,FALSE),0)</f>
        <v>0</v>
      </c>
      <c r="BU2" s="85">
        <f>IFERROR(VLOOKUP(BO1,$B$16:$AN$25,$Q$13,FALSE),0)</f>
        <v>0</v>
      </c>
      <c r="BV2" s="83">
        <f>IFERROR(VLOOKUP(BV1,$B$16:$AN$25,$S$13,FALSE),0)</f>
        <v>0</v>
      </c>
      <c r="BW2" s="84">
        <f>IFERROR(VLOOKUP(BV1,$B$16:$AN$25,$M$13,FALSE),0)</f>
        <v>0</v>
      </c>
      <c r="BX2" s="84">
        <f>IFERROR(VLOOKUP(BV1,$B$16:$AN$25,$T$13,FALSE),0)</f>
        <v>0</v>
      </c>
      <c r="BY2" s="84">
        <f>IFERROR(VLOOKUP(BV1,$B$16:$AN$25,$N$13,FALSE),0)</f>
        <v>0</v>
      </c>
      <c r="BZ2" s="84">
        <f>IFERROR(VLOOKUP(BV1,$B$16:$AN$25,$O$13,FALSE),0)</f>
        <v>0</v>
      </c>
      <c r="CA2" s="84">
        <f>IFERROR(VLOOKUP(BV1,$B$16:$AN$25,$P$13,FALSE),0)</f>
        <v>0</v>
      </c>
      <c r="CB2" s="85">
        <f>IFERROR(VLOOKUP(BV1,$B$16:$AN$25,$Q$13,FALSE),0)</f>
        <v>0</v>
      </c>
      <c r="CC2" s="83">
        <f>IFERROR(VLOOKUP(CC1,$B$16:$AN$25,$S$13,FALSE),0)</f>
        <v>0</v>
      </c>
      <c r="CD2" s="84">
        <f>IFERROR(VLOOKUP(CC1,$B$16:$AN$25,$M$13,FALSE),0)</f>
        <v>0</v>
      </c>
      <c r="CE2" s="84">
        <f>IFERROR(VLOOKUP(CC1,$B$16:$AN$25,$T$13,FALSE),0)</f>
        <v>0</v>
      </c>
      <c r="CF2" s="84">
        <f>IFERROR(VLOOKUP(CC1,$B$16:$AN$25,$N$13,FALSE),0)</f>
        <v>0</v>
      </c>
      <c r="CG2" s="84">
        <f>IFERROR(VLOOKUP(CC1,$B$16:$AN$25,$O$13,FALSE),0)</f>
        <v>0</v>
      </c>
      <c r="CH2" s="84">
        <f>IFERROR(VLOOKUP(CC1,$B$16:$AN$25,$P$13,FALSE),0)</f>
        <v>0</v>
      </c>
      <c r="CI2" s="85">
        <f>IFERROR(VLOOKUP(CC1,$B$16:$AN$25,$Q$13,FALSE),0)</f>
        <v>0</v>
      </c>
      <c r="CJ2" s="83">
        <f>IFERROR(VLOOKUP(CJ1,$B$16:$AN$25,$S$13,FALSE),0)</f>
        <v>0</v>
      </c>
      <c r="CK2" s="84">
        <f>IFERROR(VLOOKUP(CJ1,$B$16:$AN$25,$M$13,FALSE),0)</f>
        <v>0</v>
      </c>
      <c r="CL2" s="84">
        <f>IFERROR(VLOOKUP(CJ1,$B$16:$AN$25,$T$13,FALSE),0)</f>
        <v>0</v>
      </c>
      <c r="CM2" s="84">
        <f>IFERROR(VLOOKUP(CJ1,$B$16:$AN$25,$N$13,FALSE),0)</f>
        <v>0</v>
      </c>
      <c r="CN2" s="84">
        <f>IFERROR(VLOOKUP(CJ1,$B$16:$AN$25,$O$13,FALSE),0)</f>
        <v>0</v>
      </c>
      <c r="CO2" s="84">
        <f>IFERROR(VLOOKUP(CJ1,$B$16:$AN$25,$P$13,FALSE),0)</f>
        <v>0</v>
      </c>
      <c r="CP2" s="85">
        <f>IFERROR(VLOOKUP(CJ1,$B$16:$AN$25,$Q$13,FALSE),0)</f>
        <v>0</v>
      </c>
      <c r="CQ2" s="83">
        <f>IFERROR(VLOOKUP(CQ1,$B$16:$AN$25,$S$13,FALSE),0)</f>
        <v>0</v>
      </c>
      <c r="CR2" s="84">
        <f>IFERROR(VLOOKUP(CQ1,$B$16:$AN$25,$M$13,FALSE),0)</f>
        <v>0</v>
      </c>
      <c r="CS2" s="84">
        <f>IFERROR(VLOOKUP(CQ1,$B$16:$AN$25,$T$13,FALSE),0)</f>
        <v>0</v>
      </c>
      <c r="CT2" s="84">
        <f>IFERROR(VLOOKUP(CQ1,$B$16:$AN$25,$N$13,FALSE),0)</f>
        <v>0</v>
      </c>
      <c r="CU2" s="84">
        <f>IFERROR(VLOOKUP(CQ1,$B$16:$AN$25,$O$13,FALSE),0)</f>
        <v>0</v>
      </c>
      <c r="CV2" s="84">
        <f>IFERROR(VLOOKUP(CQ1,$B$16:$AN$25,$P$13,FALSE),0)</f>
        <v>0</v>
      </c>
      <c r="CW2" s="85">
        <f>IFERROR(VLOOKUP(CQ1,$B$16:$AN$25,$Q$13,FALSE),0)</f>
        <v>0</v>
      </c>
      <c r="CX2" s="83">
        <f>IFERROR(VLOOKUP(CX1,$B$16:$AN$25,$S$13,FALSE),0)</f>
        <v>0</v>
      </c>
      <c r="CY2" s="84">
        <f>IFERROR(VLOOKUP(CX1,$B$16:$AN$25,$M$13,FALSE),0)</f>
        <v>0</v>
      </c>
      <c r="CZ2" s="84">
        <f>IFERROR(VLOOKUP(CX1,$B$16:$AN$25,$T$13,FALSE),0)</f>
        <v>0</v>
      </c>
      <c r="DA2" s="84">
        <f>IFERROR(VLOOKUP(CX1,$B$16:$AN$25,$N$13,FALSE),0)</f>
        <v>0</v>
      </c>
      <c r="DB2" s="84">
        <f>IFERROR(VLOOKUP(CX1,$B$16:$AN$25,$O$13,FALSE),0)</f>
        <v>0</v>
      </c>
      <c r="DC2" s="84">
        <f>IFERROR(VLOOKUP(CX1,$B$16:$AN$25,$P$13,FALSE),0)</f>
        <v>0</v>
      </c>
      <c r="DD2" s="85">
        <f>IFERROR(VLOOKUP(CX1,$B$16:$AN$25,$Q$13,FALSE),0)</f>
        <v>0</v>
      </c>
      <c r="DE2" s="83">
        <f>IFERROR(VLOOKUP(DE1,$B$16:$AN$25,$S$13,FALSE),0)</f>
        <v>0</v>
      </c>
      <c r="DF2" s="84">
        <f>IFERROR(VLOOKUP(DE1,$B$16:$AN$25,$M$13,FALSE),0)</f>
        <v>0</v>
      </c>
      <c r="DG2" s="84">
        <f>IFERROR(VLOOKUP(DE1,$B$16:$AN$25,$T$13,FALSE),0)</f>
        <v>0</v>
      </c>
      <c r="DH2" s="84">
        <f>IFERROR(VLOOKUP(DE1,$B$16:$AN$25,$N$13,FALSE),0)</f>
        <v>0</v>
      </c>
      <c r="DI2" s="84">
        <f>IFERROR(VLOOKUP(DE1,$B$16:$AN$25,$O$13,FALSE),0)</f>
        <v>0</v>
      </c>
      <c r="DJ2" s="84">
        <f>IFERROR(VLOOKUP(DE1,$B$16:$AN$25,$P$13,FALSE),0)</f>
        <v>0</v>
      </c>
      <c r="DK2" s="85">
        <f>IFERROR(VLOOKUP(DE1,$B$16:$AN$25,$Q$13,FALSE),0)</f>
        <v>0</v>
      </c>
      <c r="DL2" s="83">
        <f>IFERROR(VLOOKUP(DL1,$B$16:$AN$25,$S$13,FALSE),0)</f>
        <v>0</v>
      </c>
      <c r="DM2" s="84">
        <f>IFERROR(VLOOKUP(DL1,$B$16:$AN$25,$M$13,FALSE),0)</f>
        <v>0</v>
      </c>
      <c r="DN2" s="84">
        <f>IFERROR(VLOOKUP(DL1,$B$16:$AN$25,$T$13,FALSE),0)</f>
        <v>0</v>
      </c>
      <c r="DO2" s="84">
        <f>IFERROR(VLOOKUP(DL1,$B$16:$AN$25,$N$13,FALSE),0)</f>
        <v>0</v>
      </c>
      <c r="DP2" s="84">
        <f>IFERROR(VLOOKUP(DL1,$B$16:$AN$25,$O$13,FALSE),0)</f>
        <v>0</v>
      </c>
      <c r="DQ2" s="84">
        <f>IFERROR(VLOOKUP(DL1,$B$16:$AN$25,$P$13,FALSE),0)</f>
        <v>0</v>
      </c>
      <c r="DR2" s="85">
        <f>IFERROR(VLOOKUP(DL1,$B$16:$AN$25,$Q$13,FALSE),0)</f>
        <v>0</v>
      </c>
      <c r="DS2" s="83">
        <f>IFERROR(VLOOKUP(DS1,$B$16:$AN$25,$S$13,FALSE),0)</f>
        <v>0</v>
      </c>
      <c r="DT2" s="84">
        <f>IFERROR(VLOOKUP(DS1,$B$16:$AN$25,$M$13,FALSE),0)</f>
        <v>0</v>
      </c>
      <c r="DU2" s="84">
        <f>IFERROR(VLOOKUP(DS1,$B$16:$AN$25,$T$13,FALSE),0)</f>
        <v>0</v>
      </c>
      <c r="DV2" s="84">
        <f>IFERROR(VLOOKUP(DS1,$B$16:$AN$25,$N$13,FALSE),0)</f>
        <v>0</v>
      </c>
      <c r="DW2" s="84">
        <f>IFERROR(VLOOKUP(DS1,$B$16:$AN$25,$O$13,FALSE),0)</f>
        <v>0</v>
      </c>
      <c r="DX2" s="84">
        <f>IFERROR(VLOOKUP(DS1,$B$16:$AN$25,$P$13,FALSE),0)</f>
        <v>0</v>
      </c>
      <c r="DY2" s="85">
        <f>IFERROR(VLOOKUP(DS1,$B$16:$AN$25,$Q$13,FALSE),0)</f>
        <v>0</v>
      </c>
      <c r="DZ2" s="83">
        <f>IFERROR(VLOOKUP(DZ1,$B$16:$AN$25,$S$13,FALSE),0)</f>
        <v>0</v>
      </c>
      <c r="EA2" s="84">
        <f>IFERROR(VLOOKUP(DZ1,$B$16:$AN$25,$M$13,FALSE),0)</f>
        <v>0</v>
      </c>
      <c r="EB2" s="84">
        <f>IFERROR(VLOOKUP(DZ1,$B$16:$AN$25,$T$13,FALSE),0)</f>
        <v>0</v>
      </c>
      <c r="EC2" s="84">
        <f>IFERROR(VLOOKUP(DZ1,$B$16:$AN$25,$N$13,FALSE),0)</f>
        <v>0</v>
      </c>
      <c r="ED2" s="84">
        <f>IFERROR(VLOOKUP(DZ1,$B$16:$AN$25,$O$13,FALSE),0)</f>
        <v>0</v>
      </c>
      <c r="EE2" s="84">
        <f>IFERROR(VLOOKUP(DZ1,$B$16:$AN$25,$P$13,FALSE),0)</f>
        <v>0</v>
      </c>
      <c r="EF2" s="85">
        <f>IFERROR(VLOOKUP(DZ1,$B$16:$AN$25,$Q$13,FALSE),0)</f>
        <v>0</v>
      </c>
      <c r="EG2" s="83">
        <f>IFERROR(VLOOKUP(EG1,$B$16:$AN$25,$S$13,FALSE),0)</f>
        <v>0</v>
      </c>
      <c r="EH2" s="84">
        <f>IFERROR(VLOOKUP(EG1,$B$16:$AN$25,$M$13,FALSE),0)</f>
        <v>0</v>
      </c>
      <c r="EI2" s="84">
        <f>IFERROR(VLOOKUP(EG1,$B$16:$AN$25,$T$13,FALSE),0)</f>
        <v>0</v>
      </c>
      <c r="EJ2" s="84">
        <f>IFERROR(VLOOKUP(EG1,$B$16:$AN$25,$N$13,FALSE),0)</f>
        <v>0</v>
      </c>
      <c r="EK2" s="84">
        <f>IFERROR(VLOOKUP(EG1,$B$16:$AN$25,$O$13,FALSE),0)</f>
        <v>0</v>
      </c>
      <c r="EL2" s="84">
        <f>IFERROR(VLOOKUP(EG1,$B$16:$AN$25,$P$13,FALSE),0)</f>
        <v>0</v>
      </c>
      <c r="EM2" s="85">
        <f>IFERROR(VLOOKUP(EG1,$B$16:$AN$25,$Q$13,FALSE),0)</f>
        <v>0</v>
      </c>
      <c r="EN2" s="83">
        <f>IFERROR(VLOOKUP(EN1,$B$16:$AN$25,$S$13,FALSE),0)</f>
        <v>0</v>
      </c>
      <c r="EO2" s="84">
        <f>IFERROR(VLOOKUP(EN1,$B$16:$AN$25,$M$13,FALSE),0)</f>
        <v>0</v>
      </c>
      <c r="EP2" s="84">
        <f>IFERROR(VLOOKUP(EN1,$B$16:$AN$25,$T$13,FALSE),0)</f>
        <v>0</v>
      </c>
      <c r="EQ2" s="84">
        <f>IFERROR(VLOOKUP(EN1,$B$16:$AN$25,$N$13,FALSE),0)</f>
        <v>0</v>
      </c>
      <c r="ER2" s="84">
        <f>IFERROR(VLOOKUP(EN1,$B$16:$AN$25,$O$13,FALSE),0)</f>
        <v>0</v>
      </c>
      <c r="ES2" s="84">
        <f>IFERROR(VLOOKUP(EN1,$B$16:$AN$25,$P$13,FALSE),0)</f>
        <v>0</v>
      </c>
      <c r="ET2" s="85">
        <f>IFERROR(VLOOKUP(EN1,$B$16:$AN$25,$Q$13,FALSE),0)</f>
        <v>0</v>
      </c>
      <c r="EU2" s="83">
        <f>IFERROR(VLOOKUP(EU1,$B$16:$AN$25,$S$13,FALSE),0)</f>
        <v>0</v>
      </c>
      <c r="EV2" s="84">
        <f>IFERROR(VLOOKUP(EU1,$B$16:$AN$25,$M$13,FALSE),0)</f>
        <v>0</v>
      </c>
      <c r="EW2" s="84">
        <f>IFERROR(VLOOKUP(EU1,$B$16:$AN$25,$T$13,FALSE),0)</f>
        <v>0</v>
      </c>
      <c r="EX2" s="84">
        <f>IFERROR(VLOOKUP(EU1,$B$16:$AN$25,$N$13,FALSE),0)</f>
        <v>0</v>
      </c>
      <c r="EY2" s="84">
        <f>IFERROR(VLOOKUP(EU1,$B$16:$AN$25,$O$13,FALSE),0)</f>
        <v>0</v>
      </c>
      <c r="EZ2" s="84">
        <f>IFERROR(VLOOKUP(EU1,$B$16:$AN$25,$P$13,FALSE),0)</f>
        <v>0</v>
      </c>
      <c r="FA2" s="85">
        <f>IFERROR(VLOOKUP(EU1,$B$16:$AN$25,$Q$13,FALSE),0)</f>
        <v>0</v>
      </c>
      <c r="FB2" s="83">
        <f>IFERROR(VLOOKUP(FB1,$B$16:$AN$25,$S$13,FALSE),0)</f>
        <v>0</v>
      </c>
      <c r="FC2" s="84">
        <f>IFERROR(VLOOKUP(FB1,$B$16:$AN$25,$M$13,FALSE),0)</f>
        <v>0</v>
      </c>
      <c r="FD2" s="84">
        <f>IFERROR(VLOOKUP(FB1,$B$16:$AN$25,$T$13,FALSE),0)</f>
        <v>0</v>
      </c>
      <c r="FE2" s="84">
        <f>IFERROR(VLOOKUP(FB1,$B$16:$AN$25,$N$13,FALSE),0)</f>
        <v>0</v>
      </c>
      <c r="FF2" s="84">
        <f>IFERROR(VLOOKUP(FB1,$B$16:$AN$25,$O$13,FALSE),0)</f>
        <v>0</v>
      </c>
      <c r="FG2" s="84">
        <f>IFERROR(VLOOKUP(FB1,$B$16:$AN$25,$P$13,FALSE),0)</f>
        <v>0</v>
      </c>
      <c r="FH2" s="85">
        <f>IFERROR(VLOOKUP(FB1,$B$16:$AN$25,$Q$13,FALSE),0)</f>
        <v>0</v>
      </c>
      <c r="FI2" s="83">
        <f>IFERROR(VLOOKUP(FI1,$B$16:$AN$25,$S$13,FALSE),0)</f>
        <v>0</v>
      </c>
      <c r="FJ2" s="84">
        <f>IFERROR(VLOOKUP(FI1,$B$16:$AN$25,$M$13,FALSE),0)</f>
        <v>0</v>
      </c>
      <c r="FK2" s="84">
        <f>IFERROR(VLOOKUP(FI1,$B$16:$AN$25,$T$13,FALSE),0)</f>
        <v>0</v>
      </c>
      <c r="FL2" s="84">
        <f>IFERROR(VLOOKUP(FI1,$B$16:$AN$25,$N$13,FALSE),0)</f>
        <v>0</v>
      </c>
      <c r="FM2" s="84">
        <f>IFERROR(VLOOKUP(FI1,$B$16:$AN$25,$O$13,FALSE),0)</f>
        <v>0</v>
      </c>
      <c r="FN2" s="84">
        <f>IFERROR(VLOOKUP(FI1,$B$16:$AN$25,$P$13,FALSE),0)</f>
        <v>0</v>
      </c>
      <c r="FO2" s="85">
        <f>IFERROR(VLOOKUP(FI1,$B$16:$AN$25,$Q$13,FALSE),0)</f>
        <v>0</v>
      </c>
      <c r="FP2" s="83">
        <f>IFERROR(VLOOKUP(FP1,$B$16:$AN$25,$S$13,FALSE),0)</f>
        <v>0</v>
      </c>
      <c r="FQ2" s="84">
        <f>IFERROR(VLOOKUP(FP1,$B$16:$AN$25,$M$13,FALSE),0)</f>
        <v>0</v>
      </c>
      <c r="FR2" s="84">
        <f>IFERROR(VLOOKUP(FP1,$B$16:$AN$25,$T$13,FALSE),0)</f>
        <v>0</v>
      </c>
      <c r="FS2" s="84">
        <f>IFERROR(VLOOKUP(FP1,$B$16:$AN$25,$N$13,FALSE),0)</f>
        <v>0</v>
      </c>
      <c r="FT2" s="84">
        <f>IFERROR(VLOOKUP(FP1,$B$16:$AN$25,$O$13,FALSE),0)</f>
        <v>0</v>
      </c>
      <c r="FU2" s="84">
        <f>IFERROR(VLOOKUP(FP1,$B$16:$AN$25,$P$13,FALSE),0)</f>
        <v>0</v>
      </c>
      <c r="FV2" s="85">
        <f>IFERROR(VLOOKUP(FP1,$B$16:$AN$25,$Q$13,FALSE),0)</f>
        <v>0</v>
      </c>
      <c r="FW2" s="83">
        <f>IFERROR(VLOOKUP(FW1,$B$16:$AN$25,$S$13,FALSE),0)</f>
        <v>0</v>
      </c>
      <c r="FX2" s="84">
        <f>IFERROR(VLOOKUP(FW1,$B$16:$AN$25,$M$13,FALSE),0)</f>
        <v>0</v>
      </c>
      <c r="FY2" s="84">
        <f>IFERROR(VLOOKUP(FW1,$B$16:$AN$25,$T$13,FALSE),0)</f>
        <v>0</v>
      </c>
      <c r="FZ2" s="84">
        <f>IFERROR(VLOOKUP(FW1,$B$16:$AN$25,$N$13,FALSE),0)</f>
        <v>0</v>
      </c>
      <c r="GA2" s="84">
        <f>IFERROR(VLOOKUP(FW1,$B$16:$AN$25,$O$13,FALSE),0)</f>
        <v>0</v>
      </c>
      <c r="GB2" s="84">
        <f>IFERROR(VLOOKUP(FW1,$B$16:$AN$25,$P$13,FALSE),0)</f>
        <v>0</v>
      </c>
      <c r="GC2" s="85">
        <f>IFERROR(VLOOKUP(FW1,$B$16:$AN$25,$Q$13,FALSE),0)</f>
        <v>0</v>
      </c>
      <c r="GD2" s="83">
        <f>IFERROR(VLOOKUP(GD1,$B$16:$AN$25,$S$13,FALSE),0)</f>
        <v>0</v>
      </c>
      <c r="GE2" s="84">
        <f>IFERROR(VLOOKUP(GD1,$B$16:$AN$25,$M$13,FALSE),0)</f>
        <v>0</v>
      </c>
      <c r="GF2" s="84">
        <f>IFERROR(VLOOKUP(GD1,$B$16:$AN$25,$T$13,FALSE),0)</f>
        <v>0</v>
      </c>
      <c r="GG2" s="84">
        <f>IFERROR(VLOOKUP(GD1,$B$16:$AN$25,$N$13,FALSE),0)</f>
        <v>0</v>
      </c>
      <c r="GH2" s="84">
        <f>IFERROR(VLOOKUP(GD1,$B$16:$AN$25,$O$13,FALSE),0)</f>
        <v>0</v>
      </c>
      <c r="GI2" s="84">
        <f>IFERROR(VLOOKUP(GD1,$B$16:$AN$25,$P$13,FALSE),0)</f>
        <v>0</v>
      </c>
      <c r="GJ2" s="85">
        <f>IFERROR(VLOOKUP(GD1,$B$16:$AN$25,$Q$13,FALSE),0)</f>
        <v>0</v>
      </c>
      <c r="GK2" s="83">
        <f>IFERROR(VLOOKUP(GK1,$B$16:$AN$25,$S$13,FALSE),0)</f>
        <v>0</v>
      </c>
      <c r="GL2" s="84">
        <f>IFERROR(VLOOKUP(GK1,$B$16:$AN$25,$M$13,FALSE),0)</f>
        <v>0</v>
      </c>
      <c r="GM2" s="84">
        <f>IFERROR(VLOOKUP(GK1,$B$16:$AN$25,$T$13,FALSE),0)</f>
        <v>0</v>
      </c>
      <c r="GN2" s="84">
        <f>IFERROR(VLOOKUP(GK1,$B$16:$AN$25,$N$13,FALSE),0)</f>
        <v>0</v>
      </c>
      <c r="GO2" s="84">
        <f>IFERROR(VLOOKUP(GK1,$B$16:$AN$25,$O$13,FALSE),0)</f>
        <v>0</v>
      </c>
      <c r="GP2" s="84">
        <f>IFERROR(VLOOKUP(GK1,$B$16:$AN$25,$P$13,FALSE),0)</f>
        <v>0</v>
      </c>
      <c r="GQ2" s="85">
        <f>IFERROR(VLOOKUP(GK1,$B$16:$AN$25,$Q$13,FALSE),0)</f>
        <v>0</v>
      </c>
      <c r="GR2" s="83">
        <f>IFERROR(VLOOKUP(GR1,$B$16:$AN$25,$S$13,FALSE),0)</f>
        <v>0</v>
      </c>
      <c r="GS2" s="84">
        <f>IFERROR(VLOOKUP(GR1,$B$16:$AN$25,$M$13,FALSE),0)</f>
        <v>0</v>
      </c>
      <c r="GT2" s="84">
        <f>IFERROR(VLOOKUP(GR1,$B$16:$AN$25,$T$13,FALSE),0)</f>
        <v>0</v>
      </c>
      <c r="GU2" s="84">
        <f>IFERROR(VLOOKUP(GR1,$B$16:$AN$25,$N$13,FALSE),0)</f>
        <v>0</v>
      </c>
      <c r="GV2" s="84">
        <f>IFERROR(VLOOKUP(GR1,$B$16:$AN$25,$O$13,FALSE),0)</f>
        <v>0</v>
      </c>
      <c r="GW2" s="84">
        <f>IFERROR(VLOOKUP(GR1,$B$16:$AN$25,$P$13,FALSE),0)</f>
        <v>0</v>
      </c>
      <c r="GX2" s="85">
        <f>IFERROR(VLOOKUP(GR1,$B$16:$AN$25,$Q$13,FALSE),0)</f>
        <v>0</v>
      </c>
      <c r="GY2" s="83">
        <f>IFERROR(VLOOKUP(GY1,$B$16:$AN$25,$S$13,FALSE),0)</f>
        <v>0</v>
      </c>
      <c r="GZ2" s="84">
        <f>IFERROR(VLOOKUP(GY1,$B$16:$AN$25,$M$13,FALSE),0)</f>
        <v>0</v>
      </c>
      <c r="HA2" s="84">
        <f>IFERROR(VLOOKUP(GY1,$B$16:$AN$25,$T$13,FALSE),0)</f>
        <v>0</v>
      </c>
      <c r="HB2" s="84">
        <f>IFERROR(VLOOKUP(GY1,$B$16:$AN$25,$N$13,FALSE),0)</f>
        <v>0</v>
      </c>
      <c r="HC2" s="84">
        <f>IFERROR(VLOOKUP(GY1,$B$16:$AN$25,$O$13,FALSE),0)</f>
        <v>0</v>
      </c>
      <c r="HD2" s="84">
        <f>IFERROR(VLOOKUP(GY1,$B$16:$AN$25,$P$13,FALSE),0)</f>
        <v>0</v>
      </c>
      <c r="HE2" s="85">
        <f>IFERROR(VLOOKUP(GY1,$B$16:$AN$25,$Q$13,FALSE),0)</f>
        <v>0</v>
      </c>
      <c r="HF2" s="83">
        <f>IFERROR(VLOOKUP(HF1,$B$16:$AN$25,$S$13,FALSE),0)</f>
        <v>0</v>
      </c>
      <c r="HG2" s="84">
        <f>IFERROR(VLOOKUP(HF1,$B$16:$AN$25,$M$13,FALSE),0)</f>
        <v>0</v>
      </c>
      <c r="HH2" s="84">
        <f>IFERROR(VLOOKUP(HF1,$B$16:$AN$25,$T$13,FALSE),0)</f>
        <v>0</v>
      </c>
      <c r="HI2" s="84">
        <f>IFERROR(VLOOKUP(HF1,$B$16:$AN$25,$N$13,FALSE),0)</f>
        <v>0</v>
      </c>
      <c r="HJ2" s="84">
        <f>IFERROR(VLOOKUP(HF1,$B$16:$AN$25,$O$13,FALSE),0)</f>
        <v>0</v>
      </c>
      <c r="HK2" s="84">
        <f>IFERROR(VLOOKUP(HF1,$B$16:$AN$25,$P$13,FALSE),0)</f>
        <v>0</v>
      </c>
      <c r="HL2" s="85">
        <f>IFERROR(VLOOKUP(HF1,$B$16:$AN$25,$Q$13,FALSE),0)</f>
        <v>0</v>
      </c>
      <c r="HM2" s="83">
        <f>IFERROR(VLOOKUP(HM1,$B$16:$AN$25,$S$13,FALSE),0)</f>
        <v>0</v>
      </c>
      <c r="HN2" s="84">
        <f>IFERROR(VLOOKUP(HM1,$B$16:$AN$25,$M$13,FALSE),0)</f>
        <v>0</v>
      </c>
      <c r="HO2" s="84">
        <f>IFERROR(VLOOKUP(HM1,$B$16:$AN$25,$T$13,FALSE),0)</f>
        <v>0</v>
      </c>
      <c r="HP2" s="84">
        <f>IFERROR(VLOOKUP(HM1,$B$16:$AN$25,$N$13,FALSE),0)</f>
        <v>0</v>
      </c>
      <c r="HQ2" s="84">
        <f>IFERROR(VLOOKUP(HM1,$B$16:$AN$25,$O$13,FALSE),0)</f>
        <v>0</v>
      </c>
      <c r="HR2" s="84">
        <f>IFERROR(VLOOKUP(HM1,$B$16:$AN$25,$P$13,FALSE),0)</f>
        <v>0</v>
      </c>
      <c r="HS2" s="85">
        <f>IFERROR(VLOOKUP(HM1,$B$16:$AN$25,$Q$13,FALSE),0)</f>
        <v>0</v>
      </c>
      <c r="HT2" s="80"/>
      <c r="HU2" s="80"/>
    </row>
    <row r="3" spans="1:229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O3" s="1">
        <v>1</v>
      </c>
      <c r="AP3" s="1">
        <f>AO3+1</f>
        <v>2</v>
      </c>
      <c r="AQ3" s="1">
        <f t="shared" ref="AQ3:DB3" si="0">AP3+1</f>
        <v>3</v>
      </c>
      <c r="AR3" s="1">
        <f t="shared" si="0"/>
        <v>4</v>
      </c>
      <c r="AS3" s="1">
        <f t="shared" si="0"/>
        <v>5</v>
      </c>
      <c r="AT3" s="86">
        <f t="shared" si="0"/>
        <v>6</v>
      </c>
      <c r="AU3" s="1">
        <f t="shared" si="0"/>
        <v>7</v>
      </c>
      <c r="AV3" s="1">
        <f t="shared" si="0"/>
        <v>8</v>
      </c>
      <c r="AW3" s="1">
        <f t="shared" si="0"/>
        <v>9</v>
      </c>
      <c r="AX3" s="1">
        <f t="shared" si="0"/>
        <v>10</v>
      </c>
      <c r="AY3" s="1">
        <f t="shared" si="0"/>
        <v>11</v>
      </c>
      <c r="AZ3" s="87">
        <f t="shared" si="0"/>
        <v>12</v>
      </c>
      <c r="BA3" s="86">
        <f t="shared" si="0"/>
        <v>13</v>
      </c>
      <c r="BB3" s="1">
        <f t="shared" si="0"/>
        <v>14</v>
      </c>
      <c r="BC3" s="1">
        <f t="shared" si="0"/>
        <v>15</v>
      </c>
      <c r="BD3" s="1">
        <f t="shared" si="0"/>
        <v>16</v>
      </c>
      <c r="BE3" s="1">
        <f t="shared" si="0"/>
        <v>17</v>
      </c>
      <c r="BF3" s="1">
        <f t="shared" si="0"/>
        <v>18</v>
      </c>
      <c r="BG3" s="87">
        <f t="shared" si="0"/>
        <v>19</v>
      </c>
      <c r="BH3" s="86">
        <f t="shared" si="0"/>
        <v>20</v>
      </c>
      <c r="BI3" s="1">
        <f t="shared" si="0"/>
        <v>21</v>
      </c>
      <c r="BJ3" s="1">
        <f t="shared" si="0"/>
        <v>22</v>
      </c>
      <c r="BK3" s="1">
        <f t="shared" si="0"/>
        <v>23</v>
      </c>
      <c r="BL3" s="1">
        <f t="shared" si="0"/>
        <v>24</v>
      </c>
      <c r="BM3" s="1">
        <f t="shared" si="0"/>
        <v>25</v>
      </c>
      <c r="BN3" s="87">
        <f t="shared" si="0"/>
        <v>26</v>
      </c>
      <c r="BO3" s="86">
        <f t="shared" si="0"/>
        <v>27</v>
      </c>
      <c r="BP3" s="1">
        <f t="shared" si="0"/>
        <v>28</v>
      </c>
      <c r="BQ3" s="1">
        <f t="shared" si="0"/>
        <v>29</v>
      </c>
      <c r="BR3" s="1">
        <f t="shared" si="0"/>
        <v>30</v>
      </c>
      <c r="BS3" s="1">
        <f t="shared" si="0"/>
        <v>31</v>
      </c>
      <c r="BT3" s="1">
        <f t="shared" si="0"/>
        <v>32</v>
      </c>
      <c r="BU3" s="87">
        <f t="shared" si="0"/>
        <v>33</v>
      </c>
      <c r="BV3" s="86">
        <f t="shared" si="0"/>
        <v>34</v>
      </c>
      <c r="BW3" s="1">
        <f t="shared" si="0"/>
        <v>35</v>
      </c>
      <c r="BX3" s="1">
        <f t="shared" si="0"/>
        <v>36</v>
      </c>
      <c r="BY3" s="1">
        <f t="shared" si="0"/>
        <v>37</v>
      </c>
      <c r="BZ3" s="1">
        <f t="shared" si="0"/>
        <v>38</v>
      </c>
      <c r="CA3" s="1">
        <f t="shared" si="0"/>
        <v>39</v>
      </c>
      <c r="CB3" s="87">
        <f t="shared" si="0"/>
        <v>40</v>
      </c>
      <c r="CC3" s="86">
        <f t="shared" si="0"/>
        <v>41</v>
      </c>
      <c r="CD3" s="1">
        <f t="shared" si="0"/>
        <v>42</v>
      </c>
      <c r="CE3" s="1">
        <f t="shared" si="0"/>
        <v>43</v>
      </c>
      <c r="CF3" s="1">
        <f t="shared" si="0"/>
        <v>44</v>
      </c>
      <c r="CG3" s="1">
        <f t="shared" si="0"/>
        <v>45</v>
      </c>
      <c r="CH3" s="1">
        <f t="shared" si="0"/>
        <v>46</v>
      </c>
      <c r="CI3" s="87">
        <f t="shared" si="0"/>
        <v>47</v>
      </c>
      <c r="CJ3" s="86">
        <f t="shared" si="0"/>
        <v>48</v>
      </c>
      <c r="CK3" s="1">
        <f t="shared" si="0"/>
        <v>49</v>
      </c>
      <c r="CL3" s="1">
        <f t="shared" si="0"/>
        <v>50</v>
      </c>
      <c r="CM3" s="1">
        <f t="shared" si="0"/>
        <v>51</v>
      </c>
      <c r="CN3" s="1">
        <f t="shared" si="0"/>
        <v>52</v>
      </c>
      <c r="CO3" s="1">
        <f t="shared" si="0"/>
        <v>53</v>
      </c>
      <c r="CP3" s="87">
        <f t="shared" si="0"/>
        <v>54</v>
      </c>
      <c r="CQ3" s="86">
        <f t="shared" si="0"/>
        <v>55</v>
      </c>
      <c r="CR3" s="1">
        <f t="shared" si="0"/>
        <v>56</v>
      </c>
      <c r="CS3" s="1">
        <f t="shared" si="0"/>
        <v>57</v>
      </c>
      <c r="CT3" s="1">
        <f t="shared" si="0"/>
        <v>58</v>
      </c>
      <c r="CU3" s="1">
        <f t="shared" si="0"/>
        <v>59</v>
      </c>
      <c r="CV3" s="1">
        <f t="shared" si="0"/>
        <v>60</v>
      </c>
      <c r="CW3" s="87">
        <f t="shared" si="0"/>
        <v>61</v>
      </c>
      <c r="CX3" s="86">
        <f t="shared" si="0"/>
        <v>62</v>
      </c>
      <c r="CY3" s="1">
        <f t="shared" si="0"/>
        <v>63</v>
      </c>
      <c r="CZ3" s="1">
        <f t="shared" si="0"/>
        <v>64</v>
      </c>
      <c r="DA3" s="1">
        <f t="shared" si="0"/>
        <v>65</v>
      </c>
      <c r="DB3" s="1">
        <f t="shared" si="0"/>
        <v>66</v>
      </c>
      <c r="DC3" s="1">
        <f t="shared" ref="DC3:FN3" si="1">DB3+1</f>
        <v>67</v>
      </c>
      <c r="DD3" s="87">
        <f t="shared" si="1"/>
        <v>68</v>
      </c>
      <c r="DE3" s="86">
        <f t="shared" si="1"/>
        <v>69</v>
      </c>
      <c r="DF3" s="1">
        <f t="shared" si="1"/>
        <v>70</v>
      </c>
      <c r="DG3" s="1">
        <f t="shared" si="1"/>
        <v>71</v>
      </c>
      <c r="DH3" s="1">
        <f t="shared" si="1"/>
        <v>72</v>
      </c>
      <c r="DI3" s="1">
        <f t="shared" si="1"/>
        <v>73</v>
      </c>
      <c r="DJ3" s="1">
        <f t="shared" si="1"/>
        <v>74</v>
      </c>
      <c r="DK3" s="87">
        <f t="shared" si="1"/>
        <v>75</v>
      </c>
      <c r="DL3" s="86">
        <f t="shared" si="1"/>
        <v>76</v>
      </c>
      <c r="DM3" s="1">
        <f t="shared" si="1"/>
        <v>77</v>
      </c>
      <c r="DN3" s="1">
        <f t="shared" si="1"/>
        <v>78</v>
      </c>
      <c r="DO3" s="1">
        <f t="shared" si="1"/>
        <v>79</v>
      </c>
      <c r="DP3" s="1">
        <f t="shared" si="1"/>
        <v>80</v>
      </c>
      <c r="DQ3" s="1">
        <f t="shared" si="1"/>
        <v>81</v>
      </c>
      <c r="DR3" s="87">
        <f t="shared" si="1"/>
        <v>82</v>
      </c>
      <c r="DS3" s="86">
        <f t="shared" si="1"/>
        <v>83</v>
      </c>
      <c r="DT3" s="1">
        <f t="shared" si="1"/>
        <v>84</v>
      </c>
      <c r="DU3" s="1">
        <f t="shared" si="1"/>
        <v>85</v>
      </c>
      <c r="DV3" s="1">
        <f t="shared" si="1"/>
        <v>86</v>
      </c>
      <c r="DW3" s="1">
        <f t="shared" si="1"/>
        <v>87</v>
      </c>
      <c r="DX3" s="1">
        <f t="shared" si="1"/>
        <v>88</v>
      </c>
      <c r="DY3" s="87">
        <f t="shared" si="1"/>
        <v>89</v>
      </c>
      <c r="DZ3" s="86">
        <f t="shared" si="1"/>
        <v>90</v>
      </c>
      <c r="EA3" s="1">
        <f t="shared" si="1"/>
        <v>91</v>
      </c>
      <c r="EB3" s="1">
        <f t="shared" si="1"/>
        <v>92</v>
      </c>
      <c r="EC3" s="1">
        <f t="shared" si="1"/>
        <v>93</v>
      </c>
      <c r="ED3" s="1">
        <f t="shared" si="1"/>
        <v>94</v>
      </c>
      <c r="EE3" s="1">
        <f t="shared" si="1"/>
        <v>95</v>
      </c>
      <c r="EF3" s="87">
        <f t="shared" si="1"/>
        <v>96</v>
      </c>
      <c r="EG3" s="86">
        <f t="shared" si="1"/>
        <v>97</v>
      </c>
      <c r="EH3" s="1">
        <f t="shared" si="1"/>
        <v>98</v>
      </c>
      <c r="EI3" s="1">
        <f t="shared" si="1"/>
        <v>99</v>
      </c>
      <c r="EJ3" s="1">
        <f t="shared" si="1"/>
        <v>100</v>
      </c>
      <c r="EK3" s="1">
        <f t="shared" si="1"/>
        <v>101</v>
      </c>
      <c r="EL3" s="1">
        <f t="shared" si="1"/>
        <v>102</v>
      </c>
      <c r="EM3" s="87">
        <f t="shared" si="1"/>
        <v>103</v>
      </c>
      <c r="EN3" s="86">
        <f t="shared" si="1"/>
        <v>104</v>
      </c>
      <c r="EO3" s="1">
        <f t="shared" si="1"/>
        <v>105</v>
      </c>
      <c r="EP3" s="1">
        <f t="shared" si="1"/>
        <v>106</v>
      </c>
      <c r="EQ3" s="1">
        <f t="shared" si="1"/>
        <v>107</v>
      </c>
      <c r="ER3" s="1">
        <f t="shared" si="1"/>
        <v>108</v>
      </c>
      <c r="ES3" s="1">
        <f t="shared" si="1"/>
        <v>109</v>
      </c>
      <c r="ET3" s="87">
        <f t="shared" si="1"/>
        <v>110</v>
      </c>
      <c r="EU3" s="86">
        <f t="shared" si="1"/>
        <v>111</v>
      </c>
      <c r="EV3" s="1">
        <f t="shared" si="1"/>
        <v>112</v>
      </c>
      <c r="EW3" s="1">
        <f t="shared" si="1"/>
        <v>113</v>
      </c>
      <c r="EX3" s="1">
        <f t="shared" si="1"/>
        <v>114</v>
      </c>
      <c r="EY3" s="1">
        <f t="shared" si="1"/>
        <v>115</v>
      </c>
      <c r="EZ3" s="1">
        <f t="shared" si="1"/>
        <v>116</v>
      </c>
      <c r="FA3" s="87">
        <f t="shared" si="1"/>
        <v>117</v>
      </c>
      <c r="FB3" s="86">
        <f t="shared" si="1"/>
        <v>118</v>
      </c>
      <c r="FC3" s="1">
        <f t="shared" si="1"/>
        <v>119</v>
      </c>
      <c r="FD3" s="1">
        <f t="shared" si="1"/>
        <v>120</v>
      </c>
      <c r="FE3" s="1">
        <f t="shared" si="1"/>
        <v>121</v>
      </c>
      <c r="FF3" s="1">
        <f t="shared" si="1"/>
        <v>122</v>
      </c>
      <c r="FG3" s="1">
        <f t="shared" si="1"/>
        <v>123</v>
      </c>
      <c r="FH3" s="87">
        <f t="shared" si="1"/>
        <v>124</v>
      </c>
      <c r="FI3" s="86">
        <f t="shared" si="1"/>
        <v>125</v>
      </c>
      <c r="FJ3" s="1">
        <f t="shared" si="1"/>
        <v>126</v>
      </c>
      <c r="FK3" s="1">
        <f t="shared" si="1"/>
        <v>127</v>
      </c>
      <c r="FL3" s="1">
        <f t="shared" si="1"/>
        <v>128</v>
      </c>
      <c r="FM3" s="1">
        <f t="shared" si="1"/>
        <v>129</v>
      </c>
      <c r="FN3" s="1">
        <f t="shared" si="1"/>
        <v>130</v>
      </c>
      <c r="FO3" s="87">
        <f t="shared" ref="FO3:HS3" si="2">FN3+1</f>
        <v>131</v>
      </c>
      <c r="FP3" s="86">
        <f t="shared" si="2"/>
        <v>132</v>
      </c>
      <c r="FQ3" s="1">
        <f t="shared" si="2"/>
        <v>133</v>
      </c>
      <c r="FR3" s="1">
        <f t="shared" si="2"/>
        <v>134</v>
      </c>
      <c r="FS3" s="1">
        <f t="shared" si="2"/>
        <v>135</v>
      </c>
      <c r="FT3" s="1">
        <f t="shared" si="2"/>
        <v>136</v>
      </c>
      <c r="FU3" s="1">
        <f t="shared" si="2"/>
        <v>137</v>
      </c>
      <c r="FV3" s="87">
        <f t="shared" si="2"/>
        <v>138</v>
      </c>
      <c r="FW3" s="86">
        <f t="shared" si="2"/>
        <v>139</v>
      </c>
      <c r="FX3" s="1">
        <f t="shared" si="2"/>
        <v>140</v>
      </c>
      <c r="FY3" s="1">
        <f t="shared" si="2"/>
        <v>141</v>
      </c>
      <c r="FZ3" s="1">
        <f t="shared" si="2"/>
        <v>142</v>
      </c>
      <c r="GA3" s="1">
        <f t="shared" si="2"/>
        <v>143</v>
      </c>
      <c r="GB3" s="1">
        <f t="shared" si="2"/>
        <v>144</v>
      </c>
      <c r="GC3" s="87">
        <f t="shared" si="2"/>
        <v>145</v>
      </c>
      <c r="GD3" s="86">
        <f t="shared" si="2"/>
        <v>146</v>
      </c>
      <c r="GE3" s="1">
        <f t="shared" si="2"/>
        <v>147</v>
      </c>
      <c r="GF3" s="1">
        <f t="shared" si="2"/>
        <v>148</v>
      </c>
      <c r="GG3" s="1">
        <f t="shared" si="2"/>
        <v>149</v>
      </c>
      <c r="GH3" s="1">
        <f t="shared" si="2"/>
        <v>150</v>
      </c>
      <c r="GI3" s="1">
        <f t="shared" si="2"/>
        <v>151</v>
      </c>
      <c r="GJ3" s="87">
        <f t="shared" si="2"/>
        <v>152</v>
      </c>
      <c r="GK3" s="86">
        <f t="shared" si="2"/>
        <v>153</v>
      </c>
      <c r="GL3" s="1">
        <f t="shared" si="2"/>
        <v>154</v>
      </c>
      <c r="GM3" s="1">
        <f t="shared" si="2"/>
        <v>155</v>
      </c>
      <c r="GN3" s="1">
        <f t="shared" si="2"/>
        <v>156</v>
      </c>
      <c r="GO3" s="1">
        <f t="shared" si="2"/>
        <v>157</v>
      </c>
      <c r="GP3" s="1">
        <f t="shared" si="2"/>
        <v>158</v>
      </c>
      <c r="GQ3" s="87">
        <f t="shared" si="2"/>
        <v>159</v>
      </c>
      <c r="GR3" s="86">
        <f t="shared" si="2"/>
        <v>160</v>
      </c>
      <c r="GS3" s="1">
        <f t="shared" si="2"/>
        <v>161</v>
      </c>
      <c r="GT3" s="1">
        <f t="shared" si="2"/>
        <v>162</v>
      </c>
      <c r="GU3" s="1">
        <f t="shared" si="2"/>
        <v>163</v>
      </c>
      <c r="GV3" s="1">
        <f t="shared" si="2"/>
        <v>164</v>
      </c>
      <c r="GW3" s="1">
        <f t="shared" si="2"/>
        <v>165</v>
      </c>
      <c r="GX3" s="87">
        <f t="shared" si="2"/>
        <v>166</v>
      </c>
      <c r="GY3" s="86">
        <f t="shared" si="2"/>
        <v>167</v>
      </c>
      <c r="GZ3" s="1">
        <f t="shared" si="2"/>
        <v>168</v>
      </c>
      <c r="HA3" s="1">
        <f t="shared" si="2"/>
        <v>169</v>
      </c>
      <c r="HB3" s="1">
        <f t="shared" si="2"/>
        <v>170</v>
      </c>
      <c r="HC3" s="1">
        <f t="shared" si="2"/>
        <v>171</v>
      </c>
      <c r="HD3" s="1">
        <f t="shared" si="2"/>
        <v>172</v>
      </c>
      <c r="HE3" s="87">
        <f t="shared" si="2"/>
        <v>173</v>
      </c>
      <c r="HF3" s="86">
        <f t="shared" si="2"/>
        <v>174</v>
      </c>
      <c r="HG3" s="1">
        <f t="shared" si="2"/>
        <v>175</v>
      </c>
      <c r="HH3" s="1">
        <f t="shared" si="2"/>
        <v>176</v>
      </c>
      <c r="HI3" s="1">
        <f t="shared" si="2"/>
        <v>177</v>
      </c>
      <c r="HJ3" s="1">
        <f t="shared" si="2"/>
        <v>178</v>
      </c>
      <c r="HK3" s="1">
        <f t="shared" si="2"/>
        <v>179</v>
      </c>
      <c r="HL3" s="87">
        <f t="shared" si="2"/>
        <v>180</v>
      </c>
      <c r="HM3" s="86">
        <f t="shared" si="2"/>
        <v>181</v>
      </c>
      <c r="HN3" s="1">
        <f t="shared" si="2"/>
        <v>182</v>
      </c>
      <c r="HO3" s="1">
        <f t="shared" si="2"/>
        <v>183</v>
      </c>
      <c r="HP3" s="1">
        <f t="shared" si="2"/>
        <v>184</v>
      </c>
      <c r="HQ3" s="1">
        <f t="shared" si="2"/>
        <v>185</v>
      </c>
      <c r="HR3" s="1">
        <f t="shared" si="2"/>
        <v>186</v>
      </c>
      <c r="HS3" s="87">
        <f t="shared" si="2"/>
        <v>187</v>
      </c>
    </row>
    <row r="4" spans="1:229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O4" s="80"/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  <c r="HM4" s="371" t="s">
        <v>189</v>
      </c>
      <c r="HN4" s="373" t="s">
        <v>191</v>
      </c>
      <c r="HO4" s="373" t="s">
        <v>192</v>
      </c>
      <c r="HP4" s="373" t="s">
        <v>193</v>
      </c>
      <c r="HQ4" s="373" t="s">
        <v>194</v>
      </c>
      <c r="HR4" s="373" t="s">
        <v>13</v>
      </c>
      <c r="HS4" s="387" t="s">
        <v>14</v>
      </c>
    </row>
    <row r="5" spans="1:229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  <c r="HM5" s="371"/>
      <c r="HN5" s="373"/>
      <c r="HO5" s="373"/>
      <c r="HP5" s="373"/>
      <c r="HQ5" s="373"/>
      <c r="HR5" s="373"/>
      <c r="HS5" s="387"/>
    </row>
    <row r="6" spans="1:229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  <c r="HM6" s="372"/>
      <c r="HN6" s="374"/>
      <c r="HO6" s="374"/>
      <c r="HP6" s="374"/>
      <c r="HQ6" s="374"/>
      <c r="HR6" s="374"/>
      <c r="HS6" s="388"/>
    </row>
    <row r="7" spans="1:229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O7" s="80">
        <v>282</v>
      </c>
      <c r="AS7" s="67">
        <f>MATCH("SUBTOTAL SALIDA DE ALMACEN",15:15,0)-1</f>
        <v>38</v>
      </c>
      <c r="AT7" s="1"/>
      <c r="AU7" s="1"/>
      <c r="AV7" s="1"/>
      <c r="AW7" s="1"/>
      <c r="AX7" s="1">
        <f>IFERROR(VLOOKUP(AT1,$B$16:$AN$25,MATCH("SUBTOTAL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IFERROR(VLOOKUP(BA1,$B$16:$AN$25,MATCH("SUBTOTAL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IFERROR(VLOOKUP(BH1,$B$16:$AN$25,MATCH("SUBTOTAL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IFERROR(VLOOKUP(BO1,$B$16:$AN$25,MATCH("SUBTOTAL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IFERROR(VLOOKUP(BV1,$B$16:$AN$25,MATCH("SUBTOTAL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IFERROR(VLOOKUP(CC1,$B$16:$AN$25,MATCH("SUBTOTAL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IFERROR(VLOOKUP(CJ1,$B$16:$AN$25,MATCH("SUBTOTAL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IFERROR(VLOOKUP(CQ1,$B$16:$AN$25,MATCH("SUBTOTAL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IFERROR(VLOOKUP(CX1,$B$16:$AN$25,MATCH("SUBTOTAL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IFERROR(VLOOKUP(DE1,$B$16:$AN$25,MATCH("SUBTOTAL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IFERROR(VLOOKUP(DL1,$B$16:$AN$25,MATCH("SUBTOTAL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IFERROR(VLOOKUP(DS1,$B$16:$AN$25,MATCH("SUBTOTAL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IFERROR(VLOOKUP(DZ1,$B$16:$AN$25,MATCH("SUBTOTAL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IFERROR(VLOOKUP(EG1,$B$16:$AN$25,MATCH("SUBTOTAL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IFERROR(VLOOKUP(EN1,$B$16:$AN$25,MATCH("SUBTOTAL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IFERROR(VLOOKUP(EU1,$B$16:$AN$25,MATCH("SUBTOTAL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IFERROR(VLOOKUP(FB1,$B$16:$AN$25,MATCH("SUBTOTAL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IFERROR(VLOOKUP(FI1,$B$16:$AN$25,MATCH("SUBTOTAL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IFERROR(VLOOKUP(FP1,$B$16:$AN$25,MATCH("SUBTOTAL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IFERROR(VLOOKUP(FW1,$B$16:$AN$25,MATCH("SUBTOTAL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IFERROR(VLOOKUP(GD1,$B$16:$AN$25,MATCH("SUBTOTAL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IFERROR(VLOOKUP(GK1,$B$16:$AN$25,MATCH("SUBTOTAL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IFERROR(VLOOKUP(GR1,$B$16:$AN$25,MATCH("SUBTOTAL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IFERROR(VLOOKUP(GY1,$B$16:$AN$25,MATCH("SUBTOTAL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IFERROR(VLOOKUP(HF1,$B$16:$AN$25,MATCH("SUBTOTAL SALIDA DE ALMACEN",15:15,0)-1,FALSE),0)</f>
        <v>0</v>
      </c>
      <c r="HK7" s="1"/>
      <c r="HL7" s="1"/>
      <c r="HM7" s="1"/>
      <c r="HN7" s="1"/>
      <c r="HO7" s="1"/>
      <c r="HP7" s="1"/>
      <c r="HQ7" s="1">
        <f>IFERROR(VLOOKUP(HM1,$B$16:$AN$25,MATCH("SUBTOTAL SALIDA DE ALMACEN",15:15,0)-1,FALSE),0)</f>
        <v>0</v>
      </c>
      <c r="HR7" s="1"/>
      <c r="HS7" s="1"/>
    </row>
    <row r="8" spans="1:229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  <c r="HM8" s="1"/>
      <c r="HN8" s="1"/>
      <c r="HO8" s="1"/>
      <c r="HP8" s="1"/>
      <c r="HQ8" s="1" t="s">
        <v>224</v>
      </c>
      <c r="HR8" s="1"/>
      <c r="HS8" s="1"/>
    </row>
    <row r="9" spans="1:229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9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9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9" x14ac:dyDescent="0.25">
      <c r="A12" s="6" t="s">
        <v>4</v>
      </c>
      <c r="B12" s="6"/>
      <c r="D12" s="92"/>
      <c r="L12" s="10"/>
      <c r="M12" s="10"/>
    </row>
    <row r="13" spans="1:229" ht="13.5" thickBot="1" x14ac:dyDescent="0.3">
      <c r="B13" s="1">
        <v>1</v>
      </c>
      <c r="C13" s="2">
        <f>+B13+1</f>
        <v>2</v>
      </c>
      <c r="D13" s="2">
        <f t="shared" ref="D13:BF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ref="AD13" si="4">+AC13+1</f>
        <v>29</v>
      </c>
      <c r="AE13" s="2">
        <f t="shared" ref="AE13" si="5">+AD13+1</f>
        <v>30</v>
      </c>
      <c r="AF13" s="2">
        <f t="shared" ref="AF13" si="6">+AE13+1</f>
        <v>31</v>
      </c>
      <c r="AG13" s="2">
        <f t="shared" ref="AG13" si="7">+AF13+1</f>
        <v>32</v>
      </c>
      <c r="AH13" s="2">
        <f t="shared" ref="AH13" si="8">+AG13+1</f>
        <v>33</v>
      </c>
      <c r="AI13" s="2">
        <f t="shared" ref="AI13" si="9">+AH13+1</f>
        <v>34</v>
      </c>
      <c r="AJ13" s="2">
        <f t="shared" ref="AJ13" si="10">+AI13+1</f>
        <v>35</v>
      </c>
      <c r="AK13" s="2">
        <f t="shared" ref="AK13" si="11">+AJ13+1</f>
        <v>36</v>
      </c>
      <c r="AL13" s="2">
        <f t="shared" ref="AL13" si="12">+AK13+1</f>
        <v>37</v>
      </c>
      <c r="AM13" s="2">
        <f t="shared" ref="AM13" si="13">+AL13+1</f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  <c r="AY13" s="2">
        <f t="shared" si="3"/>
        <v>50</v>
      </c>
      <c r="AZ13" s="2">
        <f t="shared" si="3"/>
        <v>51</v>
      </c>
      <c r="BA13" s="2">
        <f t="shared" si="3"/>
        <v>52</v>
      </c>
      <c r="BB13" s="2">
        <f t="shared" si="3"/>
        <v>53</v>
      </c>
      <c r="BC13" s="2">
        <f t="shared" si="3"/>
        <v>54</v>
      </c>
      <c r="BD13" s="2">
        <f t="shared" si="3"/>
        <v>55</v>
      </c>
      <c r="BE13" s="2">
        <f t="shared" si="3"/>
        <v>56</v>
      </c>
      <c r="BF13" s="2">
        <f t="shared" si="3"/>
        <v>57</v>
      </c>
    </row>
    <row r="14" spans="1:229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K14" s="354"/>
      <c r="AL14" s="354"/>
      <c r="AM14" s="354"/>
      <c r="AN14" s="354"/>
      <c r="AT14" s="16"/>
      <c r="AU14" s="16"/>
      <c r="AV14" s="16"/>
      <c r="AW14" s="16"/>
      <c r="AX14" s="16"/>
      <c r="AY14" s="16"/>
      <c r="AZ14" s="16"/>
    </row>
    <row r="15" spans="1:229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11" t="s">
        <v>16</v>
      </c>
      <c r="AN15" s="11" t="s">
        <v>17</v>
      </c>
      <c r="AO15" s="294" t="s">
        <v>222</v>
      </c>
      <c r="AT15" s="18"/>
      <c r="AU15" s="18"/>
      <c r="AV15" s="18"/>
      <c r="AW15" s="18"/>
      <c r="AX15" s="18"/>
      <c r="AY15" s="18"/>
      <c r="AZ15" s="18"/>
    </row>
    <row r="16" spans="1:229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1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7">
        <f t="shared" ref="AM16:AM25" si="15">SUM(V16:AL16)</f>
        <v>0</v>
      </c>
      <c r="AN16" s="17">
        <f t="shared" ref="AN16:AN25" si="16">+U16-AM16</f>
        <v>0</v>
      </c>
      <c r="AO16" s="295">
        <f>AM16-N16</f>
        <v>0</v>
      </c>
      <c r="AT16" s="18"/>
      <c r="AU16" s="18"/>
      <c r="AV16" s="18"/>
      <c r="AW16" s="18"/>
      <c r="AX16" s="18"/>
      <c r="AY16" s="18"/>
      <c r="AZ16" s="18"/>
    </row>
    <row r="17" spans="1:41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14"/>
        <v>0</v>
      </c>
      <c r="N17" s="95"/>
      <c r="O17" s="29">
        <f t="shared" ref="O17:O25" si="17">+SUM(J17:L17)</f>
        <v>0</v>
      </c>
      <c r="P17" s="35">
        <f t="shared" ref="P17:P25" si="18">IF(N17&gt;M17,N17-O17-M17,0)</f>
        <v>0</v>
      </c>
      <c r="Q17" s="36">
        <f t="shared" ref="Q17:Q25" si="19">IF(N17="",0,IF(M17&gt;N17,M17-N17-O17,0))</f>
        <v>0</v>
      </c>
      <c r="S17" s="88"/>
      <c r="T17" s="19">
        <f t="shared" ref="T17:T25" si="20">S17-M17</f>
        <v>0</v>
      </c>
      <c r="U17" s="15">
        <f t="shared" ref="U17:U25" si="2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7">
        <f t="shared" si="15"/>
        <v>0</v>
      </c>
      <c r="AN17" s="19">
        <f t="shared" si="16"/>
        <v>0</v>
      </c>
      <c r="AO17" s="295">
        <f t="shared" ref="AO17:AO25" si="22">AM17-N17</f>
        <v>0</v>
      </c>
    </row>
    <row r="18" spans="1:41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14"/>
        <v>0</v>
      </c>
      <c r="N18" s="95"/>
      <c r="O18" s="29">
        <f t="shared" si="17"/>
        <v>0</v>
      </c>
      <c r="P18" s="35">
        <f t="shared" si="18"/>
        <v>0</v>
      </c>
      <c r="Q18" s="36">
        <f t="shared" si="19"/>
        <v>0</v>
      </c>
      <c r="S18" s="88"/>
      <c r="T18" s="19">
        <f t="shared" si="20"/>
        <v>0</v>
      </c>
      <c r="U18" s="15">
        <f t="shared" si="2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7">
        <f t="shared" si="15"/>
        <v>0</v>
      </c>
      <c r="AN18" s="19">
        <f t="shared" si="16"/>
        <v>0</v>
      </c>
      <c r="AO18" s="295">
        <f t="shared" si="22"/>
        <v>0</v>
      </c>
    </row>
    <row r="19" spans="1:41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14"/>
        <v>0</v>
      </c>
      <c r="N19" s="95"/>
      <c r="O19" s="29">
        <f t="shared" si="17"/>
        <v>0</v>
      </c>
      <c r="P19" s="35">
        <f t="shared" si="18"/>
        <v>0</v>
      </c>
      <c r="Q19" s="36">
        <f t="shared" si="19"/>
        <v>0</v>
      </c>
      <c r="R19" s="20"/>
      <c r="S19" s="89"/>
      <c r="T19" s="19">
        <f t="shared" si="20"/>
        <v>0</v>
      </c>
      <c r="U19" s="15">
        <f t="shared" si="2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7">
        <f t="shared" si="15"/>
        <v>0</v>
      </c>
      <c r="AN19" s="19">
        <f t="shared" si="16"/>
        <v>0</v>
      </c>
      <c r="AO19" s="295">
        <f t="shared" si="22"/>
        <v>0</v>
      </c>
    </row>
    <row r="20" spans="1:41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14"/>
        <v>0</v>
      </c>
      <c r="N20" s="95"/>
      <c r="O20" s="29">
        <f t="shared" si="17"/>
        <v>0</v>
      </c>
      <c r="P20" s="35">
        <f t="shared" si="18"/>
        <v>0</v>
      </c>
      <c r="Q20" s="36">
        <f t="shared" si="19"/>
        <v>0</v>
      </c>
      <c r="S20" s="88"/>
      <c r="T20" s="19">
        <f t="shared" si="20"/>
        <v>0</v>
      </c>
      <c r="U20" s="15">
        <f t="shared" si="2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7">
        <f t="shared" si="15"/>
        <v>0</v>
      </c>
      <c r="AN20" s="19">
        <f t="shared" si="16"/>
        <v>0</v>
      </c>
      <c r="AO20" s="295">
        <f t="shared" si="22"/>
        <v>0</v>
      </c>
    </row>
    <row r="21" spans="1:41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14"/>
        <v>0</v>
      </c>
      <c r="N21" s="95"/>
      <c r="O21" s="29">
        <f t="shared" si="17"/>
        <v>0</v>
      </c>
      <c r="P21" s="35">
        <f t="shared" si="18"/>
        <v>0</v>
      </c>
      <c r="Q21" s="36">
        <f t="shared" si="19"/>
        <v>0</v>
      </c>
      <c r="S21" s="88"/>
      <c r="T21" s="19">
        <f t="shared" si="20"/>
        <v>0</v>
      </c>
      <c r="U21" s="15">
        <f t="shared" si="2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7">
        <f t="shared" si="15"/>
        <v>0</v>
      </c>
      <c r="AN21" s="19">
        <f t="shared" si="16"/>
        <v>0</v>
      </c>
      <c r="AO21" s="295">
        <f t="shared" si="22"/>
        <v>0</v>
      </c>
    </row>
    <row r="22" spans="1:41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14"/>
        <v>0</v>
      </c>
      <c r="N22" s="95"/>
      <c r="O22" s="29">
        <f t="shared" si="17"/>
        <v>0</v>
      </c>
      <c r="P22" s="35">
        <f t="shared" si="18"/>
        <v>0</v>
      </c>
      <c r="Q22" s="36">
        <f t="shared" si="19"/>
        <v>0</v>
      </c>
      <c r="S22" s="88"/>
      <c r="T22" s="19">
        <f t="shared" si="20"/>
        <v>0</v>
      </c>
      <c r="U22" s="15">
        <f t="shared" si="2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7">
        <f t="shared" si="15"/>
        <v>0</v>
      </c>
      <c r="AN22" s="19">
        <f t="shared" si="16"/>
        <v>0</v>
      </c>
      <c r="AO22" s="295">
        <f t="shared" si="22"/>
        <v>0</v>
      </c>
    </row>
    <row r="23" spans="1:41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14"/>
        <v>0</v>
      </c>
      <c r="N23" s="95"/>
      <c r="O23" s="29">
        <f t="shared" si="17"/>
        <v>0</v>
      </c>
      <c r="P23" s="35">
        <f t="shared" si="18"/>
        <v>0</v>
      </c>
      <c r="Q23" s="36">
        <f t="shared" si="19"/>
        <v>0</v>
      </c>
      <c r="S23" s="88"/>
      <c r="T23" s="19">
        <f t="shared" si="20"/>
        <v>0</v>
      </c>
      <c r="U23" s="15">
        <f t="shared" si="2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7">
        <f t="shared" si="15"/>
        <v>0</v>
      </c>
      <c r="AN23" s="19">
        <f t="shared" si="16"/>
        <v>0</v>
      </c>
      <c r="AO23" s="295">
        <f t="shared" si="22"/>
        <v>0</v>
      </c>
    </row>
    <row r="24" spans="1:41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14"/>
        <v>0</v>
      </c>
      <c r="N24" s="95"/>
      <c r="O24" s="29">
        <f t="shared" si="17"/>
        <v>0</v>
      </c>
      <c r="P24" s="35">
        <f t="shared" si="18"/>
        <v>0</v>
      </c>
      <c r="Q24" s="36">
        <f t="shared" si="19"/>
        <v>0</v>
      </c>
      <c r="S24" s="88"/>
      <c r="T24" s="19">
        <f t="shared" si="20"/>
        <v>0</v>
      </c>
      <c r="U24" s="15">
        <f t="shared" si="2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7">
        <f t="shared" si="15"/>
        <v>0</v>
      </c>
      <c r="AN24" s="19">
        <f t="shared" si="16"/>
        <v>0</v>
      </c>
      <c r="AO24" s="295">
        <f t="shared" si="22"/>
        <v>0</v>
      </c>
    </row>
    <row r="25" spans="1:41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14"/>
        <v>0</v>
      </c>
      <c r="N25" s="39"/>
      <c r="O25" s="29">
        <f t="shared" si="17"/>
        <v>0</v>
      </c>
      <c r="P25" s="35">
        <f t="shared" si="18"/>
        <v>0</v>
      </c>
      <c r="Q25" s="36">
        <f t="shared" si="19"/>
        <v>0</v>
      </c>
      <c r="S25" s="88"/>
      <c r="T25" s="19">
        <f t="shared" si="20"/>
        <v>0</v>
      </c>
      <c r="U25" s="15">
        <f t="shared" si="2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7">
        <f t="shared" si="15"/>
        <v>0</v>
      </c>
      <c r="AN25" s="19">
        <f t="shared" si="16"/>
        <v>0</v>
      </c>
      <c r="AO25" s="295">
        <f t="shared" si="22"/>
        <v>0</v>
      </c>
    </row>
    <row r="26" spans="1:41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41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41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41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  <c r="AK29" s="81"/>
      <c r="AL29" s="81"/>
      <c r="AM29" s="81"/>
      <c r="AN29" s="81"/>
    </row>
    <row r="30" spans="1:41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41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41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52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52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52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T35" s="1"/>
      <c r="AU35" s="1"/>
      <c r="AV35" s="1"/>
      <c r="AW35" s="1"/>
      <c r="AX35" s="1"/>
      <c r="AY35" s="1"/>
      <c r="AZ35" s="1"/>
    </row>
    <row r="36" spans="3:52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T36" s="1"/>
      <c r="AU36" s="1"/>
      <c r="AV36" s="1"/>
      <c r="AW36" s="1"/>
      <c r="AX36" s="1"/>
      <c r="AY36" s="1"/>
      <c r="AZ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L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T1:AZ1"/>
    <mergeCell ref="BA1:BG1"/>
    <mergeCell ref="BH1:BN1"/>
    <mergeCell ref="E3:N4"/>
    <mergeCell ref="O3:Q3"/>
    <mergeCell ref="O4:Q4"/>
    <mergeCell ref="AT4:AT6"/>
    <mergeCell ref="AU4:AU6"/>
    <mergeCell ref="AV4:AV6"/>
    <mergeCell ref="AW4:AW6"/>
    <mergeCell ref="AX4:AX6"/>
    <mergeCell ref="AY4:AY6"/>
    <mergeCell ref="AZ4:AZ6"/>
    <mergeCell ref="BG4:BG6"/>
    <mergeCell ref="BH4:BH6"/>
    <mergeCell ref="BI4:BI6"/>
    <mergeCell ref="BJ4:BJ6"/>
    <mergeCell ref="BK4:BK6"/>
    <mergeCell ref="BL4:BL6"/>
    <mergeCell ref="BA4:BA6"/>
    <mergeCell ref="BB4:BB6"/>
    <mergeCell ref="HF1:HL1"/>
    <mergeCell ref="HM1:HS1"/>
    <mergeCell ref="O2:Q2"/>
    <mergeCell ref="EU1:FA1"/>
    <mergeCell ref="FB1:FH1"/>
    <mergeCell ref="FI1:FO1"/>
    <mergeCell ref="FP1:FV1"/>
    <mergeCell ref="FW1:GC1"/>
    <mergeCell ref="GD1:GJ1"/>
    <mergeCell ref="DE1:DK1"/>
    <mergeCell ref="DL1:DR1"/>
    <mergeCell ref="DS1:DY1"/>
    <mergeCell ref="DZ1:EF1"/>
    <mergeCell ref="EG1:EM1"/>
    <mergeCell ref="EN1:ET1"/>
    <mergeCell ref="BO1:BU1"/>
    <mergeCell ref="BV1:CB1"/>
    <mergeCell ref="CC1:CI1"/>
    <mergeCell ref="CJ1:CP1"/>
    <mergeCell ref="CQ1:CW1"/>
    <mergeCell ref="CX1:DD1"/>
    <mergeCell ref="GK1:GQ1"/>
    <mergeCell ref="GR1:GX1"/>
    <mergeCell ref="GY1:HE1"/>
    <mergeCell ref="BC4:BC6"/>
    <mergeCell ref="BD4:BD6"/>
    <mergeCell ref="BE4:BE6"/>
    <mergeCell ref="BF4:BF6"/>
    <mergeCell ref="BS4:BS6"/>
    <mergeCell ref="BT4:BT6"/>
    <mergeCell ref="BU4:BU6"/>
    <mergeCell ref="BV4:BV6"/>
    <mergeCell ref="BW4:BW6"/>
    <mergeCell ref="BX4:BX6"/>
    <mergeCell ref="BM4:BM6"/>
    <mergeCell ref="BN4:BN6"/>
    <mergeCell ref="BO4:BO6"/>
    <mergeCell ref="BP4:BP6"/>
    <mergeCell ref="BQ4:BQ6"/>
    <mergeCell ref="BR4:BR6"/>
    <mergeCell ref="CE4:CE6"/>
    <mergeCell ref="CF4:CF6"/>
    <mergeCell ref="CG4:CG6"/>
    <mergeCell ref="CH4:CH6"/>
    <mergeCell ref="CI4:CI6"/>
    <mergeCell ref="CJ4:CJ6"/>
    <mergeCell ref="BY4:BY6"/>
    <mergeCell ref="BZ4:BZ6"/>
    <mergeCell ref="CA4:CA6"/>
    <mergeCell ref="CB4:CB6"/>
    <mergeCell ref="CC4:CC6"/>
    <mergeCell ref="CD4:CD6"/>
    <mergeCell ref="CQ4:CQ6"/>
    <mergeCell ref="CR4:CR6"/>
    <mergeCell ref="CS4:CS6"/>
    <mergeCell ref="CT4:CT6"/>
    <mergeCell ref="CU4:CU6"/>
    <mergeCell ref="CV4:CV6"/>
    <mergeCell ref="CK4:CK6"/>
    <mergeCell ref="CL4:CL6"/>
    <mergeCell ref="CM4:CM6"/>
    <mergeCell ref="CN4:CN6"/>
    <mergeCell ref="CO4:CO6"/>
    <mergeCell ref="CP4:CP6"/>
    <mergeCell ref="DC4:DC6"/>
    <mergeCell ref="DD4:DD6"/>
    <mergeCell ref="DE4:DE6"/>
    <mergeCell ref="DF4:DF6"/>
    <mergeCell ref="DG4:DG6"/>
    <mergeCell ref="DH4:DH6"/>
    <mergeCell ref="CW4:CW6"/>
    <mergeCell ref="CX4:CX6"/>
    <mergeCell ref="CY4:CY6"/>
    <mergeCell ref="CZ4:CZ6"/>
    <mergeCell ref="DA4:DA6"/>
    <mergeCell ref="DB4:DB6"/>
    <mergeCell ref="DO4:DO6"/>
    <mergeCell ref="DP4:DP6"/>
    <mergeCell ref="DQ4:DQ6"/>
    <mergeCell ref="DR4:DR6"/>
    <mergeCell ref="DS4:DS6"/>
    <mergeCell ref="DT4:DT6"/>
    <mergeCell ref="DI4:DI6"/>
    <mergeCell ref="DJ4:DJ6"/>
    <mergeCell ref="DK4:DK6"/>
    <mergeCell ref="DL4:DL6"/>
    <mergeCell ref="DM4:DM6"/>
    <mergeCell ref="DN4:DN6"/>
    <mergeCell ref="EA4:EA6"/>
    <mergeCell ref="EB4:EB6"/>
    <mergeCell ref="EC4:EC6"/>
    <mergeCell ref="ED4:ED6"/>
    <mergeCell ref="EE4:EE6"/>
    <mergeCell ref="EF4:EF6"/>
    <mergeCell ref="DU4:DU6"/>
    <mergeCell ref="DV4:DV6"/>
    <mergeCell ref="DW4:DW6"/>
    <mergeCell ref="DX4:DX6"/>
    <mergeCell ref="DY4:DY6"/>
    <mergeCell ref="DZ4:DZ6"/>
    <mergeCell ref="EM4:EM6"/>
    <mergeCell ref="EN4:EN6"/>
    <mergeCell ref="EO4:EO6"/>
    <mergeCell ref="EP4:EP6"/>
    <mergeCell ref="EQ4:EQ6"/>
    <mergeCell ref="ER4:ER6"/>
    <mergeCell ref="EG4:EG6"/>
    <mergeCell ref="EH4:EH6"/>
    <mergeCell ref="EI4:EI6"/>
    <mergeCell ref="EJ4:EJ6"/>
    <mergeCell ref="EK4:EK6"/>
    <mergeCell ref="EL4:EL6"/>
    <mergeCell ref="EY4:EY6"/>
    <mergeCell ref="EZ4:EZ6"/>
    <mergeCell ref="FA4:FA6"/>
    <mergeCell ref="FB4:FB6"/>
    <mergeCell ref="FC4:FC6"/>
    <mergeCell ref="FD4:FD6"/>
    <mergeCell ref="ES4:ES6"/>
    <mergeCell ref="ET4:ET6"/>
    <mergeCell ref="EU4:EU6"/>
    <mergeCell ref="EV4:EV6"/>
    <mergeCell ref="EW4:EW6"/>
    <mergeCell ref="EX4:EX6"/>
    <mergeCell ref="FK4:FK6"/>
    <mergeCell ref="FL4:FL6"/>
    <mergeCell ref="FM4:FM6"/>
    <mergeCell ref="FN4:FN6"/>
    <mergeCell ref="FO4:FO6"/>
    <mergeCell ref="FP4:FP6"/>
    <mergeCell ref="FE4:FE6"/>
    <mergeCell ref="FF4:FF6"/>
    <mergeCell ref="FG4:FG6"/>
    <mergeCell ref="FH4:FH6"/>
    <mergeCell ref="FI4:FI6"/>
    <mergeCell ref="FJ4:FJ6"/>
    <mergeCell ref="FW4:FW6"/>
    <mergeCell ref="FX4:FX6"/>
    <mergeCell ref="FY4:FY6"/>
    <mergeCell ref="FZ4:FZ6"/>
    <mergeCell ref="GA4:GA6"/>
    <mergeCell ref="GB4:GB6"/>
    <mergeCell ref="FQ4:FQ6"/>
    <mergeCell ref="FR4:FR6"/>
    <mergeCell ref="FS4:FS6"/>
    <mergeCell ref="FT4:FT6"/>
    <mergeCell ref="FU4:FU6"/>
    <mergeCell ref="FV4:FV6"/>
    <mergeCell ref="GI4:GI6"/>
    <mergeCell ref="GJ4:GJ6"/>
    <mergeCell ref="GK4:GK6"/>
    <mergeCell ref="GL4:GL6"/>
    <mergeCell ref="GM4:GM6"/>
    <mergeCell ref="GN4:GN6"/>
    <mergeCell ref="GC4:GC6"/>
    <mergeCell ref="GD4:GD6"/>
    <mergeCell ref="GE4:GE6"/>
    <mergeCell ref="GF4:GF6"/>
    <mergeCell ref="GG4:GG6"/>
    <mergeCell ref="GH4:GH6"/>
    <mergeCell ref="GW4:GW6"/>
    <mergeCell ref="GX4:GX6"/>
    <mergeCell ref="GY4:GY6"/>
    <mergeCell ref="GZ4:GZ6"/>
    <mergeCell ref="GO4:GO6"/>
    <mergeCell ref="GP4:GP6"/>
    <mergeCell ref="GQ4:GQ6"/>
    <mergeCell ref="GR4:GR6"/>
    <mergeCell ref="GS4:GS6"/>
    <mergeCell ref="GT4:GT6"/>
    <mergeCell ref="HS4:HS6"/>
    <mergeCell ref="E5:G5"/>
    <mergeCell ref="H5:N5"/>
    <mergeCell ref="O5:Q5"/>
    <mergeCell ref="HM4:HM6"/>
    <mergeCell ref="HN4:HN6"/>
    <mergeCell ref="HO4:HO6"/>
    <mergeCell ref="HP4:HP6"/>
    <mergeCell ref="HQ4:HQ6"/>
    <mergeCell ref="HR4:HR6"/>
    <mergeCell ref="HG4:HG6"/>
    <mergeCell ref="HH4:HH6"/>
    <mergeCell ref="HI4:HI6"/>
    <mergeCell ref="HJ4:HJ6"/>
    <mergeCell ref="HK4:HK6"/>
    <mergeCell ref="HL4:HL6"/>
    <mergeCell ref="HA4:HA6"/>
    <mergeCell ref="HB4:HB6"/>
    <mergeCell ref="HC4:HC6"/>
    <mergeCell ref="HD4:HD6"/>
    <mergeCell ref="HE4:HE6"/>
    <mergeCell ref="HF4:HF6"/>
    <mergeCell ref="GU4:GU6"/>
    <mergeCell ref="GV4:GV6"/>
    <mergeCell ref="A26:D26"/>
    <mergeCell ref="N32:O32"/>
    <mergeCell ref="P32:Q32"/>
    <mergeCell ref="N33:Q33"/>
    <mergeCell ref="E14:I14"/>
    <mergeCell ref="J14:L14"/>
    <mergeCell ref="M14:O14"/>
    <mergeCell ref="P14:Q14"/>
    <mergeCell ref="U14:AN14"/>
  </mergeCells>
  <conditionalFormatting sqref="D8">
    <cfRule type="duplicateValues" dxfId="161" priority="4"/>
  </conditionalFormatting>
  <conditionalFormatting sqref="O7">
    <cfRule type="duplicateValues" dxfId="160" priority="3"/>
  </conditionalFormatting>
  <conditionalFormatting sqref="O8">
    <cfRule type="duplicateValues" dxfId="159" priority="2"/>
  </conditionalFormatting>
  <conditionalFormatting sqref="O10">
    <cfRule type="duplicateValues" dxfId="158" priority="1"/>
  </conditionalFormatting>
  <conditionalFormatting sqref="T16:AN25">
    <cfRule type="cellIs" dxfId="157" priority="8" operator="equal">
      <formula>0</formula>
    </cfRule>
  </conditionalFormatting>
  <conditionalFormatting sqref="AN16:AN25">
    <cfRule type="cellIs" dxfId="156" priority="7" operator="lessThan">
      <formula>0</formula>
    </cfRule>
  </conditionalFormatting>
  <conditionalFormatting sqref="AO16:AO25">
    <cfRule type="cellIs" dxfId="155" priority="5" operator="lessThan">
      <formula>0</formula>
    </cfRule>
    <cfRule type="cellIs" dxfId="15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M36"/>
  <sheetViews>
    <sheetView view="pageBreakPreview" topLeftCell="A4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AD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2.710937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53" priority="4"/>
  </conditionalFormatting>
  <conditionalFormatting sqref="O7">
    <cfRule type="duplicateValues" dxfId="152" priority="3"/>
  </conditionalFormatting>
  <conditionalFormatting sqref="O8">
    <cfRule type="duplicateValues" dxfId="151" priority="2"/>
  </conditionalFormatting>
  <conditionalFormatting sqref="O10">
    <cfRule type="duplicateValues" dxfId="150" priority="1"/>
  </conditionalFormatting>
  <conditionalFormatting sqref="T16:AF25">
    <cfRule type="cellIs" dxfId="149" priority="8" operator="equal">
      <formula>0</formula>
    </cfRule>
  </conditionalFormatting>
  <conditionalFormatting sqref="AF16:AF25">
    <cfRule type="cellIs" dxfId="148" priority="7" operator="lessThan">
      <formula>0</formula>
    </cfRule>
  </conditionalFormatting>
  <conditionalFormatting sqref="AG16:AG25">
    <cfRule type="cellIs" dxfId="147" priority="5" operator="lessThan">
      <formula>0</formula>
    </cfRule>
    <cfRule type="cellIs" dxfId="14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M36"/>
  <sheetViews>
    <sheetView view="pageBreakPreview" topLeftCell="A22" zoomScale="120" zoomScaleNormal="95" zoomScaleSheetLayoutView="120" workbookViewId="0">
      <pane xSplit="4" topLeftCell="E1" activePane="topRight" state="frozen"/>
      <selection activeCell="AL7" sqref="AL7:HK8"/>
      <selection pane="topRight" activeCell="E15" sqref="E15:E18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.42578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284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8.7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45" priority="4"/>
  </conditionalFormatting>
  <conditionalFormatting sqref="O7">
    <cfRule type="duplicateValues" dxfId="144" priority="3"/>
  </conditionalFormatting>
  <conditionalFormatting sqref="O8">
    <cfRule type="duplicateValues" dxfId="143" priority="2"/>
  </conditionalFormatting>
  <conditionalFormatting sqref="O10">
    <cfRule type="duplicateValues" dxfId="142" priority="1"/>
  </conditionalFormatting>
  <conditionalFormatting sqref="T16:AF25">
    <cfRule type="cellIs" dxfId="141" priority="8" operator="equal">
      <formula>0</formula>
    </cfRule>
  </conditionalFormatting>
  <conditionalFormatting sqref="AF16:AF25">
    <cfRule type="cellIs" dxfId="140" priority="7" operator="lessThan">
      <formula>0</formula>
    </cfRule>
  </conditionalFormatting>
  <conditionalFormatting sqref="AG16:AG25">
    <cfRule type="cellIs" dxfId="139" priority="5" operator="lessThan">
      <formula>0</formula>
    </cfRule>
    <cfRule type="cellIs" dxfId="13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M36"/>
  <sheetViews>
    <sheetView view="pageBreakPreview" topLeftCell="A13" zoomScale="130" zoomScaleNormal="95" zoomScaleSheetLayoutView="130" workbookViewId="0">
      <pane xSplit="4" topLeftCell="E1" activePane="topRight" state="frozen"/>
      <selection activeCell="AL7" sqref="AL7:HK8"/>
      <selection pane="topRight" activeCell="V15" sqref="V15:W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1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5" width="4.5703125" style="1" customWidth="1"/>
    <col min="26" max="26" width="6.5703125" style="1" customWidth="1"/>
    <col min="27" max="27" width="6" style="1" customWidth="1"/>
    <col min="28" max="28" width="5.5703125" style="1" customWidth="1"/>
    <col min="29" max="30" width="4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285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285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5"/>
      <c r="AB16" s="99"/>
      <c r="AC16" s="95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5"/>
      <c r="AB17" s="95"/>
      <c r="AC17" s="95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5"/>
      <c r="AB18" s="95"/>
      <c r="AC18" s="95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5"/>
      <c r="AB19" s="95"/>
      <c r="AC19" s="95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9.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5"/>
      <c r="AB20" s="95"/>
      <c r="AC20" s="95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4"/>
      <c r="AC21" s="95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37" priority="4"/>
  </conditionalFormatting>
  <conditionalFormatting sqref="O7">
    <cfRule type="duplicateValues" dxfId="136" priority="3"/>
  </conditionalFormatting>
  <conditionalFormatting sqref="O8">
    <cfRule type="duplicateValues" dxfId="135" priority="2"/>
  </conditionalFormatting>
  <conditionalFormatting sqref="O10">
    <cfRule type="duplicateValues" dxfId="134" priority="1"/>
  </conditionalFormatting>
  <conditionalFormatting sqref="T16:AF25">
    <cfRule type="cellIs" dxfId="133" priority="8" operator="equal">
      <formula>0</formula>
    </cfRule>
  </conditionalFormatting>
  <conditionalFormatting sqref="AF16:AF25">
    <cfRule type="cellIs" dxfId="132" priority="7" operator="lessThan">
      <formula>0</formula>
    </cfRule>
  </conditionalFormatting>
  <conditionalFormatting sqref="AG16:AG25">
    <cfRule type="cellIs" dxfId="131" priority="5" operator="lessThan">
      <formula>0</formula>
    </cfRule>
    <cfRule type="cellIs" dxfId="13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M36"/>
  <sheetViews>
    <sheetView view="pageBreakPreview" topLeftCell="A13" zoomScaleNormal="95" zoomScaleSheetLayoutView="100" workbookViewId="0">
      <pane xSplit="4" topLeftCell="E1" activePane="topRight" state="frozen"/>
      <selection activeCell="AL7" sqref="AL7:HK8"/>
      <selection pane="topRight" activeCell="O7" sqref="O7:O9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13.285156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286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29" priority="4"/>
  </conditionalFormatting>
  <conditionalFormatting sqref="O7">
    <cfRule type="duplicateValues" dxfId="128" priority="3"/>
  </conditionalFormatting>
  <conditionalFormatting sqref="O8">
    <cfRule type="duplicateValues" dxfId="127" priority="2"/>
  </conditionalFormatting>
  <conditionalFormatting sqref="O10">
    <cfRule type="duplicateValues" dxfId="126" priority="1"/>
  </conditionalFormatting>
  <conditionalFormatting sqref="T16:AF25">
    <cfRule type="cellIs" dxfId="125" priority="8" operator="equal">
      <formula>0</formula>
    </cfRule>
  </conditionalFormatting>
  <conditionalFormatting sqref="AF16:AF25">
    <cfRule type="cellIs" dxfId="124" priority="7" operator="lessThan">
      <formula>0</formula>
    </cfRule>
  </conditionalFormatting>
  <conditionalFormatting sqref="AG16:AG25">
    <cfRule type="cellIs" dxfId="123" priority="5" operator="lessThan">
      <formula>0</formula>
    </cfRule>
    <cfRule type="cellIs" dxfId="12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M36"/>
  <sheetViews>
    <sheetView view="pageBreakPreview" topLeftCell="A13" zoomScale="120" zoomScaleNormal="95" zoomScaleSheetLayoutView="120" workbookViewId="0">
      <pane xSplit="4" topLeftCell="E1" activePane="topRight" state="frozen"/>
      <selection activeCell="AL7" sqref="AL7:HK8"/>
      <selection pane="topRight" activeCell="E16" sqref="E16:E23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287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287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8.7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8.7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H35" s="18" t="s">
        <v>202</v>
      </c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21" priority="4"/>
  </conditionalFormatting>
  <conditionalFormatting sqref="O7">
    <cfRule type="duplicateValues" dxfId="120" priority="3"/>
  </conditionalFormatting>
  <conditionalFormatting sqref="O8">
    <cfRule type="duplicateValues" dxfId="119" priority="2"/>
  </conditionalFormatting>
  <conditionalFormatting sqref="O10">
    <cfRule type="duplicateValues" dxfId="118" priority="1"/>
  </conditionalFormatting>
  <conditionalFormatting sqref="T16:AF25">
    <cfRule type="cellIs" dxfId="117" priority="8" operator="equal">
      <formula>0</formula>
    </cfRule>
  </conditionalFormatting>
  <conditionalFormatting sqref="AF16:AF25">
    <cfRule type="cellIs" dxfId="116" priority="7" operator="lessThan">
      <formula>0</formula>
    </cfRule>
  </conditionalFormatting>
  <conditionalFormatting sqref="AG16:AG25">
    <cfRule type="cellIs" dxfId="115" priority="5" operator="lessThan">
      <formula>0</formula>
    </cfRule>
    <cfRule type="cellIs" dxfId="11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N36"/>
  <sheetViews>
    <sheetView view="pageBreakPreview" topLeftCell="A22" zoomScale="130" zoomScaleNormal="95" zoomScaleSheetLayoutView="130" workbookViewId="0">
      <pane xSplit="4" topLeftCell="E1" activePane="topRight" state="frozen"/>
      <selection activeCell="AL7" sqref="AL7:HK8"/>
      <selection pane="topRight" activeCell="AD15" sqref="V15:AD2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4" width="4.5703125" style="1" customWidth="1"/>
    <col min="25" max="25" width="6.5703125" style="1" customWidth="1"/>
    <col min="26" max="26" width="6" style="1" customWidth="1"/>
    <col min="27" max="27" width="5.5703125" style="1" customWidth="1"/>
    <col min="28" max="30" width="4.5703125" style="1" customWidth="1"/>
    <col min="31" max="31" width="4.42578125" style="1" customWidth="1"/>
    <col min="32" max="32" width="11.42578125" style="1" customWidth="1"/>
    <col min="33" max="33" width="10.5703125" style="1" customWidth="1"/>
    <col min="34" max="35" width="11.42578125" style="1"/>
    <col min="36" max="36" width="15" style="1" bestFit="1" customWidth="1"/>
    <col min="37" max="37" width="12.42578125" style="1" bestFit="1" customWidth="1"/>
    <col min="38" max="38" width="20.5703125" style="1" bestFit="1" customWidth="1"/>
    <col min="39" max="41" width="11.42578125" style="1"/>
    <col min="42" max="43" width="12.42578125" style="1" customWidth="1"/>
    <col min="44" max="16384" width="11.42578125" style="1"/>
  </cols>
  <sheetData>
    <row r="1" spans="1:222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H1" s="80"/>
      <c r="AI1" s="80" t="s">
        <v>0</v>
      </c>
      <c r="AJ1" s="80" t="s">
        <v>200</v>
      </c>
      <c r="AK1" s="80" t="s">
        <v>1</v>
      </c>
      <c r="AL1" s="82" t="s">
        <v>25</v>
      </c>
      <c r="AM1" s="368">
        <f>'CODIGOS DE MATERIAL'!$A$3</f>
        <v>1000157</v>
      </c>
      <c r="AN1" s="369"/>
      <c r="AO1" s="369"/>
      <c r="AP1" s="369"/>
      <c r="AQ1" s="369"/>
      <c r="AR1" s="369"/>
      <c r="AS1" s="370"/>
      <c r="AT1" s="368">
        <f>'CODIGOS DE MATERIAL'!$A$4</f>
        <v>1000156</v>
      </c>
      <c r="AU1" s="369"/>
      <c r="AV1" s="369"/>
      <c r="AW1" s="369"/>
      <c r="AX1" s="369"/>
      <c r="AY1" s="369"/>
      <c r="AZ1" s="370"/>
      <c r="BA1" s="368">
        <f>'CODIGOS DE MATERIAL'!$A$5</f>
        <v>1000181</v>
      </c>
      <c r="BB1" s="369"/>
      <c r="BC1" s="369"/>
      <c r="BD1" s="369"/>
      <c r="BE1" s="369"/>
      <c r="BF1" s="369"/>
      <c r="BG1" s="370"/>
      <c r="BH1" s="368">
        <f>'CODIGOS DE MATERIAL'!$A$6</f>
        <v>1000185</v>
      </c>
      <c r="BI1" s="369"/>
      <c r="BJ1" s="369"/>
      <c r="BK1" s="369"/>
      <c r="BL1" s="369"/>
      <c r="BM1" s="369"/>
      <c r="BN1" s="370"/>
      <c r="BO1" s="368">
        <f>'CODIGOS DE MATERIAL'!$A$7</f>
        <v>1000184</v>
      </c>
      <c r="BP1" s="369"/>
      <c r="BQ1" s="369"/>
      <c r="BR1" s="369"/>
      <c r="BS1" s="369"/>
      <c r="BT1" s="369"/>
      <c r="BU1" s="370"/>
      <c r="BV1" s="368">
        <f>'CODIGOS DE MATERIAL'!$A$8</f>
        <v>1000870</v>
      </c>
      <c r="BW1" s="369"/>
      <c r="BX1" s="369"/>
      <c r="BY1" s="369"/>
      <c r="BZ1" s="369"/>
      <c r="CA1" s="369"/>
      <c r="CB1" s="370"/>
      <c r="CC1" s="368">
        <f>'CODIGOS DE MATERIAL'!$A$9</f>
        <v>1000747</v>
      </c>
      <c r="CD1" s="369"/>
      <c r="CE1" s="369"/>
      <c r="CF1" s="369"/>
      <c r="CG1" s="369"/>
      <c r="CH1" s="369"/>
      <c r="CI1" s="370"/>
      <c r="CJ1" s="368">
        <f>'CODIGOS DE MATERIAL'!$A$10</f>
        <v>1000179</v>
      </c>
      <c r="CK1" s="369"/>
      <c r="CL1" s="369"/>
      <c r="CM1" s="369"/>
      <c r="CN1" s="369"/>
      <c r="CO1" s="369"/>
      <c r="CP1" s="370"/>
      <c r="CQ1" s="368">
        <f>'CODIGOS DE MATERIAL'!$A$11</f>
        <v>1000170</v>
      </c>
      <c r="CR1" s="369"/>
      <c r="CS1" s="369"/>
      <c r="CT1" s="369"/>
      <c r="CU1" s="369"/>
      <c r="CV1" s="369"/>
      <c r="CW1" s="370"/>
      <c r="CX1" s="368">
        <f>'CODIGOS DE MATERIAL'!$A$12</f>
        <v>1000158</v>
      </c>
      <c r="CY1" s="369"/>
      <c r="CZ1" s="369"/>
      <c r="DA1" s="369"/>
      <c r="DB1" s="369"/>
      <c r="DC1" s="369"/>
      <c r="DD1" s="370"/>
      <c r="DE1" s="368">
        <f>'CODIGOS DE MATERIAL'!$A$13</f>
        <v>1000186</v>
      </c>
      <c r="DF1" s="369"/>
      <c r="DG1" s="369"/>
      <c r="DH1" s="369"/>
      <c r="DI1" s="369"/>
      <c r="DJ1" s="369"/>
      <c r="DK1" s="370"/>
      <c r="DL1" s="368">
        <f>'CODIGOS DE MATERIAL'!$A$14</f>
        <v>1000182</v>
      </c>
      <c r="DM1" s="369"/>
      <c r="DN1" s="369"/>
      <c r="DO1" s="369"/>
      <c r="DP1" s="369"/>
      <c r="DQ1" s="369"/>
      <c r="DR1" s="370"/>
      <c r="DS1" s="368">
        <f>'CODIGOS DE MATERIAL'!$A$15</f>
        <v>1000171</v>
      </c>
      <c r="DT1" s="369"/>
      <c r="DU1" s="369"/>
      <c r="DV1" s="369"/>
      <c r="DW1" s="369"/>
      <c r="DX1" s="369"/>
      <c r="DY1" s="370"/>
      <c r="DZ1" s="368">
        <f>'CODIGOS DE MATERIAL'!$A$16</f>
        <v>1000872</v>
      </c>
      <c r="EA1" s="369"/>
      <c r="EB1" s="369"/>
      <c r="EC1" s="369"/>
      <c r="ED1" s="369"/>
      <c r="EE1" s="369"/>
      <c r="EF1" s="370"/>
      <c r="EG1" s="368">
        <f>'CODIGOS DE MATERIAL'!$A$17</f>
        <v>1000863</v>
      </c>
      <c r="EH1" s="369"/>
      <c r="EI1" s="369"/>
      <c r="EJ1" s="369"/>
      <c r="EK1" s="369"/>
      <c r="EL1" s="369"/>
      <c r="EM1" s="370"/>
      <c r="EN1" s="368">
        <f>'CODIGOS DE MATERIAL'!$A$18</f>
        <v>1000159</v>
      </c>
      <c r="EO1" s="369"/>
      <c r="EP1" s="369"/>
      <c r="EQ1" s="369"/>
      <c r="ER1" s="369"/>
      <c r="ES1" s="369"/>
      <c r="ET1" s="370"/>
      <c r="EU1" s="368">
        <f>'CODIGOS DE MATERIAL'!$A$19</f>
        <v>1000163</v>
      </c>
      <c r="EV1" s="369"/>
      <c r="EW1" s="369"/>
      <c r="EX1" s="369"/>
      <c r="EY1" s="369"/>
      <c r="EZ1" s="369"/>
      <c r="FA1" s="370"/>
      <c r="FB1" s="368">
        <f>'CODIGOS DE MATERIAL'!$A$20</f>
        <v>1005924</v>
      </c>
      <c r="FC1" s="369"/>
      <c r="FD1" s="369"/>
      <c r="FE1" s="369"/>
      <c r="FF1" s="369"/>
      <c r="FG1" s="369"/>
      <c r="FH1" s="370"/>
      <c r="FI1" s="368">
        <f>'CODIGOS DE MATERIAL'!$A$21</f>
        <v>1000164</v>
      </c>
      <c r="FJ1" s="369"/>
      <c r="FK1" s="369"/>
      <c r="FL1" s="369"/>
      <c r="FM1" s="369"/>
      <c r="FN1" s="369"/>
      <c r="FO1" s="370"/>
      <c r="FP1" s="368">
        <f>'CODIGOS DE MATERIAL'!$A$22</f>
        <v>1000187</v>
      </c>
      <c r="FQ1" s="369"/>
      <c r="FR1" s="369"/>
      <c r="FS1" s="369"/>
      <c r="FT1" s="369"/>
      <c r="FU1" s="369"/>
      <c r="FV1" s="370"/>
      <c r="FW1" s="368">
        <f>'CODIGOS DE MATERIAL'!$A$23</f>
        <v>1000160</v>
      </c>
      <c r="FX1" s="369"/>
      <c r="FY1" s="369"/>
      <c r="FZ1" s="369"/>
      <c r="GA1" s="369"/>
      <c r="GB1" s="369"/>
      <c r="GC1" s="370"/>
      <c r="GD1" s="368">
        <f>'CODIGOS DE MATERIAL'!$A$24</f>
        <v>1011372</v>
      </c>
      <c r="GE1" s="369"/>
      <c r="GF1" s="369"/>
      <c r="GG1" s="369"/>
      <c r="GH1" s="369"/>
      <c r="GI1" s="369"/>
      <c r="GJ1" s="370"/>
      <c r="GK1" s="368">
        <f>'CODIGOS DE MATERIAL'!$A$25</f>
        <v>1000191</v>
      </c>
      <c r="GL1" s="369"/>
      <c r="GM1" s="369"/>
      <c r="GN1" s="369"/>
      <c r="GO1" s="369"/>
      <c r="GP1" s="369"/>
      <c r="GQ1" s="370"/>
      <c r="GR1" s="368">
        <f>'CODIGOS DE MATERIAL'!$A$29</f>
        <v>1000864</v>
      </c>
      <c r="GS1" s="369"/>
      <c r="GT1" s="369"/>
      <c r="GU1" s="369"/>
      <c r="GV1" s="369"/>
      <c r="GW1" s="369"/>
      <c r="GX1" s="370"/>
      <c r="GY1" s="368">
        <f>'CODIGOS DE MATERIAL'!$A$30</f>
        <v>1000161</v>
      </c>
      <c r="GZ1" s="369"/>
      <c r="HA1" s="369"/>
      <c r="HB1" s="369"/>
      <c r="HC1" s="369"/>
      <c r="HD1" s="369"/>
      <c r="HE1" s="370"/>
      <c r="HF1" s="368">
        <f>'CODIGOS DE MATERIAL'!$A$31</f>
        <v>1000865</v>
      </c>
      <c r="HG1" s="369"/>
      <c r="HH1" s="369"/>
      <c r="HI1" s="369"/>
      <c r="HJ1" s="369"/>
      <c r="HK1" s="369"/>
      <c r="HL1" s="370"/>
      <c r="HM1" s="80"/>
      <c r="HN1" s="80"/>
    </row>
    <row r="2" spans="1:222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H2" s="80">
        <v>288</v>
      </c>
      <c r="AI2" s="80">
        <f>D8</f>
        <v>0</v>
      </c>
      <c r="AJ2" s="80">
        <f>O10</f>
        <v>0</v>
      </c>
      <c r="AK2" s="80">
        <f>O9</f>
        <v>0</v>
      </c>
      <c r="AL2" s="82">
        <f>O7</f>
        <v>0</v>
      </c>
      <c r="AM2" s="83">
        <f>IFERROR(VLOOKUP(AM1,$B$16:$AG$25,$S$13,FALSE),0)</f>
        <v>0</v>
      </c>
      <c r="AN2" s="84">
        <f>IFERROR(VLOOKUP(AM1,$B$16:$AG$25,$M$13,FALSE),0)</f>
        <v>0</v>
      </c>
      <c r="AO2" s="84">
        <f>IFERROR(VLOOKUP(AM1,$B$16:$AG$25,$T$13,FALSE),0)</f>
        <v>0</v>
      </c>
      <c r="AP2" s="84">
        <f>IFERROR(VLOOKUP(AM1,$B$16:$AG$25,$N$13,FALSE),0)</f>
        <v>0</v>
      </c>
      <c r="AQ2" s="84">
        <f>IFERROR(VLOOKUP(AM1,$B$16:$AG$25,$O$13,FALSE),0)</f>
        <v>0</v>
      </c>
      <c r="AR2" s="84">
        <f>IFERROR(VLOOKUP(AM1,$B$16:$AG$25,$P$13,FALSE),0)</f>
        <v>0</v>
      </c>
      <c r="AS2" s="85">
        <f>IFERROR(VLOOKUP(AM1,$B$16:$AG$25,$Q$13,FALSE),0)</f>
        <v>0</v>
      </c>
      <c r="AT2" s="83">
        <f>IFERROR(VLOOKUP(AT1,$B$16:$AG$25,$S$13,FALSE),0)</f>
        <v>0</v>
      </c>
      <c r="AU2" s="84">
        <f>IFERROR(VLOOKUP(AT1,$B$16:$AG$25,$M$13,FALSE),0)</f>
        <v>0</v>
      </c>
      <c r="AV2" s="84">
        <f>IFERROR(VLOOKUP(AT1,$B$16:$AG$25,$T$13,FALSE),0)</f>
        <v>0</v>
      </c>
      <c r="AW2" s="84">
        <f>IFERROR(VLOOKUP(AT1,$B$16:$AG$25,$N$13,FALSE),0)</f>
        <v>0</v>
      </c>
      <c r="AX2" s="84">
        <f>IFERROR(VLOOKUP(AT1,$B$16:$AG$25,$O$13,FALSE),0)</f>
        <v>0</v>
      </c>
      <c r="AY2" s="84">
        <f>IFERROR(VLOOKUP(AT1,$B$16:$AG$25,$P$13,FALSE),0)</f>
        <v>0</v>
      </c>
      <c r="AZ2" s="85">
        <f>IFERROR(VLOOKUP(AT1,$B$16:$AG$25,$Q$13,FALSE),0)</f>
        <v>0</v>
      </c>
      <c r="BA2" s="83">
        <f>IFERROR(VLOOKUP(BA1,$B$16:$AG$25,$S$13,FALSE),0)</f>
        <v>0</v>
      </c>
      <c r="BB2" s="84">
        <f>IFERROR(VLOOKUP(BA1,$B$16:$AG$25,$M$13,FALSE),0)</f>
        <v>0</v>
      </c>
      <c r="BC2" s="84">
        <f>IFERROR(VLOOKUP(BA1,$B$16:$AG$25,$T$13,FALSE),0)</f>
        <v>0</v>
      </c>
      <c r="BD2" s="84">
        <f>IFERROR(VLOOKUP(BA1,$B$16:$AG$25,$N$13,FALSE),0)</f>
        <v>0</v>
      </c>
      <c r="BE2" s="84">
        <f>IFERROR(VLOOKUP(BA1,$B$16:$AG$25,$O$13,FALSE),0)</f>
        <v>0</v>
      </c>
      <c r="BF2" s="84">
        <f>IFERROR(VLOOKUP(BA1,$B$16:$AG$25,$P$13,FALSE),0)</f>
        <v>0</v>
      </c>
      <c r="BG2" s="85">
        <f>IFERROR(VLOOKUP(BA1,$B$16:$AG$25,$Q$13,FALSE),0)</f>
        <v>0</v>
      </c>
      <c r="BH2" s="83">
        <f>IFERROR(VLOOKUP(BH1,$B$16:$AG$25,$S$13,FALSE),0)</f>
        <v>0</v>
      </c>
      <c r="BI2" s="84">
        <f>IFERROR(VLOOKUP(BH1,$B$16:$AG$25,$M$13,FALSE),0)</f>
        <v>0</v>
      </c>
      <c r="BJ2" s="84">
        <f>IFERROR(VLOOKUP(BH1,$B$16:$AG$25,$T$13,FALSE),0)</f>
        <v>0</v>
      </c>
      <c r="BK2" s="84">
        <f>IFERROR(VLOOKUP(BH1,$B$16:$AG$25,$N$13,FALSE),0)</f>
        <v>0</v>
      </c>
      <c r="BL2" s="84">
        <f>IFERROR(VLOOKUP(BH1,$B$16:$AG$25,$O$13,FALSE),0)</f>
        <v>0</v>
      </c>
      <c r="BM2" s="84">
        <f>IFERROR(VLOOKUP(BH1,$B$16:$AG$25,$P$13,FALSE),0)</f>
        <v>0</v>
      </c>
      <c r="BN2" s="85">
        <f>IFERROR(VLOOKUP(BH1,$B$16:$AG$25,$Q$13,FALSE),0)</f>
        <v>0</v>
      </c>
      <c r="BO2" s="83">
        <f>IFERROR(VLOOKUP(BO1,$B$16:$AG$25,$S$13,FALSE),0)</f>
        <v>0</v>
      </c>
      <c r="BP2" s="84">
        <f>IFERROR(VLOOKUP(BO1,$B$16:$AG$25,$M$13,FALSE),0)</f>
        <v>0</v>
      </c>
      <c r="BQ2" s="84">
        <f>IFERROR(VLOOKUP(BO1,$B$16:$AG$25,$T$13,FALSE),0)</f>
        <v>0</v>
      </c>
      <c r="BR2" s="84">
        <f>IFERROR(VLOOKUP(BO1,$B$16:$AG$25,$N$13,FALSE),0)</f>
        <v>0</v>
      </c>
      <c r="BS2" s="84">
        <f>IFERROR(VLOOKUP(BO1,$B$16:$AG$25,$O$13,FALSE),0)</f>
        <v>0</v>
      </c>
      <c r="BT2" s="84">
        <f>IFERROR(VLOOKUP(BO1,$B$16:$AG$25,$P$13,FALSE),0)</f>
        <v>0</v>
      </c>
      <c r="BU2" s="85">
        <f>IFERROR(VLOOKUP(BO1,$B$16:$AG$25,$Q$13,FALSE),0)</f>
        <v>0</v>
      </c>
      <c r="BV2" s="83">
        <f>IFERROR(VLOOKUP(BV1,$B$16:$AG$25,$S$13,FALSE),0)</f>
        <v>0</v>
      </c>
      <c r="BW2" s="84">
        <f>IFERROR(VLOOKUP(BV1,$B$16:$AG$25,$M$13,FALSE),0)</f>
        <v>0</v>
      </c>
      <c r="BX2" s="84">
        <f>IFERROR(VLOOKUP(BV1,$B$16:$AG$25,$T$13,FALSE),0)</f>
        <v>0</v>
      </c>
      <c r="BY2" s="84">
        <f>IFERROR(VLOOKUP(BV1,$B$16:$AG$25,$N$13,FALSE),0)</f>
        <v>0</v>
      </c>
      <c r="BZ2" s="84">
        <f>IFERROR(VLOOKUP(BV1,$B$16:$AG$25,$O$13,FALSE),0)</f>
        <v>0</v>
      </c>
      <c r="CA2" s="84">
        <f>IFERROR(VLOOKUP(BV1,$B$16:$AG$25,$P$13,FALSE),0)</f>
        <v>0</v>
      </c>
      <c r="CB2" s="85">
        <f>IFERROR(VLOOKUP(BV1,$B$16:$AG$25,$Q$13,FALSE),0)</f>
        <v>0</v>
      </c>
      <c r="CC2" s="83">
        <f>IFERROR(VLOOKUP(CC1,$B$16:$AG$25,$S$13,FALSE),0)</f>
        <v>0</v>
      </c>
      <c r="CD2" s="84">
        <f>IFERROR(VLOOKUP(CC1,$B$16:$AG$25,$M$13,FALSE),0)</f>
        <v>0</v>
      </c>
      <c r="CE2" s="84">
        <f>IFERROR(VLOOKUP(CC1,$B$16:$AG$25,$T$13,FALSE),0)</f>
        <v>0</v>
      </c>
      <c r="CF2" s="84">
        <f>IFERROR(VLOOKUP(CC1,$B$16:$AG$25,$N$13,FALSE),0)</f>
        <v>0</v>
      </c>
      <c r="CG2" s="84">
        <f>IFERROR(VLOOKUP(CC1,$B$16:$AG$25,$O$13,FALSE),0)</f>
        <v>0</v>
      </c>
      <c r="CH2" s="84">
        <f>IFERROR(VLOOKUP(CC1,$B$16:$AG$25,$P$13,FALSE),0)</f>
        <v>0</v>
      </c>
      <c r="CI2" s="85">
        <f>IFERROR(VLOOKUP(CC1,$B$16:$AG$25,$Q$13,FALSE),0)</f>
        <v>0</v>
      </c>
      <c r="CJ2" s="83">
        <f>IFERROR(VLOOKUP(CJ1,$B$16:$AG$25,$S$13,FALSE),0)</f>
        <v>0</v>
      </c>
      <c r="CK2" s="84">
        <f>IFERROR(VLOOKUP(CJ1,$B$16:$AG$25,$M$13,FALSE),0)</f>
        <v>0</v>
      </c>
      <c r="CL2" s="84">
        <f>IFERROR(VLOOKUP(CJ1,$B$16:$AG$25,$T$13,FALSE),0)</f>
        <v>0</v>
      </c>
      <c r="CM2" s="84">
        <f>IFERROR(VLOOKUP(CJ1,$B$16:$AG$25,$N$13,FALSE),0)</f>
        <v>0</v>
      </c>
      <c r="CN2" s="84">
        <f>IFERROR(VLOOKUP(CJ1,$B$16:$AG$25,$O$13,FALSE),0)</f>
        <v>0</v>
      </c>
      <c r="CO2" s="84">
        <f>IFERROR(VLOOKUP(CJ1,$B$16:$AG$25,$P$13,FALSE),0)</f>
        <v>0</v>
      </c>
      <c r="CP2" s="85">
        <f>IFERROR(VLOOKUP(CJ1,$B$16:$AG$25,$Q$13,FALSE),0)</f>
        <v>0</v>
      </c>
      <c r="CQ2" s="83">
        <f>IFERROR(VLOOKUP(CQ1,$B$16:$AG$25,$S$13,FALSE),0)</f>
        <v>0</v>
      </c>
      <c r="CR2" s="84">
        <f>IFERROR(VLOOKUP(CQ1,$B$16:$AG$25,$M$13,FALSE),0)</f>
        <v>0</v>
      </c>
      <c r="CS2" s="84">
        <f>IFERROR(VLOOKUP(CQ1,$B$16:$AG$25,$T$13,FALSE),0)</f>
        <v>0</v>
      </c>
      <c r="CT2" s="84">
        <f>IFERROR(VLOOKUP(CQ1,$B$16:$AG$25,$N$13,FALSE),0)</f>
        <v>0</v>
      </c>
      <c r="CU2" s="84">
        <f>IFERROR(VLOOKUP(CQ1,$B$16:$AG$25,$O$13,FALSE),0)</f>
        <v>0</v>
      </c>
      <c r="CV2" s="84">
        <f>IFERROR(VLOOKUP(CQ1,$B$16:$AG$25,$P$13,FALSE),0)</f>
        <v>0</v>
      </c>
      <c r="CW2" s="85">
        <f>IFERROR(VLOOKUP(CQ1,$B$16:$AG$25,$Q$13,FALSE),0)</f>
        <v>0</v>
      </c>
      <c r="CX2" s="83">
        <f>IFERROR(VLOOKUP(CX1,$B$16:$AG$25,$S$13,FALSE),0)</f>
        <v>0</v>
      </c>
      <c r="CY2" s="84">
        <f>IFERROR(VLOOKUP(CX1,$B$16:$AG$25,$M$13,FALSE),0)</f>
        <v>0</v>
      </c>
      <c r="CZ2" s="84">
        <f>IFERROR(VLOOKUP(CX1,$B$16:$AG$25,$T$13,FALSE),0)</f>
        <v>0</v>
      </c>
      <c r="DA2" s="84">
        <f>IFERROR(VLOOKUP(CX1,$B$16:$AG$25,$N$13,FALSE),0)</f>
        <v>0</v>
      </c>
      <c r="DB2" s="84">
        <f>IFERROR(VLOOKUP(CX1,$B$16:$AG$25,$O$13,FALSE),0)</f>
        <v>0</v>
      </c>
      <c r="DC2" s="84">
        <f>IFERROR(VLOOKUP(CX1,$B$16:$AG$25,$P$13,FALSE),0)</f>
        <v>0</v>
      </c>
      <c r="DD2" s="85">
        <f>IFERROR(VLOOKUP(CX1,$B$16:$AG$25,$Q$13,FALSE),0)</f>
        <v>0</v>
      </c>
      <c r="DE2" s="83">
        <f>IFERROR(VLOOKUP(DE1,$B$16:$AG$25,$S$13,FALSE),0)</f>
        <v>0</v>
      </c>
      <c r="DF2" s="84">
        <f>IFERROR(VLOOKUP(DE1,$B$16:$AG$25,$M$13,FALSE),0)</f>
        <v>0</v>
      </c>
      <c r="DG2" s="84">
        <f>IFERROR(VLOOKUP(DE1,$B$16:$AG$25,$T$13,FALSE),0)</f>
        <v>0</v>
      </c>
      <c r="DH2" s="84">
        <f>IFERROR(VLOOKUP(DE1,$B$16:$AG$25,$N$13,FALSE),0)</f>
        <v>0</v>
      </c>
      <c r="DI2" s="84">
        <f>IFERROR(VLOOKUP(DE1,$B$16:$AG$25,$O$13,FALSE),0)</f>
        <v>0</v>
      </c>
      <c r="DJ2" s="84">
        <f>IFERROR(VLOOKUP(DE1,$B$16:$AG$25,$P$13,FALSE),0)</f>
        <v>0</v>
      </c>
      <c r="DK2" s="85">
        <f>IFERROR(VLOOKUP(DE1,$B$16:$AG$25,$Q$13,FALSE),0)</f>
        <v>0</v>
      </c>
      <c r="DL2" s="83">
        <f>IFERROR(VLOOKUP(DL1,$B$16:$AG$25,$S$13,FALSE),0)</f>
        <v>0</v>
      </c>
      <c r="DM2" s="84">
        <f>IFERROR(VLOOKUP(DL1,$B$16:$AG$25,$M$13,FALSE),0)</f>
        <v>0</v>
      </c>
      <c r="DN2" s="84">
        <f>IFERROR(VLOOKUP(DL1,$B$16:$AG$25,$T$13,FALSE),0)</f>
        <v>0</v>
      </c>
      <c r="DO2" s="84">
        <f>IFERROR(VLOOKUP(DL1,$B$16:$AG$25,$N$13,FALSE),0)</f>
        <v>0</v>
      </c>
      <c r="DP2" s="84">
        <f>IFERROR(VLOOKUP(DL1,$B$16:$AG$25,$O$13,FALSE),0)</f>
        <v>0</v>
      </c>
      <c r="DQ2" s="84">
        <f>IFERROR(VLOOKUP(DL1,$B$16:$AG$25,$P$13,FALSE),0)</f>
        <v>0</v>
      </c>
      <c r="DR2" s="85">
        <f>IFERROR(VLOOKUP(DL1,$B$16:$AG$25,$Q$13,FALSE),0)</f>
        <v>0</v>
      </c>
      <c r="DS2" s="83">
        <f>IFERROR(VLOOKUP(DS1,$B$16:$AG$25,$S$13,FALSE),0)</f>
        <v>0</v>
      </c>
      <c r="DT2" s="84">
        <f>IFERROR(VLOOKUP(DS1,$B$16:$AG$25,$M$13,FALSE),0)</f>
        <v>0</v>
      </c>
      <c r="DU2" s="84">
        <f>IFERROR(VLOOKUP(DS1,$B$16:$AG$25,$T$13,FALSE),0)</f>
        <v>0</v>
      </c>
      <c r="DV2" s="84">
        <f>IFERROR(VLOOKUP(DS1,$B$16:$AG$25,$N$13,FALSE),0)</f>
        <v>0</v>
      </c>
      <c r="DW2" s="84">
        <f>IFERROR(VLOOKUP(DS1,$B$16:$AG$25,$O$13,FALSE),0)</f>
        <v>0</v>
      </c>
      <c r="DX2" s="84">
        <f>IFERROR(VLOOKUP(DS1,$B$16:$AG$25,$P$13,FALSE),0)</f>
        <v>0</v>
      </c>
      <c r="DY2" s="85">
        <f>IFERROR(VLOOKUP(DS1,$B$16:$AG$25,$Q$13,FALSE),0)</f>
        <v>0</v>
      </c>
      <c r="DZ2" s="83">
        <f>IFERROR(VLOOKUP(DZ1,$B$16:$AG$25,$S$13,FALSE),0)</f>
        <v>0</v>
      </c>
      <c r="EA2" s="84">
        <f>IFERROR(VLOOKUP(DZ1,$B$16:$AG$25,$M$13,FALSE),0)</f>
        <v>0</v>
      </c>
      <c r="EB2" s="84">
        <f>IFERROR(VLOOKUP(DZ1,$B$16:$AG$25,$T$13,FALSE),0)</f>
        <v>0</v>
      </c>
      <c r="EC2" s="84">
        <f>IFERROR(VLOOKUP(DZ1,$B$16:$AG$25,$N$13,FALSE),0)</f>
        <v>0</v>
      </c>
      <c r="ED2" s="84">
        <f>IFERROR(VLOOKUP(DZ1,$B$16:$AG$25,$O$13,FALSE),0)</f>
        <v>0</v>
      </c>
      <c r="EE2" s="84">
        <f>IFERROR(VLOOKUP(DZ1,$B$16:$AG$25,$P$13,FALSE),0)</f>
        <v>0</v>
      </c>
      <c r="EF2" s="85">
        <f>IFERROR(VLOOKUP(DZ1,$B$16:$AG$25,$Q$13,FALSE),0)</f>
        <v>0</v>
      </c>
      <c r="EG2" s="83">
        <f>IFERROR(VLOOKUP(EG1,$B$16:$AG$25,$S$13,FALSE),0)</f>
        <v>0</v>
      </c>
      <c r="EH2" s="84">
        <f>IFERROR(VLOOKUP(EG1,$B$16:$AG$25,$M$13,FALSE),0)</f>
        <v>0</v>
      </c>
      <c r="EI2" s="84">
        <f>IFERROR(VLOOKUP(EG1,$B$16:$AG$25,$T$13,FALSE),0)</f>
        <v>0</v>
      </c>
      <c r="EJ2" s="84">
        <f>IFERROR(VLOOKUP(EG1,$B$16:$AG$25,$N$13,FALSE),0)</f>
        <v>0</v>
      </c>
      <c r="EK2" s="84">
        <f>IFERROR(VLOOKUP(EG1,$B$16:$AG$25,$O$13,FALSE),0)</f>
        <v>0</v>
      </c>
      <c r="EL2" s="84">
        <f>IFERROR(VLOOKUP(EG1,$B$16:$AG$25,$P$13,FALSE),0)</f>
        <v>0</v>
      </c>
      <c r="EM2" s="85">
        <f>IFERROR(VLOOKUP(EG1,$B$16:$AG$25,$Q$13,FALSE),0)</f>
        <v>0</v>
      </c>
      <c r="EN2" s="83">
        <f>IFERROR(VLOOKUP(EN1,$B$16:$AG$25,$S$13,FALSE),0)</f>
        <v>0</v>
      </c>
      <c r="EO2" s="84">
        <f>IFERROR(VLOOKUP(EN1,$B$16:$AG$25,$M$13,FALSE),0)</f>
        <v>0</v>
      </c>
      <c r="EP2" s="84">
        <f>IFERROR(VLOOKUP(EN1,$B$16:$AG$25,$T$13,FALSE),0)</f>
        <v>0</v>
      </c>
      <c r="EQ2" s="84">
        <f>IFERROR(VLOOKUP(EN1,$B$16:$AG$25,$N$13,FALSE),0)</f>
        <v>0</v>
      </c>
      <c r="ER2" s="84">
        <f>IFERROR(VLOOKUP(EN1,$B$16:$AG$25,$O$13,FALSE),0)</f>
        <v>0</v>
      </c>
      <c r="ES2" s="84">
        <f>IFERROR(VLOOKUP(EN1,$B$16:$AG$25,$P$13,FALSE),0)</f>
        <v>0</v>
      </c>
      <c r="ET2" s="85">
        <f>IFERROR(VLOOKUP(EN1,$B$16:$AG$25,$Q$13,FALSE),0)</f>
        <v>0</v>
      </c>
      <c r="EU2" s="83">
        <f>IFERROR(VLOOKUP(EU1,$B$16:$AG$25,$S$13,FALSE),0)</f>
        <v>0</v>
      </c>
      <c r="EV2" s="84">
        <f>IFERROR(VLOOKUP(EU1,$B$16:$AG$25,$M$13,FALSE),0)</f>
        <v>0</v>
      </c>
      <c r="EW2" s="84">
        <f>IFERROR(VLOOKUP(EU1,$B$16:$AG$25,$T$13,FALSE),0)</f>
        <v>0</v>
      </c>
      <c r="EX2" s="84">
        <f>IFERROR(VLOOKUP(EU1,$B$16:$AG$25,$N$13,FALSE),0)</f>
        <v>0</v>
      </c>
      <c r="EY2" s="84">
        <f>IFERROR(VLOOKUP(EU1,$B$16:$AG$25,$O$13,FALSE),0)</f>
        <v>0</v>
      </c>
      <c r="EZ2" s="84">
        <f>IFERROR(VLOOKUP(EU1,$B$16:$AG$25,$P$13,FALSE),0)</f>
        <v>0</v>
      </c>
      <c r="FA2" s="85">
        <f>IFERROR(VLOOKUP(EU1,$B$16:$AG$25,$Q$13,FALSE),0)</f>
        <v>0</v>
      </c>
      <c r="FB2" s="83">
        <f>IFERROR(VLOOKUP(FB1,$B$16:$AG$25,$S$13,FALSE),0)</f>
        <v>0</v>
      </c>
      <c r="FC2" s="84">
        <f>IFERROR(VLOOKUP(FB1,$B$16:$AG$25,$M$13,FALSE),0)</f>
        <v>0</v>
      </c>
      <c r="FD2" s="84">
        <f>IFERROR(VLOOKUP(FB1,$B$16:$AG$25,$T$13,FALSE),0)</f>
        <v>0</v>
      </c>
      <c r="FE2" s="84">
        <f>IFERROR(VLOOKUP(FB1,$B$16:$AG$25,$N$13,FALSE),0)</f>
        <v>0</v>
      </c>
      <c r="FF2" s="84">
        <f>IFERROR(VLOOKUP(FB1,$B$16:$AG$25,$O$13,FALSE),0)</f>
        <v>0</v>
      </c>
      <c r="FG2" s="84">
        <f>IFERROR(VLOOKUP(FB1,$B$16:$AG$25,$P$13,FALSE),0)</f>
        <v>0</v>
      </c>
      <c r="FH2" s="85">
        <f>IFERROR(VLOOKUP(FB1,$B$16:$AG$25,$Q$13,FALSE),0)</f>
        <v>0</v>
      </c>
      <c r="FI2" s="83">
        <f>IFERROR(VLOOKUP(FI1,$B$16:$AG$25,$S$13,FALSE),0)</f>
        <v>0</v>
      </c>
      <c r="FJ2" s="84">
        <f>IFERROR(VLOOKUP(FI1,$B$16:$AG$25,$M$13,FALSE),0)</f>
        <v>0</v>
      </c>
      <c r="FK2" s="84">
        <f>IFERROR(VLOOKUP(FI1,$B$16:$AG$25,$T$13,FALSE),0)</f>
        <v>0</v>
      </c>
      <c r="FL2" s="84">
        <f>IFERROR(VLOOKUP(FI1,$B$16:$AG$25,$N$13,FALSE),0)</f>
        <v>0</v>
      </c>
      <c r="FM2" s="84">
        <f>IFERROR(VLOOKUP(FI1,$B$16:$AG$25,$O$13,FALSE),0)</f>
        <v>0</v>
      </c>
      <c r="FN2" s="84">
        <f>IFERROR(VLOOKUP(FI1,$B$16:$AG$25,$P$13,FALSE),0)</f>
        <v>0</v>
      </c>
      <c r="FO2" s="85">
        <f>IFERROR(VLOOKUP(FI1,$B$16:$AG$25,$Q$13,FALSE),0)</f>
        <v>0</v>
      </c>
      <c r="FP2" s="83">
        <f>IFERROR(VLOOKUP(FP1,$B$16:$AG$25,$S$13,FALSE),0)</f>
        <v>0</v>
      </c>
      <c r="FQ2" s="84">
        <f>IFERROR(VLOOKUP(FP1,$B$16:$AG$25,$M$13,FALSE),0)</f>
        <v>0</v>
      </c>
      <c r="FR2" s="84">
        <f>IFERROR(VLOOKUP(FP1,$B$16:$AG$25,$T$13,FALSE),0)</f>
        <v>0</v>
      </c>
      <c r="FS2" s="84">
        <f>IFERROR(VLOOKUP(FP1,$B$16:$AG$25,$N$13,FALSE),0)</f>
        <v>0</v>
      </c>
      <c r="FT2" s="84">
        <f>IFERROR(VLOOKUP(FP1,$B$16:$AG$25,$O$13,FALSE),0)</f>
        <v>0</v>
      </c>
      <c r="FU2" s="84">
        <f>IFERROR(VLOOKUP(FP1,$B$16:$AG$25,$P$13,FALSE),0)</f>
        <v>0</v>
      </c>
      <c r="FV2" s="85">
        <f>IFERROR(VLOOKUP(FP1,$B$16:$AG$25,$Q$13,FALSE),0)</f>
        <v>0</v>
      </c>
      <c r="FW2" s="83">
        <f>IFERROR(VLOOKUP(FW1,$B$16:$AG$25,$S$13,FALSE),0)</f>
        <v>0</v>
      </c>
      <c r="FX2" s="84">
        <f>IFERROR(VLOOKUP(FW1,$B$16:$AG$25,$M$13,FALSE),0)</f>
        <v>0</v>
      </c>
      <c r="FY2" s="84">
        <f>IFERROR(VLOOKUP(FW1,$B$16:$AG$25,$T$13,FALSE),0)</f>
        <v>0</v>
      </c>
      <c r="FZ2" s="84">
        <f>IFERROR(VLOOKUP(FW1,$B$16:$AG$25,$N$13,FALSE),0)</f>
        <v>0</v>
      </c>
      <c r="GA2" s="84">
        <f>IFERROR(VLOOKUP(FW1,$B$16:$AG$25,$O$13,FALSE),0)</f>
        <v>0</v>
      </c>
      <c r="GB2" s="84">
        <f>IFERROR(VLOOKUP(FW1,$B$16:$AG$25,$P$13,FALSE),0)</f>
        <v>0</v>
      </c>
      <c r="GC2" s="85">
        <f>IFERROR(VLOOKUP(FW1,$B$16:$AG$25,$Q$13,FALSE),0)</f>
        <v>0</v>
      </c>
      <c r="GD2" s="83">
        <f>IFERROR(VLOOKUP(GD1,$B$16:$AG$25,$S$13,FALSE),0)</f>
        <v>0</v>
      </c>
      <c r="GE2" s="84">
        <f>IFERROR(VLOOKUP(GD1,$B$16:$AG$25,$M$13,FALSE),0)</f>
        <v>0</v>
      </c>
      <c r="GF2" s="84">
        <f>IFERROR(VLOOKUP(GD1,$B$16:$AG$25,$T$13,FALSE),0)</f>
        <v>0</v>
      </c>
      <c r="GG2" s="84">
        <f>IFERROR(VLOOKUP(GD1,$B$16:$AG$25,$N$13,FALSE),0)</f>
        <v>0</v>
      </c>
      <c r="GH2" s="84">
        <f>IFERROR(VLOOKUP(GD1,$B$16:$AG$25,$O$13,FALSE),0)</f>
        <v>0</v>
      </c>
      <c r="GI2" s="84">
        <f>IFERROR(VLOOKUP(GD1,$B$16:$AG$25,$P$13,FALSE),0)</f>
        <v>0</v>
      </c>
      <c r="GJ2" s="85">
        <f>IFERROR(VLOOKUP(GD1,$B$16:$AG$25,$Q$13,FALSE),0)</f>
        <v>0</v>
      </c>
      <c r="GK2" s="83">
        <f>IFERROR(VLOOKUP(GK1,$B$16:$AG$25,$S$13,FALSE),0)</f>
        <v>0</v>
      </c>
      <c r="GL2" s="84">
        <f>IFERROR(VLOOKUP(GK1,$B$16:$AG$25,$M$13,FALSE),0)</f>
        <v>0</v>
      </c>
      <c r="GM2" s="84">
        <f>IFERROR(VLOOKUP(GK1,$B$16:$AG$25,$T$13,FALSE),0)</f>
        <v>0</v>
      </c>
      <c r="GN2" s="84">
        <f>IFERROR(VLOOKUP(GK1,$B$16:$AG$25,$N$13,FALSE),0)</f>
        <v>0</v>
      </c>
      <c r="GO2" s="84">
        <f>IFERROR(VLOOKUP(GK1,$B$16:$AG$25,$O$13,FALSE),0)</f>
        <v>0</v>
      </c>
      <c r="GP2" s="84">
        <f>IFERROR(VLOOKUP(GK1,$B$16:$AG$25,$P$13,FALSE),0)</f>
        <v>0</v>
      </c>
      <c r="GQ2" s="85">
        <f>IFERROR(VLOOKUP(GK1,$B$16:$AG$25,$Q$13,FALSE),0)</f>
        <v>0</v>
      </c>
      <c r="GR2" s="83">
        <f>IFERROR(VLOOKUP(GR1,$B$16:$AG$25,$S$13,FALSE),0)</f>
        <v>0</v>
      </c>
      <c r="GS2" s="84">
        <f>IFERROR(VLOOKUP(GR1,$B$16:$AG$25,$M$13,FALSE),0)</f>
        <v>0</v>
      </c>
      <c r="GT2" s="84">
        <f>IFERROR(VLOOKUP(GR1,$B$16:$AG$25,$T$13,FALSE),0)</f>
        <v>0</v>
      </c>
      <c r="GU2" s="84">
        <f>IFERROR(VLOOKUP(GR1,$B$16:$AG$25,$N$13,FALSE),0)</f>
        <v>0</v>
      </c>
      <c r="GV2" s="84">
        <f>IFERROR(VLOOKUP(GR1,$B$16:$AG$25,$O$13,FALSE),0)</f>
        <v>0</v>
      </c>
      <c r="GW2" s="84">
        <f>IFERROR(VLOOKUP(GR1,$B$16:$AG$25,$P$13,FALSE),0)</f>
        <v>0</v>
      </c>
      <c r="GX2" s="85">
        <f>IFERROR(VLOOKUP(GR1,$B$16:$AG$25,$Q$13,FALSE),0)</f>
        <v>0</v>
      </c>
      <c r="GY2" s="83">
        <f>IFERROR(VLOOKUP(GY1,$B$16:$AG$25,$S$13,FALSE),0)</f>
        <v>0</v>
      </c>
      <c r="GZ2" s="84">
        <f>IFERROR(VLOOKUP(GY1,$B$16:$AG$25,$M$13,FALSE),0)</f>
        <v>0</v>
      </c>
      <c r="HA2" s="84">
        <f>IFERROR(VLOOKUP(GY1,$B$16:$AG$25,$T$13,FALSE),0)</f>
        <v>0</v>
      </c>
      <c r="HB2" s="84">
        <f>IFERROR(VLOOKUP(GY1,$B$16:$AG$25,$N$13,FALSE),0)</f>
        <v>0</v>
      </c>
      <c r="HC2" s="84">
        <f>IFERROR(VLOOKUP(GY1,$B$16:$AG$25,$O$13,FALSE),0)</f>
        <v>0</v>
      </c>
      <c r="HD2" s="84">
        <f>IFERROR(VLOOKUP(GY1,$B$16:$AG$25,$P$13,FALSE),0)</f>
        <v>0</v>
      </c>
      <c r="HE2" s="85">
        <f>IFERROR(VLOOKUP(GY1,$B$16:$AG$25,$Q$13,FALSE),0)</f>
        <v>0</v>
      </c>
      <c r="HF2" s="83">
        <f>IFERROR(VLOOKUP(HF1,$B$16:$AG$25,$S$13,FALSE),0)</f>
        <v>0</v>
      </c>
      <c r="HG2" s="84">
        <f>IFERROR(VLOOKUP(HF1,$B$16:$AG$25,$M$13,FALSE),0)</f>
        <v>0</v>
      </c>
      <c r="HH2" s="84">
        <f>IFERROR(VLOOKUP(HF1,$B$16:$AG$25,$T$13,FALSE),0)</f>
        <v>0</v>
      </c>
      <c r="HI2" s="84">
        <f>IFERROR(VLOOKUP(HF1,$B$16:$AG$25,$N$13,FALSE),0)</f>
        <v>0</v>
      </c>
      <c r="HJ2" s="84">
        <f>IFERROR(VLOOKUP(HF1,$B$16:$AG$25,$O$13,FALSE),0)</f>
        <v>0</v>
      </c>
      <c r="HK2" s="84">
        <f>IFERROR(VLOOKUP(HF1,$B$16:$AG$25,$P$13,FALSE),0)</f>
        <v>0</v>
      </c>
      <c r="HL2" s="85">
        <f>IFERROR(VLOOKUP(HF1,$B$16:$AG$25,$Q$13,FALSE),0)</f>
        <v>0</v>
      </c>
      <c r="HM2" s="80"/>
      <c r="HN2" s="80"/>
    </row>
    <row r="3" spans="1:222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H3" s="1">
        <v>1</v>
      </c>
      <c r="AI3" s="1">
        <f>AH3+1</f>
        <v>2</v>
      </c>
      <c r="AJ3" s="1">
        <f t="shared" ref="AJ3:CU3" si="0">AI3+1</f>
        <v>3</v>
      </c>
      <c r="AK3" s="1">
        <f t="shared" si="0"/>
        <v>4</v>
      </c>
      <c r="AL3" s="1">
        <f t="shared" si="0"/>
        <v>5</v>
      </c>
      <c r="AM3" s="86">
        <f t="shared" si="0"/>
        <v>6</v>
      </c>
      <c r="AN3" s="1">
        <f t="shared" si="0"/>
        <v>7</v>
      </c>
      <c r="AO3" s="1">
        <f t="shared" si="0"/>
        <v>8</v>
      </c>
      <c r="AP3" s="1">
        <f t="shared" si="0"/>
        <v>9</v>
      </c>
      <c r="AQ3" s="1">
        <f t="shared" si="0"/>
        <v>10</v>
      </c>
      <c r="AR3" s="1">
        <f t="shared" si="0"/>
        <v>11</v>
      </c>
      <c r="AS3" s="87">
        <f t="shared" si="0"/>
        <v>12</v>
      </c>
      <c r="AT3" s="86">
        <f t="shared" si="0"/>
        <v>13</v>
      </c>
      <c r="AU3" s="1">
        <f t="shared" si="0"/>
        <v>14</v>
      </c>
      <c r="AV3" s="1">
        <f t="shared" si="0"/>
        <v>15</v>
      </c>
      <c r="AW3" s="1">
        <f t="shared" si="0"/>
        <v>16</v>
      </c>
      <c r="AX3" s="1">
        <f t="shared" si="0"/>
        <v>17</v>
      </c>
      <c r="AY3" s="1">
        <f t="shared" si="0"/>
        <v>18</v>
      </c>
      <c r="AZ3" s="87">
        <f t="shared" si="0"/>
        <v>19</v>
      </c>
      <c r="BA3" s="86">
        <f t="shared" si="0"/>
        <v>20</v>
      </c>
      <c r="BB3" s="1">
        <f t="shared" si="0"/>
        <v>21</v>
      </c>
      <c r="BC3" s="1">
        <f t="shared" si="0"/>
        <v>22</v>
      </c>
      <c r="BD3" s="1">
        <f t="shared" si="0"/>
        <v>23</v>
      </c>
      <c r="BE3" s="1">
        <f t="shared" si="0"/>
        <v>24</v>
      </c>
      <c r="BF3" s="1">
        <f t="shared" si="0"/>
        <v>25</v>
      </c>
      <c r="BG3" s="87">
        <f t="shared" si="0"/>
        <v>26</v>
      </c>
      <c r="BH3" s="86">
        <f t="shared" si="0"/>
        <v>27</v>
      </c>
      <c r="BI3" s="1">
        <f t="shared" si="0"/>
        <v>28</v>
      </c>
      <c r="BJ3" s="1">
        <f t="shared" si="0"/>
        <v>29</v>
      </c>
      <c r="BK3" s="1">
        <f t="shared" si="0"/>
        <v>30</v>
      </c>
      <c r="BL3" s="1">
        <f t="shared" si="0"/>
        <v>31</v>
      </c>
      <c r="BM3" s="1">
        <f t="shared" si="0"/>
        <v>32</v>
      </c>
      <c r="BN3" s="87">
        <f t="shared" si="0"/>
        <v>33</v>
      </c>
      <c r="BO3" s="86">
        <f t="shared" si="0"/>
        <v>34</v>
      </c>
      <c r="BP3" s="1">
        <f t="shared" si="0"/>
        <v>35</v>
      </c>
      <c r="BQ3" s="1">
        <f t="shared" si="0"/>
        <v>36</v>
      </c>
      <c r="BR3" s="1">
        <f t="shared" si="0"/>
        <v>37</v>
      </c>
      <c r="BS3" s="1">
        <f t="shared" si="0"/>
        <v>38</v>
      </c>
      <c r="BT3" s="1">
        <f t="shared" si="0"/>
        <v>39</v>
      </c>
      <c r="BU3" s="87">
        <f t="shared" si="0"/>
        <v>40</v>
      </c>
      <c r="BV3" s="86">
        <f t="shared" si="0"/>
        <v>41</v>
      </c>
      <c r="BW3" s="1">
        <f t="shared" si="0"/>
        <v>42</v>
      </c>
      <c r="BX3" s="1">
        <f t="shared" si="0"/>
        <v>43</v>
      </c>
      <c r="BY3" s="1">
        <f t="shared" si="0"/>
        <v>44</v>
      </c>
      <c r="BZ3" s="1">
        <f t="shared" si="0"/>
        <v>45</v>
      </c>
      <c r="CA3" s="1">
        <f t="shared" si="0"/>
        <v>46</v>
      </c>
      <c r="CB3" s="87">
        <f t="shared" si="0"/>
        <v>47</v>
      </c>
      <c r="CC3" s="86">
        <f t="shared" si="0"/>
        <v>48</v>
      </c>
      <c r="CD3" s="1">
        <f t="shared" si="0"/>
        <v>49</v>
      </c>
      <c r="CE3" s="1">
        <f t="shared" si="0"/>
        <v>50</v>
      </c>
      <c r="CF3" s="1">
        <f t="shared" si="0"/>
        <v>51</v>
      </c>
      <c r="CG3" s="1">
        <f t="shared" si="0"/>
        <v>52</v>
      </c>
      <c r="CH3" s="1">
        <f t="shared" si="0"/>
        <v>53</v>
      </c>
      <c r="CI3" s="87">
        <f t="shared" si="0"/>
        <v>54</v>
      </c>
      <c r="CJ3" s="86">
        <f t="shared" si="0"/>
        <v>55</v>
      </c>
      <c r="CK3" s="1">
        <f t="shared" si="0"/>
        <v>56</v>
      </c>
      <c r="CL3" s="1">
        <f t="shared" si="0"/>
        <v>57</v>
      </c>
      <c r="CM3" s="1">
        <f t="shared" si="0"/>
        <v>58</v>
      </c>
      <c r="CN3" s="1">
        <f t="shared" si="0"/>
        <v>59</v>
      </c>
      <c r="CO3" s="1">
        <f t="shared" si="0"/>
        <v>60</v>
      </c>
      <c r="CP3" s="87">
        <f t="shared" si="0"/>
        <v>61</v>
      </c>
      <c r="CQ3" s="86">
        <f t="shared" si="0"/>
        <v>62</v>
      </c>
      <c r="CR3" s="1">
        <f t="shared" si="0"/>
        <v>63</v>
      </c>
      <c r="CS3" s="1">
        <f t="shared" si="0"/>
        <v>64</v>
      </c>
      <c r="CT3" s="1">
        <f t="shared" si="0"/>
        <v>65</v>
      </c>
      <c r="CU3" s="1">
        <f t="shared" si="0"/>
        <v>66</v>
      </c>
      <c r="CV3" s="1">
        <f t="shared" ref="CV3:FG3" si="1">CU3+1</f>
        <v>67</v>
      </c>
      <c r="CW3" s="87">
        <f t="shared" si="1"/>
        <v>68</v>
      </c>
      <c r="CX3" s="86">
        <f t="shared" si="1"/>
        <v>69</v>
      </c>
      <c r="CY3" s="1">
        <f t="shared" si="1"/>
        <v>70</v>
      </c>
      <c r="CZ3" s="1">
        <f t="shared" si="1"/>
        <v>71</v>
      </c>
      <c r="DA3" s="1">
        <f t="shared" si="1"/>
        <v>72</v>
      </c>
      <c r="DB3" s="1">
        <f t="shared" si="1"/>
        <v>73</v>
      </c>
      <c r="DC3" s="1">
        <f t="shared" si="1"/>
        <v>74</v>
      </c>
      <c r="DD3" s="87">
        <f t="shared" si="1"/>
        <v>75</v>
      </c>
      <c r="DE3" s="86">
        <f t="shared" si="1"/>
        <v>76</v>
      </c>
      <c r="DF3" s="1">
        <f t="shared" si="1"/>
        <v>77</v>
      </c>
      <c r="DG3" s="1">
        <f t="shared" si="1"/>
        <v>78</v>
      </c>
      <c r="DH3" s="1">
        <f t="shared" si="1"/>
        <v>79</v>
      </c>
      <c r="DI3" s="1">
        <f t="shared" si="1"/>
        <v>80</v>
      </c>
      <c r="DJ3" s="1">
        <f t="shared" si="1"/>
        <v>81</v>
      </c>
      <c r="DK3" s="87">
        <f t="shared" si="1"/>
        <v>82</v>
      </c>
      <c r="DL3" s="86">
        <f t="shared" si="1"/>
        <v>83</v>
      </c>
      <c r="DM3" s="1">
        <f t="shared" si="1"/>
        <v>84</v>
      </c>
      <c r="DN3" s="1">
        <f t="shared" si="1"/>
        <v>85</v>
      </c>
      <c r="DO3" s="1">
        <f t="shared" si="1"/>
        <v>86</v>
      </c>
      <c r="DP3" s="1">
        <f t="shared" si="1"/>
        <v>87</v>
      </c>
      <c r="DQ3" s="1">
        <f t="shared" si="1"/>
        <v>88</v>
      </c>
      <c r="DR3" s="87">
        <f t="shared" si="1"/>
        <v>89</v>
      </c>
      <c r="DS3" s="86">
        <f t="shared" si="1"/>
        <v>90</v>
      </c>
      <c r="DT3" s="1">
        <f t="shared" si="1"/>
        <v>91</v>
      </c>
      <c r="DU3" s="1">
        <f t="shared" si="1"/>
        <v>92</v>
      </c>
      <c r="DV3" s="1">
        <f t="shared" si="1"/>
        <v>93</v>
      </c>
      <c r="DW3" s="1">
        <f t="shared" si="1"/>
        <v>94</v>
      </c>
      <c r="DX3" s="1">
        <f t="shared" si="1"/>
        <v>95</v>
      </c>
      <c r="DY3" s="87">
        <f t="shared" si="1"/>
        <v>96</v>
      </c>
      <c r="DZ3" s="86">
        <f t="shared" si="1"/>
        <v>97</v>
      </c>
      <c r="EA3" s="1">
        <f t="shared" si="1"/>
        <v>98</v>
      </c>
      <c r="EB3" s="1">
        <f t="shared" si="1"/>
        <v>99</v>
      </c>
      <c r="EC3" s="1">
        <f t="shared" si="1"/>
        <v>100</v>
      </c>
      <c r="ED3" s="1">
        <f t="shared" si="1"/>
        <v>101</v>
      </c>
      <c r="EE3" s="1">
        <f t="shared" si="1"/>
        <v>102</v>
      </c>
      <c r="EF3" s="87">
        <f t="shared" si="1"/>
        <v>103</v>
      </c>
      <c r="EG3" s="86">
        <f t="shared" si="1"/>
        <v>104</v>
      </c>
      <c r="EH3" s="1">
        <f t="shared" si="1"/>
        <v>105</v>
      </c>
      <c r="EI3" s="1">
        <f t="shared" si="1"/>
        <v>106</v>
      </c>
      <c r="EJ3" s="1">
        <f t="shared" si="1"/>
        <v>107</v>
      </c>
      <c r="EK3" s="1">
        <f t="shared" si="1"/>
        <v>108</v>
      </c>
      <c r="EL3" s="1">
        <f t="shared" si="1"/>
        <v>109</v>
      </c>
      <c r="EM3" s="87">
        <f t="shared" si="1"/>
        <v>110</v>
      </c>
      <c r="EN3" s="86">
        <f t="shared" si="1"/>
        <v>111</v>
      </c>
      <c r="EO3" s="1">
        <f t="shared" si="1"/>
        <v>112</v>
      </c>
      <c r="EP3" s="1">
        <f t="shared" si="1"/>
        <v>113</v>
      </c>
      <c r="EQ3" s="1">
        <f t="shared" si="1"/>
        <v>114</v>
      </c>
      <c r="ER3" s="1">
        <f t="shared" si="1"/>
        <v>115</v>
      </c>
      <c r="ES3" s="1">
        <f t="shared" si="1"/>
        <v>116</v>
      </c>
      <c r="ET3" s="87">
        <f t="shared" si="1"/>
        <v>117</v>
      </c>
      <c r="EU3" s="86">
        <f t="shared" si="1"/>
        <v>118</v>
      </c>
      <c r="EV3" s="1">
        <f t="shared" si="1"/>
        <v>119</v>
      </c>
      <c r="EW3" s="1">
        <f t="shared" si="1"/>
        <v>120</v>
      </c>
      <c r="EX3" s="1">
        <f t="shared" si="1"/>
        <v>121</v>
      </c>
      <c r="EY3" s="1">
        <f t="shared" si="1"/>
        <v>122</v>
      </c>
      <c r="EZ3" s="1">
        <f t="shared" si="1"/>
        <v>123</v>
      </c>
      <c r="FA3" s="87">
        <f t="shared" si="1"/>
        <v>124</v>
      </c>
      <c r="FB3" s="86">
        <f t="shared" si="1"/>
        <v>125</v>
      </c>
      <c r="FC3" s="1">
        <f t="shared" si="1"/>
        <v>126</v>
      </c>
      <c r="FD3" s="1">
        <f t="shared" si="1"/>
        <v>127</v>
      </c>
      <c r="FE3" s="1">
        <f t="shared" si="1"/>
        <v>128</v>
      </c>
      <c r="FF3" s="1">
        <f t="shared" si="1"/>
        <v>129</v>
      </c>
      <c r="FG3" s="1">
        <f t="shared" si="1"/>
        <v>130</v>
      </c>
      <c r="FH3" s="87">
        <f t="shared" ref="FH3:HL3" si="2">FG3+1</f>
        <v>131</v>
      </c>
      <c r="FI3" s="86">
        <f t="shared" si="2"/>
        <v>132</v>
      </c>
      <c r="FJ3" s="1">
        <f t="shared" si="2"/>
        <v>133</v>
      </c>
      <c r="FK3" s="1">
        <f t="shared" si="2"/>
        <v>134</v>
      </c>
      <c r="FL3" s="1">
        <f t="shared" si="2"/>
        <v>135</v>
      </c>
      <c r="FM3" s="1">
        <f t="shared" si="2"/>
        <v>136</v>
      </c>
      <c r="FN3" s="1">
        <f t="shared" si="2"/>
        <v>137</v>
      </c>
      <c r="FO3" s="87">
        <f t="shared" si="2"/>
        <v>138</v>
      </c>
      <c r="FP3" s="86">
        <f t="shared" si="2"/>
        <v>139</v>
      </c>
      <c r="FQ3" s="1">
        <f t="shared" si="2"/>
        <v>140</v>
      </c>
      <c r="FR3" s="1">
        <f t="shared" si="2"/>
        <v>141</v>
      </c>
      <c r="FS3" s="1">
        <f t="shared" si="2"/>
        <v>142</v>
      </c>
      <c r="FT3" s="1">
        <f t="shared" si="2"/>
        <v>143</v>
      </c>
      <c r="FU3" s="1">
        <f t="shared" si="2"/>
        <v>144</v>
      </c>
      <c r="FV3" s="87">
        <f t="shared" si="2"/>
        <v>145</v>
      </c>
      <c r="FW3" s="86">
        <f t="shared" si="2"/>
        <v>146</v>
      </c>
      <c r="FX3" s="1">
        <f t="shared" si="2"/>
        <v>147</v>
      </c>
      <c r="FY3" s="1">
        <f t="shared" si="2"/>
        <v>148</v>
      </c>
      <c r="FZ3" s="1">
        <f t="shared" si="2"/>
        <v>149</v>
      </c>
      <c r="GA3" s="1">
        <f t="shared" si="2"/>
        <v>150</v>
      </c>
      <c r="GB3" s="1">
        <f t="shared" si="2"/>
        <v>151</v>
      </c>
      <c r="GC3" s="87">
        <f t="shared" si="2"/>
        <v>152</v>
      </c>
      <c r="GD3" s="86">
        <f t="shared" si="2"/>
        <v>153</v>
      </c>
      <c r="GE3" s="1">
        <f t="shared" si="2"/>
        <v>154</v>
      </c>
      <c r="GF3" s="1">
        <f t="shared" si="2"/>
        <v>155</v>
      </c>
      <c r="GG3" s="1">
        <f t="shared" si="2"/>
        <v>156</v>
      </c>
      <c r="GH3" s="1">
        <f t="shared" si="2"/>
        <v>157</v>
      </c>
      <c r="GI3" s="1">
        <f t="shared" si="2"/>
        <v>158</v>
      </c>
      <c r="GJ3" s="87">
        <f t="shared" si="2"/>
        <v>159</v>
      </c>
      <c r="GK3" s="86">
        <f t="shared" si="2"/>
        <v>160</v>
      </c>
      <c r="GL3" s="1">
        <f t="shared" si="2"/>
        <v>161</v>
      </c>
      <c r="GM3" s="1">
        <f t="shared" si="2"/>
        <v>162</v>
      </c>
      <c r="GN3" s="1">
        <f t="shared" si="2"/>
        <v>163</v>
      </c>
      <c r="GO3" s="1">
        <f t="shared" si="2"/>
        <v>164</v>
      </c>
      <c r="GP3" s="1">
        <f t="shared" si="2"/>
        <v>165</v>
      </c>
      <c r="GQ3" s="87">
        <f t="shared" si="2"/>
        <v>166</v>
      </c>
      <c r="GR3" s="86">
        <f t="shared" si="2"/>
        <v>167</v>
      </c>
      <c r="GS3" s="1">
        <f t="shared" si="2"/>
        <v>168</v>
      </c>
      <c r="GT3" s="1">
        <f t="shared" si="2"/>
        <v>169</v>
      </c>
      <c r="GU3" s="1">
        <f t="shared" si="2"/>
        <v>170</v>
      </c>
      <c r="GV3" s="1">
        <f t="shared" si="2"/>
        <v>171</v>
      </c>
      <c r="GW3" s="1">
        <f t="shared" si="2"/>
        <v>172</v>
      </c>
      <c r="GX3" s="87">
        <f t="shared" si="2"/>
        <v>173</v>
      </c>
      <c r="GY3" s="86">
        <f t="shared" si="2"/>
        <v>174</v>
      </c>
      <c r="GZ3" s="1">
        <f t="shared" si="2"/>
        <v>175</v>
      </c>
      <c r="HA3" s="1">
        <f t="shared" si="2"/>
        <v>176</v>
      </c>
      <c r="HB3" s="1">
        <f t="shared" si="2"/>
        <v>177</v>
      </c>
      <c r="HC3" s="1">
        <f t="shared" si="2"/>
        <v>178</v>
      </c>
      <c r="HD3" s="1">
        <f t="shared" si="2"/>
        <v>179</v>
      </c>
      <c r="HE3" s="87">
        <f t="shared" si="2"/>
        <v>180</v>
      </c>
      <c r="HF3" s="86">
        <f t="shared" si="2"/>
        <v>181</v>
      </c>
      <c r="HG3" s="1">
        <f t="shared" si="2"/>
        <v>182</v>
      </c>
      <c r="HH3" s="1">
        <f t="shared" si="2"/>
        <v>183</v>
      </c>
      <c r="HI3" s="1">
        <f t="shared" si="2"/>
        <v>184</v>
      </c>
      <c r="HJ3" s="1">
        <f t="shared" si="2"/>
        <v>185</v>
      </c>
      <c r="HK3" s="1">
        <f t="shared" si="2"/>
        <v>186</v>
      </c>
      <c r="HL3" s="87">
        <f t="shared" si="2"/>
        <v>187</v>
      </c>
    </row>
    <row r="4" spans="1:222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H4" s="80"/>
      <c r="AM4" s="371" t="s">
        <v>189</v>
      </c>
      <c r="AN4" s="373" t="s">
        <v>191</v>
      </c>
      <c r="AO4" s="373" t="s">
        <v>192</v>
      </c>
      <c r="AP4" s="373" t="s">
        <v>193</v>
      </c>
      <c r="AQ4" s="373" t="s">
        <v>194</v>
      </c>
      <c r="AR4" s="373" t="s">
        <v>13</v>
      </c>
      <c r="AS4" s="387" t="s">
        <v>14</v>
      </c>
      <c r="AT4" s="371" t="s">
        <v>189</v>
      </c>
      <c r="AU4" s="373" t="s">
        <v>191</v>
      </c>
      <c r="AV4" s="373" t="s">
        <v>192</v>
      </c>
      <c r="AW4" s="373" t="s">
        <v>193</v>
      </c>
      <c r="AX4" s="373" t="s">
        <v>194</v>
      </c>
      <c r="AY4" s="373" t="s">
        <v>13</v>
      </c>
      <c r="AZ4" s="387" t="s">
        <v>14</v>
      </c>
      <c r="BA4" s="371" t="s">
        <v>189</v>
      </c>
      <c r="BB4" s="373" t="s">
        <v>191</v>
      </c>
      <c r="BC4" s="373" t="s">
        <v>192</v>
      </c>
      <c r="BD4" s="373" t="s">
        <v>193</v>
      </c>
      <c r="BE4" s="373" t="s">
        <v>194</v>
      </c>
      <c r="BF4" s="373" t="s">
        <v>13</v>
      </c>
      <c r="BG4" s="387" t="s">
        <v>14</v>
      </c>
      <c r="BH4" s="371" t="s">
        <v>189</v>
      </c>
      <c r="BI4" s="373" t="s">
        <v>191</v>
      </c>
      <c r="BJ4" s="373" t="s">
        <v>192</v>
      </c>
      <c r="BK4" s="373" t="s">
        <v>193</v>
      </c>
      <c r="BL4" s="373" t="s">
        <v>194</v>
      </c>
      <c r="BM4" s="373" t="s">
        <v>13</v>
      </c>
      <c r="BN4" s="387" t="s">
        <v>14</v>
      </c>
      <c r="BO4" s="371" t="s">
        <v>189</v>
      </c>
      <c r="BP4" s="373" t="s">
        <v>191</v>
      </c>
      <c r="BQ4" s="373" t="s">
        <v>192</v>
      </c>
      <c r="BR4" s="373" t="s">
        <v>193</v>
      </c>
      <c r="BS4" s="373" t="s">
        <v>194</v>
      </c>
      <c r="BT4" s="373" t="s">
        <v>13</v>
      </c>
      <c r="BU4" s="387" t="s">
        <v>14</v>
      </c>
      <c r="BV4" s="371" t="s">
        <v>189</v>
      </c>
      <c r="BW4" s="373" t="s">
        <v>191</v>
      </c>
      <c r="BX4" s="373" t="s">
        <v>192</v>
      </c>
      <c r="BY4" s="373" t="s">
        <v>193</v>
      </c>
      <c r="BZ4" s="373" t="s">
        <v>194</v>
      </c>
      <c r="CA4" s="373" t="s">
        <v>13</v>
      </c>
      <c r="CB4" s="387" t="s">
        <v>14</v>
      </c>
      <c r="CC4" s="371" t="s">
        <v>189</v>
      </c>
      <c r="CD4" s="373" t="s">
        <v>191</v>
      </c>
      <c r="CE4" s="373" t="s">
        <v>192</v>
      </c>
      <c r="CF4" s="373" t="s">
        <v>193</v>
      </c>
      <c r="CG4" s="373" t="s">
        <v>194</v>
      </c>
      <c r="CH4" s="373" t="s">
        <v>13</v>
      </c>
      <c r="CI4" s="387" t="s">
        <v>14</v>
      </c>
      <c r="CJ4" s="371" t="s">
        <v>189</v>
      </c>
      <c r="CK4" s="373" t="s">
        <v>191</v>
      </c>
      <c r="CL4" s="373" t="s">
        <v>192</v>
      </c>
      <c r="CM4" s="373" t="s">
        <v>193</v>
      </c>
      <c r="CN4" s="373" t="s">
        <v>194</v>
      </c>
      <c r="CO4" s="373" t="s">
        <v>13</v>
      </c>
      <c r="CP4" s="387" t="s">
        <v>14</v>
      </c>
      <c r="CQ4" s="371" t="s">
        <v>189</v>
      </c>
      <c r="CR4" s="373" t="s">
        <v>191</v>
      </c>
      <c r="CS4" s="373" t="s">
        <v>192</v>
      </c>
      <c r="CT4" s="373" t="s">
        <v>193</v>
      </c>
      <c r="CU4" s="373" t="s">
        <v>194</v>
      </c>
      <c r="CV4" s="373" t="s">
        <v>13</v>
      </c>
      <c r="CW4" s="387" t="s">
        <v>14</v>
      </c>
      <c r="CX4" s="371" t="s">
        <v>189</v>
      </c>
      <c r="CY4" s="373" t="s">
        <v>191</v>
      </c>
      <c r="CZ4" s="373" t="s">
        <v>192</v>
      </c>
      <c r="DA4" s="373" t="s">
        <v>193</v>
      </c>
      <c r="DB4" s="373" t="s">
        <v>194</v>
      </c>
      <c r="DC4" s="373" t="s">
        <v>13</v>
      </c>
      <c r="DD4" s="387" t="s">
        <v>14</v>
      </c>
      <c r="DE4" s="371" t="s">
        <v>189</v>
      </c>
      <c r="DF4" s="373" t="s">
        <v>191</v>
      </c>
      <c r="DG4" s="373" t="s">
        <v>192</v>
      </c>
      <c r="DH4" s="373" t="s">
        <v>193</v>
      </c>
      <c r="DI4" s="373" t="s">
        <v>194</v>
      </c>
      <c r="DJ4" s="373" t="s">
        <v>13</v>
      </c>
      <c r="DK4" s="387" t="s">
        <v>14</v>
      </c>
      <c r="DL4" s="371" t="s">
        <v>189</v>
      </c>
      <c r="DM4" s="373" t="s">
        <v>191</v>
      </c>
      <c r="DN4" s="373" t="s">
        <v>192</v>
      </c>
      <c r="DO4" s="373" t="s">
        <v>193</v>
      </c>
      <c r="DP4" s="373" t="s">
        <v>194</v>
      </c>
      <c r="DQ4" s="373" t="s">
        <v>13</v>
      </c>
      <c r="DR4" s="387" t="s">
        <v>14</v>
      </c>
      <c r="DS4" s="371" t="s">
        <v>189</v>
      </c>
      <c r="DT4" s="373" t="s">
        <v>191</v>
      </c>
      <c r="DU4" s="373" t="s">
        <v>192</v>
      </c>
      <c r="DV4" s="373" t="s">
        <v>193</v>
      </c>
      <c r="DW4" s="373" t="s">
        <v>194</v>
      </c>
      <c r="DX4" s="373" t="s">
        <v>13</v>
      </c>
      <c r="DY4" s="387" t="s">
        <v>14</v>
      </c>
      <c r="DZ4" s="371" t="s">
        <v>189</v>
      </c>
      <c r="EA4" s="373" t="s">
        <v>191</v>
      </c>
      <c r="EB4" s="373" t="s">
        <v>192</v>
      </c>
      <c r="EC4" s="373" t="s">
        <v>193</v>
      </c>
      <c r="ED4" s="373" t="s">
        <v>194</v>
      </c>
      <c r="EE4" s="373" t="s">
        <v>13</v>
      </c>
      <c r="EF4" s="387" t="s">
        <v>14</v>
      </c>
      <c r="EG4" s="371" t="s">
        <v>189</v>
      </c>
      <c r="EH4" s="373" t="s">
        <v>191</v>
      </c>
      <c r="EI4" s="373" t="s">
        <v>192</v>
      </c>
      <c r="EJ4" s="373" t="s">
        <v>193</v>
      </c>
      <c r="EK4" s="373" t="s">
        <v>194</v>
      </c>
      <c r="EL4" s="373" t="s">
        <v>13</v>
      </c>
      <c r="EM4" s="387" t="s">
        <v>14</v>
      </c>
      <c r="EN4" s="371" t="s">
        <v>189</v>
      </c>
      <c r="EO4" s="373" t="s">
        <v>191</v>
      </c>
      <c r="EP4" s="373" t="s">
        <v>192</v>
      </c>
      <c r="EQ4" s="373" t="s">
        <v>193</v>
      </c>
      <c r="ER4" s="373" t="s">
        <v>194</v>
      </c>
      <c r="ES4" s="373" t="s">
        <v>13</v>
      </c>
      <c r="ET4" s="387" t="s">
        <v>14</v>
      </c>
      <c r="EU4" s="371" t="s">
        <v>189</v>
      </c>
      <c r="EV4" s="373" t="s">
        <v>191</v>
      </c>
      <c r="EW4" s="373" t="s">
        <v>192</v>
      </c>
      <c r="EX4" s="373" t="s">
        <v>193</v>
      </c>
      <c r="EY4" s="373" t="s">
        <v>194</v>
      </c>
      <c r="EZ4" s="373" t="s">
        <v>13</v>
      </c>
      <c r="FA4" s="387" t="s">
        <v>14</v>
      </c>
      <c r="FB4" s="371" t="s">
        <v>189</v>
      </c>
      <c r="FC4" s="373" t="s">
        <v>191</v>
      </c>
      <c r="FD4" s="373" t="s">
        <v>192</v>
      </c>
      <c r="FE4" s="373" t="s">
        <v>193</v>
      </c>
      <c r="FF4" s="373" t="s">
        <v>194</v>
      </c>
      <c r="FG4" s="373" t="s">
        <v>13</v>
      </c>
      <c r="FH4" s="387" t="s">
        <v>14</v>
      </c>
      <c r="FI4" s="371" t="s">
        <v>189</v>
      </c>
      <c r="FJ4" s="373" t="s">
        <v>191</v>
      </c>
      <c r="FK4" s="373" t="s">
        <v>192</v>
      </c>
      <c r="FL4" s="373" t="s">
        <v>193</v>
      </c>
      <c r="FM4" s="373" t="s">
        <v>194</v>
      </c>
      <c r="FN4" s="373" t="s">
        <v>13</v>
      </c>
      <c r="FO4" s="387" t="s">
        <v>14</v>
      </c>
      <c r="FP4" s="371" t="s">
        <v>189</v>
      </c>
      <c r="FQ4" s="373" t="s">
        <v>191</v>
      </c>
      <c r="FR4" s="373" t="s">
        <v>192</v>
      </c>
      <c r="FS4" s="373" t="s">
        <v>193</v>
      </c>
      <c r="FT4" s="373" t="s">
        <v>194</v>
      </c>
      <c r="FU4" s="373" t="s">
        <v>13</v>
      </c>
      <c r="FV4" s="387" t="s">
        <v>14</v>
      </c>
      <c r="FW4" s="371" t="s">
        <v>189</v>
      </c>
      <c r="FX4" s="373" t="s">
        <v>191</v>
      </c>
      <c r="FY4" s="373" t="s">
        <v>192</v>
      </c>
      <c r="FZ4" s="373" t="s">
        <v>193</v>
      </c>
      <c r="GA4" s="373" t="s">
        <v>194</v>
      </c>
      <c r="GB4" s="373" t="s">
        <v>13</v>
      </c>
      <c r="GC4" s="387" t="s">
        <v>14</v>
      </c>
      <c r="GD4" s="371" t="s">
        <v>189</v>
      </c>
      <c r="GE4" s="373" t="s">
        <v>191</v>
      </c>
      <c r="GF4" s="373" t="s">
        <v>192</v>
      </c>
      <c r="GG4" s="373" t="s">
        <v>193</v>
      </c>
      <c r="GH4" s="373" t="s">
        <v>194</v>
      </c>
      <c r="GI4" s="373" t="s">
        <v>13</v>
      </c>
      <c r="GJ4" s="387" t="s">
        <v>14</v>
      </c>
      <c r="GK4" s="371" t="s">
        <v>189</v>
      </c>
      <c r="GL4" s="373" t="s">
        <v>191</v>
      </c>
      <c r="GM4" s="373" t="s">
        <v>192</v>
      </c>
      <c r="GN4" s="373" t="s">
        <v>193</v>
      </c>
      <c r="GO4" s="373" t="s">
        <v>194</v>
      </c>
      <c r="GP4" s="373" t="s">
        <v>13</v>
      </c>
      <c r="GQ4" s="387" t="s">
        <v>14</v>
      </c>
      <c r="GR4" s="371" t="s">
        <v>189</v>
      </c>
      <c r="GS4" s="373" t="s">
        <v>191</v>
      </c>
      <c r="GT4" s="373" t="s">
        <v>192</v>
      </c>
      <c r="GU4" s="373" t="s">
        <v>193</v>
      </c>
      <c r="GV4" s="373" t="s">
        <v>194</v>
      </c>
      <c r="GW4" s="373" t="s">
        <v>13</v>
      </c>
      <c r="GX4" s="387" t="s">
        <v>14</v>
      </c>
      <c r="GY4" s="371" t="s">
        <v>189</v>
      </c>
      <c r="GZ4" s="373" t="s">
        <v>191</v>
      </c>
      <c r="HA4" s="373" t="s">
        <v>192</v>
      </c>
      <c r="HB4" s="373" t="s">
        <v>193</v>
      </c>
      <c r="HC4" s="373" t="s">
        <v>194</v>
      </c>
      <c r="HD4" s="373" t="s">
        <v>13</v>
      </c>
      <c r="HE4" s="387" t="s">
        <v>14</v>
      </c>
      <c r="HF4" s="371" t="s">
        <v>189</v>
      </c>
      <c r="HG4" s="373" t="s">
        <v>191</v>
      </c>
      <c r="HH4" s="373" t="s">
        <v>192</v>
      </c>
      <c r="HI4" s="373" t="s">
        <v>193</v>
      </c>
      <c r="HJ4" s="373" t="s">
        <v>194</v>
      </c>
      <c r="HK4" s="373" t="s">
        <v>13</v>
      </c>
      <c r="HL4" s="387" t="s">
        <v>14</v>
      </c>
    </row>
    <row r="5" spans="1:222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M5" s="371"/>
      <c r="AN5" s="373"/>
      <c r="AO5" s="373"/>
      <c r="AP5" s="373"/>
      <c r="AQ5" s="373"/>
      <c r="AR5" s="373"/>
      <c r="AS5" s="387"/>
      <c r="AT5" s="371"/>
      <c r="AU5" s="373"/>
      <c r="AV5" s="373"/>
      <c r="AW5" s="373"/>
      <c r="AX5" s="373"/>
      <c r="AY5" s="373"/>
      <c r="AZ5" s="387"/>
      <c r="BA5" s="371"/>
      <c r="BB5" s="373"/>
      <c r="BC5" s="373"/>
      <c r="BD5" s="373"/>
      <c r="BE5" s="373"/>
      <c r="BF5" s="373"/>
      <c r="BG5" s="387"/>
      <c r="BH5" s="371"/>
      <c r="BI5" s="373"/>
      <c r="BJ5" s="373"/>
      <c r="BK5" s="373"/>
      <c r="BL5" s="373"/>
      <c r="BM5" s="373"/>
      <c r="BN5" s="387"/>
      <c r="BO5" s="371"/>
      <c r="BP5" s="373"/>
      <c r="BQ5" s="373"/>
      <c r="BR5" s="373"/>
      <c r="BS5" s="373"/>
      <c r="BT5" s="373"/>
      <c r="BU5" s="387"/>
      <c r="BV5" s="371"/>
      <c r="BW5" s="373"/>
      <c r="BX5" s="373"/>
      <c r="BY5" s="373"/>
      <c r="BZ5" s="373"/>
      <c r="CA5" s="373"/>
      <c r="CB5" s="387"/>
      <c r="CC5" s="371"/>
      <c r="CD5" s="373"/>
      <c r="CE5" s="373"/>
      <c r="CF5" s="373"/>
      <c r="CG5" s="373"/>
      <c r="CH5" s="373"/>
      <c r="CI5" s="387"/>
      <c r="CJ5" s="371"/>
      <c r="CK5" s="373"/>
      <c r="CL5" s="373"/>
      <c r="CM5" s="373"/>
      <c r="CN5" s="373"/>
      <c r="CO5" s="373"/>
      <c r="CP5" s="387"/>
      <c r="CQ5" s="371"/>
      <c r="CR5" s="373"/>
      <c r="CS5" s="373"/>
      <c r="CT5" s="373"/>
      <c r="CU5" s="373"/>
      <c r="CV5" s="373"/>
      <c r="CW5" s="387"/>
      <c r="CX5" s="371"/>
      <c r="CY5" s="373"/>
      <c r="CZ5" s="373"/>
      <c r="DA5" s="373"/>
      <c r="DB5" s="373"/>
      <c r="DC5" s="373"/>
      <c r="DD5" s="387"/>
      <c r="DE5" s="371"/>
      <c r="DF5" s="373"/>
      <c r="DG5" s="373"/>
      <c r="DH5" s="373"/>
      <c r="DI5" s="373"/>
      <c r="DJ5" s="373"/>
      <c r="DK5" s="387"/>
      <c r="DL5" s="371"/>
      <c r="DM5" s="373"/>
      <c r="DN5" s="373"/>
      <c r="DO5" s="373"/>
      <c r="DP5" s="373"/>
      <c r="DQ5" s="373"/>
      <c r="DR5" s="387"/>
      <c r="DS5" s="371"/>
      <c r="DT5" s="373"/>
      <c r="DU5" s="373"/>
      <c r="DV5" s="373"/>
      <c r="DW5" s="373"/>
      <c r="DX5" s="373"/>
      <c r="DY5" s="387"/>
      <c r="DZ5" s="371"/>
      <c r="EA5" s="373"/>
      <c r="EB5" s="373"/>
      <c r="EC5" s="373"/>
      <c r="ED5" s="373"/>
      <c r="EE5" s="373"/>
      <c r="EF5" s="387"/>
      <c r="EG5" s="371"/>
      <c r="EH5" s="373"/>
      <c r="EI5" s="373"/>
      <c r="EJ5" s="373"/>
      <c r="EK5" s="373"/>
      <c r="EL5" s="373"/>
      <c r="EM5" s="387"/>
      <c r="EN5" s="371"/>
      <c r="EO5" s="373"/>
      <c r="EP5" s="373"/>
      <c r="EQ5" s="373"/>
      <c r="ER5" s="373"/>
      <c r="ES5" s="373"/>
      <c r="ET5" s="387"/>
      <c r="EU5" s="371"/>
      <c r="EV5" s="373"/>
      <c r="EW5" s="373"/>
      <c r="EX5" s="373"/>
      <c r="EY5" s="373"/>
      <c r="EZ5" s="373"/>
      <c r="FA5" s="387"/>
      <c r="FB5" s="371"/>
      <c r="FC5" s="373"/>
      <c r="FD5" s="373"/>
      <c r="FE5" s="373"/>
      <c r="FF5" s="373"/>
      <c r="FG5" s="373"/>
      <c r="FH5" s="387"/>
      <c r="FI5" s="371"/>
      <c r="FJ5" s="373"/>
      <c r="FK5" s="373"/>
      <c r="FL5" s="373"/>
      <c r="FM5" s="373"/>
      <c r="FN5" s="373"/>
      <c r="FO5" s="387"/>
      <c r="FP5" s="371"/>
      <c r="FQ5" s="373"/>
      <c r="FR5" s="373"/>
      <c r="FS5" s="373"/>
      <c r="FT5" s="373"/>
      <c r="FU5" s="373"/>
      <c r="FV5" s="387"/>
      <c r="FW5" s="371"/>
      <c r="FX5" s="373"/>
      <c r="FY5" s="373"/>
      <c r="FZ5" s="373"/>
      <c r="GA5" s="373"/>
      <c r="GB5" s="373"/>
      <c r="GC5" s="387"/>
      <c r="GD5" s="371"/>
      <c r="GE5" s="373"/>
      <c r="GF5" s="373"/>
      <c r="GG5" s="373"/>
      <c r="GH5" s="373"/>
      <c r="GI5" s="373"/>
      <c r="GJ5" s="387"/>
      <c r="GK5" s="371"/>
      <c r="GL5" s="373"/>
      <c r="GM5" s="373"/>
      <c r="GN5" s="373"/>
      <c r="GO5" s="373"/>
      <c r="GP5" s="373"/>
      <c r="GQ5" s="387"/>
      <c r="GR5" s="371"/>
      <c r="GS5" s="373"/>
      <c r="GT5" s="373"/>
      <c r="GU5" s="373"/>
      <c r="GV5" s="373"/>
      <c r="GW5" s="373"/>
      <c r="GX5" s="387"/>
      <c r="GY5" s="371"/>
      <c r="GZ5" s="373"/>
      <c r="HA5" s="373"/>
      <c r="HB5" s="373"/>
      <c r="HC5" s="373"/>
      <c r="HD5" s="373"/>
      <c r="HE5" s="387"/>
      <c r="HF5" s="371"/>
      <c r="HG5" s="373"/>
      <c r="HH5" s="373"/>
      <c r="HI5" s="373"/>
      <c r="HJ5" s="373"/>
      <c r="HK5" s="373"/>
      <c r="HL5" s="387"/>
    </row>
    <row r="6" spans="1:222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M6" s="372"/>
      <c r="AN6" s="374"/>
      <c r="AO6" s="374"/>
      <c r="AP6" s="374"/>
      <c r="AQ6" s="374"/>
      <c r="AR6" s="374"/>
      <c r="AS6" s="388"/>
      <c r="AT6" s="372"/>
      <c r="AU6" s="374"/>
      <c r="AV6" s="374"/>
      <c r="AW6" s="374"/>
      <c r="AX6" s="374"/>
      <c r="AY6" s="374"/>
      <c r="AZ6" s="388"/>
      <c r="BA6" s="372"/>
      <c r="BB6" s="374"/>
      <c r="BC6" s="374"/>
      <c r="BD6" s="374"/>
      <c r="BE6" s="374"/>
      <c r="BF6" s="374"/>
      <c r="BG6" s="388"/>
      <c r="BH6" s="372"/>
      <c r="BI6" s="374"/>
      <c r="BJ6" s="374"/>
      <c r="BK6" s="374"/>
      <c r="BL6" s="374"/>
      <c r="BM6" s="374"/>
      <c r="BN6" s="388"/>
      <c r="BO6" s="372"/>
      <c r="BP6" s="374"/>
      <c r="BQ6" s="374"/>
      <c r="BR6" s="374"/>
      <c r="BS6" s="374"/>
      <c r="BT6" s="374"/>
      <c r="BU6" s="388"/>
      <c r="BV6" s="372"/>
      <c r="BW6" s="374"/>
      <c r="BX6" s="374"/>
      <c r="BY6" s="374"/>
      <c r="BZ6" s="374"/>
      <c r="CA6" s="374"/>
      <c r="CB6" s="388"/>
      <c r="CC6" s="372"/>
      <c r="CD6" s="374"/>
      <c r="CE6" s="374"/>
      <c r="CF6" s="374"/>
      <c r="CG6" s="374"/>
      <c r="CH6" s="374"/>
      <c r="CI6" s="388"/>
      <c r="CJ6" s="372"/>
      <c r="CK6" s="374"/>
      <c r="CL6" s="374"/>
      <c r="CM6" s="374"/>
      <c r="CN6" s="374"/>
      <c r="CO6" s="374"/>
      <c r="CP6" s="388"/>
      <c r="CQ6" s="372"/>
      <c r="CR6" s="374"/>
      <c r="CS6" s="374"/>
      <c r="CT6" s="374"/>
      <c r="CU6" s="374"/>
      <c r="CV6" s="374"/>
      <c r="CW6" s="388"/>
      <c r="CX6" s="372"/>
      <c r="CY6" s="374"/>
      <c r="CZ6" s="374"/>
      <c r="DA6" s="374"/>
      <c r="DB6" s="374"/>
      <c r="DC6" s="374"/>
      <c r="DD6" s="388"/>
      <c r="DE6" s="372"/>
      <c r="DF6" s="374"/>
      <c r="DG6" s="374"/>
      <c r="DH6" s="374"/>
      <c r="DI6" s="374"/>
      <c r="DJ6" s="374"/>
      <c r="DK6" s="388"/>
      <c r="DL6" s="372"/>
      <c r="DM6" s="374"/>
      <c r="DN6" s="374"/>
      <c r="DO6" s="374"/>
      <c r="DP6" s="374"/>
      <c r="DQ6" s="374"/>
      <c r="DR6" s="388"/>
      <c r="DS6" s="372"/>
      <c r="DT6" s="374"/>
      <c r="DU6" s="374"/>
      <c r="DV6" s="374"/>
      <c r="DW6" s="374"/>
      <c r="DX6" s="374"/>
      <c r="DY6" s="388"/>
      <c r="DZ6" s="372"/>
      <c r="EA6" s="374"/>
      <c r="EB6" s="374"/>
      <c r="EC6" s="374"/>
      <c r="ED6" s="374"/>
      <c r="EE6" s="374"/>
      <c r="EF6" s="388"/>
      <c r="EG6" s="372"/>
      <c r="EH6" s="374"/>
      <c r="EI6" s="374"/>
      <c r="EJ6" s="374"/>
      <c r="EK6" s="374"/>
      <c r="EL6" s="374"/>
      <c r="EM6" s="388"/>
      <c r="EN6" s="372"/>
      <c r="EO6" s="374"/>
      <c r="EP6" s="374"/>
      <c r="EQ6" s="374"/>
      <c r="ER6" s="374"/>
      <c r="ES6" s="374"/>
      <c r="ET6" s="388"/>
      <c r="EU6" s="372"/>
      <c r="EV6" s="374"/>
      <c r="EW6" s="374"/>
      <c r="EX6" s="374"/>
      <c r="EY6" s="374"/>
      <c r="EZ6" s="374"/>
      <c r="FA6" s="388"/>
      <c r="FB6" s="372"/>
      <c r="FC6" s="374"/>
      <c r="FD6" s="374"/>
      <c r="FE6" s="374"/>
      <c r="FF6" s="374"/>
      <c r="FG6" s="374"/>
      <c r="FH6" s="388"/>
      <c r="FI6" s="372"/>
      <c r="FJ6" s="374"/>
      <c r="FK6" s="374"/>
      <c r="FL6" s="374"/>
      <c r="FM6" s="374"/>
      <c r="FN6" s="374"/>
      <c r="FO6" s="388"/>
      <c r="FP6" s="372"/>
      <c r="FQ6" s="374"/>
      <c r="FR6" s="374"/>
      <c r="FS6" s="374"/>
      <c r="FT6" s="374"/>
      <c r="FU6" s="374"/>
      <c r="FV6" s="388"/>
      <c r="FW6" s="372"/>
      <c r="FX6" s="374"/>
      <c r="FY6" s="374"/>
      <c r="FZ6" s="374"/>
      <c r="GA6" s="374"/>
      <c r="GB6" s="374"/>
      <c r="GC6" s="388"/>
      <c r="GD6" s="372"/>
      <c r="GE6" s="374"/>
      <c r="GF6" s="374"/>
      <c r="GG6" s="374"/>
      <c r="GH6" s="374"/>
      <c r="GI6" s="374"/>
      <c r="GJ6" s="388"/>
      <c r="GK6" s="372"/>
      <c r="GL6" s="374"/>
      <c r="GM6" s="374"/>
      <c r="GN6" s="374"/>
      <c r="GO6" s="374"/>
      <c r="GP6" s="374"/>
      <c r="GQ6" s="388"/>
      <c r="GR6" s="372"/>
      <c r="GS6" s="374"/>
      <c r="GT6" s="374"/>
      <c r="GU6" s="374"/>
      <c r="GV6" s="374"/>
      <c r="GW6" s="374"/>
      <c r="GX6" s="388"/>
      <c r="GY6" s="372"/>
      <c r="GZ6" s="374"/>
      <c r="HA6" s="374"/>
      <c r="HB6" s="374"/>
      <c r="HC6" s="374"/>
      <c r="HD6" s="374"/>
      <c r="HE6" s="388"/>
      <c r="HF6" s="372"/>
      <c r="HG6" s="374"/>
      <c r="HH6" s="374"/>
      <c r="HI6" s="374"/>
      <c r="HJ6" s="374"/>
      <c r="HK6" s="374"/>
      <c r="HL6" s="388"/>
    </row>
    <row r="7" spans="1:222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H7" s="80">
        <v>288</v>
      </c>
      <c r="AL7" s="67">
        <f>MATCH("SUBTOTAL SALIDA DE ALMACEN",15:15,0)-1</f>
        <v>31</v>
      </c>
      <c r="AM7" s="1"/>
      <c r="AN7" s="1"/>
      <c r="AO7" s="1"/>
      <c r="AP7" s="1"/>
      <c r="AQ7" s="1">
        <f>IFERROR(VLOOKUP(AM1,$B$16:$AG$25,MATCH("SUBTOTAL SALIDA DE ALMACEN",15:15,0)-1,FALSE),0)</f>
        <v>0</v>
      </c>
      <c r="AR7" s="1"/>
      <c r="AS7" s="1"/>
      <c r="AT7" s="1"/>
      <c r="AU7" s="1"/>
      <c r="AV7" s="1"/>
      <c r="AW7" s="1"/>
      <c r="AX7" s="1">
        <f>IFERROR(VLOOKUP(AT1,$B$16:$AG$25,MATCH("SUBTOTAL SALIDA DE ALMACEN",15:15,0)-1,FALSE),0)</f>
        <v>0</v>
      </c>
      <c r="AY7" s="1"/>
      <c r="AZ7" s="1"/>
      <c r="BA7" s="1"/>
      <c r="BB7" s="1"/>
      <c r="BC7" s="1"/>
      <c r="BD7" s="1"/>
      <c r="BE7" s="1">
        <f>IFERROR(VLOOKUP(BA1,$B$16:$AG$25,MATCH("SUBTOTAL SALIDA DE ALMACEN",15:15,0)-1,FALSE),0)</f>
        <v>0</v>
      </c>
      <c r="BF7" s="1"/>
      <c r="BG7" s="1"/>
      <c r="BH7" s="1"/>
      <c r="BI7" s="1"/>
      <c r="BJ7" s="1"/>
      <c r="BK7" s="1"/>
      <c r="BL7" s="1">
        <f>IFERROR(VLOOKUP(BH1,$B$16:$AG$25,MATCH("SUBTOTAL SALIDA DE ALMACEN",15:15,0)-1,FALSE),0)</f>
        <v>0</v>
      </c>
      <c r="BM7" s="1"/>
      <c r="BN7" s="1"/>
      <c r="BO7" s="1"/>
      <c r="BP7" s="1"/>
      <c r="BQ7" s="1"/>
      <c r="BR7" s="1"/>
      <c r="BS7" s="1">
        <f>IFERROR(VLOOKUP(BO1,$B$16:$AG$25,MATCH("SUBTOTAL SALIDA DE ALMACEN",15:15,0)-1,FALSE),0)</f>
        <v>0</v>
      </c>
      <c r="BT7" s="1"/>
      <c r="BU7" s="1"/>
      <c r="BV7" s="1"/>
      <c r="BW7" s="1"/>
      <c r="BX7" s="1"/>
      <c r="BY7" s="1"/>
      <c r="BZ7" s="1">
        <f>IFERROR(VLOOKUP(BV1,$B$16:$AG$25,MATCH("SUBTOTAL SALIDA DE ALMACEN",15:15,0)-1,FALSE),0)</f>
        <v>0</v>
      </c>
      <c r="CA7" s="1"/>
      <c r="CB7" s="1"/>
      <c r="CC7" s="1"/>
      <c r="CD7" s="1"/>
      <c r="CE7" s="1"/>
      <c r="CF7" s="1"/>
      <c r="CG7" s="1">
        <f>IFERROR(VLOOKUP(CC1,$B$16:$AG$25,MATCH("SUBTOTAL SALIDA DE ALMACEN",15:15,0)-1,FALSE),0)</f>
        <v>0</v>
      </c>
      <c r="CH7" s="1"/>
      <c r="CI7" s="1"/>
      <c r="CJ7" s="1"/>
      <c r="CK7" s="1"/>
      <c r="CL7" s="1"/>
      <c r="CM7" s="1"/>
      <c r="CN7" s="1">
        <f>IFERROR(VLOOKUP(CJ1,$B$16:$AG$25,MATCH("SUBTOTAL SALIDA DE ALMACEN",15:15,0)-1,FALSE),0)</f>
        <v>0</v>
      </c>
      <c r="CO7" s="1"/>
      <c r="CP7" s="1"/>
      <c r="CQ7" s="1"/>
      <c r="CR7" s="1"/>
      <c r="CS7" s="1"/>
      <c r="CT7" s="1"/>
      <c r="CU7" s="1">
        <f>IFERROR(VLOOKUP(CQ1,$B$16:$AG$25,MATCH("SUBTOTAL SALIDA DE ALMACEN",15:15,0)-1,FALSE),0)</f>
        <v>0</v>
      </c>
      <c r="CV7" s="1"/>
      <c r="CW7" s="1"/>
      <c r="CX7" s="1"/>
      <c r="CY7" s="1"/>
      <c r="CZ7" s="1"/>
      <c r="DA7" s="1"/>
      <c r="DB7" s="1">
        <f>IFERROR(VLOOKUP(CX1,$B$16:$AG$25,MATCH("SUBTOTAL SALIDA DE ALMACEN",15:15,0)-1,FALSE),0)</f>
        <v>0</v>
      </c>
      <c r="DC7" s="1"/>
      <c r="DD7" s="1"/>
      <c r="DE7" s="1"/>
      <c r="DF7" s="1"/>
      <c r="DG7" s="1"/>
      <c r="DH7" s="1"/>
      <c r="DI7" s="1">
        <f>IFERROR(VLOOKUP(DE1,$B$16:$AG$25,MATCH("SUBTOTAL SALIDA DE ALMACEN",15:15,0)-1,FALSE),0)</f>
        <v>0</v>
      </c>
      <c r="DJ7" s="1"/>
      <c r="DK7" s="1"/>
      <c r="DL7" s="1"/>
      <c r="DM7" s="1"/>
      <c r="DN7" s="1"/>
      <c r="DO7" s="1"/>
      <c r="DP7" s="1">
        <f>IFERROR(VLOOKUP(DL1,$B$16:$AG$25,MATCH("SUBTOTAL SALIDA DE ALMACEN",15:15,0)-1,FALSE),0)</f>
        <v>0</v>
      </c>
      <c r="DQ7" s="1"/>
      <c r="DR7" s="1"/>
      <c r="DS7" s="1"/>
      <c r="DT7" s="1"/>
      <c r="DU7" s="1"/>
      <c r="DV7" s="1"/>
      <c r="DW7" s="1">
        <f>IFERROR(VLOOKUP(DS1,$B$16:$AG$25,MATCH("SUBTOTAL SALIDA DE ALMACEN",15:15,0)-1,FALSE),0)</f>
        <v>0</v>
      </c>
      <c r="DX7" s="1"/>
      <c r="DY7" s="1"/>
      <c r="DZ7" s="1"/>
      <c r="EA7" s="1"/>
      <c r="EB7" s="1"/>
      <c r="EC7" s="1"/>
      <c r="ED7" s="1">
        <f>IFERROR(VLOOKUP(DZ1,$B$16:$AG$25,MATCH("SUBTOTAL SALIDA DE ALMACEN",15:15,0)-1,FALSE),0)</f>
        <v>0</v>
      </c>
      <c r="EE7" s="1"/>
      <c r="EF7" s="1"/>
      <c r="EG7" s="1"/>
      <c r="EH7" s="1"/>
      <c r="EI7" s="1"/>
      <c r="EJ7" s="1"/>
      <c r="EK7" s="1">
        <f>IFERROR(VLOOKUP(EG1,$B$16:$AG$25,MATCH("SUBTOTAL SALIDA DE ALMACEN",15:15,0)-1,FALSE),0)</f>
        <v>0</v>
      </c>
      <c r="EL7" s="1"/>
      <c r="EM7" s="1"/>
      <c r="EN7" s="1"/>
      <c r="EO7" s="1"/>
      <c r="EP7" s="1"/>
      <c r="EQ7" s="1"/>
      <c r="ER7" s="1">
        <f>IFERROR(VLOOKUP(EN1,$B$16:$AG$25,MATCH("SUBTOTAL SALIDA DE ALMACEN",15:15,0)-1,FALSE),0)</f>
        <v>0</v>
      </c>
      <c r="ES7" s="1"/>
      <c r="ET7" s="1"/>
      <c r="EU7" s="1"/>
      <c r="EV7" s="1"/>
      <c r="EW7" s="1"/>
      <c r="EX7" s="1"/>
      <c r="EY7" s="1">
        <f>IFERROR(VLOOKUP(EU1,$B$16:$AG$25,MATCH("SUBTOTAL SALIDA DE ALMACEN",15:15,0)-1,FALSE),0)</f>
        <v>0</v>
      </c>
      <c r="EZ7" s="1"/>
      <c r="FA7" s="1"/>
      <c r="FB7" s="1"/>
      <c r="FC7" s="1"/>
      <c r="FD7" s="1"/>
      <c r="FE7" s="1"/>
      <c r="FF7" s="1">
        <f>IFERROR(VLOOKUP(FB1,$B$16:$AG$25,MATCH("SUBTOTAL SALIDA DE ALMACEN",15:15,0)-1,FALSE),0)</f>
        <v>0</v>
      </c>
      <c r="FG7" s="1"/>
      <c r="FH7" s="1"/>
      <c r="FI7" s="1"/>
      <c r="FJ7" s="1"/>
      <c r="FK7" s="1"/>
      <c r="FL7" s="1"/>
      <c r="FM7" s="1">
        <f>IFERROR(VLOOKUP(FI1,$B$16:$AG$25,MATCH("SUBTOTAL SALIDA DE ALMACEN",15:15,0)-1,FALSE),0)</f>
        <v>0</v>
      </c>
      <c r="FN7" s="1"/>
      <c r="FO7" s="1"/>
      <c r="FP7" s="1"/>
      <c r="FQ7" s="1"/>
      <c r="FR7" s="1"/>
      <c r="FS7" s="1"/>
      <c r="FT7" s="1">
        <f>IFERROR(VLOOKUP(FP1,$B$16:$AG$25,MATCH("SUBTOTAL SALIDA DE ALMACEN",15:15,0)-1,FALSE),0)</f>
        <v>0</v>
      </c>
      <c r="FU7" s="1"/>
      <c r="FV7" s="1"/>
      <c r="FW7" s="1"/>
      <c r="FX7" s="1"/>
      <c r="FY7" s="1"/>
      <c r="FZ7" s="1"/>
      <c r="GA7" s="1">
        <f>IFERROR(VLOOKUP(FW1,$B$16:$AG$25,MATCH("SUBTOTAL SALIDA DE ALMACEN",15:15,0)-1,FALSE),0)</f>
        <v>0</v>
      </c>
      <c r="GB7" s="1"/>
      <c r="GC7" s="1"/>
      <c r="GD7" s="1"/>
      <c r="GE7" s="1"/>
      <c r="GF7" s="1"/>
      <c r="GG7" s="1"/>
      <c r="GH7" s="1">
        <f>IFERROR(VLOOKUP(GD1,$B$16:$AG$25,MATCH("SUBTOTAL SALIDA DE ALMACEN",15:15,0)-1,FALSE),0)</f>
        <v>0</v>
      </c>
      <c r="GI7" s="1"/>
      <c r="GJ7" s="1"/>
      <c r="GK7" s="1"/>
      <c r="GL7" s="1"/>
      <c r="GM7" s="1"/>
      <c r="GN7" s="1"/>
      <c r="GO7" s="1">
        <f>IFERROR(VLOOKUP(GK1,$B$16:$AG$25,MATCH("SUBTOTAL SALIDA DE ALMACEN",15:15,0)-1,FALSE),0)</f>
        <v>0</v>
      </c>
      <c r="GP7" s="1"/>
      <c r="GQ7" s="1"/>
      <c r="GR7" s="1"/>
      <c r="GS7" s="1"/>
      <c r="GT7" s="1"/>
      <c r="GU7" s="1"/>
      <c r="GV7" s="1">
        <f>IFERROR(VLOOKUP(GR1,$B$16:$AG$25,MATCH("SUBTOTAL SALIDA DE ALMACEN",15:15,0)-1,FALSE),0)</f>
        <v>0</v>
      </c>
      <c r="GW7" s="1"/>
      <c r="GX7" s="1"/>
      <c r="GY7" s="1"/>
      <c r="GZ7" s="1"/>
      <c r="HA7" s="1"/>
      <c r="HB7" s="1"/>
      <c r="HC7" s="1">
        <f>IFERROR(VLOOKUP(GY1,$B$16:$AG$25,MATCH("SUBTOTAL SALIDA DE ALMACEN",15:15,0)-1,FALSE),0)</f>
        <v>0</v>
      </c>
      <c r="HD7" s="1"/>
      <c r="HE7" s="1"/>
      <c r="HF7" s="1"/>
      <c r="HG7" s="1"/>
      <c r="HH7" s="1"/>
      <c r="HI7" s="1"/>
      <c r="HJ7" s="1">
        <f>IFERROR(VLOOKUP(HF1,$B$16:$AG$25,MATCH("SUBTOTAL SALIDA DE ALMACEN",15:15,0)-1,FALSE),0)</f>
        <v>0</v>
      </c>
      <c r="HK7" s="1"/>
      <c r="HL7" s="1"/>
    </row>
    <row r="8" spans="1:222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M8" s="1"/>
      <c r="AN8" s="1"/>
      <c r="AO8" s="1"/>
      <c r="AP8" s="1"/>
      <c r="AQ8" s="1" t="s">
        <v>224</v>
      </c>
      <c r="AR8" s="1"/>
      <c r="AS8" s="1"/>
      <c r="AT8" s="1"/>
      <c r="AU8" s="1"/>
      <c r="AV8" s="1"/>
      <c r="AW8" s="1"/>
      <c r="AX8" s="1" t="s">
        <v>224</v>
      </c>
      <c r="AY8" s="1"/>
      <c r="AZ8" s="1"/>
      <c r="BA8" s="1"/>
      <c r="BB8" s="1"/>
      <c r="BC8" s="1"/>
      <c r="BD8" s="1"/>
      <c r="BE8" s="1" t="s">
        <v>224</v>
      </c>
      <c r="BF8" s="1"/>
      <c r="BG8" s="1"/>
      <c r="BH8" s="1"/>
      <c r="BI8" s="1"/>
      <c r="BJ8" s="1"/>
      <c r="BK8" s="1"/>
      <c r="BL8" s="1" t="s">
        <v>224</v>
      </c>
      <c r="BM8" s="1"/>
      <c r="BN8" s="1"/>
      <c r="BO8" s="1"/>
      <c r="BP8" s="1"/>
      <c r="BQ8" s="1"/>
      <c r="BR8" s="1"/>
      <c r="BS8" s="1" t="s">
        <v>224</v>
      </c>
      <c r="BT8" s="1"/>
      <c r="BU8" s="1"/>
      <c r="BV8" s="1"/>
      <c r="BW8" s="1"/>
      <c r="BX8" s="1"/>
      <c r="BY8" s="1"/>
      <c r="BZ8" s="1" t="s">
        <v>224</v>
      </c>
      <c r="CA8" s="1"/>
      <c r="CB8" s="1"/>
      <c r="CC8" s="1"/>
      <c r="CD8" s="1"/>
      <c r="CE8" s="1"/>
      <c r="CF8" s="1"/>
      <c r="CG8" s="1" t="s">
        <v>224</v>
      </c>
      <c r="CH8" s="1"/>
      <c r="CI8" s="1"/>
      <c r="CJ8" s="1"/>
      <c r="CK8" s="1"/>
      <c r="CL8" s="1"/>
      <c r="CM8" s="1"/>
      <c r="CN8" s="1" t="s">
        <v>224</v>
      </c>
      <c r="CO8" s="1"/>
      <c r="CP8" s="1"/>
      <c r="CQ8" s="1"/>
      <c r="CR8" s="1"/>
      <c r="CS8" s="1"/>
      <c r="CT8" s="1"/>
      <c r="CU8" s="1" t="s">
        <v>224</v>
      </c>
      <c r="CV8" s="1"/>
      <c r="CW8" s="1"/>
      <c r="CX8" s="1"/>
      <c r="CY8" s="1"/>
      <c r="CZ8" s="1"/>
      <c r="DA8" s="1"/>
      <c r="DB8" s="1" t="s">
        <v>224</v>
      </c>
      <c r="DC8" s="1"/>
      <c r="DD8" s="1"/>
      <c r="DE8" s="1"/>
      <c r="DF8" s="1"/>
      <c r="DG8" s="1"/>
      <c r="DH8" s="1"/>
      <c r="DI8" s="1" t="s">
        <v>224</v>
      </c>
      <c r="DJ8" s="1"/>
      <c r="DK8" s="1"/>
      <c r="DL8" s="1"/>
      <c r="DM8" s="1"/>
      <c r="DN8" s="1"/>
      <c r="DO8" s="1"/>
      <c r="DP8" s="1" t="s">
        <v>224</v>
      </c>
      <c r="DQ8" s="1"/>
      <c r="DR8" s="1"/>
      <c r="DS8" s="1"/>
      <c r="DT8" s="1"/>
      <c r="DU8" s="1"/>
      <c r="DV8" s="1"/>
      <c r="DW8" s="1" t="s">
        <v>224</v>
      </c>
      <c r="DX8" s="1"/>
      <c r="DY8" s="1"/>
      <c r="DZ8" s="1"/>
      <c r="EA8" s="1"/>
      <c r="EB8" s="1"/>
      <c r="EC8" s="1"/>
      <c r="ED8" s="1" t="s">
        <v>224</v>
      </c>
      <c r="EE8" s="1"/>
      <c r="EF8" s="1"/>
      <c r="EG8" s="1"/>
      <c r="EH8" s="1"/>
      <c r="EI8" s="1"/>
      <c r="EJ8" s="1"/>
      <c r="EK8" s="1" t="s">
        <v>224</v>
      </c>
      <c r="EL8" s="1"/>
      <c r="EM8" s="1"/>
      <c r="EN8" s="1"/>
      <c r="EO8" s="1"/>
      <c r="EP8" s="1"/>
      <c r="EQ8" s="1"/>
      <c r="ER8" s="1" t="s">
        <v>224</v>
      </c>
      <c r="ES8" s="1"/>
      <c r="ET8" s="1"/>
      <c r="EU8" s="1"/>
      <c r="EV8" s="1"/>
      <c r="EW8" s="1"/>
      <c r="EX8" s="1"/>
      <c r="EY8" s="1" t="s">
        <v>224</v>
      </c>
      <c r="EZ8" s="1"/>
      <c r="FA8" s="1"/>
      <c r="FB8" s="1"/>
      <c r="FC8" s="1"/>
      <c r="FD8" s="1"/>
      <c r="FE8" s="1"/>
      <c r="FF8" s="1" t="s">
        <v>224</v>
      </c>
      <c r="FG8" s="1"/>
      <c r="FH8" s="1"/>
      <c r="FI8" s="1"/>
      <c r="FJ8" s="1"/>
      <c r="FK8" s="1"/>
      <c r="FL8" s="1"/>
      <c r="FM8" s="1" t="s">
        <v>224</v>
      </c>
      <c r="FN8" s="1"/>
      <c r="FO8" s="1"/>
      <c r="FP8" s="1"/>
      <c r="FQ8" s="1"/>
      <c r="FR8" s="1"/>
      <c r="FS8" s="1"/>
      <c r="FT8" s="1" t="s">
        <v>224</v>
      </c>
      <c r="FU8" s="1"/>
      <c r="FV8" s="1"/>
      <c r="FW8" s="1"/>
      <c r="FX8" s="1"/>
      <c r="FY8" s="1"/>
      <c r="FZ8" s="1"/>
      <c r="GA8" s="1" t="s">
        <v>224</v>
      </c>
      <c r="GB8" s="1"/>
      <c r="GC8" s="1"/>
      <c r="GD8" s="1"/>
      <c r="GE8" s="1"/>
      <c r="GF8" s="1"/>
      <c r="GG8" s="1"/>
      <c r="GH8" s="1" t="s">
        <v>224</v>
      </c>
      <c r="GI8" s="1"/>
      <c r="GJ8" s="1"/>
      <c r="GK8" s="1"/>
      <c r="GL8" s="1"/>
      <c r="GM8" s="1"/>
      <c r="GN8" s="1"/>
      <c r="GO8" s="1" t="s">
        <v>224</v>
      </c>
      <c r="GP8" s="1"/>
      <c r="GQ8" s="1"/>
      <c r="GR8" s="1"/>
      <c r="GS8" s="1"/>
      <c r="GT8" s="1"/>
      <c r="GU8" s="1"/>
      <c r="GV8" s="1" t="s">
        <v>224</v>
      </c>
      <c r="GW8" s="1"/>
      <c r="GX8" s="1"/>
      <c r="GY8" s="1"/>
      <c r="GZ8" s="1"/>
      <c r="HA8" s="1"/>
      <c r="HB8" s="1"/>
      <c r="HC8" s="1" t="s">
        <v>224</v>
      </c>
      <c r="HD8" s="1"/>
      <c r="HE8" s="1"/>
      <c r="HF8" s="1"/>
      <c r="HG8" s="1"/>
      <c r="HH8" s="1"/>
      <c r="HI8" s="1"/>
      <c r="HJ8" s="1" t="s">
        <v>224</v>
      </c>
      <c r="HK8" s="1"/>
      <c r="HL8" s="1"/>
    </row>
    <row r="9" spans="1:222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2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2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2" x14ac:dyDescent="0.25">
      <c r="A12" s="6" t="s">
        <v>4</v>
      </c>
      <c r="B12" s="6"/>
      <c r="D12" s="92"/>
      <c r="L12" s="10"/>
      <c r="M12" s="10"/>
    </row>
    <row r="13" spans="1:222" ht="13.5" thickBot="1" x14ac:dyDescent="0.3">
      <c r="B13" s="1">
        <v>1</v>
      </c>
      <c r="C13" s="2">
        <f>+B13+1</f>
        <v>2</v>
      </c>
      <c r="D13" s="2">
        <f t="shared" ref="D13:AY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/>
      <c r="Y13" s="2">
        <f>+W13+1</f>
        <v>23</v>
      </c>
      <c r="Z13" s="2">
        <f t="shared" si="3"/>
        <v>24</v>
      </c>
      <c r="AA13" s="2">
        <f t="shared" si="3"/>
        <v>25</v>
      </c>
      <c r="AB13" s="2">
        <f t="shared" si="3"/>
        <v>26</v>
      </c>
      <c r="AC13" s="2">
        <f t="shared" si="3"/>
        <v>27</v>
      </c>
      <c r="AD13" s="2">
        <f t="shared" si="3"/>
        <v>28</v>
      </c>
      <c r="AE13" s="2">
        <f t="shared" si="3"/>
        <v>29</v>
      </c>
      <c r="AF13" s="2">
        <f t="shared" si="3"/>
        <v>30</v>
      </c>
      <c r="AG13" s="2">
        <f t="shared" si="3"/>
        <v>31</v>
      </c>
      <c r="AH13" s="2">
        <f t="shared" si="3"/>
        <v>32</v>
      </c>
      <c r="AI13" s="2">
        <f t="shared" si="3"/>
        <v>33</v>
      </c>
      <c r="AJ13" s="2">
        <f t="shared" si="3"/>
        <v>34</v>
      </c>
      <c r="AK13" s="2">
        <f t="shared" si="3"/>
        <v>35</v>
      </c>
      <c r="AL13" s="2">
        <f t="shared" si="3"/>
        <v>36</v>
      </c>
      <c r="AM13" s="2">
        <f t="shared" si="3"/>
        <v>37</v>
      </c>
      <c r="AN13" s="2">
        <f t="shared" si="3"/>
        <v>38</v>
      </c>
      <c r="AO13" s="2">
        <f t="shared" si="3"/>
        <v>39</v>
      </c>
      <c r="AP13" s="2">
        <f t="shared" si="3"/>
        <v>40</v>
      </c>
      <c r="AQ13" s="2">
        <f t="shared" si="3"/>
        <v>41</v>
      </c>
      <c r="AR13" s="2">
        <f t="shared" si="3"/>
        <v>42</v>
      </c>
      <c r="AS13" s="2">
        <f t="shared" si="3"/>
        <v>43</v>
      </c>
      <c r="AT13" s="2">
        <f t="shared" si="3"/>
        <v>44</v>
      </c>
      <c r="AU13" s="2">
        <f t="shared" si="3"/>
        <v>45</v>
      </c>
      <c r="AV13" s="2">
        <f t="shared" si="3"/>
        <v>46</v>
      </c>
      <c r="AW13" s="2">
        <f t="shared" si="3"/>
        <v>47</v>
      </c>
      <c r="AX13" s="2">
        <f t="shared" si="3"/>
        <v>48</v>
      </c>
      <c r="AY13" s="2">
        <f t="shared" si="3"/>
        <v>49</v>
      </c>
    </row>
    <row r="14" spans="1:222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M14" s="16"/>
      <c r="AN14" s="16"/>
      <c r="AO14" s="16"/>
      <c r="AP14" s="16"/>
      <c r="AQ14" s="16"/>
      <c r="AR14" s="16"/>
      <c r="AS14" s="16"/>
    </row>
    <row r="15" spans="1:222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11" t="s">
        <v>16</v>
      </c>
      <c r="AG15" s="11" t="s">
        <v>17</v>
      </c>
      <c r="AH15" s="294" t="s">
        <v>222</v>
      </c>
      <c r="AM15" s="18"/>
      <c r="AN15" s="18"/>
      <c r="AO15" s="18"/>
      <c r="AP15" s="18"/>
      <c r="AQ15" s="18"/>
      <c r="AR15" s="18"/>
      <c r="AS15" s="18"/>
    </row>
    <row r="16" spans="1:222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5"/>
      <c r="AA16" s="99"/>
      <c r="AB16" s="95"/>
      <c r="AC16" s="14"/>
      <c r="AD16" s="14"/>
      <c r="AE16" s="14"/>
      <c r="AF16" s="17">
        <f t="shared" ref="AF16:AF25" si="5">SUM(V16:AE16)</f>
        <v>0</v>
      </c>
      <c r="AG16" s="17">
        <f t="shared" ref="AG16:AG25" si="6">+U16-AF16</f>
        <v>0</v>
      </c>
      <c r="AH16" s="295">
        <f>AF16-N16</f>
        <v>0</v>
      </c>
      <c r="AM16" s="18"/>
      <c r="AN16" s="18"/>
      <c r="AO16" s="18"/>
      <c r="AP16" s="18"/>
      <c r="AQ16" s="18"/>
      <c r="AR16" s="18"/>
      <c r="AS16" s="18"/>
    </row>
    <row r="17" spans="1:34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5"/>
      <c r="AA17" s="95"/>
      <c r="AB17" s="95"/>
      <c r="AC17" s="14"/>
      <c r="AD17" s="14"/>
      <c r="AE17" s="14"/>
      <c r="AF17" s="17">
        <f t="shared" si="5"/>
        <v>0</v>
      </c>
      <c r="AG17" s="19">
        <f t="shared" si="6"/>
        <v>0</v>
      </c>
      <c r="AH17" s="295">
        <f t="shared" ref="AH17:AH25" si="12">AF17-N17</f>
        <v>0</v>
      </c>
    </row>
    <row r="18" spans="1:34" s="18" customFormat="1" ht="19.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5"/>
      <c r="AA18" s="95"/>
      <c r="AB18" s="95"/>
      <c r="AC18" s="14"/>
      <c r="AD18" s="14"/>
      <c r="AE18" s="14"/>
      <c r="AF18" s="17">
        <f t="shared" si="5"/>
        <v>0</v>
      </c>
      <c r="AG18" s="19">
        <f t="shared" si="6"/>
        <v>0</v>
      </c>
      <c r="AH18" s="295">
        <f t="shared" si="12"/>
        <v>0</v>
      </c>
    </row>
    <row r="19" spans="1:34" s="18" customFormat="1" ht="17.2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5"/>
      <c r="AA19" s="95"/>
      <c r="AB19" s="95"/>
      <c r="AC19" s="14"/>
      <c r="AD19" s="14"/>
      <c r="AE19" s="14"/>
      <c r="AF19" s="17">
        <f t="shared" si="5"/>
        <v>0</v>
      </c>
      <c r="AG19" s="19">
        <f t="shared" si="6"/>
        <v>0</v>
      </c>
      <c r="AH19" s="295">
        <f t="shared" si="12"/>
        <v>0</v>
      </c>
    </row>
    <row r="20" spans="1:34" s="18" customFormat="1" ht="18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5"/>
      <c r="AA20" s="95"/>
      <c r="AB20" s="95"/>
      <c r="AC20" s="14"/>
      <c r="AD20" s="14"/>
      <c r="AE20" s="14"/>
      <c r="AF20" s="17">
        <f t="shared" si="5"/>
        <v>0</v>
      </c>
      <c r="AG20" s="19">
        <f t="shared" si="6"/>
        <v>0</v>
      </c>
      <c r="AH20" s="295">
        <f t="shared" si="12"/>
        <v>0</v>
      </c>
    </row>
    <row r="21" spans="1:34" s="18" customFormat="1" ht="18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4"/>
      <c r="AB21" s="95"/>
      <c r="AC21" s="14"/>
      <c r="AD21" s="14"/>
      <c r="AE21" s="14"/>
      <c r="AF21" s="17">
        <f t="shared" si="5"/>
        <v>0</v>
      </c>
      <c r="AG21" s="19">
        <f t="shared" si="6"/>
        <v>0</v>
      </c>
      <c r="AH21" s="295">
        <f t="shared" si="12"/>
        <v>0</v>
      </c>
    </row>
    <row r="22" spans="1:34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7">
        <f t="shared" si="5"/>
        <v>0</v>
      </c>
      <c r="AG22" s="19">
        <f t="shared" si="6"/>
        <v>0</v>
      </c>
      <c r="AH22" s="295">
        <f t="shared" si="12"/>
        <v>0</v>
      </c>
    </row>
    <row r="23" spans="1:34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7">
        <f t="shared" si="5"/>
        <v>0</v>
      </c>
      <c r="AG23" s="19">
        <f t="shared" si="6"/>
        <v>0</v>
      </c>
      <c r="AH23" s="295">
        <f t="shared" si="12"/>
        <v>0</v>
      </c>
    </row>
    <row r="24" spans="1:34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7">
        <f t="shared" si="5"/>
        <v>0</v>
      </c>
      <c r="AG24" s="19">
        <f t="shared" si="6"/>
        <v>0</v>
      </c>
      <c r="AH24" s="295">
        <f t="shared" si="12"/>
        <v>0</v>
      </c>
    </row>
    <row r="25" spans="1:34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7">
        <f t="shared" si="5"/>
        <v>0</v>
      </c>
      <c r="AG25" s="19">
        <f t="shared" si="6"/>
        <v>0</v>
      </c>
      <c r="AH25" s="295">
        <f t="shared" si="12"/>
        <v>0</v>
      </c>
    </row>
    <row r="26" spans="1:34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4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4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4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</row>
    <row r="30" spans="1:34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4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4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5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5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5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M35" s="1"/>
      <c r="AN35" s="1"/>
      <c r="AO35" s="1"/>
      <c r="AP35" s="1"/>
      <c r="AQ35" s="1"/>
      <c r="AR35" s="1"/>
      <c r="AS35" s="1"/>
    </row>
    <row r="36" spans="3:45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M36" s="1"/>
      <c r="AN36" s="1"/>
      <c r="AO36" s="1"/>
      <c r="AP36" s="1"/>
      <c r="AQ36" s="1"/>
      <c r="AR36" s="1"/>
      <c r="AS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E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M1:AS1"/>
    <mergeCell ref="AT1:AZ1"/>
    <mergeCell ref="BA1:BG1"/>
    <mergeCell ref="E3:N4"/>
    <mergeCell ref="O3:Q3"/>
    <mergeCell ref="O4:Q4"/>
    <mergeCell ref="AM4:AM6"/>
    <mergeCell ref="AN4:AN6"/>
    <mergeCell ref="AO4:AO6"/>
    <mergeCell ref="AP4:AP6"/>
    <mergeCell ref="AQ4:AQ6"/>
    <mergeCell ref="AR4:AR6"/>
    <mergeCell ref="AS4:AS6"/>
    <mergeCell ref="AZ4:AZ6"/>
    <mergeCell ref="BA4:BA6"/>
    <mergeCell ref="BB4:BB6"/>
    <mergeCell ref="BC4:BC6"/>
    <mergeCell ref="BD4:BD6"/>
    <mergeCell ref="BE4:BE6"/>
    <mergeCell ref="AT4:AT6"/>
    <mergeCell ref="AU4:AU6"/>
    <mergeCell ref="GY1:HE1"/>
    <mergeCell ref="HF1:HL1"/>
    <mergeCell ref="O2:Q2"/>
    <mergeCell ref="EN1:ET1"/>
    <mergeCell ref="EU1:FA1"/>
    <mergeCell ref="FB1:FH1"/>
    <mergeCell ref="FI1:FO1"/>
    <mergeCell ref="FP1:FV1"/>
    <mergeCell ref="FW1:GC1"/>
    <mergeCell ref="CX1:DD1"/>
    <mergeCell ref="DE1:DK1"/>
    <mergeCell ref="DL1:DR1"/>
    <mergeCell ref="DS1:DY1"/>
    <mergeCell ref="DZ1:EF1"/>
    <mergeCell ref="EG1:EM1"/>
    <mergeCell ref="BH1:BN1"/>
    <mergeCell ref="BO1:BU1"/>
    <mergeCell ref="BV1:CB1"/>
    <mergeCell ref="CC1:CI1"/>
    <mergeCell ref="CJ1:CP1"/>
    <mergeCell ref="CQ1:CW1"/>
    <mergeCell ref="GD1:GJ1"/>
    <mergeCell ref="GK1:GQ1"/>
    <mergeCell ref="GR1:GX1"/>
    <mergeCell ref="AV4:AV6"/>
    <mergeCell ref="AW4:AW6"/>
    <mergeCell ref="AX4:AX6"/>
    <mergeCell ref="AY4:AY6"/>
    <mergeCell ref="BL4:BL6"/>
    <mergeCell ref="BM4:BM6"/>
    <mergeCell ref="BN4:BN6"/>
    <mergeCell ref="BO4:BO6"/>
    <mergeCell ref="BP4:BP6"/>
    <mergeCell ref="BQ4:BQ6"/>
    <mergeCell ref="BF4:BF6"/>
    <mergeCell ref="BG4:BG6"/>
    <mergeCell ref="BH4:BH6"/>
    <mergeCell ref="BI4:BI6"/>
    <mergeCell ref="BJ4:BJ6"/>
    <mergeCell ref="BK4:BK6"/>
    <mergeCell ref="BX4:BX6"/>
    <mergeCell ref="BY4:BY6"/>
    <mergeCell ref="BZ4:BZ6"/>
    <mergeCell ref="CA4:CA6"/>
    <mergeCell ref="CB4:CB6"/>
    <mergeCell ref="CC4:CC6"/>
    <mergeCell ref="BR4:BR6"/>
    <mergeCell ref="BS4:BS6"/>
    <mergeCell ref="BT4:BT6"/>
    <mergeCell ref="BU4:BU6"/>
    <mergeCell ref="BV4:BV6"/>
    <mergeCell ref="BW4:BW6"/>
    <mergeCell ref="CJ4:CJ6"/>
    <mergeCell ref="CK4:CK6"/>
    <mergeCell ref="CL4:CL6"/>
    <mergeCell ref="CM4:CM6"/>
    <mergeCell ref="CN4:CN6"/>
    <mergeCell ref="CO4:CO6"/>
    <mergeCell ref="CD4:CD6"/>
    <mergeCell ref="CE4:CE6"/>
    <mergeCell ref="CF4:CF6"/>
    <mergeCell ref="CG4:CG6"/>
    <mergeCell ref="CH4:CH6"/>
    <mergeCell ref="CI4:CI6"/>
    <mergeCell ref="CV4:CV6"/>
    <mergeCell ref="CW4:CW6"/>
    <mergeCell ref="CX4:CX6"/>
    <mergeCell ref="CY4:CY6"/>
    <mergeCell ref="CZ4:CZ6"/>
    <mergeCell ref="DA4:DA6"/>
    <mergeCell ref="CP4:CP6"/>
    <mergeCell ref="CQ4:CQ6"/>
    <mergeCell ref="CR4:CR6"/>
    <mergeCell ref="CS4:CS6"/>
    <mergeCell ref="CT4:CT6"/>
    <mergeCell ref="CU4:CU6"/>
    <mergeCell ref="DH4:DH6"/>
    <mergeCell ref="DI4:DI6"/>
    <mergeCell ref="DJ4:DJ6"/>
    <mergeCell ref="DK4:DK6"/>
    <mergeCell ref="DL4:DL6"/>
    <mergeCell ref="DM4:DM6"/>
    <mergeCell ref="DB4:DB6"/>
    <mergeCell ref="DC4:DC6"/>
    <mergeCell ref="DD4:DD6"/>
    <mergeCell ref="DE4:DE6"/>
    <mergeCell ref="DF4:DF6"/>
    <mergeCell ref="DG4:DG6"/>
    <mergeCell ref="DT4:DT6"/>
    <mergeCell ref="DU4:DU6"/>
    <mergeCell ref="DV4:DV6"/>
    <mergeCell ref="DW4:DW6"/>
    <mergeCell ref="DX4:DX6"/>
    <mergeCell ref="DY4:DY6"/>
    <mergeCell ref="DN4:DN6"/>
    <mergeCell ref="DO4:DO6"/>
    <mergeCell ref="DP4:DP6"/>
    <mergeCell ref="DQ4:DQ6"/>
    <mergeCell ref="DR4:DR6"/>
    <mergeCell ref="DS4:DS6"/>
    <mergeCell ref="EF4:EF6"/>
    <mergeCell ref="EG4:EG6"/>
    <mergeCell ref="EH4:EH6"/>
    <mergeCell ref="EI4:EI6"/>
    <mergeCell ref="EJ4:EJ6"/>
    <mergeCell ref="EK4:EK6"/>
    <mergeCell ref="DZ4:DZ6"/>
    <mergeCell ref="EA4:EA6"/>
    <mergeCell ref="EB4:EB6"/>
    <mergeCell ref="EC4:EC6"/>
    <mergeCell ref="ED4:ED6"/>
    <mergeCell ref="EE4:EE6"/>
    <mergeCell ref="ER4:ER6"/>
    <mergeCell ref="ES4:ES6"/>
    <mergeCell ref="ET4:ET6"/>
    <mergeCell ref="EU4:EU6"/>
    <mergeCell ref="EV4:EV6"/>
    <mergeCell ref="EW4:EW6"/>
    <mergeCell ref="EL4:EL6"/>
    <mergeCell ref="EM4:EM6"/>
    <mergeCell ref="EN4:EN6"/>
    <mergeCell ref="EO4:EO6"/>
    <mergeCell ref="EP4:EP6"/>
    <mergeCell ref="EQ4:EQ6"/>
    <mergeCell ref="FD4:FD6"/>
    <mergeCell ref="FE4:FE6"/>
    <mergeCell ref="FF4:FF6"/>
    <mergeCell ref="FG4:FG6"/>
    <mergeCell ref="FH4:FH6"/>
    <mergeCell ref="FI4:FI6"/>
    <mergeCell ref="EX4:EX6"/>
    <mergeCell ref="EY4:EY6"/>
    <mergeCell ref="EZ4:EZ6"/>
    <mergeCell ref="FA4:FA6"/>
    <mergeCell ref="FB4:FB6"/>
    <mergeCell ref="FC4:FC6"/>
    <mergeCell ref="FP4:FP6"/>
    <mergeCell ref="FQ4:FQ6"/>
    <mergeCell ref="FR4:FR6"/>
    <mergeCell ref="FS4:FS6"/>
    <mergeCell ref="FT4:FT6"/>
    <mergeCell ref="FU4:FU6"/>
    <mergeCell ref="FJ4:FJ6"/>
    <mergeCell ref="FK4:FK6"/>
    <mergeCell ref="FL4:FL6"/>
    <mergeCell ref="FM4:FM6"/>
    <mergeCell ref="FN4:FN6"/>
    <mergeCell ref="FO4:FO6"/>
    <mergeCell ref="GB4:GB6"/>
    <mergeCell ref="GC4:GC6"/>
    <mergeCell ref="GD4:GD6"/>
    <mergeCell ref="GE4:GE6"/>
    <mergeCell ref="GF4:GF6"/>
    <mergeCell ref="GG4:GG6"/>
    <mergeCell ref="FV4:FV6"/>
    <mergeCell ref="FW4:FW6"/>
    <mergeCell ref="FX4:FX6"/>
    <mergeCell ref="FY4:FY6"/>
    <mergeCell ref="FZ4:FZ6"/>
    <mergeCell ref="GA4:GA6"/>
    <mergeCell ref="GP4:GP6"/>
    <mergeCell ref="GQ4:GQ6"/>
    <mergeCell ref="GR4:GR6"/>
    <mergeCell ref="GS4:GS6"/>
    <mergeCell ref="GH4:GH6"/>
    <mergeCell ref="GI4:GI6"/>
    <mergeCell ref="GJ4:GJ6"/>
    <mergeCell ref="GK4:GK6"/>
    <mergeCell ref="GL4:GL6"/>
    <mergeCell ref="GM4:GM6"/>
    <mergeCell ref="HL4:HL6"/>
    <mergeCell ref="E5:G5"/>
    <mergeCell ref="H5:N5"/>
    <mergeCell ref="O5:Q5"/>
    <mergeCell ref="HF4:HF6"/>
    <mergeCell ref="HG4:HG6"/>
    <mergeCell ref="HH4:HH6"/>
    <mergeCell ref="HI4:HI6"/>
    <mergeCell ref="HJ4:HJ6"/>
    <mergeCell ref="HK4:HK6"/>
    <mergeCell ref="GZ4:GZ6"/>
    <mergeCell ref="HA4:HA6"/>
    <mergeCell ref="HB4:HB6"/>
    <mergeCell ref="HC4:HC6"/>
    <mergeCell ref="HD4:HD6"/>
    <mergeCell ref="HE4:HE6"/>
    <mergeCell ref="GT4:GT6"/>
    <mergeCell ref="GU4:GU6"/>
    <mergeCell ref="GV4:GV6"/>
    <mergeCell ref="GW4:GW6"/>
    <mergeCell ref="GX4:GX6"/>
    <mergeCell ref="GY4:GY6"/>
    <mergeCell ref="GN4:GN6"/>
    <mergeCell ref="GO4:GO6"/>
    <mergeCell ref="A26:D26"/>
    <mergeCell ref="N32:O32"/>
    <mergeCell ref="P32:Q32"/>
    <mergeCell ref="N33:Q33"/>
    <mergeCell ref="E14:I14"/>
    <mergeCell ref="J14:L14"/>
    <mergeCell ref="M14:O14"/>
    <mergeCell ref="P14:Q14"/>
    <mergeCell ref="U14:AG14"/>
  </mergeCells>
  <conditionalFormatting sqref="D8">
    <cfRule type="duplicateValues" dxfId="113" priority="4"/>
  </conditionalFormatting>
  <conditionalFormatting sqref="O7">
    <cfRule type="duplicateValues" dxfId="112" priority="3"/>
  </conditionalFormatting>
  <conditionalFormatting sqref="O8">
    <cfRule type="duplicateValues" dxfId="111" priority="2"/>
  </conditionalFormatting>
  <conditionalFormatting sqref="O10">
    <cfRule type="duplicateValues" dxfId="110" priority="1"/>
  </conditionalFormatting>
  <conditionalFormatting sqref="T16:AG25">
    <cfRule type="cellIs" dxfId="109" priority="8" operator="equal">
      <formula>0</formula>
    </cfRule>
  </conditionalFormatting>
  <conditionalFormatting sqref="AG16:AG25">
    <cfRule type="cellIs" dxfId="108" priority="7" operator="lessThan">
      <formula>0</formula>
    </cfRule>
  </conditionalFormatting>
  <conditionalFormatting sqref="AH16:AH25">
    <cfRule type="cellIs" dxfId="107" priority="5" operator="lessThan">
      <formula>0</formula>
    </cfRule>
    <cfRule type="cellIs" dxfId="10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8" width="5" style="1" customWidth="1"/>
    <col min="9" max="9" width="4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289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103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289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4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7"/>
      <c r="I15" s="158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5"/>
      <c r="I16" s="146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45"/>
      <c r="I17" s="150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45"/>
      <c r="I18" s="151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45"/>
      <c r="I19" s="150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45"/>
      <c r="I20" s="150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50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50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46"/>
      <c r="I23" s="150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46"/>
      <c r="I24" s="150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5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S16:S25 E15:L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I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105" priority="4"/>
  </conditionalFormatting>
  <conditionalFormatting sqref="O7">
    <cfRule type="duplicateValues" dxfId="104" priority="3"/>
  </conditionalFormatting>
  <conditionalFormatting sqref="O8">
    <cfRule type="duplicateValues" dxfId="103" priority="2"/>
  </conditionalFormatting>
  <conditionalFormatting sqref="O10">
    <cfRule type="duplicateValues" dxfId="102" priority="1"/>
  </conditionalFormatting>
  <conditionalFormatting sqref="T16:AF25">
    <cfRule type="cellIs" dxfId="101" priority="8" operator="equal">
      <formula>0</formula>
    </cfRule>
  </conditionalFormatting>
  <conditionalFormatting sqref="AF16:AF25">
    <cfRule type="cellIs" dxfId="100" priority="7" operator="lessThan">
      <formula>0</formula>
    </cfRule>
  </conditionalFormatting>
  <conditionalFormatting sqref="AG16:AG25">
    <cfRule type="cellIs" dxfId="99" priority="5" operator="lessThan">
      <formula>0</formula>
    </cfRule>
    <cfRule type="cellIs" dxfId="9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M36"/>
  <sheetViews>
    <sheetView view="pageBreakPreview" topLeftCell="A22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290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290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05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97" priority="4"/>
  </conditionalFormatting>
  <conditionalFormatting sqref="O7">
    <cfRule type="duplicateValues" dxfId="96" priority="3"/>
  </conditionalFormatting>
  <conditionalFormatting sqref="O8">
    <cfRule type="duplicateValues" dxfId="95" priority="2"/>
  </conditionalFormatting>
  <conditionalFormatting sqref="O10">
    <cfRule type="duplicateValues" dxfId="94" priority="1"/>
  </conditionalFormatting>
  <conditionalFormatting sqref="T16:AF25">
    <cfRule type="cellIs" dxfId="93" priority="8" operator="equal">
      <formula>0</formula>
    </cfRule>
  </conditionalFormatting>
  <conditionalFormatting sqref="AF16:AF25">
    <cfRule type="cellIs" dxfId="92" priority="7" operator="lessThan">
      <formula>0</formula>
    </cfRule>
  </conditionalFormatting>
  <conditionalFormatting sqref="AG16:AG25">
    <cfRule type="cellIs" dxfId="91" priority="5" operator="lessThan">
      <formula>0</formula>
    </cfRule>
    <cfRule type="cellIs" dxfId="9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M36"/>
  <sheetViews>
    <sheetView view="pageBreakPreview" topLeftCell="A10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291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291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89" priority="4"/>
  </conditionalFormatting>
  <conditionalFormatting sqref="O7">
    <cfRule type="duplicateValues" dxfId="88" priority="3"/>
  </conditionalFormatting>
  <conditionalFormatting sqref="O8">
    <cfRule type="duplicateValues" dxfId="87" priority="2"/>
  </conditionalFormatting>
  <conditionalFormatting sqref="O10">
    <cfRule type="duplicateValues" dxfId="86" priority="1"/>
  </conditionalFormatting>
  <conditionalFormatting sqref="T16:AF25">
    <cfRule type="cellIs" dxfId="85" priority="8" operator="equal">
      <formula>0</formula>
    </cfRule>
  </conditionalFormatting>
  <conditionalFormatting sqref="AF16:AF25">
    <cfRule type="cellIs" dxfId="84" priority="7" operator="lessThan">
      <formula>0</formula>
    </cfRule>
  </conditionalFormatting>
  <conditionalFormatting sqref="AG16:AG25">
    <cfRule type="cellIs" dxfId="83" priority="5" operator="lessThan">
      <formula>0</formula>
    </cfRule>
    <cfRule type="cellIs" dxfId="8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Q36"/>
  <sheetViews>
    <sheetView view="pageBreakPreview" zoomScale="140" zoomScaleNormal="95" zoomScaleSheetLayoutView="14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1" width="8.42578125" style="1" customWidth="1"/>
    <col min="2" max="2" width="9.285156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7" width="5.5703125" style="1" customWidth="1"/>
    <col min="28" max="33" width="4.5703125" style="1" customWidth="1"/>
    <col min="34" max="34" width="4.42578125" style="1" customWidth="1"/>
    <col min="35" max="35" width="11.42578125" style="1" customWidth="1"/>
    <col min="36" max="36" width="10.5703125" style="1" customWidth="1"/>
    <col min="37" max="38" width="11.42578125" style="1"/>
    <col min="39" max="39" width="15" style="1" bestFit="1" customWidth="1"/>
    <col min="40" max="40" width="12.42578125" style="1" bestFit="1" customWidth="1"/>
    <col min="41" max="41" width="20.5703125" style="1" bestFit="1" customWidth="1"/>
    <col min="42" max="44" width="11.42578125" style="1"/>
    <col min="45" max="46" width="12.42578125" style="1" customWidth="1"/>
    <col min="47" max="16384" width="11.42578125" style="1"/>
  </cols>
  <sheetData>
    <row r="1" spans="1:225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K1" s="80"/>
      <c r="AL1" s="80" t="s">
        <v>0</v>
      </c>
      <c r="AM1" s="80" t="s">
        <v>200</v>
      </c>
      <c r="AN1" s="80" t="s">
        <v>1</v>
      </c>
      <c r="AO1" s="82" t="s">
        <v>25</v>
      </c>
      <c r="AP1" s="368">
        <f>'CODIGOS DE MATERIAL'!$A$3</f>
        <v>1000157</v>
      </c>
      <c r="AQ1" s="369"/>
      <c r="AR1" s="369"/>
      <c r="AS1" s="369"/>
      <c r="AT1" s="369"/>
      <c r="AU1" s="369"/>
      <c r="AV1" s="370"/>
      <c r="AW1" s="368">
        <f>'CODIGOS DE MATERIAL'!$A$4</f>
        <v>1000156</v>
      </c>
      <c r="AX1" s="369"/>
      <c r="AY1" s="369"/>
      <c r="AZ1" s="369"/>
      <c r="BA1" s="369"/>
      <c r="BB1" s="369"/>
      <c r="BC1" s="370"/>
      <c r="BD1" s="368">
        <f>'CODIGOS DE MATERIAL'!$A$5</f>
        <v>1000181</v>
      </c>
      <c r="BE1" s="369"/>
      <c r="BF1" s="369"/>
      <c r="BG1" s="369"/>
      <c r="BH1" s="369"/>
      <c r="BI1" s="369"/>
      <c r="BJ1" s="370"/>
      <c r="BK1" s="368">
        <f>'CODIGOS DE MATERIAL'!$A$6</f>
        <v>1000185</v>
      </c>
      <c r="BL1" s="369"/>
      <c r="BM1" s="369"/>
      <c r="BN1" s="369"/>
      <c r="BO1" s="369"/>
      <c r="BP1" s="369"/>
      <c r="BQ1" s="370"/>
      <c r="BR1" s="368">
        <f>'CODIGOS DE MATERIAL'!$A$7</f>
        <v>1000184</v>
      </c>
      <c r="BS1" s="369"/>
      <c r="BT1" s="369"/>
      <c r="BU1" s="369"/>
      <c r="BV1" s="369"/>
      <c r="BW1" s="369"/>
      <c r="BX1" s="370"/>
      <c r="BY1" s="368">
        <f>'CODIGOS DE MATERIAL'!$A$8</f>
        <v>1000870</v>
      </c>
      <c r="BZ1" s="369"/>
      <c r="CA1" s="369"/>
      <c r="CB1" s="369"/>
      <c r="CC1" s="369"/>
      <c r="CD1" s="369"/>
      <c r="CE1" s="370"/>
      <c r="CF1" s="368">
        <f>'CODIGOS DE MATERIAL'!$A$9</f>
        <v>1000747</v>
      </c>
      <c r="CG1" s="369"/>
      <c r="CH1" s="369"/>
      <c r="CI1" s="369"/>
      <c r="CJ1" s="369"/>
      <c r="CK1" s="369"/>
      <c r="CL1" s="370"/>
      <c r="CM1" s="368">
        <f>'CODIGOS DE MATERIAL'!$A$10</f>
        <v>1000179</v>
      </c>
      <c r="CN1" s="369"/>
      <c r="CO1" s="369"/>
      <c r="CP1" s="369"/>
      <c r="CQ1" s="369"/>
      <c r="CR1" s="369"/>
      <c r="CS1" s="370"/>
      <c r="CT1" s="368">
        <f>'CODIGOS DE MATERIAL'!$A$11</f>
        <v>1000170</v>
      </c>
      <c r="CU1" s="369"/>
      <c r="CV1" s="369"/>
      <c r="CW1" s="369"/>
      <c r="CX1" s="369"/>
      <c r="CY1" s="369"/>
      <c r="CZ1" s="370"/>
      <c r="DA1" s="368">
        <f>'CODIGOS DE MATERIAL'!$A$12</f>
        <v>1000158</v>
      </c>
      <c r="DB1" s="369"/>
      <c r="DC1" s="369"/>
      <c r="DD1" s="369"/>
      <c r="DE1" s="369"/>
      <c r="DF1" s="369"/>
      <c r="DG1" s="370"/>
      <c r="DH1" s="368">
        <f>'CODIGOS DE MATERIAL'!$A$13</f>
        <v>1000186</v>
      </c>
      <c r="DI1" s="369"/>
      <c r="DJ1" s="369"/>
      <c r="DK1" s="369"/>
      <c r="DL1" s="369"/>
      <c r="DM1" s="369"/>
      <c r="DN1" s="370"/>
      <c r="DO1" s="368">
        <f>'CODIGOS DE MATERIAL'!$A$14</f>
        <v>1000182</v>
      </c>
      <c r="DP1" s="369"/>
      <c r="DQ1" s="369"/>
      <c r="DR1" s="369"/>
      <c r="DS1" s="369"/>
      <c r="DT1" s="369"/>
      <c r="DU1" s="370"/>
      <c r="DV1" s="368">
        <f>'CODIGOS DE MATERIAL'!$A$15</f>
        <v>1000171</v>
      </c>
      <c r="DW1" s="369"/>
      <c r="DX1" s="369"/>
      <c r="DY1" s="369"/>
      <c r="DZ1" s="369"/>
      <c r="EA1" s="369"/>
      <c r="EB1" s="370"/>
      <c r="EC1" s="368">
        <f>'CODIGOS DE MATERIAL'!$A$16</f>
        <v>1000872</v>
      </c>
      <c r="ED1" s="369"/>
      <c r="EE1" s="369"/>
      <c r="EF1" s="369"/>
      <c r="EG1" s="369"/>
      <c r="EH1" s="369"/>
      <c r="EI1" s="370"/>
      <c r="EJ1" s="368">
        <f>'CODIGOS DE MATERIAL'!$A$17</f>
        <v>1000863</v>
      </c>
      <c r="EK1" s="369"/>
      <c r="EL1" s="369"/>
      <c r="EM1" s="369"/>
      <c r="EN1" s="369"/>
      <c r="EO1" s="369"/>
      <c r="EP1" s="370"/>
      <c r="EQ1" s="368">
        <f>'CODIGOS DE MATERIAL'!$A$18</f>
        <v>1000159</v>
      </c>
      <c r="ER1" s="369"/>
      <c r="ES1" s="369"/>
      <c r="ET1" s="369"/>
      <c r="EU1" s="369"/>
      <c r="EV1" s="369"/>
      <c r="EW1" s="370"/>
      <c r="EX1" s="368">
        <f>'CODIGOS DE MATERIAL'!$A$19</f>
        <v>1000163</v>
      </c>
      <c r="EY1" s="369"/>
      <c r="EZ1" s="369"/>
      <c r="FA1" s="369"/>
      <c r="FB1" s="369"/>
      <c r="FC1" s="369"/>
      <c r="FD1" s="370"/>
      <c r="FE1" s="368">
        <f>'CODIGOS DE MATERIAL'!$A$20</f>
        <v>1005924</v>
      </c>
      <c r="FF1" s="369"/>
      <c r="FG1" s="369"/>
      <c r="FH1" s="369"/>
      <c r="FI1" s="369"/>
      <c r="FJ1" s="369"/>
      <c r="FK1" s="370"/>
      <c r="FL1" s="368">
        <f>'CODIGOS DE MATERIAL'!$A$21</f>
        <v>1000164</v>
      </c>
      <c r="FM1" s="369"/>
      <c r="FN1" s="369"/>
      <c r="FO1" s="369"/>
      <c r="FP1" s="369"/>
      <c r="FQ1" s="369"/>
      <c r="FR1" s="370"/>
      <c r="FS1" s="368">
        <f>'CODIGOS DE MATERIAL'!$A$22</f>
        <v>1000187</v>
      </c>
      <c r="FT1" s="369"/>
      <c r="FU1" s="369"/>
      <c r="FV1" s="369"/>
      <c r="FW1" s="369"/>
      <c r="FX1" s="369"/>
      <c r="FY1" s="370"/>
      <c r="FZ1" s="368">
        <f>'CODIGOS DE MATERIAL'!$A$23</f>
        <v>1000160</v>
      </c>
      <c r="GA1" s="369"/>
      <c r="GB1" s="369"/>
      <c r="GC1" s="369"/>
      <c r="GD1" s="369"/>
      <c r="GE1" s="369"/>
      <c r="GF1" s="370"/>
      <c r="GG1" s="368">
        <f>'CODIGOS DE MATERIAL'!$A$24</f>
        <v>1011372</v>
      </c>
      <c r="GH1" s="369"/>
      <c r="GI1" s="369"/>
      <c r="GJ1" s="369"/>
      <c r="GK1" s="369"/>
      <c r="GL1" s="369"/>
      <c r="GM1" s="370"/>
      <c r="GN1" s="368">
        <f>'CODIGOS DE MATERIAL'!$A$25</f>
        <v>1000191</v>
      </c>
      <c r="GO1" s="369"/>
      <c r="GP1" s="369"/>
      <c r="GQ1" s="369"/>
      <c r="GR1" s="369"/>
      <c r="GS1" s="369"/>
      <c r="GT1" s="370"/>
      <c r="GU1" s="368">
        <f>'CODIGOS DE MATERIAL'!$A$29</f>
        <v>1000864</v>
      </c>
      <c r="GV1" s="369"/>
      <c r="GW1" s="369"/>
      <c r="GX1" s="369"/>
      <c r="GY1" s="369"/>
      <c r="GZ1" s="369"/>
      <c r="HA1" s="370"/>
      <c r="HB1" s="368">
        <f>'CODIGOS DE MATERIAL'!$A$30</f>
        <v>1000161</v>
      </c>
      <c r="HC1" s="369"/>
      <c r="HD1" s="369"/>
      <c r="HE1" s="369"/>
      <c r="HF1" s="369"/>
      <c r="HG1" s="369"/>
      <c r="HH1" s="370"/>
      <c r="HI1" s="368">
        <f>'CODIGOS DE MATERIAL'!$A$31</f>
        <v>1000865</v>
      </c>
      <c r="HJ1" s="369"/>
      <c r="HK1" s="369"/>
      <c r="HL1" s="369"/>
      <c r="HM1" s="369"/>
      <c r="HN1" s="369"/>
      <c r="HO1" s="370"/>
      <c r="HP1" s="80"/>
      <c r="HQ1" s="80"/>
    </row>
    <row r="2" spans="1:225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K2" s="80">
        <v>292</v>
      </c>
      <c r="AL2" s="80">
        <f>D8</f>
        <v>0</v>
      </c>
      <c r="AM2" s="80">
        <f>O10</f>
        <v>0</v>
      </c>
      <c r="AN2" s="80">
        <f>O9</f>
        <v>0</v>
      </c>
      <c r="AO2" s="82">
        <f>O7</f>
        <v>0</v>
      </c>
      <c r="AP2" s="83">
        <f>IFERROR(VLOOKUP(AP1,$B$16:$AJ$25,$S$13,FALSE),0)</f>
        <v>0</v>
      </c>
      <c r="AQ2" s="84">
        <f>IFERROR(VLOOKUP(AP1,$B$16:$AJ$25,$M$13,FALSE),0)</f>
        <v>0</v>
      </c>
      <c r="AR2" s="84">
        <f>IFERROR(VLOOKUP(AP1,$B$16:$AJ$25,$T$13,FALSE),0)</f>
        <v>0</v>
      </c>
      <c r="AS2" s="84">
        <f>IFERROR(VLOOKUP(AP1,$B$16:$AJ$25,$N$13,FALSE),0)</f>
        <v>0</v>
      </c>
      <c r="AT2" s="84">
        <f>IFERROR(VLOOKUP(AP1,$B$16:$AJ$25,$O$13,FALSE),0)</f>
        <v>0</v>
      </c>
      <c r="AU2" s="84">
        <f>IFERROR(VLOOKUP(AP1,$B$16:$AJ$25,$P$13,FALSE),0)</f>
        <v>0</v>
      </c>
      <c r="AV2" s="85">
        <f>IFERROR(VLOOKUP(AP1,$B$16:$AJ$25,$Q$13,FALSE),0)</f>
        <v>0</v>
      </c>
      <c r="AW2" s="83">
        <f>IFERROR(VLOOKUP(AW1,$B$16:$AJ$25,$S$13,FALSE),0)</f>
        <v>0</v>
      </c>
      <c r="AX2" s="84">
        <f>IFERROR(VLOOKUP(AW1,$B$16:$AJ$25,$M$13,FALSE),0)</f>
        <v>0</v>
      </c>
      <c r="AY2" s="84">
        <f>IFERROR(VLOOKUP(AW1,$B$16:$AJ$25,$T$13,FALSE),0)</f>
        <v>0</v>
      </c>
      <c r="AZ2" s="84">
        <f>IFERROR(VLOOKUP(AW1,$B$16:$AJ$25,$N$13,FALSE),0)</f>
        <v>0</v>
      </c>
      <c r="BA2" s="84">
        <f>IFERROR(VLOOKUP(AW1,$B$16:$AJ$25,$O$13,FALSE),0)</f>
        <v>0</v>
      </c>
      <c r="BB2" s="84">
        <f>IFERROR(VLOOKUP(AW1,$B$16:$AJ$25,$P$13,FALSE),0)</f>
        <v>0</v>
      </c>
      <c r="BC2" s="85">
        <f>IFERROR(VLOOKUP(AW1,$B$16:$AJ$25,$Q$13,FALSE),0)</f>
        <v>0</v>
      </c>
      <c r="BD2" s="83">
        <f>IFERROR(VLOOKUP(BD1,$B$16:$AJ$25,$S$13,FALSE),0)</f>
        <v>0</v>
      </c>
      <c r="BE2" s="84">
        <f>IFERROR(VLOOKUP(BD1,$B$16:$AJ$25,$M$13,FALSE),0)</f>
        <v>0</v>
      </c>
      <c r="BF2" s="84">
        <f>IFERROR(VLOOKUP(BD1,$B$16:$AJ$25,$T$13,FALSE),0)</f>
        <v>0</v>
      </c>
      <c r="BG2" s="84">
        <f>IFERROR(VLOOKUP(BD1,$B$16:$AJ$25,$N$13,FALSE),0)</f>
        <v>0</v>
      </c>
      <c r="BH2" s="84">
        <f>IFERROR(VLOOKUP(BD1,$B$16:$AJ$25,$O$13,FALSE),0)</f>
        <v>0</v>
      </c>
      <c r="BI2" s="84">
        <f>IFERROR(VLOOKUP(BD1,$B$16:$AJ$25,$P$13,FALSE),0)</f>
        <v>0</v>
      </c>
      <c r="BJ2" s="85">
        <f>IFERROR(VLOOKUP(BD1,$B$16:$AJ$25,$Q$13,FALSE),0)</f>
        <v>0</v>
      </c>
      <c r="BK2" s="83">
        <f>IFERROR(VLOOKUP(BK1,$B$16:$AJ$25,$S$13,FALSE),0)</f>
        <v>0</v>
      </c>
      <c r="BL2" s="84">
        <f>IFERROR(VLOOKUP(BK1,$B$16:$AJ$25,$M$13,FALSE),0)</f>
        <v>0</v>
      </c>
      <c r="BM2" s="84">
        <f>IFERROR(VLOOKUP(BK1,$B$16:$AJ$25,$T$13,FALSE),0)</f>
        <v>0</v>
      </c>
      <c r="BN2" s="84">
        <f>IFERROR(VLOOKUP(BK1,$B$16:$AJ$25,$N$13,FALSE),0)</f>
        <v>0</v>
      </c>
      <c r="BO2" s="84">
        <f>IFERROR(VLOOKUP(BK1,$B$16:$AJ$25,$O$13,FALSE),0)</f>
        <v>0</v>
      </c>
      <c r="BP2" s="84">
        <f>IFERROR(VLOOKUP(BK1,$B$16:$AJ$25,$P$13,FALSE),0)</f>
        <v>0</v>
      </c>
      <c r="BQ2" s="85">
        <f>IFERROR(VLOOKUP(BK1,$B$16:$AJ$25,$Q$13,FALSE),0)</f>
        <v>0</v>
      </c>
      <c r="BR2" s="83">
        <f>IFERROR(VLOOKUP(BR1,$B$16:$AJ$25,$S$13,FALSE),0)</f>
        <v>0</v>
      </c>
      <c r="BS2" s="84">
        <f>IFERROR(VLOOKUP(BR1,$B$16:$AJ$25,$M$13,FALSE),0)</f>
        <v>0</v>
      </c>
      <c r="BT2" s="84">
        <f>IFERROR(VLOOKUP(BR1,$B$16:$AJ$25,$T$13,FALSE),0)</f>
        <v>0</v>
      </c>
      <c r="BU2" s="84">
        <f>IFERROR(VLOOKUP(BR1,$B$16:$AJ$25,$N$13,FALSE),0)</f>
        <v>0</v>
      </c>
      <c r="BV2" s="84">
        <f>IFERROR(VLOOKUP(BR1,$B$16:$AJ$25,$O$13,FALSE),0)</f>
        <v>0</v>
      </c>
      <c r="BW2" s="84">
        <f>IFERROR(VLOOKUP(BR1,$B$16:$AJ$25,$P$13,FALSE),0)</f>
        <v>0</v>
      </c>
      <c r="BX2" s="85">
        <f>IFERROR(VLOOKUP(BR1,$B$16:$AJ$25,$Q$13,FALSE),0)</f>
        <v>0</v>
      </c>
      <c r="BY2" s="83">
        <f>IFERROR(VLOOKUP(BY1,$B$16:$AJ$25,$S$13,FALSE),0)</f>
        <v>0</v>
      </c>
      <c r="BZ2" s="84">
        <f>IFERROR(VLOOKUP(BY1,$B$16:$AJ$25,$M$13,FALSE),0)</f>
        <v>0</v>
      </c>
      <c r="CA2" s="84">
        <f>IFERROR(VLOOKUP(BY1,$B$16:$AJ$25,$T$13,FALSE),0)</f>
        <v>0</v>
      </c>
      <c r="CB2" s="84">
        <f>IFERROR(VLOOKUP(BY1,$B$16:$AJ$25,$N$13,FALSE),0)</f>
        <v>0</v>
      </c>
      <c r="CC2" s="84">
        <f>IFERROR(VLOOKUP(BY1,$B$16:$AJ$25,$O$13,FALSE),0)</f>
        <v>0</v>
      </c>
      <c r="CD2" s="84">
        <f>IFERROR(VLOOKUP(BY1,$B$16:$AJ$25,$P$13,FALSE),0)</f>
        <v>0</v>
      </c>
      <c r="CE2" s="85">
        <f>IFERROR(VLOOKUP(BY1,$B$16:$AJ$25,$Q$13,FALSE),0)</f>
        <v>0</v>
      </c>
      <c r="CF2" s="83">
        <f>IFERROR(VLOOKUP(CF1,$B$16:$AJ$25,$S$13,FALSE),0)</f>
        <v>0</v>
      </c>
      <c r="CG2" s="84">
        <f>IFERROR(VLOOKUP(CF1,$B$16:$AJ$25,$M$13,FALSE),0)</f>
        <v>0</v>
      </c>
      <c r="CH2" s="84">
        <f>IFERROR(VLOOKUP(CF1,$B$16:$AJ$25,$T$13,FALSE),0)</f>
        <v>0</v>
      </c>
      <c r="CI2" s="84">
        <f>IFERROR(VLOOKUP(CF1,$B$16:$AJ$25,$N$13,FALSE),0)</f>
        <v>0</v>
      </c>
      <c r="CJ2" s="84">
        <f>IFERROR(VLOOKUP(CF1,$B$16:$AJ$25,$O$13,FALSE),0)</f>
        <v>0</v>
      </c>
      <c r="CK2" s="84">
        <f>IFERROR(VLOOKUP(CF1,$B$16:$AJ$25,$P$13,FALSE),0)</f>
        <v>0</v>
      </c>
      <c r="CL2" s="85">
        <f>IFERROR(VLOOKUP(CF1,$B$16:$AJ$25,$Q$13,FALSE),0)</f>
        <v>0</v>
      </c>
      <c r="CM2" s="83">
        <f>IFERROR(VLOOKUP(CM1,$B$16:$AJ$25,$S$13,FALSE),0)</f>
        <v>0</v>
      </c>
      <c r="CN2" s="84">
        <f>IFERROR(VLOOKUP(CM1,$B$16:$AJ$25,$M$13,FALSE),0)</f>
        <v>0</v>
      </c>
      <c r="CO2" s="84">
        <f>IFERROR(VLOOKUP(CM1,$B$16:$AJ$25,$T$13,FALSE),0)</f>
        <v>0</v>
      </c>
      <c r="CP2" s="84">
        <f>IFERROR(VLOOKUP(CM1,$B$16:$AJ$25,$N$13,FALSE),0)</f>
        <v>0</v>
      </c>
      <c r="CQ2" s="84">
        <f>IFERROR(VLOOKUP(CM1,$B$16:$AJ$25,$O$13,FALSE),0)</f>
        <v>0</v>
      </c>
      <c r="CR2" s="84">
        <f>IFERROR(VLOOKUP(CM1,$B$16:$AJ$25,$P$13,FALSE),0)</f>
        <v>0</v>
      </c>
      <c r="CS2" s="85">
        <f>IFERROR(VLOOKUP(CM1,$B$16:$AJ$25,$Q$13,FALSE),0)</f>
        <v>0</v>
      </c>
      <c r="CT2" s="83">
        <f>IFERROR(VLOOKUP(CT1,$B$16:$AJ$25,$S$13,FALSE),0)</f>
        <v>0</v>
      </c>
      <c r="CU2" s="84">
        <f>IFERROR(VLOOKUP(CT1,$B$16:$AJ$25,$M$13,FALSE),0)</f>
        <v>0</v>
      </c>
      <c r="CV2" s="84">
        <f>IFERROR(VLOOKUP(CT1,$B$16:$AJ$25,$T$13,FALSE),0)</f>
        <v>0</v>
      </c>
      <c r="CW2" s="84">
        <f>IFERROR(VLOOKUP(CT1,$B$16:$AJ$25,$N$13,FALSE),0)</f>
        <v>0</v>
      </c>
      <c r="CX2" s="84">
        <f>IFERROR(VLOOKUP(CT1,$B$16:$AJ$25,$O$13,FALSE),0)</f>
        <v>0</v>
      </c>
      <c r="CY2" s="84">
        <f>IFERROR(VLOOKUP(CT1,$B$16:$AJ$25,$P$13,FALSE),0)</f>
        <v>0</v>
      </c>
      <c r="CZ2" s="85">
        <f>IFERROR(VLOOKUP(CT1,$B$16:$AJ$25,$Q$13,FALSE),0)</f>
        <v>0</v>
      </c>
      <c r="DA2" s="83">
        <f>IFERROR(VLOOKUP(DA1,$B$16:$AJ$25,$S$13,FALSE),0)</f>
        <v>0</v>
      </c>
      <c r="DB2" s="84">
        <f>IFERROR(VLOOKUP(DA1,$B$16:$AJ$25,$M$13,FALSE),0)</f>
        <v>0</v>
      </c>
      <c r="DC2" s="84">
        <f>IFERROR(VLOOKUP(DA1,$B$16:$AJ$25,$T$13,FALSE),0)</f>
        <v>0</v>
      </c>
      <c r="DD2" s="84">
        <f>IFERROR(VLOOKUP(DA1,$B$16:$AJ$25,$N$13,FALSE),0)</f>
        <v>0</v>
      </c>
      <c r="DE2" s="84">
        <f>IFERROR(VLOOKUP(DA1,$B$16:$AJ$25,$O$13,FALSE),0)</f>
        <v>0</v>
      </c>
      <c r="DF2" s="84">
        <f>IFERROR(VLOOKUP(DA1,$B$16:$AJ$25,$P$13,FALSE),0)</f>
        <v>0</v>
      </c>
      <c r="DG2" s="85">
        <f>IFERROR(VLOOKUP(DA1,$B$16:$AJ$25,$Q$13,FALSE),0)</f>
        <v>0</v>
      </c>
      <c r="DH2" s="83">
        <f>IFERROR(VLOOKUP(DH1,$B$16:$AJ$25,$S$13,FALSE),0)</f>
        <v>0</v>
      </c>
      <c r="DI2" s="84">
        <f>IFERROR(VLOOKUP(DH1,$B$16:$AJ$25,$M$13,FALSE),0)</f>
        <v>0</v>
      </c>
      <c r="DJ2" s="84">
        <f>IFERROR(VLOOKUP(DH1,$B$16:$AJ$25,$T$13,FALSE),0)</f>
        <v>0</v>
      </c>
      <c r="DK2" s="84">
        <f>IFERROR(VLOOKUP(DH1,$B$16:$AJ$25,$N$13,FALSE),0)</f>
        <v>0</v>
      </c>
      <c r="DL2" s="84">
        <f>IFERROR(VLOOKUP(DH1,$B$16:$AJ$25,$O$13,FALSE),0)</f>
        <v>0</v>
      </c>
      <c r="DM2" s="84">
        <f>IFERROR(VLOOKUP(DH1,$B$16:$AJ$25,$P$13,FALSE),0)</f>
        <v>0</v>
      </c>
      <c r="DN2" s="85">
        <f>IFERROR(VLOOKUP(DH1,$B$16:$AJ$25,$Q$13,FALSE),0)</f>
        <v>0</v>
      </c>
      <c r="DO2" s="83">
        <f>IFERROR(VLOOKUP(DO1,$B$16:$AJ$25,$S$13,FALSE),0)</f>
        <v>0</v>
      </c>
      <c r="DP2" s="84">
        <f>IFERROR(VLOOKUP(DO1,$B$16:$AJ$25,$M$13,FALSE),0)</f>
        <v>0</v>
      </c>
      <c r="DQ2" s="84">
        <f>IFERROR(VLOOKUP(DO1,$B$16:$AJ$25,$T$13,FALSE),0)</f>
        <v>0</v>
      </c>
      <c r="DR2" s="84">
        <f>IFERROR(VLOOKUP(DO1,$B$16:$AJ$25,$N$13,FALSE),0)</f>
        <v>0</v>
      </c>
      <c r="DS2" s="84">
        <f>IFERROR(VLOOKUP(DO1,$B$16:$AJ$25,$O$13,FALSE),0)</f>
        <v>0</v>
      </c>
      <c r="DT2" s="84">
        <f>IFERROR(VLOOKUP(DO1,$B$16:$AJ$25,$P$13,FALSE),0)</f>
        <v>0</v>
      </c>
      <c r="DU2" s="85">
        <f>IFERROR(VLOOKUP(DO1,$B$16:$AJ$25,$Q$13,FALSE),0)</f>
        <v>0</v>
      </c>
      <c r="DV2" s="83">
        <f>IFERROR(VLOOKUP(DV1,$B$16:$AJ$25,$S$13,FALSE),0)</f>
        <v>0</v>
      </c>
      <c r="DW2" s="84">
        <f>IFERROR(VLOOKUP(DV1,$B$16:$AJ$25,$M$13,FALSE),0)</f>
        <v>0</v>
      </c>
      <c r="DX2" s="84">
        <f>IFERROR(VLOOKUP(DV1,$B$16:$AJ$25,$T$13,FALSE),0)</f>
        <v>0</v>
      </c>
      <c r="DY2" s="84">
        <f>IFERROR(VLOOKUP(DV1,$B$16:$AJ$25,$N$13,FALSE),0)</f>
        <v>0</v>
      </c>
      <c r="DZ2" s="84">
        <f>IFERROR(VLOOKUP(DV1,$B$16:$AJ$25,$O$13,FALSE),0)</f>
        <v>0</v>
      </c>
      <c r="EA2" s="84">
        <f>IFERROR(VLOOKUP(DV1,$B$16:$AJ$25,$P$13,FALSE),0)</f>
        <v>0</v>
      </c>
      <c r="EB2" s="85">
        <f>IFERROR(VLOOKUP(DV1,$B$16:$AJ$25,$Q$13,FALSE),0)</f>
        <v>0</v>
      </c>
      <c r="EC2" s="83">
        <f>IFERROR(VLOOKUP(EC1,$B$16:$AJ$25,$S$13,FALSE),0)</f>
        <v>0</v>
      </c>
      <c r="ED2" s="84">
        <f>IFERROR(VLOOKUP(EC1,$B$16:$AJ$25,$M$13,FALSE),0)</f>
        <v>0</v>
      </c>
      <c r="EE2" s="84">
        <f>IFERROR(VLOOKUP(EC1,$B$16:$AJ$25,$T$13,FALSE),0)</f>
        <v>0</v>
      </c>
      <c r="EF2" s="84">
        <f>IFERROR(VLOOKUP(EC1,$B$16:$AJ$25,$N$13,FALSE),0)</f>
        <v>0</v>
      </c>
      <c r="EG2" s="84">
        <f>IFERROR(VLOOKUP(EC1,$B$16:$AJ$25,$O$13,FALSE),0)</f>
        <v>0</v>
      </c>
      <c r="EH2" s="84">
        <f>IFERROR(VLOOKUP(EC1,$B$16:$AJ$25,$P$13,FALSE),0)</f>
        <v>0</v>
      </c>
      <c r="EI2" s="85">
        <f>IFERROR(VLOOKUP(EC1,$B$16:$AJ$25,$Q$13,FALSE),0)</f>
        <v>0</v>
      </c>
      <c r="EJ2" s="83">
        <f>IFERROR(VLOOKUP(EJ1,$B$16:$AJ$25,$S$13,FALSE),0)</f>
        <v>0</v>
      </c>
      <c r="EK2" s="84">
        <f>IFERROR(VLOOKUP(EJ1,$B$16:$AJ$25,$M$13,FALSE),0)</f>
        <v>0</v>
      </c>
      <c r="EL2" s="84">
        <f>IFERROR(VLOOKUP(EJ1,$B$16:$AJ$25,$T$13,FALSE),0)</f>
        <v>0</v>
      </c>
      <c r="EM2" s="84">
        <f>IFERROR(VLOOKUP(EJ1,$B$16:$AJ$25,$N$13,FALSE),0)</f>
        <v>0</v>
      </c>
      <c r="EN2" s="84">
        <f>IFERROR(VLOOKUP(EJ1,$B$16:$AJ$25,$O$13,FALSE),0)</f>
        <v>0</v>
      </c>
      <c r="EO2" s="84">
        <f>IFERROR(VLOOKUP(EJ1,$B$16:$AJ$25,$P$13,FALSE),0)</f>
        <v>0</v>
      </c>
      <c r="EP2" s="85">
        <f>IFERROR(VLOOKUP(EJ1,$B$16:$AJ$25,$Q$13,FALSE),0)</f>
        <v>0</v>
      </c>
      <c r="EQ2" s="83">
        <f>IFERROR(VLOOKUP(EQ1,$B$16:$AJ$25,$S$13,FALSE),0)</f>
        <v>0</v>
      </c>
      <c r="ER2" s="84">
        <f>IFERROR(VLOOKUP(EQ1,$B$16:$AJ$25,$M$13,FALSE),0)</f>
        <v>0</v>
      </c>
      <c r="ES2" s="84">
        <f>IFERROR(VLOOKUP(EQ1,$B$16:$AJ$25,$T$13,FALSE),0)</f>
        <v>0</v>
      </c>
      <c r="ET2" s="84">
        <f>IFERROR(VLOOKUP(EQ1,$B$16:$AJ$25,$N$13,FALSE),0)</f>
        <v>0</v>
      </c>
      <c r="EU2" s="84">
        <f>IFERROR(VLOOKUP(EQ1,$B$16:$AJ$25,$O$13,FALSE),0)</f>
        <v>0</v>
      </c>
      <c r="EV2" s="84">
        <f>IFERROR(VLOOKUP(EQ1,$B$16:$AJ$25,$P$13,FALSE),0)</f>
        <v>0</v>
      </c>
      <c r="EW2" s="85">
        <f>IFERROR(VLOOKUP(EQ1,$B$16:$AJ$25,$Q$13,FALSE),0)</f>
        <v>0</v>
      </c>
      <c r="EX2" s="83">
        <f>IFERROR(VLOOKUP(EX1,$B$16:$AJ$25,$S$13,FALSE),0)</f>
        <v>0</v>
      </c>
      <c r="EY2" s="84">
        <f>IFERROR(VLOOKUP(EX1,$B$16:$AJ$25,$M$13,FALSE),0)</f>
        <v>0</v>
      </c>
      <c r="EZ2" s="84">
        <f>IFERROR(VLOOKUP(EX1,$B$16:$AJ$25,$T$13,FALSE),0)</f>
        <v>0</v>
      </c>
      <c r="FA2" s="84">
        <f>IFERROR(VLOOKUP(EX1,$B$16:$AJ$25,$N$13,FALSE),0)</f>
        <v>0</v>
      </c>
      <c r="FB2" s="84">
        <f>IFERROR(VLOOKUP(EX1,$B$16:$AJ$25,$O$13,FALSE),0)</f>
        <v>0</v>
      </c>
      <c r="FC2" s="84">
        <f>IFERROR(VLOOKUP(EX1,$B$16:$AJ$25,$P$13,FALSE),0)</f>
        <v>0</v>
      </c>
      <c r="FD2" s="85">
        <f>IFERROR(VLOOKUP(EX1,$B$16:$AJ$25,$Q$13,FALSE),0)</f>
        <v>0</v>
      </c>
      <c r="FE2" s="83">
        <f>IFERROR(VLOOKUP(FE1,$B$16:$AJ$25,$S$13,FALSE),0)</f>
        <v>0</v>
      </c>
      <c r="FF2" s="84">
        <f>IFERROR(VLOOKUP(FE1,$B$16:$AJ$25,$M$13,FALSE),0)</f>
        <v>0</v>
      </c>
      <c r="FG2" s="84">
        <f>IFERROR(VLOOKUP(FE1,$B$16:$AJ$25,$T$13,FALSE),0)</f>
        <v>0</v>
      </c>
      <c r="FH2" s="84">
        <f>IFERROR(VLOOKUP(FE1,$B$16:$AJ$25,$N$13,FALSE),0)</f>
        <v>0</v>
      </c>
      <c r="FI2" s="84">
        <f>IFERROR(VLOOKUP(FE1,$B$16:$AJ$25,$O$13,FALSE),0)</f>
        <v>0</v>
      </c>
      <c r="FJ2" s="84">
        <f>IFERROR(VLOOKUP(FE1,$B$16:$AJ$25,$P$13,FALSE),0)</f>
        <v>0</v>
      </c>
      <c r="FK2" s="85">
        <f>IFERROR(VLOOKUP(FE1,$B$16:$AJ$25,$Q$13,FALSE),0)</f>
        <v>0</v>
      </c>
      <c r="FL2" s="83">
        <f>IFERROR(VLOOKUP(FL1,$B$16:$AJ$25,$S$13,FALSE),0)</f>
        <v>0</v>
      </c>
      <c r="FM2" s="84">
        <f>IFERROR(VLOOKUP(FL1,$B$16:$AJ$25,$M$13,FALSE),0)</f>
        <v>0</v>
      </c>
      <c r="FN2" s="84">
        <f>IFERROR(VLOOKUP(FL1,$B$16:$AJ$25,$T$13,FALSE),0)</f>
        <v>0</v>
      </c>
      <c r="FO2" s="84">
        <f>IFERROR(VLOOKUP(FL1,$B$16:$AJ$25,$N$13,FALSE),0)</f>
        <v>0</v>
      </c>
      <c r="FP2" s="84">
        <f>IFERROR(VLOOKUP(FL1,$B$16:$AJ$25,$O$13,FALSE),0)</f>
        <v>0</v>
      </c>
      <c r="FQ2" s="84">
        <f>IFERROR(VLOOKUP(FL1,$B$16:$AJ$25,$P$13,FALSE),0)</f>
        <v>0</v>
      </c>
      <c r="FR2" s="85">
        <f>IFERROR(VLOOKUP(FL1,$B$16:$AJ$25,$Q$13,FALSE),0)</f>
        <v>0</v>
      </c>
      <c r="FS2" s="83">
        <f>IFERROR(VLOOKUP(FS1,$B$16:$AJ$25,$S$13,FALSE),0)</f>
        <v>0</v>
      </c>
      <c r="FT2" s="84">
        <f>IFERROR(VLOOKUP(FS1,$B$16:$AJ$25,$M$13,FALSE),0)</f>
        <v>0</v>
      </c>
      <c r="FU2" s="84">
        <f>IFERROR(VLOOKUP(FS1,$B$16:$AJ$25,$T$13,FALSE),0)</f>
        <v>0</v>
      </c>
      <c r="FV2" s="84">
        <f>IFERROR(VLOOKUP(FS1,$B$16:$AJ$25,$N$13,FALSE),0)</f>
        <v>0</v>
      </c>
      <c r="FW2" s="84">
        <f>IFERROR(VLOOKUP(FS1,$B$16:$AJ$25,$O$13,FALSE),0)</f>
        <v>0</v>
      </c>
      <c r="FX2" s="84">
        <f>IFERROR(VLOOKUP(FS1,$B$16:$AJ$25,$P$13,FALSE),0)</f>
        <v>0</v>
      </c>
      <c r="FY2" s="85">
        <f>IFERROR(VLOOKUP(FS1,$B$16:$AJ$25,$Q$13,FALSE),0)</f>
        <v>0</v>
      </c>
      <c r="FZ2" s="83">
        <f>IFERROR(VLOOKUP(FZ1,$B$16:$AJ$25,$S$13,FALSE),0)</f>
        <v>0</v>
      </c>
      <c r="GA2" s="84">
        <f>IFERROR(VLOOKUP(FZ1,$B$16:$AJ$25,$M$13,FALSE),0)</f>
        <v>0</v>
      </c>
      <c r="GB2" s="84">
        <f>IFERROR(VLOOKUP(FZ1,$B$16:$AJ$25,$T$13,FALSE),0)</f>
        <v>0</v>
      </c>
      <c r="GC2" s="84">
        <f>IFERROR(VLOOKUP(FZ1,$B$16:$AJ$25,$N$13,FALSE),0)</f>
        <v>0</v>
      </c>
      <c r="GD2" s="84">
        <f>IFERROR(VLOOKUP(FZ1,$B$16:$AJ$25,$O$13,FALSE),0)</f>
        <v>0</v>
      </c>
      <c r="GE2" s="84">
        <f>IFERROR(VLOOKUP(FZ1,$B$16:$AJ$25,$P$13,FALSE),0)</f>
        <v>0</v>
      </c>
      <c r="GF2" s="85">
        <f>IFERROR(VLOOKUP(FZ1,$B$16:$AJ$25,$Q$13,FALSE),0)</f>
        <v>0</v>
      </c>
      <c r="GG2" s="83">
        <f>IFERROR(VLOOKUP(GG1,$B$16:$AJ$25,$S$13,FALSE),0)</f>
        <v>0</v>
      </c>
      <c r="GH2" s="84">
        <f>IFERROR(VLOOKUP(GG1,$B$16:$AJ$25,$M$13,FALSE),0)</f>
        <v>0</v>
      </c>
      <c r="GI2" s="84">
        <f>IFERROR(VLOOKUP(GG1,$B$16:$AJ$25,$T$13,FALSE),0)</f>
        <v>0</v>
      </c>
      <c r="GJ2" s="84">
        <f>IFERROR(VLOOKUP(GG1,$B$16:$AJ$25,$N$13,FALSE),0)</f>
        <v>0</v>
      </c>
      <c r="GK2" s="84">
        <f>IFERROR(VLOOKUP(GG1,$B$16:$AJ$25,$O$13,FALSE),0)</f>
        <v>0</v>
      </c>
      <c r="GL2" s="84">
        <f>IFERROR(VLOOKUP(GG1,$B$16:$AJ$25,$P$13,FALSE),0)</f>
        <v>0</v>
      </c>
      <c r="GM2" s="85">
        <f>IFERROR(VLOOKUP(GG1,$B$16:$AJ$25,$Q$13,FALSE),0)</f>
        <v>0</v>
      </c>
      <c r="GN2" s="83">
        <f>IFERROR(VLOOKUP(GN1,$B$16:$AJ$25,$S$13,FALSE),0)</f>
        <v>0</v>
      </c>
      <c r="GO2" s="84">
        <f>IFERROR(VLOOKUP(GN1,$B$16:$AJ$25,$M$13,FALSE),0)</f>
        <v>0</v>
      </c>
      <c r="GP2" s="84">
        <f>IFERROR(VLOOKUP(GN1,$B$16:$AJ$25,$T$13,FALSE),0)</f>
        <v>0</v>
      </c>
      <c r="GQ2" s="84">
        <f>IFERROR(VLOOKUP(GN1,$B$16:$AJ$25,$N$13,FALSE),0)</f>
        <v>0</v>
      </c>
      <c r="GR2" s="84">
        <f>IFERROR(VLOOKUP(GN1,$B$16:$AJ$25,$O$13,FALSE),0)</f>
        <v>0</v>
      </c>
      <c r="GS2" s="84">
        <f>IFERROR(VLOOKUP(GN1,$B$16:$AJ$25,$P$13,FALSE),0)</f>
        <v>0</v>
      </c>
      <c r="GT2" s="85">
        <f>IFERROR(VLOOKUP(GN1,$B$16:$AJ$25,$Q$13,FALSE),0)</f>
        <v>0</v>
      </c>
      <c r="GU2" s="83">
        <f>IFERROR(VLOOKUP(GU1,$B$16:$AJ$25,$S$13,FALSE),0)</f>
        <v>0</v>
      </c>
      <c r="GV2" s="84">
        <f>IFERROR(VLOOKUP(GU1,$B$16:$AJ$25,$M$13,FALSE),0)</f>
        <v>0</v>
      </c>
      <c r="GW2" s="84">
        <f>IFERROR(VLOOKUP(GU1,$B$16:$AJ$25,$T$13,FALSE),0)</f>
        <v>0</v>
      </c>
      <c r="GX2" s="84">
        <f>IFERROR(VLOOKUP(GU1,$B$16:$AJ$25,$N$13,FALSE),0)</f>
        <v>0</v>
      </c>
      <c r="GY2" s="84">
        <f>IFERROR(VLOOKUP(GU1,$B$16:$AJ$25,$O$13,FALSE),0)</f>
        <v>0</v>
      </c>
      <c r="GZ2" s="84">
        <f>IFERROR(VLOOKUP(GU1,$B$16:$AJ$25,$P$13,FALSE),0)</f>
        <v>0</v>
      </c>
      <c r="HA2" s="85">
        <f>IFERROR(VLOOKUP(GU1,$B$16:$AJ$25,$Q$13,FALSE),0)</f>
        <v>0</v>
      </c>
      <c r="HB2" s="83">
        <f>IFERROR(VLOOKUP(HB1,$B$16:$AJ$25,$S$13,FALSE),0)</f>
        <v>0</v>
      </c>
      <c r="HC2" s="84">
        <f>IFERROR(VLOOKUP(HB1,$B$16:$AJ$25,$M$13,FALSE),0)</f>
        <v>0</v>
      </c>
      <c r="HD2" s="84">
        <f>IFERROR(VLOOKUP(HB1,$B$16:$AJ$25,$T$13,FALSE),0)</f>
        <v>0</v>
      </c>
      <c r="HE2" s="84">
        <f>IFERROR(VLOOKUP(HB1,$B$16:$AJ$25,$N$13,FALSE),0)</f>
        <v>0</v>
      </c>
      <c r="HF2" s="84">
        <f>IFERROR(VLOOKUP(HB1,$B$16:$AJ$25,$O$13,FALSE),0)</f>
        <v>0</v>
      </c>
      <c r="HG2" s="84">
        <f>IFERROR(VLOOKUP(HB1,$B$16:$AJ$25,$P$13,FALSE),0)</f>
        <v>0</v>
      </c>
      <c r="HH2" s="85">
        <f>IFERROR(VLOOKUP(HB1,$B$16:$AJ$25,$Q$13,FALSE),0)</f>
        <v>0</v>
      </c>
      <c r="HI2" s="83">
        <f>IFERROR(VLOOKUP(HI1,$B$16:$AJ$25,$S$13,FALSE),0)</f>
        <v>0</v>
      </c>
      <c r="HJ2" s="84">
        <f>IFERROR(VLOOKUP(HI1,$B$16:$AJ$25,$M$13,FALSE),0)</f>
        <v>0</v>
      </c>
      <c r="HK2" s="84">
        <f>IFERROR(VLOOKUP(HI1,$B$16:$AJ$25,$T$13,FALSE),0)</f>
        <v>0</v>
      </c>
      <c r="HL2" s="84">
        <f>IFERROR(VLOOKUP(HI1,$B$16:$AJ$25,$N$13,FALSE),0)</f>
        <v>0</v>
      </c>
      <c r="HM2" s="84">
        <f>IFERROR(VLOOKUP(HI1,$B$16:$AJ$25,$O$13,FALSE),0)</f>
        <v>0</v>
      </c>
      <c r="HN2" s="84">
        <f>IFERROR(VLOOKUP(HI1,$B$16:$AJ$25,$P$13,FALSE),0)</f>
        <v>0</v>
      </c>
      <c r="HO2" s="85">
        <f>IFERROR(VLOOKUP(HI1,$B$16:$AJ$25,$Q$13,FALSE),0)</f>
        <v>0</v>
      </c>
      <c r="HP2" s="80"/>
      <c r="HQ2" s="80"/>
    </row>
    <row r="3" spans="1:225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K3" s="1">
        <v>1</v>
      </c>
      <c r="AL3" s="1">
        <f>AK3+1</f>
        <v>2</v>
      </c>
      <c r="AM3" s="1">
        <f t="shared" ref="AM3:CX3" si="0">AL3+1</f>
        <v>3</v>
      </c>
      <c r="AN3" s="1">
        <f t="shared" si="0"/>
        <v>4</v>
      </c>
      <c r="AO3" s="1">
        <f t="shared" si="0"/>
        <v>5</v>
      </c>
      <c r="AP3" s="86">
        <f t="shared" si="0"/>
        <v>6</v>
      </c>
      <c r="AQ3" s="1">
        <f t="shared" si="0"/>
        <v>7</v>
      </c>
      <c r="AR3" s="1">
        <f t="shared" si="0"/>
        <v>8</v>
      </c>
      <c r="AS3" s="1">
        <f t="shared" si="0"/>
        <v>9</v>
      </c>
      <c r="AT3" s="1">
        <f t="shared" si="0"/>
        <v>10</v>
      </c>
      <c r="AU3" s="1">
        <f t="shared" si="0"/>
        <v>11</v>
      </c>
      <c r="AV3" s="87">
        <f t="shared" si="0"/>
        <v>12</v>
      </c>
      <c r="AW3" s="86">
        <f t="shared" si="0"/>
        <v>13</v>
      </c>
      <c r="AX3" s="1">
        <f t="shared" si="0"/>
        <v>14</v>
      </c>
      <c r="AY3" s="1">
        <f t="shared" si="0"/>
        <v>15</v>
      </c>
      <c r="AZ3" s="1">
        <f t="shared" si="0"/>
        <v>16</v>
      </c>
      <c r="BA3" s="1">
        <f t="shared" si="0"/>
        <v>17</v>
      </c>
      <c r="BB3" s="1">
        <f t="shared" si="0"/>
        <v>18</v>
      </c>
      <c r="BC3" s="87">
        <f t="shared" si="0"/>
        <v>19</v>
      </c>
      <c r="BD3" s="86">
        <f t="shared" si="0"/>
        <v>20</v>
      </c>
      <c r="BE3" s="1">
        <f t="shared" si="0"/>
        <v>21</v>
      </c>
      <c r="BF3" s="1">
        <f t="shared" si="0"/>
        <v>22</v>
      </c>
      <c r="BG3" s="1">
        <f t="shared" si="0"/>
        <v>23</v>
      </c>
      <c r="BH3" s="1">
        <f t="shared" si="0"/>
        <v>24</v>
      </c>
      <c r="BI3" s="1">
        <f t="shared" si="0"/>
        <v>25</v>
      </c>
      <c r="BJ3" s="87">
        <f t="shared" si="0"/>
        <v>26</v>
      </c>
      <c r="BK3" s="86">
        <f t="shared" si="0"/>
        <v>27</v>
      </c>
      <c r="BL3" s="1">
        <f t="shared" si="0"/>
        <v>28</v>
      </c>
      <c r="BM3" s="1">
        <f t="shared" si="0"/>
        <v>29</v>
      </c>
      <c r="BN3" s="1">
        <f t="shared" si="0"/>
        <v>30</v>
      </c>
      <c r="BO3" s="1">
        <f t="shared" si="0"/>
        <v>31</v>
      </c>
      <c r="BP3" s="1">
        <f t="shared" si="0"/>
        <v>32</v>
      </c>
      <c r="BQ3" s="87">
        <f t="shared" si="0"/>
        <v>33</v>
      </c>
      <c r="BR3" s="86">
        <f t="shared" si="0"/>
        <v>34</v>
      </c>
      <c r="BS3" s="1">
        <f t="shared" si="0"/>
        <v>35</v>
      </c>
      <c r="BT3" s="1">
        <f t="shared" si="0"/>
        <v>36</v>
      </c>
      <c r="BU3" s="1">
        <f t="shared" si="0"/>
        <v>37</v>
      </c>
      <c r="BV3" s="1">
        <f t="shared" si="0"/>
        <v>38</v>
      </c>
      <c r="BW3" s="1">
        <f t="shared" si="0"/>
        <v>39</v>
      </c>
      <c r="BX3" s="87">
        <f t="shared" si="0"/>
        <v>40</v>
      </c>
      <c r="BY3" s="86">
        <f t="shared" si="0"/>
        <v>41</v>
      </c>
      <c r="BZ3" s="1">
        <f t="shared" si="0"/>
        <v>42</v>
      </c>
      <c r="CA3" s="1">
        <f t="shared" si="0"/>
        <v>43</v>
      </c>
      <c r="CB3" s="1">
        <f t="shared" si="0"/>
        <v>44</v>
      </c>
      <c r="CC3" s="1">
        <f t="shared" si="0"/>
        <v>45</v>
      </c>
      <c r="CD3" s="1">
        <f t="shared" si="0"/>
        <v>46</v>
      </c>
      <c r="CE3" s="87">
        <f t="shared" si="0"/>
        <v>47</v>
      </c>
      <c r="CF3" s="86">
        <f t="shared" si="0"/>
        <v>48</v>
      </c>
      <c r="CG3" s="1">
        <f t="shared" si="0"/>
        <v>49</v>
      </c>
      <c r="CH3" s="1">
        <f t="shared" si="0"/>
        <v>50</v>
      </c>
      <c r="CI3" s="1">
        <f t="shared" si="0"/>
        <v>51</v>
      </c>
      <c r="CJ3" s="1">
        <f t="shared" si="0"/>
        <v>52</v>
      </c>
      <c r="CK3" s="1">
        <f t="shared" si="0"/>
        <v>53</v>
      </c>
      <c r="CL3" s="87">
        <f t="shared" si="0"/>
        <v>54</v>
      </c>
      <c r="CM3" s="86">
        <f t="shared" si="0"/>
        <v>55</v>
      </c>
      <c r="CN3" s="1">
        <f t="shared" si="0"/>
        <v>56</v>
      </c>
      <c r="CO3" s="1">
        <f t="shared" si="0"/>
        <v>57</v>
      </c>
      <c r="CP3" s="1">
        <f t="shared" si="0"/>
        <v>58</v>
      </c>
      <c r="CQ3" s="1">
        <f t="shared" si="0"/>
        <v>59</v>
      </c>
      <c r="CR3" s="1">
        <f t="shared" si="0"/>
        <v>60</v>
      </c>
      <c r="CS3" s="87">
        <f t="shared" si="0"/>
        <v>61</v>
      </c>
      <c r="CT3" s="86">
        <f t="shared" si="0"/>
        <v>62</v>
      </c>
      <c r="CU3" s="1">
        <f t="shared" si="0"/>
        <v>63</v>
      </c>
      <c r="CV3" s="1">
        <f t="shared" si="0"/>
        <v>64</v>
      </c>
      <c r="CW3" s="1">
        <f t="shared" si="0"/>
        <v>65</v>
      </c>
      <c r="CX3" s="1">
        <f t="shared" si="0"/>
        <v>66</v>
      </c>
      <c r="CY3" s="1">
        <f t="shared" ref="CY3:FJ3" si="1">CX3+1</f>
        <v>67</v>
      </c>
      <c r="CZ3" s="87">
        <f t="shared" si="1"/>
        <v>68</v>
      </c>
      <c r="DA3" s="86">
        <f t="shared" si="1"/>
        <v>69</v>
      </c>
      <c r="DB3" s="1">
        <f t="shared" si="1"/>
        <v>70</v>
      </c>
      <c r="DC3" s="1">
        <f t="shared" si="1"/>
        <v>71</v>
      </c>
      <c r="DD3" s="1">
        <f t="shared" si="1"/>
        <v>72</v>
      </c>
      <c r="DE3" s="1">
        <f t="shared" si="1"/>
        <v>73</v>
      </c>
      <c r="DF3" s="1">
        <f t="shared" si="1"/>
        <v>74</v>
      </c>
      <c r="DG3" s="87">
        <f t="shared" si="1"/>
        <v>75</v>
      </c>
      <c r="DH3" s="86">
        <f t="shared" si="1"/>
        <v>76</v>
      </c>
      <c r="DI3" s="1">
        <f t="shared" si="1"/>
        <v>77</v>
      </c>
      <c r="DJ3" s="1">
        <f t="shared" si="1"/>
        <v>78</v>
      </c>
      <c r="DK3" s="1">
        <f t="shared" si="1"/>
        <v>79</v>
      </c>
      <c r="DL3" s="1">
        <f t="shared" si="1"/>
        <v>80</v>
      </c>
      <c r="DM3" s="1">
        <f t="shared" si="1"/>
        <v>81</v>
      </c>
      <c r="DN3" s="87">
        <f t="shared" si="1"/>
        <v>82</v>
      </c>
      <c r="DO3" s="86">
        <f t="shared" si="1"/>
        <v>83</v>
      </c>
      <c r="DP3" s="1">
        <f t="shared" si="1"/>
        <v>84</v>
      </c>
      <c r="DQ3" s="1">
        <f t="shared" si="1"/>
        <v>85</v>
      </c>
      <c r="DR3" s="1">
        <f t="shared" si="1"/>
        <v>86</v>
      </c>
      <c r="DS3" s="1">
        <f t="shared" si="1"/>
        <v>87</v>
      </c>
      <c r="DT3" s="1">
        <f t="shared" si="1"/>
        <v>88</v>
      </c>
      <c r="DU3" s="87">
        <f t="shared" si="1"/>
        <v>89</v>
      </c>
      <c r="DV3" s="86">
        <f t="shared" si="1"/>
        <v>90</v>
      </c>
      <c r="DW3" s="1">
        <f t="shared" si="1"/>
        <v>91</v>
      </c>
      <c r="DX3" s="1">
        <f t="shared" si="1"/>
        <v>92</v>
      </c>
      <c r="DY3" s="1">
        <f t="shared" si="1"/>
        <v>93</v>
      </c>
      <c r="DZ3" s="1">
        <f t="shared" si="1"/>
        <v>94</v>
      </c>
      <c r="EA3" s="1">
        <f t="shared" si="1"/>
        <v>95</v>
      </c>
      <c r="EB3" s="87">
        <f t="shared" si="1"/>
        <v>96</v>
      </c>
      <c r="EC3" s="86">
        <f t="shared" si="1"/>
        <v>97</v>
      </c>
      <c r="ED3" s="1">
        <f t="shared" si="1"/>
        <v>98</v>
      </c>
      <c r="EE3" s="1">
        <f t="shared" si="1"/>
        <v>99</v>
      </c>
      <c r="EF3" s="1">
        <f t="shared" si="1"/>
        <v>100</v>
      </c>
      <c r="EG3" s="1">
        <f t="shared" si="1"/>
        <v>101</v>
      </c>
      <c r="EH3" s="1">
        <f t="shared" si="1"/>
        <v>102</v>
      </c>
      <c r="EI3" s="87">
        <f t="shared" si="1"/>
        <v>103</v>
      </c>
      <c r="EJ3" s="86">
        <f t="shared" si="1"/>
        <v>104</v>
      </c>
      <c r="EK3" s="1">
        <f t="shared" si="1"/>
        <v>105</v>
      </c>
      <c r="EL3" s="1">
        <f t="shared" si="1"/>
        <v>106</v>
      </c>
      <c r="EM3" s="1">
        <f t="shared" si="1"/>
        <v>107</v>
      </c>
      <c r="EN3" s="1">
        <f t="shared" si="1"/>
        <v>108</v>
      </c>
      <c r="EO3" s="1">
        <f t="shared" si="1"/>
        <v>109</v>
      </c>
      <c r="EP3" s="87">
        <f t="shared" si="1"/>
        <v>110</v>
      </c>
      <c r="EQ3" s="86">
        <f t="shared" si="1"/>
        <v>111</v>
      </c>
      <c r="ER3" s="1">
        <f t="shared" si="1"/>
        <v>112</v>
      </c>
      <c r="ES3" s="1">
        <f t="shared" si="1"/>
        <v>113</v>
      </c>
      <c r="ET3" s="1">
        <f t="shared" si="1"/>
        <v>114</v>
      </c>
      <c r="EU3" s="1">
        <f t="shared" si="1"/>
        <v>115</v>
      </c>
      <c r="EV3" s="1">
        <f t="shared" si="1"/>
        <v>116</v>
      </c>
      <c r="EW3" s="87">
        <f t="shared" si="1"/>
        <v>117</v>
      </c>
      <c r="EX3" s="86">
        <f t="shared" si="1"/>
        <v>118</v>
      </c>
      <c r="EY3" s="1">
        <f t="shared" si="1"/>
        <v>119</v>
      </c>
      <c r="EZ3" s="1">
        <f t="shared" si="1"/>
        <v>120</v>
      </c>
      <c r="FA3" s="1">
        <f t="shared" si="1"/>
        <v>121</v>
      </c>
      <c r="FB3" s="1">
        <f t="shared" si="1"/>
        <v>122</v>
      </c>
      <c r="FC3" s="1">
        <f t="shared" si="1"/>
        <v>123</v>
      </c>
      <c r="FD3" s="87">
        <f t="shared" si="1"/>
        <v>124</v>
      </c>
      <c r="FE3" s="86">
        <f t="shared" si="1"/>
        <v>125</v>
      </c>
      <c r="FF3" s="1">
        <f t="shared" si="1"/>
        <v>126</v>
      </c>
      <c r="FG3" s="1">
        <f t="shared" si="1"/>
        <v>127</v>
      </c>
      <c r="FH3" s="1">
        <f t="shared" si="1"/>
        <v>128</v>
      </c>
      <c r="FI3" s="1">
        <f t="shared" si="1"/>
        <v>129</v>
      </c>
      <c r="FJ3" s="1">
        <f t="shared" si="1"/>
        <v>130</v>
      </c>
      <c r="FK3" s="87">
        <f t="shared" ref="FK3:HO3" si="2">FJ3+1</f>
        <v>131</v>
      </c>
      <c r="FL3" s="86">
        <f t="shared" si="2"/>
        <v>132</v>
      </c>
      <c r="FM3" s="1">
        <f t="shared" si="2"/>
        <v>133</v>
      </c>
      <c r="FN3" s="1">
        <f t="shared" si="2"/>
        <v>134</v>
      </c>
      <c r="FO3" s="1">
        <f t="shared" si="2"/>
        <v>135</v>
      </c>
      <c r="FP3" s="1">
        <f t="shared" si="2"/>
        <v>136</v>
      </c>
      <c r="FQ3" s="1">
        <f t="shared" si="2"/>
        <v>137</v>
      </c>
      <c r="FR3" s="87">
        <f t="shared" si="2"/>
        <v>138</v>
      </c>
      <c r="FS3" s="86">
        <f t="shared" si="2"/>
        <v>139</v>
      </c>
      <c r="FT3" s="1">
        <f t="shared" si="2"/>
        <v>140</v>
      </c>
      <c r="FU3" s="1">
        <f t="shared" si="2"/>
        <v>141</v>
      </c>
      <c r="FV3" s="1">
        <f t="shared" si="2"/>
        <v>142</v>
      </c>
      <c r="FW3" s="1">
        <f t="shared" si="2"/>
        <v>143</v>
      </c>
      <c r="FX3" s="1">
        <f t="shared" si="2"/>
        <v>144</v>
      </c>
      <c r="FY3" s="87">
        <f t="shared" si="2"/>
        <v>145</v>
      </c>
      <c r="FZ3" s="86">
        <f t="shared" si="2"/>
        <v>146</v>
      </c>
      <c r="GA3" s="1">
        <f t="shared" si="2"/>
        <v>147</v>
      </c>
      <c r="GB3" s="1">
        <f t="shared" si="2"/>
        <v>148</v>
      </c>
      <c r="GC3" s="1">
        <f t="shared" si="2"/>
        <v>149</v>
      </c>
      <c r="GD3" s="1">
        <f t="shared" si="2"/>
        <v>150</v>
      </c>
      <c r="GE3" s="1">
        <f t="shared" si="2"/>
        <v>151</v>
      </c>
      <c r="GF3" s="87">
        <f t="shared" si="2"/>
        <v>152</v>
      </c>
      <c r="GG3" s="86">
        <f t="shared" si="2"/>
        <v>153</v>
      </c>
      <c r="GH3" s="1">
        <f t="shared" si="2"/>
        <v>154</v>
      </c>
      <c r="GI3" s="1">
        <f t="shared" si="2"/>
        <v>155</v>
      </c>
      <c r="GJ3" s="1">
        <f t="shared" si="2"/>
        <v>156</v>
      </c>
      <c r="GK3" s="1">
        <f t="shared" si="2"/>
        <v>157</v>
      </c>
      <c r="GL3" s="1">
        <f t="shared" si="2"/>
        <v>158</v>
      </c>
      <c r="GM3" s="87">
        <f t="shared" si="2"/>
        <v>159</v>
      </c>
      <c r="GN3" s="86">
        <f t="shared" si="2"/>
        <v>160</v>
      </c>
      <c r="GO3" s="1">
        <f t="shared" si="2"/>
        <v>161</v>
      </c>
      <c r="GP3" s="1">
        <f t="shared" si="2"/>
        <v>162</v>
      </c>
      <c r="GQ3" s="1">
        <f t="shared" si="2"/>
        <v>163</v>
      </c>
      <c r="GR3" s="1">
        <f t="shared" si="2"/>
        <v>164</v>
      </c>
      <c r="GS3" s="1">
        <f t="shared" si="2"/>
        <v>165</v>
      </c>
      <c r="GT3" s="87">
        <f t="shared" si="2"/>
        <v>166</v>
      </c>
      <c r="GU3" s="86">
        <f t="shared" si="2"/>
        <v>167</v>
      </c>
      <c r="GV3" s="1">
        <f t="shared" si="2"/>
        <v>168</v>
      </c>
      <c r="GW3" s="1">
        <f t="shared" si="2"/>
        <v>169</v>
      </c>
      <c r="GX3" s="1">
        <f t="shared" si="2"/>
        <v>170</v>
      </c>
      <c r="GY3" s="1">
        <f t="shared" si="2"/>
        <v>171</v>
      </c>
      <c r="GZ3" s="1">
        <f t="shared" si="2"/>
        <v>172</v>
      </c>
      <c r="HA3" s="87">
        <f t="shared" si="2"/>
        <v>173</v>
      </c>
      <c r="HB3" s="86">
        <f t="shared" si="2"/>
        <v>174</v>
      </c>
      <c r="HC3" s="1">
        <f t="shared" si="2"/>
        <v>175</v>
      </c>
      <c r="HD3" s="1">
        <f t="shared" si="2"/>
        <v>176</v>
      </c>
      <c r="HE3" s="1">
        <f t="shared" si="2"/>
        <v>177</v>
      </c>
      <c r="HF3" s="1">
        <f t="shared" si="2"/>
        <v>178</v>
      </c>
      <c r="HG3" s="1">
        <f t="shared" si="2"/>
        <v>179</v>
      </c>
      <c r="HH3" s="87">
        <f t="shared" si="2"/>
        <v>180</v>
      </c>
      <c r="HI3" s="86">
        <f t="shared" si="2"/>
        <v>181</v>
      </c>
      <c r="HJ3" s="1">
        <f t="shared" si="2"/>
        <v>182</v>
      </c>
      <c r="HK3" s="1">
        <f t="shared" si="2"/>
        <v>183</v>
      </c>
      <c r="HL3" s="1">
        <f t="shared" si="2"/>
        <v>184</v>
      </c>
      <c r="HM3" s="1">
        <f t="shared" si="2"/>
        <v>185</v>
      </c>
      <c r="HN3" s="1">
        <f t="shared" si="2"/>
        <v>186</v>
      </c>
      <c r="HO3" s="87">
        <f t="shared" si="2"/>
        <v>187</v>
      </c>
    </row>
    <row r="4" spans="1:225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K4" s="80"/>
      <c r="AP4" s="371" t="s">
        <v>189</v>
      </c>
      <c r="AQ4" s="373" t="s">
        <v>191</v>
      </c>
      <c r="AR4" s="373" t="s">
        <v>192</v>
      </c>
      <c r="AS4" s="373" t="s">
        <v>193</v>
      </c>
      <c r="AT4" s="373" t="s">
        <v>194</v>
      </c>
      <c r="AU4" s="373" t="s">
        <v>13</v>
      </c>
      <c r="AV4" s="387" t="s">
        <v>14</v>
      </c>
      <c r="AW4" s="371" t="s">
        <v>189</v>
      </c>
      <c r="AX4" s="373" t="s">
        <v>191</v>
      </c>
      <c r="AY4" s="373" t="s">
        <v>192</v>
      </c>
      <c r="AZ4" s="373" t="s">
        <v>193</v>
      </c>
      <c r="BA4" s="373" t="s">
        <v>194</v>
      </c>
      <c r="BB4" s="373" t="s">
        <v>13</v>
      </c>
      <c r="BC4" s="387" t="s">
        <v>14</v>
      </c>
      <c r="BD4" s="371" t="s">
        <v>189</v>
      </c>
      <c r="BE4" s="373" t="s">
        <v>191</v>
      </c>
      <c r="BF4" s="373" t="s">
        <v>192</v>
      </c>
      <c r="BG4" s="373" t="s">
        <v>193</v>
      </c>
      <c r="BH4" s="373" t="s">
        <v>194</v>
      </c>
      <c r="BI4" s="373" t="s">
        <v>13</v>
      </c>
      <c r="BJ4" s="387" t="s">
        <v>14</v>
      </c>
      <c r="BK4" s="371" t="s">
        <v>189</v>
      </c>
      <c r="BL4" s="373" t="s">
        <v>191</v>
      </c>
      <c r="BM4" s="373" t="s">
        <v>192</v>
      </c>
      <c r="BN4" s="373" t="s">
        <v>193</v>
      </c>
      <c r="BO4" s="373" t="s">
        <v>194</v>
      </c>
      <c r="BP4" s="373" t="s">
        <v>13</v>
      </c>
      <c r="BQ4" s="387" t="s">
        <v>14</v>
      </c>
      <c r="BR4" s="371" t="s">
        <v>189</v>
      </c>
      <c r="BS4" s="373" t="s">
        <v>191</v>
      </c>
      <c r="BT4" s="373" t="s">
        <v>192</v>
      </c>
      <c r="BU4" s="373" t="s">
        <v>193</v>
      </c>
      <c r="BV4" s="373" t="s">
        <v>194</v>
      </c>
      <c r="BW4" s="373" t="s">
        <v>13</v>
      </c>
      <c r="BX4" s="387" t="s">
        <v>14</v>
      </c>
      <c r="BY4" s="371" t="s">
        <v>189</v>
      </c>
      <c r="BZ4" s="373" t="s">
        <v>191</v>
      </c>
      <c r="CA4" s="373" t="s">
        <v>192</v>
      </c>
      <c r="CB4" s="373" t="s">
        <v>193</v>
      </c>
      <c r="CC4" s="373" t="s">
        <v>194</v>
      </c>
      <c r="CD4" s="373" t="s">
        <v>13</v>
      </c>
      <c r="CE4" s="387" t="s">
        <v>14</v>
      </c>
      <c r="CF4" s="371" t="s">
        <v>189</v>
      </c>
      <c r="CG4" s="373" t="s">
        <v>191</v>
      </c>
      <c r="CH4" s="373" t="s">
        <v>192</v>
      </c>
      <c r="CI4" s="373" t="s">
        <v>193</v>
      </c>
      <c r="CJ4" s="373" t="s">
        <v>194</v>
      </c>
      <c r="CK4" s="373" t="s">
        <v>13</v>
      </c>
      <c r="CL4" s="387" t="s">
        <v>14</v>
      </c>
      <c r="CM4" s="371" t="s">
        <v>189</v>
      </c>
      <c r="CN4" s="373" t="s">
        <v>191</v>
      </c>
      <c r="CO4" s="373" t="s">
        <v>192</v>
      </c>
      <c r="CP4" s="373" t="s">
        <v>193</v>
      </c>
      <c r="CQ4" s="373" t="s">
        <v>194</v>
      </c>
      <c r="CR4" s="373" t="s">
        <v>13</v>
      </c>
      <c r="CS4" s="387" t="s">
        <v>14</v>
      </c>
      <c r="CT4" s="371" t="s">
        <v>189</v>
      </c>
      <c r="CU4" s="373" t="s">
        <v>191</v>
      </c>
      <c r="CV4" s="373" t="s">
        <v>192</v>
      </c>
      <c r="CW4" s="373" t="s">
        <v>193</v>
      </c>
      <c r="CX4" s="373" t="s">
        <v>194</v>
      </c>
      <c r="CY4" s="373" t="s">
        <v>13</v>
      </c>
      <c r="CZ4" s="387" t="s">
        <v>14</v>
      </c>
      <c r="DA4" s="371" t="s">
        <v>189</v>
      </c>
      <c r="DB4" s="373" t="s">
        <v>191</v>
      </c>
      <c r="DC4" s="373" t="s">
        <v>192</v>
      </c>
      <c r="DD4" s="373" t="s">
        <v>193</v>
      </c>
      <c r="DE4" s="373" t="s">
        <v>194</v>
      </c>
      <c r="DF4" s="373" t="s">
        <v>13</v>
      </c>
      <c r="DG4" s="387" t="s">
        <v>14</v>
      </c>
      <c r="DH4" s="371" t="s">
        <v>189</v>
      </c>
      <c r="DI4" s="373" t="s">
        <v>191</v>
      </c>
      <c r="DJ4" s="373" t="s">
        <v>192</v>
      </c>
      <c r="DK4" s="373" t="s">
        <v>193</v>
      </c>
      <c r="DL4" s="373" t="s">
        <v>194</v>
      </c>
      <c r="DM4" s="373" t="s">
        <v>13</v>
      </c>
      <c r="DN4" s="387" t="s">
        <v>14</v>
      </c>
      <c r="DO4" s="371" t="s">
        <v>189</v>
      </c>
      <c r="DP4" s="373" t="s">
        <v>191</v>
      </c>
      <c r="DQ4" s="373" t="s">
        <v>192</v>
      </c>
      <c r="DR4" s="373" t="s">
        <v>193</v>
      </c>
      <c r="DS4" s="373" t="s">
        <v>194</v>
      </c>
      <c r="DT4" s="373" t="s">
        <v>13</v>
      </c>
      <c r="DU4" s="387" t="s">
        <v>14</v>
      </c>
      <c r="DV4" s="371" t="s">
        <v>189</v>
      </c>
      <c r="DW4" s="373" t="s">
        <v>191</v>
      </c>
      <c r="DX4" s="373" t="s">
        <v>192</v>
      </c>
      <c r="DY4" s="373" t="s">
        <v>193</v>
      </c>
      <c r="DZ4" s="373" t="s">
        <v>194</v>
      </c>
      <c r="EA4" s="373" t="s">
        <v>13</v>
      </c>
      <c r="EB4" s="387" t="s">
        <v>14</v>
      </c>
      <c r="EC4" s="371" t="s">
        <v>189</v>
      </c>
      <c r="ED4" s="373" t="s">
        <v>191</v>
      </c>
      <c r="EE4" s="373" t="s">
        <v>192</v>
      </c>
      <c r="EF4" s="373" t="s">
        <v>193</v>
      </c>
      <c r="EG4" s="373" t="s">
        <v>194</v>
      </c>
      <c r="EH4" s="373" t="s">
        <v>13</v>
      </c>
      <c r="EI4" s="387" t="s">
        <v>14</v>
      </c>
      <c r="EJ4" s="371" t="s">
        <v>189</v>
      </c>
      <c r="EK4" s="373" t="s">
        <v>191</v>
      </c>
      <c r="EL4" s="373" t="s">
        <v>192</v>
      </c>
      <c r="EM4" s="373" t="s">
        <v>193</v>
      </c>
      <c r="EN4" s="373" t="s">
        <v>194</v>
      </c>
      <c r="EO4" s="373" t="s">
        <v>13</v>
      </c>
      <c r="EP4" s="387" t="s">
        <v>14</v>
      </c>
      <c r="EQ4" s="371" t="s">
        <v>189</v>
      </c>
      <c r="ER4" s="373" t="s">
        <v>191</v>
      </c>
      <c r="ES4" s="373" t="s">
        <v>192</v>
      </c>
      <c r="ET4" s="373" t="s">
        <v>193</v>
      </c>
      <c r="EU4" s="373" t="s">
        <v>194</v>
      </c>
      <c r="EV4" s="373" t="s">
        <v>13</v>
      </c>
      <c r="EW4" s="387" t="s">
        <v>14</v>
      </c>
      <c r="EX4" s="371" t="s">
        <v>189</v>
      </c>
      <c r="EY4" s="373" t="s">
        <v>191</v>
      </c>
      <c r="EZ4" s="373" t="s">
        <v>192</v>
      </c>
      <c r="FA4" s="373" t="s">
        <v>193</v>
      </c>
      <c r="FB4" s="373" t="s">
        <v>194</v>
      </c>
      <c r="FC4" s="373" t="s">
        <v>13</v>
      </c>
      <c r="FD4" s="387" t="s">
        <v>14</v>
      </c>
      <c r="FE4" s="371" t="s">
        <v>189</v>
      </c>
      <c r="FF4" s="373" t="s">
        <v>191</v>
      </c>
      <c r="FG4" s="373" t="s">
        <v>192</v>
      </c>
      <c r="FH4" s="373" t="s">
        <v>193</v>
      </c>
      <c r="FI4" s="373" t="s">
        <v>194</v>
      </c>
      <c r="FJ4" s="373" t="s">
        <v>13</v>
      </c>
      <c r="FK4" s="387" t="s">
        <v>14</v>
      </c>
      <c r="FL4" s="371" t="s">
        <v>189</v>
      </c>
      <c r="FM4" s="373" t="s">
        <v>191</v>
      </c>
      <c r="FN4" s="373" t="s">
        <v>192</v>
      </c>
      <c r="FO4" s="373" t="s">
        <v>193</v>
      </c>
      <c r="FP4" s="373" t="s">
        <v>194</v>
      </c>
      <c r="FQ4" s="373" t="s">
        <v>13</v>
      </c>
      <c r="FR4" s="387" t="s">
        <v>14</v>
      </c>
      <c r="FS4" s="371" t="s">
        <v>189</v>
      </c>
      <c r="FT4" s="373" t="s">
        <v>191</v>
      </c>
      <c r="FU4" s="373" t="s">
        <v>192</v>
      </c>
      <c r="FV4" s="373" t="s">
        <v>193</v>
      </c>
      <c r="FW4" s="373" t="s">
        <v>194</v>
      </c>
      <c r="FX4" s="373" t="s">
        <v>13</v>
      </c>
      <c r="FY4" s="387" t="s">
        <v>14</v>
      </c>
      <c r="FZ4" s="371" t="s">
        <v>189</v>
      </c>
      <c r="GA4" s="373" t="s">
        <v>191</v>
      </c>
      <c r="GB4" s="373" t="s">
        <v>192</v>
      </c>
      <c r="GC4" s="373" t="s">
        <v>193</v>
      </c>
      <c r="GD4" s="373" t="s">
        <v>194</v>
      </c>
      <c r="GE4" s="373" t="s">
        <v>13</v>
      </c>
      <c r="GF4" s="387" t="s">
        <v>14</v>
      </c>
      <c r="GG4" s="371" t="s">
        <v>189</v>
      </c>
      <c r="GH4" s="373" t="s">
        <v>191</v>
      </c>
      <c r="GI4" s="373" t="s">
        <v>192</v>
      </c>
      <c r="GJ4" s="373" t="s">
        <v>193</v>
      </c>
      <c r="GK4" s="373" t="s">
        <v>194</v>
      </c>
      <c r="GL4" s="373" t="s">
        <v>13</v>
      </c>
      <c r="GM4" s="387" t="s">
        <v>14</v>
      </c>
      <c r="GN4" s="371" t="s">
        <v>189</v>
      </c>
      <c r="GO4" s="373" t="s">
        <v>191</v>
      </c>
      <c r="GP4" s="373" t="s">
        <v>192</v>
      </c>
      <c r="GQ4" s="373" t="s">
        <v>193</v>
      </c>
      <c r="GR4" s="373" t="s">
        <v>194</v>
      </c>
      <c r="GS4" s="373" t="s">
        <v>13</v>
      </c>
      <c r="GT4" s="387" t="s">
        <v>14</v>
      </c>
      <c r="GU4" s="371" t="s">
        <v>189</v>
      </c>
      <c r="GV4" s="373" t="s">
        <v>191</v>
      </c>
      <c r="GW4" s="373" t="s">
        <v>192</v>
      </c>
      <c r="GX4" s="373" t="s">
        <v>193</v>
      </c>
      <c r="GY4" s="373" t="s">
        <v>194</v>
      </c>
      <c r="GZ4" s="373" t="s">
        <v>13</v>
      </c>
      <c r="HA4" s="387" t="s">
        <v>14</v>
      </c>
      <c r="HB4" s="371" t="s">
        <v>189</v>
      </c>
      <c r="HC4" s="373" t="s">
        <v>191</v>
      </c>
      <c r="HD4" s="373" t="s">
        <v>192</v>
      </c>
      <c r="HE4" s="373" t="s">
        <v>193</v>
      </c>
      <c r="HF4" s="373" t="s">
        <v>194</v>
      </c>
      <c r="HG4" s="373" t="s">
        <v>13</v>
      </c>
      <c r="HH4" s="387" t="s">
        <v>14</v>
      </c>
      <c r="HI4" s="371" t="s">
        <v>189</v>
      </c>
      <c r="HJ4" s="373" t="s">
        <v>191</v>
      </c>
      <c r="HK4" s="373" t="s">
        <v>192</v>
      </c>
      <c r="HL4" s="373" t="s">
        <v>193</v>
      </c>
      <c r="HM4" s="373" t="s">
        <v>194</v>
      </c>
      <c r="HN4" s="373" t="s">
        <v>13</v>
      </c>
      <c r="HO4" s="387" t="s">
        <v>14</v>
      </c>
    </row>
    <row r="5" spans="1:225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P5" s="371"/>
      <c r="AQ5" s="373"/>
      <c r="AR5" s="373"/>
      <c r="AS5" s="373"/>
      <c r="AT5" s="373"/>
      <c r="AU5" s="373"/>
      <c r="AV5" s="387"/>
      <c r="AW5" s="371"/>
      <c r="AX5" s="373"/>
      <c r="AY5" s="373"/>
      <c r="AZ5" s="373"/>
      <c r="BA5" s="373"/>
      <c r="BB5" s="373"/>
      <c r="BC5" s="387"/>
      <c r="BD5" s="371"/>
      <c r="BE5" s="373"/>
      <c r="BF5" s="373"/>
      <c r="BG5" s="373"/>
      <c r="BH5" s="373"/>
      <c r="BI5" s="373"/>
      <c r="BJ5" s="387"/>
      <c r="BK5" s="371"/>
      <c r="BL5" s="373"/>
      <c r="BM5" s="373"/>
      <c r="BN5" s="373"/>
      <c r="BO5" s="373"/>
      <c r="BP5" s="373"/>
      <c r="BQ5" s="387"/>
      <c r="BR5" s="371"/>
      <c r="BS5" s="373"/>
      <c r="BT5" s="373"/>
      <c r="BU5" s="373"/>
      <c r="BV5" s="373"/>
      <c r="BW5" s="373"/>
      <c r="BX5" s="387"/>
      <c r="BY5" s="371"/>
      <c r="BZ5" s="373"/>
      <c r="CA5" s="373"/>
      <c r="CB5" s="373"/>
      <c r="CC5" s="373"/>
      <c r="CD5" s="373"/>
      <c r="CE5" s="387"/>
      <c r="CF5" s="371"/>
      <c r="CG5" s="373"/>
      <c r="CH5" s="373"/>
      <c r="CI5" s="373"/>
      <c r="CJ5" s="373"/>
      <c r="CK5" s="373"/>
      <c r="CL5" s="387"/>
      <c r="CM5" s="371"/>
      <c r="CN5" s="373"/>
      <c r="CO5" s="373"/>
      <c r="CP5" s="373"/>
      <c r="CQ5" s="373"/>
      <c r="CR5" s="373"/>
      <c r="CS5" s="387"/>
      <c r="CT5" s="371"/>
      <c r="CU5" s="373"/>
      <c r="CV5" s="373"/>
      <c r="CW5" s="373"/>
      <c r="CX5" s="373"/>
      <c r="CY5" s="373"/>
      <c r="CZ5" s="387"/>
      <c r="DA5" s="371"/>
      <c r="DB5" s="373"/>
      <c r="DC5" s="373"/>
      <c r="DD5" s="373"/>
      <c r="DE5" s="373"/>
      <c r="DF5" s="373"/>
      <c r="DG5" s="387"/>
      <c r="DH5" s="371"/>
      <c r="DI5" s="373"/>
      <c r="DJ5" s="373"/>
      <c r="DK5" s="373"/>
      <c r="DL5" s="373"/>
      <c r="DM5" s="373"/>
      <c r="DN5" s="387"/>
      <c r="DO5" s="371"/>
      <c r="DP5" s="373"/>
      <c r="DQ5" s="373"/>
      <c r="DR5" s="373"/>
      <c r="DS5" s="373"/>
      <c r="DT5" s="373"/>
      <c r="DU5" s="387"/>
      <c r="DV5" s="371"/>
      <c r="DW5" s="373"/>
      <c r="DX5" s="373"/>
      <c r="DY5" s="373"/>
      <c r="DZ5" s="373"/>
      <c r="EA5" s="373"/>
      <c r="EB5" s="387"/>
      <c r="EC5" s="371"/>
      <c r="ED5" s="373"/>
      <c r="EE5" s="373"/>
      <c r="EF5" s="373"/>
      <c r="EG5" s="373"/>
      <c r="EH5" s="373"/>
      <c r="EI5" s="387"/>
      <c r="EJ5" s="371"/>
      <c r="EK5" s="373"/>
      <c r="EL5" s="373"/>
      <c r="EM5" s="373"/>
      <c r="EN5" s="373"/>
      <c r="EO5" s="373"/>
      <c r="EP5" s="387"/>
      <c r="EQ5" s="371"/>
      <c r="ER5" s="373"/>
      <c r="ES5" s="373"/>
      <c r="ET5" s="373"/>
      <c r="EU5" s="373"/>
      <c r="EV5" s="373"/>
      <c r="EW5" s="387"/>
      <c r="EX5" s="371"/>
      <c r="EY5" s="373"/>
      <c r="EZ5" s="373"/>
      <c r="FA5" s="373"/>
      <c r="FB5" s="373"/>
      <c r="FC5" s="373"/>
      <c r="FD5" s="387"/>
      <c r="FE5" s="371"/>
      <c r="FF5" s="373"/>
      <c r="FG5" s="373"/>
      <c r="FH5" s="373"/>
      <c r="FI5" s="373"/>
      <c r="FJ5" s="373"/>
      <c r="FK5" s="387"/>
      <c r="FL5" s="371"/>
      <c r="FM5" s="373"/>
      <c r="FN5" s="373"/>
      <c r="FO5" s="373"/>
      <c r="FP5" s="373"/>
      <c r="FQ5" s="373"/>
      <c r="FR5" s="387"/>
      <c r="FS5" s="371"/>
      <c r="FT5" s="373"/>
      <c r="FU5" s="373"/>
      <c r="FV5" s="373"/>
      <c r="FW5" s="373"/>
      <c r="FX5" s="373"/>
      <c r="FY5" s="387"/>
      <c r="FZ5" s="371"/>
      <c r="GA5" s="373"/>
      <c r="GB5" s="373"/>
      <c r="GC5" s="373"/>
      <c r="GD5" s="373"/>
      <c r="GE5" s="373"/>
      <c r="GF5" s="387"/>
      <c r="GG5" s="371"/>
      <c r="GH5" s="373"/>
      <c r="GI5" s="373"/>
      <c r="GJ5" s="373"/>
      <c r="GK5" s="373"/>
      <c r="GL5" s="373"/>
      <c r="GM5" s="387"/>
      <c r="GN5" s="371"/>
      <c r="GO5" s="373"/>
      <c r="GP5" s="373"/>
      <c r="GQ5" s="373"/>
      <c r="GR5" s="373"/>
      <c r="GS5" s="373"/>
      <c r="GT5" s="387"/>
      <c r="GU5" s="371"/>
      <c r="GV5" s="373"/>
      <c r="GW5" s="373"/>
      <c r="GX5" s="373"/>
      <c r="GY5" s="373"/>
      <c r="GZ5" s="373"/>
      <c r="HA5" s="387"/>
      <c r="HB5" s="371"/>
      <c r="HC5" s="373"/>
      <c r="HD5" s="373"/>
      <c r="HE5" s="373"/>
      <c r="HF5" s="373"/>
      <c r="HG5" s="373"/>
      <c r="HH5" s="387"/>
      <c r="HI5" s="371"/>
      <c r="HJ5" s="373"/>
      <c r="HK5" s="373"/>
      <c r="HL5" s="373"/>
      <c r="HM5" s="373"/>
      <c r="HN5" s="373"/>
      <c r="HO5" s="387"/>
    </row>
    <row r="6" spans="1:225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P6" s="372"/>
      <c r="AQ6" s="374"/>
      <c r="AR6" s="374"/>
      <c r="AS6" s="374"/>
      <c r="AT6" s="374"/>
      <c r="AU6" s="374"/>
      <c r="AV6" s="388"/>
      <c r="AW6" s="372"/>
      <c r="AX6" s="374"/>
      <c r="AY6" s="374"/>
      <c r="AZ6" s="374"/>
      <c r="BA6" s="374"/>
      <c r="BB6" s="374"/>
      <c r="BC6" s="388"/>
      <c r="BD6" s="372"/>
      <c r="BE6" s="374"/>
      <c r="BF6" s="374"/>
      <c r="BG6" s="374"/>
      <c r="BH6" s="374"/>
      <c r="BI6" s="374"/>
      <c r="BJ6" s="388"/>
      <c r="BK6" s="372"/>
      <c r="BL6" s="374"/>
      <c r="BM6" s="374"/>
      <c r="BN6" s="374"/>
      <c r="BO6" s="374"/>
      <c r="BP6" s="374"/>
      <c r="BQ6" s="388"/>
      <c r="BR6" s="372"/>
      <c r="BS6" s="374"/>
      <c r="BT6" s="374"/>
      <c r="BU6" s="374"/>
      <c r="BV6" s="374"/>
      <c r="BW6" s="374"/>
      <c r="BX6" s="388"/>
      <c r="BY6" s="372"/>
      <c r="BZ6" s="374"/>
      <c r="CA6" s="374"/>
      <c r="CB6" s="374"/>
      <c r="CC6" s="374"/>
      <c r="CD6" s="374"/>
      <c r="CE6" s="388"/>
      <c r="CF6" s="372"/>
      <c r="CG6" s="374"/>
      <c r="CH6" s="374"/>
      <c r="CI6" s="374"/>
      <c r="CJ6" s="374"/>
      <c r="CK6" s="374"/>
      <c r="CL6" s="388"/>
      <c r="CM6" s="372"/>
      <c r="CN6" s="374"/>
      <c r="CO6" s="374"/>
      <c r="CP6" s="374"/>
      <c r="CQ6" s="374"/>
      <c r="CR6" s="374"/>
      <c r="CS6" s="388"/>
      <c r="CT6" s="372"/>
      <c r="CU6" s="374"/>
      <c r="CV6" s="374"/>
      <c r="CW6" s="374"/>
      <c r="CX6" s="374"/>
      <c r="CY6" s="374"/>
      <c r="CZ6" s="388"/>
      <c r="DA6" s="372"/>
      <c r="DB6" s="374"/>
      <c r="DC6" s="374"/>
      <c r="DD6" s="374"/>
      <c r="DE6" s="374"/>
      <c r="DF6" s="374"/>
      <c r="DG6" s="388"/>
      <c r="DH6" s="372"/>
      <c r="DI6" s="374"/>
      <c r="DJ6" s="374"/>
      <c r="DK6" s="374"/>
      <c r="DL6" s="374"/>
      <c r="DM6" s="374"/>
      <c r="DN6" s="388"/>
      <c r="DO6" s="372"/>
      <c r="DP6" s="374"/>
      <c r="DQ6" s="374"/>
      <c r="DR6" s="374"/>
      <c r="DS6" s="374"/>
      <c r="DT6" s="374"/>
      <c r="DU6" s="388"/>
      <c r="DV6" s="372"/>
      <c r="DW6" s="374"/>
      <c r="DX6" s="374"/>
      <c r="DY6" s="374"/>
      <c r="DZ6" s="374"/>
      <c r="EA6" s="374"/>
      <c r="EB6" s="388"/>
      <c r="EC6" s="372"/>
      <c r="ED6" s="374"/>
      <c r="EE6" s="374"/>
      <c r="EF6" s="374"/>
      <c r="EG6" s="374"/>
      <c r="EH6" s="374"/>
      <c r="EI6" s="388"/>
      <c r="EJ6" s="372"/>
      <c r="EK6" s="374"/>
      <c r="EL6" s="374"/>
      <c r="EM6" s="374"/>
      <c r="EN6" s="374"/>
      <c r="EO6" s="374"/>
      <c r="EP6" s="388"/>
      <c r="EQ6" s="372"/>
      <c r="ER6" s="374"/>
      <c r="ES6" s="374"/>
      <c r="ET6" s="374"/>
      <c r="EU6" s="374"/>
      <c r="EV6" s="374"/>
      <c r="EW6" s="388"/>
      <c r="EX6" s="372"/>
      <c r="EY6" s="374"/>
      <c r="EZ6" s="374"/>
      <c r="FA6" s="374"/>
      <c r="FB6" s="374"/>
      <c r="FC6" s="374"/>
      <c r="FD6" s="388"/>
      <c r="FE6" s="372"/>
      <c r="FF6" s="374"/>
      <c r="FG6" s="374"/>
      <c r="FH6" s="374"/>
      <c r="FI6" s="374"/>
      <c r="FJ6" s="374"/>
      <c r="FK6" s="388"/>
      <c r="FL6" s="372"/>
      <c r="FM6" s="374"/>
      <c r="FN6" s="374"/>
      <c r="FO6" s="374"/>
      <c r="FP6" s="374"/>
      <c r="FQ6" s="374"/>
      <c r="FR6" s="388"/>
      <c r="FS6" s="372"/>
      <c r="FT6" s="374"/>
      <c r="FU6" s="374"/>
      <c r="FV6" s="374"/>
      <c r="FW6" s="374"/>
      <c r="FX6" s="374"/>
      <c r="FY6" s="388"/>
      <c r="FZ6" s="372"/>
      <c r="GA6" s="374"/>
      <c r="GB6" s="374"/>
      <c r="GC6" s="374"/>
      <c r="GD6" s="374"/>
      <c r="GE6" s="374"/>
      <c r="GF6" s="388"/>
      <c r="GG6" s="372"/>
      <c r="GH6" s="374"/>
      <c r="GI6" s="374"/>
      <c r="GJ6" s="374"/>
      <c r="GK6" s="374"/>
      <c r="GL6" s="374"/>
      <c r="GM6" s="388"/>
      <c r="GN6" s="372"/>
      <c r="GO6" s="374"/>
      <c r="GP6" s="374"/>
      <c r="GQ6" s="374"/>
      <c r="GR6" s="374"/>
      <c r="GS6" s="374"/>
      <c r="GT6" s="388"/>
      <c r="GU6" s="372"/>
      <c r="GV6" s="374"/>
      <c r="GW6" s="374"/>
      <c r="GX6" s="374"/>
      <c r="GY6" s="374"/>
      <c r="GZ6" s="374"/>
      <c r="HA6" s="388"/>
      <c r="HB6" s="372"/>
      <c r="HC6" s="374"/>
      <c r="HD6" s="374"/>
      <c r="HE6" s="374"/>
      <c r="HF6" s="374"/>
      <c r="HG6" s="374"/>
      <c r="HH6" s="388"/>
      <c r="HI6" s="372"/>
      <c r="HJ6" s="374"/>
      <c r="HK6" s="374"/>
      <c r="HL6" s="374"/>
      <c r="HM6" s="374"/>
      <c r="HN6" s="374"/>
      <c r="HO6" s="388"/>
    </row>
    <row r="7" spans="1:225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K7" s="80">
        <v>292</v>
      </c>
      <c r="AO7" s="67">
        <f>MATCH("SUBTOTAL SALIDA DE ALMACEN",15:15,0)-1</f>
        <v>34</v>
      </c>
      <c r="AP7" s="1"/>
      <c r="AQ7" s="1"/>
      <c r="AR7" s="1"/>
      <c r="AS7" s="1"/>
      <c r="AT7" s="1">
        <f>IFERROR(VLOOKUP(AP1,$B$16:$AJ$25,MATCH("SUBTOTAL SALIDA DE ALMACEN",15:15,0)-1,FALSE),0)</f>
        <v>0</v>
      </c>
      <c r="AU7" s="1"/>
      <c r="AV7" s="1"/>
      <c r="AW7" s="1"/>
      <c r="AX7" s="1"/>
      <c r="AY7" s="1"/>
      <c r="AZ7" s="1"/>
      <c r="BA7" s="1">
        <f>IFERROR(VLOOKUP(AW1,$B$16:$AJ$25,MATCH("SUBTOTAL SALIDA DE ALMACEN",15:15,0)-1,FALSE),0)</f>
        <v>0</v>
      </c>
      <c r="BB7" s="1"/>
      <c r="BC7" s="1"/>
      <c r="BD7" s="1"/>
      <c r="BE7" s="1"/>
      <c r="BF7" s="1"/>
      <c r="BG7" s="1"/>
      <c r="BH7" s="1">
        <f>IFERROR(VLOOKUP(BD1,$B$16:$AJ$25,MATCH("SUBTOTAL SALIDA DE ALMACEN",15:15,0)-1,FALSE),0)</f>
        <v>0</v>
      </c>
      <c r="BI7" s="1"/>
      <c r="BJ7" s="1"/>
      <c r="BK7" s="1"/>
      <c r="BL7" s="1"/>
      <c r="BM7" s="1"/>
      <c r="BN7" s="1"/>
      <c r="BO7" s="1">
        <f>IFERROR(VLOOKUP(BK1,$B$16:$AJ$25,MATCH("SUBTOTAL SALIDA DE ALMACEN",15:15,0)-1,FALSE),0)</f>
        <v>0</v>
      </c>
      <c r="BP7" s="1"/>
      <c r="BQ7" s="1"/>
      <c r="BR7" s="1"/>
      <c r="BS7" s="1"/>
      <c r="BT7" s="1"/>
      <c r="BU7" s="1"/>
      <c r="BV7" s="1">
        <f>IFERROR(VLOOKUP(BR1,$B$16:$AJ$25,MATCH("SUBTOTAL SALIDA DE ALMACEN",15:15,0)-1,FALSE),0)</f>
        <v>0</v>
      </c>
      <c r="BW7" s="1"/>
      <c r="BX7" s="1"/>
      <c r="BY7" s="1"/>
      <c r="BZ7" s="1"/>
      <c r="CA7" s="1"/>
      <c r="CB7" s="1"/>
      <c r="CC7" s="1">
        <f>IFERROR(VLOOKUP(BY1,$B$16:$AJ$25,MATCH("SUBTOTAL SALIDA DE ALMACEN",15:15,0)-1,FALSE),0)</f>
        <v>0</v>
      </c>
      <c r="CD7" s="1"/>
      <c r="CE7" s="1"/>
      <c r="CF7" s="1"/>
      <c r="CG7" s="1"/>
      <c r="CH7" s="1"/>
      <c r="CI7" s="1"/>
      <c r="CJ7" s="1">
        <f>IFERROR(VLOOKUP(CF1,$B$16:$AJ$25,MATCH("SUBTOTAL SALIDA DE ALMACEN",15:15,0)-1,FALSE),0)</f>
        <v>0</v>
      </c>
      <c r="CK7" s="1"/>
      <c r="CL7" s="1"/>
      <c r="CM7" s="1"/>
      <c r="CN7" s="1"/>
      <c r="CO7" s="1"/>
      <c r="CP7" s="1"/>
      <c r="CQ7" s="1">
        <f>IFERROR(VLOOKUP(CM1,$B$16:$AJ$25,MATCH("SUBTOTAL SALIDA DE ALMACEN",15:15,0)-1,FALSE),0)</f>
        <v>0</v>
      </c>
      <c r="CR7" s="1"/>
      <c r="CS7" s="1"/>
      <c r="CT7" s="1"/>
      <c r="CU7" s="1"/>
      <c r="CV7" s="1"/>
      <c r="CW7" s="1"/>
      <c r="CX7" s="1">
        <f>IFERROR(VLOOKUP(CT1,$B$16:$AJ$25,MATCH("SUBTOTAL SALIDA DE ALMACEN",15:15,0)-1,FALSE),0)</f>
        <v>0</v>
      </c>
      <c r="CY7" s="1"/>
      <c r="CZ7" s="1"/>
      <c r="DA7" s="1"/>
      <c r="DB7" s="1"/>
      <c r="DC7" s="1"/>
      <c r="DD7" s="1"/>
      <c r="DE7" s="1">
        <f>IFERROR(VLOOKUP(DA1,$B$16:$AJ$25,MATCH("SUBTOTAL SALIDA DE ALMACEN",15:15,0)-1,FALSE),0)</f>
        <v>0</v>
      </c>
      <c r="DF7" s="1"/>
      <c r="DG7" s="1"/>
      <c r="DH7" s="1"/>
      <c r="DI7" s="1"/>
      <c r="DJ7" s="1"/>
      <c r="DK7" s="1"/>
      <c r="DL7" s="1">
        <f>IFERROR(VLOOKUP(DH1,$B$16:$AJ$25,MATCH("SUBTOTAL SALIDA DE ALMACEN",15:15,0)-1,FALSE),0)</f>
        <v>0</v>
      </c>
      <c r="DM7" s="1"/>
      <c r="DN7" s="1"/>
      <c r="DO7" s="1"/>
      <c r="DP7" s="1"/>
      <c r="DQ7" s="1"/>
      <c r="DR7" s="1"/>
      <c r="DS7" s="1">
        <f>IFERROR(VLOOKUP(DO1,$B$16:$AJ$25,MATCH("SUBTOTAL SALIDA DE ALMACEN",15:15,0)-1,FALSE),0)</f>
        <v>0</v>
      </c>
      <c r="DT7" s="1"/>
      <c r="DU7" s="1"/>
      <c r="DV7" s="1"/>
      <c r="DW7" s="1"/>
      <c r="DX7" s="1"/>
      <c r="DY7" s="1"/>
      <c r="DZ7" s="1">
        <f>IFERROR(VLOOKUP(DV1,$B$16:$AJ$25,MATCH("SUBTOTAL SALIDA DE ALMACEN",15:15,0)-1,FALSE),0)</f>
        <v>0</v>
      </c>
      <c r="EA7" s="1"/>
      <c r="EB7" s="1"/>
      <c r="EC7" s="1"/>
      <c r="ED7" s="1"/>
      <c r="EE7" s="1"/>
      <c r="EF7" s="1"/>
      <c r="EG7" s="1">
        <f>IFERROR(VLOOKUP(EC1,$B$16:$AJ$25,MATCH("SUBTOTAL SALIDA DE ALMACEN",15:15,0)-1,FALSE),0)</f>
        <v>0</v>
      </c>
      <c r="EH7" s="1"/>
      <c r="EI7" s="1"/>
      <c r="EJ7" s="1"/>
      <c r="EK7" s="1"/>
      <c r="EL7" s="1"/>
      <c r="EM7" s="1"/>
      <c r="EN7" s="1">
        <f>IFERROR(VLOOKUP(EJ1,$B$16:$AJ$25,MATCH("SUBTOTAL SALIDA DE ALMACEN",15:15,0)-1,FALSE),0)</f>
        <v>0</v>
      </c>
      <c r="EO7" s="1"/>
      <c r="EP7" s="1"/>
      <c r="EQ7" s="1"/>
      <c r="ER7" s="1"/>
      <c r="ES7" s="1"/>
      <c r="ET7" s="1"/>
      <c r="EU7" s="1">
        <f>IFERROR(VLOOKUP(EQ1,$B$16:$AJ$25,MATCH("SUBTOTAL SALIDA DE ALMACEN",15:15,0)-1,FALSE),0)</f>
        <v>0</v>
      </c>
      <c r="EV7" s="1"/>
      <c r="EW7" s="1"/>
      <c r="EX7" s="1"/>
      <c r="EY7" s="1"/>
      <c r="EZ7" s="1"/>
      <c r="FA7" s="1"/>
      <c r="FB7" s="1">
        <f>IFERROR(VLOOKUP(EX1,$B$16:$AJ$25,MATCH("SUBTOTAL SALIDA DE ALMACEN",15:15,0)-1,FALSE),0)</f>
        <v>0</v>
      </c>
      <c r="FC7" s="1"/>
      <c r="FD7" s="1"/>
      <c r="FE7" s="1"/>
      <c r="FF7" s="1"/>
      <c r="FG7" s="1"/>
      <c r="FH7" s="1"/>
      <c r="FI7" s="1">
        <f>IFERROR(VLOOKUP(FE1,$B$16:$AJ$25,MATCH("SUBTOTAL SALIDA DE ALMACEN",15:15,0)-1,FALSE),0)</f>
        <v>0</v>
      </c>
      <c r="FJ7" s="1"/>
      <c r="FK7" s="1"/>
      <c r="FL7" s="1"/>
      <c r="FM7" s="1"/>
      <c r="FN7" s="1"/>
      <c r="FO7" s="1"/>
      <c r="FP7" s="1">
        <f>IFERROR(VLOOKUP(FL1,$B$16:$AJ$25,MATCH("SUBTOTAL SALIDA DE ALMACEN",15:15,0)-1,FALSE),0)</f>
        <v>0</v>
      </c>
      <c r="FQ7" s="1"/>
      <c r="FR7" s="1"/>
      <c r="FS7" s="1"/>
      <c r="FT7" s="1"/>
      <c r="FU7" s="1"/>
      <c r="FV7" s="1"/>
      <c r="FW7" s="1">
        <f>IFERROR(VLOOKUP(FS1,$B$16:$AJ$25,MATCH("SUBTOTAL SALIDA DE ALMACEN",15:15,0)-1,FALSE),0)</f>
        <v>0</v>
      </c>
      <c r="FX7" s="1"/>
      <c r="FY7" s="1"/>
      <c r="FZ7" s="1"/>
      <c r="GA7" s="1"/>
      <c r="GB7" s="1"/>
      <c r="GC7" s="1"/>
      <c r="GD7" s="1">
        <f>IFERROR(VLOOKUP(FZ1,$B$16:$AJ$25,MATCH("SUBTOTAL SALIDA DE ALMACEN",15:15,0)-1,FALSE),0)</f>
        <v>0</v>
      </c>
      <c r="GE7" s="1"/>
      <c r="GF7" s="1"/>
      <c r="GG7" s="1"/>
      <c r="GH7" s="1"/>
      <c r="GI7" s="1"/>
      <c r="GJ7" s="1"/>
      <c r="GK7" s="1">
        <f>IFERROR(VLOOKUP(GG1,$B$16:$AJ$25,MATCH("SUBTOTAL SALIDA DE ALMACEN",15:15,0)-1,FALSE),0)</f>
        <v>0</v>
      </c>
      <c r="GL7" s="1"/>
      <c r="GM7" s="1"/>
      <c r="GN7" s="1"/>
      <c r="GO7" s="1"/>
      <c r="GP7" s="1"/>
      <c r="GQ7" s="1"/>
      <c r="GR7" s="1">
        <f>IFERROR(VLOOKUP(GN1,$B$16:$AJ$25,MATCH("SUBTOTAL SALIDA DE ALMACEN",15:15,0)-1,FALSE),0)</f>
        <v>0</v>
      </c>
      <c r="GS7" s="1"/>
      <c r="GT7" s="1"/>
      <c r="GU7" s="1"/>
      <c r="GV7" s="1"/>
      <c r="GW7" s="1"/>
      <c r="GX7" s="1"/>
      <c r="GY7" s="1">
        <f>IFERROR(VLOOKUP(GU1,$B$16:$AJ$25,MATCH("SUBTOTAL SALIDA DE ALMACEN",15:15,0)-1,FALSE),0)</f>
        <v>0</v>
      </c>
      <c r="GZ7" s="1"/>
      <c r="HA7" s="1"/>
      <c r="HB7" s="1"/>
      <c r="HC7" s="1"/>
      <c r="HD7" s="1"/>
      <c r="HE7" s="1"/>
      <c r="HF7" s="1">
        <f>IFERROR(VLOOKUP(HB1,$B$16:$AJ$25,MATCH("SUBTOTAL SALIDA DE ALMACEN",15:15,0)-1,FALSE),0)</f>
        <v>0</v>
      </c>
      <c r="HG7" s="1"/>
      <c r="HH7" s="1"/>
      <c r="HI7" s="1"/>
      <c r="HJ7" s="1"/>
      <c r="HK7" s="1"/>
      <c r="HL7" s="1"/>
      <c r="HM7" s="1">
        <f>IFERROR(VLOOKUP(HI1,$B$16:$AJ$25,MATCH("SUBTOTAL SALIDA DE ALMACEN",15:15,0)-1,FALSE),0)</f>
        <v>0</v>
      </c>
      <c r="HN7" s="1"/>
      <c r="HO7" s="1"/>
    </row>
    <row r="8" spans="1:225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P8" s="1"/>
      <c r="AQ8" s="1"/>
      <c r="AR8" s="1"/>
      <c r="AS8" s="1"/>
      <c r="AT8" s="1" t="s">
        <v>224</v>
      </c>
      <c r="AU8" s="1"/>
      <c r="AV8" s="1"/>
      <c r="AW8" s="1"/>
      <c r="AX8" s="1"/>
      <c r="AY8" s="1"/>
      <c r="AZ8" s="1"/>
      <c r="BA8" s="1" t="s">
        <v>224</v>
      </c>
      <c r="BB8" s="1"/>
      <c r="BC8" s="1"/>
      <c r="BD8" s="1"/>
      <c r="BE8" s="1"/>
      <c r="BF8" s="1"/>
      <c r="BG8" s="1"/>
      <c r="BH8" s="1" t="s">
        <v>224</v>
      </c>
      <c r="BI8" s="1"/>
      <c r="BJ8" s="1"/>
      <c r="BK8" s="1"/>
      <c r="BL8" s="1"/>
      <c r="BM8" s="1"/>
      <c r="BN8" s="1"/>
      <c r="BO8" s="1" t="s">
        <v>224</v>
      </c>
      <c r="BP8" s="1"/>
      <c r="BQ8" s="1"/>
      <c r="BR8" s="1"/>
      <c r="BS8" s="1"/>
      <c r="BT8" s="1"/>
      <c r="BU8" s="1"/>
      <c r="BV8" s="1" t="s">
        <v>224</v>
      </c>
      <c r="BW8" s="1"/>
      <c r="BX8" s="1"/>
      <c r="BY8" s="1"/>
      <c r="BZ8" s="1"/>
      <c r="CA8" s="1"/>
      <c r="CB8" s="1"/>
      <c r="CC8" s="1" t="s">
        <v>224</v>
      </c>
      <c r="CD8" s="1"/>
      <c r="CE8" s="1"/>
      <c r="CF8" s="1"/>
      <c r="CG8" s="1"/>
      <c r="CH8" s="1"/>
      <c r="CI8" s="1"/>
      <c r="CJ8" s="1" t="s">
        <v>224</v>
      </c>
      <c r="CK8" s="1"/>
      <c r="CL8" s="1"/>
      <c r="CM8" s="1"/>
      <c r="CN8" s="1"/>
      <c r="CO8" s="1"/>
      <c r="CP8" s="1"/>
      <c r="CQ8" s="1" t="s">
        <v>224</v>
      </c>
      <c r="CR8" s="1"/>
      <c r="CS8" s="1"/>
      <c r="CT8" s="1"/>
      <c r="CU8" s="1"/>
      <c r="CV8" s="1"/>
      <c r="CW8" s="1"/>
      <c r="CX8" s="1" t="s">
        <v>224</v>
      </c>
      <c r="CY8" s="1"/>
      <c r="CZ8" s="1"/>
      <c r="DA8" s="1"/>
      <c r="DB8" s="1"/>
      <c r="DC8" s="1"/>
      <c r="DD8" s="1"/>
      <c r="DE8" s="1" t="s">
        <v>224</v>
      </c>
      <c r="DF8" s="1"/>
      <c r="DG8" s="1"/>
      <c r="DH8" s="1"/>
      <c r="DI8" s="1"/>
      <c r="DJ8" s="1"/>
      <c r="DK8" s="1"/>
      <c r="DL8" s="1" t="s">
        <v>224</v>
      </c>
      <c r="DM8" s="1"/>
      <c r="DN8" s="1"/>
      <c r="DO8" s="1"/>
      <c r="DP8" s="1"/>
      <c r="DQ8" s="1"/>
      <c r="DR8" s="1"/>
      <c r="DS8" s="1" t="s">
        <v>224</v>
      </c>
      <c r="DT8" s="1"/>
      <c r="DU8" s="1"/>
      <c r="DV8" s="1"/>
      <c r="DW8" s="1"/>
      <c r="DX8" s="1"/>
      <c r="DY8" s="1"/>
      <c r="DZ8" s="1" t="s">
        <v>224</v>
      </c>
      <c r="EA8" s="1"/>
      <c r="EB8" s="1"/>
      <c r="EC8" s="1"/>
      <c r="ED8" s="1"/>
      <c r="EE8" s="1"/>
      <c r="EF8" s="1"/>
      <c r="EG8" s="1" t="s">
        <v>224</v>
      </c>
      <c r="EH8" s="1"/>
      <c r="EI8" s="1"/>
      <c r="EJ8" s="1"/>
      <c r="EK8" s="1"/>
      <c r="EL8" s="1"/>
      <c r="EM8" s="1"/>
      <c r="EN8" s="1" t="s">
        <v>224</v>
      </c>
      <c r="EO8" s="1"/>
      <c r="EP8" s="1"/>
      <c r="EQ8" s="1"/>
      <c r="ER8" s="1"/>
      <c r="ES8" s="1"/>
      <c r="ET8" s="1"/>
      <c r="EU8" s="1" t="s">
        <v>224</v>
      </c>
      <c r="EV8" s="1"/>
      <c r="EW8" s="1"/>
      <c r="EX8" s="1"/>
      <c r="EY8" s="1"/>
      <c r="EZ8" s="1"/>
      <c r="FA8" s="1"/>
      <c r="FB8" s="1" t="s">
        <v>224</v>
      </c>
      <c r="FC8" s="1"/>
      <c r="FD8" s="1"/>
      <c r="FE8" s="1"/>
      <c r="FF8" s="1"/>
      <c r="FG8" s="1"/>
      <c r="FH8" s="1"/>
      <c r="FI8" s="1" t="s">
        <v>224</v>
      </c>
      <c r="FJ8" s="1"/>
      <c r="FK8" s="1"/>
      <c r="FL8" s="1"/>
      <c r="FM8" s="1"/>
      <c r="FN8" s="1"/>
      <c r="FO8" s="1"/>
      <c r="FP8" s="1" t="s">
        <v>224</v>
      </c>
      <c r="FQ8" s="1"/>
      <c r="FR8" s="1"/>
      <c r="FS8" s="1"/>
      <c r="FT8" s="1"/>
      <c r="FU8" s="1"/>
      <c r="FV8" s="1"/>
      <c r="FW8" s="1" t="s">
        <v>224</v>
      </c>
      <c r="FX8" s="1"/>
      <c r="FY8" s="1"/>
      <c r="FZ8" s="1"/>
      <c r="GA8" s="1"/>
      <c r="GB8" s="1"/>
      <c r="GC8" s="1"/>
      <c r="GD8" s="1" t="s">
        <v>224</v>
      </c>
      <c r="GE8" s="1"/>
      <c r="GF8" s="1"/>
      <c r="GG8" s="1"/>
      <c r="GH8" s="1"/>
      <c r="GI8" s="1"/>
      <c r="GJ8" s="1"/>
      <c r="GK8" s="1" t="s">
        <v>224</v>
      </c>
      <c r="GL8" s="1"/>
      <c r="GM8" s="1"/>
      <c r="GN8" s="1"/>
      <c r="GO8" s="1"/>
      <c r="GP8" s="1"/>
      <c r="GQ8" s="1"/>
      <c r="GR8" s="1" t="s">
        <v>224</v>
      </c>
      <c r="GS8" s="1"/>
      <c r="GT8" s="1"/>
      <c r="GU8" s="1"/>
      <c r="GV8" s="1"/>
      <c r="GW8" s="1"/>
      <c r="GX8" s="1"/>
      <c r="GY8" s="1" t="s">
        <v>224</v>
      </c>
      <c r="GZ8" s="1"/>
      <c r="HA8" s="1"/>
      <c r="HB8" s="1"/>
      <c r="HC8" s="1"/>
      <c r="HD8" s="1"/>
      <c r="HE8" s="1"/>
      <c r="HF8" s="1" t="s">
        <v>224</v>
      </c>
      <c r="HG8" s="1"/>
      <c r="HH8" s="1"/>
      <c r="HI8" s="1"/>
      <c r="HJ8" s="1"/>
      <c r="HK8" s="1"/>
      <c r="HL8" s="1"/>
      <c r="HM8" s="1" t="s">
        <v>224</v>
      </c>
      <c r="HN8" s="1"/>
      <c r="HO8" s="1"/>
    </row>
    <row r="9" spans="1:225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5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5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5" x14ac:dyDescent="0.25">
      <c r="A12" s="6" t="s">
        <v>4</v>
      </c>
      <c r="B12" s="6"/>
      <c r="D12" s="92"/>
      <c r="L12" s="10"/>
      <c r="M12" s="10"/>
    </row>
    <row r="13" spans="1:225" ht="13.5" thickBot="1" x14ac:dyDescent="0.3">
      <c r="B13" s="1">
        <v>1</v>
      </c>
      <c r="C13" s="2">
        <f>+B13+1</f>
        <v>2</v>
      </c>
      <c r="D13" s="2">
        <f t="shared" ref="D13:BB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/>
      <c r="AB13" s="2">
        <f>+Z13+1</f>
        <v>26</v>
      </c>
      <c r="AC13" s="2">
        <f t="shared" si="3"/>
        <v>27</v>
      </c>
      <c r="AD13" s="2"/>
      <c r="AE13" s="2"/>
      <c r="AF13" s="2"/>
      <c r="AG13" s="2">
        <f>+AC13+1</f>
        <v>28</v>
      </c>
      <c r="AH13" s="2">
        <f t="shared" si="3"/>
        <v>29</v>
      </c>
      <c r="AI13" s="2">
        <f t="shared" si="3"/>
        <v>30</v>
      </c>
      <c r="AJ13" s="2">
        <f t="shared" si="3"/>
        <v>31</v>
      </c>
      <c r="AK13" s="2">
        <f t="shared" si="3"/>
        <v>32</v>
      </c>
      <c r="AL13" s="2">
        <f t="shared" si="3"/>
        <v>33</v>
      </c>
      <c r="AM13" s="2">
        <f t="shared" si="3"/>
        <v>34</v>
      </c>
      <c r="AN13" s="2">
        <f t="shared" si="3"/>
        <v>35</v>
      </c>
      <c r="AO13" s="2">
        <f t="shared" si="3"/>
        <v>36</v>
      </c>
      <c r="AP13" s="2">
        <f t="shared" si="3"/>
        <v>37</v>
      </c>
      <c r="AQ13" s="2">
        <f t="shared" si="3"/>
        <v>38</v>
      </c>
      <c r="AR13" s="2">
        <f t="shared" si="3"/>
        <v>39</v>
      </c>
      <c r="AS13" s="2">
        <f t="shared" si="3"/>
        <v>40</v>
      </c>
      <c r="AT13" s="2">
        <f t="shared" si="3"/>
        <v>41</v>
      </c>
      <c r="AU13" s="2">
        <f t="shared" si="3"/>
        <v>42</v>
      </c>
      <c r="AV13" s="2">
        <f t="shared" si="3"/>
        <v>43</v>
      </c>
      <c r="AW13" s="2">
        <f t="shared" si="3"/>
        <v>44</v>
      </c>
      <c r="AX13" s="2">
        <f t="shared" si="3"/>
        <v>45</v>
      </c>
      <c r="AY13" s="2">
        <f t="shared" si="3"/>
        <v>46</v>
      </c>
      <c r="AZ13" s="2">
        <f t="shared" si="3"/>
        <v>47</v>
      </c>
      <c r="BA13" s="2">
        <f t="shared" si="3"/>
        <v>48</v>
      </c>
      <c r="BB13" s="2">
        <f t="shared" si="3"/>
        <v>49</v>
      </c>
    </row>
    <row r="14" spans="1:225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354"/>
      <c r="AH14" s="354"/>
      <c r="AI14" s="354"/>
      <c r="AJ14" s="354"/>
      <c r="AP14" s="16"/>
      <c r="AQ14" s="16"/>
      <c r="AR14" s="16"/>
      <c r="AS14" s="16"/>
      <c r="AT14" s="16"/>
      <c r="AU14" s="16"/>
      <c r="AV14" s="16"/>
    </row>
    <row r="15" spans="1:225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0"/>
      <c r="AD15" s="90"/>
      <c r="AE15" s="90"/>
      <c r="AF15" s="90"/>
      <c r="AG15" s="90"/>
      <c r="AH15" s="90"/>
      <c r="AI15" s="11" t="s">
        <v>16</v>
      </c>
      <c r="AJ15" s="11" t="s">
        <v>17</v>
      </c>
      <c r="AK15" s="294" t="s">
        <v>222</v>
      </c>
      <c r="AP15" s="18"/>
      <c r="AQ15" s="18"/>
      <c r="AR15" s="18"/>
      <c r="AS15" s="18"/>
      <c r="AT15" s="18"/>
      <c r="AU15" s="18"/>
      <c r="AV15" s="18"/>
    </row>
    <row r="16" spans="1:225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9"/>
      <c r="AB16" s="95"/>
      <c r="AC16" s="14"/>
      <c r="AD16" s="14"/>
      <c r="AE16" s="14"/>
      <c r="AF16" s="14"/>
      <c r="AG16" s="14"/>
      <c r="AH16" s="14"/>
      <c r="AI16" s="17">
        <f t="shared" ref="AI16:AI25" si="5">SUM(V16:AH16)</f>
        <v>0</v>
      </c>
      <c r="AJ16" s="17">
        <f t="shared" ref="AJ16:AJ25" si="6">+U16-AI16</f>
        <v>0</v>
      </c>
      <c r="AK16" s="295">
        <f>AI16-N16</f>
        <v>0</v>
      </c>
      <c r="AP16" s="18"/>
      <c r="AQ16" s="18"/>
      <c r="AR16" s="18"/>
      <c r="AS16" s="18"/>
      <c r="AT16" s="18"/>
      <c r="AU16" s="18"/>
      <c r="AV16" s="18"/>
    </row>
    <row r="17" spans="1:37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95"/>
      <c r="AC17" s="14"/>
      <c r="AD17" s="14"/>
      <c r="AE17" s="14"/>
      <c r="AF17" s="14"/>
      <c r="AG17" s="14"/>
      <c r="AH17" s="14"/>
      <c r="AI17" s="17">
        <f t="shared" si="5"/>
        <v>0</v>
      </c>
      <c r="AJ17" s="19">
        <f t="shared" si="6"/>
        <v>0</v>
      </c>
      <c r="AK17" s="295">
        <f t="shared" ref="AK17:AK25" si="12">AI17-N17</f>
        <v>0</v>
      </c>
    </row>
    <row r="18" spans="1:37" s="18" customFormat="1" ht="17.2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95"/>
      <c r="AC18" s="14"/>
      <c r="AD18" s="14"/>
      <c r="AE18" s="14"/>
      <c r="AF18" s="14"/>
      <c r="AG18" s="14"/>
      <c r="AH18" s="14"/>
      <c r="AI18" s="17">
        <f t="shared" si="5"/>
        <v>0</v>
      </c>
      <c r="AJ18" s="19">
        <f t="shared" si="6"/>
        <v>0</v>
      </c>
      <c r="AK18" s="295">
        <f t="shared" si="12"/>
        <v>0</v>
      </c>
    </row>
    <row r="19" spans="1:37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95"/>
      <c r="AC19" s="14"/>
      <c r="AD19" s="14"/>
      <c r="AE19" s="14"/>
      <c r="AF19" s="14"/>
      <c r="AG19" s="14"/>
      <c r="AH19" s="14"/>
      <c r="AI19" s="17">
        <f t="shared" si="5"/>
        <v>0</v>
      </c>
      <c r="AJ19" s="19">
        <f t="shared" si="6"/>
        <v>0</v>
      </c>
      <c r="AK19" s="295">
        <f t="shared" si="12"/>
        <v>0</v>
      </c>
    </row>
    <row r="20" spans="1:37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95"/>
      <c r="AC20" s="14"/>
      <c r="AD20" s="14"/>
      <c r="AE20" s="14"/>
      <c r="AF20" s="14"/>
      <c r="AG20" s="14"/>
      <c r="AH20" s="14"/>
      <c r="AI20" s="17">
        <f t="shared" si="5"/>
        <v>0</v>
      </c>
      <c r="AJ20" s="19">
        <f t="shared" si="6"/>
        <v>0</v>
      </c>
      <c r="AK20" s="295">
        <f t="shared" si="12"/>
        <v>0</v>
      </c>
    </row>
    <row r="21" spans="1:37" s="18" customFormat="1" ht="17.2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4"/>
      <c r="AB21" s="95"/>
      <c r="AC21" s="14"/>
      <c r="AD21" s="14"/>
      <c r="AE21" s="14"/>
      <c r="AF21" s="14"/>
      <c r="AG21" s="14"/>
      <c r="AH21" s="14"/>
      <c r="AI21" s="17">
        <f t="shared" si="5"/>
        <v>0</v>
      </c>
      <c r="AJ21" s="19">
        <f t="shared" si="6"/>
        <v>0</v>
      </c>
      <c r="AK21" s="295">
        <f t="shared" si="12"/>
        <v>0</v>
      </c>
    </row>
    <row r="22" spans="1:37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14"/>
      <c r="AD22" s="14"/>
      <c r="AE22" s="14"/>
      <c r="AF22" s="14"/>
      <c r="AG22" s="14"/>
      <c r="AH22" s="14"/>
      <c r="AI22" s="17">
        <f t="shared" si="5"/>
        <v>0</v>
      </c>
      <c r="AJ22" s="19">
        <f t="shared" si="6"/>
        <v>0</v>
      </c>
      <c r="AK22" s="295">
        <f t="shared" si="12"/>
        <v>0</v>
      </c>
    </row>
    <row r="23" spans="1:37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14"/>
      <c r="AD23" s="14"/>
      <c r="AE23" s="14"/>
      <c r="AF23" s="14"/>
      <c r="AG23" s="14"/>
      <c r="AH23" s="14"/>
      <c r="AI23" s="17">
        <f t="shared" si="5"/>
        <v>0</v>
      </c>
      <c r="AJ23" s="19">
        <f t="shared" si="6"/>
        <v>0</v>
      </c>
      <c r="AK23" s="295">
        <f t="shared" si="12"/>
        <v>0</v>
      </c>
    </row>
    <row r="24" spans="1:37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14"/>
      <c r="AD24" s="14"/>
      <c r="AE24" s="14"/>
      <c r="AF24" s="14"/>
      <c r="AG24" s="14"/>
      <c r="AH24" s="14"/>
      <c r="AI24" s="17">
        <f t="shared" si="5"/>
        <v>0</v>
      </c>
      <c r="AJ24" s="19">
        <f t="shared" si="6"/>
        <v>0</v>
      </c>
      <c r="AK24" s="295">
        <f t="shared" si="12"/>
        <v>0</v>
      </c>
    </row>
    <row r="25" spans="1:37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7">
        <f t="shared" si="5"/>
        <v>0</v>
      </c>
      <c r="AJ25" s="19">
        <f t="shared" si="6"/>
        <v>0</v>
      </c>
      <c r="AK25" s="295">
        <f t="shared" si="12"/>
        <v>0</v>
      </c>
    </row>
    <row r="26" spans="1:37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7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7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7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  <c r="AG29" s="81"/>
      <c r="AH29" s="81"/>
      <c r="AI29" s="81"/>
      <c r="AJ29" s="81"/>
    </row>
    <row r="30" spans="1:37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7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7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8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8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8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P35" s="1"/>
      <c r="AQ35" s="1"/>
      <c r="AR35" s="1"/>
      <c r="AS35" s="1"/>
      <c r="AT35" s="1"/>
      <c r="AU35" s="1"/>
      <c r="AV35" s="1"/>
    </row>
    <row r="36" spans="3:48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P36" s="1"/>
      <c r="AQ36" s="1"/>
      <c r="AR36" s="1"/>
      <c r="AS36" s="1"/>
      <c r="AT36" s="1"/>
      <c r="AU36" s="1"/>
      <c r="AV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H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P1:AV1"/>
    <mergeCell ref="AW1:BC1"/>
    <mergeCell ref="BD1:BJ1"/>
    <mergeCell ref="E3:N4"/>
    <mergeCell ref="O3:Q3"/>
    <mergeCell ref="O4:Q4"/>
    <mergeCell ref="AP4:AP6"/>
    <mergeCell ref="AQ4:AQ6"/>
    <mergeCell ref="AR4:AR6"/>
    <mergeCell ref="AS4:AS6"/>
    <mergeCell ref="AT4:AT6"/>
    <mergeCell ref="AU4:AU6"/>
    <mergeCell ref="AV4:AV6"/>
    <mergeCell ref="BC4:BC6"/>
    <mergeCell ref="BD4:BD6"/>
    <mergeCell ref="BE4:BE6"/>
    <mergeCell ref="BF4:BF6"/>
    <mergeCell ref="BG4:BG6"/>
    <mergeCell ref="BH4:BH6"/>
    <mergeCell ref="AW4:AW6"/>
    <mergeCell ref="AX4:AX6"/>
    <mergeCell ref="HB1:HH1"/>
    <mergeCell ref="HI1:HO1"/>
    <mergeCell ref="O2:Q2"/>
    <mergeCell ref="EQ1:EW1"/>
    <mergeCell ref="EX1:FD1"/>
    <mergeCell ref="FE1:FK1"/>
    <mergeCell ref="FL1:FR1"/>
    <mergeCell ref="FS1:FY1"/>
    <mergeCell ref="FZ1:GF1"/>
    <mergeCell ref="DA1:DG1"/>
    <mergeCell ref="DH1:DN1"/>
    <mergeCell ref="DO1:DU1"/>
    <mergeCell ref="DV1:EB1"/>
    <mergeCell ref="EC1:EI1"/>
    <mergeCell ref="EJ1:EP1"/>
    <mergeCell ref="BK1:BQ1"/>
    <mergeCell ref="BR1:BX1"/>
    <mergeCell ref="BY1:CE1"/>
    <mergeCell ref="CF1:CL1"/>
    <mergeCell ref="CM1:CS1"/>
    <mergeCell ref="CT1:CZ1"/>
    <mergeCell ref="GG1:GM1"/>
    <mergeCell ref="GN1:GT1"/>
    <mergeCell ref="GU1:HA1"/>
    <mergeCell ref="AY4:AY6"/>
    <mergeCell ref="AZ4:AZ6"/>
    <mergeCell ref="BA4:BA6"/>
    <mergeCell ref="BB4:BB6"/>
    <mergeCell ref="BO4:BO6"/>
    <mergeCell ref="BP4:BP6"/>
    <mergeCell ref="BQ4:BQ6"/>
    <mergeCell ref="BR4:BR6"/>
    <mergeCell ref="BS4:BS6"/>
    <mergeCell ref="BT4:BT6"/>
    <mergeCell ref="BI4:BI6"/>
    <mergeCell ref="BJ4:BJ6"/>
    <mergeCell ref="BK4:BK6"/>
    <mergeCell ref="BL4:BL6"/>
    <mergeCell ref="BM4:BM6"/>
    <mergeCell ref="BN4:BN6"/>
    <mergeCell ref="CA4:CA6"/>
    <mergeCell ref="CB4:CB6"/>
    <mergeCell ref="CC4:CC6"/>
    <mergeCell ref="CD4:CD6"/>
    <mergeCell ref="CE4:CE6"/>
    <mergeCell ref="CF4:CF6"/>
    <mergeCell ref="BU4:BU6"/>
    <mergeCell ref="BV4:BV6"/>
    <mergeCell ref="BW4:BW6"/>
    <mergeCell ref="BX4:BX6"/>
    <mergeCell ref="BY4:BY6"/>
    <mergeCell ref="BZ4:BZ6"/>
    <mergeCell ref="CM4:CM6"/>
    <mergeCell ref="CN4:CN6"/>
    <mergeCell ref="CO4:CO6"/>
    <mergeCell ref="CP4:CP6"/>
    <mergeCell ref="CQ4:CQ6"/>
    <mergeCell ref="CR4:CR6"/>
    <mergeCell ref="CG4:CG6"/>
    <mergeCell ref="CH4:CH6"/>
    <mergeCell ref="CI4:CI6"/>
    <mergeCell ref="CJ4:CJ6"/>
    <mergeCell ref="CK4:CK6"/>
    <mergeCell ref="CL4:CL6"/>
    <mergeCell ref="CY4:CY6"/>
    <mergeCell ref="CZ4:CZ6"/>
    <mergeCell ref="DA4:DA6"/>
    <mergeCell ref="DB4:DB6"/>
    <mergeCell ref="DC4:DC6"/>
    <mergeCell ref="DD4:DD6"/>
    <mergeCell ref="CS4:CS6"/>
    <mergeCell ref="CT4:CT6"/>
    <mergeCell ref="CU4:CU6"/>
    <mergeCell ref="CV4:CV6"/>
    <mergeCell ref="CW4:CW6"/>
    <mergeCell ref="CX4:CX6"/>
    <mergeCell ref="DK4:DK6"/>
    <mergeCell ref="DL4:DL6"/>
    <mergeCell ref="DM4:DM6"/>
    <mergeCell ref="DN4:DN6"/>
    <mergeCell ref="DO4:DO6"/>
    <mergeCell ref="DP4:DP6"/>
    <mergeCell ref="DE4:DE6"/>
    <mergeCell ref="DF4:DF6"/>
    <mergeCell ref="DG4:DG6"/>
    <mergeCell ref="DH4:DH6"/>
    <mergeCell ref="DI4:DI6"/>
    <mergeCell ref="DJ4:DJ6"/>
    <mergeCell ref="DW4:DW6"/>
    <mergeCell ref="DX4:DX6"/>
    <mergeCell ref="DY4:DY6"/>
    <mergeCell ref="DZ4:DZ6"/>
    <mergeCell ref="EA4:EA6"/>
    <mergeCell ref="EB4:EB6"/>
    <mergeCell ref="DQ4:DQ6"/>
    <mergeCell ref="DR4:DR6"/>
    <mergeCell ref="DS4:DS6"/>
    <mergeCell ref="DT4:DT6"/>
    <mergeCell ref="DU4:DU6"/>
    <mergeCell ref="DV4:DV6"/>
    <mergeCell ref="EI4:EI6"/>
    <mergeCell ref="EJ4:EJ6"/>
    <mergeCell ref="EK4:EK6"/>
    <mergeCell ref="EL4:EL6"/>
    <mergeCell ref="EM4:EM6"/>
    <mergeCell ref="EN4:EN6"/>
    <mergeCell ref="EC4:EC6"/>
    <mergeCell ref="ED4:ED6"/>
    <mergeCell ref="EE4:EE6"/>
    <mergeCell ref="EF4:EF6"/>
    <mergeCell ref="EG4:EG6"/>
    <mergeCell ref="EH4:EH6"/>
    <mergeCell ref="EU4:EU6"/>
    <mergeCell ref="EV4:EV6"/>
    <mergeCell ref="EW4:EW6"/>
    <mergeCell ref="EX4:EX6"/>
    <mergeCell ref="EY4:EY6"/>
    <mergeCell ref="EZ4:EZ6"/>
    <mergeCell ref="EO4:EO6"/>
    <mergeCell ref="EP4:EP6"/>
    <mergeCell ref="EQ4:EQ6"/>
    <mergeCell ref="ER4:ER6"/>
    <mergeCell ref="ES4:ES6"/>
    <mergeCell ref="ET4:ET6"/>
    <mergeCell ref="FG4:FG6"/>
    <mergeCell ref="FH4:FH6"/>
    <mergeCell ref="FI4:FI6"/>
    <mergeCell ref="FJ4:FJ6"/>
    <mergeCell ref="FK4:FK6"/>
    <mergeCell ref="FL4:FL6"/>
    <mergeCell ref="FA4:FA6"/>
    <mergeCell ref="FB4:FB6"/>
    <mergeCell ref="FC4:FC6"/>
    <mergeCell ref="FD4:FD6"/>
    <mergeCell ref="FE4:FE6"/>
    <mergeCell ref="FF4:FF6"/>
    <mergeCell ref="FS4:FS6"/>
    <mergeCell ref="FT4:FT6"/>
    <mergeCell ref="FU4:FU6"/>
    <mergeCell ref="FV4:FV6"/>
    <mergeCell ref="FW4:FW6"/>
    <mergeCell ref="FX4:FX6"/>
    <mergeCell ref="FM4:FM6"/>
    <mergeCell ref="FN4:FN6"/>
    <mergeCell ref="FO4:FO6"/>
    <mergeCell ref="FP4:FP6"/>
    <mergeCell ref="FQ4:FQ6"/>
    <mergeCell ref="FR4:FR6"/>
    <mergeCell ref="GE4:GE6"/>
    <mergeCell ref="GF4:GF6"/>
    <mergeCell ref="GG4:GG6"/>
    <mergeCell ref="GH4:GH6"/>
    <mergeCell ref="GI4:GI6"/>
    <mergeCell ref="GJ4:GJ6"/>
    <mergeCell ref="FY4:FY6"/>
    <mergeCell ref="FZ4:FZ6"/>
    <mergeCell ref="GA4:GA6"/>
    <mergeCell ref="GB4:GB6"/>
    <mergeCell ref="GC4:GC6"/>
    <mergeCell ref="GD4:GD6"/>
    <mergeCell ref="GS4:GS6"/>
    <mergeCell ref="GT4:GT6"/>
    <mergeCell ref="GU4:GU6"/>
    <mergeCell ref="GV4:GV6"/>
    <mergeCell ref="GK4:GK6"/>
    <mergeCell ref="GL4:GL6"/>
    <mergeCell ref="GM4:GM6"/>
    <mergeCell ref="GN4:GN6"/>
    <mergeCell ref="GO4:GO6"/>
    <mergeCell ref="GP4:GP6"/>
    <mergeCell ref="HO4:HO6"/>
    <mergeCell ref="E5:G5"/>
    <mergeCell ref="H5:N5"/>
    <mergeCell ref="O5:Q5"/>
    <mergeCell ref="HI4:HI6"/>
    <mergeCell ref="HJ4:HJ6"/>
    <mergeCell ref="HK4:HK6"/>
    <mergeCell ref="HL4:HL6"/>
    <mergeCell ref="HM4:HM6"/>
    <mergeCell ref="HN4:HN6"/>
    <mergeCell ref="HC4:HC6"/>
    <mergeCell ref="HD4:HD6"/>
    <mergeCell ref="HE4:HE6"/>
    <mergeCell ref="HF4:HF6"/>
    <mergeCell ref="HG4:HG6"/>
    <mergeCell ref="HH4:HH6"/>
    <mergeCell ref="GW4:GW6"/>
    <mergeCell ref="GX4:GX6"/>
    <mergeCell ref="GY4:GY6"/>
    <mergeCell ref="GZ4:GZ6"/>
    <mergeCell ref="HA4:HA6"/>
    <mergeCell ref="HB4:HB6"/>
    <mergeCell ref="GQ4:GQ6"/>
    <mergeCell ref="GR4:GR6"/>
    <mergeCell ref="A26:D26"/>
    <mergeCell ref="N32:O32"/>
    <mergeCell ref="P32:Q32"/>
    <mergeCell ref="N33:Q33"/>
    <mergeCell ref="E14:I14"/>
    <mergeCell ref="J14:L14"/>
    <mergeCell ref="M14:O14"/>
    <mergeCell ref="P14:Q14"/>
    <mergeCell ref="U14:AJ14"/>
  </mergeCells>
  <conditionalFormatting sqref="D8">
    <cfRule type="duplicateValues" dxfId="81" priority="4"/>
  </conditionalFormatting>
  <conditionalFormatting sqref="O7">
    <cfRule type="duplicateValues" dxfId="80" priority="3"/>
  </conditionalFormatting>
  <conditionalFormatting sqref="O8">
    <cfRule type="duplicateValues" dxfId="79" priority="2"/>
  </conditionalFormatting>
  <conditionalFormatting sqref="O10">
    <cfRule type="duplicateValues" dxfId="78" priority="1"/>
  </conditionalFormatting>
  <conditionalFormatting sqref="T16:AJ25">
    <cfRule type="cellIs" dxfId="77" priority="8" operator="equal">
      <formula>0</formula>
    </cfRule>
  </conditionalFormatting>
  <conditionalFormatting sqref="AJ16:AJ25">
    <cfRule type="cellIs" dxfId="76" priority="7" operator="lessThan">
      <formula>0</formula>
    </cfRule>
  </conditionalFormatting>
  <conditionalFormatting sqref="AK16:AK25">
    <cfRule type="cellIs" dxfId="75" priority="5" operator="lessThan">
      <formula>0</formula>
    </cfRule>
    <cfRule type="cellIs" dxfId="7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M36"/>
  <sheetViews>
    <sheetView view="pageBreakPreview" topLeftCell="A19" zoomScale="120" zoomScaleNormal="95" zoomScaleSheetLayoutView="120" workbookViewId="0">
      <pane xSplit="4" topLeftCell="E1" activePane="topRight" state="frozen"/>
      <selection activeCell="AL7" sqref="AL7:HK8"/>
      <selection pane="topRight" activeCell="E15" sqref="E15:K21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293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293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73" priority="4"/>
  </conditionalFormatting>
  <conditionalFormatting sqref="O7">
    <cfRule type="duplicateValues" dxfId="72" priority="3"/>
  </conditionalFormatting>
  <conditionalFormatting sqref="O8">
    <cfRule type="duplicateValues" dxfId="71" priority="2"/>
  </conditionalFormatting>
  <conditionalFormatting sqref="O10">
    <cfRule type="duplicateValues" dxfId="70" priority="1"/>
  </conditionalFormatting>
  <conditionalFormatting sqref="T16:AF25">
    <cfRule type="cellIs" dxfId="69" priority="8" operator="equal">
      <formula>0</formula>
    </cfRule>
  </conditionalFormatting>
  <conditionalFormatting sqref="AF16:AF25">
    <cfRule type="cellIs" dxfId="68" priority="7" operator="lessThan">
      <formula>0</formula>
    </cfRule>
  </conditionalFormatting>
  <conditionalFormatting sqref="AG16:AG25">
    <cfRule type="cellIs" dxfId="67" priority="5" operator="lessThan">
      <formula>0</formula>
    </cfRule>
    <cfRule type="cellIs" dxfId="6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29" width="6.5703125" style="1" customWidth="1"/>
    <col min="30" max="30" width="6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294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294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7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7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8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65" priority="4"/>
  </conditionalFormatting>
  <conditionalFormatting sqref="O7">
    <cfRule type="duplicateValues" dxfId="64" priority="3"/>
  </conditionalFormatting>
  <conditionalFormatting sqref="O8">
    <cfRule type="duplicateValues" dxfId="63" priority="2"/>
  </conditionalFormatting>
  <conditionalFormatting sqref="O10">
    <cfRule type="duplicateValues" dxfId="62" priority="1"/>
  </conditionalFormatting>
  <conditionalFormatting sqref="T16:AF25">
    <cfRule type="cellIs" dxfId="61" priority="8" operator="equal">
      <formula>0</formula>
    </cfRule>
  </conditionalFormatting>
  <conditionalFormatting sqref="AF16:AF25">
    <cfRule type="cellIs" dxfId="60" priority="7" operator="lessThan">
      <formula>0</formula>
    </cfRule>
  </conditionalFormatting>
  <conditionalFormatting sqref="AG16:AG25">
    <cfRule type="cellIs" dxfId="59" priority="5" operator="lessThan">
      <formula>0</formula>
    </cfRule>
    <cfRule type="cellIs" dxfId="5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295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295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57" priority="4"/>
  </conditionalFormatting>
  <conditionalFormatting sqref="O7">
    <cfRule type="duplicateValues" dxfId="56" priority="3"/>
  </conditionalFormatting>
  <conditionalFormatting sqref="O8">
    <cfRule type="duplicateValues" dxfId="55" priority="2"/>
  </conditionalFormatting>
  <conditionalFormatting sqref="O10">
    <cfRule type="duplicateValues" dxfId="54" priority="1"/>
  </conditionalFormatting>
  <conditionalFormatting sqref="T16:AF25">
    <cfRule type="cellIs" dxfId="53" priority="8" operator="equal">
      <formula>0</formula>
    </cfRule>
  </conditionalFormatting>
  <conditionalFormatting sqref="AF16:AF25">
    <cfRule type="cellIs" dxfId="52" priority="7" operator="lessThan">
      <formula>0</formula>
    </cfRule>
  </conditionalFormatting>
  <conditionalFormatting sqref="AG16:AG25">
    <cfRule type="cellIs" dxfId="51" priority="5" operator="lessThan">
      <formula>0</formula>
    </cfRule>
    <cfRule type="cellIs" dxfId="50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9" width="4.5703125" style="1" customWidth="1"/>
    <col min="30" max="30" width="6.5703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296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296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42"/>
      <c r="H15" s="133"/>
      <c r="I15" s="134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7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7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7"/>
      <c r="AD18" s="97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7"/>
      <c r="AD19" s="97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8"/>
      <c r="AD20" s="98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49" priority="4"/>
  </conditionalFormatting>
  <conditionalFormatting sqref="O7">
    <cfRule type="duplicateValues" dxfId="48" priority="3"/>
  </conditionalFormatting>
  <conditionalFormatting sqref="O8">
    <cfRule type="duplicateValues" dxfId="47" priority="2"/>
  </conditionalFormatting>
  <conditionalFormatting sqref="O10">
    <cfRule type="duplicateValues" dxfId="46" priority="1"/>
  </conditionalFormatting>
  <conditionalFormatting sqref="T16:AF25">
    <cfRule type="cellIs" dxfId="45" priority="8" operator="equal">
      <formula>0</formula>
    </cfRule>
  </conditionalFormatting>
  <conditionalFormatting sqref="AF16:AF25">
    <cfRule type="cellIs" dxfId="44" priority="7" operator="lessThan">
      <formula>0</formula>
    </cfRule>
  </conditionalFormatting>
  <conditionalFormatting sqref="AG16:AG25">
    <cfRule type="cellIs" dxfId="43" priority="5" operator="lessThan">
      <formula>0</formula>
    </cfRule>
    <cfRule type="cellIs" dxfId="42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29" width="6.5703125" style="1" customWidth="1"/>
    <col min="30" max="30" width="6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297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297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7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7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8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H35" s="18" t="s">
        <v>202</v>
      </c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41" priority="4"/>
  </conditionalFormatting>
  <conditionalFormatting sqref="O7">
    <cfRule type="duplicateValues" dxfId="40" priority="3"/>
  </conditionalFormatting>
  <conditionalFormatting sqref="O8">
    <cfRule type="duplicateValues" dxfId="39" priority="2"/>
  </conditionalFormatting>
  <conditionalFormatting sqref="O10">
    <cfRule type="duplicateValues" dxfId="38" priority="1"/>
  </conditionalFormatting>
  <conditionalFormatting sqref="T16:AF25">
    <cfRule type="cellIs" dxfId="37" priority="8" operator="equal">
      <formula>0</formula>
    </cfRule>
  </conditionalFormatting>
  <conditionalFormatting sqref="AF16:AF25">
    <cfRule type="cellIs" dxfId="36" priority="7" operator="lessThan">
      <formula>0</formula>
    </cfRule>
  </conditionalFormatting>
  <conditionalFormatting sqref="AG16:AG25">
    <cfRule type="cellIs" dxfId="35" priority="5" operator="lessThan">
      <formula>0</formula>
    </cfRule>
    <cfRule type="cellIs" dxfId="34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298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298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105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33" priority="4"/>
  </conditionalFormatting>
  <conditionalFormatting sqref="O7">
    <cfRule type="duplicateValues" dxfId="32" priority="3"/>
  </conditionalFormatting>
  <conditionalFormatting sqref="O8">
    <cfRule type="duplicateValues" dxfId="31" priority="2"/>
  </conditionalFormatting>
  <conditionalFormatting sqref="O10">
    <cfRule type="duplicateValues" dxfId="30" priority="1"/>
  </conditionalFormatting>
  <conditionalFormatting sqref="T16:AF25">
    <cfRule type="cellIs" dxfId="29" priority="8" operator="equal">
      <formula>0</formula>
    </cfRule>
  </conditionalFormatting>
  <conditionalFormatting sqref="AF16:AF25">
    <cfRule type="cellIs" dxfId="28" priority="7" operator="lessThan">
      <formula>0</formula>
    </cfRule>
  </conditionalFormatting>
  <conditionalFormatting sqref="AG16:AG25">
    <cfRule type="cellIs" dxfId="27" priority="5" operator="lessThan">
      <formula>0</formula>
    </cfRule>
    <cfRule type="cellIs" dxfId="26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M36"/>
  <sheetViews>
    <sheetView view="pageBreakPreview" zoomScaleNormal="95" zoomScaleSheetLayoutView="100" workbookViewId="0">
      <pane xSplit="4" topLeftCell="E1" activePane="topRight" state="frozen"/>
      <selection activeCell="AL7" sqref="AL7:HK8"/>
      <selection pane="topRight" activeCell="D7" sqref="D7:D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8.5703125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8" width="4.5703125" style="1" customWidth="1"/>
    <col min="29" max="29" width="6.5703125" style="1" customWidth="1"/>
    <col min="30" max="30" width="6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299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299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x14ac:dyDescent="0.25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6"/>
      <c r="AC15" s="96"/>
      <c r="AD15" s="96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x14ac:dyDescent="0.25">
      <c r="A16" s="58">
        <v>1</v>
      </c>
      <c r="B16" s="93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7"/>
      <c r="Z16" s="97"/>
      <c r="AA16" s="97"/>
      <c r="AB16" s="97"/>
      <c r="AC16" s="97"/>
      <c r="AD16" s="95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7"/>
      <c r="Z17" s="97"/>
      <c r="AA17" s="97"/>
      <c r="AB17" s="97"/>
      <c r="AC17" s="97"/>
      <c r="AD17" s="95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7"/>
      <c r="Z18" s="97"/>
      <c r="AA18" s="97"/>
      <c r="AB18" s="97"/>
      <c r="AC18" s="97"/>
      <c r="AD18" s="95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7"/>
      <c r="Z19" s="97"/>
      <c r="AA19" s="97"/>
      <c r="AB19" s="97"/>
      <c r="AC19" s="97"/>
      <c r="AD19" s="95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8"/>
      <c r="Z20" s="98"/>
      <c r="AA20" s="98"/>
      <c r="AB20" s="98"/>
      <c r="AC20" s="98"/>
      <c r="AD20" s="95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46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5"/>
      <c r="AA21" s="95"/>
      <c r="AB21" s="95"/>
      <c r="AC21" s="95"/>
      <c r="AD21" s="95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46"/>
      <c r="H22" s="146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95"/>
      <c r="AC22" s="95"/>
      <c r="AD22" s="95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95"/>
      <c r="AC23" s="95"/>
      <c r="AD23" s="95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95"/>
      <c r="AC24" s="95"/>
      <c r="AD24" s="95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1"/>
    <protectedRange sqref="O7:P10 D7:D10 D12" name="Rango1_3_2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D8">
    <cfRule type="duplicateValues" dxfId="25" priority="4"/>
  </conditionalFormatting>
  <conditionalFormatting sqref="O7">
    <cfRule type="duplicateValues" dxfId="24" priority="3"/>
  </conditionalFormatting>
  <conditionalFormatting sqref="O8">
    <cfRule type="duplicateValues" dxfId="23" priority="2"/>
  </conditionalFormatting>
  <conditionalFormatting sqref="O10">
    <cfRule type="duplicateValues" dxfId="22" priority="1"/>
  </conditionalFormatting>
  <conditionalFormatting sqref="T16:AF25">
    <cfRule type="cellIs" dxfId="21" priority="8" operator="equal">
      <formula>0</formula>
    </cfRule>
  </conditionalFormatting>
  <conditionalFormatting sqref="AF16:AF25">
    <cfRule type="cellIs" dxfId="20" priority="7" operator="lessThan">
      <formula>0</formula>
    </cfRule>
  </conditionalFormatting>
  <conditionalFormatting sqref="AG16:AG25">
    <cfRule type="cellIs" dxfId="19" priority="5" operator="lessThan">
      <formula>0</formula>
    </cfRule>
    <cfRule type="cellIs" dxfId="18" priority="6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M36"/>
  <sheetViews>
    <sheetView view="pageBreakPreview" topLeftCell="A7" zoomScaleNormal="95" zoomScaleSheetLayoutView="100" workbookViewId="0">
      <pane xSplit="4" topLeftCell="E1" activePane="topRight" state="frozen"/>
      <selection activeCell="AL7" sqref="AL7:HK8"/>
      <selection pane="topRight" activeCell="O7" sqref="O7:O10"/>
    </sheetView>
  </sheetViews>
  <sheetFormatPr baseColWidth="10" defaultColWidth="11.42578125" defaultRowHeight="12.75" x14ac:dyDescent="0.25"/>
  <cols>
    <col min="1" max="2" width="8.42578125" style="1" customWidth="1"/>
    <col min="3" max="3" width="7.5703125" style="1" customWidth="1"/>
    <col min="4" max="4" width="30.5703125" style="1" customWidth="1"/>
    <col min="5" max="5" width="6.5703125" style="1" customWidth="1"/>
    <col min="6" max="6" width="4.42578125" style="1" customWidth="1"/>
    <col min="7" max="7" width="5" style="1" customWidth="1"/>
    <col min="8" max="8" width="4" style="1" customWidth="1"/>
    <col min="9" max="9" width="6.42578125" style="1" customWidth="1"/>
    <col min="10" max="10" width="4.42578125" style="1" customWidth="1"/>
    <col min="11" max="11" width="4.5703125" style="1" customWidth="1"/>
    <col min="12" max="12" width="4.42578125" style="1" customWidth="1"/>
    <col min="13" max="14" width="7" style="1" customWidth="1"/>
    <col min="15" max="15" width="9" style="1" customWidth="1"/>
    <col min="16" max="16" width="6.42578125" style="1" customWidth="1"/>
    <col min="17" max="17" width="7" style="1" customWidth="1"/>
    <col min="18" max="18" width="4.42578125" style="1" customWidth="1"/>
    <col min="19" max="19" width="7.42578125" style="1" customWidth="1"/>
    <col min="20" max="20" width="8.42578125" style="1" customWidth="1"/>
    <col min="21" max="21" width="9.42578125" style="1" customWidth="1"/>
    <col min="22" max="23" width="4.5703125" style="1" customWidth="1"/>
    <col min="24" max="24" width="6.5703125" style="1" customWidth="1"/>
    <col min="25" max="25" width="6" style="1" customWidth="1"/>
    <col min="26" max="26" width="5.5703125" style="1" customWidth="1"/>
    <col min="27" max="29" width="4.5703125" style="1" customWidth="1"/>
    <col min="30" max="30" width="4.42578125" style="1" customWidth="1"/>
    <col min="31" max="31" width="11.42578125" style="1" customWidth="1"/>
    <col min="32" max="32" width="10.5703125" style="1" customWidth="1"/>
    <col min="33" max="34" width="11.42578125" style="1"/>
    <col min="35" max="35" width="15" style="1" bestFit="1" customWidth="1"/>
    <col min="36" max="36" width="12.42578125" style="1" bestFit="1" customWidth="1"/>
    <col min="37" max="37" width="20.5703125" style="1" bestFit="1" customWidth="1"/>
    <col min="38" max="40" width="11.42578125" style="1"/>
    <col min="41" max="42" width="12.42578125" style="1" customWidth="1"/>
    <col min="43" max="16384" width="11.42578125" style="1"/>
  </cols>
  <sheetData>
    <row r="1" spans="1:221" ht="13.5" customHeight="1" thickBot="1" x14ac:dyDescent="0.3">
      <c r="A1" s="357"/>
      <c r="B1" s="358"/>
      <c r="C1" s="358"/>
      <c r="D1" s="358"/>
      <c r="E1" s="363" t="s">
        <v>22</v>
      </c>
      <c r="F1" s="363"/>
      <c r="G1" s="363"/>
      <c r="H1" s="363"/>
      <c r="I1" s="363"/>
      <c r="J1" s="363"/>
      <c r="K1" s="363"/>
      <c r="L1" s="363"/>
      <c r="M1" s="363"/>
      <c r="N1" s="363"/>
      <c r="O1" s="364"/>
      <c r="P1" s="364"/>
      <c r="Q1" s="364"/>
      <c r="AG1" s="80"/>
      <c r="AH1" s="80" t="s">
        <v>0</v>
      </c>
      <c r="AI1" s="80" t="s">
        <v>200</v>
      </c>
      <c r="AJ1" s="80" t="s">
        <v>1</v>
      </c>
      <c r="AK1" s="82" t="s">
        <v>25</v>
      </c>
      <c r="AL1" s="368">
        <f>'CODIGOS DE MATERIAL'!$A$3</f>
        <v>1000157</v>
      </c>
      <c r="AM1" s="369"/>
      <c r="AN1" s="369"/>
      <c r="AO1" s="369"/>
      <c r="AP1" s="369"/>
      <c r="AQ1" s="369"/>
      <c r="AR1" s="370"/>
      <c r="AS1" s="368">
        <f>'CODIGOS DE MATERIAL'!$A$4</f>
        <v>1000156</v>
      </c>
      <c r="AT1" s="369"/>
      <c r="AU1" s="369"/>
      <c r="AV1" s="369"/>
      <c r="AW1" s="369"/>
      <c r="AX1" s="369"/>
      <c r="AY1" s="370"/>
      <c r="AZ1" s="368">
        <f>'CODIGOS DE MATERIAL'!$A$5</f>
        <v>1000181</v>
      </c>
      <c r="BA1" s="369"/>
      <c r="BB1" s="369"/>
      <c r="BC1" s="369"/>
      <c r="BD1" s="369"/>
      <c r="BE1" s="369"/>
      <c r="BF1" s="370"/>
      <c r="BG1" s="368">
        <f>'CODIGOS DE MATERIAL'!$A$6</f>
        <v>1000185</v>
      </c>
      <c r="BH1" s="369"/>
      <c r="BI1" s="369"/>
      <c r="BJ1" s="369"/>
      <c r="BK1" s="369"/>
      <c r="BL1" s="369"/>
      <c r="BM1" s="370"/>
      <c r="BN1" s="368">
        <f>'CODIGOS DE MATERIAL'!$A$7</f>
        <v>1000184</v>
      </c>
      <c r="BO1" s="369"/>
      <c r="BP1" s="369"/>
      <c r="BQ1" s="369"/>
      <c r="BR1" s="369"/>
      <c r="BS1" s="369"/>
      <c r="BT1" s="370"/>
      <c r="BU1" s="368">
        <f>'CODIGOS DE MATERIAL'!$A$8</f>
        <v>1000870</v>
      </c>
      <c r="BV1" s="369"/>
      <c r="BW1" s="369"/>
      <c r="BX1" s="369"/>
      <c r="BY1" s="369"/>
      <c r="BZ1" s="369"/>
      <c r="CA1" s="370"/>
      <c r="CB1" s="368">
        <f>'CODIGOS DE MATERIAL'!$A$9</f>
        <v>1000747</v>
      </c>
      <c r="CC1" s="369"/>
      <c r="CD1" s="369"/>
      <c r="CE1" s="369"/>
      <c r="CF1" s="369"/>
      <c r="CG1" s="369"/>
      <c r="CH1" s="370"/>
      <c r="CI1" s="368">
        <f>'CODIGOS DE MATERIAL'!$A$10</f>
        <v>1000179</v>
      </c>
      <c r="CJ1" s="369"/>
      <c r="CK1" s="369"/>
      <c r="CL1" s="369"/>
      <c r="CM1" s="369"/>
      <c r="CN1" s="369"/>
      <c r="CO1" s="370"/>
      <c r="CP1" s="368">
        <f>'CODIGOS DE MATERIAL'!$A$11</f>
        <v>1000170</v>
      </c>
      <c r="CQ1" s="369"/>
      <c r="CR1" s="369"/>
      <c r="CS1" s="369"/>
      <c r="CT1" s="369"/>
      <c r="CU1" s="369"/>
      <c r="CV1" s="370"/>
      <c r="CW1" s="368">
        <f>'CODIGOS DE MATERIAL'!$A$12</f>
        <v>1000158</v>
      </c>
      <c r="CX1" s="369"/>
      <c r="CY1" s="369"/>
      <c r="CZ1" s="369"/>
      <c r="DA1" s="369"/>
      <c r="DB1" s="369"/>
      <c r="DC1" s="370"/>
      <c r="DD1" s="368">
        <f>'CODIGOS DE MATERIAL'!$A$13</f>
        <v>1000186</v>
      </c>
      <c r="DE1" s="369"/>
      <c r="DF1" s="369"/>
      <c r="DG1" s="369"/>
      <c r="DH1" s="369"/>
      <c r="DI1" s="369"/>
      <c r="DJ1" s="370"/>
      <c r="DK1" s="368">
        <f>'CODIGOS DE MATERIAL'!$A$14</f>
        <v>1000182</v>
      </c>
      <c r="DL1" s="369"/>
      <c r="DM1" s="369"/>
      <c r="DN1" s="369"/>
      <c r="DO1" s="369"/>
      <c r="DP1" s="369"/>
      <c r="DQ1" s="370"/>
      <c r="DR1" s="368">
        <f>'CODIGOS DE MATERIAL'!$A$15</f>
        <v>1000171</v>
      </c>
      <c r="DS1" s="369"/>
      <c r="DT1" s="369"/>
      <c r="DU1" s="369"/>
      <c r="DV1" s="369"/>
      <c r="DW1" s="369"/>
      <c r="DX1" s="370"/>
      <c r="DY1" s="368">
        <f>'CODIGOS DE MATERIAL'!$A$16</f>
        <v>1000872</v>
      </c>
      <c r="DZ1" s="369"/>
      <c r="EA1" s="369"/>
      <c r="EB1" s="369"/>
      <c r="EC1" s="369"/>
      <c r="ED1" s="369"/>
      <c r="EE1" s="370"/>
      <c r="EF1" s="368">
        <f>'CODIGOS DE MATERIAL'!$A$17</f>
        <v>1000863</v>
      </c>
      <c r="EG1" s="369"/>
      <c r="EH1" s="369"/>
      <c r="EI1" s="369"/>
      <c r="EJ1" s="369"/>
      <c r="EK1" s="369"/>
      <c r="EL1" s="370"/>
      <c r="EM1" s="368">
        <f>'CODIGOS DE MATERIAL'!$A$18</f>
        <v>1000159</v>
      </c>
      <c r="EN1" s="369"/>
      <c r="EO1" s="369"/>
      <c r="EP1" s="369"/>
      <c r="EQ1" s="369"/>
      <c r="ER1" s="369"/>
      <c r="ES1" s="370"/>
      <c r="ET1" s="368">
        <f>'CODIGOS DE MATERIAL'!$A$19</f>
        <v>1000163</v>
      </c>
      <c r="EU1" s="369"/>
      <c r="EV1" s="369"/>
      <c r="EW1" s="369"/>
      <c r="EX1" s="369"/>
      <c r="EY1" s="369"/>
      <c r="EZ1" s="370"/>
      <c r="FA1" s="368">
        <f>'CODIGOS DE MATERIAL'!$A$20</f>
        <v>1005924</v>
      </c>
      <c r="FB1" s="369"/>
      <c r="FC1" s="369"/>
      <c r="FD1" s="369"/>
      <c r="FE1" s="369"/>
      <c r="FF1" s="369"/>
      <c r="FG1" s="370"/>
      <c r="FH1" s="368">
        <f>'CODIGOS DE MATERIAL'!$A$21</f>
        <v>1000164</v>
      </c>
      <c r="FI1" s="369"/>
      <c r="FJ1" s="369"/>
      <c r="FK1" s="369"/>
      <c r="FL1" s="369"/>
      <c r="FM1" s="369"/>
      <c r="FN1" s="370"/>
      <c r="FO1" s="368">
        <f>'CODIGOS DE MATERIAL'!$A$22</f>
        <v>1000187</v>
      </c>
      <c r="FP1" s="369"/>
      <c r="FQ1" s="369"/>
      <c r="FR1" s="369"/>
      <c r="FS1" s="369"/>
      <c r="FT1" s="369"/>
      <c r="FU1" s="370"/>
      <c r="FV1" s="368">
        <f>'CODIGOS DE MATERIAL'!$A$23</f>
        <v>1000160</v>
      </c>
      <c r="FW1" s="369"/>
      <c r="FX1" s="369"/>
      <c r="FY1" s="369"/>
      <c r="FZ1" s="369"/>
      <c r="GA1" s="369"/>
      <c r="GB1" s="370"/>
      <c r="GC1" s="368">
        <f>'CODIGOS DE MATERIAL'!$A$24</f>
        <v>1011372</v>
      </c>
      <c r="GD1" s="369"/>
      <c r="GE1" s="369"/>
      <c r="GF1" s="369"/>
      <c r="GG1" s="369"/>
      <c r="GH1" s="369"/>
      <c r="GI1" s="370"/>
      <c r="GJ1" s="368">
        <f>'CODIGOS DE MATERIAL'!$A$25</f>
        <v>1000191</v>
      </c>
      <c r="GK1" s="369"/>
      <c r="GL1" s="369"/>
      <c r="GM1" s="369"/>
      <c r="GN1" s="369"/>
      <c r="GO1" s="369"/>
      <c r="GP1" s="370"/>
      <c r="GQ1" s="368">
        <f>'CODIGOS DE MATERIAL'!$A$29</f>
        <v>1000864</v>
      </c>
      <c r="GR1" s="369"/>
      <c r="GS1" s="369"/>
      <c r="GT1" s="369"/>
      <c r="GU1" s="369"/>
      <c r="GV1" s="369"/>
      <c r="GW1" s="370"/>
      <c r="GX1" s="368">
        <f>'CODIGOS DE MATERIAL'!$A$30</f>
        <v>1000161</v>
      </c>
      <c r="GY1" s="369"/>
      <c r="GZ1" s="369"/>
      <c r="HA1" s="369"/>
      <c r="HB1" s="369"/>
      <c r="HC1" s="369"/>
      <c r="HD1" s="370"/>
      <c r="HE1" s="368">
        <f>'CODIGOS DE MATERIAL'!$A$31</f>
        <v>1000865</v>
      </c>
      <c r="HF1" s="369"/>
      <c r="HG1" s="369"/>
      <c r="HH1" s="369"/>
      <c r="HI1" s="369"/>
      <c r="HJ1" s="369"/>
      <c r="HK1" s="370"/>
      <c r="HL1" s="80"/>
      <c r="HM1" s="80"/>
    </row>
    <row r="2" spans="1:221" ht="13.5" customHeight="1" thickBot="1" x14ac:dyDescent="0.3">
      <c r="A2" s="359"/>
      <c r="B2" s="360"/>
      <c r="C2" s="360"/>
      <c r="D2" s="360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  <c r="P2" s="364"/>
      <c r="Q2" s="364"/>
      <c r="AG2" s="80">
        <v>300</v>
      </c>
      <c r="AH2" s="80">
        <f>D8</f>
        <v>0</v>
      </c>
      <c r="AI2" s="80">
        <f>O10</f>
        <v>0</v>
      </c>
      <c r="AJ2" s="80">
        <f>O9</f>
        <v>0</v>
      </c>
      <c r="AK2" s="82">
        <f>O7</f>
        <v>0</v>
      </c>
      <c r="AL2" s="83">
        <f>IFERROR(VLOOKUP(AL1,$B$16:$AF$25,$S$13,FALSE),0)</f>
        <v>0</v>
      </c>
      <c r="AM2" s="84">
        <f>IFERROR(VLOOKUP(AL1,$B$16:$AF$25,$M$13,FALSE),0)</f>
        <v>0</v>
      </c>
      <c r="AN2" s="84">
        <f>IFERROR(VLOOKUP(AL1,$B$16:$AF$25,$T$13,FALSE),0)</f>
        <v>0</v>
      </c>
      <c r="AO2" s="84">
        <f>IFERROR(VLOOKUP(AL1,$B$16:$AF$25,$N$13,FALSE),0)</f>
        <v>0</v>
      </c>
      <c r="AP2" s="84">
        <f>IFERROR(VLOOKUP(AL1,$B$16:$AF$25,$O$13,FALSE),0)</f>
        <v>0</v>
      </c>
      <c r="AQ2" s="84">
        <f>IFERROR(VLOOKUP(AL1,$B$16:$AF$25,$P$13,FALSE),0)</f>
        <v>0</v>
      </c>
      <c r="AR2" s="85">
        <f>IFERROR(VLOOKUP(AL1,$B$16:$AF$25,$Q$13,FALSE),0)</f>
        <v>0</v>
      </c>
      <c r="AS2" s="83">
        <f>IFERROR(VLOOKUP(AS1,$B$16:$AF$25,$S$13,FALSE),0)</f>
        <v>0</v>
      </c>
      <c r="AT2" s="84">
        <f>IFERROR(VLOOKUP(AS1,$B$16:$AF$25,$M$13,FALSE),0)</f>
        <v>0</v>
      </c>
      <c r="AU2" s="84">
        <f>IFERROR(VLOOKUP(AS1,$B$16:$AF$25,$T$13,FALSE),0)</f>
        <v>0</v>
      </c>
      <c r="AV2" s="84">
        <f>IFERROR(VLOOKUP(AS1,$B$16:$AF$25,$N$13,FALSE),0)</f>
        <v>0</v>
      </c>
      <c r="AW2" s="84">
        <f>IFERROR(VLOOKUP(AS1,$B$16:$AF$25,$O$13,FALSE),0)</f>
        <v>0</v>
      </c>
      <c r="AX2" s="84">
        <f>IFERROR(VLOOKUP(AS1,$B$16:$AF$25,$P$13,FALSE),0)</f>
        <v>0</v>
      </c>
      <c r="AY2" s="85">
        <f>IFERROR(VLOOKUP(AS1,$B$16:$AF$25,$Q$13,FALSE),0)</f>
        <v>0</v>
      </c>
      <c r="AZ2" s="83">
        <f>IFERROR(VLOOKUP(AZ1,$B$16:$AF$25,$S$13,FALSE),0)</f>
        <v>0</v>
      </c>
      <c r="BA2" s="84">
        <f>IFERROR(VLOOKUP(AZ1,$B$16:$AF$25,$M$13,FALSE),0)</f>
        <v>0</v>
      </c>
      <c r="BB2" s="84">
        <f>IFERROR(VLOOKUP(AZ1,$B$16:$AF$25,$T$13,FALSE),0)</f>
        <v>0</v>
      </c>
      <c r="BC2" s="84">
        <f>IFERROR(VLOOKUP(AZ1,$B$16:$AF$25,$N$13,FALSE),0)</f>
        <v>0</v>
      </c>
      <c r="BD2" s="84">
        <f>IFERROR(VLOOKUP(AZ1,$B$16:$AF$25,$O$13,FALSE),0)</f>
        <v>0</v>
      </c>
      <c r="BE2" s="84">
        <f>IFERROR(VLOOKUP(AZ1,$B$16:$AF$25,$P$13,FALSE),0)</f>
        <v>0</v>
      </c>
      <c r="BF2" s="85">
        <f>IFERROR(VLOOKUP(AZ1,$B$16:$AF$25,$Q$13,FALSE),0)</f>
        <v>0</v>
      </c>
      <c r="BG2" s="83">
        <f>IFERROR(VLOOKUP(BG1,$B$16:$AF$25,$S$13,FALSE),0)</f>
        <v>0</v>
      </c>
      <c r="BH2" s="84">
        <f>IFERROR(VLOOKUP(BG1,$B$16:$AF$25,$M$13,FALSE),0)</f>
        <v>0</v>
      </c>
      <c r="BI2" s="84">
        <f>IFERROR(VLOOKUP(BG1,$B$16:$AF$25,$T$13,FALSE),0)</f>
        <v>0</v>
      </c>
      <c r="BJ2" s="84">
        <f>IFERROR(VLOOKUP(BG1,$B$16:$AF$25,$N$13,FALSE),0)</f>
        <v>0</v>
      </c>
      <c r="BK2" s="84">
        <f>IFERROR(VLOOKUP(BG1,$B$16:$AF$25,$O$13,FALSE),0)</f>
        <v>0</v>
      </c>
      <c r="BL2" s="84">
        <f>IFERROR(VLOOKUP(BG1,$B$16:$AF$25,$P$13,FALSE),0)</f>
        <v>0</v>
      </c>
      <c r="BM2" s="85">
        <f>IFERROR(VLOOKUP(BG1,$B$16:$AF$25,$Q$13,FALSE),0)</f>
        <v>0</v>
      </c>
      <c r="BN2" s="83">
        <f>IFERROR(VLOOKUP(BN1,$B$16:$AF$25,$S$13,FALSE),0)</f>
        <v>0</v>
      </c>
      <c r="BO2" s="84">
        <f>IFERROR(VLOOKUP(BN1,$B$16:$AF$25,$M$13,FALSE),0)</f>
        <v>0</v>
      </c>
      <c r="BP2" s="84">
        <f>IFERROR(VLOOKUP(BN1,$B$16:$AF$25,$T$13,FALSE),0)</f>
        <v>0</v>
      </c>
      <c r="BQ2" s="84">
        <f>IFERROR(VLOOKUP(BN1,$B$16:$AF$25,$N$13,FALSE),0)</f>
        <v>0</v>
      </c>
      <c r="BR2" s="84">
        <f>IFERROR(VLOOKUP(BN1,$B$16:$AF$25,$O$13,FALSE),0)</f>
        <v>0</v>
      </c>
      <c r="BS2" s="84">
        <f>IFERROR(VLOOKUP(BN1,$B$16:$AF$25,$P$13,FALSE),0)</f>
        <v>0</v>
      </c>
      <c r="BT2" s="85">
        <f>IFERROR(VLOOKUP(BN1,$B$16:$AF$25,$Q$13,FALSE),0)</f>
        <v>0</v>
      </c>
      <c r="BU2" s="83">
        <f>IFERROR(VLOOKUP(BU1,$B$16:$AF$25,$S$13,FALSE),0)</f>
        <v>0</v>
      </c>
      <c r="BV2" s="84">
        <f>IFERROR(VLOOKUP(BU1,$B$16:$AF$25,$M$13,FALSE),0)</f>
        <v>0</v>
      </c>
      <c r="BW2" s="84">
        <f>IFERROR(VLOOKUP(BU1,$B$16:$AF$25,$T$13,FALSE),0)</f>
        <v>0</v>
      </c>
      <c r="BX2" s="84">
        <f>IFERROR(VLOOKUP(BU1,$B$16:$AF$25,$N$13,FALSE),0)</f>
        <v>0</v>
      </c>
      <c r="BY2" s="84">
        <f>IFERROR(VLOOKUP(BU1,$B$16:$AF$25,$O$13,FALSE),0)</f>
        <v>0</v>
      </c>
      <c r="BZ2" s="84">
        <f>IFERROR(VLOOKUP(BU1,$B$16:$AF$25,$P$13,FALSE),0)</f>
        <v>0</v>
      </c>
      <c r="CA2" s="85">
        <f>IFERROR(VLOOKUP(BU1,$B$16:$AF$25,$Q$13,FALSE),0)</f>
        <v>0</v>
      </c>
      <c r="CB2" s="83">
        <f>IFERROR(VLOOKUP(CB1,$B$16:$AF$25,$S$13,FALSE),0)</f>
        <v>0</v>
      </c>
      <c r="CC2" s="84">
        <f>IFERROR(VLOOKUP(CB1,$B$16:$AF$25,$M$13,FALSE),0)</f>
        <v>0</v>
      </c>
      <c r="CD2" s="84">
        <f>IFERROR(VLOOKUP(CB1,$B$16:$AF$25,$T$13,FALSE),0)</f>
        <v>0</v>
      </c>
      <c r="CE2" s="84">
        <f>IFERROR(VLOOKUP(CB1,$B$16:$AF$25,$N$13,FALSE),0)</f>
        <v>0</v>
      </c>
      <c r="CF2" s="84">
        <f>IFERROR(VLOOKUP(CB1,$B$16:$AF$25,$O$13,FALSE),0)</f>
        <v>0</v>
      </c>
      <c r="CG2" s="84">
        <f>IFERROR(VLOOKUP(CB1,$B$16:$AF$25,$P$13,FALSE),0)</f>
        <v>0</v>
      </c>
      <c r="CH2" s="85">
        <f>IFERROR(VLOOKUP(CB1,$B$16:$AF$25,$Q$13,FALSE),0)</f>
        <v>0</v>
      </c>
      <c r="CI2" s="83">
        <f>IFERROR(VLOOKUP(CI1,$B$16:$AF$25,$S$13,FALSE),0)</f>
        <v>0</v>
      </c>
      <c r="CJ2" s="84">
        <f>IFERROR(VLOOKUP(CI1,$B$16:$AF$25,$M$13,FALSE),0)</f>
        <v>0</v>
      </c>
      <c r="CK2" s="84">
        <f>IFERROR(VLOOKUP(CI1,$B$16:$AF$25,$T$13,FALSE),0)</f>
        <v>0</v>
      </c>
      <c r="CL2" s="84">
        <f>IFERROR(VLOOKUP(CI1,$B$16:$AF$25,$N$13,FALSE),0)</f>
        <v>0</v>
      </c>
      <c r="CM2" s="84">
        <f>IFERROR(VLOOKUP(CI1,$B$16:$AF$25,$O$13,FALSE),0)</f>
        <v>0</v>
      </c>
      <c r="CN2" s="84">
        <f>IFERROR(VLOOKUP(CI1,$B$16:$AF$25,$P$13,FALSE),0)</f>
        <v>0</v>
      </c>
      <c r="CO2" s="85">
        <f>IFERROR(VLOOKUP(CI1,$B$16:$AF$25,$Q$13,FALSE),0)</f>
        <v>0</v>
      </c>
      <c r="CP2" s="83">
        <f>IFERROR(VLOOKUP(CP1,$B$16:$AF$25,$S$13,FALSE),0)</f>
        <v>0</v>
      </c>
      <c r="CQ2" s="84">
        <f>IFERROR(VLOOKUP(CP1,$B$16:$AF$25,$M$13,FALSE),0)</f>
        <v>0</v>
      </c>
      <c r="CR2" s="84">
        <f>IFERROR(VLOOKUP(CP1,$B$16:$AF$25,$T$13,FALSE),0)</f>
        <v>0</v>
      </c>
      <c r="CS2" s="84">
        <f>IFERROR(VLOOKUP(CP1,$B$16:$AF$25,$N$13,FALSE),0)</f>
        <v>0</v>
      </c>
      <c r="CT2" s="84">
        <f>IFERROR(VLOOKUP(CP1,$B$16:$AF$25,$O$13,FALSE),0)</f>
        <v>0</v>
      </c>
      <c r="CU2" s="84">
        <f>IFERROR(VLOOKUP(CP1,$B$16:$AF$25,$P$13,FALSE),0)</f>
        <v>0</v>
      </c>
      <c r="CV2" s="85">
        <f>IFERROR(VLOOKUP(CP1,$B$16:$AF$25,$Q$13,FALSE),0)</f>
        <v>0</v>
      </c>
      <c r="CW2" s="83">
        <f>IFERROR(VLOOKUP(CW1,$B$16:$AF$25,$S$13,FALSE),0)</f>
        <v>0</v>
      </c>
      <c r="CX2" s="84">
        <f>IFERROR(VLOOKUP(CW1,$B$16:$AF$25,$M$13,FALSE),0)</f>
        <v>0</v>
      </c>
      <c r="CY2" s="84">
        <f>IFERROR(VLOOKUP(CW1,$B$16:$AF$25,$T$13,FALSE),0)</f>
        <v>0</v>
      </c>
      <c r="CZ2" s="84">
        <f>IFERROR(VLOOKUP(CW1,$B$16:$AF$25,$N$13,FALSE),0)</f>
        <v>0</v>
      </c>
      <c r="DA2" s="84">
        <f>IFERROR(VLOOKUP(CW1,$B$16:$AF$25,$O$13,FALSE),0)</f>
        <v>0</v>
      </c>
      <c r="DB2" s="84">
        <f>IFERROR(VLOOKUP(CW1,$B$16:$AF$25,$P$13,FALSE),0)</f>
        <v>0</v>
      </c>
      <c r="DC2" s="85">
        <f>IFERROR(VLOOKUP(CW1,$B$16:$AF$25,$Q$13,FALSE),0)</f>
        <v>0</v>
      </c>
      <c r="DD2" s="83">
        <f>IFERROR(VLOOKUP(DD1,$B$16:$AF$25,$S$13,FALSE),0)</f>
        <v>0</v>
      </c>
      <c r="DE2" s="84">
        <f>IFERROR(VLOOKUP(DD1,$B$16:$AF$25,$M$13,FALSE),0)</f>
        <v>0</v>
      </c>
      <c r="DF2" s="84">
        <f>IFERROR(VLOOKUP(DD1,$B$16:$AF$25,$T$13,FALSE),0)</f>
        <v>0</v>
      </c>
      <c r="DG2" s="84">
        <f>IFERROR(VLOOKUP(DD1,$B$16:$AF$25,$N$13,FALSE),0)</f>
        <v>0</v>
      </c>
      <c r="DH2" s="84">
        <f>IFERROR(VLOOKUP(DD1,$B$16:$AF$25,$O$13,FALSE),0)</f>
        <v>0</v>
      </c>
      <c r="DI2" s="84">
        <f>IFERROR(VLOOKUP(DD1,$B$16:$AF$25,$P$13,FALSE),0)</f>
        <v>0</v>
      </c>
      <c r="DJ2" s="85">
        <f>IFERROR(VLOOKUP(DD1,$B$16:$AF$25,$Q$13,FALSE),0)</f>
        <v>0</v>
      </c>
      <c r="DK2" s="83">
        <f>IFERROR(VLOOKUP(DK1,$B$16:$AF$25,$S$13,FALSE),0)</f>
        <v>0</v>
      </c>
      <c r="DL2" s="84">
        <f>IFERROR(VLOOKUP(DK1,$B$16:$AF$25,$M$13,FALSE),0)</f>
        <v>0</v>
      </c>
      <c r="DM2" s="84">
        <f>IFERROR(VLOOKUP(DK1,$B$16:$AF$25,$T$13,FALSE),0)</f>
        <v>0</v>
      </c>
      <c r="DN2" s="84">
        <f>IFERROR(VLOOKUP(DK1,$B$16:$AF$25,$N$13,FALSE),0)</f>
        <v>0</v>
      </c>
      <c r="DO2" s="84">
        <f>IFERROR(VLOOKUP(DK1,$B$16:$AF$25,$O$13,FALSE),0)</f>
        <v>0</v>
      </c>
      <c r="DP2" s="84">
        <f>IFERROR(VLOOKUP(DK1,$B$16:$AF$25,$P$13,FALSE),0)</f>
        <v>0</v>
      </c>
      <c r="DQ2" s="85">
        <f>IFERROR(VLOOKUP(DK1,$B$16:$AF$25,$Q$13,FALSE),0)</f>
        <v>0</v>
      </c>
      <c r="DR2" s="83">
        <f>IFERROR(VLOOKUP(DR1,$B$16:$AF$25,$S$13,FALSE),0)</f>
        <v>0</v>
      </c>
      <c r="DS2" s="84">
        <f>IFERROR(VLOOKUP(DR1,$B$16:$AF$25,$M$13,FALSE),0)</f>
        <v>0</v>
      </c>
      <c r="DT2" s="84">
        <f>IFERROR(VLOOKUP(DR1,$B$16:$AF$25,$T$13,FALSE),0)</f>
        <v>0</v>
      </c>
      <c r="DU2" s="84">
        <f>IFERROR(VLOOKUP(DR1,$B$16:$AF$25,$N$13,FALSE),0)</f>
        <v>0</v>
      </c>
      <c r="DV2" s="84">
        <f>IFERROR(VLOOKUP(DR1,$B$16:$AF$25,$O$13,FALSE),0)</f>
        <v>0</v>
      </c>
      <c r="DW2" s="84">
        <f>IFERROR(VLOOKUP(DR1,$B$16:$AF$25,$P$13,FALSE),0)</f>
        <v>0</v>
      </c>
      <c r="DX2" s="85">
        <f>IFERROR(VLOOKUP(DR1,$B$16:$AF$25,$Q$13,FALSE),0)</f>
        <v>0</v>
      </c>
      <c r="DY2" s="83">
        <f>IFERROR(VLOOKUP(DY1,$B$16:$AF$25,$S$13,FALSE),0)</f>
        <v>0</v>
      </c>
      <c r="DZ2" s="84">
        <f>IFERROR(VLOOKUP(DY1,$B$16:$AF$25,$M$13,FALSE),0)</f>
        <v>0</v>
      </c>
      <c r="EA2" s="84">
        <f>IFERROR(VLOOKUP(DY1,$B$16:$AF$25,$T$13,FALSE),0)</f>
        <v>0</v>
      </c>
      <c r="EB2" s="84">
        <f>IFERROR(VLOOKUP(DY1,$B$16:$AF$25,$N$13,FALSE),0)</f>
        <v>0</v>
      </c>
      <c r="EC2" s="84">
        <f>IFERROR(VLOOKUP(DY1,$B$16:$AF$25,$O$13,FALSE),0)</f>
        <v>0</v>
      </c>
      <c r="ED2" s="84">
        <f>IFERROR(VLOOKUP(DY1,$B$16:$AF$25,$P$13,FALSE),0)</f>
        <v>0</v>
      </c>
      <c r="EE2" s="85">
        <f>IFERROR(VLOOKUP(DY1,$B$16:$AF$25,$Q$13,FALSE),0)</f>
        <v>0</v>
      </c>
      <c r="EF2" s="83">
        <f>IFERROR(VLOOKUP(EF1,$B$16:$AF$25,$S$13,FALSE),0)</f>
        <v>0</v>
      </c>
      <c r="EG2" s="84">
        <f>IFERROR(VLOOKUP(EF1,$B$16:$AF$25,$M$13,FALSE),0)</f>
        <v>0</v>
      </c>
      <c r="EH2" s="84">
        <f>IFERROR(VLOOKUP(EF1,$B$16:$AF$25,$T$13,FALSE),0)</f>
        <v>0</v>
      </c>
      <c r="EI2" s="84">
        <f>IFERROR(VLOOKUP(EF1,$B$16:$AF$25,$N$13,FALSE),0)</f>
        <v>0</v>
      </c>
      <c r="EJ2" s="84">
        <f>IFERROR(VLOOKUP(EF1,$B$16:$AF$25,$O$13,FALSE),0)</f>
        <v>0</v>
      </c>
      <c r="EK2" s="84">
        <f>IFERROR(VLOOKUP(EF1,$B$16:$AF$25,$P$13,FALSE),0)</f>
        <v>0</v>
      </c>
      <c r="EL2" s="85">
        <f>IFERROR(VLOOKUP(EF1,$B$16:$AF$25,$Q$13,FALSE),0)</f>
        <v>0</v>
      </c>
      <c r="EM2" s="83">
        <f>IFERROR(VLOOKUP(EM1,$B$16:$AF$25,$S$13,FALSE),0)</f>
        <v>0</v>
      </c>
      <c r="EN2" s="84">
        <f>IFERROR(VLOOKUP(EM1,$B$16:$AF$25,$M$13,FALSE),0)</f>
        <v>0</v>
      </c>
      <c r="EO2" s="84">
        <f>IFERROR(VLOOKUP(EM1,$B$16:$AF$25,$T$13,FALSE),0)</f>
        <v>0</v>
      </c>
      <c r="EP2" s="84">
        <f>IFERROR(VLOOKUP(EM1,$B$16:$AF$25,$N$13,FALSE),0)</f>
        <v>0</v>
      </c>
      <c r="EQ2" s="84">
        <f>IFERROR(VLOOKUP(EM1,$B$16:$AF$25,$O$13,FALSE),0)</f>
        <v>0</v>
      </c>
      <c r="ER2" s="84">
        <f>IFERROR(VLOOKUP(EM1,$B$16:$AF$25,$P$13,FALSE),0)</f>
        <v>0</v>
      </c>
      <c r="ES2" s="85">
        <f>IFERROR(VLOOKUP(EM1,$B$16:$AF$25,$Q$13,FALSE),0)</f>
        <v>0</v>
      </c>
      <c r="ET2" s="83">
        <f>IFERROR(VLOOKUP(ET1,$B$16:$AF$25,$S$13,FALSE),0)</f>
        <v>0</v>
      </c>
      <c r="EU2" s="84">
        <f>IFERROR(VLOOKUP(ET1,$B$16:$AF$25,$M$13,FALSE),0)</f>
        <v>0</v>
      </c>
      <c r="EV2" s="84">
        <f>IFERROR(VLOOKUP(ET1,$B$16:$AF$25,$T$13,FALSE),0)</f>
        <v>0</v>
      </c>
      <c r="EW2" s="84">
        <f>IFERROR(VLOOKUP(ET1,$B$16:$AF$25,$N$13,FALSE),0)</f>
        <v>0</v>
      </c>
      <c r="EX2" s="84">
        <f>IFERROR(VLOOKUP(ET1,$B$16:$AF$25,$O$13,FALSE),0)</f>
        <v>0</v>
      </c>
      <c r="EY2" s="84">
        <f>IFERROR(VLOOKUP(ET1,$B$16:$AF$25,$P$13,FALSE),0)</f>
        <v>0</v>
      </c>
      <c r="EZ2" s="85">
        <f>IFERROR(VLOOKUP(ET1,$B$16:$AF$25,$Q$13,FALSE),0)</f>
        <v>0</v>
      </c>
      <c r="FA2" s="83">
        <f>IFERROR(VLOOKUP(FA1,$B$16:$AF$25,$S$13,FALSE),0)</f>
        <v>0</v>
      </c>
      <c r="FB2" s="84">
        <f>IFERROR(VLOOKUP(FA1,$B$16:$AF$25,$M$13,FALSE),0)</f>
        <v>0</v>
      </c>
      <c r="FC2" s="84">
        <f>IFERROR(VLOOKUP(FA1,$B$16:$AF$25,$T$13,FALSE),0)</f>
        <v>0</v>
      </c>
      <c r="FD2" s="84">
        <f>IFERROR(VLOOKUP(FA1,$B$16:$AF$25,$N$13,FALSE),0)</f>
        <v>0</v>
      </c>
      <c r="FE2" s="84">
        <f>IFERROR(VLOOKUP(FA1,$B$16:$AF$25,$O$13,FALSE),0)</f>
        <v>0</v>
      </c>
      <c r="FF2" s="84">
        <f>IFERROR(VLOOKUP(FA1,$B$16:$AF$25,$P$13,FALSE),0)</f>
        <v>0</v>
      </c>
      <c r="FG2" s="85">
        <f>IFERROR(VLOOKUP(FA1,$B$16:$AF$25,$Q$13,FALSE),0)</f>
        <v>0</v>
      </c>
      <c r="FH2" s="83">
        <f>IFERROR(VLOOKUP(FH1,$B$16:$AF$25,$S$13,FALSE),0)</f>
        <v>0</v>
      </c>
      <c r="FI2" s="84">
        <f>IFERROR(VLOOKUP(FH1,$B$16:$AF$25,$M$13,FALSE),0)</f>
        <v>0</v>
      </c>
      <c r="FJ2" s="84">
        <f>IFERROR(VLOOKUP(FH1,$B$16:$AF$25,$T$13,FALSE),0)</f>
        <v>0</v>
      </c>
      <c r="FK2" s="84">
        <f>IFERROR(VLOOKUP(FH1,$B$16:$AF$25,$N$13,FALSE),0)</f>
        <v>0</v>
      </c>
      <c r="FL2" s="84">
        <f>IFERROR(VLOOKUP(FH1,$B$16:$AF$25,$O$13,FALSE),0)</f>
        <v>0</v>
      </c>
      <c r="FM2" s="84">
        <f>IFERROR(VLOOKUP(FH1,$B$16:$AF$25,$P$13,FALSE),0)</f>
        <v>0</v>
      </c>
      <c r="FN2" s="85">
        <f>IFERROR(VLOOKUP(FH1,$B$16:$AF$25,$Q$13,FALSE),0)</f>
        <v>0</v>
      </c>
      <c r="FO2" s="83">
        <f>IFERROR(VLOOKUP(FO1,$B$16:$AF$25,$S$13,FALSE),0)</f>
        <v>0</v>
      </c>
      <c r="FP2" s="84">
        <f>IFERROR(VLOOKUP(FO1,$B$16:$AF$25,$M$13,FALSE),0)</f>
        <v>0</v>
      </c>
      <c r="FQ2" s="84">
        <f>IFERROR(VLOOKUP(FO1,$B$16:$AF$25,$T$13,FALSE),0)</f>
        <v>0</v>
      </c>
      <c r="FR2" s="84">
        <f>IFERROR(VLOOKUP(FO1,$B$16:$AF$25,$N$13,FALSE),0)</f>
        <v>0</v>
      </c>
      <c r="FS2" s="84">
        <f>IFERROR(VLOOKUP(FO1,$B$16:$AF$25,$O$13,FALSE),0)</f>
        <v>0</v>
      </c>
      <c r="FT2" s="84">
        <f>IFERROR(VLOOKUP(FO1,$B$16:$AF$25,$P$13,FALSE),0)</f>
        <v>0</v>
      </c>
      <c r="FU2" s="85">
        <f>IFERROR(VLOOKUP(FO1,$B$16:$AF$25,$Q$13,FALSE),0)</f>
        <v>0</v>
      </c>
      <c r="FV2" s="83">
        <f>IFERROR(VLOOKUP(FV1,$B$16:$AF$25,$S$13,FALSE),0)</f>
        <v>0</v>
      </c>
      <c r="FW2" s="84">
        <f>IFERROR(VLOOKUP(FV1,$B$16:$AF$25,$M$13,FALSE),0)</f>
        <v>0</v>
      </c>
      <c r="FX2" s="84">
        <f>IFERROR(VLOOKUP(FV1,$B$16:$AF$25,$T$13,FALSE),0)</f>
        <v>0</v>
      </c>
      <c r="FY2" s="84">
        <f>IFERROR(VLOOKUP(FV1,$B$16:$AF$25,$N$13,FALSE),0)</f>
        <v>0</v>
      </c>
      <c r="FZ2" s="84">
        <f>IFERROR(VLOOKUP(FV1,$B$16:$AF$25,$O$13,FALSE),0)</f>
        <v>0</v>
      </c>
      <c r="GA2" s="84">
        <f>IFERROR(VLOOKUP(FV1,$B$16:$AF$25,$P$13,FALSE),0)</f>
        <v>0</v>
      </c>
      <c r="GB2" s="85">
        <f>IFERROR(VLOOKUP(FV1,$B$16:$AF$25,$Q$13,FALSE),0)</f>
        <v>0</v>
      </c>
      <c r="GC2" s="83">
        <f>IFERROR(VLOOKUP(GC1,$B$16:$AF$25,$S$13,FALSE),0)</f>
        <v>0</v>
      </c>
      <c r="GD2" s="84">
        <f>IFERROR(VLOOKUP(GC1,$B$16:$AF$25,$M$13,FALSE),0)</f>
        <v>0</v>
      </c>
      <c r="GE2" s="84">
        <f>IFERROR(VLOOKUP(GC1,$B$16:$AF$25,$T$13,FALSE),0)</f>
        <v>0</v>
      </c>
      <c r="GF2" s="84">
        <f>IFERROR(VLOOKUP(GC1,$B$16:$AF$25,$N$13,FALSE),0)</f>
        <v>0</v>
      </c>
      <c r="GG2" s="84">
        <f>IFERROR(VLOOKUP(GC1,$B$16:$AF$25,$O$13,FALSE),0)</f>
        <v>0</v>
      </c>
      <c r="GH2" s="84">
        <f>IFERROR(VLOOKUP(GC1,$B$16:$AF$25,$P$13,FALSE),0)</f>
        <v>0</v>
      </c>
      <c r="GI2" s="85">
        <f>IFERROR(VLOOKUP(GC1,$B$16:$AF$25,$Q$13,FALSE),0)</f>
        <v>0</v>
      </c>
      <c r="GJ2" s="83">
        <f>IFERROR(VLOOKUP(GJ1,$B$16:$AF$25,$S$13,FALSE),0)</f>
        <v>0</v>
      </c>
      <c r="GK2" s="84">
        <f>IFERROR(VLOOKUP(GJ1,$B$16:$AF$25,$M$13,FALSE),0)</f>
        <v>0</v>
      </c>
      <c r="GL2" s="84">
        <f>IFERROR(VLOOKUP(GJ1,$B$16:$AF$25,$T$13,FALSE),0)</f>
        <v>0</v>
      </c>
      <c r="GM2" s="84">
        <f>IFERROR(VLOOKUP(GJ1,$B$16:$AF$25,$N$13,FALSE),0)</f>
        <v>0</v>
      </c>
      <c r="GN2" s="84">
        <f>IFERROR(VLOOKUP(GJ1,$B$16:$AF$25,$O$13,FALSE),0)</f>
        <v>0</v>
      </c>
      <c r="GO2" s="84">
        <f>IFERROR(VLOOKUP(GJ1,$B$16:$AF$25,$P$13,FALSE),0)</f>
        <v>0</v>
      </c>
      <c r="GP2" s="85">
        <f>IFERROR(VLOOKUP(GJ1,$B$16:$AF$25,$Q$13,FALSE),0)</f>
        <v>0</v>
      </c>
      <c r="GQ2" s="83">
        <f>IFERROR(VLOOKUP(GQ1,$B$16:$AF$25,$S$13,FALSE),0)</f>
        <v>0</v>
      </c>
      <c r="GR2" s="84">
        <f>IFERROR(VLOOKUP(GQ1,$B$16:$AF$25,$M$13,FALSE),0)</f>
        <v>0</v>
      </c>
      <c r="GS2" s="84">
        <f>IFERROR(VLOOKUP(GQ1,$B$16:$AF$25,$T$13,FALSE),0)</f>
        <v>0</v>
      </c>
      <c r="GT2" s="84">
        <f>IFERROR(VLOOKUP(GQ1,$B$16:$AF$25,$N$13,FALSE),0)</f>
        <v>0</v>
      </c>
      <c r="GU2" s="84">
        <f>IFERROR(VLOOKUP(GQ1,$B$16:$AF$25,$O$13,FALSE),0)</f>
        <v>0</v>
      </c>
      <c r="GV2" s="84">
        <f>IFERROR(VLOOKUP(GQ1,$B$16:$AF$25,$P$13,FALSE),0)</f>
        <v>0</v>
      </c>
      <c r="GW2" s="85">
        <f>IFERROR(VLOOKUP(GQ1,$B$16:$AF$25,$Q$13,FALSE),0)</f>
        <v>0</v>
      </c>
      <c r="GX2" s="83">
        <f>IFERROR(VLOOKUP(GX1,$B$16:$AF$25,$S$13,FALSE),0)</f>
        <v>0</v>
      </c>
      <c r="GY2" s="84">
        <f>IFERROR(VLOOKUP(GX1,$B$16:$AF$25,$M$13,FALSE),0)</f>
        <v>0</v>
      </c>
      <c r="GZ2" s="84">
        <f>IFERROR(VLOOKUP(GX1,$B$16:$AF$25,$T$13,FALSE),0)</f>
        <v>0</v>
      </c>
      <c r="HA2" s="84">
        <f>IFERROR(VLOOKUP(GX1,$B$16:$AF$25,$N$13,FALSE),0)</f>
        <v>0</v>
      </c>
      <c r="HB2" s="84">
        <f>IFERROR(VLOOKUP(GX1,$B$16:$AF$25,$O$13,FALSE),0)</f>
        <v>0</v>
      </c>
      <c r="HC2" s="84">
        <f>IFERROR(VLOOKUP(GX1,$B$16:$AF$25,$P$13,FALSE),0)</f>
        <v>0</v>
      </c>
      <c r="HD2" s="85">
        <f>IFERROR(VLOOKUP(GX1,$B$16:$AF$25,$Q$13,FALSE),0)</f>
        <v>0</v>
      </c>
      <c r="HE2" s="83">
        <f>IFERROR(VLOOKUP(HE1,$B$16:$AF$25,$S$13,FALSE),0)</f>
        <v>0</v>
      </c>
      <c r="HF2" s="84">
        <f>IFERROR(VLOOKUP(HE1,$B$16:$AF$25,$M$13,FALSE),0)</f>
        <v>0</v>
      </c>
      <c r="HG2" s="84">
        <f>IFERROR(VLOOKUP(HE1,$B$16:$AF$25,$T$13,FALSE),0)</f>
        <v>0</v>
      </c>
      <c r="HH2" s="84">
        <f>IFERROR(VLOOKUP(HE1,$B$16:$AF$25,$N$13,FALSE),0)</f>
        <v>0</v>
      </c>
      <c r="HI2" s="84">
        <f>IFERROR(VLOOKUP(HE1,$B$16:$AF$25,$O$13,FALSE),0)</f>
        <v>0</v>
      </c>
      <c r="HJ2" s="84">
        <f>IFERROR(VLOOKUP(HE1,$B$16:$AF$25,$P$13,FALSE),0)</f>
        <v>0</v>
      </c>
      <c r="HK2" s="85">
        <f>IFERROR(VLOOKUP(HE1,$B$16:$AF$25,$Q$13,FALSE),0)</f>
        <v>0</v>
      </c>
      <c r="HL2" s="80"/>
      <c r="HM2" s="80"/>
    </row>
    <row r="3" spans="1:221" ht="13.5" customHeight="1" x14ac:dyDescent="0.25">
      <c r="A3" s="359"/>
      <c r="B3" s="360"/>
      <c r="C3" s="360"/>
      <c r="D3" s="360"/>
      <c r="E3" s="363" t="s">
        <v>23</v>
      </c>
      <c r="F3" s="363"/>
      <c r="G3" s="363"/>
      <c r="H3" s="363"/>
      <c r="I3" s="363"/>
      <c r="J3" s="363"/>
      <c r="K3" s="363"/>
      <c r="L3" s="363"/>
      <c r="M3" s="363"/>
      <c r="N3" s="363"/>
      <c r="O3" s="364"/>
      <c r="P3" s="364"/>
      <c r="Q3" s="364"/>
      <c r="AG3" s="1">
        <v>1</v>
      </c>
      <c r="AH3" s="1">
        <f>AG3+1</f>
        <v>2</v>
      </c>
      <c r="AI3" s="1">
        <f t="shared" ref="AI3:CT3" si="0">AH3+1</f>
        <v>3</v>
      </c>
      <c r="AJ3" s="1">
        <f t="shared" si="0"/>
        <v>4</v>
      </c>
      <c r="AK3" s="1">
        <f t="shared" si="0"/>
        <v>5</v>
      </c>
      <c r="AL3" s="86">
        <f t="shared" si="0"/>
        <v>6</v>
      </c>
      <c r="AM3" s="1">
        <f t="shared" si="0"/>
        <v>7</v>
      </c>
      <c r="AN3" s="1">
        <f t="shared" si="0"/>
        <v>8</v>
      </c>
      <c r="AO3" s="1">
        <f t="shared" si="0"/>
        <v>9</v>
      </c>
      <c r="AP3" s="1">
        <f t="shared" si="0"/>
        <v>10</v>
      </c>
      <c r="AQ3" s="1">
        <f t="shared" si="0"/>
        <v>11</v>
      </c>
      <c r="AR3" s="87">
        <f t="shared" si="0"/>
        <v>12</v>
      </c>
      <c r="AS3" s="86">
        <f t="shared" si="0"/>
        <v>13</v>
      </c>
      <c r="AT3" s="1">
        <f t="shared" si="0"/>
        <v>14</v>
      </c>
      <c r="AU3" s="1">
        <f t="shared" si="0"/>
        <v>15</v>
      </c>
      <c r="AV3" s="1">
        <f t="shared" si="0"/>
        <v>16</v>
      </c>
      <c r="AW3" s="1">
        <f t="shared" si="0"/>
        <v>17</v>
      </c>
      <c r="AX3" s="1">
        <f t="shared" si="0"/>
        <v>18</v>
      </c>
      <c r="AY3" s="87">
        <f t="shared" si="0"/>
        <v>19</v>
      </c>
      <c r="AZ3" s="86">
        <f t="shared" si="0"/>
        <v>20</v>
      </c>
      <c r="BA3" s="1">
        <f t="shared" si="0"/>
        <v>21</v>
      </c>
      <c r="BB3" s="1">
        <f t="shared" si="0"/>
        <v>22</v>
      </c>
      <c r="BC3" s="1">
        <f t="shared" si="0"/>
        <v>23</v>
      </c>
      <c r="BD3" s="1">
        <f t="shared" si="0"/>
        <v>24</v>
      </c>
      <c r="BE3" s="1">
        <f t="shared" si="0"/>
        <v>25</v>
      </c>
      <c r="BF3" s="87">
        <f t="shared" si="0"/>
        <v>26</v>
      </c>
      <c r="BG3" s="86">
        <f t="shared" si="0"/>
        <v>27</v>
      </c>
      <c r="BH3" s="1">
        <f t="shared" si="0"/>
        <v>28</v>
      </c>
      <c r="BI3" s="1">
        <f t="shared" si="0"/>
        <v>29</v>
      </c>
      <c r="BJ3" s="1">
        <f t="shared" si="0"/>
        <v>30</v>
      </c>
      <c r="BK3" s="1">
        <f t="shared" si="0"/>
        <v>31</v>
      </c>
      <c r="BL3" s="1">
        <f t="shared" si="0"/>
        <v>32</v>
      </c>
      <c r="BM3" s="87">
        <f t="shared" si="0"/>
        <v>33</v>
      </c>
      <c r="BN3" s="86">
        <f t="shared" si="0"/>
        <v>34</v>
      </c>
      <c r="BO3" s="1">
        <f t="shared" si="0"/>
        <v>35</v>
      </c>
      <c r="BP3" s="1">
        <f t="shared" si="0"/>
        <v>36</v>
      </c>
      <c r="BQ3" s="1">
        <f t="shared" si="0"/>
        <v>37</v>
      </c>
      <c r="BR3" s="1">
        <f t="shared" si="0"/>
        <v>38</v>
      </c>
      <c r="BS3" s="1">
        <f t="shared" si="0"/>
        <v>39</v>
      </c>
      <c r="BT3" s="87">
        <f t="shared" si="0"/>
        <v>40</v>
      </c>
      <c r="BU3" s="86">
        <f t="shared" si="0"/>
        <v>41</v>
      </c>
      <c r="BV3" s="1">
        <f t="shared" si="0"/>
        <v>42</v>
      </c>
      <c r="BW3" s="1">
        <f t="shared" si="0"/>
        <v>43</v>
      </c>
      <c r="BX3" s="1">
        <f t="shared" si="0"/>
        <v>44</v>
      </c>
      <c r="BY3" s="1">
        <f t="shared" si="0"/>
        <v>45</v>
      </c>
      <c r="BZ3" s="1">
        <f t="shared" si="0"/>
        <v>46</v>
      </c>
      <c r="CA3" s="87">
        <f t="shared" si="0"/>
        <v>47</v>
      </c>
      <c r="CB3" s="86">
        <f t="shared" si="0"/>
        <v>48</v>
      </c>
      <c r="CC3" s="1">
        <f t="shared" si="0"/>
        <v>49</v>
      </c>
      <c r="CD3" s="1">
        <f t="shared" si="0"/>
        <v>50</v>
      </c>
      <c r="CE3" s="1">
        <f t="shared" si="0"/>
        <v>51</v>
      </c>
      <c r="CF3" s="1">
        <f t="shared" si="0"/>
        <v>52</v>
      </c>
      <c r="CG3" s="1">
        <f t="shared" si="0"/>
        <v>53</v>
      </c>
      <c r="CH3" s="87">
        <f t="shared" si="0"/>
        <v>54</v>
      </c>
      <c r="CI3" s="86">
        <f t="shared" si="0"/>
        <v>55</v>
      </c>
      <c r="CJ3" s="1">
        <f t="shared" si="0"/>
        <v>56</v>
      </c>
      <c r="CK3" s="1">
        <f t="shared" si="0"/>
        <v>57</v>
      </c>
      <c r="CL3" s="1">
        <f t="shared" si="0"/>
        <v>58</v>
      </c>
      <c r="CM3" s="1">
        <f t="shared" si="0"/>
        <v>59</v>
      </c>
      <c r="CN3" s="1">
        <f t="shared" si="0"/>
        <v>60</v>
      </c>
      <c r="CO3" s="87">
        <f t="shared" si="0"/>
        <v>61</v>
      </c>
      <c r="CP3" s="86">
        <f t="shared" si="0"/>
        <v>62</v>
      </c>
      <c r="CQ3" s="1">
        <f t="shared" si="0"/>
        <v>63</v>
      </c>
      <c r="CR3" s="1">
        <f t="shared" si="0"/>
        <v>64</v>
      </c>
      <c r="CS3" s="1">
        <f t="shared" si="0"/>
        <v>65</v>
      </c>
      <c r="CT3" s="1">
        <f t="shared" si="0"/>
        <v>66</v>
      </c>
      <c r="CU3" s="1">
        <f t="shared" ref="CU3:FF3" si="1">CT3+1</f>
        <v>67</v>
      </c>
      <c r="CV3" s="87">
        <f t="shared" si="1"/>
        <v>68</v>
      </c>
      <c r="CW3" s="86">
        <f t="shared" si="1"/>
        <v>69</v>
      </c>
      <c r="CX3" s="1">
        <f t="shared" si="1"/>
        <v>70</v>
      </c>
      <c r="CY3" s="1">
        <f t="shared" si="1"/>
        <v>71</v>
      </c>
      <c r="CZ3" s="1">
        <f t="shared" si="1"/>
        <v>72</v>
      </c>
      <c r="DA3" s="1">
        <f t="shared" si="1"/>
        <v>73</v>
      </c>
      <c r="DB3" s="1">
        <f t="shared" si="1"/>
        <v>74</v>
      </c>
      <c r="DC3" s="87">
        <f t="shared" si="1"/>
        <v>75</v>
      </c>
      <c r="DD3" s="86">
        <f t="shared" si="1"/>
        <v>76</v>
      </c>
      <c r="DE3" s="1">
        <f t="shared" si="1"/>
        <v>77</v>
      </c>
      <c r="DF3" s="1">
        <f t="shared" si="1"/>
        <v>78</v>
      </c>
      <c r="DG3" s="1">
        <f t="shared" si="1"/>
        <v>79</v>
      </c>
      <c r="DH3" s="1">
        <f t="shared" si="1"/>
        <v>80</v>
      </c>
      <c r="DI3" s="1">
        <f t="shared" si="1"/>
        <v>81</v>
      </c>
      <c r="DJ3" s="87">
        <f t="shared" si="1"/>
        <v>82</v>
      </c>
      <c r="DK3" s="86">
        <f t="shared" si="1"/>
        <v>83</v>
      </c>
      <c r="DL3" s="1">
        <f t="shared" si="1"/>
        <v>84</v>
      </c>
      <c r="DM3" s="1">
        <f t="shared" si="1"/>
        <v>85</v>
      </c>
      <c r="DN3" s="1">
        <f t="shared" si="1"/>
        <v>86</v>
      </c>
      <c r="DO3" s="1">
        <f t="shared" si="1"/>
        <v>87</v>
      </c>
      <c r="DP3" s="1">
        <f t="shared" si="1"/>
        <v>88</v>
      </c>
      <c r="DQ3" s="87">
        <f t="shared" si="1"/>
        <v>89</v>
      </c>
      <c r="DR3" s="86">
        <f t="shared" si="1"/>
        <v>90</v>
      </c>
      <c r="DS3" s="1">
        <f t="shared" si="1"/>
        <v>91</v>
      </c>
      <c r="DT3" s="1">
        <f t="shared" si="1"/>
        <v>92</v>
      </c>
      <c r="DU3" s="1">
        <f t="shared" si="1"/>
        <v>93</v>
      </c>
      <c r="DV3" s="1">
        <f t="shared" si="1"/>
        <v>94</v>
      </c>
      <c r="DW3" s="1">
        <f t="shared" si="1"/>
        <v>95</v>
      </c>
      <c r="DX3" s="87">
        <f t="shared" si="1"/>
        <v>96</v>
      </c>
      <c r="DY3" s="86">
        <f t="shared" si="1"/>
        <v>97</v>
      </c>
      <c r="DZ3" s="1">
        <f t="shared" si="1"/>
        <v>98</v>
      </c>
      <c r="EA3" s="1">
        <f t="shared" si="1"/>
        <v>99</v>
      </c>
      <c r="EB3" s="1">
        <f t="shared" si="1"/>
        <v>100</v>
      </c>
      <c r="EC3" s="1">
        <f t="shared" si="1"/>
        <v>101</v>
      </c>
      <c r="ED3" s="1">
        <f t="shared" si="1"/>
        <v>102</v>
      </c>
      <c r="EE3" s="87">
        <f t="shared" si="1"/>
        <v>103</v>
      </c>
      <c r="EF3" s="86">
        <f t="shared" si="1"/>
        <v>104</v>
      </c>
      <c r="EG3" s="1">
        <f t="shared" si="1"/>
        <v>105</v>
      </c>
      <c r="EH3" s="1">
        <f t="shared" si="1"/>
        <v>106</v>
      </c>
      <c r="EI3" s="1">
        <f t="shared" si="1"/>
        <v>107</v>
      </c>
      <c r="EJ3" s="1">
        <f t="shared" si="1"/>
        <v>108</v>
      </c>
      <c r="EK3" s="1">
        <f t="shared" si="1"/>
        <v>109</v>
      </c>
      <c r="EL3" s="87">
        <f t="shared" si="1"/>
        <v>110</v>
      </c>
      <c r="EM3" s="86">
        <f t="shared" si="1"/>
        <v>111</v>
      </c>
      <c r="EN3" s="1">
        <f t="shared" si="1"/>
        <v>112</v>
      </c>
      <c r="EO3" s="1">
        <f t="shared" si="1"/>
        <v>113</v>
      </c>
      <c r="EP3" s="1">
        <f t="shared" si="1"/>
        <v>114</v>
      </c>
      <c r="EQ3" s="1">
        <f t="shared" si="1"/>
        <v>115</v>
      </c>
      <c r="ER3" s="1">
        <f t="shared" si="1"/>
        <v>116</v>
      </c>
      <c r="ES3" s="87">
        <f t="shared" si="1"/>
        <v>117</v>
      </c>
      <c r="ET3" s="86">
        <f t="shared" si="1"/>
        <v>118</v>
      </c>
      <c r="EU3" s="1">
        <f t="shared" si="1"/>
        <v>119</v>
      </c>
      <c r="EV3" s="1">
        <f t="shared" si="1"/>
        <v>120</v>
      </c>
      <c r="EW3" s="1">
        <f t="shared" si="1"/>
        <v>121</v>
      </c>
      <c r="EX3" s="1">
        <f t="shared" si="1"/>
        <v>122</v>
      </c>
      <c r="EY3" s="1">
        <f t="shared" si="1"/>
        <v>123</v>
      </c>
      <c r="EZ3" s="87">
        <f t="shared" si="1"/>
        <v>124</v>
      </c>
      <c r="FA3" s="86">
        <f t="shared" si="1"/>
        <v>125</v>
      </c>
      <c r="FB3" s="1">
        <f t="shared" si="1"/>
        <v>126</v>
      </c>
      <c r="FC3" s="1">
        <f t="shared" si="1"/>
        <v>127</v>
      </c>
      <c r="FD3" s="1">
        <f t="shared" si="1"/>
        <v>128</v>
      </c>
      <c r="FE3" s="1">
        <f t="shared" si="1"/>
        <v>129</v>
      </c>
      <c r="FF3" s="1">
        <f t="shared" si="1"/>
        <v>130</v>
      </c>
      <c r="FG3" s="87">
        <f t="shared" ref="FG3:HK3" si="2">FF3+1</f>
        <v>131</v>
      </c>
      <c r="FH3" s="86">
        <f t="shared" si="2"/>
        <v>132</v>
      </c>
      <c r="FI3" s="1">
        <f t="shared" si="2"/>
        <v>133</v>
      </c>
      <c r="FJ3" s="1">
        <f t="shared" si="2"/>
        <v>134</v>
      </c>
      <c r="FK3" s="1">
        <f t="shared" si="2"/>
        <v>135</v>
      </c>
      <c r="FL3" s="1">
        <f t="shared" si="2"/>
        <v>136</v>
      </c>
      <c r="FM3" s="1">
        <f t="shared" si="2"/>
        <v>137</v>
      </c>
      <c r="FN3" s="87">
        <f t="shared" si="2"/>
        <v>138</v>
      </c>
      <c r="FO3" s="86">
        <f t="shared" si="2"/>
        <v>139</v>
      </c>
      <c r="FP3" s="1">
        <f t="shared" si="2"/>
        <v>140</v>
      </c>
      <c r="FQ3" s="1">
        <f t="shared" si="2"/>
        <v>141</v>
      </c>
      <c r="FR3" s="1">
        <f t="shared" si="2"/>
        <v>142</v>
      </c>
      <c r="FS3" s="1">
        <f t="shared" si="2"/>
        <v>143</v>
      </c>
      <c r="FT3" s="1">
        <f t="shared" si="2"/>
        <v>144</v>
      </c>
      <c r="FU3" s="87">
        <f t="shared" si="2"/>
        <v>145</v>
      </c>
      <c r="FV3" s="86">
        <f t="shared" si="2"/>
        <v>146</v>
      </c>
      <c r="FW3" s="1">
        <f t="shared" si="2"/>
        <v>147</v>
      </c>
      <c r="FX3" s="1">
        <f t="shared" si="2"/>
        <v>148</v>
      </c>
      <c r="FY3" s="1">
        <f t="shared" si="2"/>
        <v>149</v>
      </c>
      <c r="FZ3" s="1">
        <f t="shared" si="2"/>
        <v>150</v>
      </c>
      <c r="GA3" s="1">
        <f t="shared" si="2"/>
        <v>151</v>
      </c>
      <c r="GB3" s="87">
        <f t="shared" si="2"/>
        <v>152</v>
      </c>
      <c r="GC3" s="86">
        <f t="shared" si="2"/>
        <v>153</v>
      </c>
      <c r="GD3" s="1">
        <f t="shared" si="2"/>
        <v>154</v>
      </c>
      <c r="GE3" s="1">
        <f t="shared" si="2"/>
        <v>155</v>
      </c>
      <c r="GF3" s="1">
        <f t="shared" si="2"/>
        <v>156</v>
      </c>
      <c r="GG3" s="1">
        <f t="shared" si="2"/>
        <v>157</v>
      </c>
      <c r="GH3" s="1">
        <f t="shared" si="2"/>
        <v>158</v>
      </c>
      <c r="GI3" s="87">
        <f t="shared" si="2"/>
        <v>159</v>
      </c>
      <c r="GJ3" s="86">
        <f t="shared" si="2"/>
        <v>160</v>
      </c>
      <c r="GK3" s="1">
        <f t="shared" si="2"/>
        <v>161</v>
      </c>
      <c r="GL3" s="1">
        <f t="shared" si="2"/>
        <v>162</v>
      </c>
      <c r="GM3" s="1">
        <f t="shared" si="2"/>
        <v>163</v>
      </c>
      <c r="GN3" s="1">
        <f t="shared" si="2"/>
        <v>164</v>
      </c>
      <c r="GO3" s="1">
        <f t="shared" si="2"/>
        <v>165</v>
      </c>
      <c r="GP3" s="87">
        <f t="shared" si="2"/>
        <v>166</v>
      </c>
      <c r="GQ3" s="86">
        <f t="shared" si="2"/>
        <v>167</v>
      </c>
      <c r="GR3" s="1">
        <f t="shared" si="2"/>
        <v>168</v>
      </c>
      <c r="GS3" s="1">
        <f t="shared" si="2"/>
        <v>169</v>
      </c>
      <c r="GT3" s="1">
        <f t="shared" si="2"/>
        <v>170</v>
      </c>
      <c r="GU3" s="1">
        <f t="shared" si="2"/>
        <v>171</v>
      </c>
      <c r="GV3" s="1">
        <f t="shared" si="2"/>
        <v>172</v>
      </c>
      <c r="GW3" s="87">
        <f t="shared" si="2"/>
        <v>173</v>
      </c>
      <c r="GX3" s="86">
        <f t="shared" si="2"/>
        <v>174</v>
      </c>
      <c r="GY3" s="1">
        <f t="shared" si="2"/>
        <v>175</v>
      </c>
      <c r="GZ3" s="1">
        <f t="shared" si="2"/>
        <v>176</v>
      </c>
      <c r="HA3" s="1">
        <f t="shared" si="2"/>
        <v>177</v>
      </c>
      <c r="HB3" s="1">
        <f t="shared" si="2"/>
        <v>178</v>
      </c>
      <c r="HC3" s="1">
        <f t="shared" si="2"/>
        <v>179</v>
      </c>
      <c r="HD3" s="87">
        <f t="shared" si="2"/>
        <v>180</v>
      </c>
      <c r="HE3" s="86">
        <f t="shared" si="2"/>
        <v>181</v>
      </c>
      <c r="HF3" s="1">
        <f t="shared" si="2"/>
        <v>182</v>
      </c>
      <c r="HG3" s="1">
        <f t="shared" si="2"/>
        <v>183</v>
      </c>
      <c r="HH3" s="1">
        <f t="shared" si="2"/>
        <v>184</v>
      </c>
      <c r="HI3" s="1">
        <f t="shared" si="2"/>
        <v>185</v>
      </c>
      <c r="HJ3" s="1">
        <f t="shared" si="2"/>
        <v>186</v>
      </c>
      <c r="HK3" s="87">
        <f t="shared" si="2"/>
        <v>187</v>
      </c>
    </row>
    <row r="4" spans="1:221" ht="13.5" customHeight="1" x14ac:dyDescent="0.25">
      <c r="A4" s="359"/>
      <c r="B4" s="360"/>
      <c r="C4" s="360"/>
      <c r="D4" s="360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4"/>
      <c r="P4" s="364"/>
      <c r="Q4" s="364"/>
      <c r="R4" s="2"/>
      <c r="S4" s="2"/>
      <c r="T4" s="2"/>
      <c r="V4" s="2"/>
      <c r="AG4" s="80"/>
      <c r="AL4" s="371" t="s">
        <v>189</v>
      </c>
      <c r="AM4" s="373" t="s">
        <v>191</v>
      </c>
      <c r="AN4" s="373" t="s">
        <v>192</v>
      </c>
      <c r="AO4" s="373" t="s">
        <v>193</v>
      </c>
      <c r="AP4" s="373" t="s">
        <v>194</v>
      </c>
      <c r="AQ4" s="373" t="s">
        <v>13</v>
      </c>
      <c r="AR4" s="387" t="s">
        <v>14</v>
      </c>
      <c r="AS4" s="371" t="s">
        <v>189</v>
      </c>
      <c r="AT4" s="373" t="s">
        <v>191</v>
      </c>
      <c r="AU4" s="373" t="s">
        <v>192</v>
      </c>
      <c r="AV4" s="373" t="s">
        <v>193</v>
      </c>
      <c r="AW4" s="373" t="s">
        <v>194</v>
      </c>
      <c r="AX4" s="373" t="s">
        <v>13</v>
      </c>
      <c r="AY4" s="387" t="s">
        <v>14</v>
      </c>
      <c r="AZ4" s="371" t="s">
        <v>189</v>
      </c>
      <c r="BA4" s="373" t="s">
        <v>191</v>
      </c>
      <c r="BB4" s="373" t="s">
        <v>192</v>
      </c>
      <c r="BC4" s="373" t="s">
        <v>193</v>
      </c>
      <c r="BD4" s="373" t="s">
        <v>194</v>
      </c>
      <c r="BE4" s="373" t="s">
        <v>13</v>
      </c>
      <c r="BF4" s="387" t="s">
        <v>14</v>
      </c>
      <c r="BG4" s="371" t="s">
        <v>189</v>
      </c>
      <c r="BH4" s="373" t="s">
        <v>191</v>
      </c>
      <c r="BI4" s="373" t="s">
        <v>192</v>
      </c>
      <c r="BJ4" s="373" t="s">
        <v>193</v>
      </c>
      <c r="BK4" s="373" t="s">
        <v>194</v>
      </c>
      <c r="BL4" s="373" t="s">
        <v>13</v>
      </c>
      <c r="BM4" s="387" t="s">
        <v>14</v>
      </c>
      <c r="BN4" s="371" t="s">
        <v>189</v>
      </c>
      <c r="BO4" s="373" t="s">
        <v>191</v>
      </c>
      <c r="BP4" s="373" t="s">
        <v>192</v>
      </c>
      <c r="BQ4" s="373" t="s">
        <v>193</v>
      </c>
      <c r="BR4" s="373" t="s">
        <v>194</v>
      </c>
      <c r="BS4" s="373" t="s">
        <v>13</v>
      </c>
      <c r="BT4" s="387" t="s">
        <v>14</v>
      </c>
      <c r="BU4" s="371" t="s">
        <v>189</v>
      </c>
      <c r="BV4" s="373" t="s">
        <v>191</v>
      </c>
      <c r="BW4" s="373" t="s">
        <v>192</v>
      </c>
      <c r="BX4" s="373" t="s">
        <v>193</v>
      </c>
      <c r="BY4" s="373" t="s">
        <v>194</v>
      </c>
      <c r="BZ4" s="373" t="s">
        <v>13</v>
      </c>
      <c r="CA4" s="387" t="s">
        <v>14</v>
      </c>
      <c r="CB4" s="371" t="s">
        <v>189</v>
      </c>
      <c r="CC4" s="373" t="s">
        <v>191</v>
      </c>
      <c r="CD4" s="373" t="s">
        <v>192</v>
      </c>
      <c r="CE4" s="373" t="s">
        <v>193</v>
      </c>
      <c r="CF4" s="373" t="s">
        <v>194</v>
      </c>
      <c r="CG4" s="373" t="s">
        <v>13</v>
      </c>
      <c r="CH4" s="387" t="s">
        <v>14</v>
      </c>
      <c r="CI4" s="371" t="s">
        <v>189</v>
      </c>
      <c r="CJ4" s="373" t="s">
        <v>191</v>
      </c>
      <c r="CK4" s="373" t="s">
        <v>192</v>
      </c>
      <c r="CL4" s="373" t="s">
        <v>193</v>
      </c>
      <c r="CM4" s="373" t="s">
        <v>194</v>
      </c>
      <c r="CN4" s="373" t="s">
        <v>13</v>
      </c>
      <c r="CO4" s="387" t="s">
        <v>14</v>
      </c>
      <c r="CP4" s="371" t="s">
        <v>189</v>
      </c>
      <c r="CQ4" s="373" t="s">
        <v>191</v>
      </c>
      <c r="CR4" s="373" t="s">
        <v>192</v>
      </c>
      <c r="CS4" s="373" t="s">
        <v>193</v>
      </c>
      <c r="CT4" s="373" t="s">
        <v>194</v>
      </c>
      <c r="CU4" s="373" t="s">
        <v>13</v>
      </c>
      <c r="CV4" s="387" t="s">
        <v>14</v>
      </c>
      <c r="CW4" s="371" t="s">
        <v>189</v>
      </c>
      <c r="CX4" s="373" t="s">
        <v>191</v>
      </c>
      <c r="CY4" s="373" t="s">
        <v>192</v>
      </c>
      <c r="CZ4" s="373" t="s">
        <v>193</v>
      </c>
      <c r="DA4" s="373" t="s">
        <v>194</v>
      </c>
      <c r="DB4" s="373" t="s">
        <v>13</v>
      </c>
      <c r="DC4" s="387" t="s">
        <v>14</v>
      </c>
      <c r="DD4" s="371" t="s">
        <v>189</v>
      </c>
      <c r="DE4" s="373" t="s">
        <v>191</v>
      </c>
      <c r="DF4" s="373" t="s">
        <v>192</v>
      </c>
      <c r="DG4" s="373" t="s">
        <v>193</v>
      </c>
      <c r="DH4" s="373" t="s">
        <v>194</v>
      </c>
      <c r="DI4" s="373" t="s">
        <v>13</v>
      </c>
      <c r="DJ4" s="387" t="s">
        <v>14</v>
      </c>
      <c r="DK4" s="371" t="s">
        <v>189</v>
      </c>
      <c r="DL4" s="373" t="s">
        <v>191</v>
      </c>
      <c r="DM4" s="373" t="s">
        <v>192</v>
      </c>
      <c r="DN4" s="373" t="s">
        <v>193</v>
      </c>
      <c r="DO4" s="373" t="s">
        <v>194</v>
      </c>
      <c r="DP4" s="373" t="s">
        <v>13</v>
      </c>
      <c r="DQ4" s="387" t="s">
        <v>14</v>
      </c>
      <c r="DR4" s="371" t="s">
        <v>189</v>
      </c>
      <c r="DS4" s="373" t="s">
        <v>191</v>
      </c>
      <c r="DT4" s="373" t="s">
        <v>192</v>
      </c>
      <c r="DU4" s="373" t="s">
        <v>193</v>
      </c>
      <c r="DV4" s="373" t="s">
        <v>194</v>
      </c>
      <c r="DW4" s="373" t="s">
        <v>13</v>
      </c>
      <c r="DX4" s="387" t="s">
        <v>14</v>
      </c>
      <c r="DY4" s="371" t="s">
        <v>189</v>
      </c>
      <c r="DZ4" s="373" t="s">
        <v>191</v>
      </c>
      <c r="EA4" s="373" t="s">
        <v>192</v>
      </c>
      <c r="EB4" s="373" t="s">
        <v>193</v>
      </c>
      <c r="EC4" s="373" t="s">
        <v>194</v>
      </c>
      <c r="ED4" s="373" t="s">
        <v>13</v>
      </c>
      <c r="EE4" s="387" t="s">
        <v>14</v>
      </c>
      <c r="EF4" s="371" t="s">
        <v>189</v>
      </c>
      <c r="EG4" s="373" t="s">
        <v>191</v>
      </c>
      <c r="EH4" s="373" t="s">
        <v>192</v>
      </c>
      <c r="EI4" s="373" t="s">
        <v>193</v>
      </c>
      <c r="EJ4" s="373" t="s">
        <v>194</v>
      </c>
      <c r="EK4" s="373" t="s">
        <v>13</v>
      </c>
      <c r="EL4" s="387" t="s">
        <v>14</v>
      </c>
      <c r="EM4" s="371" t="s">
        <v>189</v>
      </c>
      <c r="EN4" s="373" t="s">
        <v>191</v>
      </c>
      <c r="EO4" s="373" t="s">
        <v>192</v>
      </c>
      <c r="EP4" s="373" t="s">
        <v>193</v>
      </c>
      <c r="EQ4" s="373" t="s">
        <v>194</v>
      </c>
      <c r="ER4" s="373" t="s">
        <v>13</v>
      </c>
      <c r="ES4" s="387" t="s">
        <v>14</v>
      </c>
      <c r="ET4" s="371" t="s">
        <v>189</v>
      </c>
      <c r="EU4" s="373" t="s">
        <v>191</v>
      </c>
      <c r="EV4" s="373" t="s">
        <v>192</v>
      </c>
      <c r="EW4" s="373" t="s">
        <v>193</v>
      </c>
      <c r="EX4" s="373" t="s">
        <v>194</v>
      </c>
      <c r="EY4" s="373" t="s">
        <v>13</v>
      </c>
      <c r="EZ4" s="387" t="s">
        <v>14</v>
      </c>
      <c r="FA4" s="371" t="s">
        <v>189</v>
      </c>
      <c r="FB4" s="373" t="s">
        <v>191</v>
      </c>
      <c r="FC4" s="373" t="s">
        <v>192</v>
      </c>
      <c r="FD4" s="373" t="s">
        <v>193</v>
      </c>
      <c r="FE4" s="373" t="s">
        <v>194</v>
      </c>
      <c r="FF4" s="373" t="s">
        <v>13</v>
      </c>
      <c r="FG4" s="387" t="s">
        <v>14</v>
      </c>
      <c r="FH4" s="371" t="s">
        <v>189</v>
      </c>
      <c r="FI4" s="373" t="s">
        <v>191</v>
      </c>
      <c r="FJ4" s="373" t="s">
        <v>192</v>
      </c>
      <c r="FK4" s="373" t="s">
        <v>193</v>
      </c>
      <c r="FL4" s="373" t="s">
        <v>194</v>
      </c>
      <c r="FM4" s="373" t="s">
        <v>13</v>
      </c>
      <c r="FN4" s="387" t="s">
        <v>14</v>
      </c>
      <c r="FO4" s="371" t="s">
        <v>189</v>
      </c>
      <c r="FP4" s="373" t="s">
        <v>191</v>
      </c>
      <c r="FQ4" s="373" t="s">
        <v>192</v>
      </c>
      <c r="FR4" s="373" t="s">
        <v>193</v>
      </c>
      <c r="FS4" s="373" t="s">
        <v>194</v>
      </c>
      <c r="FT4" s="373" t="s">
        <v>13</v>
      </c>
      <c r="FU4" s="387" t="s">
        <v>14</v>
      </c>
      <c r="FV4" s="371" t="s">
        <v>189</v>
      </c>
      <c r="FW4" s="373" t="s">
        <v>191</v>
      </c>
      <c r="FX4" s="373" t="s">
        <v>192</v>
      </c>
      <c r="FY4" s="373" t="s">
        <v>193</v>
      </c>
      <c r="FZ4" s="373" t="s">
        <v>194</v>
      </c>
      <c r="GA4" s="373" t="s">
        <v>13</v>
      </c>
      <c r="GB4" s="387" t="s">
        <v>14</v>
      </c>
      <c r="GC4" s="371" t="s">
        <v>189</v>
      </c>
      <c r="GD4" s="373" t="s">
        <v>191</v>
      </c>
      <c r="GE4" s="373" t="s">
        <v>192</v>
      </c>
      <c r="GF4" s="373" t="s">
        <v>193</v>
      </c>
      <c r="GG4" s="373" t="s">
        <v>194</v>
      </c>
      <c r="GH4" s="373" t="s">
        <v>13</v>
      </c>
      <c r="GI4" s="387" t="s">
        <v>14</v>
      </c>
      <c r="GJ4" s="371" t="s">
        <v>189</v>
      </c>
      <c r="GK4" s="373" t="s">
        <v>191</v>
      </c>
      <c r="GL4" s="373" t="s">
        <v>192</v>
      </c>
      <c r="GM4" s="373" t="s">
        <v>193</v>
      </c>
      <c r="GN4" s="373" t="s">
        <v>194</v>
      </c>
      <c r="GO4" s="373" t="s">
        <v>13</v>
      </c>
      <c r="GP4" s="387" t="s">
        <v>14</v>
      </c>
      <c r="GQ4" s="371" t="s">
        <v>189</v>
      </c>
      <c r="GR4" s="373" t="s">
        <v>191</v>
      </c>
      <c r="GS4" s="373" t="s">
        <v>192</v>
      </c>
      <c r="GT4" s="373" t="s">
        <v>193</v>
      </c>
      <c r="GU4" s="373" t="s">
        <v>194</v>
      </c>
      <c r="GV4" s="373" t="s">
        <v>13</v>
      </c>
      <c r="GW4" s="387" t="s">
        <v>14</v>
      </c>
      <c r="GX4" s="371" t="s">
        <v>189</v>
      </c>
      <c r="GY4" s="373" t="s">
        <v>191</v>
      </c>
      <c r="GZ4" s="373" t="s">
        <v>192</v>
      </c>
      <c r="HA4" s="373" t="s">
        <v>193</v>
      </c>
      <c r="HB4" s="373" t="s">
        <v>194</v>
      </c>
      <c r="HC4" s="373" t="s">
        <v>13</v>
      </c>
      <c r="HD4" s="387" t="s">
        <v>14</v>
      </c>
      <c r="HE4" s="371" t="s">
        <v>189</v>
      </c>
      <c r="HF4" s="373" t="s">
        <v>191</v>
      </c>
      <c r="HG4" s="373" t="s">
        <v>192</v>
      </c>
      <c r="HH4" s="373" t="s">
        <v>193</v>
      </c>
      <c r="HI4" s="373" t="s">
        <v>194</v>
      </c>
      <c r="HJ4" s="373" t="s">
        <v>13</v>
      </c>
      <c r="HK4" s="387" t="s">
        <v>14</v>
      </c>
    </row>
    <row r="5" spans="1:221" ht="16.5" customHeight="1" x14ac:dyDescent="0.25">
      <c r="A5" s="361"/>
      <c r="B5" s="362"/>
      <c r="C5" s="362"/>
      <c r="D5" s="362"/>
      <c r="E5" s="365" t="s">
        <v>24</v>
      </c>
      <c r="F5" s="366"/>
      <c r="G5" s="366"/>
      <c r="H5" s="366"/>
      <c r="I5" s="366"/>
      <c r="J5" s="366"/>
      <c r="K5" s="366"/>
      <c r="L5" s="366"/>
      <c r="M5" s="366"/>
      <c r="N5" s="367"/>
      <c r="O5" s="364"/>
      <c r="P5" s="364"/>
      <c r="Q5" s="364"/>
      <c r="R5" s="2"/>
      <c r="S5" s="2"/>
      <c r="T5" s="2"/>
      <c r="V5" s="2"/>
      <c r="AL5" s="371"/>
      <c r="AM5" s="373"/>
      <c r="AN5" s="373"/>
      <c r="AO5" s="373"/>
      <c r="AP5" s="373"/>
      <c r="AQ5" s="373"/>
      <c r="AR5" s="387"/>
      <c r="AS5" s="371"/>
      <c r="AT5" s="373"/>
      <c r="AU5" s="373"/>
      <c r="AV5" s="373"/>
      <c r="AW5" s="373"/>
      <c r="AX5" s="373"/>
      <c r="AY5" s="387"/>
      <c r="AZ5" s="371"/>
      <c r="BA5" s="373"/>
      <c r="BB5" s="373"/>
      <c r="BC5" s="373"/>
      <c r="BD5" s="373"/>
      <c r="BE5" s="373"/>
      <c r="BF5" s="387"/>
      <c r="BG5" s="371"/>
      <c r="BH5" s="373"/>
      <c r="BI5" s="373"/>
      <c r="BJ5" s="373"/>
      <c r="BK5" s="373"/>
      <c r="BL5" s="373"/>
      <c r="BM5" s="387"/>
      <c r="BN5" s="371"/>
      <c r="BO5" s="373"/>
      <c r="BP5" s="373"/>
      <c r="BQ5" s="373"/>
      <c r="BR5" s="373"/>
      <c r="BS5" s="373"/>
      <c r="BT5" s="387"/>
      <c r="BU5" s="371"/>
      <c r="BV5" s="373"/>
      <c r="BW5" s="373"/>
      <c r="BX5" s="373"/>
      <c r="BY5" s="373"/>
      <c r="BZ5" s="373"/>
      <c r="CA5" s="387"/>
      <c r="CB5" s="371"/>
      <c r="CC5" s="373"/>
      <c r="CD5" s="373"/>
      <c r="CE5" s="373"/>
      <c r="CF5" s="373"/>
      <c r="CG5" s="373"/>
      <c r="CH5" s="387"/>
      <c r="CI5" s="371"/>
      <c r="CJ5" s="373"/>
      <c r="CK5" s="373"/>
      <c r="CL5" s="373"/>
      <c r="CM5" s="373"/>
      <c r="CN5" s="373"/>
      <c r="CO5" s="387"/>
      <c r="CP5" s="371"/>
      <c r="CQ5" s="373"/>
      <c r="CR5" s="373"/>
      <c r="CS5" s="373"/>
      <c r="CT5" s="373"/>
      <c r="CU5" s="373"/>
      <c r="CV5" s="387"/>
      <c r="CW5" s="371"/>
      <c r="CX5" s="373"/>
      <c r="CY5" s="373"/>
      <c r="CZ5" s="373"/>
      <c r="DA5" s="373"/>
      <c r="DB5" s="373"/>
      <c r="DC5" s="387"/>
      <c r="DD5" s="371"/>
      <c r="DE5" s="373"/>
      <c r="DF5" s="373"/>
      <c r="DG5" s="373"/>
      <c r="DH5" s="373"/>
      <c r="DI5" s="373"/>
      <c r="DJ5" s="387"/>
      <c r="DK5" s="371"/>
      <c r="DL5" s="373"/>
      <c r="DM5" s="373"/>
      <c r="DN5" s="373"/>
      <c r="DO5" s="373"/>
      <c r="DP5" s="373"/>
      <c r="DQ5" s="387"/>
      <c r="DR5" s="371"/>
      <c r="DS5" s="373"/>
      <c r="DT5" s="373"/>
      <c r="DU5" s="373"/>
      <c r="DV5" s="373"/>
      <c r="DW5" s="373"/>
      <c r="DX5" s="387"/>
      <c r="DY5" s="371"/>
      <c r="DZ5" s="373"/>
      <c r="EA5" s="373"/>
      <c r="EB5" s="373"/>
      <c r="EC5" s="373"/>
      <c r="ED5" s="373"/>
      <c r="EE5" s="387"/>
      <c r="EF5" s="371"/>
      <c r="EG5" s="373"/>
      <c r="EH5" s="373"/>
      <c r="EI5" s="373"/>
      <c r="EJ5" s="373"/>
      <c r="EK5" s="373"/>
      <c r="EL5" s="387"/>
      <c r="EM5" s="371"/>
      <c r="EN5" s="373"/>
      <c r="EO5" s="373"/>
      <c r="EP5" s="373"/>
      <c r="EQ5" s="373"/>
      <c r="ER5" s="373"/>
      <c r="ES5" s="387"/>
      <c r="ET5" s="371"/>
      <c r="EU5" s="373"/>
      <c r="EV5" s="373"/>
      <c r="EW5" s="373"/>
      <c r="EX5" s="373"/>
      <c r="EY5" s="373"/>
      <c r="EZ5" s="387"/>
      <c r="FA5" s="371"/>
      <c r="FB5" s="373"/>
      <c r="FC5" s="373"/>
      <c r="FD5" s="373"/>
      <c r="FE5" s="373"/>
      <c r="FF5" s="373"/>
      <c r="FG5" s="387"/>
      <c r="FH5" s="371"/>
      <c r="FI5" s="373"/>
      <c r="FJ5" s="373"/>
      <c r="FK5" s="373"/>
      <c r="FL5" s="373"/>
      <c r="FM5" s="373"/>
      <c r="FN5" s="387"/>
      <c r="FO5" s="371"/>
      <c r="FP5" s="373"/>
      <c r="FQ5" s="373"/>
      <c r="FR5" s="373"/>
      <c r="FS5" s="373"/>
      <c r="FT5" s="373"/>
      <c r="FU5" s="387"/>
      <c r="FV5" s="371"/>
      <c r="FW5" s="373"/>
      <c r="FX5" s="373"/>
      <c r="FY5" s="373"/>
      <c r="FZ5" s="373"/>
      <c r="GA5" s="373"/>
      <c r="GB5" s="387"/>
      <c r="GC5" s="371"/>
      <c r="GD5" s="373"/>
      <c r="GE5" s="373"/>
      <c r="GF5" s="373"/>
      <c r="GG5" s="373"/>
      <c r="GH5" s="373"/>
      <c r="GI5" s="387"/>
      <c r="GJ5" s="371"/>
      <c r="GK5" s="373"/>
      <c r="GL5" s="373"/>
      <c r="GM5" s="373"/>
      <c r="GN5" s="373"/>
      <c r="GO5" s="373"/>
      <c r="GP5" s="387"/>
      <c r="GQ5" s="371"/>
      <c r="GR5" s="373"/>
      <c r="GS5" s="373"/>
      <c r="GT5" s="373"/>
      <c r="GU5" s="373"/>
      <c r="GV5" s="373"/>
      <c r="GW5" s="387"/>
      <c r="GX5" s="371"/>
      <c r="GY5" s="373"/>
      <c r="GZ5" s="373"/>
      <c r="HA5" s="373"/>
      <c r="HB5" s="373"/>
      <c r="HC5" s="373"/>
      <c r="HD5" s="387"/>
      <c r="HE5" s="371"/>
      <c r="HF5" s="373"/>
      <c r="HG5" s="373"/>
      <c r="HH5" s="373"/>
      <c r="HI5" s="373"/>
      <c r="HJ5" s="373"/>
      <c r="HK5" s="387"/>
    </row>
    <row r="6" spans="1:221" s="67" customFormat="1" ht="15.75" thickBot="1" x14ac:dyDescent="0.3">
      <c r="A6" s="66"/>
      <c r="B6" s="66"/>
      <c r="C6" s="3"/>
      <c r="D6" s="3"/>
      <c r="E6" s="4"/>
      <c r="F6" s="4"/>
      <c r="G6" s="4"/>
      <c r="H6" s="4"/>
      <c r="I6" s="4"/>
      <c r="J6" s="4"/>
      <c r="K6" s="4"/>
      <c r="L6" s="4"/>
      <c r="M6" s="4"/>
      <c r="R6" s="5"/>
      <c r="S6" s="2"/>
      <c r="T6" s="5"/>
      <c r="V6" s="5"/>
      <c r="AL6" s="372"/>
      <c r="AM6" s="374"/>
      <c r="AN6" s="374"/>
      <c r="AO6" s="374"/>
      <c r="AP6" s="374"/>
      <c r="AQ6" s="374"/>
      <c r="AR6" s="388"/>
      <c r="AS6" s="372"/>
      <c r="AT6" s="374"/>
      <c r="AU6" s="374"/>
      <c r="AV6" s="374"/>
      <c r="AW6" s="374"/>
      <c r="AX6" s="374"/>
      <c r="AY6" s="388"/>
      <c r="AZ6" s="372"/>
      <c r="BA6" s="374"/>
      <c r="BB6" s="374"/>
      <c r="BC6" s="374"/>
      <c r="BD6" s="374"/>
      <c r="BE6" s="374"/>
      <c r="BF6" s="388"/>
      <c r="BG6" s="372"/>
      <c r="BH6" s="374"/>
      <c r="BI6" s="374"/>
      <c r="BJ6" s="374"/>
      <c r="BK6" s="374"/>
      <c r="BL6" s="374"/>
      <c r="BM6" s="388"/>
      <c r="BN6" s="372"/>
      <c r="BO6" s="374"/>
      <c r="BP6" s="374"/>
      <c r="BQ6" s="374"/>
      <c r="BR6" s="374"/>
      <c r="BS6" s="374"/>
      <c r="BT6" s="388"/>
      <c r="BU6" s="372"/>
      <c r="BV6" s="374"/>
      <c r="BW6" s="374"/>
      <c r="BX6" s="374"/>
      <c r="BY6" s="374"/>
      <c r="BZ6" s="374"/>
      <c r="CA6" s="388"/>
      <c r="CB6" s="372"/>
      <c r="CC6" s="374"/>
      <c r="CD6" s="374"/>
      <c r="CE6" s="374"/>
      <c r="CF6" s="374"/>
      <c r="CG6" s="374"/>
      <c r="CH6" s="388"/>
      <c r="CI6" s="372"/>
      <c r="CJ6" s="374"/>
      <c r="CK6" s="374"/>
      <c r="CL6" s="374"/>
      <c r="CM6" s="374"/>
      <c r="CN6" s="374"/>
      <c r="CO6" s="388"/>
      <c r="CP6" s="372"/>
      <c r="CQ6" s="374"/>
      <c r="CR6" s="374"/>
      <c r="CS6" s="374"/>
      <c r="CT6" s="374"/>
      <c r="CU6" s="374"/>
      <c r="CV6" s="388"/>
      <c r="CW6" s="372"/>
      <c r="CX6" s="374"/>
      <c r="CY6" s="374"/>
      <c r="CZ6" s="374"/>
      <c r="DA6" s="374"/>
      <c r="DB6" s="374"/>
      <c r="DC6" s="388"/>
      <c r="DD6" s="372"/>
      <c r="DE6" s="374"/>
      <c r="DF6" s="374"/>
      <c r="DG6" s="374"/>
      <c r="DH6" s="374"/>
      <c r="DI6" s="374"/>
      <c r="DJ6" s="388"/>
      <c r="DK6" s="372"/>
      <c r="DL6" s="374"/>
      <c r="DM6" s="374"/>
      <c r="DN6" s="374"/>
      <c r="DO6" s="374"/>
      <c r="DP6" s="374"/>
      <c r="DQ6" s="388"/>
      <c r="DR6" s="372"/>
      <c r="DS6" s="374"/>
      <c r="DT6" s="374"/>
      <c r="DU6" s="374"/>
      <c r="DV6" s="374"/>
      <c r="DW6" s="374"/>
      <c r="DX6" s="388"/>
      <c r="DY6" s="372"/>
      <c r="DZ6" s="374"/>
      <c r="EA6" s="374"/>
      <c r="EB6" s="374"/>
      <c r="EC6" s="374"/>
      <c r="ED6" s="374"/>
      <c r="EE6" s="388"/>
      <c r="EF6" s="372"/>
      <c r="EG6" s="374"/>
      <c r="EH6" s="374"/>
      <c r="EI6" s="374"/>
      <c r="EJ6" s="374"/>
      <c r="EK6" s="374"/>
      <c r="EL6" s="388"/>
      <c r="EM6" s="372"/>
      <c r="EN6" s="374"/>
      <c r="EO6" s="374"/>
      <c r="EP6" s="374"/>
      <c r="EQ6" s="374"/>
      <c r="ER6" s="374"/>
      <c r="ES6" s="388"/>
      <c r="ET6" s="372"/>
      <c r="EU6" s="374"/>
      <c r="EV6" s="374"/>
      <c r="EW6" s="374"/>
      <c r="EX6" s="374"/>
      <c r="EY6" s="374"/>
      <c r="EZ6" s="388"/>
      <c r="FA6" s="372"/>
      <c r="FB6" s="374"/>
      <c r="FC6" s="374"/>
      <c r="FD6" s="374"/>
      <c r="FE6" s="374"/>
      <c r="FF6" s="374"/>
      <c r="FG6" s="388"/>
      <c r="FH6" s="372"/>
      <c r="FI6" s="374"/>
      <c r="FJ6" s="374"/>
      <c r="FK6" s="374"/>
      <c r="FL6" s="374"/>
      <c r="FM6" s="374"/>
      <c r="FN6" s="388"/>
      <c r="FO6" s="372"/>
      <c r="FP6" s="374"/>
      <c r="FQ6" s="374"/>
      <c r="FR6" s="374"/>
      <c r="FS6" s="374"/>
      <c r="FT6" s="374"/>
      <c r="FU6" s="388"/>
      <c r="FV6" s="372"/>
      <c r="FW6" s="374"/>
      <c r="FX6" s="374"/>
      <c r="FY6" s="374"/>
      <c r="FZ6" s="374"/>
      <c r="GA6" s="374"/>
      <c r="GB6" s="388"/>
      <c r="GC6" s="372"/>
      <c r="GD6" s="374"/>
      <c r="GE6" s="374"/>
      <c r="GF6" s="374"/>
      <c r="GG6" s="374"/>
      <c r="GH6" s="374"/>
      <c r="GI6" s="388"/>
      <c r="GJ6" s="372"/>
      <c r="GK6" s="374"/>
      <c r="GL6" s="374"/>
      <c r="GM6" s="374"/>
      <c r="GN6" s="374"/>
      <c r="GO6" s="374"/>
      <c r="GP6" s="388"/>
      <c r="GQ6" s="372"/>
      <c r="GR6" s="374"/>
      <c r="GS6" s="374"/>
      <c r="GT6" s="374"/>
      <c r="GU6" s="374"/>
      <c r="GV6" s="374"/>
      <c r="GW6" s="388"/>
      <c r="GX6" s="372"/>
      <c r="GY6" s="374"/>
      <c r="GZ6" s="374"/>
      <c r="HA6" s="374"/>
      <c r="HB6" s="374"/>
      <c r="HC6" s="374"/>
      <c r="HD6" s="388"/>
      <c r="HE6" s="372"/>
      <c r="HF6" s="374"/>
      <c r="HG6" s="374"/>
      <c r="HH6" s="374"/>
      <c r="HI6" s="374"/>
      <c r="HJ6" s="374"/>
      <c r="HK6" s="388"/>
    </row>
    <row r="7" spans="1:221" s="67" customFormat="1" ht="15" x14ac:dyDescent="0.2">
      <c r="A7" s="6" t="s">
        <v>208</v>
      </c>
      <c r="B7" s="6"/>
      <c r="C7" s="7"/>
      <c r="D7" s="119"/>
      <c r="E7" s="7"/>
      <c r="F7" s="7"/>
      <c r="G7" s="7"/>
      <c r="H7" s="7"/>
      <c r="I7" s="7"/>
      <c r="J7" s="7"/>
      <c r="K7" s="7"/>
      <c r="L7" s="6"/>
      <c r="N7" s="112" t="s">
        <v>204</v>
      </c>
      <c r="O7" s="118"/>
      <c r="P7" s="115"/>
      <c r="Q7" s="115"/>
      <c r="R7" s="5"/>
      <c r="S7" s="2"/>
      <c r="T7" s="5"/>
      <c r="V7" s="5"/>
      <c r="AG7" s="80">
        <v>300</v>
      </c>
      <c r="AK7" s="67">
        <f>MATCH("SUBTOTAL SALIDA DE ALMACEN",15:15,0)-1</f>
        <v>30</v>
      </c>
      <c r="AL7" s="1"/>
      <c r="AM7" s="1"/>
      <c r="AN7" s="1"/>
      <c r="AO7" s="1"/>
      <c r="AP7" s="1">
        <f>IFERROR(VLOOKUP(AL1,$B$16:$AF$25,MATCH("SUBTOTAL SALIDA DE ALMACEN",15:15,0)-1,FALSE),0)</f>
        <v>0</v>
      </c>
      <c r="AQ7" s="1"/>
      <c r="AR7" s="1"/>
      <c r="AS7" s="1"/>
      <c r="AT7" s="1"/>
      <c r="AU7" s="1"/>
      <c r="AV7" s="1"/>
      <c r="AW7" s="1">
        <f>IFERROR(VLOOKUP(AS1,$B$16:$AF$25,MATCH("SUBTOTAL SALIDA DE ALMACEN",15:15,0)-1,FALSE),0)</f>
        <v>0</v>
      </c>
      <c r="AX7" s="1"/>
      <c r="AY7" s="1"/>
      <c r="AZ7" s="1"/>
      <c r="BA7" s="1"/>
      <c r="BB7" s="1"/>
      <c r="BC7" s="1"/>
      <c r="BD7" s="1">
        <f>IFERROR(VLOOKUP(AZ1,$B$16:$AF$25,MATCH("SUBTOTAL SALIDA DE ALMACEN",15:15,0)-1,FALSE),0)</f>
        <v>0</v>
      </c>
      <c r="BE7" s="1"/>
      <c r="BF7" s="1"/>
      <c r="BG7" s="1"/>
      <c r="BH7" s="1"/>
      <c r="BI7" s="1"/>
      <c r="BJ7" s="1"/>
      <c r="BK7" s="1">
        <f>IFERROR(VLOOKUP(BG1,$B$16:$AF$25,MATCH("SUBTOTAL SALIDA DE ALMACEN",15:15,0)-1,FALSE),0)</f>
        <v>0</v>
      </c>
      <c r="BL7" s="1"/>
      <c r="BM7" s="1"/>
      <c r="BN7" s="1"/>
      <c r="BO7" s="1"/>
      <c r="BP7" s="1"/>
      <c r="BQ7" s="1"/>
      <c r="BR7" s="1">
        <f>IFERROR(VLOOKUP(BN1,$B$16:$AF$25,MATCH("SUBTOTAL SALIDA DE ALMACEN",15:15,0)-1,FALSE),0)</f>
        <v>0</v>
      </c>
      <c r="BS7" s="1"/>
      <c r="BT7" s="1"/>
      <c r="BU7" s="1"/>
      <c r="BV7" s="1"/>
      <c r="BW7" s="1"/>
      <c r="BX7" s="1"/>
      <c r="BY7" s="1">
        <f>IFERROR(VLOOKUP(BU1,$B$16:$AF$25,MATCH("SUBTOTAL SALIDA DE ALMACEN",15:15,0)-1,FALSE),0)</f>
        <v>0</v>
      </c>
      <c r="BZ7" s="1"/>
      <c r="CA7" s="1"/>
      <c r="CB7" s="1"/>
      <c r="CC7" s="1"/>
      <c r="CD7" s="1"/>
      <c r="CE7" s="1"/>
      <c r="CF7" s="1">
        <f>IFERROR(VLOOKUP(CB1,$B$16:$AF$25,MATCH("SUBTOTAL SALIDA DE ALMACEN",15:15,0)-1,FALSE),0)</f>
        <v>0</v>
      </c>
      <c r="CG7" s="1"/>
      <c r="CH7" s="1"/>
      <c r="CI7" s="1"/>
      <c r="CJ7" s="1"/>
      <c r="CK7" s="1"/>
      <c r="CL7" s="1"/>
      <c r="CM7" s="1">
        <f>IFERROR(VLOOKUP(CI1,$B$16:$AF$25,MATCH("SUBTOTAL SALIDA DE ALMACEN",15:15,0)-1,FALSE),0)</f>
        <v>0</v>
      </c>
      <c r="CN7" s="1"/>
      <c r="CO7" s="1"/>
      <c r="CP7" s="1"/>
      <c r="CQ7" s="1"/>
      <c r="CR7" s="1"/>
      <c r="CS7" s="1"/>
      <c r="CT7" s="1">
        <f>IFERROR(VLOOKUP(CP1,$B$16:$AF$25,MATCH("SUBTOTAL SALIDA DE ALMACEN",15:15,0)-1,FALSE),0)</f>
        <v>0</v>
      </c>
      <c r="CU7" s="1"/>
      <c r="CV7" s="1"/>
      <c r="CW7" s="1"/>
      <c r="CX7" s="1"/>
      <c r="CY7" s="1"/>
      <c r="CZ7" s="1"/>
      <c r="DA7" s="1">
        <f>IFERROR(VLOOKUP(CW1,$B$16:$AF$25,MATCH("SUBTOTAL SALIDA DE ALMACEN",15:15,0)-1,FALSE),0)</f>
        <v>0</v>
      </c>
      <c r="DB7" s="1"/>
      <c r="DC7" s="1"/>
      <c r="DD7" s="1"/>
      <c r="DE7" s="1"/>
      <c r="DF7" s="1"/>
      <c r="DG7" s="1"/>
      <c r="DH7" s="1">
        <f>IFERROR(VLOOKUP(DD1,$B$16:$AF$25,MATCH("SUBTOTAL SALIDA DE ALMACEN",15:15,0)-1,FALSE),0)</f>
        <v>0</v>
      </c>
      <c r="DI7" s="1"/>
      <c r="DJ7" s="1"/>
      <c r="DK7" s="1"/>
      <c r="DL7" s="1"/>
      <c r="DM7" s="1"/>
      <c r="DN7" s="1"/>
      <c r="DO7" s="1">
        <f>IFERROR(VLOOKUP(DK1,$B$16:$AF$25,MATCH("SUBTOTAL SALIDA DE ALMACEN",15:15,0)-1,FALSE),0)</f>
        <v>0</v>
      </c>
      <c r="DP7" s="1"/>
      <c r="DQ7" s="1"/>
      <c r="DR7" s="1"/>
      <c r="DS7" s="1"/>
      <c r="DT7" s="1"/>
      <c r="DU7" s="1"/>
      <c r="DV7" s="1">
        <f>IFERROR(VLOOKUP(DR1,$B$16:$AF$25,MATCH("SUBTOTAL SALIDA DE ALMACEN",15:15,0)-1,FALSE),0)</f>
        <v>0</v>
      </c>
      <c r="DW7" s="1"/>
      <c r="DX7" s="1"/>
      <c r="DY7" s="1"/>
      <c r="DZ7" s="1"/>
      <c r="EA7" s="1"/>
      <c r="EB7" s="1"/>
      <c r="EC7" s="1">
        <f>IFERROR(VLOOKUP(DY1,$B$16:$AF$25,MATCH("SUBTOTAL SALIDA DE ALMACEN",15:15,0)-1,FALSE),0)</f>
        <v>0</v>
      </c>
      <c r="ED7" s="1"/>
      <c r="EE7" s="1"/>
      <c r="EF7" s="1"/>
      <c r="EG7" s="1"/>
      <c r="EH7" s="1"/>
      <c r="EI7" s="1"/>
      <c r="EJ7" s="1">
        <f>IFERROR(VLOOKUP(EF1,$B$16:$AF$25,MATCH("SUBTOTAL SALIDA DE ALMACEN",15:15,0)-1,FALSE),0)</f>
        <v>0</v>
      </c>
      <c r="EK7" s="1"/>
      <c r="EL7" s="1"/>
      <c r="EM7" s="1"/>
      <c r="EN7" s="1"/>
      <c r="EO7" s="1"/>
      <c r="EP7" s="1"/>
      <c r="EQ7" s="1">
        <f>IFERROR(VLOOKUP(EM1,$B$16:$AF$25,MATCH("SUBTOTAL SALIDA DE ALMACEN",15:15,0)-1,FALSE),0)</f>
        <v>0</v>
      </c>
      <c r="ER7" s="1"/>
      <c r="ES7" s="1"/>
      <c r="ET7" s="1"/>
      <c r="EU7" s="1"/>
      <c r="EV7" s="1"/>
      <c r="EW7" s="1"/>
      <c r="EX7" s="1">
        <f>IFERROR(VLOOKUP(ET1,$B$16:$AF$25,MATCH("SUBTOTAL SALIDA DE ALMACEN",15:15,0)-1,FALSE),0)</f>
        <v>0</v>
      </c>
      <c r="EY7" s="1"/>
      <c r="EZ7" s="1"/>
      <c r="FA7" s="1"/>
      <c r="FB7" s="1"/>
      <c r="FC7" s="1"/>
      <c r="FD7" s="1"/>
      <c r="FE7" s="1">
        <f>IFERROR(VLOOKUP(FA1,$B$16:$AF$25,MATCH("SUBTOTAL SALIDA DE ALMACEN",15:15,0)-1,FALSE),0)</f>
        <v>0</v>
      </c>
      <c r="FF7" s="1"/>
      <c r="FG7" s="1"/>
      <c r="FH7" s="1"/>
      <c r="FI7" s="1"/>
      <c r="FJ7" s="1"/>
      <c r="FK7" s="1"/>
      <c r="FL7" s="1">
        <f>IFERROR(VLOOKUP(FH1,$B$16:$AF$25,MATCH("SUBTOTAL SALIDA DE ALMACEN",15:15,0)-1,FALSE),0)</f>
        <v>0</v>
      </c>
      <c r="FM7" s="1"/>
      <c r="FN7" s="1"/>
      <c r="FO7" s="1"/>
      <c r="FP7" s="1"/>
      <c r="FQ7" s="1"/>
      <c r="FR7" s="1"/>
      <c r="FS7" s="1">
        <f>IFERROR(VLOOKUP(FO1,$B$16:$AF$25,MATCH("SUBTOTAL SALIDA DE ALMACEN",15:15,0)-1,FALSE),0)</f>
        <v>0</v>
      </c>
      <c r="FT7" s="1"/>
      <c r="FU7" s="1"/>
      <c r="FV7" s="1"/>
      <c r="FW7" s="1"/>
      <c r="FX7" s="1"/>
      <c r="FY7" s="1"/>
      <c r="FZ7" s="1">
        <f>IFERROR(VLOOKUP(FV1,$B$16:$AF$25,MATCH("SUBTOTAL SALIDA DE ALMACEN",15:15,0)-1,FALSE),0)</f>
        <v>0</v>
      </c>
      <c r="GA7" s="1"/>
      <c r="GB7" s="1"/>
      <c r="GC7" s="1"/>
      <c r="GD7" s="1"/>
      <c r="GE7" s="1"/>
      <c r="GF7" s="1"/>
      <c r="GG7" s="1">
        <f>IFERROR(VLOOKUP(GC1,$B$16:$AF$25,MATCH("SUBTOTAL SALIDA DE ALMACEN",15:15,0)-1,FALSE),0)</f>
        <v>0</v>
      </c>
      <c r="GH7" s="1"/>
      <c r="GI7" s="1"/>
      <c r="GJ7" s="1"/>
      <c r="GK7" s="1"/>
      <c r="GL7" s="1"/>
      <c r="GM7" s="1"/>
      <c r="GN7" s="1">
        <f>IFERROR(VLOOKUP(GJ1,$B$16:$AF$25,MATCH("SUBTOTAL SALIDA DE ALMACEN",15:15,0)-1,FALSE),0)</f>
        <v>0</v>
      </c>
      <c r="GO7" s="1"/>
      <c r="GP7" s="1"/>
      <c r="GQ7" s="1"/>
      <c r="GR7" s="1"/>
      <c r="GS7" s="1"/>
      <c r="GT7" s="1"/>
      <c r="GU7" s="1">
        <f>IFERROR(VLOOKUP(GQ1,$B$16:$AF$25,MATCH("SUBTOTAL SALIDA DE ALMACEN",15:15,0)-1,FALSE),0)</f>
        <v>0</v>
      </c>
      <c r="GV7" s="1"/>
      <c r="GW7" s="1"/>
      <c r="GX7" s="1"/>
      <c r="GY7" s="1"/>
      <c r="GZ7" s="1"/>
      <c r="HA7" s="1"/>
      <c r="HB7" s="1">
        <f>IFERROR(VLOOKUP(GX1,$B$16:$AF$25,MATCH("SUBTOTAL SALIDA DE ALMACEN",15:15,0)-1,FALSE),0)</f>
        <v>0</v>
      </c>
      <c r="HC7" s="1"/>
      <c r="HD7" s="1"/>
      <c r="HE7" s="1"/>
      <c r="HF7" s="1"/>
      <c r="HG7" s="1"/>
      <c r="HH7" s="1"/>
      <c r="HI7" s="1">
        <f>IFERROR(VLOOKUP(HE1,$B$16:$AF$25,MATCH("SUBTOTAL SALIDA DE ALMACEN",15:15,0)-1,FALSE),0)</f>
        <v>0</v>
      </c>
      <c r="HJ7" s="1"/>
      <c r="HK7" s="1"/>
    </row>
    <row r="8" spans="1:221" s="67" customFormat="1" ht="15" x14ac:dyDescent="0.2">
      <c r="A8" s="6" t="s">
        <v>209</v>
      </c>
      <c r="B8" s="6"/>
      <c r="C8" s="8"/>
      <c r="D8" s="141"/>
      <c r="E8" s="8"/>
      <c r="F8" s="8"/>
      <c r="G8" s="8"/>
      <c r="H8" s="8"/>
      <c r="I8" s="8"/>
      <c r="J8" s="8"/>
      <c r="K8" s="8"/>
      <c r="L8" s="6"/>
      <c r="M8" s="8"/>
      <c r="N8" s="112" t="s">
        <v>205</v>
      </c>
      <c r="O8" s="118"/>
      <c r="P8" s="115"/>
      <c r="Q8" s="115"/>
      <c r="R8" s="5"/>
      <c r="S8" s="2"/>
      <c r="T8" s="5"/>
      <c r="V8" s="5"/>
      <c r="AL8" s="1"/>
      <c r="AM8" s="1"/>
      <c r="AN8" s="1"/>
      <c r="AO8" s="1"/>
      <c r="AP8" s="1" t="s">
        <v>224</v>
      </c>
      <c r="AQ8" s="1"/>
      <c r="AR8" s="1"/>
      <c r="AS8" s="1"/>
      <c r="AT8" s="1"/>
      <c r="AU8" s="1"/>
      <c r="AV8" s="1"/>
      <c r="AW8" s="1" t="s">
        <v>224</v>
      </c>
      <c r="AX8" s="1"/>
      <c r="AY8" s="1"/>
      <c r="AZ8" s="1"/>
      <c r="BA8" s="1"/>
      <c r="BB8" s="1"/>
      <c r="BC8" s="1"/>
      <c r="BD8" s="1" t="s">
        <v>224</v>
      </c>
      <c r="BE8" s="1"/>
      <c r="BF8" s="1"/>
      <c r="BG8" s="1"/>
      <c r="BH8" s="1"/>
      <c r="BI8" s="1"/>
      <c r="BJ8" s="1"/>
      <c r="BK8" s="1" t="s">
        <v>224</v>
      </c>
      <c r="BL8" s="1"/>
      <c r="BM8" s="1"/>
      <c r="BN8" s="1"/>
      <c r="BO8" s="1"/>
      <c r="BP8" s="1"/>
      <c r="BQ8" s="1"/>
      <c r="BR8" s="1" t="s">
        <v>224</v>
      </c>
      <c r="BS8" s="1"/>
      <c r="BT8" s="1"/>
      <c r="BU8" s="1"/>
      <c r="BV8" s="1"/>
      <c r="BW8" s="1"/>
      <c r="BX8" s="1"/>
      <c r="BY8" s="1" t="s">
        <v>224</v>
      </c>
      <c r="BZ8" s="1"/>
      <c r="CA8" s="1"/>
      <c r="CB8" s="1"/>
      <c r="CC8" s="1"/>
      <c r="CD8" s="1"/>
      <c r="CE8" s="1"/>
      <c r="CF8" s="1" t="s">
        <v>224</v>
      </c>
      <c r="CG8" s="1"/>
      <c r="CH8" s="1"/>
      <c r="CI8" s="1"/>
      <c r="CJ8" s="1"/>
      <c r="CK8" s="1"/>
      <c r="CL8" s="1"/>
      <c r="CM8" s="1" t="s">
        <v>224</v>
      </c>
      <c r="CN8" s="1"/>
      <c r="CO8" s="1"/>
      <c r="CP8" s="1"/>
      <c r="CQ8" s="1"/>
      <c r="CR8" s="1"/>
      <c r="CS8" s="1"/>
      <c r="CT8" s="1" t="s">
        <v>224</v>
      </c>
      <c r="CU8" s="1"/>
      <c r="CV8" s="1"/>
      <c r="CW8" s="1"/>
      <c r="CX8" s="1"/>
      <c r="CY8" s="1"/>
      <c r="CZ8" s="1"/>
      <c r="DA8" s="1" t="s">
        <v>224</v>
      </c>
      <c r="DB8" s="1"/>
      <c r="DC8" s="1"/>
      <c r="DD8" s="1"/>
      <c r="DE8" s="1"/>
      <c r="DF8" s="1"/>
      <c r="DG8" s="1"/>
      <c r="DH8" s="1" t="s">
        <v>224</v>
      </c>
      <c r="DI8" s="1"/>
      <c r="DJ8" s="1"/>
      <c r="DK8" s="1"/>
      <c r="DL8" s="1"/>
      <c r="DM8" s="1"/>
      <c r="DN8" s="1"/>
      <c r="DO8" s="1" t="s">
        <v>224</v>
      </c>
      <c r="DP8" s="1"/>
      <c r="DQ8" s="1"/>
      <c r="DR8" s="1"/>
      <c r="DS8" s="1"/>
      <c r="DT8" s="1"/>
      <c r="DU8" s="1"/>
      <c r="DV8" s="1" t="s">
        <v>224</v>
      </c>
      <c r="DW8" s="1"/>
      <c r="DX8" s="1"/>
      <c r="DY8" s="1"/>
      <c r="DZ8" s="1"/>
      <c r="EA8" s="1"/>
      <c r="EB8" s="1"/>
      <c r="EC8" s="1" t="s">
        <v>224</v>
      </c>
      <c r="ED8" s="1"/>
      <c r="EE8" s="1"/>
      <c r="EF8" s="1"/>
      <c r="EG8" s="1"/>
      <c r="EH8" s="1"/>
      <c r="EI8" s="1"/>
      <c r="EJ8" s="1" t="s">
        <v>224</v>
      </c>
      <c r="EK8" s="1"/>
      <c r="EL8" s="1"/>
      <c r="EM8" s="1"/>
      <c r="EN8" s="1"/>
      <c r="EO8" s="1"/>
      <c r="EP8" s="1"/>
      <c r="EQ8" s="1" t="s">
        <v>224</v>
      </c>
      <c r="ER8" s="1"/>
      <c r="ES8" s="1"/>
      <c r="ET8" s="1"/>
      <c r="EU8" s="1"/>
      <c r="EV8" s="1"/>
      <c r="EW8" s="1"/>
      <c r="EX8" s="1" t="s">
        <v>224</v>
      </c>
      <c r="EY8" s="1"/>
      <c r="EZ8" s="1"/>
      <c r="FA8" s="1"/>
      <c r="FB8" s="1"/>
      <c r="FC8" s="1"/>
      <c r="FD8" s="1"/>
      <c r="FE8" s="1" t="s">
        <v>224</v>
      </c>
      <c r="FF8" s="1"/>
      <c r="FG8" s="1"/>
      <c r="FH8" s="1"/>
      <c r="FI8" s="1"/>
      <c r="FJ8" s="1"/>
      <c r="FK8" s="1"/>
      <c r="FL8" s="1" t="s">
        <v>224</v>
      </c>
      <c r="FM8" s="1"/>
      <c r="FN8" s="1"/>
      <c r="FO8" s="1"/>
      <c r="FP8" s="1"/>
      <c r="FQ8" s="1"/>
      <c r="FR8" s="1"/>
      <c r="FS8" s="1" t="s">
        <v>224</v>
      </c>
      <c r="FT8" s="1"/>
      <c r="FU8" s="1"/>
      <c r="FV8" s="1"/>
      <c r="FW8" s="1"/>
      <c r="FX8" s="1"/>
      <c r="FY8" s="1"/>
      <c r="FZ8" s="1" t="s">
        <v>224</v>
      </c>
      <c r="GA8" s="1"/>
      <c r="GB8" s="1"/>
      <c r="GC8" s="1"/>
      <c r="GD8" s="1"/>
      <c r="GE8" s="1"/>
      <c r="GF8" s="1"/>
      <c r="GG8" s="1" t="s">
        <v>224</v>
      </c>
      <c r="GH8" s="1"/>
      <c r="GI8" s="1"/>
      <c r="GJ8" s="1"/>
      <c r="GK8" s="1"/>
      <c r="GL8" s="1"/>
      <c r="GM8" s="1"/>
      <c r="GN8" s="1" t="s">
        <v>224</v>
      </c>
      <c r="GO8" s="1"/>
      <c r="GP8" s="1"/>
      <c r="GQ8" s="1"/>
      <c r="GR8" s="1"/>
      <c r="GS8" s="1"/>
      <c r="GT8" s="1"/>
      <c r="GU8" s="1" t="s">
        <v>224</v>
      </c>
      <c r="GV8" s="1"/>
      <c r="GW8" s="1"/>
      <c r="GX8" s="1"/>
      <c r="GY8" s="1"/>
      <c r="GZ8" s="1"/>
      <c r="HA8" s="1"/>
      <c r="HB8" s="1" t="s">
        <v>224</v>
      </c>
      <c r="HC8" s="1"/>
      <c r="HD8" s="1"/>
      <c r="HE8" s="1"/>
      <c r="HF8" s="1"/>
      <c r="HG8" s="1"/>
      <c r="HH8" s="1"/>
      <c r="HI8" s="1" t="s">
        <v>224</v>
      </c>
      <c r="HJ8" s="1"/>
      <c r="HK8" s="1"/>
    </row>
    <row r="9" spans="1:221" ht="12.75" customHeight="1" x14ac:dyDescent="0.2">
      <c r="A9" s="6" t="s">
        <v>21</v>
      </c>
      <c r="B9" s="6"/>
      <c r="D9" s="141"/>
      <c r="E9" s="9"/>
      <c r="F9" s="9"/>
      <c r="G9" s="9"/>
      <c r="H9" s="9"/>
      <c r="I9" s="9"/>
      <c r="J9" s="9"/>
      <c r="K9" s="9"/>
      <c r="L9" s="6"/>
      <c r="M9" s="10"/>
      <c r="N9" s="112" t="s">
        <v>203</v>
      </c>
      <c r="O9" s="118"/>
      <c r="P9" s="115"/>
      <c r="Q9" s="115"/>
      <c r="R9" s="2"/>
      <c r="S9" s="2"/>
      <c r="T9" s="2"/>
      <c r="V9" s="2"/>
    </row>
    <row r="10" spans="1:221" ht="15" x14ac:dyDescent="0.2">
      <c r="A10" s="6" t="s">
        <v>207</v>
      </c>
      <c r="B10" s="6"/>
      <c r="D10" s="141"/>
      <c r="E10" s="63"/>
      <c r="L10" s="6"/>
      <c r="M10" s="6"/>
      <c r="N10" s="112" t="s">
        <v>206</v>
      </c>
      <c r="O10" s="118"/>
      <c r="P10" s="115"/>
      <c r="Q10" s="115"/>
      <c r="R10" s="2"/>
      <c r="S10" s="2"/>
      <c r="T10" s="2"/>
      <c r="V10" s="2"/>
    </row>
    <row r="11" spans="1:221" x14ac:dyDescent="0.25">
      <c r="A11" s="6" t="s">
        <v>2</v>
      </c>
      <c r="B11" s="6"/>
      <c r="D11" s="92"/>
      <c r="M11" s="10"/>
      <c r="R11" s="2"/>
      <c r="S11" s="2"/>
      <c r="T11" s="2"/>
      <c r="V11" s="2" t="s">
        <v>3</v>
      </c>
    </row>
    <row r="12" spans="1:221" x14ac:dyDescent="0.25">
      <c r="A12" s="6" t="s">
        <v>4</v>
      </c>
      <c r="B12" s="6"/>
      <c r="D12" s="92"/>
      <c r="L12" s="10"/>
      <c r="M12" s="10"/>
    </row>
    <row r="13" spans="1:221" ht="13.5" thickBot="1" x14ac:dyDescent="0.3">
      <c r="B13" s="1">
        <v>1</v>
      </c>
      <c r="C13" s="2">
        <f>+B13+1</f>
        <v>2</v>
      </c>
      <c r="D13" s="2">
        <f t="shared" ref="D13:AX13" si="3">+C13+1</f>
        <v>3</v>
      </c>
      <c r="E13" s="2">
        <f t="shared" si="3"/>
        <v>4</v>
      </c>
      <c r="F13" s="2">
        <f t="shared" si="3"/>
        <v>5</v>
      </c>
      <c r="G13" s="2">
        <f t="shared" si="3"/>
        <v>6</v>
      </c>
      <c r="H13" s="2">
        <f t="shared" si="3"/>
        <v>7</v>
      </c>
      <c r="I13" s="2">
        <f t="shared" si="3"/>
        <v>8</v>
      </c>
      <c r="J13" s="2">
        <f t="shared" si="3"/>
        <v>9</v>
      </c>
      <c r="K13" s="2">
        <f t="shared" si="3"/>
        <v>10</v>
      </c>
      <c r="L13" s="2">
        <f t="shared" si="3"/>
        <v>11</v>
      </c>
      <c r="M13" s="2">
        <f t="shared" si="3"/>
        <v>12</v>
      </c>
      <c r="N13" s="2">
        <f t="shared" si="3"/>
        <v>13</v>
      </c>
      <c r="O13" s="2">
        <f t="shared" si="3"/>
        <v>14</v>
      </c>
      <c r="P13" s="2">
        <f t="shared" si="3"/>
        <v>15</v>
      </c>
      <c r="Q13" s="2">
        <f t="shared" si="3"/>
        <v>16</v>
      </c>
      <c r="R13" s="2">
        <f t="shared" si="3"/>
        <v>17</v>
      </c>
      <c r="S13" s="2">
        <f t="shared" si="3"/>
        <v>18</v>
      </c>
      <c r="T13" s="2">
        <f t="shared" si="3"/>
        <v>19</v>
      </c>
      <c r="U13" s="2">
        <f t="shared" si="3"/>
        <v>20</v>
      </c>
      <c r="V13" s="2">
        <f t="shared" si="3"/>
        <v>21</v>
      </c>
      <c r="W13" s="2">
        <f t="shared" si="3"/>
        <v>22</v>
      </c>
      <c r="X13" s="2">
        <f t="shared" si="3"/>
        <v>23</v>
      </c>
      <c r="Y13" s="2">
        <f t="shared" si="3"/>
        <v>24</v>
      </c>
      <c r="Z13" s="2">
        <f t="shared" si="3"/>
        <v>25</v>
      </c>
      <c r="AA13" s="2">
        <f t="shared" si="3"/>
        <v>26</v>
      </c>
      <c r="AB13" s="2">
        <f t="shared" si="3"/>
        <v>27</v>
      </c>
      <c r="AC13" s="2">
        <f t="shared" si="3"/>
        <v>28</v>
      </c>
      <c r="AD13" s="2">
        <f t="shared" si="3"/>
        <v>29</v>
      </c>
      <c r="AE13" s="2">
        <f t="shared" si="3"/>
        <v>30</v>
      </c>
      <c r="AF13" s="2">
        <f t="shared" si="3"/>
        <v>31</v>
      </c>
      <c r="AG13" s="2">
        <f t="shared" si="3"/>
        <v>32</v>
      </c>
      <c r="AH13" s="2">
        <f t="shared" si="3"/>
        <v>33</v>
      </c>
      <c r="AI13" s="2">
        <f t="shared" si="3"/>
        <v>34</v>
      </c>
      <c r="AJ13" s="2">
        <f t="shared" si="3"/>
        <v>35</v>
      </c>
      <c r="AK13" s="2">
        <f t="shared" si="3"/>
        <v>36</v>
      </c>
      <c r="AL13" s="2">
        <f t="shared" si="3"/>
        <v>37</v>
      </c>
      <c r="AM13" s="2">
        <f t="shared" si="3"/>
        <v>38</v>
      </c>
      <c r="AN13" s="2">
        <f t="shared" si="3"/>
        <v>39</v>
      </c>
      <c r="AO13" s="2">
        <f t="shared" si="3"/>
        <v>40</v>
      </c>
      <c r="AP13" s="2">
        <f t="shared" si="3"/>
        <v>41</v>
      </c>
      <c r="AQ13" s="2">
        <f t="shared" si="3"/>
        <v>42</v>
      </c>
      <c r="AR13" s="2">
        <f t="shared" si="3"/>
        <v>43</v>
      </c>
      <c r="AS13" s="2">
        <f t="shared" si="3"/>
        <v>44</v>
      </c>
      <c r="AT13" s="2">
        <f t="shared" si="3"/>
        <v>45</v>
      </c>
      <c r="AU13" s="2">
        <f t="shared" si="3"/>
        <v>46</v>
      </c>
      <c r="AV13" s="2">
        <f t="shared" si="3"/>
        <v>47</v>
      </c>
      <c r="AW13" s="2">
        <f t="shared" si="3"/>
        <v>48</v>
      </c>
      <c r="AX13" s="2">
        <f t="shared" si="3"/>
        <v>49</v>
      </c>
    </row>
    <row r="14" spans="1:221" ht="19.5" customHeight="1" thickBot="1" x14ac:dyDescent="0.3">
      <c r="E14" s="343" t="s">
        <v>34</v>
      </c>
      <c r="F14" s="344"/>
      <c r="G14" s="344"/>
      <c r="H14" s="344"/>
      <c r="I14" s="345"/>
      <c r="J14" s="346" t="s">
        <v>5</v>
      </c>
      <c r="K14" s="347"/>
      <c r="L14" s="348"/>
      <c r="M14" s="349" t="s">
        <v>6</v>
      </c>
      <c r="N14" s="350"/>
      <c r="O14" s="351"/>
      <c r="P14" s="352" t="s">
        <v>7</v>
      </c>
      <c r="Q14" s="353"/>
      <c r="U14" s="354" t="s">
        <v>35</v>
      </c>
      <c r="V14" s="354"/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L14" s="16"/>
      <c r="AM14" s="16"/>
      <c r="AN14" s="16"/>
      <c r="AO14" s="16"/>
      <c r="AP14" s="16"/>
      <c r="AQ14" s="16"/>
      <c r="AR14" s="16"/>
    </row>
    <row r="15" spans="1:221" ht="56.25" customHeight="1" thickBot="1" x14ac:dyDescent="0.3">
      <c r="A15" s="55" t="s">
        <v>8</v>
      </c>
      <c r="B15" s="56" t="s">
        <v>27</v>
      </c>
      <c r="C15" s="56" t="s">
        <v>9</v>
      </c>
      <c r="D15" s="57" t="s">
        <v>10</v>
      </c>
      <c r="E15" s="131"/>
      <c r="F15" s="132"/>
      <c r="G15" s="157"/>
      <c r="H15" s="158"/>
      <c r="I15" s="159"/>
      <c r="J15" s="160"/>
      <c r="K15" s="161"/>
      <c r="L15" s="159"/>
      <c r="M15" s="31" t="s">
        <v>11</v>
      </c>
      <c r="N15" s="11" t="s">
        <v>12</v>
      </c>
      <c r="O15" s="32" t="s">
        <v>5</v>
      </c>
      <c r="P15" s="31" t="s">
        <v>13</v>
      </c>
      <c r="Q15" s="32" t="s">
        <v>14</v>
      </c>
      <c r="S15" s="11" t="s">
        <v>189</v>
      </c>
      <c r="T15" s="11" t="s">
        <v>190</v>
      </c>
      <c r="U15" s="11" t="s">
        <v>15</v>
      </c>
      <c r="V15" s="96"/>
      <c r="W15" s="96"/>
      <c r="X15" s="96"/>
      <c r="Y15" s="96"/>
      <c r="Z15" s="96"/>
      <c r="AA15" s="96"/>
      <c r="AB15" s="90"/>
      <c r="AC15" s="90"/>
      <c r="AD15" s="90"/>
      <c r="AE15" s="11" t="s">
        <v>16</v>
      </c>
      <c r="AF15" s="11" t="s">
        <v>17</v>
      </c>
      <c r="AG15" s="294" t="s">
        <v>222</v>
      </c>
      <c r="AL15" s="18"/>
      <c r="AM15" s="18"/>
      <c r="AN15" s="18"/>
      <c r="AO15" s="18"/>
      <c r="AP15" s="18"/>
      <c r="AQ15" s="18"/>
      <c r="AR15" s="18"/>
    </row>
    <row r="16" spans="1:221" s="16" customFormat="1" ht="20.25" customHeight="1" thickBot="1" x14ac:dyDescent="0.3">
      <c r="A16" s="58">
        <v>1</v>
      </c>
      <c r="B16" s="79"/>
      <c r="C16" s="13" t="str">
        <f>IFERROR(VLOOKUP(B16,'CODIGOS DE MATERIAL'!$A$2:$C$31,3,FALSE),"")</f>
        <v/>
      </c>
      <c r="D16" s="59" t="str">
        <f>IFERROR(VLOOKUP(B16,'CODIGOS DE MATERIAL'!$A$2:$C$31,2,FALSE),"")</f>
        <v/>
      </c>
      <c r="E16" s="144"/>
      <c r="F16" s="145"/>
      <c r="G16" s="145"/>
      <c r="H16" s="146"/>
      <c r="I16" s="147"/>
      <c r="J16" s="148"/>
      <c r="K16" s="149"/>
      <c r="L16" s="147"/>
      <c r="M16" s="33">
        <f t="shared" ref="M16:M25" si="4">SUM(E16:I16)</f>
        <v>0</v>
      </c>
      <c r="N16" s="95"/>
      <c r="O16" s="29">
        <f>+SUM(J16:L16)</f>
        <v>0</v>
      </c>
      <c r="P16" s="35">
        <f>IF(N16&gt;M16,N16-O16-M16,0)</f>
        <v>0</v>
      </c>
      <c r="Q16" s="36">
        <f>IF(N16="",0,IF(M16&gt;N16,M16-N16-O16,0))</f>
        <v>0</v>
      </c>
      <c r="S16" s="19"/>
      <c r="T16" s="19">
        <f>S16-M16</f>
        <v>0</v>
      </c>
      <c r="U16" s="15">
        <f>+M16-O16</f>
        <v>0</v>
      </c>
      <c r="V16" s="97"/>
      <c r="W16" s="97"/>
      <c r="X16" s="97"/>
      <c r="Y16" s="95"/>
      <c r="Z16" s="99"/>
      <c r="AA16" s="95"/>
      <c r="AB16" s="14"/>
      <c r="AC16" s="14"/>
      <c r="AD16" s="14"/>
      <c r="AE16" s="17">
        <f t="shared" ref="AE16:AE25" si="5">SUM(V16:AD16)</f>
        <v>0</v>
      </c>
      <c r="AF16" s="17">
        <f t="shared" ref="AF16:AF25" si="6">+U16-AE16</f>
        <v>0</v>
      </c>
      <c r="AG16" s="295">
        <f>AE16-N16</f>
        <v>0</v>
      </c>
      <c r="AL16" s="18"/>
      <c r="AM16" s="18"/>
      <c r="AN16" s="18"/>
      <c r="AO16" s="18"/>
      <c r="AP16" s="18"/>
      <c r="AQ16" s="18"/>
      <c r="AR16" s="18"/>
    </row>
    <row r="17" spans="1:33" s="18" customFormat="1" ht="24" customHeight="1" x14ac:dyDescent="0.25">
      <c r="A17" s="58">
        <v>2</v>
      </c>
      <c r="B17" s="93"/>
      <c r="C17" s="13" t="str">
        <f>IFERROR(VLOOKUP(B17,'CODIGOS DE MATERIAL'!$A$2:$C$31,3,FALSE),"")</f>
        <v/>
      </c>
      <c r="D17" s="59" t="str">
        <f>IFERROR(VLOOKUP(B17,'CODIGOS DE MATERIAL'!$A$2:$C$31,2,FALSE),"")</f>
        <v/>
      </c>
      <c r="E17" s="144"/>
      <c r="F17" s="145"/>
      <c r="G17" s="145"/>
      <c r="H17" s="150"/>
      <c r="I17" s="147"/>
      <c r="J17" s="148"/>
      <c r="K17" s="149"/>
      <c r="L17" s="147"/>
      <c r="M17" s="33">
        <f t="shared" si="4"/>
        <v>0</v>
      </c>
      <c r="N17" s="95"/>
      <c r="O17" s="29">
        <f t="shared" ref="O17:O25" si="7">+SUM(J17:L17)</f>
        <v>0</v>
      </c>
      <c r="P17" s="35">
        <f t="shared" ref="P17:P25" si="8">IF(N17&gt;M17,N17-O17-M17,0)</f>
        <v>0</v>
      </c>
      <c r="Q17" s="36">
        <f t="shared" ref="Q17:Q25" si="9">IF(N17="",0,IF(M17&gt;N17,M17-N17-O17,0))</f>
        <v>0</v>
      </c>
      <c r="S17" s="88"/>
      <c r="T17" s="19">
        <f t="shared" ref="T17:T25" si="10">S17-M17</f>
        <v>0</v>
      </c>
      <c r="U17" s="15">
        <f t="shared" ref="U17:U25" si="11">+M17-O17</f>
        <v>0</v>
      </c>
      <c r="V17" s="97"/>
      <c r="W17" s="97"/>
      <c r="X17" s="97"/>
      <c r="Y17" s="95"/>
      <c r="Z17" s="95"/>
      <c r="AA17" s="95"/>
      <c r="AB17" s="14"/>
      <c r="AC17" s="14"/>
      <c r="AD17" s="14"/>
      <c r="AE17" s="17">
        <f t="shared" si="5"/>
        <v>0</v>
      </c>
      <c r="AF17" s="19">
        <f t="shared" si="6"/>
        <v>0</v>
      </c>
      <c r="AG17" s="295">
        <f t="shared" ref="AG17:AG25" si="12">AE17-N17</f>
        <v>0</v>
      </c>
    </row>
    <row r="18" spans="1:33" s="18" customFormat="1" ht="13.35" customHeight="1" x14ac:dyDescent="0.25">
      <c r="A18" s="58">
        <v>3</v>
      </c>
      <c r="B18" s="93"/>
      <c r="C18" s="13" t="str">
        <f>IFERROR(VLOOKUP(B18,'CODIGOS DE MATERIAL'!$A$2:$C$31,3,FALSE),"")</f>
        <v/>
      </c>
      <c r="D18" s="59" t="str">
        <f>IFERROR(VLOOKUP(B18,'CODIGOS DE MATERIAL'!$A$2:$C$31,2,FALSE),"")</f>
        <v/>
      </c>
      <c r="E18" s="144"/>
      <c r="F18" s="145"/>
      <c r="G18" s="145"/>
      <c r="H18" s="151"/>
      <c r="I18" s="147"/>
      <c r="J18" s="148"/>
      <c r="K18" s="149"/>
      <c r="L18" s="147"/>
      <c r="M18" s="33">
        <f t="shared" si="4"/>
        <v>0</v>
      </c>
      <c r="N18" s="95"/>
      <c r="O18" s="29">
        <f t="shared" si="7"/>
        <v>0</v>
      </c>
      <c r="P18" s="35">
        <f t="shared" si="8"/>
        <v>0</v>
      </c>
      <c r="Q18" s="36">
        <f t="shared" si="9"/>
        <v>0</v>
      </c>
      <c r="S18" s="88"/>
      <c r="T18" s="19">
        <f t="shared" si="10"/>
        <v>0</v>
      </c>
      <c r="U18" s="15">
        <f t="shared" si="11"/>
        <v>0</v>
      </c>
      <c r="V18" s="95"/>
      <c r="W18" s="97"/>
      <c r="X18" s="97"/>
      <c r="Y18" s="95"/>
      <c r="Z18" s="95"/>
      <c r="AA18" s="95"/>
      <c r="AB18" s="14"/>
      <c r="AC18" s="14"/>
      <c r="AD18" s="14"/>
      <c r="AE18" s="17">
        <f t="shared" si="5"/>
        <v>0</v>
      </c>
      <c r="AF18" s="19">
        <f t="shared" si="6"/>
        <v>0</v>
      </c>
      <c r="AG18" s="295">
        <f t="shared" si="12"/>
        <v>0</v>
      </c>
    </row>
    <row r="19" spans="1:33" s="18" customFormat="1" ht="13.35" customHeight="1" x14ac:dyDescent="0.25">
      <c r="A19" s="58">
        <v>4</v>
      </c>
      <c r="B19" s="93"/>
      <c r="C19" s="13" t="str">
        <f>IFERROR(VLOOKUP(B19,'CODIGOS DE MATERIAL'!$A$2:$C$31,3,FALSE),"")</f>
        <v/>
      </c>
      <c r="D19" s="59" t="str">
        <f>IFERROR(VLOOKUP(B19,'CODIGOS DE MATERIAL'!$A$2:$C$31,2,FALSE),"")</f>
        <v/>
      </c>
      <c r="E19" s="144"/>
      <c r="F19" s="145"/>
      <c r="G19" s="145"/>
      <c r="H19" s="150"/>
      <c r="I19" s="147"/>
      <c r="J19" s="148"/>
      <c r="K19" s="149"/>
      <c r="L19" s="147"/>
      <c r="M19" s="33">
        <f t="shared" si="4"/>
        <v>0</v>
      </c>
      <c r="N19" s="95"/>
      <c r="O19" s="29">
        <f t="shared" si="7"/>
        <v>0</v>
      </c>
      <c r="P19" s="35">
        <f t="shared" si="8"/>
        <v>0</v>
      </c>
      <c r="Q19" s="36">
        <f t="shared" si="9"/>
        <v>0</v>
      </c>
      <c r="R19" s="20"/>
      <c r="S19" s="89"/>
      <c r="T19" s="19">
        <f t="shared" si="10"/>
        <v>0</v>
      </c>
      <c r="U19" s="15">
        <f t="shared" si="11"/>
        <v>0</v>
      </c>
      <c r="V19" s="95"/>
      <c r="W19" s="97"/>
      <c r="X19" s="97"/>
      <c r="Y19" s="95"/>
      <c r="Z19" s="95"/>
      <c r="AA19" s="95"/>
      <c r="AB19" s="14"/>
      <c r="AC19" s="14"/>
      <c r="AD19" s="14"/>
      <c r="AE19" s="17">
        <f t="shared" si="5"/>
        <v>0</v>
      </c>
      <c r="AF19" s="19">
        <f t="shared" si="6"/>
        <v>0</v>
      </c>
      <c r="AG19" s="295">
        <f t="shared" si="12"/>
        <v>0</v>
      </c>
    </row>
    <row r="20" spans="1:33" s="18" customFormat="1" ht="13.35" customHeight="1" x14ac:dyDescent="0.25">
      <c r="A20" s="58">
        <v>5</v>
      </c>
      <c r="B20" s="93"/>
      <c r="C20" s="13" t="str">
        <f>IFERROR(VLOOKUP(B20,'CODIGOS DE MATERIAL'!$A$2:$C$31,3,FALSE),"")</f>
        <v/>
      </c>
      <c r="D20" s="59" t="str">
        <f>IFERROR(VLOOKUP(B20,'CODIGOS DE MATERIAL'!$A$2:$C$31,2,FALSE),"")</f>
        <v/>
      </c>
      <c r="E20" s="144"/>
      <c r="F20" s="145"/>
      <c r="G20" s="145"/>
      <c r="H20" s="150"/>
      <c r="I20" s="147"/>
      <c r="J20" s="148"/>
      <c r="K20" s="149"/>
      <c r="L20" s="147"/>
      <c r="M20" s="33">
        <f t="shared" si="4"/>
        <v>0</v>
      </c>
      <c r="N20" s="95"/>
      <c r="O20" s="29">
        <f t="shared" si="7"/>
        <v>0</v>
      </c>
      <c r="P20" s="35">
        <f t="shared" si="8"/>
        <v>0</v>
      </c>
      <c r="Q20" s="36">
        <f t="shared" si="9"/>
        <v>0</v>
      </c>
      <c r="S20" s="88"/>
      <c r="T20" s="19">
        <f t="shared" si="10"/>
        <v>0</v>
      </c>
      <c r="U20" s="15">
        <f t="shared" si="11"/>
        <v>0</v>
      </c>
      <c r="V20" s="95"/>
      <c r="W20" s="98"/>
      <c r="X20" s="98"/>
      <c r="Y20" s="95"/>
      <c r="Z20" s="95"/>
      <c r="AA20" s="95"/>
      <c r="AB20" s="14"/>
      <c r="AC20" s="14"/>
      <c r="AD20" s="14"/>
      <c r="AE20" s="17">
        <f t="shared" si="5"/>
        <v>0</v>
      </c>
      <c r="AF20" s="19">
        <f t="shared" si="6"/>
        <v>0</v>
      </c>
      <c r="AG20" s="295">
        <f t="shared" si="12"/>
        <v>0</v>
      </c>
    </row>
    <row r="21" spans="1:33" s="18" customFormat="1" ht="13.35" customHeight="1" x14ac:dyDescent="0.25">
      <c r="A21" s="58">
        <v>6</v>
      </c>
      <c r="B21" s="93"/>
      <c r="C21" s="13" t="str">
        <f>IFERROR(VLOOKUP(B21,'CODIGOS DE MATERIAL'!$A$2:$C$31,3,FALSE),"")</f>
        <v/>
      </c>
      <c r="D21" s="59" t="str">
        <f>IFERROR(VLOOKUP(B21,'CODIGOS DE MATERIAL'!$A$2:$C$31,2,FALSE),"")</f>
        <v/>
      </c>
      <c r="E21" s="148"/>
      <c r="F21" s="145"/>
      <c r="G21" s="150"/>
      <c r="H21" s="150"/>
      <c r="I21" s="147"/>
      <c r="J21" s="148"/>
      <c r="K21" s="149"/>
      <c r="L21" s="147"/>
      <c r="M21" s="33">
        <f t="shared" si="4"/>
        <v>0</v>
      </c>
      <c r="N21" s="95"/>
      <c r="O21" s="29">
        <f t="shared" si="7"/>
        <v>0</v>
      </c>
      <c r="P21" s="35">
        <f t="shared" si="8"/>
        <v>0</v>
      </c>
      <c r="Q21" s="36">
        <f t="shared" si="9"/>
        <v>0</v>
      </c>
      <c r="S21" s="88"/>
      <c r="T21" s="19">
        <f t="shared" si="10"/>
        <v>0</v>
      </c>
      <c r="U21" s="15">
        <f t="shared" si="11"/>
        <v>0</v>
      </c>
      <c r="V21" s="95"/>
      <c r="W21" s="95"/>
      <c r="X21" s="95"/>
      <c r="Y21" s="95"/>
      <c r="Z21" s="94"/>
      <c r="AA21" s="95"/>
      <c r="AB21" s="14"/>
      <c r="AC21" s="14"/>
      <c r="AD21" s="14"/>
      <c r="AE21" s="17">
        <f t="shared" si="5"/>
        <v>0</v>
      </c>
      <c r="AF21" s="19">
        <f t="shared" si="6"/>
        <v>0</v>
      </c>
      <c r="AG21" s="295">
        <f t="shared" si="12"/>
        <v>0</v>
      </c>
    </row>
    <row r="22" spans="1:33" s="18" customFormat="1" ht="13.35" customHeight="1" x14ac:dyDescent="0.25">
      <c r="A22" s="58">
        <v>7</v>
      </c>
      <c r="B22" s="93"/>
      <c r="C22" s="13" t="str">
        <f>IFERROR(VLOOKUP(B22,'CODIGOS DE MATERIAL'!$A$2:$C$31,3,FALSE),"")</f>
        <v/>
      </c>
      <c r="D22" s="59" t="str">
        <f>IFERROR(VLOOKUP(B22,'CODIGOS DE MATERIAL'!$A$2:$C$31,2,FALSE),"")</f>
        <v/>
      </c>
      <c r="E22" s="148"/>
      <c r="F22" s="145"/>
      <c r="G22" s="150"/>
      <c r="H22" s="150"/>
      <c r="I22" s="147"/>
      <c r="J22" s="152"/>
      <c r="K22" s="150"/>
      <c r="L22" s="147"/>
      <c r="M22" s="33">
        <f t="shared" si="4"/>
        <v>0</v>
      </c>
      <c r="N22" s="95"/>
      <c r="O22" s="29">
        <f t="shared" si="7"/>
        <v>0</v>
      </c>
      <c r="P22" s="35">
        <f t="shared" si="8"/>
        <v>0</v>
      </c>
      <c r="Q22" s="36">
        <f t="shared" si="9"/>
        <v>0</v>
      </c>
      <c r="S22" s="88"/>
      <c r="T22" s="19">
        <f t="shared" si="10"/>
        <v>0</v>
      </c>
      <c r="U22" s="15">
        <f t="shared" si="11"/>
        <v>0</v>
      </c>
      <c r="V22" s="95"/>
      <c r="W22" s="95"/>
      <c r="X22" s="95"/>
      <c r="Y22" s="95"/>
      <c r="Z22" s="95"/>
      <c r="AA22" s="95"/>
      <c r="AB22" s="14"/>
      <c r="AC22" s="14"/>
      <c r="AD22" s="14"/>
      <c r="AE22" s="17">
        <f t="shared" si="5"/>
        <v>0</v>
      </c>
      <c r="AF22" s="19">
        <f t="shared" si="6"/>
        <v>0</v>
      </c>
      <c r="AG22" s="295">
        <f t="shared" si="12"/>
        <v>0</v>
      </c>
    </row>
    <row r="23" spans="1:33" s="18" customFormat="1" ht="13.35" customHeight="1" x14ac:dyDescent="0.25">
      <c r="A23" s="58">
        <v>8</v>
      </c>
      <c r="B23" s="93"/>
      <c r="C23" s="13" t="str">
        <f>IFERROR(VLOOKUP(B23,'CODIGOS DE MATERIAL'!$A$2:$C$31,3,FALSE),"")</f>
        <v/>
      </c>
      <c r="D23" s="59" t="str">
        <f>IFERROR(VLOOKUP(B23,'CODIGOS DE MATERIAL'!$A$2:$C$31,2,FALSE),"")</f>
        <v/>
      </c>
      <c r="E23" s="148"/>
      <c r="F23" s="145"/>
      <c r="G23" s="146"/>
      <c r="H23" s="150"/>
      <c r="I23" s="147"/>
      <c r="J23" s="152"/>
      <c r="K23" s="150"/>
      <c r="L23" s="147"/>
      <c r="M23" s="33">
        <f t="shared" si="4"/>
        <v>0</v>
      </c>
      <c r="N23" s="95"/>
      <c r="O23" s="29">
        <f t="shared" si="7"/>
        <v>0</v>
      </c>
      <c r="P23" s="35">
        <f t="shared" si="8"/>
        <v>0</v>
      </c>
      <c r="Q23" s="36">
        <f t="shared" si="9"/>
        <v>0</v>
      </c>
      <c r="S23" s="88"/>
      <c r="T23" s="19">
        <f t="shared" si="10"/>
        <v>0</v>
      </c>
      <c r="U23" s="15">
        <f t="shared" si="11"/>
        <v>0</v>
      </c>
      <c r="V23" s="95"/>
      <c r="W23" s="95"/>
      <c r="X23" s="95"/>
      <c r="Y23" s="95"/>
      <c r="Z23" s="95"/>
      <c r="AA23" s="95"/>
      <c r="AB23" s="14"/>
      <c r="AC23" s="14"/>
      <c r="AD23" s="14"/>
      <c r="AE23" s="17">
        <f t="shared" si="5"/>
        <v>0</v>
      </c>
      <c r="AF23" s="19">
        <f t="shared" si="6"/>
        <v>0</v>
      </c>
      <c r="AG23" s="295">
        <f t="shared" si="12"/>
        <v>0</v>
      </c>
    </row>
    <row r="24" spans="1:33" s="18" customFormat="1" ht="13.35" customHeight="1" x14ac:dyDescent="0.25">
      <c r="A24" s="58">
        <v>9</v>
      </c>
      <c r="B24" s="12"/>
      <c r="C24" s="13" t="str">
        <f>IFERROR(VLOOKUP(B24,'CODIGOS DE MATERIAL'!$A$2:$C$31,3,FALSE),"")</f>
        <v/>
      </c>
      <c r="D24" s="59" t="str">
        <f>IFERROR(VLOOKUP(B24,'CODIGOS DE MATERIAL'!$A$2:$C$31,2,FALSE),"")</f>
        <v/>
      </c>
      <c r="E24" s="152"/>
      <c r="F24" s="145"/>
      <c r="G24" s="146"/>
      <c r="H24" s="150"/>
      <c r="I24" s="147"/>
      <c r="J24" s="152"/>
      <c r="K24" s="150"/>
      <c r="L24" s="147"/>
      <c r="M24" s="33">
        <f t="shared" si="4"/>
        <v>0</v>
      </c>
      <c r="N24" s="95"/>
      <c r="O24" s="29">
        <f t="shared" si="7"/>
        <v>0</v>
      </c>
      <c r="P24" s="35">
        <f t="shared" si="8"/>
        <v>0</v>
      </c>
      <c r="Q24" s="36">
        <f t="shared" si="9"/>
        <v>0</v>
      </c>
      <c r="S24" s="88"/>
      <c r="T24" s="19">
        <f t="shared" si="10"/>
        <v>0</v>
      </c>
      <c r="U24" s="15">
        <f t="shared" si="11"/>
        <v>0</v>
      </c>
      <c r="V24" s="95"/>
      <c r="W24" s="95"/>
      <c r="X24" s="95"/>
      <c r="Y24" s="95"/>
      <c r="Z24" s="95"/>
      <c r="AA24" s="95"/>
      <c r="AB24" s="14"/>
      <c r="AC24" s="14"/>
      <c r="AD24" s="14"/>
      <c r="AE24" s="17">
        <f t="shared" si="5"/>
        <v>0</v>
      </c>
      <c r="AF24" s="19">
        <f t="shared" si="6"/>
        <v>0</v>
      </c>
      <c r="AG24" s="295">
        <f t="shared" si="12"/>
        <v>0</v>
      </c>
    </row>
    <row r="25" spans="1:33" s="18" customFormat="1" ht="13.35" customHeight="1" thickBot="1" x14ac:dyDescent="0.3">
      <c r="A25" s="60">
        <v>10</v>
      </c>
      <c r="B25" s="61"/>
      <c r="C25" s="30" t="str">
        <f>IFERROR(VLOOKUP(B25,'CODIGOS DE MATERIAL'!$A$2:$C$31,3,FALSE),"")</f>
        <v/>
      </c>
      <c r="D25" s="62" t="str">
        <f>IFERROR(VLOOKUP(B25,'CODIGOS DE MATERIAL'!$A$2:$C$31,2,FALSE),"")</f>
        <v/>
      </c>
      <c r="E25" s="153"/>
      <c r="F25" s="154"/>
      <c r="G25" s="155"/>
      <c r="H25" s="155"/>
      <c r="I25" s="156"/>
      <c r="J25" s="153"/>
      <c r="K25" s="155"/>
      <c r="L25" s="156"/>
      <c r="M25" s="33">
        <f t="shared" si="4"/>
        <v>0</v>
      </c>
      <c r="N25" s="39"/>
      <c r="O25" s="29">
        <f t="shared" si="7"/>
        <v>0</v>
      </c>
      <c r="P25" s="35">
        <f t="shared" si="8"/>
        <v>0</v>
      </c>
      <c r="Q25" s="36">
        <f t="shared" si="9"/>
        <v>0</v>
      </c>
      <c r="S25" s="88"/>
      <c r="T25" s="19">
        <f t="shared" si="10"/>
        <v>0</v>
      </c>
      <c r="U25" s="15">
        <f t="shared" si="11"/>
        <v>0</v>
      </c>
      <c r="V25" s="14"/>
      <c r="W25" s="14"/>
      <c r="X25" s="14"/>
      <c r="Y25" s="14"/>
      <c r="Z25" s="14"/>
      <c r="AA25" s="14"/>
      <c r="AB25" s="14"/>
      <c r="AC25" s="14"/>
      <c r="AD25" s="14"/>
      <c r="AE25" s="17">
        <f t="shared" si="5"/>
        <v>0</v>
      </c>
      <c r="AF25" s="19">
        <f t="shared" si="6"/>
        <v>0</v>
      </c>
      <c r="AG25" s="295">
        <f t="shared" si="12"/>
        <v>0</v>
      </c>
    </row>
    <row r="26" spans="1:33" s="18" customFormat="1" ht="13.35" customHeight="1" x14ac:dyDescent="0.25">
      <c r="A26" s="355" t="s">
        <v>18</v>
      </c>
      <c r="B26" s="356"/>
      <c r="C26" s="356"/>
      <c r="D26" s="356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2"/>
      <c r="Q26" s="43"/>
    </row>
    <row r="27" spans="1:33" s="18" customFormat="1" ht="13.35" customHeight="1" x14ac:dyDescent="0.25">
      <c r="A27" s="44"/>
      <c r="B27" s="23"/>
      <c r="C27" s="45"/>
      <c r="D27" s="46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34"/>
      <c r="Q27" s="47"/>
    </row>
    <row r="28" spans="1:33" s="18" customFormat="1" ht="13.35" customHeight="1" thickBot="1" x14ac:dyDescent="0.3">
      <c r="A28" s="48"/>
      <c r="B28" s="49"/>
      <c r="C28" s="50"/>
      <c r="D28" s="51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  <c r="Q28" s="54"/>
    </row>
    <row r="29" spans="1:33" s="18" customFormat="1" ht="13.35" customHeight="1" x14ac:dyDescent="0.25">
      <c r="B29" s="20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  <c r="AE29" s="81"/>
      <c r="AF29" s="81"/>
    </row>
    <row r="30" spans="1:33" s="18" customFormat="1" ht="13.35" customHeight="1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33" s="18" customFormat="1" ht="13.35" customHeight="1" x14ac:dyDescent="0.25">
      <c r="C31" s="1"/>
      <c r="D31" s="21"/>
      <c r="E31" s="1"/>
      <c r="F31" s="1"/>
      <c r="G31" s="1"/>
      <c r="H31" s="1"/>
      <c r="I31" s="1"/>
      <c r="J31" s="1"/>
      <c r="K31" s="1"/>
      <c r="L31" s="1"/>
      <c r="M31" s="1"/>
    </row>
    <row r="32" spans="1:33" s="18" customFormat="1" ht="13.35" customHeight="1" thickBot="1" x14ac:dyDescent="0.3">
      <c r="C32" s="1"/>
      <c r="D32" s="68"/>
      <c r="E32" s="1"/>
      <c r="F32" s="1"/>
      <c r="G32" s="1"/>
      <c r="H32" s="1"/>
      <c r="I32" s="1"/>
      <c r="J32" s="1"/>
      <c r="K32" s="1"/>
      <c r="L32" s="1"/>
      <c r="M32" s="1"/>
      <c r="N32" s="341"/>
      <c r="O32" s="341"/>
      <c r="P32" s="341"/>
      <c r="Q32" s="341"/>
    </row>
    <row r="33" spans="3:44" s="18" customFormat="1" ht="13.35" customHeight="1" x14ac:dyDescent="0.25">
      <c r="C33" s="1"/>
      <c r="D33" s="22" t="s">
        <v>19</v>
      </c>
      <c r="E33" s="1"/>
      <c r="F33" s="1"/>
      <c r="G33" s="1"/>
      <c r="H33" s="1"/>
      <c r="I33" s="1"/>
      <c r="J33" s="1"/>
      <c r="K33" s="1"/>
      <c r="L33" s="1"/>
      <c r="M33" s="1"/>
      <c r="N33" s="342" t="s">
        <v>20</v>
      </c>
      <c r="O33" s="342"/>
      <c r="P33" s="342"/>
      <c r="Q33" s="342"/>
    </row>
    <row r="34" spans="3:44" s="18" customFormat="1" ht="13.35" customHeight="1" x14ac:dyDescent="0.25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3:44" s="18" customFormat="1" ht="13.35" customHeight="1" x14ac:dyDescent="0.25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AL35" s="1"/>
      <c r="AM35" s="1"/>
      <c r="AN35" s="1"/>
      <c r="AO35" s="1"/>
      <c r="AP35" s="1"/>
      <c r="AQ35" s="1"/>
      <c r="AR35" s="1"/>
    </row>
    <row r="36" spans="3:44" s="18" customFormat="1" ht="13.35" customHeight="1" x14ac:dyDescent="0.25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AL36" s="1"/>
      <c r="AM36" s="1"/>
      <c r="AN36" s="1"/>
      <c r="AO36" s="1"/>
      <c r="AP36" s="1"/>
      <c r="AQ36" s="1"/>
      <c r="AR36" s="1"/>
    </row>
  </sheetData>
  <sheetProtection formatCells="0" formatColumns="0" formatRows="0" insertColumns="0" insertRows="0" insertHyperlinks="0" deleteColumns="0" deleteRows="0" sort="0" autoFilter="0" pivotTables="0"/>
  <protectedRanges>
    <protectedRange sqref="N16:N25" name="Rango2"/>
    <protectedRange sqref="B16:B25 E15:L25 S16:S25 V15:AD25" name="Rango1"/>
    <protectedRange sqref="Q7:Q10" name="Rango1_3_1_2"/>
    <protectedRange sqref="O7:P10 D7:D10 D12" name="Rango1_3_2_1"/>
    <protectedRange sqref="D11" name="Rango1_3_1"/>
  </protectedRanges>
  <mergeCells count="227">
    <mergeCell ref="A1:D5"/>
    <mergeCell ref="E1:N2"/>
    <mergeCell ref="O1:Q1"/>
    <mergeCell ref="AL1:AR1"/>
    <mergeCell ref="AS1:AY1"/>
    <mergeCell ref="AZ1:BF1"/>
    <mergeCell ref="E3:N4"/>
    <mergeCell ref="O3:Q3"/>
    <mergeCell ref="O4:Q4"/>
    <mergeCell ref="AL4:AL6"/>
    <mergeCell ref="AM4:AM6"/>
    <mergeCell ref="AN4:AN6"/>
    <mergeCell ref="AO4:AO6"/>
    <mergeCell ref="AP4:AP6"/>
    <mergeCell ref="AQ4:AQ6"/>
    <mergeCell ref="AR4:AR6"/>
    <mergeCell ref="AY4:AY6"/>
    <mergeCell ref="AZ4:AZ6"/>
    <mergeCell ref="BA4:BA6"/>
    <mergeCell ref="BB4:BB6"/>
    <mergeCell ref="BC4:BC6"/>
    <mergeCell ref="BD4:BD6"/>
    <mergeCell ref="AS4:AS6"/>
    <mergeCell ref="AT4:AT6"/>
    <mergeCell ref="GX1:HD1"/>
    <mergeCell ref="HE1:HK1"/>
    <mergeCell ref="O2:Q2"/>
    <mergeCell ref="EM1:ES1"/>
    <mergeCell ref="ET1:EZ1"/>
    <mergeCell ref="FA1:FG1"/>
    <mergeCell ref="FH1:FN1"/>
    <mergeCell ref="FO1:FU1"/>
    <mergeCell ref="FV1:GB1"/>
    <mergeCell ref="CW1:DC1"/>
    <mergeCell ref="DD1:DJ1"/>
    <mergeCell ref="DK1:DQ1"/>
    <mergeCell ref="DR1:DX1"/>
    <mergeCell ref="DY1:EE1"/>
    <mergeCell ref="EF1:EL1"/>
    <mergeCell ref="BG1:BM1"/>
    <mergeCell ref="BN1:BT1"/>
    <mergeCell ref="BU1:CA1"/>
    <mergeCell ref="CB1:CH1"/>
    <mergeCell ref="CI1:CO1"/>
    <mergeCell ref="CP1:CV1"/>
    <mergeCell ref="GC1:GI1"/>
    <mergeCell ref="GJ1:GP1"/>
    <mergeCell ref="GQ1:GW1"/>
    <mergeCell ref="AU4:AU6"/>
    <mergeCell ref="AV4:AV6"/>
    <mergeCell ref="AW4:AW6"/>
    <mergeCell ref="AX4:AX6"/>
    <mergeCell ref="BK4:BK6"/>
    <mergeCell ref="BL4:BL6"/>
    <mergeCell ref="BM4:BM6"/>
    <mergeCell ref="BN4:BN6"/>
    <mergeCell ref="BO4:BO6"/>
    <mergeCell ref="BP4:BP6"/>
    <mergeCell ref="BE4:BE6"/>
    <mergeCell ref="BF4:BF6"/>
    <mergeCell ref="BG4:BG6"/>
    <mergeCell ref="BH4:BH6"/>
    <mergeCell ref="BI4:BI6"/>
    <mergeCell ref="BJ4:BJ6"/>
    <mergeCell ref="BW4:BW6"/>
    <mergeCell ref="BX4:BX6"/>
    <mergeCell ref="BY4:BY6"/>
    <mergeCell ref="BZ4:BZ6"/>
    <mergeCell ref="CA4:CA6"/>
    <mergeCell ref="CB4:CB6"/>
    <mergeCell ref="BQ4:BQ6"/>
    <mergeCell ref="BR4:BR6"/>
    <mergeCell ref="BS4:BS6"/>
    <mergeCell ref="BT4:BT6"/>
    <mergeCell ref="BU4:BU6"/>
    <mergeCell ref="BV4:BV6"/>
    <mergeCell ref="CI4:CI6"/>
    <mergeCell ref="CJ4:CJ6"/>
    <mergeCell ref="CK4:CK6"/>
    <mergeCell ref="CL4:CL6"/>
    <mergeCell ref="CM4:CM6"/>
    <mergeCell ref="CN4:CN6"/>
    <mergeCell ref="CC4:CC6"/>
    <mergeCell ref="CD4:CD6"/>
    <mergeCell ref="CE4:CE6"/>
    <mergeCell ref="CF4:CF6"/>
    <mergeCell ref="CG4:CG6"/>
    <mergeCell ref="CH4:CH6"/>
    <mergeCell ref="CU4:CU6"/>
    <mergeCell ref="CV4:CV6"/>
    <mergeCell ref="CW4:CW6"/>
    <mergeCell ref="CX4:CX6"/>
    <mergeCell ref="CY4:CY6"/>
    <mergeCell ref="CZ4:CZ6"/>
    <mergeCell ref="CO4:CO6"/>
    <mergeCell ref="CP4:CP6"/>
    <mergeCell ref="CQ4:CQ6"/>
    <mergeCell ref="CR4:CR6"/>
    <mergeCell ref="CS4:CS6"/>
    <mergeCell ref="CT4:CT6"/>
    <mergeCell ref="DG4:DG6"/>
    <mergeCell ref="DH4:DH6"/>
    <mergeCell ref="DI4:DI6"/>
    <mergeCell ref="DJ4:DJ6"/>
    <mergeCell ref="DK4:DK6"/>
    <mergeCell ref="DL4:DL6"/>
    <mergeCell ref="DA4:DA6"/>
    <mergeCell ref="DB4:DB6"/>
    <mergeCell ref="DC4:DC6"/>
    <mergeCell ref="DD4:DD6"/>
    <mergeCell ref="DE4:DE6"/>
    <mergeCell ref="DF4:DF6"/>
    <mergeCell ref="DS4:DS6"/>
    <mergeCell ref="DT4:DT6"/>
    <mergeCell ref="DU4:DU6"/>
    <mergeCell ref="DV4:DV6"/>
    <mergeCell ref="DW4:DW6"/>
    <mergeCell ref="DX4:DX6"/>
    <mergeCell ref="DM4:DM6"/>
    <mergeCell ref="DN4:DN6"/>
    <mergeCell ref="DO4:DO6"/>
    <mergeCell ref="DP4:DP6"/>
    <mergeCell ref="DQ4:DQ6"/>
    <mergeCell ref="DR4:DR6"/>
    <mergeCell ref="EE4:EE6"/>
    <mergeCell ref="EF4:EF6"/>
    <mergeCell ref="EG4:EG6"/>
    <mergeCell ref="EH4:EH6"/>
    <mergeCell ref="EI4:EI6"/>
    <mergeCell ref="EJ4:EJ6"/>
    <mergeCell ref="DY4:DY6"/>
    <mergeCell ref="DZ4:DZ6"/>
    <mergeCell ref="EA4:EA6"/>
    <mergeCell ref="EB4:EB6"/>
    <mergeCell ref="EC4:EC6"/>
    <mergeCell ref="ED4:ED6"/>
    <mergeCell ref="EQ4:EQ6"/>
    <mergeCell ref="ER4:ER6"/>
    <mergeCell ref="ES4:ES6"/>
    <mergeCell ref="ET4:ET6"/>
    <mergeCell ref="EU4:EU6"/>
    <mergeCell ref="EV4:EV6"/>
    <mergeCell ref="EK4:EK6"/>
    <mergeCell ref="EL4:EL6"/>
    <mergeCell ref="EM4:EM6"/>
    <mergeCell ref="EN4:EN6"/>
    <mergeCell ref="EO4:EO6"/>
    <mergeCell ref="EP4:EP6"/>
    <mergeCell ref="FC4:FC6"/>
    <mergeCell ref="FD4:FD6"/>
    <mergeCell ref="FE4:FE6"/>
    <mergeCell ref="FF4:FF6"/>
    <mergeCell ref="FG4:FG6"/>
    <mergeCell ref="FH4:FH6"/>
    <mergeCell ref="EW4:EW6"/>
    <mergeCell ref="EX4:EX6"/>
    <mergeCell ref="EY4:EY6"/>
    <mergeCell ref="EZ4:EZ6"/>
    <mergeCell ref="FA4:FA6"/>
    <mergeCell ref="FB4:FB6"/>
    <mergeCell ref="FO4:FO6"/>
    <mergeCell ref="FP4:FP6"/>
    <mergeCell ref="FQ4:FQ6"/>
    <mergeCell ref="FR4:FR6"/>
    <mergeCell ref="FS4:FS6"/>
    <mergeCell ref="FT4:FT6"/>
    <mergeCell ref="FI4:FI6"/>
    <mergeCell ref="FJ4:FJ6"/>
    <mergeCell ref="FK4:FK6"/>
    <mergeCell ref="FL4:FL6"/>
    <mergeCell ref="FM4:FM6"/>
    <mergeCell ref="FN4:FN6"/>
    <mergeCell ref="GA4:GA6"/>
    <mergeCell ref="GB4:GB6"/>
    <mergeCell ref="GC4:GC6"/>
    <mergeCell ref="GD4:GD6"/>
    <mergeCell ref="GE4:GE6"/>
    <mergeCell ref="GF4:GF6"/>
    <mergeCell ref="FU4:FU6"/>
    <mergeCell ref="FV4:FV6"/>
    <mergeCell ref="FW4:FW6"/>
    <mergeCell ref="FX4:FX6"/>
    <mergeCell ref="FY4:FY6"/>
    <mergeCell ref="FZ4:FZ6"/>
    <mergeCell ref="GO4:GO6"/>
    <mergeCell ref="GP4:GP6"/>
    <mergeCell ref="GQ4:GQ6"/>
    <mergeCell ref="GR4:GR6"/>
    <mergeCell ref="GG4:GG6"/>
    <mergeCell ref="GH4:GH6"/>
    <mergeCell ref="GI4:GI6"/>
    <mergeCell ref="GJ4:GJ6"/>
    <mergeCell ref="GK4:GK6"/>
    <mergeCell ref="GL4:GL6"/>
    <mergeCell ref="HK4:HK6"/>
    <mergeCell ref="E5:G5"/>
    <mergeCell ref="H5:N5"/>
    <mergeCell ref="O5:Q5"/>
    <mergeCell ref="HE4:HE6"/>
    <mergeCell ref="HF4:HF6"/>
    <mergeCell ref="HG4:HG6"/>
    <mergeCell ref="HH4:HH6"/>
    <mergeCell ref="HI4:HI6"/>
    <mergeCell ref="HJ4:HJ6"/>
    <mergeCell ref="GY4:GY6"/>
    <mergeCell ref="GZ4:GZ6"/>
    <mergeCell ref="HA4:HA6"/>
    <mergeCell ref="HB4:HB6"/>
    <mergeCell ref="HC4:HC6"/>
    <mergeCell ref="HD4:HD6"/>
    <mergeCell ref="GS4:GS6"/>
    <mergeCell ref="GT4:GT6"/>
    <mergeCell ref="GU4:GU6"/>
    <mergeCell ref="GV4:GV6"/>
    <mergeCell ref="GW4:GW6"/>
    <mergeCell ref="GX4:GX6"/>
    <mergeCell ref="GM4:GM6"/>
    <mergeCell ref="GN4:GN6"/>
    <mergeCell ref="A26:D26"/>
    <mergeCell ref="N32:O32"/>
    <mergeCell ref="P32:Q32"/>
    <mergeCell ref="N33:Q33"/>
    <mergeCell ref="E14:I14"/>
    <mergeCell ref="J14:L14"/>
    <mergeCell ref="M14:O14"/>
    <mergeCell ref="P14:Q14"/>
    <mergeCell ref="U14:AF14"/>
  </mergeCells>
  <conditionalFormatting sqref="B16">
    <cfRule type="duplicateValues" dxfId="17" priority="5"/>
    <cfRule type="cellIs" dxfId="16" priority="6" operator="between">
      <formula>0.1</formula>
      <formula>10000000000000000000</formula>
    </cfRule>
    <cfRule type="cellIs" dxfId="15" priority="7" operator="equal">
      <formula>0</formula>
    </cfRule>
  </conditionalFormatting>
  <conditionalFormatting sqref="D8">
    <cfRule type="duplicateValues" dxfId="14" priority="4"/>
  </conditionalFormatting>
  <conditionalFormatting sqref="O7">
    <cfRule type="duplicateValues" dxfId="13" priority="3"/>
  </conditionalFormatting>
  <conditionalFormatting sqref="O8">
    <cfRule type="duplicateValues" dxfId="12" priority="2"/>
  </conditionalFormatting>
  <conditionalFormatting sqref="O10">
    <cfRule type="duplicateValues" dxfId="11" priority="1"/>
  </conditionalFormatting>
  <conditionalFormatting sqref="T16:AF25">
    <cfRule type="cellIs" dxfId="10" priority="11" operator="equal">
      <formula>0</formula>
    </cfRule>
  </conditionalFormatting>
  <conditionalFormatting sqref="AF16:AF25">
    <cfRule type="cellIs" dxfId="9" priority="10" operator="lessThan">
      <formula>0</formula>
    </cfRule>
  </conditionalFormatting>
  <conditionalFormatting sqref="AG16:AG25">
    <cfRule type="cellIs" dxfId="8" priority="8" operator="lessThan">
      <formula>0</formula>
    </cfRule>
    <cfRule type="cellIs" dxfId="7" priority="9" operator="greaterThan">
      <formula>0</formula>
    </cfRule>
  </conditionalFormatting>
  <printOptions horizontalCentered="1" verticalCentered="1"/>
  <pageMargins left="0.78740157480314965" right="0.78740157480314965" top="0.51181102362204722" bottom="0.98425196850393704" header="0" footer="0"/>
  <pageSetup scale="65" orientation="landscape" r:id="rId1"/>
  <headerFooter alignWithMargins="0"/>
  <colBreaks count="1" manualBreakCount="1">
    <brk id="17" max="1048575" man="1"/>
  </col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2:HL109"/>
  <sheetViews>
    <sheetView view="pageBreakPreview" topLeftCell="A3" zoomScaleNormal="100" zoomScaleSheetLayoutView="100" workbookViewId="0">
      <pane xSplit="1" ySplit="2" topLeftCell="ED101" activePane="bottomRight" state="frozen"/>
      <selection activeCell="D8" sqref="D8"/>
      <selection pane="topRight" activeCell="D8" sqref="D8"/>
      <selection pane="bottomLeft" activeCell="D8" sqref="D8"/>
      <selection pane="bottomRight" activeCell="AY4" sqref="AY4"/>
    </sheetView>
  </sheetViews>
  <sheetFormatPr baseColWidth="10" defaultRowHeight="15" outlineLevelCol="2" x14ac:dyDescent="0.25"/>
  <cols>
    <col min="1" max="1" width="11" bestFit="1" customWidth="1"/>
    <col min="2" max="2" width="32.5703125" customWidth="1"/>
    <col min="3" max="5" width="10.5703125" customWidth="1"/>
    <col min="6" max="6" width="10.5703125" customWidth="1" outlineLevel="1" collapsed="1"/>
    <col min="7" max="11" width="8.5703125" hidden="1" customWidth="1" outlineLevel="2"/>
    <col min="12" max="12" width="13.42578125" hidden="1" customWidth="1" outlineLevel="2"/>
    <col min="13" max="13" width="15.140625" hidden="1" customWidth="1" outlineLevel="2"/>
    <col min="14" max="14" width="10.5703125" customWidth="1" outlineLevel="1" collapsed="1"/>
    <col min="15" max="19" width="8.5703125" hidden="1" customWidth="1" outlineLevel="2"/>
    <col min="20" max="20" width="10.7109375" hidden="1" customWidth="1" outlineLevel="2"/>
    <col min="21" max="21" width="11.140625" hidden="1" customWidth="1" outlineLevel="2"/>
    <col min="22" max="22" width="10.5703125" customWidth="1" outlineLevel="1" collapsed="1"/>
    <col min="23" max="29" width="8.5703125" hidden="1" customWidth="1" outlineLevel="2"/>
    <col min="30" max="30" width="10.5703125" customWidth="1" outlineLevel="1" collapsed="1"/>
    <col min="31" max="37" width="8.5703125" hidden="1" customWidth="1" outlineLevel="2"/>
    <col min="38" max="38" width="10.5703125" customWidth="1" outlineLevel="1" collapsed="1"/>
    <col min="39" max="45" width="8.5703125" hidden="1" customWidth="1" outlineLevel="2"/>
    <col min="46" max="46" width="10.5703125" customWidth="1" outlineLevel="1" collapsed="1"/>
    <col min="47" max="53" width="8.5703125" hidden="1" customWidth="1" outlineLevel="2"/>
    <col min="54" max="54" width="10.5703125" customWidth="1" outlineLevel="1" collapsed="1"/>
    <col min="55" max="61" width="8.5703125" hidden="1" customWidth="1" outlineLevel="2"/>
    <col min="62" max="62" width="10.5703125" customWidth="1" outlineLevel="1" collapsed="1"/>
    <col min="63" max="69" width="8.5703125" hidden="1" customWidth="1" outlineLevel="2"/>
    <col min="70" max="70" width="10.5703125" customWidth="1" outlineLevel="1" collapsed="1"/>
    <col min="71" max="77" width="8.5703125" hidden="1" customWidth="1" outlineLevel="2"/>
    <col min="78" max="78" width="10.5703125" customWidth="1" outlineLevel="1" collapsed="1"/>
    <col min="79" max="85" width="8.5703125" hidden="1" customWidth="1" outlineLevel="2"/>
    <col min="86" max="86" width="10.5703125" customWidth="1" outlineLevel="1" collapsed="1"/>
    <col min="87" max="93" width="8.5703125" hidden="1" customWidth="1" outlineLevel="2"/>
    <col min="94" max="94" width="10.5703125" customWidth="1" outlineLevel="1" collapsed="1"/>
    <col min="95" max="101" width="8.5703125" hidden="1" customWidth="1" outlineLevel="2"/>
    <col min="102" max="102" width="10.5703125" customWidth="1" outlineLevel="1" collapsed="1"/>
    <col min="103" max="109" width="8.5703125" hidden="1" customWidth="1" outlineLevel="2"/>
    <col min="110" max="110" width="10.5703125" customWidth="1" outlineLevel="1" collapsed="1"/>
    <col min="111" max="117" width="8.5703125" hidden="1" customWidth="1" outlineLevel="2"/>
    <col min="118" max="118" width="10.5703125" customWidth="1" outlineLevel="1" collapsed="1"/>
    <col min="119" max="125" width="8.5703125" hidden="1" customWidth="1" outlineLevel="2"/>
    <col min="126" max="126" width="10.5703125" customWidth="1" outlineLevel="1" collapsed="1"/>
    <col min="127" max="133" width="8.5703125" hidden="1" customWidth="1" outlineLevel="2"/>
    <col min="134" max="134" width="10.5703125" customWidth="1" outlineLevel="1" collapsed="1"/>
    <col min="135" max="141" width="8.5703125" hidden="1" customWidth="1" outlineLevel="2"/>
    <col min="142" max="142" width="10.5703125" customWidth="1" outlineLevel="1" collapsed="1"/>
    <col min="143" max="149" width="8.5703125" hidden="1" customWidth="1" outlineLevel="2"/>
    <col min="150" max="150" width="10.5703125" customWidth="1" outlineLevel="1" collapsed="1"/>
    <col min="151" max="157" width="8.5703125" hidden="1" customWidth="1" outlineLevel="2"/>
    <col min="158" max="158" width="10.5703125" customWidth="1" outlineLevel="1" collapsed="1"/>
    <col min="159" max="165" width="8.5703125" hidden="1" customWidth="1" outlineLevel="2"/>
    <col min="166" max="166" width="10.5703125" customWidth="1" outlineLevel="1" collapsed="1"/>
    <col min="167" max="173" width="8.5703125" hidden="1" customWidth="1" outlineLevel="2"/>
    <col min="174" max="174" width="10.5703125" customWidth="1" outlineLevel="1" collapsed="1"/>
    <col min="175" max="181" width="8.5703125" hidden="1" customWidth="1" outlineLevel="2"/>
    <col min="182" max="182" width="10.5703125" customWidth="1" outlineLevel="1" collapsed="1"/>
    <col min="183" max="189" width="8.5703125" hidden="1" customWidth="1" outlineLevel="2"/>
    <col min="190" max="190" width="12.42578125" customWidth="1" outlineLevel="1" collapsed="1"/>
    <col min="191" max="192" width="11" hidden="1" customWidth="1" outlineLevel="2"/>
    <col min="193" max="193" width="10.5703125" hidden="1" customWidth="1" outlineLevel="2"/>
    <col min="194" max="194" width="9" hidden="1" customWidth="1" outlineLevel="2"/>
    <col min="195" max="195" width="8.140625" hidden="1" customWidth="1" outlineLevel="2"/>
    <col min="196" max="197" width="8.5703125" hidden="1" customWidth="1" outlineLevel="2"/>
    <col min="198" max="198" width="10.5703125" customWidth="1" outlineLevel="1" collapsed="1"/>
    <col min="199" max="205" width="8.5703125" hidden="1" customWidth="1" outlineLevel="2"/>
    <col min="206" max="206" width="10.5703125" customWidth="1" outlineLevel="1"/>
    <col min="207" max="212" width="8.5703125" customWidth="1" outlineLevel="2"/>
    <col min="213" max="213" width="9.85546875" customWidth="1" outlineLevel="2"/>
    <col min="214" max="214" width="21" bestFit="1" customWidth="1"/>
    <col min="215" max="215" width="36.42578125" bestFit="1" customWidth="1"/>
  </cols>
  <sheetData>
    <row r="2" spans="1:220" ht="15.75" thickBot="1" x14ac:dyDescent="0.3"/>
    <row r="3" spans="1:220" ht="15.75" thickBot="1" x14ac:dyDescent="0.3">
      <c r="F3" s="79">
        <f>'CODIGOS DE MATERIAL'!$A$3</f>
        <v>1000157</v>
      </c>
      <c r="G3" s="338" t="str">
        <f>IFERROR(VLOOKUP(F3,'CODIGOS DE MATERIAL'!$A$3:$B$31,2,FALSE),"")</f>
        <v>TUBERIA ALCANTARILLADO NOVAFORT 200mm (8")</v>
      </c>
      <c r="H3" s="339"/>
      <c r="I3" s="339"/>
      <c r="J3" s="339"/>
      <c r="K3" s="339"/>
      <c r="L3" s="339"/>
      <c r="M3" s="340"/>
      <c r="N3" s="79">
        <f>'CODIGOS DE MATERIAL'!$A$4</f>
        <v>1000156</v>
      </c>
      <c r="O3" s="338" t="str">
        <f>IFERROR(VLOOKUP(N3,'CODIGOS DE MATERIAL'!$A$3:$B$31,2,FALSE),"")</f>
        <v>TUBERIA ALCANTARILLADO NOVAFORT 160mm (6")</v>
      </c>
      <c r="P3" s="339"/>
      <c r="Q3" s="339"/>
      <c r="R3" s="339"/>
      <c r="S3" s="339"/>
      <c r="T3" s="339"/>
      <c r="U3" s="340"/>
      <c r="V3" s="79">
        <f>'CODIGOS DE MATERIAL'!$A$5</f>
        <v>1000181</v>
      </c>
      <c r="W3" s="338" t="str">
        <f>IFERROR(VLOOKUP(V3,'CODIGOS DE MATERIAL'!$A$3:$B$31,2,FALSE),"")</f>
        <v>TEE NOVAFORT 200MMX160MM (8"X6")</v>
      </c>
      <c r="X3" s="339"/>
      <c r="Y3" s="339"/>
      <c r="Z3" s="339"/>
      <c r="AA3" s="339"/>
      <c r="AB3" s="339"/>
      <c r="AC3" s="340"/>
      <c r="AD3" s="79">
        <f>'CODIGOS DE MATERIAL'!$A$6</f>
        <v>1000185</v>
      </c>
      <c r="AE3" s="338" t="str">
        <f>IFERROR(VLOOKUP(AD3,'CODIGOS DE MATERIAL'!$A$3:$B$31,2,FALSE),"")</f>
        <v>HIDROSELLO NOVAFORT 200MM (8")</v>
      </c>
      <c r="AF3" s="339"/>
      <c r="AG3" s="339"/>
      <c r="AH3" s="339"/>
      <c r="AI3" s="339"/>
      <c r="AJ3" s="339"/>
      <c r="AK3" s="340"/>
      <c r="AL3" s="79">
        <f>'CODIGOS DE MATERIAL'!$A$7</f>
        <v>1000184</v>
      </c>
      <c r="AM3" s="338" t="str">
        <f>IFERROR(VLOOKUP(AL3,'CODIGOS DE MATERIAL'!$A$3:$B$31,2,FALSE),"")</f>
        <v>HIDROSELLO NOVAFORT 160MM (6")</v>
      </c>
      <c r="AN3" s="339"/>
      <c r="AO3" s="339"/>
      <c r="AP3" s="339"/>
      <c r="AQ3" s="339"/>
      <c r="AR3" s="339"/>
      <c r="AS3" s="340"/>
      <c r="AT3" s="79">
        <f>'CODIGOS DE MATERIAL'!$A$8</f>
        <v>1000870</v>
      </c>
      <c r="AU3" s="338" t="str">
        <f>IFERROR(VLOOKUP(AT3,'CODIGOS DE MATERIAL'!$A$3:$B$31,2,FALSE),"")</f>
        <v>TAPA HF P/FC DE 24"TP C/CONCRETO</v>
      </c>
      <c r="AV3" s="339"/>
      <c r="AW3" s="339"/>
      <c r="AX3" s="339"/>
      <c r="AY3" s="339"/>
      <c r="AZ3" s="339"/>
      <c r="BA3" s="340"/>
      <c r="BB3" s="79">
        <f>'CODIGOS DE MATERIAL'!$A$9</f>
        <v>1000747</v>
      </c>
      <c r="BC3" s="338" t="str">
        <f>IFERROR(VLOOKUP(BB3,'CODIGOS DE MATERIAL'!$A$3:$B$31,2,FALSE),"")</f>
        <v>ARO SUELTO EN HD 24"</v>
      </c>
      <c r="BD3" s="339"/>
      <c r="BE3" s="339"/>
      <c r="BF3" s="339"/>
      <c r="BG3" s="339"/>
      <c r="BH3" s="339"/>
      <c r="BI3" s="340"/>
      <c r="BJ3" s="79">
        <f>'CODIGOS DE MATERIAL'!$A$10</f>
        <v>1000179</v>
      </c>
      <c r="BK3" s="338" t="str">
        <f>IFERROR(VLOOKUP(BJ3,'CODIGOS DE MATERIAL'!$A$3:$B$31,2,FALSE),"")</f>
        <v>CODO NOVAFORT 45° 160MM</v>
      </c>
      <c r="BL3" s="339"/>
      <c r="BM3" s="339"/>
      <c r="BN3" s="339"/>
      <c r="BO3" s="339"/>
      <c r="BP3" s="339"/>
      <c r="BQ3" s="340"/>
      <c r="BR3" s="79">
        <f>'CODIGOS DE MATERIAL'!$A$11</f>
        <v>1000170</v>
      </c>
      <c r="BS3" s="338" t="str">
        <f>IFERROR(VLOOKUP(BR3,'CODIGOS DE MATERIAL'!$A$3:$B$31,2,FALSE),"")</f>
        <v>UNION ALCANTARILLADO NOVAFORT 200MM</v>
      </c>
      <c r="BT3" s="339"/>
      <c r="BU3" s="339"/>
      <c r="BV3" s="339"/>
      <c r="BW3" s="339"/>
      <c r="BX3" s="339"/>
      <c r="BY3" s="340"/>
      <c r="BZ3" s="79">
        <f>'CODIGOS DE MATERIAL'!$A$12</f>
        <v>1000158</v>
      </c>
      <c r="CA3" s="338" t="str">
        <f>IFERROR(VLOOKUP(BZ3,'CODIGOS DE MATERIAL'!$A$3:$B$31,2,FALSE),"")</f>
        <v>TUBERIA ALCANTARILLADO NOVAFORT 250MM (10")</v>
      </c>
      <c r="CB3" s="339"/>
      <c r="CC3" s="339"/>
      <c r="CD3" s="339"/>
      <c r="CE3" s="339"/>
      <c r="CF3" s="339"/>
      <c r="CG3" s="340"/>
      <c r="CH3" s="79">
        <f>'CODIGOS DE MATERIAL'!$A$13</f>
        <v>1000186</v>
      </c>
      <c r="CI3" s="338" t="str">
        <f>IFERROR(VLOOKUP(CH3,'CODIGOS DE MATERIAL'!$A$3:$B$31,2,FALSE),"")</f>
        <v>HIDROSELLO NOVAFORT 250MM</v>
      </c>
      <c r="CJ3" s="339"/>
      <c r="CK3" s="339"/>
      <c r="CL3" s="339"/>
      <c r="CM3" s="339"/>
      <c r="CN3" s="339"/>
      <c r="CO3" s="340"/>
      <c r="CP3" s="79">
        <f>'CODIGOS DE MATERIAL'!$A$14</f>
        <v>1000182</v>
      </c>
      <c r="CQ3" s="338" t="str">
        <f>IFERROR(VLOOKUP(CP3,'CODIGOS DE MATERIAL'!$A$3:$B$31,2,FALSE),"")</f>
        <v>TEE NOVAFORT 250MMX160MM (10"X6")</v>
      </c>
      <c r="CR3" s="339"/>
      <c r="CS3" s="339"/>
      <c r="CT3" s="339"/>
      <c r="CU3" s="339"/>
      <c r="CV3" s="339"/>
      <c r="CW3" s="340"/>
      <c r="CX3" s="79">
        <f>'CODIGOS DE MATERIAL'!$A$15</f>
        <v>1000171</v>
      </c>
      <c r="CY3" s="338" t="str">
        <f>IFERROR(VLOOKUP(CX3,'CODIGOS DE MATERIAL'!$A$3:$B$31,2,FALSE),"")</f>
        <v>UNION ALCANTARILLADO NOVAFORT 250MM</v>
      </c>
      <c r="CZ3" s="339"/>
      <c r="DA3" s="339"/>
      <c r="DB3" s="339"/>
      <c r="DC3" s="339"/>
      <c r="DD3" s="339"/>
      <c r="DE3" s="340"/>
      <c r="DF3" s="79">
        <f>'CODIGOS DE MATERIAL'!$A$16</f>
        <v>1000872</v>
      </c>
      <c r="DG3" s="338" t="str">
        <f>IFERROR(VLOOKUP(DF3,'CODIGOS DE MATERIAL'!$A$3:$B$31,2,FALSE),"")</f>
        <v>TAPA VALVULA HD DE 6" SENCILLA</v>
      </c>
      <c r="DH3" s="339"/>
      <c r="DI3" s="339"/>
      <c r="DJ3" s="339"/>
      <c r="DK3" s="339"/>
      <c r="DL3" s="339"/>
      <c r="DM3" s="340"/>
      <c r="DN3" s="79">
        <f>'CODIGOS DE MATERIAL'!$A$17</f>
        <v>1000863</v>
      </c>
      <c r="DO3" s="338" t="str">
        <f>IFERROR(VLOOKUP(DN3,'CODIGOS DE MATERIAL'!$A$3:$B$31,2,FALSE),"")</f>
        <v>TAPA C/ARO HD T/P 24" ALCANTARILLADO</v>
      </c>
      <c r="DP3" s="339"/>
      <c r="DQ3" s="339"/>
      <c r="DR3" s="339"/>
      <c r="DS3" s="339"/>
      <c r="DT3" s="339"/>
      <c r="DU3" s="340"/>
      <c r="DV3" s="79">
        <f>'CODIGOS DE MATERIAL'!$A$18</f>
        <v>1000159</v>
      </c>
      <c r="DW3" s="338" t="str">
        <f>IFERROR(VLOOKUP(DV3,'CODIGOS DE MATERIAL'!$A$3:$B$31,2,FALSE),"")</f>
        <v>TUBERIA ALCANTARILLADO NOVAFORT 315MM (12")</v>
      </c>
      <c r="DX3" s="339"/>
      <c r="DY3" s="339"/>
      <c r="DZ3" s="339"/>
      <c r="EA3" s="339"/>
      <c r="EB3" s="339"/>
      <c r="EC3" s="340"/>
      <c r="ED3" s="79">
        <f>'CODIGOS DE MATERIAL'!$A$19</f>
        <v>1000163</v>
      </c>
      <c r="EE3" s="338" t="str">
        <f>IFERROR(VLOOKUP(ED3,'CODIGOS DE MATERIAL'!$A$3:$B$31,2,FALSE),"")</f>
        <v>TUBERIA ALCANTARILLADO DE 20"</v>
      </c>
      <c r="EF3" s="339"/>
      <c r="EG3" s="339"/>
      <c r="EH3" s="339"/>
      <c r="EI3" s="339"/>
      <c r="EJ3" s="339"/>
      <c r="EK3" s="340"/>
      <c r="EL3" s="79">
        <f>'CODIGOS DE MATERIAL'!$A$20</f>
        <v>1005924</v>
      </c>
      <c r="EM3" s="338" t="str">
        <f>IFERROR(VLOOKUP(EL3,'CODIGOS DE MATERIAL'!$A$3:$B$31,2,FALSE),"")</f>
        <v xml:space="preserve">TAPA HD 24" CB ARO 12 CM C/SEG S/SEGURA </v>
      </c>
      <c r="EN3" s="339"/>
      <c r="EO3" s="339"/>
      <c r="EP3" s="339"/>
      <c r="EQ3" s="339"/>
      <c r="ER3" s="339"/>
      <c r="ES3" s="340"/>
      <c r="ET3" s="79">
        <f>'CODIGOS DE MATERIAL'!$A$21</f>
        <v>1000164</v>
      </c>
      <c r="EU3" s="338" t="str">
        <f>IFERROR(VLOOKUP(ET3,'CODIGOS DE MATERIAL'!$A$3:$B$31,2,FALSE),"")</f>
        <v>TUBERIA NOVAFORT 6,5M (24")</v>
      </c>
      <c r="EV3" s="339"/>
      <c r="EW3" s="339"/>
      <c r="EX3" s="339"/>
      <c r="EY3" s="339"/>
      <c r="EZ3" s="339"/>
      <c r="FA3" s="340"/>
      <c r="FB3" s="79">
        <f>'CODIGOS DE MATERIAL'!$A$22</f>
        <v>1000187</v>
      </c>
      <c r="FC3" s="338" t="str">
        <f>IFERROR(VLOOKUP(FB3,'CODIGOS DE MATERIAL'!$A$3:$B$31,2,FALSE),"")</f>
        <v>HIDROSELLO NOVAFORT 315MM</v>
      </c>
      <c r="FD3" s="339"/>
      <c r="FE3" s="339"/>
      <c r="FF3" s="339"/>
      <c r="FG3" s="339"/>
      <c r="FH3" s="339"/>
      <c r="FI3" s="340"/>
      <c r="FJ3" s="79">
        <f>'CODIGOS DE MATERIAL'!$A$23</f>
        <v>1000160</v>
      </c>
      <c r="FK3" s="338" t="str">
        <f>IFERROR(VLOOKUP(FJ3,'CODIGOS DE MATERIAL'!$A$3:$B$31,2,FALSE),"")</f>
        <v>TUBERIA ALCANTARILLADO NOVAFOT 355MM</v>
      </c>
      <c r="FL3" s="339"/>
      <c r="FM3" s="339"/>
      <c r="FN3" s="339"/>
      <c r="FO3" s="339"/>
      <c r="FP3" s="339"/>
      <c r="FQ3" s="340"/>
      <c r="FR3" s="79">
        <f>'CODIGOS DE MATERIAL'!$A$24</f>
        <v>1011372</v>
      </c>
      <c r="FS3" s="338" t="str">
        <f>IFERROR(VLOOKUP(FR3,'CODIGOS DE MATERIAL'!$A$3:$B$31,2,FALSE),"")</f>
        <v>CODO TERMOFUSION PE 100 500MM X 45° PN 10</v>
      </c>
      <c r="FT3" s="339"/>
      <c r="FU3" s="339"/>
      <c r="FV3" s="339"/>
      <c r="FW3" s="339"/>
      <c r="FX3" s="339"/>
      <c r="FY3" s="340"/>
      <c r="FZ3" s="79">
        <f>'CODIGOS DE MATERIAL'!$A$25</f>
        <v>1000191</v>
      </c>
      <c r="GA3" s="338" t="str">
        <f>IFERROR(VLOOKUP(FZ3,'CODIGOS DE MATERIAL'!$A$3:$B$31,2,FALSE),"")</f>
        <v>HIDROSELLO NOVAFORT 500MM</v>
      </c>
      <c r="GB3" s="339"/>
      <c r="GC3" s="339"/>
      <c r="GD3" s="339"/>
      <c r="GE3" s="339"/>
      <c r="GF3" s="339"/>
      <c r="GG3" s="340"/>
      <c r="GH3" s="79">
        <f>'CODIGOS DE MATERIAL'!$A$29</f>
        <v>1000864</v>
      </c>
      <c r="GI3" s="338" t="str">
        <f>IFERROR(VLOOKUP(GH3,'CODIGOS DE MATERIAL'!$A$3:$B$31,2,FALSE),"")</f>
        <v>TAPA C/ARO HD T/P CB 24 P/ACU HERMETICA</v>
      </c>
      <c r="GJ3" s="339"/>
      <c r="GK3" s="339"/>
      <c r="GL3" s="339"/>
      <c r="GM3" s="339"/>
      <c r="GN3" s="339"/>
      <c r="GO3" s="340"/>
      <c r="GP3" s="79">
        <f>'CODIGOS DE MATERIAL'!$A$30</f>
        <v>1000161</v>
      </c>
      <c r="GQ3" s="338" t="str">
        <f>IFERROR(VLOOKUP(GP3,'CODIGOS DE MATERIAL'!$A$3:$B$31,2,FALSE),"")</f>
        <v>TUBERIA ALCANTARILLADO NOVAFOT 400MM</v>
      </c>
      <c r="GR3" s="339"/>
      <c r="GS3" s="339"/>
      <c r="GT3" s="339"/>
      <c r="GU3" s="339"/>
      <c r="GV3" s="339"/>
      <c r="GW3" s="340"/>
      <c r="GX3" s="79">
        <f>'CODIGOS DE MATERIAL'!$A$31</f>
        <v>1000865</v>
      </c>
      <c r="GY3" s="338" t="str">
        <f>IFERROR(VLOOKUP(GX3,'CODIGOS DE MATERIAL'!$A$3:$B$31,2,FALSE),"")</f>
        <v>TAPA C/ARO HD T/P CB 24 P/ACU HERMETICA</v>
      </c>
      <c r="GZ3" s="339"/>
      <c r="HA3" s="339"/>
      <c r="HB3" s="339"/>
      <c r="HC3" s="339"/>
      <c r="HD3" s="339"/>
      <c r="HE3" s="340"/>
      <c r="HH3" t="s">
        <v>214</v>
      </c>
      <c r="HI3" t="s">
        <v>215</v>
      </c>
      <c r="HJ3" t="s">
        <v>216</v>
      </c>
      <c r="HK3" t="s">
        <v>217</v>
      </c>
      <c r="HL3" t="s">
        <v>218</v>
      </c>
    </row>
    <row r="4" spans="1:220" ht="61.5" thickBot="1" x14ac:dyDescent="0.3">
      <c r="A4" s="286" t="s">
        <v>188</v>
      </c>
      <c r="B4" s="287" t="s">
        <v>0</v>
      </c>
      <c r="C4" s="288" t="s">
        <v>200</v>
      </c>
      <c r="D4" s="287" t="s">
        <v>195</v>
      </c>
      <c r="E4" s="289" t="s">
        <v>25</v>
      </c>
      <c r="F4" s="336" t="str">
        <f>IFERROR(VLOOKUP(F3,'CODIGOS DE MATERIAL'!$A$3:$B$31,2,FALSE),"")</f>
        <v>TUBERIA ALCANTARILLADO NOVAFORT 200mm (8")</v>
      </c>
      <c r="G4" s="76" t="s">
        <v>189</v>
      </c>
      <c r="H4" s="77" t="s">
        <v>191</v>
      </c>
      <c r="I4" s="77" t="s">
        <v>192</v>
      </c>
      <c r="J4" s="77" t="s">
        <v>193</v>
      </c>
      <c r="K4" s="77" t="s">
        <v>229</v>
      </c>
      <c r="L4" s="77" t="s">
        <v>13</v>
      </c>
      <c r="M4" s="78" t="s">
        <v>14</v>
      </c>
      <c r="N4" s="336" t="str">
        <f>IFERROR(VLOOKUP(N3,'CODIGOS DE MATERIAL'!$A$3:$B$31,2,FALSE),"")</f>
        <v>TUBERIA ALCANTARILLADO NOVAFORT 160mm (6")</v>
      </c>
      <c r="O4" s="76" t="s">
        <v>189</v>
      </c>
      <c r="P4" s="77" t="s">
        <v>191</v>
      </c>
      <c r="Q4" s="77" t="s">
        <v>192</v>
      </c>
      <c r="R4" s="77" t="s">
        <v>193</v>
      </c>
      <c r="S4" s="77" t="s">
        <v>229</v>
      </c>
      <c r="T4" s="77" t="s">
        <v>13</v>
      </c>
      <c r="U4" s="78" t="s">
        <v>14</v>
      </c>
      <c r="V4" s="336" t="str">
        <f>IFERROR(VLOOKUP(V3,'CODIGOS DE MATERIAL'!$A$3:$B$31,2,FALSE),"")</f>
        <v>TEE NOVAFORT 200MMX160MM (8"X6")</v>
      </c>
      <c r="W4" s="76" t="s">
        <v>189</v>
      </c>
      <c r="X4" s="77" t="s">
        <v>191</v>
      </c>
      <c r="Y4" s="77" t="s">
        <v>192</v>
      </c>
      <c r="Z4" s="77" t="s">
        <v>193</v>
      </c>
      <c r="AA4" s="77" t="s">
        <v>221</v>
      </c>
      <c r="AB4" s="77" t="s">
        <v>13</v>
      </c>
      <c r="AC4" s="78" t="s">
        <v>14</v>
      </c>
      <c r="AD4" s="336" t="str">
        <f>IFERROR(VLOOKUP(AD3,'CODIGOS DE MATERIAL'!$A$3:$B$31,2,FALSE),"")</f>
        <v>HIDROSELLO NOVAFORT 200MM (8")</v>
      </c>
      <c r="AE4" s="76" t="s">
        <v>189</v>
      </c>
      <c r="AF4" s="77" t="s">
        <v>191</v>
      </c>
      <c r="AG4" s="77" t="s">
        <v>192</v>
      </c>
      <c r="AH4" s="77" t="s">
        <v>193</v>
      </c>
      <c r="AI4" s="77" t="s">
        <v>221</v>
      </c>
      <c r="AJ4" s="77" t="s">
        <v>13</v>
      </c>
      <c r="AK4" s="78" t="s">
        <v>14</v>
      </c>
      <c r="AL4" s="336" t="str">
        <f>IFERROR(VLOOKUP(AL3,'CODIGOS DE MATERIAL'!$A$3:$B$31,2,FALSE),"")</f>
        <v>HIDROSELLO NOVAFORT 160MM (6")</v>
      </c>
      <c r="AM4" s="76" t="s">
        <v>189</v>
      </c>
      <c r="AN4" s="77" t="s">
        <v>191</v>
      </c>
      <c r="AO4" s="77" t="s">
        <v>192</v>
      </c>
      <c r="AP4" s="77" t="s">
        <v>193</v>
      </c>
      <c r="AQ4" s="77" t="s">
        <v>221</v>
      </c>
      <c r="AR4" s="77" t="s">
        <v>13</v>
      </c>
      <c r="AS4" s="78" t="s">
        <v>14</v>
      </c>
      <c r="AT4" s="336" t="str">
        <f>IFERROR(VLOOKUP(AT3,'CODIGOS DE MATERIAL'!$A$3:$B$31,2,FALSE),"")</f>
        <v>TAPA HF P/FC DE 24"TP C/CONCRETO</v>
      </c>
      <c r="AU4" s="76" t="s">
        <v>189</v>
      </c>
      <c r="AV4" s="77" t="s">
        <v>191</v>
      </c>
      <c r="AW4" s="77" t="s">
        <v>192</v>
      </c>
      <c r="AX4" s="77" t="s">
        <v>193</v>
      </c>
      <c r="AY4" s="77" t="s">
        <v>221</v>
      </c>
      <c r="AZ4" s="77" t="s">
        <v>13</v>
      </c>
      <c r="BA4" s="78" t="s">
        <v>14</v>
      </c>
      <c r="BB4" s="336" t="str">
        <f>IFERROR(VLOOKUP(BB3,'CODIGOS DE MATERIAL'!$A$3:$B$31,2,FALSE),"")</f>
        <v>ARO SUELTO EN HD 24"</v>
      </c>
      <c r="BC4" s="76" t="s">
        <v>189</v>
      </c>
      <c r="BD4" s="77" t="s">
        <v>191</v>
      </c>
      <c r="BE4" s="77" t="s">
        <v>192</v>
      </c>
      <c r="BF4" s="77" t="s">
        <v>193</v>
      </c>
      <c r="BG4" s="77" t="s">
        <v>221</v>
      </c>
      <c r="BH4" s="77" t="s">
        <v>13</v>
      </c>
      <c r="BI4" s="78" t="s">
        <v>14</v>
      </c>
      <c r="BJ4" s="336" t="str">
        <f>IFERROR(VLOOKUP(BJ3,'CODIGOS DE MATERIAL'!$A$3:$B$31,2,FALSE),"")</f>
        <v>CODO NOVAFORT 45° 160MM</v>
      </c>
      <c r="BK4" s="76" t="s">
        <v>189</v>
      </c>
      <c r="BL4" s="77" t="s">
        <v>191</v>
      </c>
      <c r="BM4" s="77" t="s">
        <v>192</v>
      </c>
      <c r="BN4" s="77" t="s">
        <v>193</v>
      </c>
      <c r="BO4" s="77" t="s">
        <v>221</v>
      </c>
      <c r="BP4" s="77" t="s">
        <v>13</v>
      </c>
      <c r="BQ4" s="78" t="s">
        <v>14</v>
      </c>
      <c r="BR4" s="336" t="str">
        <f>IFERROR(VLOOKUP(BR3,'CODIGOS DE MATERIAL'!$A$3:$B$31,2,FALSE),"")</f>
        <v>UNION ALCANTARILLADO NOVAFORT 200MM</v>
      </c>
      <c r="BS4" s="76" t="s">
        <v>189</v>
      </c>
      <c r="BT4" s="77" t="s">
        <v>191</v>
      </c>
      <c r="BU4" s="77" t="s">
        <v>192</v>
      </c>
      <c r="BV4" s="77" t="s">
        <v>193</v>
      </c>
      <c r="BW4" s="77" t="s">
        <v>221</v>
      </c>
      <c r="BX4" s="77" t="s">
        <v>13</v>
      </c>
      <c r="BY4" s="78" t="s">
        <v>14</v>
      </c>
      <c r="BZ4" s="336" t="str">
        <f>IFERROR(VLOOKUP(BZ3,'CODIGOS DE MATERIAL'!$A$3:$B$31,2,FALSE),"")</f>
        <v>TUBERIA ALCANTARILLADO NOVAFORT 250MM (10")</v>
      </c>
      <c r="CA4" s="76" t="s">
        <v>189</v>
      </c>
      <c r="CB4" s="77" t="s">
        <v>191</v>
      </c>
      <c r="CC4" s="77" t="s">
        <v>192</v>
      </c>
      <c r="CD4" s="77" t="s">
        <v>193</v>
      </c>
      <c r="CE4" s="77" t="s">
        <v>221</v>
      </c>
      <c r="CF4" s="77" t="s">
        <v>13</v>
      </c>
      <c r="CG4" s="78" t="s">
        <v>14</v>
      </c>
      <c r="CH4" s="336" t="str">
        <f>IFERROR(VLOOKUP(CH3,'CODIGOS DE MATERIAL'!$A$3:$B$31,2,FALSE),"")</f>
        <v>HIDROSELLO NOVAFORT 250MM</v>
      </c>
      <c r="CI4" s="76" t="s">
        <v>189</v>
      </c>
      <c r="CJ4" s="77" t="s">
        <v>191</v>
      </c>
      <c r="CK4" s="77" t="s">
        <v>192</v>
      </c>
      <c r="CL4" s="77" t="s">
        <v>193</v>
      </c>
      <c r="CM4" s="77" t="s">
        <v>221</v>
      </c>
      <c r="CN4" s="77" t="s">
        <v>13</v>
      </c>
      <c r="CO4" s="78" t="s">
        <v>14</v>
      </c>
      <c r="CP4" s="336" t="str">
        <f>IFERROR(VLOOKUP(CP3,'CODIGOS DE MATERIAL'!$A$3:$B$31,2,FALSE),"")</f>
        <v>TEE NOVAFORT 250MMX160MM (10"X6")</v>
      </c>
      <c r="CQ4" s="76" t="s">
        <v>189</v>
      </c>
      <c r="CR4" s="77" t="s">
        <v>191</v>
      </c>
      <c r="CS4" s="77" t="s">
        <v>192</v>
      </c>
      <c r="CT4" s="77" t="s">
        <v>193</v>
      </c>
      <c r="CU4" s="77" t="s">
        <v>221</v>
      </c>
      <c r="CV4" s="77" t="s">
        <v>13</v>
      </c>
      <c r="CW4" s="78" t="s">
        <v>14</v>
      </c>
      <c r="CX4" s="336" t="str">
        <f>IFERROR(VLOOKUP(CX3,'CODIGOS DE MATERIAL'!$A$3:$B$31,2,FALSE),"")</f>
        <v>UNION ALCANTARILLADO NOVAFORT 250MM</v>
      </c>
      <c r="CY4" s="76" t="s">
        <v>189</v>
      </c>
      <c r="CZ4" s="77" t="s">
        <v>191</v>
      </c>
      <c r="DA4" s="77" t="s">
        <v>192</v>
      </c>
      <c r="DB4" s="77" t="s">
        <v>193</v>
      </c>
      <c r="DC4" s="77" t="s">
        <v>221</v>
      </c>
      <c r="DD4" s="77" t="s">
        <v>13</v>
      </c>
      <c r="DE4" s="78" t="s">
        <v>14</v>
      </c>
      <c r="DF4" s="336" t="str">
        <f>IFERROR(VLOOKUP(DF3,'CODIGOS DE MATERIAL'!$A$3:$B$31,2,FALSE),"")</f>
        <v>TAPA VALVULA HD DE 6" SENCILLA</v>
      </c>
      <c r="DG4" s="76" t="s">
        <v>189</v>
      </c>
      <c r="DH4" s="77" t="s">
        <v>191</v>
      </c>
      <c r="DI4" s="77" t="s">
        <v>192</v>
      </c>
      <c r="DJ4" s="77" t="s">
        <v>193</v>
      </c>
      <c r="DK4" s="77" t="s">
        <v>221</v>
      </c>
      <c r="DL4" s="77" t="s">
        <v>13</v>
      </c>
      <c r="DM4" s="78" t="s">
        <v>14</v>
      </c>
      <c r="DN4" s="336" t="str">
        <f>IFERROR(VLOOKUP(DN3,'CODIGOS DE MATERIAL'!$A$3:$B$31,2,FALSE),"")</f>
        <v>TAPA C/ARO HD T/P 24" ALCANTARILLADO</v>
      </c>
      <c r="DO4" s="76" t="s">
        <v>189</v>
      </c>
      <c r="DP4" s="77" t="s">
        <v>191</v>
      </c>
      <c r="DQ4" s="77" t="s">
        <v>192</v>
      </c>
      <c r="DR4" s="77" t="s">
        <v>193</v>
      </c>
      <c r="DS4" s="77" t="s">
        <v>221</v>
      </c>
      <c r="DT4" s="77" t="s">
        <v>13</v>
      </c>
      <c r="DU4" s="78" t="s">
        <v>14</v>
      </c>
      <c r="DV4" s="336" t="str">
        <f>IFERROR(VLOOKUP(DV3,'CODIGOS DE MATERIAL'!$A$3:$B$31,2,FALSE),"")</f>
        <v>TUBERIA ALCANTARILLADO NOVAFORT 315MM (12")</v>
      </c>
      <c r="DW4" s="76" t="s">
        <v>189</v>
      </c>
      <c r="DX4" s="77" t="s">
        <v>191</v>
      </c>
      <c r="DY4" s="77" t="s">
        <v>192</v>
      </c>
      <c r="DZ4" s="77" t="s">
        <v>193</v>
      </c>
      <c r="EA4" s="77" t="s">
        <v>221</v>
      </c>
      <c r="EB4" s="77" t="s">
        <v>13</v>
      </c>
      <c r="EC4" s="78" t="s">
        <v>14</v>
      </c>
      <c r="ED4" s="336" t="str">
        <f>IFERROR(VLOOKUP(ED3,'CODIGOS DE MATERIAL'!$A$3:$B$31,2,FALSE),"")</f>
        <v>TUBERIA ALCANTARILLADO DE 20"</v>
      </c>
      <c r="EE4" s="76" t="s">
        <v>189</v>
      </c>
      <c r="EF4" s="77" t="s">
        <v>191</v>
      </c>
      <c r="EG4" s="77" t="s">
        <v>192</v>
      </c>
      <c r="EH4" s="77" t="s">
        <v>193</v>
      </c>
      <c r="EI4" s="77" t="s">
        <v>221</v>
      </c>
      <c r="EJ4" s="77" t="s">
        <v>13</v>
      </c>
      <c r="EK4" s="78" t="s">
        <v>14</v>
      </c>
      <c r="EL4" s="336" t="str">
        <f>IFERROR(VLOOKUP(EL3,'CODIGOS DE MATERIAL'!$A$3:$B$31,2,FALSE),"")</f>
        <v xml:space="preserve">TAPA HD 24" CB ARO 12 CM C/SEG S/SEGURA </v>
      </c>
      <c r="EM4" s="76" t="s">
        <v>189</v>
      </c>
      <c r="EN4" s="77" t="s">
        <v>191</v>
      </c>
      <c r="EO4" s="77" t="s">
        <v>192</v>
      </c>
      <c r="EP4" s="77" t="s">
        <v>193</v>
      </c>
      <c r="EQ4" s="77" t="s">
        <v>221</v>
      </c>
      <c r="ER4" s="77" t="s">
        <v>13</v>
      </c>
      <c r="ES4" s="78" t="s">
        <v>14</v>
      </c>
      <c r="ET4" s="336" t="str">
        <f>IFERROR(VLOOKUP(ET3,'CODIGOS DE MATERIAL'!$A$3:$B$31,2,FALSE),"")</f>
        <v>TUBERIA NOVAFORT 6,5M (24")</v>
      </c>
      <c r="EU4" s="76" t="s">
        <v>189</v>
      </c>
      <c r="EV4" s="77" t="s">
        <v>191</v>
      </c>
      <c r="EW4" s="77" t="s">
        <v>192</v>
      </c>
      <c r="EX4" s="77" t="s">
        <v>193</v>
      </c>
      <c r="EY4" s="77" t="s">
        <v>221</v>
      </c>
      <c r="EZ4" s="77" t="s">
        <v>13</v>
      </c>
      <c r="FA4" s="78" t="s">
        <v>14</v>
      </c>
      <c r="FB4" s="336" t="str">
        <f>IFERROR(VLOOKUP(FB3,'CODIGOS DE MATERIAL'!$A$3:$B$31,2,FALSE),"")</f>
        <v>HIDROSELLO NOVAFORT 315MM</v>
      </c>
      <c r="FC4" s="76" t="s">
        <v>189</v>
      </c>
      <c r="FD4" s="77" t="s">
        <v>191</v>
      </c>
      <c r="FE4" s="77" t="s">
        <v>192</v>
      </c>
      <c r="FF4" s="77" t="s">
        <v>193</v>
      </c>
      <c r="FG4" s="77" t="s">
        <v>221</v>
      </c>
      <c r="FH4" s="77" t="s">
        <v>13</v>
      </c>
      <c r="FI4" s="78" t="s">
        <v>14</v>
      </c>
      <c r="FJ4" s="336" t="str">
        <f>IFERROR(VLOOKUP(FJ3,'CODIGOS DE MATERIAL'!$A$3:$B$31,2,FALSE),"")</f>
        <v>TUBERIA ALCANTARILLADO NOVAFOT 355MM</v>
      </c>
      <c r="FK4" s="76" t="s">
        <v>189</v>
      </c>
      <c r="FL4" s="77" t="s">
        <v>191</v>
      </c>
      <c r="FM4" s="77" t="s">
        <v>192</v>
      </c>
      <c r="FN4" s="77" t="s">
        <v>193</v>
      </c>
      <c r="FO4" s="77" t="s">
        <v>221</v>
      </c>
      <c r="FP4" s="77" t="s">
        <v>13</v>
      </c>
      <c r="FQ4" s="78" t="s">
        <v>14</v>
      </c>
      <c r="FR4" s="336" t="str">
        <f>IFERROR(VLOOKUP(FR3,'CODIGOS DE MATERIAL'!$A$3:$B$31,2,FALSE),"")</f>
        <v>CODO TERMOFUSION PE 100 500MM X 45° PN 10</v>
      </c>
      <c r="FS4" s="76" t="s">
        <v>189</v>
      </c>
      <c r="FT4" s="77" t="s">
        <v>191</v>
      </c>
      <c r="FU4" s="77" t="s">
        <v>192</v>
      </c>
      <c r="FV4" s="77" t="s">
        <v>193</v>
      </c>
      <c r="FW4" s="77" t="s">
        <v>221</v>
      </c>
      <c r="FX4" s="77" t="s">
        <v>13</v>
      </c>
      <c r="FY4" s="78" t="s">
        <v>14</v>
      </c>
      <c r="FZ4" s="336" t="str">
        <f>IFERROR(VLOOKUP(FZ3,'CODIGOS DE MATERIAL'!$A$3:$B$31,2,FALSE),"")</f>
        <v>HIDROSELLO NOVAFORT 500MM</v>
      </c>
      <c r="GA4" s="76" t="s">
        <v>189</v>
      </c>
      <c r="GB4" s="77" t="s">
        <v>191</v>
      </c>
      <c r="GC4" s="77" t="s">
        <v>192</v>
      </c>
      <c r="GD4" s="77" t="s">
        <v>193</v>
      </c>
      <c r="GE4" s="77" t="s">
        <v>221</v>
      </c>
      <c r="GF4" s="77" t="s">
        <v>13</v>
      </c>
      <c r="GG4" s="78" t="s">
        <v>14</v>
      </c>
      <c r="GH4" s="336" t="str">
        <f>IFERROR(VLOOKUP(GH3,'CODIGOS DE MATERIAL'!$A$3:$B$31,2,FALSE),"")</f>
        <v>TAPA C/ARO HD T/P CB 24 P/ACU HERMETICA</v>
      </c>
      <c r="GI4" s="76" t="s">
        <v>189</v>
      </c>
      <c r="GJ4" s="77" t="s">
        <v>191</v>
      </c>
      <c r="GK4" s="77" t="s">
        <v>192</v>
      </c>
      <c r="GL4" s="77" t="s">
        <v>193</v>
      </c>
      <c r="GM4" s="77" t="s">
        <v>221</v>
      </c>
      <c r="GN4" s="77" t="s">
        <v>13</v>
      </c>
      <c r="GO4" s="78" t="s">
        <v>14</v>
      </c>
      <c r="GP4" s="336" t="str">
        <f>IFERROR(VLOOKUP(GP3,'CODIGOS DE MATERIAL'!$A$3:$B$31,2,FALSE),"")</f>
        <v>TUBERIA ALCANTARILLADO NOVAFOT 400MM</v>
      </c>
      <c r="GQ4" s="76" t="s">
        <v>189</v>
      </c>
      <c r="GR4" s="77" t="s">
        <v>191</v>
      </c>
      <c r="GS4" s="77" t="s">
        <v>192</v>
      </c>
      <c r="GT4" s="77" t="s">
        <v>193</v>
      </c>
      <c r="GU4" s="77" t="s">
        <v>221</v>
      </c>
      <c r="GV4" s="77" t="s">
        <v>13</v>
      </c>
      <c r="GW4" s="78" t="s">
        <v>14</v>
      </c>
      <c r="GX4" s="336" t="str">
        <f>IFERROR(VLOOKUP(GX3,'CODIGOS DE MATERIAL'!$A$3:$B$31,2,FALSE),"")</f>
        <v>TAPA C/ARO HD T/P CB 24 P/ACU HERMETICA</v>
      </c>
      <c r="GY4" s="76" t="s">
        <v>189</v>
      </c>
      <c r="GZ4" s="77" t="s">
        <v>191</v>
      </c>
      <c r="HA4" s="77" t="s">
        <v>192</v>
      </c>
      <c r="HB4" s="77" t="s">
        <v>193</v>
      </c>
      <c r="HC4" s="77" t="s">
        <v>221</v>
      </c>
      <c r="HD4" s="77" t="s">
        <v>13</v>
      </c>
      <c r="HE4" s="122" t="s">
        <v>14</v>
      </c>
      <c r="HF4" s="125" t="s">
        <v>210</v>
      </c>
      <c r="HG4" s="293" t="s">
        <v>213</v>
      </c>
      <c r="HH4" s="203">
        <f>COUNTIF(HG5:HG104,"BALANCE OK")</f>
        <v>0</v>
      </c>
      <c r="HI4" s="203">
        <f>COUNTIF(HG5:HG104,"DEVOLUCION CRDA")</f>
        <v>0</v>
      </c>
      <c r="HJ4" s="203">
        <f>COUNTIF(HG5:HG104,"POR ENTREGAR TRIPLE A")</f>
        <v>0</v>
      </c>
      <c r="HK4" s="203">
        <f>COUNTIF(HG5:HG104,"POR ENTREGAR TRIPLE A Y DEVOLUCION")</f>
        <v>0</v>
      </c>
      <c r="HL4" s="203">
        <f>SUM(HH4:HK4)</f>
        <v>0</v>
      </c>
    </row>
    <row r="5" spans="1:220" x14ac:dyDescent="0.25">
      <c r="A5" s="290">
        <v>201</v>
      </c>
      <c r="B5" s="291">
        <f>VLOOKUP($A5,'301'!$AL$1:$HR$2,2,FALSE)</f>
        <v>0</v>
      </c>
      <c r="C5" s="290">
        <f>VLOOKUP($A5,'301'!$AL$1:$HR$2,3,FALSE)</f>
        <v>0</v>
      </c>
      <c r="D5" s="290">
        <f>VLOOKUP($A5,'301'!$AL$1:$HR$2,4,FALSE)</f>
        <v>0</v>
      </c>
      <c r="E5" s="292">
        <f>VLOOKUP($A5,'301'!$AL$1:$HR$2,5,FALSE)</f>
        <v>0</v>
      </c>
      <c r="F5" s="337"/>
      <c r="G5" s="72">
        <f>VLOOKUP($A5,'301'!$AL$1:$HR$2,6,FALSE)</f>
        <v>0</v>
      </c>
      <c r="H5" s="70">
        <f>VLOOKUP($A5,'301'!$AL$1:$HR$2,7,FALSE)</f>
        <v>0</v>
      </c>
      <c r="I5" s="70">
        <f>VLOOKUP($A5,'301'!$AL$1:$HR$2,8,FALSE)</f>
        <v>0</v>
      </c>
      <c r="J5" s="70">
        <f>VLOOKUP($A5,'301'!$AL$1:$HR$2,9,FALSE)</f>
        <v>0</v>
      </c>
      <c r="K5" s="70">
        <f>VLOOKUP($A5,'301'!$AL$7:$HR$8,K109,FALSE)</f>
        <v>0</v>
      </c>
      <c r="L5" s="70">
        <f>VLOOKUP($A5,'301'!$AL$1:$HR$2,11,FALSE)</f>
        <v>0</v>
      </c>
      <c r="M5" s="136">
        <f>VLOOKUP($A5,'301'!$AL$1:$HR$2,12,FALSE)</f>
        <v>0</v>
      </c>
      <c r="N5" s="337"/>
      <c r="O5" s="72">
        <f>VLOOKUP($A5,'301'!$AL$1:$HR$2,13,FALSE)</f>
        <v>0</v>
      </c>
      <c r="P5" s="70">
        <f>VLOOKUP($A5,'301'!$AL$1:$HR$2,14,FALSE)</f>
        <v>0</v>
      </c>
      <c r="Q5" s="70">
        <f>VLOOKUP($A5,'301'!$AL$1:$HR$2,15,FALSE)</f>
        <v>0</v>
      </c>
      <c r="R5" s="70">
        <f>VLOOKUP($A5,'301'!$AL$1:$HR$2,16,FALSE)</f>
        <v>0</v>
      </c>
      <c r="S5" s="70">
        <f>VLOOKUP($A5,'301'!$AL$7:$HR$8,S109,FALSE)</f>
        <v>0</v>
      </c>
      <c r="T5" s="70">
        <f>VLOOKUP($A5,'301'!$AL$1:$HR$2,18,FALSE)</f>
        <v>0</v>
      </c>
      <c r="U5" s="71">
        <f>VLOOKUP($A5,'301'!$AL$1:$HR$2,19,FALSE)</f>
        <v>0</v>
      </c>
      <c r="V5" s="337"/>
      <c r="W5" s="72">
        <f>VLOOKUP($A5,'301'!$AL$1:$HR$2,20,FALSE)</f>
        <v>0</v>
      </c>
      <c r="X5" s="70">
        <f>VLOOKUP($A5,'301'!$AL$1:$HR$2,21,FALSE)</f>
        <v>0</v>
      </c>
      <c r="Y5" s="70">
        <f>VLOOKUP($A5,'301'!$AL$1:$HR$2,22,FALSE)</f>
        <v>0</v>
      </c>
      <c r="Z5" s="70">
        <f>VLOOKUP($A5,'301'!$AL$1:$HR$2,23,FALSE)</f>
        <v>0</v>
      </c>
      <c r="AA5" s="70">
        <f>VLOOKUP($A5,'301'!$AL$7:$HR$8,AA109,FALSE)</f>
        <v>0</v>
      </c>
      <c r="AB5" s="70">
        <f>VLOOKUP($A5,'301'!$AL$1:$HR$2,25,FALSE)</f>
        <v>0</v>
      </c>
      <c r="AC5" s="71">
        <f>VLOOKUP($A5,'301'!$AL$1:$HR$2,26,FALSE)</f>
        <v>0</v>
      </c>
      <c r="AD5" s="337"/>
      <c r="AE5" s="72">
        <f>VLOOKUP($A5,'301'!$AL$1:$HR$2,27,FALSE)</f>
        <v>0</v>
      </c>
      <c r="AF5" s="70">
        <f>VLOOKUP($A5,'301'!$AL$1:$HR$2,28,FALSE)</f>
        <v>0</v>
      </c>
      <c r="AG5" s="70">
        <f>VLOOKUP($A5,'301'!$AL$1:$HR$2,29,FALSE)</f>
        <v>0</v>
      </c>
      <c r="AH5" s="70">
        <f>VLOOKUP($A5,'301'!$AL$1:$HR$2,30,FALSE)</f>
        <v>0</v>
      </c>
      <c r="AI5" s="70">
        <f>VLOOKUP($A5,'301'!$AL$7:$HR$8,AI109,FALSE)</f>
        <v>0</v>
      </c>
      <c r="AJ5" s="70">
        <f>VLOOKUP($A5,'301'!$AL$1:$HR$2,32,FALSE)</f>
        <v>0</v>
      </c>
      <c r="AK5" s="71">
        <f>VLOOKUP($A5,'301'!$AL$1:$HR$2,33,FALSE)</f>
        <v>0</v>
      </c>
      <c r="AL5" s="337"/>
      <c r="AM5" s="72">
        <f>VLOOKUP($A5,'301'!$AL$1:$HR$2,34,FALSE)</f>
        <v>0</v>
      </c>
      <c r="AN5" s="70">
        <f>VLOOKUP($A5,'301'!$AL$1:$HR$2,35,FALSE)</f>
        <v>0</v>
      </c>
      <c r="AO5" s="70">
        <f>VLOOKUP($A5,'301'!$AL$1:$HR$2,36,FALSE)</f>
        <v>0</v>
      </c>
      <c r="AP5" s="70">
        <f>VLOOKUP($A5,'301'!$AL$1:$HR$2,37,FALSE)</f>
        <v>0</v>
      </c>
      <c r="AQ5" s="70">
        <f>VLOOKUP($A5,'301'!$AL$7:$HR$8,AQ109,FALSE)</f>
        <v>0</v>
      </c>
      <c r="AR5" s="70">
        <f>VLOOKUP($A5,'301'!$AL$1:$HR$2,39,FALSE)</f>
        <v>0</v>
      </c>
      <c r="AS5" s="71">
        <f>VLOOKUP($A5,'301'!$AL$1:$HR$2,40,FALSE)</f>
        <v>0</v>
      </c>
      <c r="AT5" s="337"/>
      <c r="AU5" s="72">
        <f>VLOOKUP($A5,'301'!$AL$1:$HR$2,41,FALSE)</f>
        <v>0</v>
      </c>
      <c r="AV5" s="70">
        <f>VLOOKUP($A5,'301'!$AL$1:$HR$2,42,FALSE)</f>
        <v>0</v>
      </c>
      <c r="AW5" s="70">
        <f>VLOOKUP($A5,'301'!$AL$1:$HR$2,43,FALSE)</f>
        <v>0</v>
      </c>
      <c r="AX5" s="70">
        <f>VLOOKUP($A5,'301'!$AL$1:$HR$2,44,FALSE)</f>
        <v>0</v>
      </c>
      <c r="AY5" s="70">
        <f>VLOOKUP($A5,'301'!$AL$7:$HR$8,AY109,FALSE)</f>
        <v>0</v>
      </c>
      <c r="AZ5" s="70">
        <f>VLOOKUP($A5,'301'!$AL$1:$HR$2,46,FALSE)</f>
        <v>0</v>
      </c>
      <c r="BA5" s="71">
        <f>VLOOKUP($A5,'301'!$AL$1:$HR$2,47,FALSE)</f>
        <v>0</v>
      </c>
      <c r="BB5" s="337"/>
      <c r="BC5" s="72">
        <f>VLOOKUP($A5,'301'!$AL$1:$HR$2,48,FALSE)</f>
        <v>0</v>
      </c>
      <c r="BD5" s="70">
        <f>VLOOKUP($A5,'301'!$AL$1:$HR$2,49,FALSE)</f>
        <v>0</v>
      </c>
      <c r="BE5" s="70">
        <f>VLOOKUP($A5,'301'!$AL$1:$HR$2,50,FALSE)</f>
        <v>0</v>
      </c>
      <c r="BF5" s="70">
        <f>VLOOKUP($A5,'301'!$AL$1:$HR$2,51,FALSE)</f>
        <v>0</v>
      </c>
      <c r="BG5" s="70">
        <f>VLOOKUP($A5,'301'!$AL$7:$HR$8,BG109,FALSE)</f>
        <v>0</v>
      </c>
      <c r="BH5" s="70">
        <f>VLOOKUP($A5,'301'!$AL$1:$HR$2,53,FALSE)</f>
        <v>0</v>
      </c>
      <c r="BI5" s="71">
        <f>VLOOKUP($A5,'301'!$AL$1:$HR$2,54,FALSE)</f>
        <v>0</v>
      </c>
      <c r="BJ5" s="337"/>
      <c r="BK5" s="72">
        <f>VLOOKUP($A5,'301'!$AL$1:$HR$2,55,FALSE)</f>
        <v>0</v>
      </c>
      <c r="BL5" s="70">
        <f>VLOOKUP($A5,'301'!$AL$1:$HR$2,56,FALSE)</f>
        <v>0</v>
      </c>
      <c r="BM5" s="70">
        <f>VLOOKUP($A5,'301'!$AL$1:$HR$2,57,FALSE)</f>
        <v>0</v>
      </c>
      <c r="BN5" s="70">
        <f>VLOOKUP($A5,'301'!$AL$1:$HR$2,58,FALSE)</f>
        <v>0</v>
      </c>
      <c r="BO5" s="70">
        <f>VLOOKUP($A5,'301'!$AL$7:$HR$8,BO109,FALSE)</f>
        <v>0</v>
      </c>
      <c r="BP5" s="70">
        <f>VLOOKUP($A5,'301'!$AL$1:$HR$2,60,FALSE)</f>
        <v>0</v>
      </c>
      <c r="BQ5" s="71">
        <f>VLOOKUP($A5,'301'!$AL$1:$HR$2,61,FALSE)</f>
        <v>0</v>
      </c>
      <c r="BR5" s="337"/>
      <c r="BS5" s="72">
        <f>VLOOKUP($A5,'301'!$AL$1:$HR$2,62,FALSE)</f>
        <v>0</v>
      </c>
      <c r="BT5" s="70">
        <f>VLOOKUP($A5,'301'!$AL$1:$HR$2,63,FALSE)</f>
        <v>0</v>
      </c>
      <c r="BU5" s="70">
        <f>VLOOKUP($A5,'301'!$AL$1:$HR$2,64,FALSE)</f>
        <v>0</v>
      </c>
      <c r="BV5" s="70">
        <f>VLOOKUP($A5,'301'!$AL$1:$HR$2,65,FALSE)</f>
        <v>0</v>
      </c>
      <c r="BW5" s="70">
        <f>VLOOKUP($A5,'301'!$AL$7:$HR$8,BW109,FALSE)</f>
        <v>0</v>
      </c>
      <c r="BX5" s="70">
        <f>VLOOKUP($A5,'301'!$AL$1:$HR$2,67,FALSE)</f>
        <v>0</v>
      </c>
      <c r="BY5" s="71">
        <f>VLOOKUP($A5,'301'!$AL$1:$HR$2,68,FALSE)</f>
        <v>0</v>
      </c>
      <c r="BZ5" s="337"/>
      <c r="CA5" s="72">
        <f>VLOOKUP($A5,'301'!$AL$1:$HR$2,69,FALSE)</f>
        <v>0</v>
      </c>
      <c r="CB5" s="70">
        <f>VLOOKUP($A5,'301'!$AL$1:$HR$2,70,FALSE)</f>
        <v>0</v>
      </c>
      <c r="CC5" s="70">
        <f>VLOOKUP($A5,'301'!$AL$1:$HR$2,71,FALSE)</f>
        <v>0</v>
      </c>
      <c r="CD5" s="70">
        <f>VLOOKUP($A5,'301'!$AL$1:$HR$2,72,FALSE)</f>
        <v>0</v>
      </c>
      <c r="CE5" s="70">
        <f>VLOOKUP($A5,'301'!$AL$7:$HR$8,CE109,FALSE)</f>
        <v>0</v>
      </c>
      <c r="CF5" s="70">
        <f>VLOOKUP($A5,'301'!$AL$1:$HR$2,74,FALSE)</f>
        <v>0</v>
      </c>
      <c r="CG5" s="71">
        <f>VLOOKUP($A5,'301'!$AL$1:$HR$2,75,FALSE)</f>
        <v>0</v>
      </c>
      <c r="CH5" s="337"/>
      <c r="CI5" s="72">
        <f>VLOOKUP($A5,'301'!$AL$1:$HR$2,76,FALSE)</f>
        <v>0</v>
      </c>
      <c r="CJ5" s="70">
        <f>VLOOKUP($A5,'301'!$AL$1:$HR$2,77,FALSE)</f>
        <v>0</v>
      </c>
      <c r="CK5" s="70">
        <f>VLOOKUP($A5,'301'!$AL$1:$HR$2,78,FALSE)</f>
        <v>0</v>
      </c>
      <c r="CL5" s="70">
        <f>VLOOKUP($A5,'301'!$AL$1:$HR$2,79,FALSE)</f>
        <v>0</v>
      </c>
      <c r="CM5" s="70">
        <f>VLOOKUP($A5,'301'!$AL$7:$HR$8,CM109,FALSE)</f>
        <v>0</v>
      </c>
      <c r="CN5" s="70">
        <f>VLOOKUP($A5,'301'!$AL$1:$HR$2,81,FALSE)</f>
        <v>0</v>
      </c>
      <c r="CO5" s="71">
        <f>VLOOKUP($A5,'301'!$AL$1:$HR$2,82,FALSE)</f>
        <v>0</v>
      </c>
      <c r="CP5" s="337"/>
      <c r="CQ5" s="72">
        <f>VLOOKUP($A5,'301'!$AL$1:$HR$2,83,FALSE)</f>
        <v>0</v>
      </c>
      <c r="CR5" s="70">
        <f>VLOOKUP($A5,'301'!$AL$1:$HR$2,84,FALSE)</f>
        <v>0</v>
      </c>
      <c r="CS5" s="70">
        <f>VLOOKUP($A5,'301'!$AL$1:$HR$2,85,FALSE)</f>
        <v>0</v>
      </c>
      <c r="CT5" s="70">
        <f>VLOOKUP($A5,'301'!$AL$1:$HR$2,86,FALSE)</f>
        <v>0</v>
      </c>
      <c r="CU5" s="70">
        <f>VLOOKUP($A5,'301'!$AL$7:$HR$8,CU109,FALSE)</f>
        <v>0</v>
      </c>
      <c r="CV5" s="70">
        <f>VLOOKUP($A5,'301'!$AL$1:$HR$2,88,FALSE)</f>
        <v>0</v>
      </c>
      <c r="CW5" s="71">
        <f>VLOOKUP($A5,'301'!$AL$1:$HR$2,89,FALSE)</f>
        <v>0</v>
      </c>
      <c r="CX5" s="337"/>
      <c r="CY5" s="72">
        <f>VLOOKUP($A5,'301'!$AL$1:$HR$2,90,FALSE)</f>
        <v>0</v>
      </c>
      <c r="CZ5" s="70">
        <f>VLOOKUP($A5,'301'!$AL$1:$HR$2,91,FALSE)</f>
        <v>0</v>
      </c>
      <c r="DA5" s="70">
        <f>VLOOKUP($A5,'301'!$AL$1:$HR$2,92,FALSE)</f>
        <v>0</v>
      </c>
      <c r="DB5" s="70">
        <f>VLOOKUP($A5,'301'!$AL$1:$HR$2,93,FALSE)</f>
        <v>0</v>
      </c>
      <c r="DC5" s="70">
        <f>VLOOKUP($A5,'301'!$AL$7:$HR$8,DC109,FALSE)</f>
        <v>0</v>
      </c>
      <c r="DD5" s="70">
        <f>VLOOKUP($A5,'301'!$AL$1:$HR$2,95,FALSE)</f>
        <v>0</v>
      </c>
      <c r="DE5" s="71">
        <f>VLOOKUP($A5,'301'!$AL$1:$HR$2,96,FALSE)</f>
        <v>0</v>
      </c>
      <c r="DF5" s="337"/>
      <c r="DG5" s="72">
        <f>VLOOKUP($A5,'301'!$AL$1:$HR$2,97,FALSE)</f>
        <v>0</v>
      </c>
      <c r="DH5" s="70">
        <f>VLOOKUP($A5,'301'!$AL$1:$HR$2,98,FALSE)</f>
        <v>0</v>
      </c>
      <c r="DI5" s="70">
        <f>VLOOKUP($A5,'301'!$AL$1:$HR$2,99,FALSE)</f>
        <v>0</v>
      </c>
      <c r="DJ5" s="70">
        <f>VLOOKUP($A5,'301'!$AL$1:$HR$2,100,FALSE)</f>
        <v>0</v>
      </c>
      <c r="DK5" s="70">
        <f>VLOOKUP($A5,'301'!$AL$7:$HR$8,DK109,FALSE)</f>
        <v>0</v>
      </c>
      <c r="DL5" s="70">
        <f>VLOOKUP($A5,'301'!$AL$1:$HR$2,102,FALSE)</f>
        <v>0</v>
      </c>
      <c r="DM5" s="71">
        <f>VLOOKUP($A5,'301'!$AL$1:$HR$2,103,FALSE)</f>
        <v>0</v>
      </c>
      <c r="DN5" s="337"/>
      <c r="DO5" s="72">
        <f>VLOOKUP($A5,'301'!$AL$1:$HR$2,104,FALSE)</f>
        <v>0</v>
      </c>
      <c r="DP5" s="70">
        <f>VLOOKUP($A5,'301'!$AL$1:$HR$2,105,FALSE)</f>
        <v>0</v>
      </c>
      <c r="DQ5" s="70">
        <f>VLOOKUP($A5,'301'!$AL$1:$HR$2,106,FALSE)</f>
        <v>0</v>
      </c>
      <c r="DR5" s="70">
        <f>VLOOKUP($A5,'301'!$AL$1:$HR$2,107,FALSE)</f>
        <v>0</v>
      </c>
      <c r="DS5" s="70">
        <f>VLOOKUP($A5,'301'!$AL$7:$HR$8,DS109,FALSE)</f>
        <v>0</v>
      </c>
      <c r="DT5" s="70">
        <f>VLOOKUP($A5,'301'!$AL$1:$HR$2,109,FALSE)</f>
        <v>0</v>
      </c>
      <c r="DU5" s="71">
        <f>VLOOKUP($A5,'301'!$AL$1:$HR$2,110,FALSE)</f>
        <v>0</v>
      </c>
      <c r="DV5" s="337"/>
      <c r="DW5" s="72">
        <f>VLOOKUP($A5,'301'!$AL$1:$HR$2,111,FALSE)</f>
        <v>0</v>
      </c>
      <c r="DX5" s="70">
        <f>VLOOKUP($A5,'301'!$AL$1:$HR$2,112,FALSE)</f>
        <v>0</v>
      </c>
      <c r="DY5" s="70">
        <f>VLOOKUP($A5,'301'!$AL$1:$HR$2,113,FALSE)</f>
        <v>0</v>
      </c>
      <c r="DZ5" s="70">
        <f>VLOOKUP($A5,'301'!$AL$1:$HR$2,114,FALSE)</f>
        <v>0</v>
      </c>
      <c r="EA5" s="70">
        <f>VLOOKUP($A5,'301'!$AL$7:$HR$8,EA109,FALSE)</f>
        <v>0</v>
      </c>
      <c r="EB5" s="70">
        <f>VLOOKUP($A5,'301'!$AL$1:$HR$2,116,FALSE)</f>
        <v>0</v>
      </c>
      <c r="EC5" s="71">
        <f>VLOOKUP($A5,'301'!$AL$1:$HR$2,117,FALSE)</f>
        <v>0</v>
      </c>
      <c r="ED5" s="337"/>
      <c r="EE5" s="72">
        <f>VLOOKUP($A5,'301'!$AL$1:$HR$2,118,FALSE)</f>
        <v>0</v>
      </c>
      <c r="EF5" s="70">
        <f>VLOOKUP($A5,'301'!$AL$1:$HR$2,119,FALSE)</f>
        <v>0</v>
      </c>
      <c r="EG5" s="70">
        <f>VLOOKUP($A5,'301'!$AL$1:$HR$2,120,FALSE)</f>
        <v>0</v>
      </c>
      <c r="EH5" s="70">
        <f>VLOOKUP($A5,'301'!$AL$1:$HR$2,121,FALSE)</f>
        <v>0</v>
      </c>
      <c r="EI5" s="70">
        <f>VLOOKUP($A5,'301'!$AL$7:$HR$8,EI109,FALSE)</f>
        <v>0</v>
      </c>
      <c r="EJ5" s="70">
        <f>VLOOKUP($A5,'301'!$AL$1:$HR$2,123,FALSE)</f>
        <v>0</v>
      </c>
      <c r="EK5" s="71">
        <f>VLOOKUP($A5,'301'!$AL$1:$HR$2,124,FALSE)</f>
        <v>0</v>
      </c>
      <c r="EL5" s="337"/>
      <c r="EM5" s="72">
        <f>VLOOKUP($A5,'301'!$AL$1:$HR$2,125,FALSE)</f>
        <v>0</v>
      </c>
      <c r="EN5" s="70">
        <f>VLOOKUP($A5,'301'!$AL$1:$HR$2,126,FALSE)</f>
        <v>0</v>
      </c>
      <c r="EO5" s="70">
        <f>VLOOKUP($A5,'301'!$AL$1:$HR$2,127,FALSE)</f>
        <v>0</v>
      </c>
      <c r="EP5" s="70">
        <f>VLOOKUP($A5,'301'!$AL$1:$HR$2,128,FALSE)</f>
        <v>0</v>
      </c>
      <c r="EQ5" s="70">
        <f>VLOOKUP($A5,'301'!$AL$7:$HR$8,EQ109,FALSE)</f>
        <v>0</v>
      </c>
      <c r="ER5" s="70">
        <f>VLOOKUP($A5,'301'!$AL$1:$HR$2,130,FALSE)</f>
        <v>0</v>
      </c>
      <c r="ES5" s="71">
        <f>VLOOKUP($A5,'301'!$AL$1:$HR$2,131,FALSE)</f>
        <v>0</v>
      </c>
      <c r="ET5" s="337"/>
      <c r="EU5" s="72">
        <f>VLOOKUP($A5,'301'!$AL$1:$HR$2,132,FALSE)</f>
        <v>0</v>
      </c>
      <c r="EV5" s="70">
        <f>VLOOKUP($A5,'301'!$AL$1:$HR$2,133,FALSE)</f>
        <v>0</v>
      </c>
      <c r="EW5" s="70">
        <f>VLOOKUP($A5,'301'!$AL$1:$HR$2,134,FALSE)</f>
        <v>0</v>
      </c>
      <c r="EX5" s="70">
        <f>VLOOKUP($A5,'301'!$AL$1:$HR$2,135,FALSE)</f>
        <v>0</v>
      </c>
      <c r="EY5" s="70">
        <f>VLOOKUP($A5,'301'!$AL$7:$HR$8,EY109,FALSE)</f>
        <v>0</v>
      </c>
      <c r="EZ5" s="70">
        <f>VLOOKUP($A5,'301'!$AL$1:$HR$2,137,FALSE)</f>
        <v>0</v>
      </c>
      <c r="FA5" s="71">
        <f>VLOOKUP($A5,'301'!$AL$1:$HR$2,138,FALSE)</f>
        <v>0</v>
      </c>
      <c r="FB5" s="337"/>
      <c r="FC5" s="72">
        <f>VLOOKUP($A5,'301'!$AL$1:$HR$2,139,FALSE)</f>
        <v>0</v>
      </c>
      <c r="FD5" s="70">
        <f>VLOOKUP($A5,'301'!$AL$1:$HR$2,140,FALSE)</f>
        <v>0</v>
      </c>
      <c r="FE5" s="70">
        <f>VLOOKUP($A5,'301'!$AL$1:$HR$2,141,FALSE)</f>
        <v>0</v>
      </c>
      <c r="FF5" s="70">
        <f>VLOOKUP($A5,'301'!$AL$1:$HR$2,142,FALSE)</f>
        <v>0</v>
      </c>
      <c r="FG5" s="70">
        <f>VLOOKUP($A5,'301'!$AL$7:$HR$8,FG109,FALSE)</f>
        <v>0</v>
      </c>
      <c r="FH5" s="70">
        <f>VLOOKUP($A5,'301'!$AL$1:$HR$2,144,FALSE)</f>
        <v>0</v>
      </c>
      <c r="FI5" s="71">
        <f>VLOOKUP($A5,'301'!$AL$1:$HR$2,145,FALSE)</f>
        <v>0</v>
      </c>
      <c r="FJ5" s="337"/>
      <c r="FK5" s="72">
        <f>VLOOKUP($A5,'301'!$AL$1:$HR$2,146,FALSE)</f>
        <v>0</v>
      </c>
      <c r="FL5" s="70">
        <f>VLOOKUP($A5,'301'!$AL$1:$HR$2,147,FALSE)</f>
        <v>0</v>
      </c>
      <c r="FM5" s="70">
        <f>VLOOKUP($A5,'301'!$AL$1:$HR$2,148,FALSE)</f>
        <v>0</v>
      </c>
      <c r="FN5" s="70">
        <f>VLOOKUP($A5,'301'!$AL$1:$HR$2,149,FALSE)</f>
        <v>0</v>
      </c>
      <c r="FO5" s="70">
        <f>VLOOKUP($A5,'301'!$AL$7:$HR$8,FO109,FALSE)</f>
        <v>0</v>
      </c>
      <c r="FP5" s="70">
        <f>VLOOKUP($A5,'301'!$AL$1:$HR$2,151,FALSE)</f>
        <v>0</v>
      </c>
      <c r="FQ5" s="71">
        <f>VLOOKUP($A5,'301'!$AL$1:$HR$2,152,FALSE)</f>
        <v>0</v>
      </c>
      <c r="FR5" s="337"/>
      <c r="FS5" s="72">
        <f>VLOOKUP($A5,'301'!$AL$1:$HR$2,153,FALSE)</f>
        <v>0</v>
      </c>
      <c r="FT5" s="70">
        <f>VLOOKUP($A5,'301'!$AL$1:$HR$2,154,FALSE)</f>
        <v>0</v>
      </c>
      <c r="FU5" s="70">
        <f>VLOOKUP($A5,'301'!$AL$1:$HR$2,155,FALSE)</f>
        <v>0</v>
      </c>
      <c r="FV5" s="70">
        <f>VLOOKUP($A5,'301'!$AL$1:$HR$2,156,FALSE)</f>
        <v>0</v>
      </c>
      <c r="FW5" s="70">
        <f>VLOOKUP($A5,'301'!$AL$7:$HR$8,FW109,FALSE)</f>
        <v>0</v>
      </c>
      <c r="FX5" s="70">
        <f>VLOOKUP($A5,'301'!$AL$1:$HR$2,158,FALSE)</f>
        <v>0</v>
      </c>
      <c r="FY5" s="71">
        <f>VLOOKUP($A5,'301'!$AL$1:$HR$2,159,FALSE)</f>
        <v>0</v>
      </c>
      <c r="FZ5" s="337"/>
      <c r="GA5" s="72">
        <f>VLOOKUP($A5,'301'!$AL$1:$HR$2,160,FALSE)</f>
        <v>0</v>
      </c>
      <c r="GB5" s="70">
        <f>VLOOKUP($A5,'301'!$AL$1:$HR$2,161,FALSE)</f>
        <v>0</v>
      </c>
      <c r="GC5" s="70">
        <f>VLOOKUP($A5,'301'!$AL$1:$HR$2,162,FALSE)</f>
        <v>0</v>
      </c>
      <c r="GD5" s="70">
        <f>VLOOKUP($A5,'301'!$AL$1:$HR$2,163,FALSE)</f>
        <v>0</v>
      </c>
      <c r="GE5" s="70">
        <f>VLOOKUP($A5,'301'!$AL$7:$HR$8,GE109,FALSE)</f>
        <v>0</v>
      </c>
      <c r="GF5" s="70">
        <f>VLOOKUP($A5,'301'!$AL$1:$HR$2,165,FALSE)</f>
        <v>0</v>
      </c>
      <c r="GG5" s="71">
        <f>VLOOKUP($A5,'301'!$AL$1:$HR$2,166,FALSE)</f>
        <v>0</v>
      </c>
      <c r="GH5" s="337"/>
      <c r="GI5" s="72">
        <f>VLOOKUP($A5,'301'!$AL$1:$HR$2,167,FALSE)</f>
        <v>0</v>
      </c>
      <c r="GJ5" s="70">
        <f>VLOOKUP($A5,'301'!$AL$1:$HR$2,168,FALSE)</f>
        <v>0</v>
      </c>
      <c r="GK5" s="70">
        <f>VLOOKUP($A5,'301'!$AL$1:$HR$2,169,FALSE)</f>
        <v>0</v>
      </c>
      <c r="GL5" s="70">
        <f>VLOOKUP($A5,'301'!$AL$1:$HR$2,170,FALSE)</f>
        <v>0</v>
      </c>
      <c r="GM5" s="70">
        <f>VLOOKUP($A5,'301'!$AL$7:$HR$8,GM109,FALSE)</f>
        <v>0</v>
      </c>
      <c r="GN5" s="70">
        <f>VLOOKUP($A5,'301'!$AL$1:$HR$2,172,FALSE)</f>
        <v>0</v>
      </c>
      <c r="GO5" s="71">
        <f>VLOOKUP($A5,'301'!$AL$1:$HR$2,173,FALSE)</f>
        <v>0</v>
      </c>
      <c r="GP5" s="337"/>
      <c r="GQ5" s="72">
        <f>VLOOKUP($A5,'301'!$AL$1:$HR$2,174,FALSE)</f>
        <v>0</v>
      </c>
      <c r="GR5" s="70">
        <f>VLOOKUP($A5,'301'!$AL$1:$HR$2,175,FALSE)</f>
        <v>0</v>
      </c>
      <c r="GS5" s="70">
        <f>VLOOKUP($A5,'301'!$AL$1:$HR$2,176,FALSE)</f>
        <v>0</v>
      </c>
      <c r="GT5" s="70">
        <f>VLOOKUP($A5,'301'!$AL$1:$HR$2,177,FALSE)</f>
        <v>0</v>
      </c>
      <c r="GU5" s="70">
        <f>VLOOKUP($A5,'301'!$AL$7:$HR$8,GU109,FALSE)</f>
        <v>0</v>
      </c>
      <c r="GV5" s="70">
        <f>VLOOKUP($A5,'301'!$AL$1:$HR$2,179,FALSE)</f>
        <v>0</v>
      </c>
      <c r="GW5" s="71">
        <f>VLOOKUP($A5,'301'!$AL$1:$HR$2,180,FALSE)</f>
        <v>0</v>
      </c>
      <c r="GX5" s="337"/>
      <c r="GY5" s="72">
        <f>VLOOKUP($A5,'301'!$AL$1:$HR$2,181,FALSE)</f>
        <v>0</v>
      </c>
      <c r="GZ5" s="70">
        <f>VLOOKUP($A5,'301'!$AL$1:$HR$2,182,FALSE)</f>
        <v>0</v>
      </c>
      <c r="HA5" s="70">
        <f>VLOOKUP($A5,'301'!$AL$1:$HR$2,183,FALSE)</f>
        <v>0</v>
      </c>
      <c r="HB5" s="70">
        <f>VLOOKUP($A5,'301'!$AL$1:$HR$2,184,FALSE)</f>
        <v>0</v>
      </c>
      <c r="HC5" s="70">
        <f>VLOOKUP($A5,'301'!$AL$7:$HR$8,HC109,FALSE)</f>
        <v>0</v>
      </c>
      <c r="HD5" s="70">
        <f>VLOOKUP($A5,'301'!$AL$1:$HR$2,186,FALSE)</f>
        <v>0</v>
      </c>
      <c r="HE5" s="123">
        <f>VLOOKUP($A5,'301'!$AL$1:$HR$2,187,FALSE)</f>
        <v>0</v>
      </c>
      <c r="HF5" s="24"/>
      <c r="HG5" s="24"/>
    </row>
    <row r="6" spans="1:220" x14ac:dyDescent="0.25">
      <c r="A6" s="290">
        <f>A5+1</f>
        <v>202</v>
      </c>
      <c r="B6" s="291">
        <f>VLOOKUP($A6,'302'!$AG$1:$HM$2,2,FALSE)</f>
        <v>0</v>
      </c>
      <c r="C6" s="290">
        <f>VLOOKUP($A6,'302'!$AG$1:$HM$2,3,FALSE)</f>
        <v>0</v>
      </c>
      <c r="D6" s="290">
        <f>VLOOKUP($A6,'302'!$AG$1:$HM$2,4,FALSE)</f>
        <v>0</v>
      </c>
      <c r="E6" s="292">
        <f>VLOOKUP($A6,'302'!$AG$1:$HM$2,5,FALSE)</f>
        <v>0</v>
      </c>
      <c r="F6" s="337"/>
      <c r="G6" s="73">
        <f>VLOOKUP($A6,'302'!$AG$1:$HM$2,6,FALSE)</f>
        <v>0</v>
      </c>
      <c r="H6" s="24">
        <f>VLOOKUP($A6,'302'!$AG$1:$HM$2,7,FALSE)</f>
        <v>0</v>
      </c>
      <c r="I6" s="24">
        <f>VLOOKUP($A6,'302'!$AG$1:$HM$2,8,FALSE)</f>
        <v>0</v>
      </c>
      <c r="J6" s="24">
        <f>VLOOKUP($A6,'302'!$AG$1:$HM$2,9,FALSE)</f>
        <v>0</v>
      </c>
      <c r="K6" s="69">
        <f>VLOOKUP($A6,'302'!$AG$7:$HM$8,K109,FALSE)</f>
        <v>0</v>
      </c>
      <c r="L6" s="24">
        <f>VLOOKUP($A6,'302'!$AG$1:$HM$2,11,FALSE)</f>
        <v>0</v>
      </c>
      <c r="M6" s="137">
        <f>VLOOKUP($A6,'302'!$AG$1:$HM$2,12,FALSE)</f>
        <v>0</v>
      </c>
      <c r="N6" s="337"/>
      <c r="O6" s="74">
        <f>VLOOKUP($A6,'302'!$AG$1:$HM$2,13,FALSE)</f>
        <v>0</v>
      </c>
      <c r="P6" s="69">
        <f>VLOOKUP($A6,'302'!$AG$1:$HM$2,14,FALSE)</f>
        <v>0</v>
      </c>
      <c r="Q6" s="69">
        <f>VLOOKUP($A6,'302'!$AG$1:$HM$2,15,FALSE)</f>
        <v>0</v>
      </c>
      <c r="R6" s="69">
        <f>VLOOKUP($A6,'302'!$AG$1:$HM$2,16,FALSE)</f>
        <v>0</v>
      </c>
      <c r="S6" s="69">
        <f>VLOOKUP($A6,'302'!$AG$7:$HM$8,S109,FALSE)</f>
        <v>0</v>
      </c>
      <c r="T6" s="69">
        <f>VLOOKUP($A6,'302'!$AG$1:$HM$2,18,FALSE)</f>
        <v>0</v>
      </c>
      <c r="U6" s="75">
        <f>VLOOKUP($A6,'302'!$AG$1:$HM$2,19,FALSE)</f>
        <v>0</v>
      </c>
      <c r="V6" s="337"/>
      <c r="W6" s="74">
        <f>VLOOKUP($A6,'302'!$AG$1:$HM$2,20,FALSE)</f>
        <v>0</v>
      </c>
      <c r="X6" s="69">
        <f>VLOOKUP($A6,'302'!$AG$1:$HM$2,21,FALSE)</f>
        <v>0</v>
      </c>
      <c r="Y6" s="69">
        <f>VLOOKUP($A6,'302'!$AG$1:$HM$2,22,FALSE)</f>
        <v>0</v>
      </c>
      <c r="Z6" s="69">
        <f>VLOOKUP($A6,'302'!$AG$1:$HM$2,23,FALSE)</f>
        <v>0</v>
      </c>
      <c r="AA6" s="69">
        <f>VLOOKUP($A6,'302'!$AG$7:$HM$8,AA109,FALSE)</f>
        <v>0</v>
      </c>
      <c r="AB6" s="69">
        <f>VLOOKUP($A6,'302'!$AG$1:$HM$2,25,FALSE)</f>
        <v>0</v>
      </c>
      <c r="AC6" s="75">
        <f>VLOOKUP($A6,'302'!$AG$1:$HM$2,26,FALSE)</f>
        <v>0</v>
      </c>
      <c r="AD6" s="337"/>
      <c r="AE6" s="74">
        <f>VLOOKUP($A6,'302'!$AG$1:$HM$2,27,FALSE)</f>
        <v>0</v>
      </c>
      <c r="AF6" s="69">
        <f>VLOOKUP($A6,'302'!$AG$1:$HM$2,28,FALSE)</f>
        <v>0</v>
      </c>
      <c r="AG6" s="69">
        <f>VLOOKUP($A6,'302'!$AG$1:$HM$2,29,FALSE)</f>
        <v>0</v>
      </c>
      <c r="AH6" s="69">
        <f>VLOOKUP($A6,'302'!$AG$1:$HM$2,30,FALSE)</f>
        <v>0</v>
      </c>
      <c r="AI6" s="69">
        <f>VLOOKUP($A6,'302'!$AG$7:$HM$8,AI109,FALSE)</f>
        <v>0</v>
      </c>
      <c r="AJ6" s="69">
        <f>VLOOKUP($A6,'302'!$AG$1:$HM$2,32,FALSE)</f>
        <v>0</v>
      </c>
      <c r="AK6" s="75">
        <f>VLOOKUP($A6,'302'!$AG$1:$HM$2,33,FALSE)</f>
        <v>0</v>
      </c>
      <c r="AL6" s="337"/>
      <c r="AM6" s="74">
        <f>VLOOKUP($A6,'302'!$AG$1:$HM$2,34,FALSE)</f>
        <v>0</v>
      </c>
      <c r="AN6" s="69">
        <f>VLOOKUP($A6,'302'!$AG$1:$HM$2,35,FALSE)</f>
        <v>0</v>
      </c>
      <c r="AO6" s="69">
        <f>VLOOKUP($A6,'302'!$AG$1:$HM$2,36,FALSE)</f>
        <v>0</v>
      </c>
      <c r="AP6" s="69">
        <f>VLOOKUP($A6,'302'!$AG$1:$HM$2,37,FALSE)</f>
        <v>0</v>
      </c>
      <c r="AQ6" s="69">
        <f>VLOOKUP($A6,'302'!$AG$7:$HM$8,AQ109,FALSE)</f>
        <v>0</v>
      </c>
      <c r="AR6" s="69">
        <f>VLOOKUP($A6,'302'!$AG$1:$HM$2,39,FALSE)</f>
        <v>0</v>
      </c>
      <c r="AS6" s="75">
        <f>VLOOKUP($A6,'302'!$AG$1:$HM$2,40,FALSE)</f>
        <v>0</v>
      </c>
      <c r="AT6" s="337"/>
      <c r="AU6" s="74">
        <f>VLOOKUP($A6,'302'!$AG$1:$HM$2,41,FALSE)</f>
        <v>0</v>
      </c>
      <c r="AV6" s="69">
        <f>VLOOKUP($A6,'302'!$AG$1:$HM$2,42,FALSE)</f>
        <v>0</v>
      </c>
      <c r="AW6" s="69">
        <f>VLOOKUP($A6,'302'!$AG$1:$HM$2,43,FALSE)</f>
        <v>0</v>
      </c>
      <c r="AX6" s="69">
        <f>VLOOKUP($A6,'302'!$AG$1:$HM$2,44,FALSE)</f>
        <v>0</v>
      </c>
      <c r="AY6" s="69">
        <f>VLOOKUP($A6,'302'!$AG$7:$HM$8,AY109,FALSE)</f>
        <v>0</v>
      </c>
      <c r="AZ6" s="69">
        <f>VLOOKUP($A6,'302'!$AG$1:$HM$2,46,FALSE)</f>
        <v>0</v>
      </c>
      <c r="BA6" s="75">
        <f>VLOOKUP($A6,'302'!$AG$1:$HM$2,47,FALSE)</f>
        <v>0</v>
      </c>
      <c r="BB6" s="337"/>
      <c r="BC6" s="74">
        <f>VLOOKUP($A6,'302'!$AG$1:$HM$2,48,FALSE)</f>
        <v>0</v>
      </c>
      <c r="BD6" s="69">
        <f>VLOOKUP($A6,'302'!$AG$1:$HM$2,49,FALSE)</f>
        <v>0</v>
      </c>
      <c r="BE6" s="69">
        <f>VLOOKUP($A6,'302'!$AG$1:$HM$2,50,FALSE)</f>
        <v>0</v>
      </c>
      <c r="BF6" s="69">
        <f>VLOOKUP($A6,'302'!$AG$1:$HM$2,51,FALSE)</f>
        <v>0</v>
      </c>
      <c r="BG6" s="69">
        <f>VLOOKUP($A6,'302'!$AG$7:$HM$8,BG109,FALSE)</f>
        <v>0</v>
      </c>
      <c r="BH6" s="69">
        <f>VLOOKUP($A6,'302'!$AG$1:$HM$2,53,FALSE)</f>
        <v>0</v>
      </c>
      <c r="BI6" s="75">
        <f>VLOOKUP($A6,'302'!$AG$1:$HM$2,54,FALSE)</f>
        <v>0</v>
      </c>
      <c r="BJ6" s="337"/>
      <c r="BK6" s="74">
        <f>VLOOKUP($A6,'302'!$AG$1:$HM$2,55,FALSE)</f>
        <v>0</v>
      </c>
      <c r="BL6" s="69">
        <f>VLOOKUP($A6,'302'!$AG$1:$HM$2,56,FALSE)</f>
        <v>0</v>
      </c>
      <c r="BM6" s="69">
        <f>VLOOKUP($A6,'302'!$AG$1:$HM$2,57,FALSE)</f>
        <v>0</v>
      </c>
      <c r="BN6" s="69">
        <f>VLOOKUP($A6,'302'!$AG$1:$HM$2,58,FALSE)</f>
        <v>0</v>
      </c>
      <c r="BO6" s="69">
        <f>VLOOKUP($A6,'302'!$AG$7:$HM$8,BO109,FALSE)</f>
        <v>0</v>
      </c>
      <c r="BP6" s="69">
        <f>VLOOKUP($A6,'302'!$AG$1:$HM$2,60,FALSE)</f>
        <v>0</v>
      </c>
      <c r="BQ6" s="75">
        <f>VLOOKUP($A6,'302'!$AG$1:$HM$2,61,FALSE)</f>
        <v>0</v>
      </c>
      <c r="BR6" s="337"/>
      <c r="BS6" s="74">
        <f>VLOOKUP($A6,'302'!$AG$1:$HM$2,62,FALSE)</f>
        <v>0</v>
      </c>
      <c r="BT6" s="69">
        <f>VLOOKUP($A6,'302'!$AG$1:$HM$2,63,FALSE)</f>
        <v>0</v>
      </c>
      <c r="BU6" s="69">
        <f>VLOOKUP($A6,'302'!$AG$1:$HM$2,64,FALSE)</f>
        <v>0</v>
      </c>
      <c r="BV6" s="69">
        <f>VLOOKUP($A6,'302'!$AG$1:$HM$2,65,FALSE)</f>
        <v>0</v>
      </c>
      <c r="BW6" s="69">
        <f>VLOOKUP($A6,'302'!$AG$7:$HM$8,BW109,FALSE)</f>
        <v>0</v>
      </c>
      <c r="BX6" s="69">
        <f>VLOOKUP($A6,'302'!$AG$1:$HM$2,67,FALSE)</f>
        <v>0</v>
      </c>
      <c r="BY6" s="75">
        <f>VLOOKUP($A6,'302'!$AG$1:$HM$2,68,FALSE)</f>
        <v>0</v>
      </c>
      <c r="BZ6" s="337"/>
      <c r="CA6" s="74">
        <f>VLOOKUP($A6,'302'!$AG$1:$HM$2,69,FALSE)</f>
        <v>0</v>
      </c>
      <c r="CB6" s="69">
        <f>VLOOKUP($A6,'302'!$AG$1:$HM$2,70,FALSE)</f>
        <v>0</v>
      </c>
      <c r="CC6" s="69">
        <f>VLOOKUP($A6,'302'!$AG$1:$HM$2,71,FALSE)</f>
        <v>0</v>
      </c>
      <c r="CD6" s="69">
        <f>VLOOKUP($A6,'302'!$AG$1:$HM$2,72,FALSE)</f>
        <v>0</v>
      </c>
      <c r="CE6" s="69">
        <f>VLOOKUP($A6,'302'!$AG$7:$HM$8,CE109,FALSE)</f>
        <v>0</v>
      </c>
      <c r="CF6" s="69">
        <f>VLOOKUP($A6,'302'!$AG$1:$HM$2,74,FALSE)</f>
        <v>0</v>
      </c>
      <c r="CG6" s="75">
        <f>VLOOKUP($A6,'302'!$AG$1:$HM$2,75,FALSE)</f>
        <v>0</v>
      </c>
      <c r="CH6" s="337"/>
      <c r="CI6" s="74">
        <f>VLOOKUP($A6,'302'!$AG$1:$HM$2,76,FALSE)</f>
        <v>0</v>
      </c>
      <c r="CJ6" s="69">
        <f>VLOOKUP($A6,'302'!$AG$1:$HM$2,77,FALSE)</f>
        <v>0</v>
      </c>
      <c r="CK6" s="69">
        <f>VLOOKUP($A6,'302'!$AG$1:$HM$2,78,FALSE)</f>
        <v>0</v>
      </c>
      <c r="CL6" s="69">
        <f>VLOOKUP($A6,'302'!$AG$1:$HM$2,79,FALSE)</f>
        <v>0</v>
      </c>
      <c r="CM6" s="69">
        <f>VLOOKUP($A6,'302'!$AG$7:$HM$8,CM109,FALSE)</f>
        <v>0</v>
      </c>
      <c r="CN6" s="69">
        <f>VLOOKUP($A6,'302'!$AG$1:$HM$2,81,FALSE)</f>
        <v>0</v>
      </c>
      <c r="CO6" s="75">
        <f>VLOOKUP($A6,'302'!$AG$1:$HM$2,82,FALSE)</f>
        <v>0</v>
      </c>
      <c r="CP6" s="337"/>
      <c r="CQ6" s="74">
        <f>VLOOKUP($A6,'302'!$AG$1:$HM$2,83,FALSE)</f>
        <v>0</v>
      </c>
      <c r="CR6" s="69">
        <f>VLOOKUP($A6,'302'!$AG$1:$HM$2,84,FALSE)</f>
        <v>0</v>
      </c>
      <c r="CS6" s="69">
        <f>VLOOKUP($A6,'302'!$AG$1:$HM$2,85,FALSE)</f>
        <v>0</v>
      </c>
      <c r="CT6" s="69">
        <f>VLOOKUP($A6,'302'!$AG$1:$HM$2,86,FALSE)</f>
        <v>0</v>
      </c>
      <c r="CU6" s="69">
        <f>VLOOKUP($A6,'302'!$AG$7:$HM$8,CU109,FALSE)</f>
        <v>0</v>
      </c>
      <c r="CV6" s="69">
        <f>VLOOKUP($A6,'302'!$AG$1:$HM$2,88,FALSE)</f>
        <v>0</v>
      </c>
      <c r="CW6" s="75">
        <f>VLOOKUP($A6,'302'!$AG$1:$HM$2,89,FALSE)</f>
        <v>0</v>
      </c>
      <c r="CX6" s="337"/>
      <c r="CY6" s="74">
        <f>VLOOKUP($A6,'302'!$AG$1:$HM$2,90,FALSE)</f>
        <v>0</v>
      </c>
      <c r="CZ6" s="69">
        <f>VLOOKUP($A6,'302'!$AG$1:$HM$2,91,FALSE)</f>
        <v>0</v>
      </c>
      <c r="DA6" s="69">
        <f>VLOOKUP($A6,'302'!$AG$1:$HM$2,92,FALSE)</f>
        <v>0</v>
      </c>
      <c r="DB6" s="69">
        <f>VLOOKUP($A6,'302'!$AG$1:$HM$2,93,FALSE)</f>
        <v>0</v>
      </c>
      <c r="DC6" s="69">
        <f>VLOOKUP($A6,'302'!$AG$7:$HM$8,DC109,FALSE)</f>
        <v>0</v>
      </c>
      <c r="DD6" s="69">
        <f>VLOOKUP($A6,'302'!$AG$1:$HM$2,95,FALSE)</f>
        <v>0</v>
      </c>
      <c r="DE6" s="75">
        <f>VLOOKUP($A6,'302'!$AG$1:$HM$2,96,FALSE)</f>
        <v>0</v>
      </c>
      <c r="DF6" s="337"/>
      <c r="DG6" s="74">
        <f>VLOOKUP($A6,'302'!$AG$1:$HM$2,97,FALSE)</f>
        <v>0</v>
      </c>
      <c r="DH6" s="69">
        <f>VLOOKUP($A6,'302'!$AG$1:$HM$2,98,FALSE)</f>
        <v>0</v>
      </c>
      <c r="DI6" s="69">
        <f>VLOOKUP($A6,'302'!$AG$1:$HM$2,99,FALSE)</f>
        <v>0</v>
      </c>
      <c r="DJ6" s="69">
        <f>VLOOKUP($A6,'302'!$AG$1:$HM$2,100,FALSE)</f>
        <v>0</v>
      </c>
      <c r="DK6" s="69">
        <f>VLOOKUP($A6,'302'!$AG$7:$HM$8,DK109,FALSE)</f>
        <v>0</v>
      </c>
      <c r="DL6" s="69">
        <f>VLOOKUP($A6,'302'!$AG$1:$HM$2,102,FALSE)</f>
        <v>0</v>
      </c>
      <c r="DM6" s="75">
        <f>VLOOKUP($A6,'302'!$AG$1:$HM$2,103,FALSE)</f>
        <v>0</v>
      </c>
      <c r="DN6" s="337"/>
      <c r="DO6" s="74">
        <f>VLOOKUP($A6,'302'!$AG$1:$HM$2,104,FALSE)</f>
        <v>0</v>
      </c>
      <c r="DP6" s="69">
        <f>VLOOKUP($A6,'302'!$AG$1:$HM$2,105,FALSE)</f>
        <v>0</v>
      </c>
      <c r="DQ6" s="69">
        <f>VLOOKUP($A6,'302'!$AG$1:$HM$2,106,FALSE)</f>
        <v>0</v>
      </c>
      <c r="DR6" s="69">
        <f>VLOOKUP($A6,'302'!$AG$1:$HM$2,107,FALSE)</f>
        <v>0</v>
      </c>
      <c r="DS6" s="69">
        <f>VLOOKUP($A6,'302'!$AG$7:$HM$8,DS109,FALSE)</f>
        <v>0</v>
      </c>
      <c r="DT6" s="69">
        <f>VLOOKUP($A6,'302'!$AG$1:$HM$2,109,FALSE)</f>
        <v>0</v>
      </c>
      <c r="DU6" s="75">
        <f>VLOOKUP($A6,'302'!$AG$1:$HM$2,110,FALSE)</f>
        <v>0</v>
      </c>
      <c r="DV6" s="337"/>
      <c r="DW6" s="74">
        <f>VLOOKUP($A6,'302'!$AG$1:$HM$2,111,FALSE)</f>
        <v>0</v>
      </c>
      <c r="DX6" s="69">
        <f>VLOOKUP($A6,'302'!$AG$1:$HM$2,112,FALSE)</f>
        <v>0</v>
      </c>
      <c r="DY6" s="69">
        <f>VLOOKUP($A6,'302'!$AG$1:$HM$2,113,FALSE)</f>
        <v>0</v>
      </c>
      <c r="DZ6" s="69">
        <f>VLOOKUP($A6,'302'!$AG$1:$HM$2,114,FALSE)</f>
        <v>0</v>
      </c>
      <c r="EA6" s="69">
        <f>VLOOKUP($A6,'302'!$AG$7:$HM$8,EA109,FALSE)</f>
        <v>0</v>
      </c>
      <c r="EB6" s="69">
        <f>VLOOKUP($A6,'302'!$AG$1:$HM$2,116,FALSE)</f>
        <v>0</v>
      </c>
      <c r="EC6" s="75">
        <f>VLOOKUP($A6,'302'!$AG$1:$HM$2,117,FALSE)</f>
        <v>0</v>
      </c>
      <c r="ED6" s="337"/>
      <c r="EE6" s="74">
        <f>VLOOKUP($A6,'302'!$AG$1:$HM$2,118,FALSE)</f>
        <v>0</v>
      </c>
      <c r="EF6" s="69">
        <f>VLOOKUP($A6,'302'!$AG$1:$HM$2,119,FALSE)</f>
        <v>0</v>
      </c>
      <c r="EG6" s="69">
        <f>VLOOKUP($A6,'302'!$AG$1:$HM$2,120,FALSE)</f>
        <v>0</v>
      </c>
      <c r="EH6" s="69">
        <f>VLOOKUP($A6,'302'!$AG$1:$HM$2,121,FALSE)</f>
        <v>0</v>
      </c>
      <c r="EI6" s="69">
        <f>VLOOKUP($A6,'302'!$AG$7:$HM$8,EI109,FALSE)</f>
        <v>0</v>
      </c>
      <c r="EJ6" s="69">
        <f>VLOOKUP($A6,'302'!$AG$1:$HM$2,123,FALSE)</f>
        <v>0</v>
      </c>
      <c r="EK6" s="75">
        <f>VLOOKUP($A6,'302'!$AG$1:$HM$2,124,FALSE)</f>
        <v>0</v>
      </c>
      <c r="EL6" s="337"/>
      <c r="EM6" s="74">
        <f>VLOOKUP($A6,'302'!$AG$1:$HM$2,125,FALSE)</f>
        <v>0</v>
      </c>
      <c r="EN6" s="69">
        <f>VLOOKUP($A6,'302'!$AG$1:$HM$2,126,FALSE)</f>
        <v>0</v>
      </c>
      <c r="EO6" s="69">
        <f>VLOOKUP($A6,'302'!$AG$1:$HM$2,127,FALSE)</f>
        <v>0</v>
      </c>
      <c r="EP6" s="69">
        <f>VLOOKUP($A6,'302'!$AG$1:$HM$2,128,FALSE)</f>
        <v>0</v>
      </c>
      <c r="EQ6" s="69">
        <f>VLOOKUP($A6,'302'!$AG$7:$HM$8,EQ109,FALSE)</f>
        <v>0</v>
      </c>
      <c r="ER6" s="69">
        <f>VLOOKUP($A6,'302'!$AG$1:$HM$2,130,FALSE)</f>
        <v>0</v>
      </c>
      <c r="ES6" s="75">
        <f>VLOOKUP($A6,'302'!$AG$1:$HM$2,131,FALSE)</f>
        <v>0</v>
      </c>
      <c r="ET6" s="337"/>
      <c r="EU6" s="74">
        <f>VLOOKUP($A6,'302'!$AG$1:$HM$2,132,FALSE)</f>
        <v>0</v>
      </c>
      <c r="EV6" s="69">
        <f>VLOOKUP($A6,'302'!$AG$1:$HM$2,133,FALSE)</f>
        <v>0</v>
      </c>
      <c r="EW6" s="69">
        <f>VLOOKUP($A6,'302'!$AG$1:$HM$2,134,FALSE)</f>
        <v>0</v>
      </c>
      <c r="EX6" s="69">
        <f>VLOOKUP($A6,'302'!$AG$1:$HM$2,135,FALSE)</f>
        <v>0</v>
      </c>
      <c r="EY6" s="69">
        <f>VLOOKUP($A6,'302'!$AG$7:$HM$8,EY109,FALSE)</f>
        <v>0</v>
      </c>
      <c r="EZ6" s="69">
        <f>VLOOKUP($A6,'302'!$AG$1:$HM$2,137,FALSE)</f>
        <v>0</v>
      </c>
      <c r="FA6" s="75">
        <f>VLOOKUP($A6,'302'!$AG$1:$HM$2,138,FALSE)</f>
        <v>0</v>
      </c>
      <c r="FB6" s="337"/>
      <c r="FC6" s="74">
        <f>VLOOKUP($A6,'302'!$AG$1:$HM$2,139,FALSE)</f>
        <v>0</v>
      </c>
      <c r="FD6" s="69">
        <f>VLOOKUP($A6,'302'!$AG$1:$HM$2,140,FALSE)</f>
        <v>0</v>
      </c>
      <c r="FE6" s="69">
        <f>VLOOKUP($A6,'302'!$AG$1:$HM$2,141,FALSE)</f>
        <v>0</v>
      </c>
      <c r="FF6" s="69">
        <f>VLOOKUP($A6,'302'!$AG$1:$HM$2,142,FALSE)</f>
        <v>0</v>
      </c>
      <c r="FG6" s="69">
        <f>VLOOKUP($A6,'302'!$AG$7:$HM$8,FG109,FALSE)</f>
        <v>0</v>
      </c>
      <c r="FH6" s="69">
        <f>VLOOKUP($A6,'302'!$AG$1:$HM$2,144,FALSE)</f>
        <v>0</v>
      </c>
      <c r="FI6" s="75">
        <f>VLOOKUP($A6,'302'!$AG$1:$HM$2,145,FALSE)</f>
        <v>0</v>
      </c>
      <c r="FJ6" s="337"/>
      <c r="FK6" s="74">
        <f>VLOOKUP($A6,'302'!$AG$1:$HM$2,146,FALSE)</f>
        <v>0</v>
      </c>
      <c r="FL6" s="69">
        <f>VLOOKUP($A6,'302'!$AG$1:$HM$2,147,FALSE)</f>
        <v>0</v>
      </c>
      <c r="FM6" s="69">
        <f>VLOOKUP($A6,'302'!$AG$1:$HM$2,148,FALSE)</f>
        <v>0</v>
      </c>
      <c r="FN6" s="69">
        <f>VLOOKUP($A6,'302'!$AG$1:$HM$2,149,FALSE)</f>
        <v>0</v>
      </c>
      <c r="FO6" s="69">
        <f>VLOOKUP($A6,'302'!$AG$7:$HM$8,FO109,FALSE)</f>
        <v>0</v>
      </c>
      <c r="FP6" s="69">
        <f>VLOOKUP($A6,'302'!$AG$1:$HM$2,151,FALSE)</f>
        <v>0</v>
      </c>
      <c r="FQ6" s="75">
        <f>VLOOKUP($A6,'302'!$AG$1:$HM$2,152,FALSE)</f>
        <v>0</v>
      </c>
      <c r="FR6" s="337"/>
      <c r="FS6" s="74">
        <f>VLOOKUP($A6,'302'!$AG$1:$HM$2,153,FALSE)</f>
        <v>0</v>
      </c>
      <c r="FT6" s="69">
        <f>VLOOKUP($A6,'302'!$AG$1:$HM$2,154,FALSE)</f>
        <v>0</v>
      </c>
      <c r="FU6" s="69">
        <f>VLOOKUP($A6,'302'!$AG$1:$HM$2,155,FALSE)</f>
        <v>0</v>
      </c>
      <c r="FV6" s="69">
        <f>VLOOKUP($A6,'302'!$AG$1:$HM$2,156,FALSE)</f>
        <v>0</v>
      </c>
      <c r="FW6" s="69">
        <f>VLOOKUP($A6,'302'!$AG$7:$HM$8,FW109,FALSE)</f>
        <v>0</v>
      </c>
      <c r="FX6" s="69">
        <f>VLOOKUP($A6,'302'!$AG$1:$HM$2,158,FALSE)</f>
        <v>0</v>
      </c>
      <c r="FY6" s="75">
        <f>VLOOKUP($A6,'302'!$AG$1:$HM$2,159,FALSE)</f>
        <v>0</v>
      </c>
      <c r="FZ6" s="337"/>
      <c r="GA6" s="74">
        <f>VLOOKUP($A6,'302'!$AG$1:$HM$2,160,FALSE)</f>
        <v>0</v>
      </c>
      <c r="GB6" s="69">
        <f>VLOOKUP($A6,'302'!$AG$1:$HM$2,161,FALSE)</f>
        <v>0</v>
      </c>
      <c r="GC6" s="69">
        <f>VLOOKUP($A6,'302'!$AG$1:$HM$2,162,FALSE)</f>
        <v>0</v>
      </c>
      <c r="GD6" s="69">
        <f>VLOOKUP($A6,'302'!$AG$1:$HM$2,163,FALSE)</f>
        <v>0</v>
      </c>
      <c r="GE6" s="69">
        <f>VLOOKUP($A6,'302'!$AG$7:$HM$8,GE109,FALSE)</f>
        <v>0</v>
      </c>
      <c r="GF6" s="69">
        <f>VLOOKUP($A6,'302'!$AG$1:$HM$2,165,FALSE)</f>
        <v>0</v>
      </c>
      <c r="GG6" s="75">
        <f>VLOOKUP($A6,'302'!$AG$1:$HM$2,166,FALSE)</f>
        <v>0</v>
      </c>
      <c r="GH6" s="337"/>
      <c r="GI6" s="74">
        <f>VLOOKUP($A6,'302'!$AG$1:$HM$2,167,FALSE)</f>
        <v>0</v>
      </c>
      <c r="GJ6" s="69">
        <f>VLOOKUP($A6,'302'!$AG$1:$HM$2,168,FALSE)</f>
        <v>0</v>
      </c>
      <c r="GK6" s="69">
        <f>VLOOKUP($A6,'302'!$AG$1:$HM$2,169,FALSE)</f>
        <v>0</v>
      </c>
      <c r="GL6" s="69">
        <f>VLOOKUP($A6,'302'!$AG$1:$HM$2,170,FALSE)</f>
        <v>0</v>
      </c>
      <c r="GM6" s="69">
        <f>VLOOKUP($A6,'302'!$AG$7:$HM$8,GM109,FALSE)</f>
        <v>0</v>
      </c>
      <c r="GN6" s="69">
        <f>VLOOKUP($A6,'302'!$AG$1:$HM$2,172,FALSE)</f>
        <v>0</v>
      </c>
      <c r="GO6" s="75">
        <f>VLOOKUP($A6,'302'!$AG$1:$HM$2,173,FALSE)</f>
        <v>0</v>
      </c>
      <c r="GP6" s="337"/>
      <c r="GQ6" s="74">
        <f>VLOOKUP($A6,'302'!$AG$1:$HM$2,174,FALSE)</f>
        <v>0</v>
      </c>
      <c r="GR6" s="69">
        <f>VLOOKUP($A6,'302'!$AG$1:$HM$2,175,FALSE)</f>
        <v>0</v>
      </c>
      <c r="GS6" s="69">
        <f>VLOOKUP($A6,'302'!$AG$1:$HM$2,176,FALSE)</f>
        <v>0</v>
      </c>
      <c r="GT6" s="69">
        <f>VLOOKUP($A6,'302'!$AG$1:$HM$2,177,FALSE)</f>
        <v>0</v>
      </c>
      <c r="GU6" s="69">
        <f>VLOOKUP($A6,'302'!$AG$7:$HM$8,GU109,FALSE)</f>
        <v>0</v>
      </c>
      <c r="GV6" s="69">
        <f>VLOOKUP($A6,'302'!$AG$1:$HM$2,179,FALSE)</f>
        <v>0</v>
      </c>
      <c r="GW6" s="75">
        <f>VLOOKUP($A6,'302'!$AG$1:$HM$2,180,FALSE)</f>
        <v>0</v>
      </c>
      <c r="GX6" s="337"/>
      <c r="GY6" s="74">
        <f>VLOOKUP($A6,'302'!$AG$1:$HM$2,181,FALSE)</f>
        <v>0</v>
      </c>
      <c r="GZ6" s="69">
        <f>VLOOKUP($A6,'302'!$AG$1:$HM$2,182,FALSE)</f>
        <v>0</v>
      </c>
      <c r="HA6" s="69">
        <f>VLOOKUP($A6,'302'!$AG$1:$HM$2,183,FALSE)</f>
        <v>0</v>
      </c>
      <c r="HB6" s="69">
        <f>VLOOKUP($A6,'302'!$AG$1:$HM$2,184,FALSE)</f>
        <v>0</v>
      </c>
      <c r="HC6" s="69">
        <f>VLOOKUP($A6,'302'!$AG$7:$HM$8,HC109,FALSE)</f>
        <v>0</v>
      </c>
      <c r="HD6" s="69">
        <f>VLOOKUP($A6,'302'!$AG$1:$HM$2,186,FALSE)</f>
        <v>0</v>
      </c>
      <c r="HE6" s="124">
        <f>VLOOKUP($A6,'302'!$AG$1:$HM$2,187,FALSE)</f>
        <v>0</v>
      </c>
      <c r="HF6" s="24"/>
      <c r="HG6" s="24"/>
      <c r="HH6" s="202"/>
      <c r="HI6" s="202"/>
      <c r="HJ6" s="202"/>
      <c r="HK6" s="202"/>
      <c r="HL6" s="202"/>
    </row>
    <row r="7" spans="1:220" x14ac:dyDescent="0.25">
      <c r="A7" s="290">
        <f t="shared" ref="A7:A70" si="0">A6+1</f>
        <v>203</v>
      </c>
      <c r="B7" s="291">
        <f>VLOOKUP($A7,'303'!$AG$1:$HM$2,2,FALSE)</f>
        <v>0</v>
      </c>
      <c r="C7" s="290">
        <f>VLOOKUP($A7,'303'!$AG$1:$HM$2,3,FALSE)</f>
        <v>0</v>
      </c>
      <c r="D7" s="290">
        <f>VLOOKUP($A7,'303'!$AG$1:$HM$2,4,FALSE)</f>
        <v>0</v>
      </c>
      <c r="E7" s="292">
        <f>VLOOKUP($A7,'303'!$AG$1:$HM$2,5,FALSE)</f>
        <v>6859</v>
      </c>
      <c r="F7" s="337"/>
      <c r="G7" s="73">
        <f>VLOOKUP($A7,'303'!$AG$1:$HM$2,6,FALSE)</f>
        <v>0</v>
      </c>
      <c r="H7" s="24">
        <f>VLOOKUP($A7,'303'!$AG$1:$HM$2,7,FALSE)</f>
        <v>0</v>
      </c>
      <c r="I7" s="24">
        <f>VLOOKUP($A7,'303'!$AG$1:$HM$2,8,FALSE)</f>
        <v>0</v>
      </c>
      <c r="J7" s="24">
        <f>VLOOKUP($A7,'303'!$AG$1:$HM$2,9,FALSE)</f>
        <v>0</v>
      </c>
      <c r="K7" s="69">
        <f>VLOOKUP($A7,'303'!$AG$7:$HM$8,K109,FALSE)</f>
        <v>0</v>
      </c>
      <c r="L7" s="24">
        <f>VLOOKUP($A7,'303'!$AG$1:$HM$2,11,FALSE)</f>
        <v>0</v>
      </c>
      <c r="M7" s="137">
        <f>VLOOKUP($A7,'303'!$AG$1:$HM$2,12,FALSE)</f>
        <v>0</v>
      </c>
      <c r="N7" s="337"/>
      <c r="O7" s="74">
        <f>VLOOKUP($A7,'303'!$AG$1:$HM$2,13,FALSE)</f>
        <v>0</v>
      </c>
      <c r="P7" s="69">
        <f>VLOOKUP($A7,'303'!$AG$1:$HM$2,14,FALSE)</f>
        <v>0</v>
      </c>
      <c r="Q7" s="69">
        <f>VLOOKUP($A7,'303'!$AG$1:$HM$2,15,FALSE)</f>
        <v>0</v>
      </c>
      <c r="R7" s="69">
        <f>VLOOKUP($A7,'303'!$AG$1:$HM$2,16,FALSE)</f>
        <v>0</v>
      </c>
      <c r="S7" s="69">
        <f>VLOOKUP($A7,'303'!$AG$7:$HM$8,S109,FALSE)</f>
        <v>0</v>
      </c>
      <c r="T7" s="69">
        <f>VLOOKUP($A7,'303'!$AG$1:$HM$2,18,FALSE)</f>
        <v>0</v>
      </c>
      <c r="U7" s="75">
        <f>VLOOKUP($A7,'303'!$AG$1:$HM$2,19,FALSE)</f>
        <v>0</v>
      </c>
      <c r="V7" s="337"/>
      <c r="W7" s="74">
        <f>VLOOKUP($A7,'303'!$AG$1:$HM$2,20,FALSE)</f>
        <v>0</v>
      </c>
      <c r="X7" s="69">
        <f>VLOOKUP($A7,'303'!$AG$1:$HM$2,21,FALSE)</f>
        <v>0</v>
      </c>
      <c r="Y7" s="69">
        <f>VLOOKUP($A7,'303'!$AG$1:$HM$2,22,FALSE)</f>
        <v>0</v>
      </c>
      <c r="Z7" s="69">
        <f>VLOOKUP($A7,'303'!$AG$1:$HM$2,23,FALSE)</f>
        <v>0</v>
      </c>
      <c r="AA7" s="69">
        <f>VLOOKUP($A7,'303'!$AG$7:$HM$8,AA109,FALSE)</f>
        <v>0</v>
      </c>
      <c r="AB7" s="69">
        <f>VLOOKUP($A7,'303'!$AG$1:$HM$2,25,FALSE)</f>
        <v>0</v>
      </c>
      <c r="AC7" s="75">
        <f>VLOOKUP($A7,'303'!$AG$1:$HM$2,26,FALSE)</f>
        <v>0</v>
      </c>
      <c r="AD7" s="337"/>
      <c r="AE7" s="74">
        <f>VLOOKUP($A7,'303'!$AG$1:$HM$2,27,FALSE)</f>
        <v>0</v>
      </c>
      <c r="AF7" s="69">
        <f>VLOOKUP($A7,'303'!$AG$1:$HM$2,28,FALSE)</f>
        <v>0</v>
      </c>
      <c r="AG7" s="69">
        <f>VLOOKUP($A7,'303'!$AG$1:$HM$2,29,FALSE)</f>
        <v>0</v>
      </c>
      <c r="AH7" s="69">
        <f>VLOOKUP($A7,'303'!$AG$1:$HM$2,30,FALSE)</f>
        <v>0</v>
      </c>
      <c r="AI7" s="69">
        <f>VLOOKUP($A7,'303'!$AG$7:$HM$8,AI109,FALSE)</f>
        <v>0</v>
      </c>
      <c r="AJ7" s="69">
        <f>VLOOKUP($A7,'303'!$AG$1:$HM$2,32,FALSE)</f>
        <v>0</v>
      </c>
      <c r="AK7" s="75">
        <f>VLOOKUP($A7,'303'!$AG$1:$HM$2,33,FALSE)</f>
        <v>0</v>
      </c>
      <c r="AL7" s="337"/>
      <c r="AM7" s="74">
        <f>VLOOKUP($A7,'303'!$AG$1:$HM$2,34,FALSE)</f>
        <v>0</v>
      </c>
      <c r="AN7" s="69">
        <f>VLOOKUP($A7,'303'!$AG$1:$HM$2,35,FALSE)</f>
        <v>0</v>
      </c>
      <c r="AO7" s="69">
        <f>VLOOKUP($A7,'303'!$AG$1:$HM$2,36,FALSE)</f>
        <v>0</v>
      </c>
      <c r="AP7" s="69">
        <f>VLOOKUP($A7,'303'!$AG$1:$HM$2,37,FALSE)</f>
        <v>0</v>
      </c>
      <c r="AQ7" s="69">
        <f>VLOOKUP($A7,'303'!$AG$7:$HM$8,AQ109,FALSE)</f>
        <v>0</v>
      </c>
      <c r="AR7" s="69">
        <f>VLOOKUP($A7,'303'!$AG$1:$HM$2,39,FALSE)</f>
        <v>0</v>
      </c>
      <c r="AS7" s="75">
        <f>VLOOKUP($A7,'303'!$AG$1:$HM$2,40,FALSE)</f>
        <v>0</v>
      </c>
      <c r="AT7" s="337"/>
      <c r="AU7" s="74">
        <f>VLOOKUP($A7,'303'!$AG$1:$HM$2,41,FALSE)</f>
        <v>0</v>
      </c>
      <c r="AV7" s="69">
        <f>VLOOKUP($A7,'303'!$AG$1:$HM$2,42,FALSE)</f>
        <v>0</v>
      </c>
      <c r="AW7" s="69">
        <f>VLOOKUP($A7,'303'!$AG$1:$HM$2,43,FALSE)</f>
        <v>0</v>
      </c>
      <c r="AX7" s="69">
        <f>VLOOKUP($A7,'303'!$AG$1:$HM$2,44,FALSE)</f>
        <v>0</v>
      </c>
      <c r="AY7" s="69">
        <f>VLOOKUP($A7,'303'!$AG$7:$HM$8,AY109,FALSE)</f>
        <v>0</v>
      </c>
      <c r="AZ7" s="69">
        <f>VLOOKUP($A7,'303'!$AG$1:$HM$2,46,FALSE)</f>
        <v>0</v>
      </c>
      <c r="BA7" s="75">
        <f>VLOOKUP($A7,'303'!$AG$1:$HM$2,47,FALSE)</f>
        <v>0</v>
      </c>
      <c r="BB7" s="337"/>
      <c r="BC7" s="74">
        <f>VLOOKUP($A7,'303'!$AG$1:$HM$2,48,FALSE)</f>
        <v>0</v>
      </c>
      <c r="BD7" s="69">
        <f>VLOOKUP($A7,'303'!$AG$1:$HM$2,49,FALSE)</f>
        <v>0</v>
      </c>
      <c r="BE7" s="69">
        <f>VLOOKUP($A7,'303'!$AG$1:$HM$2,50,FALSE)</f>
        <v>0</v>
      </c>
      <c r="BF7" s="69">
        <f>VLOOKUP($A7,'303'!$AG$1:$HM$2,51,FALSE)</f>
        <v>0</v>
      </c>
      <c r="BG7" s="69">
        <f>VLOOKUP($A7,'303'!$AG$7:$HM$8,BG109,FALSE)</f>
        <v>0</v>
      </c>
      <c r="BH7" s="69">
        <f>VLOOKUP($A7,'303'!$AG$1:$HM$2,53,FALSE)</f>
        <v>0</v>
      </c>
      <c r="BI7" s="75">
        <f>VLOOKUP($A7,'303'!$AG$1:$HM$2,54,FALSE)</f>
        <v>0</v>
      </c>
      <c r="BJ7" s="337"/>
      <c r="BK7" s="74">
        <f>VLOOKUP($A7,'303'!$AG$1:$HM$2,55,FALSE)</f>
        <v>0</v>
      </c>
      <c r="BL7" s="69">
        <f>VLOOKUP($A7,'303'!$AG$1:$HM$2,56,FALSE)</f>
        <v>0</v>
      </c>
      <c r="BM7" s="69">
        <f>VLOOKUP($A7,'303'!$AG$1:$HM$2,57,FALSE)</f>
        <v>0</v>
      </c>
      <c r="BN7" s="69">
        <f>VLOOKUP($A7,'303'!$AG$1:$HM$2,58,FALSE)</f>
        <v>0</v>
      </c>
      <c r="BO7" s="69">
        <f>VLOOKUP($A7,'303'!$AG$7:$HM$8,BO109,FALSE)</f>
        <v>0</v>
      </c>
      <c r="BP7" s="69">
        <f>VLOOKUP($A7,'303'!$AG$1:$HM$2,60,FALSE)</f>
        <v>0</v>
      </c>
      <c r="BQ7" s="75">
        <f>VLOOKUP($A7,'303'!$AG$1:$HM$2,61,FALSE)</f>
        <v>0</v>
      </c>
      <c r="BR7" s="337"/>
      <c r="BS7" s="74">
        <f>VLOOKUP($A7,'303'!$AG$1:$HM$2,62,FALSE)</f>
        <v>0</v>
      </c>
      <c r="BT7" s="69">
        <f>VLOOKUP($A7,'303'!$AG$1:$HM$2,63,FALSE)</f>
        <v>0</v>
      </c>
      <c r="BU7" s="69">
        <f>VLOOKUP($A7,'303'!$AG$1:$HM$2,64,FALSE)</f>
        <v>0</v>
      </c>
      <c r="BV7" s="69">
        <f>VLOOKUP($A7,'303'!$AG$1:$HM$2,65,FALSE)</f>
        <v>0</v>
      </c>
      <c r="BW7" s="69">
        <f>VLOOKUP($A7,'303'!$AG$7:$HM$8,BW109,FALSE)</f>
        <v>0</v>
      </c>
      <c r="BX7" s="69">
        <f>VLOOKUP($A7,'303'!$AG$1:$HM$2,67,FALSE)</f>
        <v>0</v>
      </c>
      <c r="BY7" s="75">
        <f>VLOOKUP($A7,'303'!$AG$1:$HM$2,68,FALSE)</f>
        <v>0</v>
      </c>
      <c r="BZ7" s="337"/>
      <c r="CA7" s="74">
        <f>VLOOKUP($A7,'303'!$AG$1:$HM$2,69,FALSE)</f>
        <v>0</v>
      </c>
      <c r="CB7" s="69">
        <f>VLOOKUP($A7,'303'!$AG$1:$HM$2,70,FALSE)</f>
        <v>0</v>
      </c>
      <c r="CC7" s="69">
        <f>VLOOKUP($A7,'303'!$AG$1:$HM$2,71,FALSE)</f>
        <v>0</v>
      </c>
      <c r="CD7" s="69">
        <f>VLOOKUP($A7,'303'!$AG$1:$HM$2,72,FALSE)</f>
        <v>0</v>
      </c>
      <c r="CE7" s="69">
        <f>VLOOKUP($A7,'303'!$AG$7:$HM$8,CE109,FALSE)</f>
        <v>0</v>
      </c>
      <c r="CF7" s="69">
        <f>VLOOKUP($A7,'303'!$AG$1:$HM$2,74,FALSE)</f>
        <v>0</v>
      </c>
      <c r="CG7" s="75">
        <f>VLOOKUP($A7,'303'!$AG$1:$HM$2,75,FALSE)</f>
        <v>0</v>
      </c>
      <c r="CH7" s="337"/>
      <c r="CI7" s="74">
        <f>VLOOKUP($A7,'303'!$AG$1:$HM$2,76,FALSE)</f>
        <v>0</v>
      </c>
      <c r="CJ7" s="69">
        <f>VLOOKUP($A7,'303'!$AG$1:$HM$2,77,FALSE)</f>
        <v>0</v>
      </c>
      <c r="CK7" s="69">
        <f>VLOOKUP($A7,'303'!$AG$1:$HM$2,78,FALSE)</f>
        <v>0</v>
      </c>
      <c r="CL7" s="69">
        <f>VLOOKUP($A7,'303'!$AG$1:$HM$2,79,FALSE)</f>
        <v>0</v>
      </c>
      <c r="CM7" s="69">
        <f>VLOOKUP($A7,'303'!$AG$7:$HM$8,CM109,FALSE)</f>
        <v>0</v>
      </c>
      <c r="CN7" s="69">
        <f>VLOOKUP($A7,'303'!$AG$1:$HM$2,81,FALSE)</f>
        <v>0</v>
      </c>
      <c r="CO7" s="75">
        <f>VLOOKUP($A7,'303'!$AG$1:$HM$2,82,FALSE)</f>
        <v>0</v>
      </c>
      <c r="CP7" s="337"/>
      <c r="CQ7" s="74">
        <f>VLOOKUP($A7,'303'!$AG$1:$HM$2,83,FALSE)</f>
        <v>0</v>
      </c>
      <c r="CR7" s="69">
        <f>VLOOKUP($A7,'303'!$AG$1:$HM$2,84,FALSE)</f>
        <v>0</v>
      </c>
      <c r="CS7" s="69">
        <f>VLOOKUP($A7,'303'!$AG$1:$HM$2,85,FALSE)</f>
        <v>0</v>
      </c>
      <c r="CT7" s="69">
        <f>VLOOKUP($A7,'303'!$AG$1:$HM$2,86,FALSE)</f>
        <v>0</v>
      </c>
      <c r="CU7" s="69">
        <f>VLOOKUP($A7,'303'!$AG$7:$HM$8,CU109,FALSE)</f>
        <v>0</v>
      </c>
      <c r="CV7" s="69">
        <f>VLOOKUP($A7,'303'!$AG$1:$HM$2,88,FALSE)</f>
        <v>0</v>
      </c>
      <c r="CW7" s="75">
        <f>VLOOKUP($A7,'303'!$AG$1:$HM$2,89,FALSE)</f>
        <v>0</v>
      </c>
      <c r="CX7" s="337"/>
      <c r="CY7" s="74">
        <f>VLOOKUP($A7,'303'!$AG$1:$HM$2,90,FALSE)</f>
        <v>0</v>
      </c>
      <c r="CZ7" s="69">
        <f>VLOOKUP($A7,'303'!$AG$1:$HM$2,91,FALSE)</f>
        <v>0</v>
      </c>
      <c r="DA7" s="69">
        <f>VLOOKUP($A7,'303'!$AG$1:$HM$2,92,FALSE)</f>
        <v>0</v>
      </c>
      <c r="DB7" s="69">
        <f>VLOOKUP($A7,'303'!$AG$1:$HM$2,93,FALSE)</f>
        <v>0</v>
      </c>
      <c r="DC7" s="69">
        <f>VLOOKUP($A7,'303'!$AG$7:$HM$8,DC109,FALSE)</f>
        <v>0</v>
      </c>
      <c r="DD7" s="69">
        <f>VLOOKUP($A7,'303'!$AG$1:$HM$2,95,FALSE)</f>
        <v>0</v>
      </c>
      <c r="DE7" s="75">
        <f>VLOOKUP($A7,'303'!$AG$1:$HM$2,96,FALSE)</f>
        <v>0</v>
      </c>
      <c r="DF7" s="337"/>
      <c r="DG7" s="74">
        <f>VLOOKUP($A7,'303'!$AG$1:$HM$2,97,FALSE)</f>
        <v>0</v>
      </c>
      <c r="DH7" s="69">
        <f>VLOOKUP($A7,'303'!$AG$1:$HM$2,98,FALSE)</f>
        <v>0</v>
      </c>
      <c r="DI7" s="69">
        <f>VLOOKUP($A7,'303'!$AG$1:$HM$2,99,FALSE)</f>
        <v>0</v>
      </c>
      <c r="DJ7" s="69">
        <f>VLOOKUP($A7,'303'!$AG$1:$HM$2,100,FALSE)</f>
        <v>0</v>
      </c>
      <c r="DK7" s="69">
        <f>VLOOKUP($A7,'303'!$AG$7:$HM$8,DK109,FALSE)</f>
        <v>0</v>
      </c>
      <c r="DL7" s="69">
        <f>VLOOKUP($A7,'303'!$AG$1:$HM$2,102,FALSE)</f>
        <v>0</v>
      </c>
      <c r="DM7" s="75">
        <f>VLOOKUP($A7,'303'!$AG$1:$HM$2,103,FALSE)</f>
        <v>0</v>
      </c>
      <c r="DN7" s="337"/>
      <c r="DO7" s="74">
        <f>VLOOKUP($A7,'303'!$AG$1:$HM$2,104,FALSE)</f>
        <v>0</v>
      </c>
      <c r="DP7" s="69">
        <f>VLOOKUP($A7,'303'!$AG$1:$HM$2,105,FALSE)</f>
        <v>0</v>
      </c>
      <c r="DQ7" s="69">
        <f>VLOOKUP($A7,'303'!$AG$1:$HM$2,106,FALSE)</f>
        <v>0</v>
      </c>
      <c r="DR7" s="69">
        <f>VLOOKUP($A7,'303'!$AG$1:$HM$2,107,FALSE)</f>
        <v>0</v>
      </c>
      <c r="DS7" s="69">
        <f>VLOOKUP($A7,'303'!$AG$7:$HM$8,DS109,FALSE)</f>
        <v>0</v>
      </c>
      <c r="DT7" s="69">
        <f>VLOOKUP($A7,'303'!$AG$1:$HM$2,109,FALSE)</f>
        <v>0</v>
      </c>
      <c r="DU7" s="75">
        <f>VLOOKUP($A7,'303'!$AG$1:$HM$2,110,FALSE)</f>
        <v>0</v>
      </c>
      <c r="DV7" s="337"/>
      <c r="DW7" s="74">
        <f>VLOOKUP($A7,'303'!$AG$1:$HM$2,111,FALSE)</f>
        <v>0</v>
      </c>
      <c r="DX7" s="69">
        <f>VLOOKUP($A7,'303'!$AG$1:$HM$2,112,FALSE)</f>
        <v>0</v>
      </c>
      <c r="DY7" s="69">
        <f>VLOOKUP($A7,'303'!$AG$1:$HM$2,113,FALSE)</f>
        <v>0</v>
      </c>
      <c r="DZ7" s="69">
        <f>VLOOKUP($A7,'303'!$AG$1:$HM$2,114,FALSE)</f>
        <v>0</v>
      </c>
      <c r="EA7" s="69">
        <f>VLOOKUP($A7,'303'!$AG$7:$HM$8,EA109,FALSE)</f>
        <v>0</v>
      </c>
      <c r="EB7" s="69">
        <f>VLOOKUP($A7,'303'!$AG$1:$HM$2,116,FALSE)</f>
        <v>0</v>
      </c>
      <c r="EC7" s="75">
        <f>VLOOKUP($A7,'303'!$AG$1:$HM$2,117,FALSE)</f>
        <v>0</v>
      </c>
      <c r="ED7" s="337"/>
      <c r="EE7" s="74">
        <f>VLOOKUP($A7,'303'!$AG$1:$HM$2,118,FALSE)</f>
        <v>0</v>
      </c>
      <c r="EF7" s="69">
        <f>VLOOKUP($A7,'303'!$AG$1:$HM$2,119,FALSE)</f>
        <v>0</v>
      </c>
      <c r="EG7" s="69">
        <f>VLOOKUP($A7,'303'!$AG$1:$HM$2,120,FALSE)</f>
        <v>0</v>
      </c>
      <c r="EH7" s="69">
        <f>VLOOKUP($A7,'303'!$AG$1:$HM$2,121,FALSE)</f>
        <v>0</v>
      </c>
      <c r="EI7" s="69">
        <f>VLOOKUP($A7,'303'!$AG$7:$HM$8,EI109,FALSE)</f>
        <v>0</v>
      </c>
      <c r="EJ7" s="69">
        <f>VLOOKUP($A7,'303'!$AG$1:$HM$2,123,FALSE)</f>
        <v>0</v>
      </c>
      <c r="EK7" s="75">
        <f>VLOOKUP($A7,'303'!$AG$1:$HM$2,124,FALSE)</f>
        <v>0</v>
      </c>
      <c r="EL7" s="337"/>
      <c r="EM7" s="74">
        <f>VLOOKUP($A7,'303'!$AG$1:$HM$2,125,FALSE)</f>
        <v>0</v>
      </c>
      <c r="EN7" s="69">
        <f>VLOOKUP($A7,'303'!$AG$1:$HM$2,126,FALSE)</f>
        <v>0</v>
      </c>
      <c r="EO7" s="69">
        <f>VLOOKUP($A7,'303'!$AG$1:$HM$2,127,FALSE)</f>
        <v>0</v>
      </c>
      <c r="EP7" s="69">
        <f>VLOOKUP($A7,'303'!$AG$1:$HM$2,128,FALSE)</f>
        <v>0</v>
      </c>
      <c r="EQ7" s="69">
        <f>VLOOKUP($A7,'303'!$AG$7:$HM$8,EQ109,FALSE)</f>
        <v>0</v>
      </c>
      <c r="ER7" s="69">
        <f>VLOOKUP($A7,'303'!$AG$1:$HM$2,130,FALSE)</f>
        <v>0</v>
      </c>
      <c r="ES7" s="75">
        <f>VLOOKUP($A7,'303'!$AG$1:$HM$2,131,FALSE)</f>
        <v>0</v>
      </c>
      <c r="ET7" s="337"/>
      <c r="EU7" s="74">
        <f>VLOOKUP($A7,'303'!$AG$1:$HM$2,132,FALSE)</f>
        <v>0</v>
      </c>
      <c r="EV7" s="69">
        <f>VLOOKUP($A7,'303'!$AG$1:$HM$2,133,FALSE)</f>
        <v>0</v>
      </c>
      <c r="EW7" s="69">
        <f>VLOOKUP($A7,'303'!$AG$1:$HM$2,134,FALSE)</f>
        <v>0</v>
      </c>
      <c r="EX7" s="69">
        <f>VLOOKUP($A7,'303'!$AG$1:$HM$2,135,FALSE)</f>
        <v>0</v>
      </c>
      <c r="EY7" s="69">
        <f>VLOOKUP($A7,'303'!$AG$7:$HM$8,EY109,FALSE)</f>
        <v>0</v>
      </c>
      <c r="EZ7" s="69">
        <f>VLOOKUP($A7,'303'!$AG$1:$HM$2,137,FALSE)</f>
        <v>0</v>
      </c>
      <c r="FA7" s="75">
        <f>VLOOKUP($A7,'303'!$AG$1:$HM$2,138,FALSE)</f>
        <v>0</v>
      </c>
      <c r="FB7" s="337"/>
      <c r="FC7" s="74">
        <f>VLOOKUP($A7,'303'!$AG$1:$HM$2,139,FALSE)</f>
        <v>0</v>
      </c>
      <c r="FD7" s="69">
        <f>VLOOKUP($A7,'303'!$AG$1:$HM$2,140,FALSE)</f>
        <v>0</v>
      </c>
      <c r="FE7" s="69">
        <f>VLOOKUP($A7,'303'!$AG$1:$HM$2,141,FALSE)</f>
        <v>0</v>
      </c>
      <c r="FF7" s="69">
        <f>VLOOKUP($A7,'303'!$AG$1:$HM$2,142,FALSE)</f>
        <v>0</v>
      </c>
      <c r="FG7" s="69">
        <f>VLOOKUP($A7,'303'!$AG$7:$HM$8,FG109,FALSE)</f>
        <v>0</v>
      </c>
      <c r="FH7" s="69">
        <f>VLOOKUP($A7,'303'!$AG$1:$HM$2,144,FALSE)</f>
        <v>0</v>
      </c>
      <c r="FI7" s="75">
        <f>VLOOKUP($A7,'303'!$AG$1:$HM$2,145,FALSE)</f>
        <v>0</v>
      </c>
      <c r="FJ7" s="337"/>
      <c r="FK7" s="74">
        <f>VLOOKUP($A7,'303'!$AG$1:$HM$2,146,FALSE)</f>
        <v>0</v>
      </c>
      <c r="FL7" s="69">
        <f>VLOOKUP($A7,'303'!$AG$1:$HM$2,147,FALSE)</f>
        <v>0</v>
      </c>
      <c r="FM7" s="69">
        <f>VLOOKUP($A7,'303'!$AG$1:$HM$2,148,FALSE)</f>
        <v>0</v>
      </c>
      <c r="FN7" s="69">
        <f>VLOOKUP($A7,'303'!$AG$1:$HM$2,149,FALSE)</f>
        <v>0</v>
      </c>
      <c r="FO7" s="69">
        <f>VLOOKUP($A7,'303'!$AG$7:$HM$8,FO109,FALSE)</f>
        <v>0</v>
      </c>
      <c r="FP7" s="69">
        <f>VLOOKUP($A7,'303'!$AG$1:$HM$2,151,FALSE)</f>
        <v>0</v>
      </c>
      <c r="FQ7" s="75">
        <f>VLOOKUP($A7,'303'!$AG$1:$HM$2,152,FALSE)</f>
        <v>0</v>
      </c>
      <c r="FR7" s="337"/>
      <c r="FS7" s="74">
        <f>VLOOKUP($A7,'303'!$AG$1:$HM$2,153,FALSE)</f>
        <v>0</v>
      </c>
      <c r="FT7" s="69">
        <f>VLOOKUP($A7,'303'!$AG$1:$HM$2,154,FALSE)</f>
        <v>0</v>
      </c>
      <c r="FU7" s="69">
        <f>VLOOKUP($A7,'303'!$AG$1:$HM$2,155,FALSE)</f>
        <v>0</v>
      </c>
      <c r="FV7" s="69">
        <f>VLOOKUP($A7,'303'!$AG$1:$HM$2,156,FALSE)</f>
        <v>0</v>
      </c>
      <c r="FW7" s="69">
        <f>VLOOKUP($A7,'303'!$AG$7:$HM$8,FW109,FALSE)</f>
        <v>0</v>
      </c>
      <c r="FX7" s="69">
        <f>VLOOKUP($A7,'303'!$AG$1:$HM$2,158,FALSE)</f>
        <v>0</v>
      </c>
      <c r="FY7" s="75">
        <f>VLOOKUP($A7,'303'!$AG$1:$HM$2,159,FALSE)</f>
        <v>0</v>
      </c>
      <c r="FZ7" s="337"/>
      <c r="GA7" s="74">
        <f>VLOOKUP($A7,'303'!$AG$1:$HM$2,160,FALSE)</f>
        <v>0</v>
      </c>
      <c r="GB7" s="69">
        <f>VLOOKUP($A7,'303'!$AG$1:$HM$2,161,FALSE)</f>
        <v>0</v>
      </c>
      <c r="GC7" s="69">
        <f>VLOOKUP($A7,'303'!$AG$1:$HM$2,162,FALSE)</f>
        <v>0</v>
      </c>
      <c r="GD7" s="69">
        <f>VLOOKUP($A7,'303'!$AG$1:$HM$2,163,FALSE)</f>
        <v>0</v>
      </c>
      <c r="GE7" s="69">
        <f>VLOOKUP($A7,'303'!$AG$7:$HM$8,GE109,FALSE)</f>
        <v>0</v>
      </c>
      <c r="GF7" s="69">
        <f>VLOOKUP($A7,'303'!$AG$1:$HM$2,165,FALSE)</f>
        <v>0</v>
      </c>
      <c r="GG7" s="75">
        <f>VLOOKUP($A7,'303'!$AG$1:$HM$2,166,FALSE)</f>
        <v>0</v>
      </c>
      <c r="GH7" s="337"/>
      <c r="GI7" s="74">
        <f>VLOOKUP($A7,'303'!$AG$1:$HM$2,167,FALSE)</f>
        <v>0</v>
      </c>
      <c r="GJ7" s="69">
        <f>VLOOKUP($A7,'303'!$AG$1:$HM$2,168,FALSE)</f>
        <v>0</v>
      </c>
      <c r="GK7" s="69">
        <f>VLOOKUP($A7,'303'!$AG$1:$HM$2,169,FALSE)</f>
        <v>0</v>
      </c>
      <c r="GL7" s="69">
        <f>VLOOKUP($A7,'303'!$AG$1:$HM$2,170,FALSE)</f>
        <v>0</v>
      </c>
      <c r="GM7" s="69">
        <f>VLOOKUP($A7,'303'!$AG$7:$HM$8,GM109,FALSE)</f>
        <v>0</v>
      </c>
      <c r="GN7" s="69">
        <f>VLOOKUP($A7,'303'!$AG$1:$HM$2,172,FALSE)</f>
        <v>0</v>
      </c>
      <c r="GO7" s="75">
        <f>VLOOKUP($A7,'303'!$AG$1:$HM$2,173,FALSE)</f>
        <v>0</v>
      </c>
      <c r="GP7" s="337"/>
      <c r="GQ7" s="74">
        <f>VLOOKUP($A7,'303'!$AG$1:$HM$2,174,FALSE)</f>
        <v>0</v>
      </c>
      <c r="GR7" s="69">
        <f>VLOOKUP($A7,'303'!$AG$1:$HM$2,175,FALSE)</f>
        <v>0</v>
      </c>
      <c r="GS7" s="69">
        <f>VLOOKUP($A7,'303'!$AG$1:$HM$2,176,FALSE)</f>
        <v>0</v>
      </c>
      <c r="GT7" s="69">
        <f>VLOOKUP($A7,'303'!$AG$1:$HM$2,177,FALSE)</f>
        <v>0</v>
      </c>
      <c r="GU7" s="69">
        <f>VLOOKUP($A7,'303'!$AG$7:$HM$8,GU109,FALSE)</f>
        <v>0</v>
      </c>
      <c r="GV7" s="69">
        <f>VLOOKUP($A7,'303'!$AG$1:$HM$2,179,FALSE)</f>
        <v>0</v>
      </c>
      <c r="GW7" s="75">
        <f>VLOOKUP($A7,'303'!$AG$1:$HM$2,180,FALSE)</f>
        <v>0</v>
      </c>
      <c r="GX7" s="337"/>
      <c r="GY7" s="74">
        <f>VLOOKUP($A7,'303'!$AG$1:$HM$2,181,FALSE)</f>
        <v>0</v>
      </c>
      <c r="GZ7" s="69">
        <f>VLOOKUP($A7,'303'!$AG$1:$HM$2,182,FALSE)</f>
        <v>0</v>
      </c>
      <c r="HA7" s="69">
        <f>VLOOKUP($A7,'303'!$AG$1:$HM$2,183,FALSE)</f>
        <v>0</v>
      </c>
      <c r="HB7" s="69">
        <f>VLOOKUP($A7,'303'!$AG$1:$HM$2,184,FALSE)</f>
        <v>0</v>
      </c>
      <c r="HC7" s="69">
        <f>VLOOKUP($A7,'303'!$AG$7:$HM$8,HC109,FALSE)</f>
        <v>0</v>
      </c>
      <c r="HD7" s="69">
        <f>VLOOKUP($A7,'303'!$AG$1:$HM$2,186,FALSE)</f>
        <v>0</v>
      </c>
      <c r="HE7" s="124">
        <f>VLOOKUP($A7,'303'!$AG$1:$HM$2,187,FALSE)</f>
        <v>0</v>
      </c>
      <c r="HF7" s="24"/>
      <c r="HG7" s="24"/>
    </row>
    <row r="8" spans="1:220" x14ac:dyDescent="0.25">
      <c r="A8" s="290">
        <f t="shared" si="0"/>
        <v>204</v>
      </c>
      <c r="B8" s="291">
        <f>VLOOKUP($A8,'304'!$AJ$1:$HP$2,2,FALSE)</f>
        <v>0</v>
      </c>
      <c r="C8" s="290">
        <f>VLOOKUP($A8,'304'!$AJ$1:$HP$2,3,FALSE)</f>
        <v>0</v>
      </c>
      <c r="D8" s="290">
        <f>VLOOKUP($A8,'304'!$AJ$1:$HP$2,4,FALSE)</f>
        <v>0</v>
      </c>
      <c r="E8" s="292">
        <f>VLOOKUP($A8,'304'!$AJ$1:$HP$2,5,FALSE)</f>
        <v>0</v>
      </c>
      <c r="F8" s="337"/>
      <c r="G8" s="73">
        <f>VLOOKUP($A8,'304'!$AJ$1:$HP$2,6,FALSE)</f>
        <v>0</v>
      </c>
      <c r="H8" s="24">
        <f>VLOOKUP($A8,'304'!$AJ$1:$HP$2,7,FALSE)</f>
        <v>0</v>
      </c>
      <c r="I8" s="24">
        <f>VLOOKUP($A8,'304'!$AJ$1:$HP$2,8,FALSE)</f>
        <v>0</v>
      </c>
      <c r="J8" s="24">
        <f>VLOOKUP($A8,'304'!$AJ$1:$HP$2,9,FALSE)</f>
        <v>0</v>
      </c>
      <c r="K8" s="69">
        <f>VLOOKUP($A8,'304'!$AJ$7:$HP$8,K109,FALSE)</f>
        <v>0</v>
      </c>
      <c r="L8" s="24">
        <f>VLOOKUP($A8,'304'!$AJ$1:$HP$2,11,FALSE)</f>
        <v>0</v>
      </c>
      <c r="M8" s="137">
        <f>VLOOKUP($A8,'304'!$AJ$1:$HP$2,12,FALSE)</f>
        <v>0</v>
      </c>
      <c r="N8" s="337"/>
      <c r="O8" s="74">
        <f>VLOOKUP($A8,'304'!$AJ$1:$HP$2,13,FALSE)</f>
        <v>0</v>
      </c>
      <c r="P8" s="69">
        <f>VLOOKUP($A8,'304'!$AJ$1:$HP$2,14,FALSE)</f>
        <v>0</v>
      </c>
      <c r="Q8" s="69">
        <f>VLOOKUP($A8,'304'!$AJ$1:$HP$2,15,FALSE)</f>
        <v>0</v>
      </c>
      <c r="R8" s="69">
        <f>VLOOKUP($A8,'304'!$AJ$1:$HP$2,16,FALSE)</f>
        <v>0</v>
      </c>
      <c r="S8" s="69">
        <f>VLOOKUP($A8,'304'!$AJ$7:$HP$8,S109,FALSE)</f>
        <v>0</v>
      </c>
      <c r="T8" s="69">
        <f>VLOOKUP($A8,'304'!$AJ$1:$HP$2,18,FALSE)</f>
        <v>0</v>
      </c>
      <c r="U8" s="75">
        <f>VLOOKUP($A8,'304'!$AJ$1:$HP$2,19,FALSE)</f>
        <v>0</v>
      </c>
      <c r="V8" s="337"/>
      <c r="W8" s="74">
        <f>VLOOKUP($A8,'304'!$AJ$1:$HP$2,20,FALSE)</f>
        <v>0</v>
      </c>
      <c r="X8" s="69">
        <f>VLOOKUP($A8,'304'!$AJ$1:$HP$2,21,FALSE)</f>
        <v>0</v>
      </c>
      <c r="Y8" s="69">
        <f>VLOOKUP($A8,'304'!$AJ$1:$HP$2,22,FALSE)</f>
        <v>0</v>
      </c>
      <c r="Z8" s="69">
        <f>VLOOKUP($A8,'304'!$AJ$1:$HP$2,23,FALSE)</f>
        <v>0</v>
      </c>
      <c r="AA8" s="69">
        <f>VLOOKUP($A8,'304'!$AJ$7:$HP$8,AA109,FALSE)</f>
        <v>0</v>
      </c>
      <c r="AB8" s="69">
        <f>VLOOKUP($A8,'304'!$AJ$1:$HP$2,25,FALSE)</f>
        <v>0</v>
      </c>
      <c r="AC8" s="75">
        <f>VLOOKUP($A8,'304'!$AJ$1:$HP$2,26,FALSE)</f>
        <v>0</v>
      </c>
      <c r="AD8" s="337"/>
      <c r="AE8" s="74">
        <f>VLOOKUP($A8,'304'!$AJ$1:$HP$2,27,FALSE)</f>
        <v>0</v>
      </c>
      <c r="AF8" s="69">
        <f>VLOOKUP($A8,'304'!$AJ$1:$HP$2,28,FALSE)</f>
        <v>0</v>
      </c>
      <c r="AG8" s="69">
        <f>VLOOKUP($A8,'304'!$AJ$1:$HP$2,29,FALSE)</f>
        <v>0</v>
      </c>
      <c r="AH8" s="69">
        <f>VLOOKUP($A8,'304'!$AJ$1:$HP$2,30,FALSE)</f>
        <v>0</v>
      </c>
      <c r="AI8" s="69">
        <f>VLOOKUP($A8,'304'!$AJ$7:$HP$8,AI109,FALSE)</f>
        <v>0</v>
      </c>
      <c r="AJ8" s="69">
        <f>VLOOKUP($A8,'304'!$AJ$1:$HP$2,32,FALSE)</f>
        <v>0</v>
      </c>
      <c r="AK8" s="75">
        <f>VLOOKUP($A8,'304'!$AJ$1:$HP$2,33,FALSE)</f>
        <v>0</v>
      </c>
      <c r="AL8" s="337"/>
      <c r="AM8" s="74">
        <f>VLOOKUP($A8,'304'!$AJ$1:$HP$2,34,FALSE)</f>
        <v>0</v>
      </c>
      <c r="AN8" s="69">
        <f>VLOOKUP($A8,'304'!$AJ$1:$HP$2,35,FALSE)</f>
        <v>0</v>
      </c>
      <c r="AO8" s="69">
        <f>VLOOKUP($A8,'304'!$AJ$1:$HP$2,36,FALSE)</f>
        <v>0</v>
      </c>
      <c r="AP8" s="69">
        <f>VLOOKUP($A8,'304'!$AJ$1:$HP$2,37,FALSE)</f>
        <v>0</v>
      </c>
      <c r="AQ8" s="69">
        <f>VLOOKUP($A8,'304'!$AJ$7:$HP$8,AQ109,FALSE)</f>
        <v>0</v>
      </c>
      <c r="AR8" s="69">
        <f>VLOOKUP($A8,'304'!$AJ$1:$HP$2,39,FALSE)</f>
        <v>0</v>
      </c>
      <c r="AS8" s="75">
        <f>VLOOKUP($A8,'304'!$AJ$1:$HP$2,40,FALSE)</f>
        <v>0</v>
      </c>
      <c r="AT8" s="337"/>
      <c r="AU8" s="74">
        <f>VLOOKUP($A8,'304'!$AJ$1:$HP$2,41,FALSE)</f>
        <v>0</v>
      </c>
      <c r="AV8" s="69">
        <f>VLOOKUP($A8,'304'!$AJ$1:$HP$2,42,FALSE)</f>
        <v>0</v>
      </c>
      <c r="AW8" s="69">
        <f>VLOOKUP($A8,'304'!$AJ$1:$HP$2,43,FALSE)</f>
        <v>0</v>
      </c>
      <c r="AX8" s="69">
        <f>VLOOKUP($A8,'304'!$AJ$1:$HP$2,44,FALSE)</f>
        <v>0</v>
      </c>
      <c r="AY8" s="69">
        <f>VLOOKUP($A8,'304'!$AJ$7:$HP$8,AY109,FALSE)</f>
        <v>0</v>
      </c>
      <c r="AZ8" s="69">
        <f>VLOOKUP($A8,'304'!$AJ$1:$HP$2,46,FALSE)</f>
        <v>0</v>
      </c>
      <c r="BA8" s="75">
        <f>VLOOKUP($A8,'304'!$AJ$1:$HP$2,47,FALSE)</f>
        <v>0</v>
      </c>
      <c r="BB8" s="337"/>
      <c r="BC8" s="74">
        <f>VLOOKUP($A8,'304'!$AJ$1:$HP$2,48,FALSE)</f>
        <v>0</v>
      </c>
      <c r="BD8" s="69">
        <f>VLOOKUP($A8,'304'!$AJ$1:$HP$2,49,FALSE)</f>
        <v>0</v>
      </c>
      <c r="BE8" s="69">
        <f>VLOOKUP($A8,'304'!$AJ$1:$HP$2,50,FALSE)</f>
        <v>0</v>
      </c>
      <c r="BF8" s="69">
        <f>VLOOKUP($A8,'304'!$AJ$1:$HP$2,51,FALSE)</f>
        <v>0</v>
      </c>
      <c r="BG8" s="69">
        <f>VLOOKUP($A8,'304'!$AJ$7:$HP$8,BG109,FALSE)</f>
        <v>0</v>
      </c>
      <c r="BH8" s="69">
        <f>VLOOKUP($A8,'304'!$AJ$1:$HP$2,53,FALSE)</f>
        <v>0</v>
      </c>
      <c r="BI8" s="75">
        <f>VLOOKUP($A8,'304'!$AJ$1:$HP$2,54,FALSE)</f>
        <v>0</v>
      </c>
      <c r="BJ8" s="337"/>
      <c r="BK8" s="74">
        <f>VLOOKUP($A8,'304'!$AJ$1:$HP$2,55,FALSE)</f>
        <v>0</v>
      </c>
      <c r="BL8" s="69">
        <f>VLOOKUP($A8,'304'!$AJ$1:$HP$2,56,FALSE)</f>
        <v>0</v>
      </c>
      <c r="BM8" s="69">
        <f>VLOOKUP($A8,'304'!$AJ$1:$HP$2,57,FALSE)</f>
        <v>0</v>
      </c>
      <c r="BN8" s="69">
        <f>VLOOKUP($A8,'304'!$AJ$1:$HP$2,58,FALSE)</f>
        <v>0</v>
      </c>
      <c r="BO8" s="69">
        <f>VLOOKUP($A8,'304'!$AJ$7:$HP$8,BO109,FALSE)</f>
        <v>0</v>
      </c>
      <c r="BP8" s="69">
        <f>VLOOKUP($A8,'304'!$AJ$1:$HP$2,60,FALSE)</f>
        <v>0</v>
      </c>
      <c r="BQ8" s="75">
        <f>VLOOKUP($A8,'304'!$AJ$1:$HP$2,61,FALSE)</f>
        <v>0</v>
      </c>
      <c r="BR8" s="337"/>
      <c r="BS8" s="74">
        <f>VLOOKUP($A8,'304'!$AJ$1:$HP$2,62,FALSE)</f>
        <v>0</v>
      </c>
      <c r="BT8" s="69">
        <f>VLOOKUP($A8,'304'!$AJ$1:$HP$2,63,FALSE)</f>
        <v>0</v>
      </c>
      <c r="BU8" s="69">
        <f>VLOOKUP($A8,'304'!$AJ$1:$HP$2,64,FALSE)</f>
        <v>0</v>
      </c>
      <c r="BV8" s="69">
        <f>VLOOKUP($A8,'304'!$AJ$1:$HP$2,65,FALSE)</f>
        <v>0</v>
      </c>
      <c r="BW8" s="69">
        <f>VLOOKUP($A8,'304'!$AJ$7:$HP$8,BW109,FALSE)</f>
        <v>0</v>
      </c>
      <c r="BX8" s="69">
        <f>VLOOKUP($A8,'304'!$AJ$1:$HP$2,67,FALSE)</f>
        <v>0</v>
      </c>
      <c r="BY8" s="75">
        <f>VLOOKUP($A8,'304'!$AJ$1:$HP$2,68,FALSE)</f>
        <v>0</v>
      </c>
      <c r="BZ8" s="337"/>
      <c r="CA8" s="74">
        <f>VLOOKUP($A8,'304'!$AJ$1:$HP$2,69,FALSE)</f>
        <v>0</v>
      </c>
      <c r="CB8" s="69">
        <f>VLOOKUP($A8,'304'!$AJ$1:$HP$2,70,FALSE)</f>
        <v>0</v>
      </c>
      <c r="CC8" s="69">
        <f>VLOOKUP($A8,'304'!$AJ$1:$HP$2,71,FALSE)</f>
        <v>0</v>
      </c>
      <c r="CD8" s="69">
        <f>VLOOKUP($A8,'304'!$AJ$1:$HP$2,72,FALSE)</f>
        <v>0</v>
      </c>
      <c r="CE8" s="69">
        <f>VLOOKUP($A8,'304'!$AJ$7:$HP$8,CE109,FALSE)</f>
        <v>0</v>
      </c>
      <c r="CF8" s="69">
        <f>VLOOKUP($A8,'304'!$AJ$1:$HP$2,74,FALSE)</f>
        <v>0</v>
      </c>
      <c r="CG8" s="75">
        <f>VLOOKUP($A8,'304'!$AJ$1:$HP$2,75,FALSE)</f>
        <v>0</v>
      </c>
      <c r="CH8" s="337"/>
      <c r="CI8" s="74">
        <f>VLOOKUP($A8,'304'!$AJ$1:$HP$2,76,FALSE)</f>
        <v>0</v>
      </c>
      <c r="CJ8" s="69">
        <f>VLOOKUP($A8,'304'!$AJ$1:$HP$2,77,FALSE)</f>
        <v>0</v>
      </c>
      <c r="CK8" s="69">
        <f>VLOOKUP($A8,'304'!$AJ$1:$HP$2,78,FALSE)</f>
        <v>0</v>
      </c>
      <c r="CL8" s="69">
        <f>VLOOKUP($A8,'304'!$AJ$1:$HP$2,79,FALSE)</f>
        <v>0</v>
      </c>
      <c r="CM8" s="69">
        <f>VLOOKUP($A8,'304'!$AJ$7:$HP$8,CM109,FALSE)</f>
        <v>0</v>
      </c>
      <c r="CN8" s="69">
        <f>VLOOKUP($A8,'304'!$AJ$1:$HP$2,81,FALSE)</f>
        <v>0</v>
      </c>
      <c r="CO8" s="75">
        <f>VLOOKUP($A8,'304'!$AJ$1:$HP$2,82,FALSE)</f>
        <v>0</v>
      </c>
      <c r="CP8" s="337"/>
      <c r="CQ8" s="74">
        <f>VLOOKUP($A8,'304'!$AJ$1:$HP$2,83,FALSE)</f>
        <v>0</v>
      </c>
      <c r="CR8" s="69">
        <f>VLOOKUP($A8,'304'!$AJ$1:$HP$2,84,FALSE)</f>
        <v>0</v>
      </c>
      <c r="CS8" s="69">
        <f>VLOOKUP($A8,'304'!$AJ$1:$HP$2,85,FALSE)</f>
        <v>0</v>
      </c>
      <c r="CT8" s="69">
        <f>VLOOKUP($A8,'304'!$AJ$1:$HP$2,86,FALSE)</f>
        <v>0</v>
      </c>
      <c r="CU8" s="69">
        <f>VLOOKUP($A8,'304'!$AJ$7:$HP$8,CU109,FALSE)</f>
        <v>0</v>
      </c>
      <c r="CV8" s="69">
        <f>VLOOKUP($A8,'304'!$AJ$1:$HP$2,88,FALSE)</f>
        <v>0</v>
      </c>
      <c r="CW8" s="75">
        <f>VLOOKUP($A8,'304'!$AJ$1:$HP$2,89,FALSE)</f>
        <v>0</v>
      </c>
      <c r="CX8" s="337"/>
      <c r="CY8" s="74">
        <f>VLOOKUP($A8,'304'!$AJ$1:$HP$2,90,FALSE)</f>
        <v>0</v>
      </c>
      <c r="CZ8" s="69">
        <f>VLOOKUP($A8,'304'!$AJ$1:$HP$2,91,FALSE)</f>
        <v>0</v>
      </c>
      <c r="DA8" s="69">
        <f>VLOOKUP($A8,'304'!$AJ$1:$HP$2,92,FALSE)</f>
        <v>0</v>
      </c>
      <c r="DB8" s="69">
        <f>VLOOKUP($A8,'304'!$AJ$1:$HP$2,93,FALSE)</f>
        <v>0</v>
      </c>
      <c r="DC8" s="69">
        <f>VLOOKUP($A8,'304'!$AJ$7:$HP$8,DC109,FALSE)</f>
        <v>0</v>
      </c>
      <c r="DD8" s="69">
        <f>VLOOKUP($A8,'304'!$AJ$1:$HP$2,95,FALSE)</f>
        <v>0</v>
      </c>
      <c r="DE8" s="75">
        <f>VLOOKUP($A8,'304'!$AJ$1:$HP$2,96,FALSE)</f>
        <v>0</v>
      </c>
      <c r="DF8" s="337"/>
      <c r="DG8" s="74">
        <f>VLOOKUP($A8,'304'!$AJ$1:$HP$2,97,FALSE)</f>
        <v>0</v>
      </c>
      <c r="DH8" s="69">
        <f>VLOOKUP($A8,'304'!$AJ$1:$HP$2,98,FALSE)</f>
        <v>0</v>
      </c>
      <c r="DI8" s="69">
        <f>VLOOKUP($A8,'304'!$AJ$1:$HP$2,99,FALSE)</f>
        <v>0</v>
      </c>
      <c r="DJ8" s="69">
        <f>VLOOKUP($A8,'304'!$AJ$1:$HP$2,100,FALSE)</f>
        <v>0</v>
      </c>
      <c r="DK8" s="69">
        <f>VLOOKUP($A8,'304'!$AJ$7:$HP$8,DK109,FALSE)</f>
        <v>0</v>
      </c>
      <c r="DL8" s="69">
        <f>VLOOKUP($A8,'304'!$AJ$1:$HP$2,102,FALSE)</f>
        <v>0</v>
      </c>
      <c r="DM8" s="75">
        <f>VLOOKUP($A8,'304'!$AJ$1:$HP$2,103,FALSE)</f>
        <v>0</v>
      </c>
      <c r="DN8" s="337"/>
      <c r="DO8" s="74">
        <f>VLOOKUP($A8,'304'!$AJ$1:$HP$2,104,FALSE)</f>
        <v>0</v>
      </c>
      <c r="DP8" s="69">
        <f>VLOOKUP($A8,'304'!$AJ$1:$HP$2,105,FALSE)</f>
        <v>0</v>
      </c>
      <c r="DQ8" s="69">
        <f>VLOOKUP($A8,'304'!$AJ$1:$HP$2,106,FALSE)</f>
        <v>0</v>
      </c>
      <c r="DR8" s="69">
        <f>VLOOKUP($A8,'304'!$AJ$1:$HP$2,107,FALSE)</f>
        <v>0</v>
      </c>
      <c r="DS8" s="69">
        <f>VLOOKUP($A8,'304'!$AJ$7:$HP$8,DS109,FALSE)</f>
        <v>0</v>
      </c>
      <c r="DT8" s="69">
        <f>VLOOKUP($A8,'304'!$AJ$1:$HP$2,109,FALSE)</f>
        <v>0</v>
      </c>
      <c r="DU8" s="75">
        <f>VLOOKUP($A8,'304'!$AJ$1:$HP$2,110,FALSE)</f>
        <v>0</v>
      </c>
      <c r="DV8" s="337"/>
      <c r="DW8" s="74">
        <f>VLOOKUP($A8,'304'!$AJ$1:$HP$2,111,FALSE)</f>
        <v>0</v>
      </c>
      <c r="DX8" s="69">
        <f>VLOOKUP($A8,'304'!$AJ$1:$HP$2,112,FALSE)</f>
        <v>0</v>
      </c>
      <c r="DY8" s="69">
        <f>VLOOKUP($A8,'304'!$AJ$1:$HP$2,113,FALSE)</f>
        <v>0</v>
      </c>
      <c r="DZ8" s="69">
        <f>VLOOKUP($A8,'304'!$AJ$1:$HP$2,114,FALSE)</f>
        <v>0</v>
      </c>
      <c r="EA8" s="69">
        <f>VLOOKUP($A8,'304'!$AJ$7:$HP$8,EA109,FALSE)</f>
        <v>0</v>
      </c>
      <c r="EB8" s="69">
        <f>VLOOKUP($A8,'304'!$AJ$1:$HP$2,116,FALSE)</f>
        <v>0</v>
      </c>
      <c r="EC8" s="75">
        <f>VLOOKUP($A8,'304'!$AJ$1:$HP$2,117,FALSE)</f>
        <v>0</v>
      </c>
      <c r="ED8" s="337"/>
      <c r="EE8" s="74">
        <f>VLOOKUP($A8,'304'!$AJ$1:$HP$2,118,FALSE)</f>
        <v>0</v>
      </c>
      <c r="EF8" s="69">
        <f>VLOOKUP($A8,'304'!$AJ$1:$HP$2,119,FALSE)</f>
        <v>0</v>
      </c>
      <c r="EG8" s="69">
        <f>VLOOKUP($A8,'304'!$AJ$1:$HP$2,120,FALSE)</f>
        <v>0</v>
      </c>
      <c r="EH8" s="69">
        <f>VLOOKUP($A8,'304'!$AJ$1:$HP$2,121,FALSE)</f>
        <v>0</v>
      </c>
      <c r="EI8" s="69">
        <f>VLOOKUP($A8,'304'!$AJ$7:$HP$8,EI109,FALSE)</f>
        <v>0</v>
      </c>
      <c r="EJ8" s="69">
        <f>VLOOKUP($A8,'304'!$AJ$1:$HP$2,123,FALSE)</f>
        <v>0</v>
      </c>
      <c r="EK8" s="75">
        <f>VLOOKUP($A8,'304'!$AJ$1:$HP$2,124,FALSE)</f>
        <v>0</v>
      </c>
      <c r="EL8" s="337"/>
      <c r="EM8" s="74">
        <f>VLOOKUP($A8,'304'!$AJ$1:$HP$2,125,FALSE)</f>
        <v>0</v>
      </c>
      <c r="EN8" s="69">
        <f>VLOOKUP($A8,'304'!$AJ$1:$HP$2,126,FALSE)</f>
        <v>0</v>
      </c>
      <c r="EO8" s="69">
        <f>VLOOKUP($A8,'304'!$AJ$1:$HP$2,127,FALSE)</f>
        <v>0</v>
      </c>
      <c r="EP8" s="69">
        <f>VLOOKUP($A8,'304'!$AJ$1:$HP$2,128,FALSE)</f>
        <v>0</v>
      </c>
      <c r="EQ8" s="69">
        <f>VLOOKUP($A8,'304'!$AJ$7:$HP$8,EQ109,FALSE)</f>
        <v>0</v>
      </c>
      <c r="ER8" s="69">
        <f>VLOOKUP($A8,'304'!$AJ$1:$HP$2,130,FALSE)</f>
        <v>0</v>
      </c>
      <c r="ES8" s="75">
        <f>VLOOKUP($A8,'304'!$AJ$1:$HP$2,131,FALSE)</f>
        <v>0</v>
      </c>
      <c r="ET8" s="337"/>
      <c r="EU8" s="74">
        <f>VLOOKUP($A8,'304'!$AJ$1:$HP$2,132,FALSE)</f>
        <v>0</v>
      </c>
      <c r="EV8" s="69">
        <f>VLOOKUP($A8,'304'!$AJ$1:$HP$2,133,FALSE)</f>
        <v>0</v>
      </c>
      <c r="EW8" s="69">
        <f>VLOOKUP($A8,'304'!$AJ$1:$HP$2,134,FALSE)</f>
        <v>0</v>
      </c>
      <c r="EX8" s="69">
        <f>VLOOKUP($A8,'304'!$AJ$1:$HP$2,135,FALSE)</f>
        <v>0</v>
      </c>
      <c r="EY8" s="69">
        <f>VLOOKUP($A8,'304'!$AJ$7:$HP$8,EY109,FALSE)</f>
        <v>0</v>
      </c>
      <c r="EZ8" s="69">
        <f>VLOOKUP($A8,'304'!$AJ$1:$HP$2,137,FALSE)</f>
        <v>0</v>
      </c>
      <c r="FA8" s="75">
        <f>VLOOKUP($A8,'304'!$AJ$1:$HP$2,138,FALSE)</f>
        <v>0</v>
      </c>
      <c r="FB8" s="337"/>
      <c r="FC8" s="74">
        <f>VLOOKUP($A8,'304'!$AJ$1:$HP$2,139,FALSE)</f>
        <v>0</v>
      </c>
      <c r="FD8" s="69">
        <f>VLOOKUP($A8,'304'!$AJ$1:$HP$2,140,FALSE)</f>
        <v>0</v>
      </c>
      <c r="FE8" s="69">
        <f>VLOOKUP($A8,'304'!$AJ$1:$HP$2,141,FALSE)</f>
        <v>0</v>
      </c>
      <c r="FF8" s="69">
        <f>VLOOKUP($A8,'304'!$AJ$1:$HP$2,142,FALSE)</f>
        <v>0</v>
      </c>
      <c r="FG8" s="69">
        <f>VLOOKUP($A8,'304'!$AJ$7:$HP$8,FG109,FALSE)</f>
        <v>0</v>
      </c>
      <c r="FH8" s="69">
        <f>VLOOKUP($A8,'304'!$AJ$1:$HP$2,144,FALSE)</f>
        <v>0</v>
      </c>
      <c r="FI8" s="75">
        <f>VLOOKUP($A8,'304'!$AJ$1:$HP$2,145,FALSE)</f>
        <v>0</v>
      </c>
      <c r="FJ8" s="337"/>
      <c r="FK8" s="74">
        <f>VLOOKUP($A8,'304'!$AJ$1:$HP$2,146,FALSE)</f>
        <v>0</v>
      </c>
      <c r="FL8" s="69">
        <f>VLOOKUP($A8,'304'!$AJ$1:$HP$2,147,FALSE)</f>
        <v>0</v>
      </c>
      <c r="FM8" s="69">
        <f>VLOOKUP($A8,'304'!$AJ$1:$HP$2,148,FALSE)</f>
        <v>0</v>
      </c>
      <c r="FN8" s="69">
        <f>VLOOKUP($A8,'304'!$AJ$1:$HP$2,149,FALSE)</f>
        <v>0</v>
      </c>
      <c r="FO8" s="69">
        <f>VLOOKUP($A8,'304'!$AJ$7:$HP$8,FO109,FALSE)</f>
        <v>0</v>
      </c>
      <c r="FP8" s="69">
        <f>VLOOKUP($A8,'304'!$AJ$1:$HP$2,151,FALSE)</f>
        <v>0</v>
      </c>
      <c r="FQ8" s="75">
        <f>VLOOKUP($A8,'304'!$AJ$1:$HP$2,152,FALSE)</f>
        <v>0</v>
      </c>
      <c r="FR8" s="337"/>
      <c r="FS8" s="74">
        <f>VLOOKUP($A8,'304'!$AJ$1:$HP$2,153,FALSE)</f>
        <v>0</v>
      </c>
      <c r="FT8" s="69">
        <f>VLOOKUP($A8,'304'!$AJ$1:$HP$2,154,FALSE)</f>
        <v>0</v>
      </c>
      <c r="FU8" s="69">
        <f>VLOOKUP($A8,'304'!$AJ$1:$HP$2,155,FALSE)</f>
        <v>0</v>
      </c>
      <c r="FV8" s="69">
        <f>VLOOKUP($A8,'304'!$AJ$1:$HP$2,156,FALSE)</f>
        <v>0</v>
      </c>
      <c r="FW8" s="69">
        <f>VLOOKUP($A8,'304'!$AJ$7:$HP$8,FW109,FALSE)</f>
        <v>0</v>
      </c>
      <c r="FX8" s="69">
        <f>VLOOKUP($A8,'304'!$AJ$1:$HP$2,158,FALSE)</f>
        <v>0</v>
      </c>
      <c r="FY8" s="75">
        <f>VLOOKUP($A8,'304'!$AJ$1:$HP$2,159,FALSE)</f>
        <v>0</v>
      </c>
      <c r="FZ8" s="337"/>
      <c r="GA8" s="74">
        <f>VLOOKUP($A8,'304'!$AJ$1:$HP$2,160,FALSE)</f>
        <v>0</v>
      </c>
      <c r="GB8" s="69">
        <f>VLOOKUP($A8,'304'!$AJ$1:$HP$2,161,FALSE)</f>
        <v>0</v>
      </c>
      <c r="GC8" s="69">
        <f>VLOOKUP($A8,'304'!$AJ$1:$HP$2,162,FALSE)</f>
        <v>0</v>
      </c>
      <c r="GD8" s="69">
        <f>VLOOKUP($A8,'304'!$AJ$1:$HP$2,163,FALSE)</f>
        <v>0</v>
      </c>
      <c r="GE8" s="69">
        <f>VLOOKUP($A8,'304'!$AJ$7:$HP$8,GE109,FALSE)</f>
        <v>0</v>
      </c>
      <c r="GF8" s="69">
        <f>VLOOKUP($A8,'304'!$AJ$1:$HP$2,165,FALSE)</f>
        <v>0</v>
      </c>
      <c r="GG8" s="75">
        <f>VLOOKUP($A8,'304'!$AJ$1:$HP$2,166,FALSE)</f>
        <v>0</v>
      </c>
      <c r="GH8" s="337"/>
      <c r="GI8" s="74">
        <f>VLOOKUP($A8,'304'!$AJ$1:$HP$2,167,FALSE)</f>
        <v>0</v>
      </c>
      <c r="GJ8" s="69">
        <f>VLOOKUP($A8,'304'!$AJ$1:$HP$2,168,FALSE)</f>
        <v>0</v>
      </c>
      <c r="GK8" s="69">
        <f>VLOOKUP($A8,'304'!$AJ$1:$HP$2,169,FALSE)</f>
        <v>0</v>
      </c>
      <c r="GL8" s="69">
        <f>VLOOKUP($A8,'304'!$AJ$1:$HP$2,170,FALSE)</f>
        <v>0</v>
      </c>
      <c r="GM8" s="69">
        <f>VLOOKUP($A8,'304'!$AJ$7:$HP$8,GM109,FALSE)</f>
        <v>0</v>
      </c>
      <c r="GN8" s="69">
        <f>VLOOKUP($A8,'304'!$AJ$1:$HP$2,172,FALSE)</f>
        <v>0</v>
      </c>
      <c r="GO8" s="75">
        <f>VLOOKUP($A8,'304'!$AJ$1:$HP$2,173,FALSE)</f>
        <v>0</v>
      </c>
      <c r="GP8" s="337"/>
      <c r="GQ8" s="74">
        <f>VLOOKUP($A8,'304'!$AJ$1:$HP$2,174,FALSE)</f>
        <v>0</v>
      </c>
      <c r="GR8" s="69">
        <f>VLOOKUP($A8,'304'!$AJ$1:$HP$2,175,FALSE)</f>
        <v>0</v>
      </c>
      <c r="GS8" s="69">
        <f>VLOOKUP($A8,'304'!$AJ$1:$HP$2,176,FALSE)</f>
        <v>0</v>
      </c>
      <c r="GT8" s="69">
        <f>VLOOKUP($A8,'304'!$AJ$1:$HP$2,177,FALSE)</f>
        <v>0</v>
      </c>
      <c r="GU8" s="69">
        <f>VLOOKUP($A8,'304'!$AJ$7:$HP$8,GU109,FALSE)</f>
        <v>0</v>
      </c>
      <c r="GV8" s="69">
        <f>VLOOKUP($A8,'304'!$AJ$1:$HP$2,179,FALSE)</f>
        <v>0</v>
      </c>
      <c r="GW8" s="75">
        <f>VLOOKUP($A8,'304'!$AJ$1:$HP$2,180,FALSE)</f>
        <v>0</v>
      </c>
      <c r="GX8" s="337"/>
      <c r="GY8" s="74">
        <f>VLOOKUP($A8,'304'!$AJ$1:$HP$2,181,FALSE)</f>
        <v>0</v>
      </c>
      <c r="GZ8" s="69">
        <f>VLOOKUP($A8,'304'!$AJ$1:$HP$2,182,FALSE)</f>
        <v>0</v>
      </c>
      <c r="HA8" s="69">
        <f>VLOOKUP($A8,'304'!$AJ$1:$HP$2,183,FALSE)</f>
        <v>0</v>
      </c>
      <c r="HB8" s="69">
        <f>VLOOKUP($A8,'304'!$AJ$1:$HP$2,184,FALSE)</f>
        <v>0</v>
      </c>
      <c r="HC8" s="69">
        <f>VLOOKUP($A8,'304'!$AJ$7:$HP$8,HC109,FALSE)</f>
        <v>0</v>
      </c>
      <c r="HD8" s="69">
        <f>VLOOKUP($A8,'304'!$AJ$1:$HP$2,186,FALSE)</f>
        <v>0</v>
      </c>
      <c r="HE8" s="124">
        <f>VLOOKUP($A8,'304'!$AJ$1:$HP$2,187,FALSE)</f>
        <v>0</v>
      </c>
      <c r="HF8" s="24"/>
      <c r="HG8" s="24"/>
    </row>
    <row r="9" spans="1:220" x14ac:dyDescent="0.25">
      <c r="A9" s="290">
        <f t="shared" si="0"/>
        <v>205</v>
      </c>
      <c r="B9" s="291">
        <f>VLOOKUP($A9,'305'!$AL$1:$HR$2,2,FALSE)</f>
        <v>0</v>
      </c>
      <c r="C9" s="290">
        <f>VLOOKUP($A9,'305'!$AL$1:$HR$2,3,FALSE)</f>
        <v>0</v>
      </c>
      <c r="D9" s="290">
        <f>VLOOKUP($A9,'305'!$AL$1:$HR$2,4,FALSE)</f>
        <v>0</v>
      </c>
      <c r="E9" s="292">
        <f>VLOOKUP($A9,'305'!$AL$1:$HR$2,5,FALSE)</f>
        <v>0</v>
      </c>
      <c r="F9" s="337"/>
      <c r="G9" s="73">
        <f>VLOOKUP($A9,'305'!$AL$1:$HR$2,6,FALSE)</f>
        <v>0</v>
      </c>
      <c r="H9" s="24">
        <f>VLOOKUP($A9,'305'!$AL$1:$HR$2,7,FALSE)</f>
        <v>0</v>
      </c>
      <c r="I9" s="24">
        <f>VLOOKUP($A9,'305'!$AL$1:$HR$2,8,FALSE)</f>
        <v>0</v>
      </c>
      <c r="J9" s="24">
        <f>VLOOKUP($A9,'305'!$AL$1:$HR$2,9,FALSE)</f>
        <v>0</v>
      </c>
      <c r="K9" s="69">
        <f>VLOOKUP($A9,'305'!$AL$7:$HR$8,K109,FALSE)</f>
        <v>0</v>
      </c>
      <c r="L9" s="24">
        <f>VLOOKUP($A9,'305'!$AL$1:$HR$2,11,FALSE)</f>
        <v>0</v>
      </c>
      <c r="M9" s="137">
        <f>VLOOKUP($A9,'305'!$AL$1:$HR$2,12,FALSE)</f>
        <v>0</v>
      </c>
      <c r="N9" s="337"/>
      <c r="O9" s="74">
        <f>VLOOKUP($A9,'305'!$AL$1:$HR$2,13,FALSE)</f>
        <v>0</v>
      </c>
      <c r="P9" s="69">
        <f>VLOOKUP($A9,'305'!$AL$1:$HR$2,14,FALSE)</f>
        <v>0</v>
      </c>
      <c r="Q9" s="69">
        <f>VLOOKUP($A9,'305'!$AL$1:$HR$2,15,FALSE)</f>
        <v>0</v>
      </c>
      <c r="R9" s="69">
        <f>VLOOKUP($A9,'305'!$AL$1:$HR$2,16,FALSE)</f>
        <v>0</v>
      </c>
      <c r="S9" s="69">
        <f>VLOOKUP($A9,'305'!$AL$7:$HR$8,S109,FALSE)</f>
        <v>0</v>
      </c>
      <c r="T9" s="69">
        <f>VLOOKUP($A9,'305'!$AL$1:$HR$2,18,FALSE)</f>
        <v>0</v>
      </c>
      <c r="U9" s="75">
        <f>VLOOKUP($A9,'305'!$AL$1:$HR$2,19,FALSE)</f>
        <v>0</v>
      </c>
      <c r="V9" s="337"/>
      <c r="W9" s="74">
        <f>VLOOKUP($A9,'305'!$AL$1:$HR$2,20,FALSE)</f>
        <v>0</v>
      </c>
      <c r="X9" s="69">
        <f>VLOOKUP($A9,'305'!$AL$1:$HR$2,21,FALSE)</f>
        <v>0</v>
      </c>
      <c r="Y9" s="69">
        <f>VLOOKUP($A9,'305'!$AL$1:$HR$2,22,FALSE)</f>
        <v>0</v>
      </c>
      <c r="Z9" s="69">
        <f>VLOOKUP($A9,'305'!$AL$1:$HR$2,23,FALSE)</f>
        <v>0</v>
      </c>
      <c r="AA9" s="69">
        <f>VLOOKUP($A9,'305'!$AL$7:$HR$8,AA109,FALSE)</f>
        <v>0</v>
      </c>
      <c r="AB9" s="69">
        <f>VLOOKUP($A9,'305'!$AL$1:$HR$2,25,FALSE)</f>
        <v>0</v>
      </c>
      <c r="AC9" s="75">
        <f>VLOOKUP($A9,'305'!$AL$1:$HR$2,26,FALSE)</f>
        <v>0</v>
      </c>
      <c r="AD9" s="337"/>
      <c r="AE9" s="74">
        <f>VLOOKUP($A9,'305'!$AL$1:$HR$2,27,FALSE)</f>
        <v>0</v>
      </c>
      <c r="AF9" s="69">
        <f>VLOOKUP($A9,'305'!$AL$1:$HR$2,28,FALSE)</f>
        <v>0</v>
      </c>
      <c r="AG9" s="69">
        <f>VLOOKUP($A9,'305'!$AL$1:$HR$2,29,FALSE)</f>
        <v>0</v>
      </c>
      <c r="AH9" s="69">
        <f>VLOOKUP($A9,'305'!$AL$1:$HR$2,30,FALSE)</f>
        <v>0</v>
      </c>
      <c r="AI9" s="69">
        <f>VLOOKUP($A9,'305'!$AL$7:$HR$8,AI109,FALSE)</f>
        <v>0</v>
      </c>
      <c r="AJ9" s="69">
        <f>VLOOKUP($A9,'305'!$AL$1:$HR$2,32,FALSE)</f>
        <v>0</v>
      </c>
      <c r="AK9" s="75">
        <f>VLOOKUP($A9,'305'!$AL$1:$HR$2,33,FALSE)</f>
        <v>0</v>
      </c>
      <c r="AL9" s="337"/>
      <c r="AM9" s="74">
        <f>VLOOKUP($A9,'305'!$AL$1:$HR$2,34,FALSE)</f>
        <v>0</v>
      </c>
      <c r="AN9" s="69">
        <f>VLOOKUP($A9,'305'!$AL$1:$HR$2,35,FALSE)</f>
        <v>0</v>
      </c>
      <c r="AO9" s="69">
        <f>VLOOKUP($A9,'305'!$AL$1:$HR$2,36,FALSE)</f>
        <v>0</v>
      </c>
      <c r="AP9" s="69">
        <f>VLOOKUP($A9,'305'!$AL$1:$HR$2,37,FALSE)</f>
        <v>0</v>
      </c>
      <c r="AQ9" s="69">
        <f>VLOOKUP($A9,'305'!$AL$7:$HR$8,AQ109,FALSE)</f>
        <v>0</v>
      </c>
      <c r="AR9" s="69">
        <f>VLOOKUP($A9,'305'!$AL$1:$HR$2,39,FALSE)</f>
        <v>0</v>
      </c>
      <c r="AS9" s="75">
        <f>VLOOKUP($A9,'305'!$AL$1:$HR$2,40,FALSE)</f>
        <v>0</v>
      </c>
      <c r="AT9" s="337"/>
      <c r="AU9" s="74">
        <f>VLOOKUP($A9,'305'!$AL$1:$HR$2,41,FALSE)</f>
        <v>0</v>
      </c>
      <c r="AV9" s="69">
        <f>VLOOKUP($A9,'305'!$AL$1:$HR$2,42,FALSE)</f>
        <v>0</v>
      </c>
      <c r="AW9" s="69">
        <f>VLOOKUP($A9,'305'!$AL$1:$HR$2,43,FALSE)</f>
        <v>0</v>
      </c>
      <c r="AX9" s="69">
        <f>VLOOKUP($A9,'305'!$AL$1:$HR$2,44,FALSE)</f>
        <v>0</v>
      </c>
      <c r="AY9" s="69">
        <f>VLOOKUP($A9,'305'!$AL$7:$HR$8,AY109,FALSE)</f>
        <v>0</v>
      </c>
      <c r="AZ9" s="69">
        <f>VLOOKUP($A9,'305'!$AL$1:$HR$2,46,FALSE)</f>
        <v>0</v>
      </c>
      <c r="BA9" s="75">
        <f>VLOOKUP($A9,'305'!$AL$1:$HR$2,47,FALSE)</f>
        <v>0</v>
      </c>
      <c r="BB9" s="337"/>
      <c r="BC9" s="74">
        <f>VLOOKUP($A9,'305'!$AL$1:$HR$2,48,FALSE)</f>
        <v>0</v>
      </c>
      <c r="BD9" s="69">
        <f>VLOOKUP($A9,'305'!$AL$1:$HR$2,49,FALSE)</f>
        <v>0</v>
      </c>
      <c r="BE9" s="69">
        <f>VLOOKUP($A9,'305'!$AL$1:$HR$2,50,FALSE)</f>
        <v>0</v>
      </c>
      <c r="BF9" s="69">
        <f>VLOOKUP($A9,'305'!$AL$1:$HR$2,51,FALSE)</f>
        <v>0</v>
      </c>
      <c r="BG9" s="69">
        <f>VLOOKUP($A9,'305'!$AL$7:$HR$8,BG109,FALSE)</f>
        <v>0</v>
      </c>
      <c r="BH9" s="69">
        <f>VLOOKUP($A9,'305'!$AL$1:$HR$2,53,FALSE)</f>
        <v>0</v>
      </c>
      <c r="BI9" s="75">
        <f>VLOOKUP($A9,'305'!$AL$1:$HR$2,54,FALSE)</f>
        <v>0</v>
      </c>
      <c r="BJ9" s="337"/>
      <c r="BK9" s="74">
        <f>VLOOKUP($A9,'305'!$AL$1:$HR$2,55,FALSE)</f>
        <v>0</v>
      </c>
      <c r="BL9" s="69">
        <f>VLOOKUP($A9,'305'!$AL$1:$HR$2,56,FALSE)</f>
        <v>0</v>
      </c>
      <c r="BM9" s="69">
        <f>VLOOKUP($A9,'305'!$AL$1:$HR$2,57,FALSE)</f>
        <v>0</v>
      </c>
      <c r="BN9" s="69">
        <f>VLOOKUP($A9,'305'!$AL$1:$HR$2,58,FALSE)</f>
        <v>0</v>
      </c>
      <c r="BO9" s="69">
        <f>VLOOKUP($A9,'305'!$AL$7:$HR$8,BO109,FALSE)</f>
        <v>0</v>
      </c>
      <c r="BP9" s="69">
        <f>VLOOKUP($A9,'305'!$AL$1:$HR$2,60,FALSE)</f>
        <v>0</v>
      </c>
      <c r="BQ9" s="75">
        <f>VLOOKUP($A9,'305'!$AL$1:$HR$2,61,FALSE)</f>
        <v>0</v>
      </c>
      <c r="BR9" s="337"/>
      <c r="BS9" s="74">
        <f>VLOOKUP($A9,'305'!$AL$1:$HR$2,62,FALSE)</f>
        <v>0</v>
      </c>
      <c r="BT9" s="69">
        <f>VLOOKUP($A9,'305'!$AL$1:$HR$2,63,FALSE)</f>
        <v>0</v>
      </c>
      <c r="BU9" s="69">
        <f>VLOOKUP($A9,'305'!$AL$1:$HR$2,64,FALSE)</f>
        <v>0</v>
      </c>
      <c r="BV9" s="69">
        <f>VLOOKUP($A9,'305'!$AL$1:$HR$2,65,FALSE)</f>
        <v>0</v>
      </c>
      <c r="BW9" s="69">
        <f>VLOOKUP($A9,'305'!$AL$7:$HR$8,BW109,FALSE)</f>
        <v>0</v>
      </c>
      <c r="BX9" s="69">
        <f>VLOOKUP($A9,'305'!$AL$1:$HR$2,67,FALSE)</f>
        <v>0</v>
      </c>
      <c r="BY9" s="75">
        <f>VLOOKUP($A9,'305'!$AL$1:$HR$2,68,FALSE)</f>
        <v>0</v>
      </c>
      <c r="BZ9" s="337"/>
      <c r="CA9" s="74">
        <f>VLOOKUP($A9,'305'!$AL$1:$HR$2,69,FALSE)</f>
        <v>0</v>
      </c>
      <c r="CB9" s="69">
        <f>VLOOKUP($A9,'305'!$AL$1:$HR$2,70,FALSE)</f>
        <v>0</v>
      </c>
      <c r="CC9" s="69">
        <f>VLOOKUP($A9,'305'!$AL$1:$HR$2,71,FALSE)</f>
        <v>0</v>
      </c>
      <c r="CD9" s="69">
        <f>VLOOKUP($A9,'305'!$AL$1:$HR$2,72,FALSE)</f>
        <v>0</v>
      </c>
      <c r="CE9" s="69">
        <f>VLOOKUP($A9,'305'!$AL$7:$HR$8,CE109,FALSE)</f>
        <v>0</v>
      </c>
      <c r="CF9" s="69">
        <f>VLOOKUP($A9,'305'!$AL$1:$HR$2,74,FALSE)</f>
        <v>0</v>
      </c>
      <c r="CG9" s="75">
        <f>VLOOKUP($A9,'305'!$AL$1:$HR$2,75,FALSE)</f>
        <v>0</v>
      </c>
      <c r="CH9" s="337"/>
      <c r="CI9" s="74">
        <f>VLOOKUP($A9,'305'!$AL$1:$HR$2,76,FALSE)</f>
        <v>0</v>
      </c>
      <c r="CJ9" s="69">
        <f>VLOOKUP($A9,'305'!$AL$1:$HR$2,77,FALSE)</f>
        <v>0</v>
      </c>
      <c r="CK9" s="69">
        <f>VLOOKUP($A9,'305'!$AL$1:$HR$2,78,FALSE)</f>
        <v>0</v>
      </c>
      <c r="CL9" s="69">
        <f>VLOOKUP($A9,'305'!$AL$1:$HR$2,79,FALSE)</f>
        <v>0</v>
      </c>
      <c r="CM9" s="69">
        <f>VLOOKUP($A9,'305'!$AL$7:$HR$8,CM109,FALSE)</f>
        <v>0</v>
      </c>
      <c r="CN9" s="69">
        <f>VLOOKUP($A9,'305'!$AL$1:$HR$2,81,FALSE)</f>
        <v>0</v>
      </c>
      <c r="CO9" s="75">
        <f>VLOOKUP($A9,'305'!$AL$1:$HR$2,82,FALSE)</f>
        <v>0</v>
      </c>
      <c r="CP9" s="337"/>
      <c r="CQ9" s="74">
        <f>VLOOKUP($A9,'305'!$AL$1:$HR$2,83,FALSE)</f>
        <v>0</v>
      </c>
      <c r="CR9" s="69">
        <f>VLOOKUP($A9,'305'!$AL$1:$HR$2,84,FALSE)</f>
        <v>0</v>
      </c>
      <c r="CS9" s="69">
        <f>VLOOKUP($A9,'305'!$AL$1:$HR$2,85,FALSE)</f>
        <v>0</v>
      </c>
      <c r="CT9" s="69">
        <f>VLOOKUP($A9,'305'!$AL$1:$HR$2,86,FALSE)</f>
        <v>0</v>
      </c>
      <c r="CU9" s="69">
        <f>VLOOKUP($A9,'305'!$AL$7:$HR$8,CU109,FALSE)</f>
        <v>0</v>
      </c>
      <c r="CV9" s="69">
        <f>VLOOKUP($A9,'305'!$AL$1:$HR$2,88,FALSE)</f>
        <v>0</v>
      </c>
      <c r="CW9" s="75">
        <f>VLOOKUP($A9,'305'!$AL$1:$HR$2,89,FALSE)</f>
        <v>0</v>
      </c>
      <c r="CX9" s="337"/>
      <c r="CY9" s="74">
        <f>VLOOKUP($A9,'305'!$AL$1:$HR$2,90,FALSE)</f>
        <v>0</v>
      </c>
      <c r="CZ9" s="69">
        <f>VLOOKUP($A9,'305'!$AL$1:$HR$2,91,FALSE)</f>
        <v>0</v>
      </c>
      <c r="DA9" s="69">
        <f>VLOOKUP($A9,'305'!$AL$1:$HR$2,92,FALSE)</f>
        <v>0</v>
      </c>
      <c r="DB9" s="69">
        <f>VLOOKUP($A9,'305'!$AL$1:$HR$2,93,FALSE)</f>
        <v>0</v>
      </c>
      <c r="DC9" s="69">
        <f>VLOOKUP($A9,'305'!$AL$7:$HR$8,DC109,FALSE)</f>
        <v>0</v>
      </c>
      <c r="DD9" s="69">
        <f>VLOOKUP($A9,'305'!$AL$1:$HR$2,95,FALSE)</f>
        <v>0</v>
      </c>
      <c r="DE9" s="75">
        <f>VLOOKUP($A9,'305'!$AL$1:$HR$2,96,FALSE)</f>
        <v>0</v>
      </c>
      <c r="DF9" s="337"/>
      <c r="DG9" s="74">
        <f>VLOOKUP($A9,'305'!$AL$1:$HR$2,97,FALSE)</f>
        <v>0</v>
      </c>
      <c r="DH9" s="69">
        <f>VLOOKUP($A9,'305'!$AL$1:$HR$2,98,FALSE)</f>
        <v>0</v>
      </c>
      <c r="DI9" s="69">
        <f>VLOOKUP($A9,'305'!$AL$1:$HR$2,99,FALSE)</f>
        <v>0</v>
      </c>
      <c r="DJ9" s="69">
        <f>VLOOKUP($A9,'305'!$AL$1:$HR$2,100,FALSE)</f>
        <v>0</v>
      </c>
      <c r="DK9" s="69">
        <f>VLOOKUP($A9,'305'!$AL$7:$HR$8,DK109,FALSE)</f>
        <v>0</v>
      </c>
      <c r="DL9" s="69">
        <f>VLOOKUP($A9,'305'!$AL$1:$HR$2,102,FALSE)</f>
        <v>0</v>
      </c>
      <c r="DM9" s="75">
        <f>VLOOKUP($A9,'305'!$AL$1:$HR$2,103,FALSE)</f>
        <v>0</v>
      </c>
      <c r="DN9" s="337"/>
      <c r="DO9" s="74">
        <f>VLOOKUP($A9,'305'!$AL$1:$HR$2,104,FALSE)</f>
        <v>0</v>
      </c>
      <c r="DP9" s="69">
        <f>VLOOKUP($A9,'305'!$AL$1:$HR$2,105,FALSE)</f>
        <v>0</v>
      </c>
      <c r="DQ9" s="69">
        <f>VLOOKUP($A9,'305'!$AL$1:$HR$2,106,FALSE)</f>
        <v>0</v>
      </c>
      <c r="DR9" s="69">
        <f>VLOOKUP($A9,'305'!$AL$1:$HR$2,107,FALSE)</f>
        <v>0</v>
      </c>
      <c r="DS9" s="69">
        <f>VLOOKUP($A9,'305'!$AL$7:$HR$8,DS109,FALSE)</f>
        <v>0</v>
      </c>
      <c r="DT9" s="69">
        <f>VLOOKUP($A9,'305'!$AL$1:$HR$2,109,FALSE)</f>
        <v>0</v>
      </c>
      <c r="DU9" s="75">
        <f>VLOOKUP($A9,'305'!$AL$1:$HR$2,110,FALSE)</f>
        <v>0</v>
      </c>
      <c r="DV9" s="337"/>
      <c r="DW9" s="74">
        <f>VLOOKUP($A9,'305'!$AL$1:$HR$2,111,FALSE)</f>
        <v>0</v>
      </c>
      <c r="DX9" s="69">
        <f>VLOOKUP($A9,'305'!$AL$1:$HR$2,112,FALSE)</f>
        <v>0</v>
      </c>
      <c r="DY9" s="69">
        <f>VLOOKUP($A9,'305'!$AL$1:$HR$2,113,FALSE)</f>
        <v>0</v>
      </c>
      <c r="DZ9" s="69">
        <f>VLOOKUP($A9,'305'!$AL$1:$HR$2,114,FALSE)</f>
        <v>0</v>
      </c>
      <c r="EA9" s="69">
        <f>VLOOKUP($A9,'305'!$AL$7:$HR$8,EA109,FALSE)</f>
        <v>0</v>
      </c>
      <c r="EB9" s="69">
        <f>VLOOKUP($A9,'305'!$AL$1:$HR$2,116,FALSE)</f>
        <v>0</v>
      </c>
      <c r="EC9" s="75">
        <f>VLOOKUP($A9,'305'!$AL$1:$HR$2,117,FALSE)</f>
        <v>0</v>
      </c>
      <c r="ED9" s="337"/>
      <c r="EE9" s="74">
        <f>VLOOKUP($A9,'305'!$AL$1:$HR$2,118,FALSE)</f>
        <v>0</v>
      </c>
      <c r="EF9" s="69">
        <f>VLOOKUP($A9,'305'!$AL$1:$HR$2,119,FALSE)</f>
        <v>0</v>
      </c>
      <c r="EG9" s="69">
        <f>VLOOKUP($A9,'305'!$AL$1:$HR$2,120,FALSE)</f>
        <v>0</v>
      </c>
      <c r="EH9" s="69">
        <f>VLOOKUP($A9,'305'!$AL$1:$HR$2,121,FALSE)</f>
        <v>0</v>
      </c>
      <c r="EI9" s="69">
        <f>VLOOKUP($A9,'305'!$AL$7:$HR$8,EI109,FALSE)</f>
        <v>0</v>
      </c>
      <c r="EJ9" s="69">
        <f>VLOOKUP($A9,'305'!$AL$1:$HR$2,123,FALSE)</f>
        <v>0</v>
      </c>
      <c r="EK9" s="75">
        <f>VLOOKUP($A9,'305'!$AL$1:$HR$2,124,FALSE)</f>
        <v>0</v>
      </c>
      <c r="EL9" s="337"/>
      <c r="EM9" s="74">
        <f>VLOOKUP($A9,'305'!$AL$1:$HR$2,125,FALSE)</f>
        <v>0</v>
      </c>
      <c r="EN9" s="69">
        <f>VLOOKUP($A9,'305'!$AL$1:$HR$2,126,FALSE)</f>
        <v>0</v>
      </c>
      <c r="EO9" s="69">
        <f>VLOOKUP($A9,'305'!$AL$1:$HR$2,127,FALSE)</f>
        <v>0</v>
      </c>
      <c r="EP9" s="69">
        <f>VLOOKUP($A9,'305'!$AL$1:$HR$2,128,FALSE)</f>
        <v>0</v>
      </c>
      <c r="EQ9" s="69">
        <f>VLOOKUP($A9,'305'!$AL$7:$HR$8,EQ109,FALSE)</f>
        <v>0</v>
      </c>
      <c r="ER9" s="69">
        <f>VLOOKUP($A9,'305'!$AL$1:$HR$2,130,FALSE)</f>
        <v>0</v>
      </c>
      <c r="ES9" s="75">
        <f>VLOOKUP($A9,'305'!$AL$1:$HR$2,131,FALSE)</f>
        <v>0</v>
      </c>
      <c r="ET9" s="337"/>
      <c r="EU9" s="74">
        <f>VLOOKUP($A9,'305'!$AL$1:$HR$2,132,FALSE)</f>
        <v>0</v>
      </c>
      <c r="EV9" s="69">
        <f>VLOOKUP($A9,'305'!$AL$1:$HR$2,133,FALSE)</f>
        <v>0</v>
      </c>
      <c r="EW9" s="69">
        <f>VLOOKUP($A9,'305'!$AL$1:$HR$2,134,FALSE)</f>
        <v>0</v>
      </c>
      <c r="EX9" s="69">
        <f>VLOOKUP($A9,'305'!$AL$1:$HR$2,135,FALSE)</f>
        <v>0</v>
      </c>
      <c r="EY9" s="69">
        <f>VLOOKUP($A9,'305'!$AL$7:$HR$8,EY109,FALSE)</f>
        <v>0</v>
      </c>
      <c r="EZ9" s="69">
        <f>VLOOKUP($A9,'305'!$AL$1:$HR$2,137,FALSE)</f>
        <v>0</v>
      </c>
      <c r="FA9" s="75">
        <f>VLOOKUP($A9,'305'!$AL$1:$HR$2,138,FALSE)</f>
        <v>0</v>
      </c>
      <c r="FB9" s="337"/>
      <c r="FC9" s="74">
        <f>VLOOKUP($A9,'305'!$AL$1:$HR$2,139,FALSE)</f>
        <v>0</v>
      </c>
      <c r="FD9" s="69">
        <f>VLOOKUP($A9,'305'!$AL$1:$HR$2,140,FALSE)</f>
        <v>0</v>
      </c>
      <c r="FE9" s="69">
        <f>VLOOKUP($A9,'305'!$AL$1:$HR$2,141,FALSE)</f>
        <v>0</v>
      </c>
      <c r="FF9" s="69">
        <f>VLOOKUP($A9,'305'!$AL$1:$HR$2,142,FALSE)</f>
        <v>0</v>
      </c>
      <c r="FG9" s="69">
        <f>VLOOKUP($A9,'305'!$AL$7:$HR$8,FG109,FALSE)</f>
        <v>0</v>
      </c>
      <c r="FH9" s="69">
        <f>VLOOKUP($A9,'305'!$AL$1:$HR$2,144,FALSE)</f>
        <v>0</v>
      </c>
      <c r="FI9" s="75">
        <f>VLOOKUP($A9,'305'!$AL$1:$HR$2,145,FALSE)</f>
        <v>0</v>
      </c>
      <c r="FJ9" s="337"/>
      <c r="FK9" s="74">
        <f>VLOOKUP($A9,'305'!$AL$1:$HR$2,146,FALSE)</f>
        <v>0</v>
      </c>
      <c r="FL9" s="69">
        <f>VLOOKUP($A9,'305'!$AL$1:$HR$2,147,FALSE)</f>
        <v>0</v>
      </c>
      <c r="FM9" s="69">
        <f>VLOOKUP($A9,'305'!$AL$1:$HR$2,148,FALSE)</f>
        <v>0</v>
      </c>
      <c r="FN9" s="69">
        <f>VLOOKUP($A9,'305'!$AL$1:$HR$2,149,FALSE)</f>
        <v>0</v>
      </c>
      <c r="FO9" s="69">
        <f>VLOOKUP($A9,'305'!$AL$7:$HR$8,FO109,FALSE)</f>
        <v>0</v>
      </c>
      <c r="FP9" s="69">
        <f>VLOOKUP($A9,'305'!$AL$1:$HR$2,151,FALSE)</f>
        <v>0</v>
      </c>
      <c r="FQ9" s="75">
        <f>VLOOKUP($A9,'305'!$AL$1:$HR$2,152,FALSE)</f>
        <v>0</v>
      </c>
      <c r="FR9" s="337"/>
      <c r="FS9" s="74">
        <f>VLOOKUP($A9,'305'!$AL$1:$HR$2,153,FALSE)</f>
        <v>0</v>
      </c>
      <c r="FT9" s="69">
        <f>VLOOKUP($A9,'305'!$AL$1:$HR$2,154,FALSE)</f>
        <v>0</v>
      </c>
      <c r="FU9" s="69">
        <f>VLOOKUP($A9,'305'!$AL$1:$HR$2,155,FALSE)</f>
        <v>0</v>
      </c>
      <c r="FV9" s="69">
        <f>VLOOKUP($A9,'305'!$AL$1:$HR$2,156,FALSE)</f>
        <v>0</v>
      </c>
      <c r="FW9" s="69">
        <f>VLOOKUP($A9,'305'!$AL$7:$HR$8,FW109,FALSE)</f>
        <v>0</v>
      </c>
      <c r="FX9" s="69">
        <f>VLOOKUP($A9,'305'!$AL$1:$HR$2,158,FALSE)</f>
        <v>0</v>
      </c>
      <c r="FY9" s="75">
        <f>VLOOKUP($A9,'305'!$AL$1:$HR$2,159,FALSE)</f>
        <v>0</v>
      </c>
      <c r="FZ9" s="337"/>
      <c r="GA9" s="74">
        <f>VLOOKUP($A9,'305'!$AL$1:$HR$2,160,FALSE)</f>
        <v>0</v>
      </c>
      <c r="GB9" s="69">
        <f>VLOOKUP($A9,'305'!$AL$1:$HR$2,161,FALSE)</f>
        <v>0</v>
      </c>
      <c r="GC9" s="69">
        <f>VLOOKUP($A9,'305'!$AL$1:$HR$2,162,FALSE)</f>
        <v>0</v>
      </c>
      <c r="GD9" s="69">
        <f>VLOOKUP($A9,'305'!$AL$1:$HR$2,163,FALSE)</f>
        <v>0</v>
      </c>
      <c r="GE9" s="69">
        <f>VLOOKUP($A9,'305'!$AL$7:$HR$8,GE109,FALSE)</f>
        <v>0</v>
      </c>
      <c r="GF9" s="69">
        <f>VLOOKUP($A9,'305'!$AL$1:$HR$2,165,FALSE)</f>
        <v>0</v>
      </c>
      <c r="GG9" s="75">
        <f>VLOOKUP($A9,'305'!$AL$1:$HR$2,166,FALSE)</f>
        <v>0</v>
      </c>
      <c r="GH9" s="337"/>
      <c r="GI9" s="74">
        <f>VLOOKUP($A9,'305'!$AL$1:$HR$2,167,FALSE)</f>
        <v>0</v>
      </c>
      <c r="GJ9" s="69">
        <f>VLOOKUP($A9,'305'!$AL$1:$HR$2,168,FALSE)</f>
        <v>0</v>
      </c>
      <c r="GK9" s="69">
        <f>VLOOKUP($A9,'305'!$AL$1:$HR$2,169,FALSE)</f>
        <v>0</v>
      </c>
      <c r="GL9" s="69">
        <f>VLOOKUP($A9,'305'!$AL$1:$HR$2,170,FALSE)</f>
        <v>0</v>
      </c>
      <c r="GM9" s="69">
        <f>VLOOKUP($A9,'305'!$AL$7:$HR$8,GM109,FALSE)</f>
        <v>0</v>
      </c>
      <c r="GN9" s="69">
        <f>VLOOKUP($A9,'305'!$AL$1:$HR$2,172,FALSE)</f>
        <v>0</v>
      </c>
      <c r="GO9" s="75">
        <f>VLOOKUP($A9,'305'!$AL$1:$HR$2,173,FALSE)</f>
        <v>0</v>
      </c>
      <c r="GP9" s="337"/>
      <c r="GQ9" s="74">
        <f>VLOOKUP($A9,'305'!$AL$1:$HR$2,174,FALSE)</f>
        <v>0</v>
      </c>
      <c r="GR9" s="69">
        <f>VLOOKUP($A9,'305'!$AL$1:$HR$2,175,FALSE)</f>
        <v>0</v>
      </c>
      <c r="GS9" s="69">
        <f>VLOOKUP($A9,'305'!$AL$1:$HR$2,176,FALSE)</f>
        <v>0</v>
      </c>
      <c r="GT9" s="69">
        <f>VLOOKUP($A9,'305'!$AL$1:$HR$2,177,FALSE)</f>
        <v>0</v>
      </c>
      <c r="GU9" s="69">
        <f>VLOOKUP($A9,'305'!$AL$7:$HR$8,GU109,FALSE)</f>
        <v>0</v>
      </c>
      <c r="GV9" s="69">
        <f>VLOOKUP($A9,'305'!$AL$1:$HR$2,179,FALSE)</f>
        <v>0</v>
      </c>
      <c r="GW9" s="75">
        <f>VLOOKUP($A9,'305'!$AL$1:$HR$2,180,FALSE)</f>
        <v>0</v>
      </c>
      <c r="GX9" s="337"/>
      <c r="GY9" s="74">
        <f>VLOOKUP($A9,'305'!$AL$1:$HR$2,181,FALSE)</f>
        <v>0</v>
      </c>
      <c r="GZ9" s="69">
        <f>VLOOKUP($A9,'305'!$AL$1:$HR$2,182,FALSE)</f>
        <v>0</v>
      </c>
      <c r="HA9" s="69">
        <f>VLOOKUP($A9,'305'!$AL$1:$HR$2,183,FALSE)</f>
        <v>0</v>
      </c>
      <c r="HB9" s="69">
        <f>VLOOKUP($A9,'305'!$AL$1:$HR$2,184,FALSE)</f>
        <v>0</v>
      </c>
      <c r="HC9" s="69">
        <f>VLOOKUP($A9,'305'!$AL$7:$HR$8,HC109,FALSE)</f>
        <v>0</v>
      </c>
      <c r="HD9" s="69">
        <f>VLOOKUP($A9,'305'!$AL$1:$HR$2,186,FALSE)</f>
        <v>0</v>
      </c>
      <c r="HE9" s="124">
        <f>VLOOKUP($A9,'305'!$AL$1:$HR$2,187,FALSE)</f>
        <v>0</v>
      </c>
      <c r="HF9" s="24"/>
      <c r="HG9" s="24"/>
    </row>
    <row r="10" spans="1:220" x14ac:dyDescent="0.25">
      <c r="A10" s="290">
        <f t="shared" si="0"/>
        <v>206</v>
      </c>
      <c r="B10" s="291">
        <f>VLOOKUP($A10,'306'!$AG$1:$HM$2,2,FALSE)</f>
        <v>0</v>
      </c>
      <c r="C10" s="290" t="str">
        <f>VLOOKUP($A10,'306'!$AG$1:$HM$2,3,FALSE)</f>
        <v>22690-22821</v>
      </c>
      <c r="D10" s="290">
        <f>VLOOKUP($A10,'306'!$AG$1:$HM$2,4,FALSE)</f>
        <v>0</v>
      </c>
      <c r="E10" s="292">
        <f>VLOOKUP($A10,'306'!$AG$1:$HM$2,5,FALSE)</f>
        <v>6866</v>
      </c>
      <c r="F10" s="337"/>
      <c r="G10" s="73">
        <f>VLOOKUP($A10,'306'!$AG$1:$HM$2,6,FALSE)</f>
        <v>0</v>
      </c>
      <c r="H10" s="24">
        <f>VLOOKUP($A10,'306'!$AG$1:$HM$2,7,FALSE)</f>
        <v>0</v>
      </c>
      <c r="I10" s="24">
        <f>VLOOKUP($A10,'306'!$AG$1:$HM$2,8,FALSE)</f>
        <v>0</v>
      </c>
      <c r="J10" s="24">
        <f>VLOOKUP($A10,'306'!$AG$1:$HM$2,9,FALSE)</f>
        <v>0</v>
      </c>
      <c r="K10" s="69">
        <f>VLOOKUP($A10,'306'!$AG$7:$HM$8,K109,FALSE)</f>
        <v>0</v>
      </c>
      <c r="L10" s="24">
        <f>VLOOKUP($A10,'306'!$AG$1:$HM$2,11,FALSE)</f>
        <v>0</v>
      </c>
      <c r="M10" s="137">
        <f>VLOOKUP($A10,'306'!$AG$1:$HM$2,12,FALSE)</f>
        <v>0</v>
      </c>
      <c r="N10" s="337"/>
      <c r="O10" s="74">
        <f>VLOOKUP($A10,'306'!$AG$1:$HM$2,13,FALSE)</f>
        <v>0</v>
      </c>
      <c r="P10" s="69">
        <f>VLOOKUP($A10,'306'!$AG$1:$HM$2,14,FALSE)</f>
        <v>0</v>
      </c>
      <c r="Q10" s="69">
        <f>VLOOKUP($A10,'306'!$AG$1:$HM$2,15,FALSE)</f>
        <v>0</v>
      </c>
      <c r="R10" s="69">
        <f>VLOOKUP($A10,'306'!$AG$1:$HM$2,16,FALSE)</f>
        <v>0</v>
      </c>
      <c r="S10" s="69">
        <f>VLOOKUP($A10,'306'!$AG$7:$HM$8,S109,FALSE)</f>
        <v>0</v>
      </c>
      <c r="T10" s="69">
        <f>VLOOKUP($A10,'306'!$AG$1:$HM$2,18,FALSE)</f>
        <v>0</v>
      </c>
      <c r="U10" s="75">
        <f>VLOOKUP($A10,'306'!$AG$1:$HM$2,19,FALSE)</f>
        <v>0</v>
      </c>
      <c r="V10" s="337"/>
      <c r="W10" s="74">
        <f>VLOOKUP($A10,'306'!$AG$1:$HM$2,20,FALSE)</f>
        <v>0</v>
      </c>
      <c r="X10" s="69">
        <f>VLOOKUP($A10,'306'!$AG$1:$HM$2,21,FALSE)</f>
        <v>0</v>
      </c>
      <c r="Y10" s="69">
        <f>VLOOKUP($A10,'306'!$AG$1:$HM$2,22,FALSE)</f>
        <v>0</v>
      </c>
      <c r="Z10" s="69">
        <f>VLOOKUP($A10,'306'!$AG$1:$HM$2,23,FALSE)</f>
        <v>0</v>
      </c>
      <c r="AA10" s="69">
        <f>VLOOKUP($A10,'306'!$AG$7:$HM$8,AA109,FALSE)</f>
        <v>0</v>
      </c>
      <c r="AB10" s="69">
        <f>VLOOKUP($A10,'306'!$AG$1:$HM$2,25,FALSE)</f>
        <v>0</v>
      </c>
      <c r="AC10" s="75">
        <f>VLOOKUP($A10,'306'!$AG$1:$HM$2,26,FALSE)</f>
        <v>0</v>
      </c>
      <c r="AD10" s="337"/>
      <c r="AE10" s="74">
        <f>VLOOKUP($A10,'306'!$AG$1:$HM$2,27,FALSE)</f>
        <v>0</v>
      </c>
      <c r="AF10" s="69">
        <f>VLOOKUP($A10,'306'!$AG$1:$HM$2,28,FALSE)</f>
        <v>0</v>
      </c>
      <c r="AG10" s="69">
        <f>VLOOKUP($A10,'306'!$AG$1:$HM$2,29,FALSE)</f>
        <v>0</v>
      </c>
      <c r="AH10" s="69">
        <f>VLOOKUP($A10,'306'!$AG$1:$HM$2,30,FALSE)</f>
        <v>0</v>
      </c>
      <c r="AI10" s="69">
        <f>VLOOKUP($A10,'306'!$AG$7:$HM$8,AI109,FALSE)</f>
        <v>0</v>
      </c>
      <c r="AJ10" s="69">
        <f>VLOOKUP($A10,'306'!$AG$1:$HM$2,32,FALSE)</f>
        <v>0</v>
      </c>
      <c r="AK10" s="75">
        <f>VLOOKUP($A10,'306'!$AG$1:$HM$2,33,FALSE)</f>
        <v>0</v>
      </c>
      <c r="AL10" s="337"/>
      <c r="AM10" s="74">
        <f>VLOOKUP($A10,'306'!$AG$1:$HM$2,34,FALSE)</f>
        <v>0</v>
      </c>
      <c r="AN10" s="69">
        <f>VLOOKUP($A10,'306'!$AG$1:$HM$2,35,FALSE)</f>
        <v>0</v>
      </c>
      <c r="AO10" s="69">
        <f>VLOOKUP($A10,'306'!$AG$1:$HM$2,36,FALSE)</f>
        <v>0</v>
      </c>
      <c r="AP10" s="69">
        <f>VLOOKUP($A10,'306'!$AG$1:$HM$2,37,FALSE)</f>
        <v>0</v>
      </c>
      <c r="AQ10" s="69">
        <f>VLOOKUP($A10,'306'!$AG$7:$HM$8,AQ109,FALSE)</f>
        <v>0</v>
      </c>
      <c r="AR10" s="69">
        <f>VLOOKUP($A10,'306'!$AG$1:$HM$2,39,FALSE)</f>
        <v>0</v>
      </c>
      <c r="AS10" s="75">
        <f>VLOOKUP($A10,'306'!$AG$1:$HM$2,40,FALSE)</f>
        <v>0</v>
      </c>
      <c r="AT10" s="337"/>
      <c r="AU10" s="74">
        <f>VLOOKUP($A10,'306'!$AG$1:$HM$2,41,FALSE)</f>
        <v>0</v>
      </c>
      <c r="AV10" s="69">
        <f>VLOOKUP($A10,'306'!$AG$1:$HM$2,42,FALSE)</f>
        <v>0</v>
      </c>
      <c r="AW10" s="69">
        <f>VLOOKUP($A10,'306'!$AG$1:$HM$2,43,FALSE)</f>
        <v>0</v>
      </c>
      <c r="AX10" s="69">
        <f>VLOOKUP($A10,'306'!$AG$1:$HM$2,44,FALSE)</f>
        <v>0</v>
      </c>
      <c r="AY10" s="69">
        <f>VLOOKUP($A10,'306'!$AG$7:$HM$8,AY109,FALSE)</f>
        <v>0</v>
      </c>
      <c r="AZ10" s="69">
        <f>VLOOKUP($A10,'306'!$AG$1:$HM$2,46,FALSE)</f>
        <v>0</v>
      </c>
      <c r="BA10" s="75">
        <f>VLOOKUP($A10,'306'!$AG$1:$HM$2,47,FALSE)</f>
        <v>0</v>
      </c>
      <c r="BB10" s="337"/>
      <c r="BC10" s="74">
        <f>VLOOKUP($A10,'306'!$AG$1:$HM$2,48,FALSE)</f>
        <v>0</v>
      </c>
      <c r="BD10" s="69">
        <f>VLOOKUP($A10,'306'!$AG$1:$HM$2,49,FALSE)</f>
        <v>0</v>
      </c>
      <c r="BE10" s="69">
        <f>VLOOKUP($A10,'306'!$AG$1:$HM$2,50,FALSE)</f>
        <v>0</v>
      </c>
      <c r="BF10" s="69">
        <f>VLOOKUP($A10,'306'!$AG$1:$HM$2,51,FALSE)</f>
        <v>0</v>
      </c>
      <c r="BG10" s="69">
        <f>VLOOKUP($A10,'306'!$AG$7:$HM$8,BG109,FALSE)</f>
        <v>0</v>
      </c>
      <c r="BH10" s="69">
        <f>VLOOKUP($A10,'306'!$AG$1:$HM$2,53,FALSE)</f>
        <v>0</v>
      </c>
      <c r="BI10" s="75">
        <f>VLOOKUP($A10,'306'!$AG$1:$HM$2,54,FALSE)</f>
        <v>0</v>
      </c>
      <c r="BJ10" s="337"/>
      <c r="BK10" s="74">
        <f>VLOOKUP($A10,'306'!$AG$1:$HM$2,55,FALSE)</f>
        <v>0</v>
      </c>
      <c r="BL10" s="69">
        <f>VLOOKUP($A10,'306'!$AG$1:$HM$2,56,FALSE)</f>
        <v>0</v>
      </c>
      <c r="BM10" s="69">
        <f>VLOOKUP($A10,'306'!$AG$1:$HM$2,57,FALSE)</f>
        <v>0</v>
      </c>
      <c r="BN10" s="69">
        <f>VLOOKUP($A10,'306'!$AG$1:$HM$2,58,FALSE)</f>
        <v>0</v>
      </c>
      <c r="BO10" s="69">
        <f>VLOOKUP($A10,'306'!$AG$7:$HM$8,BO109,FALSE)</f>
        <v>0</v>
      </c>
      <c r="BP10" s="69">
        <f>VLOOKUP($A10,'306'!$AG$1:$HM$2,60,FALSE)</f>
        <v>0</v>
      </c>
      <c r="BQ10" s="75">
        <f>VLOOKUP($A10,'306'!$AG$1:$HM$2,61,FALSE)</f>
        <v>0</v>
      </c>
      <c r="BR10" s="337"/>
      <c r="BS10" s="74">
        <f>VLOOKUP($A10,'306'!$AG$1:$HM$2,62,FALSE)</f>
        <v>0</v>
      </c>
      <c r="BT10" s="69">
        <f>VLOOKUP($A10,'306'!$AG$1:$HM$2,63,FALSE)</f>
        <v>0</v>
      </c>
      <c r="BU10" s="69">
        <f>VLOOKUP($A10,'306'!$AG$1:$HM$2,64,FALSE)</f>
        <v>0</v>
      </c>
      <c r="BV10" s="69">
        <f>VLOOKUP($A10,'306'!$AG$1:$HM$2,65,FALSE)</f>
        <v>0</v>
      </c>
      <c r="BW10" s="69">
        <f>VLOOKUP($A10,'306'!$AG$7:$HM$8,BW109,FALSE)</f>
        <v>0</v>
      </c>
      <c r="BX10" s="69">
        <f>VLOOKUP($A10,'306'!$AG$1:$HM$2,67,FALSE)</f>
        <v>0</v>
      </c>
      <c r="BY10" s="75">
        <f>VLOOKUP($A10,'306'!$AG$1:$HM$2,68,FALSE)</f>
        <v>0</v>
      </c>
      <c r="BZ10" s="337"/>
      <c r="CA10" s="74">
        <f>VLOOKUP($A10,'306'!$AG$1:$HM$2,69,FALSE)</f>
        <v>0</v>
      </c>
      <c r="CB10" s="69">
        <f>VLOOKUP($A10,'306'!$AG$1:$HM$2,70,FALSE)</f>
        <v>0</v>
      </c>
      <c r="CC10" s="69">
        <f>VLOOKUP($A10,'306'!$AG$1:$HM$2,71,FALSE)</f>
        <v>0</v>
      </c>
      <c r="CD10" s="69">
        <f>VLOOKUP($A10,'306'!$AG$1:$HM$2,72,FALSE)</f>
        <v>0</v>
      </c>
      <c r="CE10" s="69">
        <f>VLOOKUP($A10,'306'!$AG$7:$HM$8,CE109,FALSE)</f>
        <v>0</v>
      </c>
      <c r="CF10" s="69">
        <f>VLOOKUP($A10,'306'!$AG$1:$HM$2,74,FALSE)</f>
        <v>0</v>
      </c>
      <c r="CG10" s="75">
        <f>VLOOKUP($A10,'306'!$AG$1:$HM$2,75,FALSE)</f>
        <v>0</v>
      </c>
      <c r="CH10" s="337"/>
      <c r="CI10" s="74">
        <f>VLOOKUP($A10,'306'!$AG$1:$HM$2,76,FALSE)</f>
        <v>0</v>
      </c>
      <c r="CJ10" s="69">
        <f>VLOOKUP($A10,'306'!$AG$1:$HM$2,77,FALSE)</f>
        <v>0</v>
      </c>
      <c r="CK10" s="69">
        <f>VLOOKUP($A10,'306'!$AG$1:$HM$2,78,FALSE)</f>
        <v>0</v>
      </c>
      <c r="CL10" s="69">
        <f>VLOOKUP($A10,'306'!$AG$1:$HM$2,79,FALSE)</f>
        <v>0</v>
      </c>
      <c r="CM10" s="69">
        <f>VLOOKUP($A10,'306'!$AG$7:$HM$8,CM109,FALSE)</f>
        <v>0</v>
      </c>
      <c r="CN10" s="69">
        <f>VLOOKUP($A10,'306'!$AG$1:$HM$2,81,FALSE)</f>
        <v>0</v>
      </c>
      <c r="CO10" s="75">
        <f>VLOOKUP($A10,'306'!$AG$1:$HM$2,82,FALSE)</f>
        <v>0</v>
      </c>
      <c r="CP10" s="337"/>
      <c r="CQ10" s="74">
        <f>VLOOKUP($A10,'306'!$AG$1:$HM$2,83,FALSE)</f>
        <v>0</v>
      </c>
      <c r="CR10" s="69">
        <f>VLOOKUP($A10,'306'!$AG$1:$HM$2,84,FALSE)</f>
        <v>0</v>
      </c>
      <c r="CS10" s="69">
        <f>VLOOKUP($A10,'306'!$AG$1:$HM$2,85,FALSE)</f>
        <v>0</v>
      </c>
      <c r="CT10" s="69">
        <f>VLOOKUP($A10,'306'!$AG$1:$HM$2,86,FALSE)</f>
        <v>0</v>
      </c>
      <c r="CU10" s="69">
        <f>VLOOKUP($A10,'306'!$AG$7:$HM$8,CU109,FALSE)</f>
        <v>0</v>
      </c>
      <c r="CV10" s="69">
        <f>VLOOKUP($A10,'306'!$AG$1:$HM$2,88,FALSE)</f>
        <v>0</v>
      </c>
      <c r="CW10" s="75">
        <f>VLOOKUP($A10,'306'!$AG$1:$HM$2,89,FALSE)</f>
        <v>0</v>
      </c>
      <c r="CX10" s="337"/>
      <c r="CY10" s="74">
        <f>VLOOKUP($A10,'306'!$AG$1:$HM$2,90,FALSE)</f>
        <v>0</v>
      </c>
      <c r="CZ10" s="69">
        <f>VLOOKUP($A10,'306'!$AG$1:$HM$2,91,FALSE)</f>
        <v>0</v>
      </c>
      <c r="DA10" s="69">
        <f>VLOOKUP($A10,'306'!$AG$1:$HM$2,92,FALSE)</f>
        <v>0</v>
      </c>
      <c r="DB10" s="69">
        <f>VLOOKUP($A10,'306'!$AG$1:$HM$2,93,FALSE)</f>
        <v>0</v>
      </c>
      <c r="DC10" s="69">
        <f>VLOOKUP($A10,'306'!$AG$7:$HM$8,DC109,FALSE)</f>
        <v>0</v>
      </c>
      <c r="DD10" s="69">
        <f>VLOOKUP($A10,'306'!$AG$1:$HM$2,95,FALSE)</f>
        <v>0</v>
      </c>
      <c r="DE10" s="75">
        <f>VLOOKUP($A10,'306'!$AG$1:$HM$2,96,FALSE)</f>
        <v>0</v>
      </c>
      <c r="DF10" s="337"/>
      <c r="DG10" s="74">
        <f>VLOOKUP($A10,'306'!$AG$1:$HM$2,97,FALSE)</f>
        <v>0</v>
      </c>
      <c r="DH10" s="69">
        <f>VLOOKUP($A10,'306'!$AG$1:$HM$2,98,FALSE)</f>
        <v>0</v>
      </c>
      <c r="DI10" s="69">
        <f>VLOOKUP($A10,'306'!$AG$1:$HM$2,99,FALSE)</f>
        <v>0</v>
      </c>
      <c r="DJ10" s="69">
        <f>VLOOKUP($A10,'306'!$AG$1:$HM$2,100,FALSE)</f>
        <v>0</v>
      </c>
      <c r="DK10" s="69">
        <f>VLOOKUP($A10,'306'!$AG$7:$HM$8,DK109,FALSE)</f>
        <v>0</v>
      </c>
      <c r="DL10" s="69">
        <f>VLOOKUP($A10,'306'!$AG$1:$HM$2,102,FALSE)</f>
        <v>0</v>
      </c>
      <c r="DM10" s="75">
        <f>VLOOKUP($A10,'306'!$AG$1:$HM$2,103,FALSE)</f>
        <v>0</v>
      </c>
      <c r="DN10" s="337"/>
      <c r="DO10" s="74">
        <f>VLOOKUP($A10,'306'!$AG$1:$HM$2,104,FALSE)</f>
        <v>0</v>
      </c>
      <c r="DP10" s="69">
        <f>VLOOKUP($A10,'306'!$AG$1:$HM$2,105,FALSE)</f>
        <v>0</v>
      </c>
      <c r="DQ10" s="69">
        <f>VLOOKUP($A10,'306'!$AG$1:$HM$2,106,FALSE)</f>
        <v>0</v>
      </c>
      <c r="DR10" s="69">
        <f>VLOOKUP($A10,'306'!$AG$1:$HM$2,107,FALSE)</f>
        <v>0</v>
      </c>
      <c r="DS10" s="69">
        <f>VLOOKUP($A10,'306'!$AG$7:$HM$8,DS109,FALSE)</f>
        <v>0</v>
      </c>
      <c r="DT10" s="69">
        <f>VLOOKUP($A10,'306'!$AG$1:$HM$2,109,FALSE)</f>
        <v>0</v>
      </c>
      <c r="DU10" s="75">
        <f>VLOOKUP($A10,'306'!$AG$1:$HM$2,110,FALSE)</f>
        <v>0</v>
      </c>
      <c r="DV10" s="337"/>
      <c r="DW10" s="74">
        <f>VLOOKUP($A10,'306'!$AG$1:$HM$2,111,FALSE)</f>
        <v>0</v>
      </c>
      <c r="DX10" s="69">
        <f>VLOOKUP($A10,'306'!$AG$1:$HM$2,112,FALSE)</f>
        <v>0</v>
      </c>
      <c r="DY10" s="69">
        <f>VLOOKUP($A10,'306'!$AG$1:$HM$2,113,FALSE)</f>
        <v>0</v>
      </c>
      <c r="DZ10" s="69">
        <f>VLOOKUP($A10,'306'!$AG$1:$HM$2,114,FALSE)</f>
        <v>0</v>
      </c>
      <c r="EA10" s="69">
        <f>VLOOKUP($A10,'306'!$AG$7:$HM$8,EA109,FALSE)</f>
        <v>0</v>
      </c>
      <c r="EB10" s="69">
        <f>VLOOKUP($A10,'306'!$AG$1:$HM$2,116,FALSE)</f>
        <v>0</v>
      </c>
      <c r="EC10" s="75">
        <f>VLOOKUP($A10,'306'!$AG$1:$HM$2,117,FALSE)</f>
        <v>0</v>
      </c>
      <c r="ED10" s="337"/>
      <c r="EE10" s="74">
        <f>VLOOKUP($A10,'306'!$AG$1:$HM$2,118,FALSE)</f>
        <v>0</v>
      </c>
      <c r="EF10" s="69">
        <f>VLOOKUP($A10,'306'!$AG$1:$HM$2,119,FALSE)</f>
        <v>0</v>
      </c>
      <c r="EG10" s="69">
        <f>VLOOKUP($A10,'306'!$AG$1:$HM$2,120,FALSE)</f>
        <v>0</v>
      </c>
      <c r="EH10" s="69">
        <f>VLOOKUP($A10,'306'!$AG$1:$HM$2,121,FALSE)</f>
        <v>0</v>
      </c>
      <c r="EI10" s="69">
        <f>VLOOKUP($A10,'306'!$AG$7:$HM$8,EI109,FALSE)</f>
        <v>0</v>
      </c>
      <c r="EJ10" s="69">
        <f>VLOOKUP($A10,'306'!$AG$1:$HM$2,123,FALSE)</f>
        <v>0</v>
      </c>
      <c r="EK10" s="75">
        <f>VLOOKUP($A10,'306'!$AG$1:$HM$2,124,FALSE)</f>
        <v>0</v>
      </c>
      <c r="EL10" s="337"/>
      <c r="EM10" s="74">
        <f>VLOOKUP($A10,'306'!$AG$1:$HM$2,125,FALSE)</f>
        <v>0</v>
      </c>
      <c r="EN10" s="69">
        <f>VLOOKUP($A10,'306'!$AG$1:$HM$2,126,FALSE)</f>
        <v>0</v>
      </c>
      <c r="EO10" s="69">
        <f>VLOOKUP($A10,'306'!$AG$1:$HM$2,127,FALSE)</f>
        <v>0</v>
      </c>
      <c r="EP10" s="69">
        <f>VLOOKUP($A10,'306'!$AG$1:$HM$2,128,FALSE)</f>
        <v>0</v>
      </c>
      <c r="EQ10" s="69">
        <f>VLOOKUP($A10,'306'!$AG$7:$HM$8,EQ109,FALSE)</f>
        <v>0</v>
      </c>
      <c r="ER10" s="69">
        <f>VLOOKUP($A10,'306'!$AG$1:$HM$2,130,FALSE)</f>
        <v>0</v>
      </c>
      <c r="ES10" s="75">
        <f>VLOOKUP($A10,'306'!$AG$1:$HM$2,131,FALSE)</f>
        <v>0</v>
      </c>
      <c r="ET10" s="337"/>
      <c r="EU10" s="74">
        <f>VLOOKUP($A10,'306'!$AG$1:$HM$2,132,FALSE)</f>
        <v>0</v>
      </c>
      <c r="EV10" s="69">
        <f>VLOOKUP($A10,'306'!$AG$1:$HM$2,133,FALSE)</f>
        <v>0</v>
      </c>
      <c r="EW10" s="69">
        <f>VLOOKUP($A10,'306'!$AG$1:$HM$2,134,FALSE)</f>
        <v>0</v>
      </c>
      <c r="EX10" s="69">
        <f>VLOOKUP($A10,'306'!$AG$1:$HM$2,135,FALSE)</f>
        <v>0</v>
      </c>
      <c r="EY10" s="69">
        <f>VLOOKUP($A10,'306'!$AG$7:$HM$8,EY109,FALSE)</f>
        <v>0</v>
      </c>
      <c r="EZ10" s="69">
        <f>VLOOKUP($A10,'306'!$AG$1:$HM$2,137,FALSE)</f>
        <v>0</v>
      </c>
      <c r="FA10" s="75">
        <f>VLOOKUP($A10,'306'!$AG$1:$HM$2,138,FALSE)</f>
        <v>0</v>
      </c>
      <c r="FB10" s="337"/>
      <c r="FC10" s="74">
        <f>VLOOKUP($A10,'306'!$AG$1:$HM$2,139,FALSE)</f>
        <v>0</v>
      </c>
      <c r="FD10" s="69">
        <f>VLOOKUP($A10,'306'!$AG$1:$HM$2,140,FALSE)</f>
        <v>0</v>
      </c>
      <c r="FE10" s="69">
        <f>VLOOKUP($A10,'306'!$AG$1:$HM$2,141,FALSE)</f>
        <v>0</v>
      </c>
      <c r="FF10" s="69">
        <f>VLOOKUP($A10,'306'!$AG$1:$HM$2,142,FALSE)</f>
        <v>0</v>
      </c>
      <c r="FG10" s="69">
        <f>VLOOKUP($A10,'306'!$AG$7:$HM$8,FG109,FALSE)</f>
        <v>0</v>
      </c>
      <c r="FH10" s="69">
        <f>VLOOKUP($A10,'306'!$AG$1:$HM$2,144,FALSE)</f>
        <v>0</v>
      </c>
      <c r="FI10" s="75">
        <f>VLOOKUP($A10,'306'!$AG$1:$HM$2,145,FALSE)</f>
        <v>0</v>
      </c>
      <c r="FJ10" s="337"/>
      <c r="FK10" s="74">
        <f>VLOOKUP($A10,'306'!$AG$1:$HM$2,146,FALSE)</f>
        <v>0</v>
      </c>
      <c r="FL10" s="69">
        <f>VLOOKUP($A10,'306'!$AG$1:$HM$2,147,FALSE)</f>
        <v>0</v>
      </c>
      <c r="FM10" s="69">
        <f>VLOOKUP($A10,'306'!$AG$1:$HM$2,148,FALSE)</f>
        <v>0</v>
      </c>
      <c r="FN10" s="69">
        <f>VLOOKUP($A10,'306'!$AG$1:$HM$2,149,FALSE)</f>
        <v>0</v>
      </c>
      <c r="FO10" s="69">
        <f>VLOOKUP($A10,'306'!$AG$7:$HM$8,FO109,FALSE)</f>
        <v>0</v>
      </c>
      <c r="FP10" s="69">
        <f>VLOOKUP($A10,'306'!$AG$1:$HM$2,151,FALSE)</f>
        <v>0</v>
      </c>
      <c r="FQ10" s="75">
        <f>VLOOKUP($A10,'306'!$AG$1:$HM$2,152,FALSE)</f>
        <v>0</v>
      </c>
      <c r="FR10" s="337"/>
      <c r="FS10" s="74">
        <f>VLOOKUP($A10,'306'!$AG$1:$HM$2,153,FALSE)</f>
        <v>0</v>
      </c>
      <c r="FT10" s="69">
        <f>VLOOKUP($A10,'306'!$AG$1:$HM$2,154,FALSE)</f>
        <v>0</v>
      </c>
      <c r="FU10" s="69">
        <f>VLOOKUP($A10,'306'!$AG$1:$HM$2,155,FALSE)</f>
        <v>0</v>
      </c>
      <c r="FV10" s="69">
        <f>VLOOKUP($A10,'306'!$AG$1:$HM$2,156,FALSE)</f>
        <v>0</v>
      </c>
      <c r="FW10" s="69">
        <f>VLOOKUP($A10,'306'!$AG$7:$HM$8,FW109,FALSE)</f>
        <v>0</v>
      </c>
      <c r="FX10" s="69">
        <f>VLOOKUP($A10,'306'!$AG$1:$HM$2,158,FALSE)</f>
        <v>0</v>
      </c>
      <c r="FY10" s="75">
        <f>VLOOKUP($A10,'306'!$AG$1:$HM$2,159,FALSE)</f>
        <v>0</v>
      </c>
      <c r="FZ10" s="337"/>
      <c r="GA10" s="74">
        <f>VLOOKUP($A10,'306'!$AG$1:$HM$2,160,FALSE)</f>
        <v>0</v>
      </c>
      <c r="GB10" s="69">
        <f>VLOOKUP($A10,'306'!$AG$1:$HM$2,161,FALSE)</f>
        <v>0</v>
      </c>
      <c r="GC10" s="69">
        <f>VLOOKUP($A10,'306'!$AG$1:$HM$2,162,FALSE)</f>
        <v>0</v>
      </c>
      <c r="GD10" s="69">
        <f>VLOOKUP($A10,'306'!$AG$1:$HM$2,163,FALSE)</f>
        <v>0</v>
      </c>
      <c r="GE10" s="69">
        <f>VLOOKUP($A10,'306'!$AG$7:$HM$8,GE109,FALSE)</f>
        <v>0</v>
      </c>
      <c r="GF10" s="69">
        <f>VLOOKUP($A10,'306'!$AG$1:$HM$2,165,FALSE)</f>
        <v>0</v>
      </c>
      <c r="GG10" s="75">
        <f>VLOOKUP($A10,'306'!$AG$1:$HM$2,166,FALSE)</f>
        <v>0</v>
      </c>
      <c r="GH10" s="337"/>
      <c r="GI10" s="74">
        <f>VLOOKUP($A10,'306'!$AG$1:$HM$2,167,FALSE)</f>
        <v>0</v>
      </c>
      <c r="GJ10" s="69">
        <f>VLOOKUP($A10,'306'!$AG$1:$HM$2,168,FALSE)</f>
        <v>0</v>
      </c>
      <c r="GK10" s="69">
        <f>VLOOKUP($A10,'306'!$AG$1:$HM$2,169,FALSE)</f>
        <v>0</v>
      </c>
      <c r="GL10" s="69">
        <f>VLOOKUP($A10,'306'!$AG$1:$HM$2,170,FALSE)</f>
        <v>0</v>
      </c>
      <c r="GM10" s="69">
        <f>VLOOKUP($A10,'306'!$AG$7:$HM$8,GM109,FALSE)</f>
        <v>0</v>
      </c>
      <c r="GN10" s="69">
        <f>VLOOKUP($A10,'306'!$AG$1:$HM$2,172,FALSE)</f>
        <v>0</v>
      </c>
      <c r="GO10" s="75">
        <f>VLOOKUP($A10,'306'!$AG$1:$HM$2,173,FALSE)</f>
        <v>0</v>
      </c>
      <c r="GP10" s="337"/>
      <c r="GQ10" s="74">
        <f>VLOOKUP($A10,'306'!$AG$1:$HM$2,174,FALSE)</f>
        <v>0</v>
      </c>
      <c r="GR10" s="69">
        <f>VLOOKUP($A10,'306'!$AG$1:$HM$2,175,FALSE)</f>
        <v>0</v>
      </c>
      <c r="GS10" s="69">
        <f>VLOOKUP($A10,'306'!$AG$1:$HM$2,176,FALSE)</f>
        <v>0</v>
      </c>
      <c r="GT10" s="69">
        <f>VLOOKUP($A10,'306'!$AG$1:$HM$2,177,FALSE)</f>
        <v>0</v>
      </c>
      <c r="GU10" s="69">
        <f>VLOOKUP($A10,'306'!$AG$7:$HM$8,GU109,FALSE)</f>
        <v>0</v>
      </c>
      <c r="GV10" s="69">
        <f>VLOOKUP($A10,'306'!$AG$1:$HM$2,179,FALSE)</f>
        <v>0</v>
      </c>
      <c r="GW10" s="75">
        <f>VLOOKUP($A10,'306'!$AG$1:$HM$2,180,FALSE)</f>
        <v>0</v>
      </c>
      <c r="GX10" s="337"/>
      <c r="GY10" s="74">
        <f>VLOOKUP($A10,'306'!$AG$1:$HM$2,181,FALSE)</f>
        <v>0</v>
      </c>
      <c r="GZ10" s="69">
        <f>VLOOKUP($A10,'306'!$AG$1:$HM$2,182,FALSE)</f>
        <v>0</v>
      </c>
      <c r="HA10" s="69">
        <f>VLOOKUP($A10,'306'!$AG$1:$HM$2,183,FALSE)</f>
        <v>0</v>
      </c>
      <c r="HB10" s="69">
        <f>VLOOKUP($A10,'306'!$AG$1:$HM$2,184,FALSE)</f>
        <v>0</v>
      </c>
      <c r="HC10" s="69">
        <f>VLOOKUP($A10,'306'!$AG$7:$HM$8,HC109,FALSE)</f>
        <v>0</v>
      </c>
      <c r="HD10" s="69">
        <f>VLOOKUP($A10,'306'!$AG$1:$HM$2,186,FALSE)</f>
        <v>0</v>
      </c>
      <c r="HE10" s="124">
        <f>VLOOKUP($A10,'306'!$AG$1:$HM$2,187,FALSE)</f>
        <v>0</v>
      </c>
      <c r="HF10" s="24"/>
      <c r="HG10" s="24"/>
    </row>
    <row r="11" spans="1:220" x14ac:dyDescent="0.25">
      <c r="A11" s="290">
        <f t="shared" si="0"/>
        <v>207</v>
      </c>
      <c r="B11" s="291">
        <f>VLOOKUP($A11,'307'!$AU$1:$IA$2,2,FALSE)</f>
        <v>0</v>
      </c>
      <c r="C11" s="290">
        <f>VLOOKUP($A11,'307'!$AU$1:$IA$2,3,FALSE)</f>
        <v>0</v>
      </c>
      <c r="D11" s="290">
        <f>VLOOKUP($A11,'307'!$AU$1:$IA$2,4,FALSE)</f>
        <v>0</v>
      </c>
      <c r="E11" s="292">
        <f>VLOOKUP($A11,'307'!$AU$1:$IA$2,5,FALSE)</f>
        <v>0</v>
      </c>
      <c r="F11" s="337"/>
      <c r="G11" s="73">
        <f>VLOOKUP($A11,'307'!$AU$1:$IA$2,6,FALSE)</f>
        <v>0</v>
      </c>
      <c r="H11" s="24">
        <f>VLOOKUP($A11,'307'!$AU$1:$IA$2,7,FALSE)</f>
        <v>0</v>
      </c>
      <c r="I11" s="24">
        <f>VLOOKUP($A11,'307'!$AU$1:$IA$2,8,FALSE)</f>
        <v>0</v>
      </c>
      <c r="J11" s="24">
        <f>VLOOKUP($A11,'307'!$AU$1:$IA$2,9,FALSE)</f>
        <v>0</v>
      </c>
      <c r="K11" s="69">
        <f>VLOOKUP($A11,'307'!$AU$7:$IA$8,K109,FALSE)</f>
        <v>0</v>
      </c>
      <c r="L11" s="24">
        <f>VLOOKUP($A11,'307'!$AU$1:$IA$2,11,FALSE)</f>
        <v>0</v>
      </c>
      <c r="M11" s="137">
        <f>VLOOKUP($A11,'307'!$AU$1:$IA$2,12,FALSE)</f>
        <v>0</v>
      </c>
      <c r="N11" s="337"/>
      <c r="O11" s="74">
        <f>VLOOKUP($A11,'307'!$AU$1:$IA$2,13,FALSE)</f>
        <v>0</v>
      </c>
      <c r="P11" s="69">
        <f>VLOOKUP($A11,'307'!$AU$1:$IA$2,14,FALSE)</f>
        <v>0</v>
      </c>
      <c r="Q11" s="69">
        <f>VLOOKUP($A11,'307'!$AU$1:$IA$2,15,FALSE)</f>
        <v>0</v>
      </c>
      <c r="R11" s="69">
        <f>VLOOKUP($A11,'307'!$AU$1:$IA$2,16,FALSE)</f>
        <v>0</v>
      </c>
      <c r="S11" s="69">
        <f>VLOOKUP($A11,'307'!$AU$7:$IA$8,S109,FALSE)</f>
        <v>0</v>
      </c>
      <c r="T11" s="69">
        <f>VLOOKUP($A11,'307'!$AU$1:$IA$2,18,FALSE)</f>
        <v>0</v>
      </c>
      <c r="U11" s="75">
        <f>VLOOKUP($A11,'307'!$AU$1:$IA$2,19,FALSE)</f>
        <v>0</v>
      </c>
      <c r="V11" s="337"/>
      <c r="W11" s="74">
        <f>VLOOKUP($A11,'307'!$AU$1:$IA$2,20,FALSE)</f>
        <v>0</v>
      </c>
      <c r="X11" s="69">
        <f>VLOOKUP($A11,'307'!$AU$1:$IA$2,21,FALSE)</f>
        <v>0</v>
      </c>
      <c r="Y11" s="69">
        <f>VLOOKUP($A11,'307'!$AU$1:$IA$2,22,FALSE)</f>
        <v>0</v>
      </c>
      <c r="Z11" s="69">
        <f>VLOOKUP($A11,'307'!$AU$1:$IA$2,23,FALSE)</f>
        <v>0</v>
      </c>
      <c r="AA11" s="69">
        <f>VLOOKUP($A11,'307'!$AU$7:$IA$8,AA109,FALSE)</f>
        <v>0</v>
      </c>
      <c r="AB11" s="69">
        <f>VLOOKUP($A11,'307'!$AU$1:$IA$2,25,FALSE)</f>
        <v>0</v>
      </c>
      <c r="AC11" s="75">
        <f>VLOOKUP($A11,'307'!$AU$1:$IA$2,26,FALSE)</f>
        <v>0</v>
      </c>
      <c r="AD11" s="337"/>
      <c r="AE11" s="74">
        <f>VLOOKUP($A11,'307'!$AU$1:$IA$2,27,FALSE)</f>
        <v>0</v>
      </c>
      <c r="AF11" s="69">
        <f>VLOOKUP($A11,'307'!$AU$1:$IA$2,28,FALSE)</f>
        <v>0</v>
      </c>
      <c r="AG11" s="69">
        <f>VLOOKUP($A11,'307'!$AU$1:$IA$2,29,FALSE)</f>
        <v>0</v>
      </c>
      <c r="AH11" s="69">
        <f>VLOOKUP($A11,'307'!$AU$1:$IA$2,30,FALSE)</f>
        <v>0</v>
      </c>
      <c r="AI11" s="69">
        <f>VLOOKUP($A11,'307'!$AU$7:$IA$8,AI109,FALSE)</f>
        <v>0</v>
      </c>
      <c r="AJ11" s="69">
        <f>VLOOKUP($A11,'307'!$AU$1:$IA$2,32,FALSE)</f>
        <v>0</v>
      </c>
      <c r="AK11" s="75">
        <f>VLOOKUP($A11,'307'!$AU$1:$IA$2,33,FALSE)</f>
        <v>0</v>
      </c>
      <c r="AL11" s="337"/>
      <c r="AM11" s="74">
        <f>VLOOKUP($A11,'307'!$AU$1:$IA$2,34,FALSE)</f>
        <v>0</v>
      </c>
      <c r="AN11" s="69">
        <f>VLOOKUP($A11,'307'!$AU$1:$IA$2,35,FALSE)</f>
        <v>0</v>
      </c>
      <c r="AO11" s="69">
        <f>VLOOKUP($A11,'307'!$AU$1:$IA$2,36,FALSE)</f>
        <v>0</v>
      </c>
      <c r="AP11" s="69">
        <f>VLOOKUP($A11,'307'!$AU$1:$IA$2,37,FALSE)</f>
        <v>0</v>
      </c>
      <c r="AQ11" s="69">
        <f>VLOOKUP($A11,'307'!$AU$7:$IA$8,AQ109,FALSE)</f>
        <v>0</v>
      </c>
      <c r="AR11" s="69">
        <f>VLOOKUP($A11,'307'!$AU$1:$IA$2,39,FALSE)</f>
        <v>0</v>
      </c>
      <c r="AS11" s="75">
        <f>VLOOKUP($A11,'307'!$AU$1:$IA$2,40,FALSE)</f>
        <v>0</v>
      </c>
      <c r="AT11" s="337"/>
      <c r="AU11" s="74">
        <f>VLOOKUP($A11,'307'!$AU$1:$IA$2,41,FALSE)</f>
        <v>0</v>
      </c>
      <c r="AV11" s="69">
        <f>VLOOKUP($A11,'307'!$AU$1:$IA$2,42,FALSE)</f>
        <v>0</v>
      </c>
      <c r="AW11" s="69">
        <f>VLOOKUP($A11,'307'!$AU$1:$IA$2,43,FALSE)</f>
        <v>0</v>
      </c>
      <c r="AX11" s="69">
        <f>VLOOKUP($A11,'307'!$AU$1:$IA$2,44,FALSE)</f>
        <v>0</v>
      </c>
      <c r="AY11" s="69">
        <f>VLOOKUP($A11,'307'!$AU$7:$IA$8,AY109,FALSE)</f>
        <v>0</v>
      </c>
      <c r="AZ11" s="69">
        <f>VLOOKUP($A11,'307'!$AU$1:$IA$2,46,FALSE)</f>
        <v>0</v>
      </c>
      <c r="BA11" s="75">
        <f>VLOOKUP($A11,'307'!$AU$1:$IA$2,47,FALSE)</f>
        <v>0</v>
      </c>
      <c r="BB11" s="337"/>
      <c r="BC11" s="74">
        <f>VLOOKUP($A11,'307'!$AU$1:$IA$2,48,FALSE)</f>
        <v>0</v>
      </c>
      <c r="BD11" s="69">
        <f>VLOOKUP($A11,'307'!$AU$1:$IA$2,49,FALSE)</f>
        <v>0</v>
      </c>
      <c r="BE11" s="69">
        <f>VLOOKUP($A11,'307'!$AU$1:$IA$2,50,FALSE)</f>
        <v>0</v>
      </c>
      <c r="BF11" s="69">
        <f>VLOOKUP($A11,'307'!$AU$1:$IA$2,51,FALSE)</f>
        <v>0</v>
      </c>
      <c r="BG11" s="69">
        <f>VLOOKUP($A11,'307'!$AU$7:$IA$8,BG109,FALSE)</f>
        <v>0</v>
      </c>
      <c r="BH11" s="69">
        <f>VLOOKUP($A11,'307'!$AU$1:$IA$2,53,FALSE)</f>
        <v>0</v>
      </c>
      <c r="BI11" s="75">
        <f>VLOOKUP($A11,'307'!$AU$1:$IA$2,54,FALSE)</f>
        <v>0</v>
      </c>
      <c r="BJ11" s="337"/>
      <c r="BK11" s="74">
        <f>VLOOKUP($A11,'307'!$AU$1:$IA$2,55,FALSE)</f>
        <v>0</v>
      </c>
      <c r="BL11" s="69">
        <f>VLOOKUP($A11,'307'!$AU$1:$IA$2,56,FALSE)</f>
        <v>0</v>
      </c>
      <c r="BM11" s="69">
        <f>VLOOKUP($A11,'307'!$AU$1:$IA$2,57,FALSE)</f>
        <v>0</v>
      </c>
      <c r="BN11" s="69">
        <f>VLOOKUP($A11,'307'!$AU$1:$IA$2,58,FALSE)</f>
        <v>0</v>
      </c>
      <c r="BO11" s="69">
        <f>VLOOKUP($A11,'307'!$AU$7:$IA$8,BO109,FALSE)</f>
        <v>0</v>
      </c>
      <c r="BP11" s="69">
        <f>VLOOKUP($A11,'307'!$AU$1:$IA$2,60,FALSE)</f>
        <v>0</v>
      </c>
      <c r="BQ11" s="75">
        <f>VLOOKUP($A11,'307'!$AU$1:$IA$2,61,FALSE)</f>
        <v>0</v>
      </c>
      <c r="BR11" s="337"/>
      <c r="BS11" s="74">
        <f>VLOOKUP($A11,'307'!$AU$1:$IA$2,62,FALSE)</f>
        <v>0</v>
      </c>
      <c r="BT11" s="69">
        <f>VLOOKUP($A11,'307'!$AU$1:$IA$2,63,FALSE)</f>
        <v>0</v>
      </c>
      <c r="BU11" s="69">
        <f>VLOOKUP($A11,'307'!$AU$1:$IA$2,64,FALSE)</f>
        <v>0</v>
      </c>
      <c r="BV11" s="69">
        <f>VLOOKUP($A11,'307'!$AU$1:$IA$2,65,FALSE)</f>
        <v>0</v>
      </c>
      <c r="BW11" s="69">
        <f>VLOOKUP($A11,'307'!$AU$7:$IA$8,BW109,FALSE)</f>
        <v>0</v>
      </c>
      <c r="BX11" s="69">
        <f>VLOOKUP($A11,'307'!$AU$1:$IA$2,67,FALSE)</f>
        <v>0</v>
      </c>
      <c r="BY11" s="75">
        <f>VLOOKUP($A11,'307'!$AU$1:$IA$2,68,FALSE)</f>
        <v>0</v>
      </c>
      <c r="BZ11" s="337"/>
      <c r="CA11" s="74">
        <f>VLOOKUP($A11,'307'!$AU$1:$IA$2,69,FALSE)</f>
        <v>0</v>
      </c>
      <c r="CB11" s="69">
        <f>VLOOKUP($A11,'307'!$AU$1:$IA$2,70,FALSE)</f>
        <v>0</v>
      </c>
      <c r="CC11" s="69">
        <f>VLOOKUP($A11,'307'!$AU$1:$IA$2,71,FALSE)</f>
        <v>0</v>
      </c>
      <c r="CD11" s="69">
        <f>VLOOKUP($A11,'307'!$AU$1:$IA$2,72,FALSE)</f>
        <v>0</v>
      </c>
      <c r="CE11" s="69">
        <f>VLOOKUP($A11,'307'!$AU$7:$IA$8,CE109,FALSE)</f>
        <v>0</v>
      </c>
      <c r="CF11" s="69">
        <f>VLOOKUP($A11,'307'!$AU$1:$IA$2,74,FALSE)</f>
        <v>0</v>
      </c>
      <c r="CG11" s="75">
        <f>VLOOKUP($A11,'307'!$AU$1:$IA$2,75,FALSE)</f>
        <v>0</v>
      </c>
      <c r="CH11" s="337"/>
      <c r="CI11" s="74">
        <f>VLOOKUP($A11,'307'!$AU$1:$IA$2,76,FALSE)</f>
        <v>0</v>
      </c>
      <c r="CJ11" s="69">
        <f>VLOOKUP($A11,'307'!$AU$1:$IA$2,77,FALSE)</f>
        <v>0</v>
      </c>
      <c r="CK11" s="69">
        <f>VLOOKUP($A11,'307'!$AU$1:$IA$2,78,FALSE)</f>
        <v>0</v>
      </c>
      <c r="CL11" s="69">
        <f>VLOOKUP($A11,'307'!$AU$1:$IA$2,79,FALSE)</f>
        <v>0</v>
      </c>
      <c r="CM11" s="69">
        <f>VLOOKUP($A11,'307'!$AU$7:$IA$8,CM109,FALSE)</f>
        <v>0</v>
      </c>
      <c r="CN11" s="69">
        <f>VLOOKUP($A11,'307'!$AU$1:$IA$2,81,FALSE)</f>
        <v>0</v>
      </c>
      <c r="CO11" s="75">
        <f>VLOOKUP($A11,'307'!$AU$1:$IA$2,82,FALSE)</f>
        <v>0</v>
      </c>
      <c r="CP11" s="337"/>
      <c r="CQ11" s="74">
        <f>VLOOKUP($A11,'307'!$AU$1:$IA$2,83,FALSE)</f>
        <v>0</v>
      </c>
      <c r="CR11" s="69">
        <f>VLOOKUP($A11,'307'!$AU$1:$IA$2,84,FALSE)</f>
        <v>0</v>
      </c>
      <c r="CS11" s="69">
        <f>VLOOKUP($A11,'307'!$AU$1:$IA$2,85,FALSE)</f>
        <v>0</v>
      </c>
      <c r="CT11" s="69">
        <f>VLOOKUP($A11,'307'!$AU$1:$IA$2,86,FALSE)</f>
        <v>0</v>
      </c>
      <c r="CU11" s="69">
        <f>VLOOKUP($A11,'307'!$AU$7:$IA$8,CU109,FALSE)</f>
        <v>0</v>
      </c>
      <c r="CV11" s="69">
        <f>VLOOKUP($A11,'307'!$AU$1:$IA$2,88,FALSE)</f>
        <v>0</v>
      </c>
      <c r="CW11" s="75">
        <f>VLOOKUP($A11,'307'!$AU$1:$IA$2,89,FALSE)</f>
        <v>0</v>
      </c>
      <c r="CX11" s="337"/>
      <c r="CY11" s="74">
        <f>VLOOKUP($A11,'307'!$AU$1:$IA$2,90,FALSE)</f>
        <v>0</v>
      </c>
      <c r="CZ11" s="69">
        <f>VLOOKUP($A11,'307'!$AU$1:$IA$2,91,FALSE)</f>
        <v>0</v>
      </c>
      <c r="DA11" s="69">
        <f>VLOOKUP($A11,'307'!$AU$1:$IA$2,92,FALSE)</f>
        <v>0</v>
      </c>
      <c r="DB11" s="69">
        <f>VLOOKUP($A11,'307'!$AU$1:$IA$2,93,FALSE)</f>
        <v>0</v>
      </c>
      <c r="DC11" s="69">
        <f>VLOOKUP($A11,'307'!$AU$7:$IA$8,DC109,FALSE)</f>
        <v>0</v>
      </c>
      <c r="DD11" s="69">
        <f>VLOOKUP($A11,'307'!$AU$1:$IA$2,95,FALSE)</f>
        <v>0</v>
      </c>
      <c r="DE11" s="75">
        <f>VLOOKUP($A11,'307'!$AU$1:$IA$2,96,FALSE)</f>
        <v>0</v>
      </c>
      <c r="DF11" s="337"/>
      <c r="DG11" s="74">
        <f>VLOOKUP($A11,'307'!$AU$1:$IA$2,97,FALSE)</f>
        <v>0</v>
      </c>
      <c r="DH11" s="69">
        <f>VLOOKUP($A11,'307'!$AU$1:$IA$2,98,FALSE)</f>
        <v>0</v>
      </c>
      <c r="DI11" s="69">
        <f>VLOOKUP($A11,'307'!$AU$1:$IA$2,99,FALSE)</f>
        <v>0</v>
      </c>
      <c r="DJ11" s="69">
        <f>VLOOKUP($A11,'307'!$AU$1:$IA$2,100,FALSE)</f>
        <v>0</v>
      </c>
      <c r="DK11" s="69">
        <f>VLOOKUP($A11,'307'!$AU$7:$IA$8,DK109,FALSE)</f>
        <v>0</v>
      </c>
      <c r="DL11" s="69">
        <f>VLOOKUP($A11,'307'!$AU$1:$IA$2,102,FALSE)</f>
        <v>0</v>
      </c>
      <c r="DM11" s="75">
        <f>VLOOKUP($A11,'307'!$AU$1:$IA$2,103,FALSE)</f>
        <v>0</v>
      </c>
      <c r="DN11" s="337"/>
      <c r="DO11" s="74">
        <f>VLOOKUP($A11,'307'!$AU$1:$IA$2,104,FALSE)</f>
        <v>0</v>
      </c>
      <c r="DP11" s="69">
        <f>VLOOKUP($A11,'307'!$AU$1:$IA$2,105,FALSE)</f>
        <v>0</v>
      </c>
      <c r="DQ11" s="69">
        <f>VLOOKUP($A11,'307'!$AU$1:$IA$2,106,FALSE)</f>
        <v>0</v>
      </c>
      <c r="DR11" s="69">
        <f>VLOOKUP($A11,'307'!$AU$1:$IA$2,107,FALSE)</f>
        <v>0</v>
      </c>
      <c r="DS11" s="69">
        <f>VLOOKUP($A11,'307'!$AU$7:$IA$8,DS109,FALSE)</f>
        <v>0</v>
      </c>
      <c r="DT11" s="69">
        <f>VLOOKUP($A11,'307'!$AU$1:$IA$2,109,FALSE)</f>
        <v>0</v>
      </c>
      <c r="DU11" s="75">
        <f>VLOOKUP($A11,'307'!$AU$1:$IA$2,110,FALSE)</f>
        <v>0</v>
      </c>
      <c r="DV11" s="337"/>
      <c r="DW11" s="74">
        <f>VLOOKUP($A11,'307'!$AU$1:$IA$2,111,FALSE)</f>
        <v>0</v>
      </c>
      <c r="DX11" s="69">
        <f>VLOOKUP($A11,'307'!$AU$1:$IA$2,112,FALSE)</f>
        <v>0</v>
      </c>
      <c r="DY11" s="69">
        <f>VLOOKUP($A11,'307'!$AU$1:$IA$2,113,FALSE)</f>
        <v>0</v>
      </c>
      <c r="DZ11" s="69">
        <f>VLOOKUP($A11,'307'!$AU$1:$IA$2,114,FALSE)</f>
        <v>0</v>
      </c>
      <c r="EA11" s="69">
        <f>VLOOKUP($A11,'307'!$AU$7:$IA$8,EA109,FALSE)</f>
        <v>0</v>
      </c>
      <c r="EB11" s="69">
        <f>VLOOKUP($A11,'307'!$AU$1:$IA$2,116,FALSE)</f>
        <v>0</v>
      </c>
      <c r="EC11" s="75">
        <f>VLOOKUP($A11,'307'!$AU$1:$IA$2,117,FALSE)</f>
        <v>0</v>
      </c>
      <c r="ED11" s="337"/>
      <c r="EE11" s="74">
        <f>VLOOKUP($A11,'307'!$AU$1:$IA$2,118,FALSE)</f>
        <v>0</v>
      </c>
      <c r="EF11" s="69">
        <f>VLOOKUP($A11,'307'!$AU$1:$IA$2,119,FALSE)</f>
        <v>0</v>
      </c>
      <c r="EG11" s="69">
        <f>VLOOKUP($A11,'307'!$AU$1:$IA$2,120,FALSE)</f>
        <v>0</v>
      </c>
      <c r="EH11" s="69">
        <f>VLOOKUP($A11,'307'!$AU$1:$IA$2,121,FALSE)</f>
        <v>0</v>
      </c>
      <c r="EI11" s="69">
        <f>VLOOKUP($A11,'307'!$AU$7:$IA$8,EI109,FALSE)</f>
        <v>0</v>
      </c>
      <c r="EJ11" s="69">
        <f>VLOOKUP($A11,'307'!$AU$1:$IA$2,123,FALSE)</f>
        <v>0</v>
      </c>
      <c r="EK11" s="75">
        <f>VLOOKUP($A11,'307'!$AU$1:$IA$2,124,FALSE)</f>
        <v>0</v>
      </c>
      <c r="EL11" s="337"/>
      <c r="EM11" s="74">
        <f>VLOOKUP($A11,'307'!$AU$1:$IA$2,125,FALSE)</f>
        <v>0</v>
      </c>
      <c r="EN11" s="69">
        <f>VLOOKUP($A11,'307'!$AU$1:$IA$2,126,FALSE)</f>
        <v>0</v>
      </c>
      <c r="EO11" s="69">
        <f>VLOOKUP($A11,'307'!$AU$1:$IA$2,127,FALSE)</f>
        <v>0</v>
      </c>
      <c r="EP11" s="69">
        <f>VLOOKUP($A11,'307'!$AU$1:$IA$2,128,FALSE)</f>
        <v>0</v>
      </c>
      <c r="EQ11" s="69">
        <f>VLOOKUP($A11,'307'!$AU$7:$IA$8,EQ109,FALSE)</f>
        <v>0</v>
      </c>
      <c r="ER11" s="69">
        <f>VLOOKUP($A11,'307'!$AU$1:$IA$2,130,FALSE)</f>
        <v>0</v>
      </c>
      <c r="ES11" s="75">
        <f>VLOOKUP($A11,'307'!$AU$1:$IA$2,131,FALSE)</f>
        <v>0</v>
      </c>
      <c r="ET11" s="337"/>
      <c r="EU11" s="74">
        <f>VLOOKUP($A11,'307'!$AU$1:$IA$2,132,FALSE)</f>
        <v>0</v>
      </c>
      <c r="EV11" s="69">
        <f>VLOOKUP($A11,'307'!$AU$1:$IA$2,133,FALSE)</f>
        <v>0</v>
      </c>
      <c r="EW11" s="69">
        <f>VLOOKUP($A11,'307'!$AU$1:$IA$2,134,FALSE)</f>
        <v>0</v>
      </c>
      <c r="EX11" s="69">
        <f>VLOOKUP($A11,'307'!$AU$1:$IA$2,135,FALSE)</f>
        <v>0</v>
      </c>
      <c r="EY11" s="69">
        <f>VLOOKUP($A11,'307'!$AU$7:$IA$8,EY109,FALSE)</f>
        <v>0</v>
      </c>
      <c r="EZ11" s="69">
        <f>VLOOKUP($A11,'307'!$AU$1:$IA$2,137,FALSE)</f>
        <v>0</v>
      </c>
      <c r="FA11" s="75">
        <f>VLOOKUP($A11,'307'!$AU$1:$IA$2,138,FALSE)</f>
        <v>0</v>
      </c>
      <c r="FB11" s="337"/>
      <c r="FC11" s="74">
        <f>VLOOKUP($A11,'307'!$AU$1:$IA$2,139,FALSE)</f>
        <v>0</v>
      </c>
      <c r="FD11" s="69">
        <f>VLOOKUP($A11,'307'!$AU$1:$IA$2,140,FALSE)</f>
        <v>0</v>
      </c>
      <c r="FE11" s="69">
        <f>VLOOKUP($A11,'307'!$AU$1:$IA$2,141,FALSE)</f>
        <v>0</v>
      </c>
      <c r="FF11" s="69">
        <f>VLOOKUP($A11,'307'!$AU$1:$IA$2,142,FALSE)</f>
        <v>0</v>
      </c>
      <c r="FG11" s="69">
        <f>VLOOKUP($A11,'307'!$AU$7:$IA$8,FG109,FALSE)</f>
        <v>0</v>
      </c>
      <c r="FH11" s="69">
        <f>VLOOKUP($A11,'307'!$AU$1:$IA$2,144,FALSE)</f>
        <v>0</v>
      </c>
      <c r="FI11" s="75">
        <f>VLOOKUP($A11,'307'!$AU$1:$IA$2,145,FALSE)</f>
        <v>0</v>
      </c>
      <c r="FJ11" s="337"/>
      <c r="FK11" s="74">
        <f>VLOOKUP($A11,'307'!$AU$1:$IA$2,146,FALSE)</f>
        <v>0</v>
      </c>
      <c r="FL11" s="69">
        <f>VLOOKUP($A11,'307'!$AU$1:$IA$2,147,FALSE)</f>
        <v>0</v>
      </c>
      <c r="FM11" s="69">
        <f>VLOOKUP($A11,'307'!$AU$1:$IA$2,148,FALSE)</f>
        <v>0</v>
      </c>
      <c r="FN11" s="69">
        <f>VLOOKUP($A11,'307'!$AU$1:$IA$2,149,FALSE)</f>
        <v>0</v>
      </c>
      <c r="FO11" s="69">
        <f>VLOOKUP($A11,'307'!$AU$7:$IA$8,FO109,FALSE)</f>
        <v>0</v>
      </c>
      <c r="FP11" s="69">
        <f>VLOOKUP($A11,'307'!$AU$1:$IA$2,151,FALSE)</f>
        <v>0</v>
      </c>
      <c r="FQ11" s="75">
        <f>VLOOKUP($A11,'307'!$AU$1:$IA$2,152,FALSE)</f>
        <v>0</v>
      </c>
      <c r="FR11" s="337"/>
      <c r="FS11" s="74">
        <f>VLOOKUP($A11,'307'!$AU$1:$IA$2,153,FALSE)</f>
        <v>0</v>
      </c>
      <c r="FT11" s="69">
        <f>VLOOKUP($A11,'307'!$AU$1:$IA$2,154,FALSE)</f>
        <v>0</v>
      </c>
      <c r="FU11" s="69">
        <f>VLOOKUP($A11,'307'!$AU$1:$IA$2,155,FALSE)</f>
        <v>0</v>
      </c>
      <c r="FV11" s="69">
        <f>VLOOKUP($A11,'307'!$AU$1:$IA$2,156,FALSE)</f>
        <v>0</v>
      </c>
      <c r="FW11" s="69">
        <f>VLOOKUP($A11,'307'!$AU$7:$IA$8,FW109,FALSE)</f>
        <v>0</v>
      </c>
      <c r="FX11" s="69">
        <f>VLOOKUP($A11,'307'!$AU$1:$IA$2,158,FALSE)</f>
        <v>0</v>
      </c>
      <c r="FY11" s="75">
        <f>VLOOKUP($A11,'307'!$AU$1:$IA$2,159,FALSE)</f>
        <v>0</v>
      </c>
      <c r="FZ11" s="337"/>
      <c r="GA11" s="74">
        <f>VLOOKUP($A11,'307'!$AU$1:$IA$2,160,FALSE)</f>
        <v>0</v>
      </c>
      <c r="GB11" s="69">
        <f>VLOOKUP($A11,'307'!$AU$1:$IA$2,161,FALSE)</f>
        <v>0</v>
      </c>
      <c r="GC11" s="69">
        <f>VLOOKUP($A11,'307'!$AU$1:$IA$2,162,FALSE)</f>
        <v>0</v>
      </c>
      <c r="GD11" s="69">
        <f>VLOOKUP($A11,'307'!$AU$1:$IA$2,163,FALSE)</f>
        <v>0</v>
      </c>
      <c r="GE11" s="69">
        <f>VLOOKUP($A11,'307'!$AU$7:$IA$8,GE109,FALSE)</f>
        <v>0</v>
      </c>
      <c r="GF11" s="69">
        <f>VLOOKUP($A11,'307'!$AU$1:$IA$2,165,FALSE)</f>
        <v>0</v>
      </c>
      <c r="GG11" s="75">
        <f>VLOOKUP($A11,'307'!$AU$1:$IA$2,166,FALSE)</f>
        <v>0</v>
      </c>
      <c r="GH11" s="337"/>
      <c r="GI11" s="74">
        <f>VLOOKUP($A11,'307'!$AU$1:$IA$2,167,FALSE)</f>
        <v>0</v>
      </c>
      <c r="GJ11" s="69">
        <f>VLOOKUP($A11,'307'!$AU$1:$IA$2,168,FALSE)</f>
        <v>0</v>
      </c>
      <c r="GK11" s="69">
        <f>VLOOKUP($A11,'307'!$AU$1:$IA$2,169,FALSE)</f>
        <v>0</v>
      </c>
      <c r="GL11" s="69">
        <f>VLOOKUP($A11,'307'!$AU$1:$IA$2,170,FALSE)</f>
        <v>0</v>
      </c>
      <c r="GM11" s="69">
        <f>VLOOKUP($A11,'307'!$AU$7:$IA$8,GM109,FALSE)</f>
        <v>0</v>
      </c>
      <c r="GN11" s="69">
        <f>VLOOKUP($A11,'307'!$AU$1:$IA$2,172,FALSE)</f>
        <v>0</v>
      </c>
      <c r="GO11" s="75">
        <f>VLOOKUP($A11,'307'!$AU$1:$IA$2,173,FALSE)</f>
        <v>0</v>
      </c>
      <c r="GP11" s="337"/>
      <c r="GQ11" s="74">
        <f>VLOOKUP($A11,'307'!$AU$1:$IA$2,174,FALSE)</f>
        <v>0</v>
      </c>
      <c r="GR11" s="69">
        <f>VLOOKUP($A11,'307'!$AU$1:$IA$2,175,FALSE)</f>
        <v>0</v>
      </c>
      <c r="GS11" s="69">
        <f>VLOOKUP($A11,'307'!$AU$1:$IA$2,176,FALSE)</f>
        <v>0</v>
      </c>
      <c r="GT11" s="69">
        <f>VLOOKUP($A11,'307'!$AU$1:$IA$2,177,FALSE)</f>
        <v>0</v>
      </c>
      <c r="GU11" s="69">
        <f>VLOOKUP($A11,'307'!$AU$7:$IA$8,GU109,FALSE)</f>
        <v>0</v>
      </c>
      <c r="GV11" s="69">
        <f>VLOOKUP($A11,'307'!$AU$1:$IA$2,179,FALSE)</f>
        <v>0</v>
      </c>
      <c r="GW11" s="75">
        <f>VLOOKUP($A11,'307'!$AU$1:$IA$2,180,FALSE)</f>
        <v>0</v>
      </c>
      <c r="GX11" s="337"/>
      <c r="GY11" s="74">
        <f>VLOOKUP($A11,'307'!$AU$1:$IA$2,181,FALSE)</f>
        <v>0</v>
      </c>
      <c r="GZ11" s="69">
        <f>VLOOKUP($A11,'307'!$AU$1:$IA$2,182,FALSE)</f>
        <v>0</v>
      </c>
      <c r="HA11" s="69">
        <f>VLOOKUP($A11,'307'!$AU$1:$IA$2,183,FALSE)</f>
        <v>0</v>
      </c>
      <c r="HB11" s="69">
        <f>VLOOKUP($A11,'307'!$AU$1:$IA$2,184,FALSE)</f>
        <v>0</v>
      </c>
      <c r="HC11" s="69">
        <f>VLOOKUP($A11,'307'!$AU$7:$IA$8,HC109,FALSE)</f>
        <v>0</v>
      </c>
      <c r="HD11" s="69">
        <f>VLOOKUP($A11,'307'!$AU$1:$IA$2,186,FALSE)</f>
        <v>0</v>
      </c>
      <c r="HE11" s="124">
        <f>VLOOKUP($A11,'307'!$AU$1:$IA$2,187,FALSE)</f>
        <v>0</v>
      </c>
      <c r="HF11" s="24"/>
      <c r="HG11" s="24"/>
    </row>
    <row r="12" spans="1:220" x14ac:dyDescent="0.25">
      <c r="A12" s="290">
        <f t="shared" si="0"/>
        <v>208</v>
      </c>
      <c r="B12" s="291">
        <f>VLOOKUP($A12,'308'!$AJ$1:$HP$2,2,FALSE)</f>
        <v>0</v>
      </c>
      <c r="C12" s="290">
        <f>VLOOKUP($A12,'308'!$AJ$1:$HP$2,3,FALSE)</f>
        <v>0</v>
      </c>
      <c r="D12" s="290">
        <f>VLOOKUP($A12,'308'!$AJ$1:$HP$2,4,FALSE)</f>
        <v>0</v>
      </c>
      <c r="E12" s="292">
        <f>VLOOKUP($A12,'308'!$AJ$1:$HP$2,5,FALSE)</f>
        <v>0</v>
      </c>
      <c r="F12" s="337"/>
      <c r="G12" s="73">
        <f>VLOOKUP($A12,'308'!$AJ$1:$HP$2,6,FALSE)</f>
        <v>0</v>
      </c>
      <c r="H12" s="24">
        <f>VLOOKUP($A12,'308'!$AJ$1:$HP$2,7,FALSE)</f>
        <v>0</v>
      </c>
      <c r="I12" s="24">
        <f>VLOOKUP($A12,'308'!$AJ$1:$HP$2,8,FALSE)</f>
        <v>0</v>
      </c>
      <c r="J12" s="24">
        <f>VLOOKUP($A12,'308'!$AJ$1:$HP$2,9,FALSE)</f>
        <v>0</v>
      </c>
      <c r="K12" s="69">
        <f>VLOOKUP($A12,'308'!$AJ$7:$HP$8,K109,FALSE)</f>
        <v>0</v>
      </c>
      <c r="L12" s="24">
        <f>VLOOKUP($A12,'308'!$AJ$1:$HP$2,11,FALSE)</f>
        <v>0</v>
      </c>
      <c r="M12" s="137">
        <f>VLOOKUP($A12,'308'!$AJ$1:$HP$2,12,FALSE)</f>
        <v>0</v>
      </c>
      <c r="N12" s="337"/>
      <c r="O12" s="74">
        <f>VLOOKUP($A12,'308'!$AJ$1:$HP$2,13,FALSE)</f>
        <v>0</v>
      </c>
      <c r="P12" s="69">
        <f>VLOOKUP($A12,'308'!$AJ$1:$HP$2,14,FALSE)</f>
        <v>0</v>
      </c>
      <c r="Q12" s="69">
        <f>VLOOKUP($A12,'308'!$AJ$1:$HP$2,15,FALSE)</f>
        <v>0</v>
      </c>
      <c r="R12" s="69">
        <f>VLOOKUP($A12,'308'!$AJ$1:$HP$2,16,FALSE)</f>
        <v>0</v>
      </c>
      <c r="S12" s="69">
        <f>VLOOKUP($A12,'308'!$AJ$7:$HP$8,S109,FALSE)</f>
        <v>0</v>
      </c>
      <c r="T12" s="69">
        <f>VLOOKUP($A12,'308'!$AJ$1:$HP$2,18,FALSE)</f>
        <v>0</v>
      </c>
      <c r="U12" s="75">
        <f>VLOOKUP($A12,'308'!$AJ$1:$HP$2,19,FALSE)</f>
        <v>0</v>
      </c>
      <c r="V12" s="337"/>
      <c r="W12" s="74">
        <f>VLOOKUP($A12,'308'!$AJ$1:$HP$2,20,FALSE)</f>
        <v>0</v>
      </c>
      <c r="X12" s="69">
        <f>VLOOKUP($A12,'308'!$AJ$1:$HP$2,21,FALSE)</f>
        <v>0</v>
      </c>
      <c r="Y12" s="69">
        <f>VLOOKUP($A12,'308'!$AJ$1:$HP$2,22,FALSE)</f>
        <v>0</v>
      </c>
      <c r="Z12" s="69">
        <f>VLOOKUP($A12,'308'!$AJ$1:$HP$2,23,FALSE)</f>
        <v>0</v>
      </c>
      <c r="AA12" s="69">
        <f>VLOOKUP($A12,'308'!$AJ$7:$HP$8,AA109,FALSE)</f>
        <v>0</v>
      </c>
      <c r="AB12" s="69">
        <f>VLOOKUP($A12,'308'!$AJ$1:$HP$2,25,FALSE)</f>
        <v>0</v>
      </c>
      <c r="AC12" s="75">
        <f>VLOOKUP($A12,'308'!$AJ$1:$HP$2,26,FALSE)</f>
        <v>0</v>
      </c>
      <c r="AD12" s="337"/>
      <c r="AE12" s="74">
        <f>VLOOKUP($A12,'308'!$AJ$1:$HP$2,27,FALSE)</f>
        <v>0</v>
      </c>
      <c r="AF12" s="69">
        <f>VLOOKUP($A12,'308'!$AJ$1:$HP$2,28,FALSE)</f>
        <v>0</v>
      </c>
      <c r="AG12" s="69">
        <f>VLOOKUP($A12,'308'!$AJ$1:$HP$2,29,FALSE)</f>
        <v>0</v>
      </c>
      <c r="AH12" s="69">
        <f>VLOOKUP($A12,'308'!$AJ$1:$HP$2,30,FALSE)</f>
        <v>0</v>
      </c>
      <c r="AI12" s="69">
        <f>VLOOKUP($A12,'308'!$AJ$7:$HP$8,AI109,FALSE)</f>
        <v>0</v>
      </c>
      <c r="AJ12" s="69">
        <f>VLOOKUP($A12,'308'!$AJ$1:$HP$2,32,FALSE)</f>
        <v>0</v>
      </c>
      <c r="AK12" s="75">
        <f>VLOOKUP($A12,'308'!$AJ$1:$HP$2,33,FALSE)</f>
        <v>0</v>
      </c>
      <c r="AL12" s="337"/>
      <c r="AM12" s="74">
        <f>VLOOKUP($A12,'308'!$AJ$1:$HP$2,34,FALSE)</f>
        <v>0</v>
      </c>
      <c r="AN12" s="69">
        <f>VLOOKUP($A12,'308'!$AJ$1:$HP$2,35,FALSE)</f>
        <v>0</v>
      </c>
      <c r="AO12" s="69">
        <f>VLOOKUP($A12,'308'!$AJ$1:$HP$2,36,FALSE)</f>
        <v>0</v>
      </c>
      <c r="AP12" s="69">
        <f>VLOOKUP($A12,'308'!$AJ$1:$HP$2,37,FALSE)</f>
        <v>0</v>
      </c>
      <c r="AQ12" s="69">
        <f>VLOOKUP($A12,'308'!$AJ$7:$HP$8,AQ109,FALSE)</f>
        <v>0</v>
      </c>
      <c r="AR12" s="69">
        <f>VLOOKUP($A12,'308'!$AJ$1:$HP$2,39,FALSE)</f>
        <v>0</v>
      </c>
      <c r="AS12" s="75">
        <f>VLOOKUP($A12,'308'!$AJ$1:$HP$2,40,FALSE)</f>
        <v>0</v>
      </c>
      <c r="AT12" s="337"/>
      <c r="AU12" s="74">
        <f>VLOOKUP($A12,'308'!$AJ$1:$HP$2,41,FALSE)</f>
        <v>0</v>
      </c>
      <c r="AV12" s="69">
        <f>VLOOKUP($A12,'308'!$AJ$1:$HP$2,42,FALSE)</f>
        <v>0</v>
      </c>
      <c r="AW12" s="69">
        <f>VLOOKUP($A12,'308'!$AJ$1:$HP$2,43,FALSE)</f>
        <v>0</v>
      </c>
      <c r="AX12" s="69">
        <f>VLOOKUP($A12,'308'!$AJ$1:$HP$2,44,FALSE)</f>
        <v>0</v>
      </c>
      <c r="AY12" s="69">
        <f>VLOOKUP($A12,'308'!$AJ$7:$HP$8,AY109,FALSE)</f>
        <v>0</v>
      </c>
      <c r="AZ12" s="69">
        <f>VLOOKUP($A12,'308'!$AJ$1:$HP$2,46,FALSE)</f>
        <v>0</v>
      </c>
      <c r="BA12" s="75">
        <f>VLOOKUP($A12,'308'!$AJ$1:$HP$2,47,FALSE)</f>
        <v>0</v>
      </c>
      <c r="BB12" s="337"/>
      <c r="BC12" s="74">
        <f>VLOOKUP($A12,'308'!$AJ$1:$HP$2,48,FALSE)</f>
        <v>0</v>
      </c>
      <c r="BD12" s="69">
        <f>VLOOKUP($A12,'308'!$AJ$1:$HP$2,49,FALSE)</f>
        <v>0</v>
      </c>
      <c r="BE12" s="69">
        <f>VLOOKUP($A12,'308'!$AJ$1:$HP$2,50,FALSE)</f>
        <v>0</v>
      </c>
      <c r="BF12" s="69">
        <f>VLOOKUP($A12,'308'!$AJ$1:$HP$2,51,FALSE)</f>
        <v>0</v>
      </c>
      <c r="BG12" s="69">
        <f>VLOOKUP($A12,'308'!$AJ$7:$HP$8,BG109,FALSE)</f>
        <v>0</v>
      </c>
      <c r="BH12" s="69">
        <f>VLOOKUP($A12,'308'!$AJ$1:$HP$2,53,FALSE)</f>
        <v>0</v>
      </c>
      <c r="BI12" s="75">
        <f>VLOOKUP($A12,'308'!$AJ$1:$HP$2,54,FALSE)</f>
        <v>0</v>
      </c>
      <c r="BJ12" s="337"/>
      <c r="BK12" s="74">
        <f>VLOOKUP($A12,'308'!$AJ$1:$HP$2,55,FALSE)</f>
        <v>0</v>
      </c>
      <c r="BL12" s="69">
        <f>VLOOKUP($A12,'308'!$AJ$1:$HP$2,56,FALSE)</f>
        <v>0</v>
      </c>
      <c r="BM12" s="69">
        <f>VLOOKUP($A12,'308'!$AJ$1:$HP$2,57,FALSE)</f>
        <v>0</v>
      </c>
      <c r="BN12" s="69">
        <f>VLOOKUP($A12,'308'!$AJ$1:$HP$2,58,FALSE)</f>
        <v>0</v>
      </c>
      <c r="BO12" s="69">
        <f>VLOOKUP($A12,'308'!$AJ$7:$HP$8,BO109,FALSE)</f>
        <v>0</v>
      </c>
      <c r="BP12" s="69">
        <f>VLOOKUP($A12,'308'!$AJ$1:$HP$2,60,FALSE)</f>
        <v>0</v>
      </c>
      <c r="BQ12" s="75">
        <f>VLOOKUP($A12,'308'!$AJ$1:$HP$2,61,FALSE)</f>
        <v>0</v>
      </c>
      <c r="BR12" s="337"/>
      <c r="BS12" s="74">
        <f>VLOOKUP($A12,'308'!$AJ$1:$HP$2,62,FALSE)</f>
        <v>0</v>
      </c>
      <c r="BT12" s="69">
        <f>VLOOKUP($A12,'308'!$AJ$1:$HP$2,63,FALSE)</f>
        <v>0</v>
      </c>
      <c r="BU12" s="69">
        <f>VLOOKUP($A12,'308'!$AJ$1:$HP$2,64,FALSE)</f>
        <v>0</v>
      </c>
      <c r="BV12" s="69">
        <f>VLOOKUP($A12,'308'!$AJ$1:$HP$2,65,FALSE)</f>
        <v>0</v>
      </c>
      <c r="BW12" s="69">
        <f>VLOOKUP($A12,'308'!$AJ$7:$HP$8,BW109,FALSE)</f>
        <v>0</v>
      </c>
      <c r="BX12" s="69">
        <f>VLOOKUP($A12,'308'!$AJ$1:$HP$2,67,FALSE)</f>
        <v>0</v>
      </c>
      <c r="BY12" s="75">
        <f>VLOOKUP($A12,'308'!$AJ$1:$HP$2,68,FALSE)</f>
        <v>0</v>
      </c>
      <c r="BZ12" s="337"/>
      <c r="CA12" s="74">
        <f>VLOOKUP($A12,'308'!$AJ$1:$HP$2,69,FALSE)</f>
        <v>0</v>
      </c>
      <c r="CB12" s="69">
        <f>VLOOKUP($A12,'308'!$AJ$1:$HP$2,70,FALSE)</f>
        <v>0</v>
      </c>
      <c r="CC12" s="69">
        <f>VLOOKUP($A12,'308'!$AJ$1:$HP$2,71,FALSE)</f>
        <v>0</v>
      </c>
      <c r="CD12" s="69">
        <f>VLOOKUP($A12,'308'!$AJ$1:$HP$2,72,FALSE)</f>
        <v>0</v>
      </c>
      <c r="CE12" s="69">
        <f>VLOOKUP($A12,'308'!$AJ$7:$HP$8,CE109,FALSE)</f>
        <v>0</v>
      </c>
      <c r="CF12" s="69">
        <f>VLOOKUP($A12,'308'!$AJ$1:$HP$2,74,FALSE)</f>
        <v>0</v>
      </c>
      <c r="CG12" s="75">
        <f>VLOOKUP($A12,'308'!$AJ$1:$HP$2,75,FALSE)</f>
        <v>0</v>
      </c>
      <c r="CH12" s="337"/>
      <c r="CI12" s="74">
        <f>VLOOKUP($A12,'308'!$AJ$1:$HP$2,76,FALSE)</f>
        <v>0</v>
      </c>
      <c r="CJ12" s="69">
        <f>VLOOKUP($A12,'308'!$AJ$1:$HP$2,77,FALSE)</f>
        <v>0</v>
      </c>
      <c r="CK12" s="69">
        <f>VLOOKUP($A12,'308'!$AJ$1:$HP$2,78,FALSE)</f>
        <v>0</v>
      </c>
      <c r="CL12" s="69">
        <f>VLOOKUP($A12,'308'!$AJ$1:$HP$2,79,FALSE)</f>
        <v>0</v>
      </c>
      <c r="CM12" s="69">
        <f>VLOOKUP($A12,'308'!$AJ$7:$HP$8,CM109,FALSE)</f>
        <v>0</v>
      </c>
      <c r="CN12" s="69">
        <f>VLOOKUP($A12,'308'!$AJ$1:$HP$2,81,FALSE)</f>
        <v>0</v>
      </c>
      <c r="CO12" s="75">
        <f>VLOOKUP($A12,'308'!$AJ$1:$HP$2,82,FALSE)</f>
        <v>0</v>
      </c>
      <c r="CP12" s="337"/>
      <c r="CQ12" s="74">
        <f>VLOOKUP($A12,'308'!$AJ$1:$HP$2,83,FALSE)</f>
        <v>0</v>
      </c>
      <c r="CR12" s="69">
        <f>VLOOKUP($A12,'308'!$AJ$1:$HP$2,84,FALSE)</f>
        <v>0</v>
      </c>
      <c r="CS12" s="69">
        <f>VLOOKUP($A12,'308'!$AJ$1:$HP$2,85,FALSE)</f>
        <v>0</v>
      </c>
      <c r="CT12" s="69">
        <f>VLOOKUP($A12,'308'!$AJ$1:$HP$2,86,FALSE)</f>
        <v>0</v>
      </c>
      <c r="CU12" s="69">
        <f>VLOOKUP($A12,'308'!$AJ$7:$HP$8,CU109,FALSE)</f>
        <v>0</v>
      </c>
      <c r="CV12" s="69">
        <f>VLOOKUP($A12,'308'!$AJ$1:$HP$2,88,FALSE)</f>
        <v>0</v>
      </c>
      <c r="CW12" s="75">
        <f>VLOOKUP($A12,'308'!$AJ$1:$HP$2,89,FALSE)</f>
        <v>0</v>
      </c>
      <c r="CX12" s="337"/>
      <c r="CY12" s="74">
        <f>VLOOKUP($A12,'308'!$AJ$1:$HP$2,90,FALSE)</f>
        <v>0</v>
      </c>
      <c r="CZ12" s="69">
        <f>VLOOKUP($A12,'308'!$AJ$1:$HP$2,91,FALSE)</f>
        <v>0</v>
      </c>
      <c r="DA12" s="69">
        <f>VLOOKUP($A12,'308'!$AJ$1:$HP$2,92,FALSE)</f>
        <v>0</v>
      </c>
      <c r="DB12" s="69">
        <f>VLOOKUP($A12,'308'!$AJ$1:$HP$2,93,FALSE)</f>
        <v>0</v>
      </c>
      <c r="DC12" s="69">
        <f>VLOOKUP($A12,'308'!$AJ$7:$HP$8,DC109,FALSE)</f>
        <v>0</v>
      </c>
      <c r="DD12" s="69">
        <f>VLOOKUP($A12,'308'!$AJ$1:$HP$2,95,FALSE)</f>
        <v>0</v>
      </c>
      <c r="DE12" s="75">
        <f>VLOOKUP($A12,'308'!$AJ$1:$HP$2,96,FALSE)</f>
        <v>0</v>
      </c>
      <c r="DF12" s="337"/>
      <c r="DG12" s="74">
        <f>VLOOKUP($A12,'308'!$AJ$1:$HP$2,97,FALSE)</f>
        <v>0</v>
      </c>
      <c r="DH12" s="69">
        <f>VLOOKUP($A12,'308'!$AJ$1:$HP$2,98,FALSE)</f>
        <v>0</v>
      </c>
      <c r="DI12" s="69">
        <f>VLOOKUP($A12,'308'!$AJ$1:$HP$2,99,FALSE)</f>
        <v>0</v>
      </c>
      <c r="DJ12" s="69">
        <f>VLOOKUP($A12,'308'!$AJ$1:$HP$2,100,FALSE)</f>
        <v>0</v>
      </c>
      <c r="DK12" s="69">
        <f>VLOOKUP($A12,'308'!$AJ$7:$HP$8,DK109,FALSE)</f>
        <v>0</v>
      </c>
      <c r="DL12" s="69">
        <f>VLOOKUP($A12,'308'!$AJ$1:$HP$2,102,FALSE)</f>
        <v>0</v>
      </c>
      <c r="DM12" s="75">
        <f>VLOOKUP($A12,'308'!$AJ$1:$HP$2,103,FALSE)</f>
        <v>0</v>
      </c>
      <c r="DN12" s="337"/>
      <c r="DO12" s="74">
        <f>VLOOKUP($A12,'308'!$AJ$1:$HP$2,104,FALSE)</f>
        <v>0</v>
      </c>
      <c r="DP12" s="69">
        <f>VLOOKUP($A12,'308'!$AJ$1:$HP$2,105,FALSE)</f>
        <v>0</v>
      </c>
      <c r="DQ12" s="69">
        <f>VLOOKUP($A12,'308'!$AJ$1:$HP$2,106,FALSE)</f>
        <v>0</v>
      </c>
      <c r="DR12" s="69">
        <f>VLOOKUP($A12,'308'!$AJ$1:$HP$2,107,FALSE)</f>
        <v>0</v>
      </c>
      <c r="DS12" s="69">
        <f>VLOOKUP($A12,'308'!$AJ$7:$HP$8,DS109,FALSE)</f>
        <v>0</v>
      </c>
      <c r="DT12" s="69">
        <f>VLOOKUP($A12,'308'!$AJ$1:$HP$2,109,FALSE)</f>
        <v>0</v>
      </c>
      <c r="DU12" s="75">
        <f>VLOOKUP($A12,'308'!$AJ$1:$HP$2,110,FALSE)</f>
        <v>0</v>
      </c>
      <c r="DV12" s="337"/>
      <c r="DW12" s="74">
        <f>VLOOKUP($A12,'308'!$AJ$1:$HP$2,111,FALSE)</f>
        <v>0</v>
      </c>
      <c r="DX12" s="69">
        <f>VLOOKUP($A12,'308'!$AJ$1:$HP$2,112,FALSE)</f>
        <v>0</v>
      </c>
      <c r="DY12" s="69">
        <f>VLOOKUP($A12,'308'!$AJ$1:$HP$2,113,FALSE)</f>
        <v>0</v>
      </c>
      <c r="DZ12" s="69">
        <f>VLOOKUP($A12,'308'!$AJ$1:$HP$2,114,FALSE)</f>
        <v>0</v>
      </c>
      <c r="EA12" s="69">
        <f>VLOOKUP($A12,'308'!$AJ$7:$HP$8,EA109,FALSE)</f>
        <v>0</v>
      </c>
      <c r="EB12" s="69">
        <f>VLOOKUP($A12,'308'!$AJ$1:$HP$2,116,FALSE)</f>
        <v>0</v>
      </c>
      <c r="EC12" s="75">
        <f>VLOOKUP($A12,'308'!$AJ$1:$HP$2,117,FALSE)</f>
        <v>0</v>
      </c>
      <c r="ED12" s="337"/>
      <c r="EE12" s="74">
        <f>VLOOKUP($A12,'308'!$AJ$1:$HP$2,118,FALSE)</f>
        <v>0</v>
      </c>
      <c r="EF12" s="69">
        <f>VLOOKUP($A12,'308'!$AJ$1:$HP$2,119,FALSE)</f>
        <v>0</v>
      </c>
      <c r="EG12" s="69">
        <f>VLOOKUP($A12,'308'!$AJ$1:$HP$2,120,FALSE)</f>
        <v>0</v>
      </c>
      <c r="EH12" s="69">
        <f>VLOOKUP($A12,'308'!$AJ$1:$HP$2,121,FALSE)</f>
        <v>0</v>
      </c>
      <c r="EI12" s="69">
        <f>VLOOKUP($A12,'308'!$AJ$7:$HP$8,EI109,FALSE)</f>
        <v>0</v>
      </c>
      <c r="EJ12" s="69">
        <f>VLOOKUP($A12,'308'!$AJ$1:$HP$2,123,FALSE)</f>
        <v>0</v>
      </c>
      <c r="EK12" s="75">
        <f>VLOOKUP($A12,'308'!$AJ$1:$HP$2,124,FALSE)</f>
        <v>0</v>
      </c>
      <c r="EL12" s="337"/>
      <c r="EM12" s="74">
        <f>VLOOKUP($A12,'308'!$AJ$1:$HP$2,125,FALSE)</f>
        <v>0</v>
      </c>
      <c r="EN12" s="69">
        <f>VLOOKUP($A12,'308'!$AJ$1:$HP$2,126,FALSE)</f>
        <v>0</v>
      </c>
      <c r="EO12" s="69">
        <f>VLOOKUP($A12,'308'!$AJ$1:$HP$2,127,FALSE)</f>
        <v>0</v>
      </c>
      <c r="EP12" s="69">
        <f>VLOOKUP($A12,'308'!$AJ$1:$HP$2,128,FALSE)</f>
        <v>0</v>
      </c>
      <c r="EQ12" s="69">
        <f>VLOOKUP($A12,'308'!$AJ$7:$HP$8,EQ109,FALSE)</f>
        <v>0</v>
      </c>
      <c r="ER12" s="69">
        <f>VLOOKUP($A12,'308'!$AJ$1:$HP$2,130,FALSE)</f>
        <v>0</v>
      </c>
      <c r="ES12" s="75">
        <f>VLOOKUP($A12,'308'!$AJ$1:$HP$2,131,FALSE)</f>
        <v>0</v>
      </c>
      <c r="ET12" s="337"/>
      <c r="EU12" s="74">
        <f>VLOOKUP($A12,'308'!$AJ$1:$HP$2,132,FALSE)</f>
        <v>0</v>
      </c>
      <c r="EV12" s="69">
        <f>VLOOKUP($A12,'308'!$AJ$1:$HP$2,133,FALSE)</f>
        <v>0</v>
      </c>
      <c r="EW12" s="69">
        <f>VLOOKUP($A12,'308'!$AJ$1:$HP$2,134,FALSE)</f>
        <v>0</v>
      </c>
      <c r="EX12" s="69">
        <f>VLOOKUP($A12,'308'!$AJ$1:$HP$2,135,FALSE)</f>
        <v>0</v>
      </c>
      <c r="EY12" s="69">
        <f>VLOOKUP($A12,'308'!$AJ$7:$HP$8,EY109,FALSE)</f>
        <v>0</v>
      </c>
      <c r="EZ12" s="69">
        <f>VLOOKUP($A12,'308'!$AJ$1:$HP$2,137,FALSE)</f>
        <v>0</v>
      </c>
      <c r="FA12" s="75">
        <f>VLOOKUP($A12,'308'!$AJ$1:$HP$2,138,FALSE)</f>
        <v>0</v>
      </c>
      <c r="FB12" s="337"/>
      <c r="FC12" s="74">
        <f>VLOOKUP($A12,'308'!$AJ$1:$HP$2,139,FALSE)</f>
        <v>0</v>
      </c>
      <c r="FD12" s="69">
        <f>VLOOKUP($A12,'308'!$AJ$1:$HP$2,140,FALSE)</f>
        <v>0</v>
      </c>
      <c r="FE12" s="69">
        <f>VLOOKUP($A12,'308'!$AJ$1:$HP$2,141,FALSE)</f>
        <v>0</v>
      </c>
      <c r="FF12" s="69">
        <f>VLOOKUP($A12,'308'!$AJ$1:$HP$2,142,FALSE)</f>
        <v>0</v>
      </c>
      <c r="FG12" s="69">
        <f>VLOOKUP($A12,'308'!$AJ$7:$HP$8,FG109,FALSE)</f>
        <v>0</v>
      </c>
      <c r="FH12" s="69">
        <f>VLOOKUP($A12,'308'!$AJ$1:$HP$2,144,FALSE)</f>
        <v>0</v>
      </c>
      <c r="FI12" s="75">
        <f>VLOOKUP($A12,'308'!$AJ$1:$HP$2,145,FALSE)</f>
        <v>0</v>
      </c>
      <c r="FJ12" s="337"/>
      <c r="FK12" s="74">
        <f>VLOOKUP($A12,'308'!$AJ$1:$HP$2,146,FALSE)</f>
        <v>0</v>
      </c>
      <c r="FL12" s="69">
        <f>VLOOKUP($A12,'308'!$AJ$1:$HP$2,147,FALSE)</f>
        <v>0</v>
      </c>
      <c r="FM12" s="69">
        <f>VLOOKUP($A12,'308'!$AJ$1:$HP$2,148,FALSE)</f>
        <v>0</v>
      </c>
      <c r="FN12" s="69">
        <f>VLOOKUP($A12,'308'!$AJ$1:$HP$2,149,FALSE)</f>
        <v>0</v>
      </c>
      <c r="FO12" s="69">
        <f>VLOOKUP($A12,'308'!$AJ$7:$HP$8,FO109,FALSE)</f>
        <v>0</v>
      </c>
      <c r="FP12" s="69">
        <f>VLOOKUP($A12,'308'!$AJ$1:$HP$2,151,FALSE)</f>
        <v>0</v>
      </c>
      <c r="FQ12" s="75">
        <f>VLOOKUP($A12,'308'!$AJ$1:$HP$2,152,FALSE)</f>
        <v>0</v>
      </c>
      <c r="FR12" s="337"/>
      <c r="FS12" s="74">
        <f>VLOOKUP($A12,'308'!$AJ$1:$HP$2,153,FALSE)</f>
        <v>0</v>
      </c>
      <c r="FT12" s="69">
        <f>VLOOKUP($A12,'308'!$AJ$1:$HP$2,154,FALSE)</f>
        <v>0</v>
      </c>
      <c r="FU12" s="69">
        <f>VLOOKUP($A12,'308'!$AJ$1:$HP$2,155,FALSE)</f>
        <v>0</v>
      </c>
      <c r="FV12" s="69">
        <f>VLOOKUP($A12,'308'!$AJ$1:$HP$2,156,FALSE)</f>
        <v>0</v>
      </c>
      <c r="FW12" s="69">
        <f>VLOOKUP($A12,'308'!$AJ$7:$HP$8,FW109,FALSE)</f>
        <v>0</v>
      </c>
      <c r="FX12" s="69">
        <f>VLOOKUP($A12,'308'!$AJ$1:$HP$2,158,FALSE)</f>
        <v>0</v>
      </c>
      <c r="FY12" s="75">
        <f>VLOOKUP($A12,'308'!$AJ$1:$HP$2,159,FALSE)</f>
        <v>0</v>
      </c>
      <c r="FZ12" s="337"/>
      <c r="GA12" s="74">
        <f>VLOOKUP($A12,'308'!$AJ$1:$HP$2,160,FALSE)</f>
        <v>0</v>
      </c>
      <c r="GB12" s="69">
        <f>VLOOKUP($A12,'308'!$AJ$1:$HP$2,161,FALSE)</f>
        <v>0</v>
      </c>
      <c r="GC12" s="69">
        <f>VLOOKUP($A12,'308'!$AJ$1:$HP$2,162,FALSE)</f>
        <v>0</v>
      </c>
      <c r="GD12" s="69">
        <f>VLOOKUP($A12,'308'!$AJ$1:$HP$2,163,FALSE)</f>
        <v>0</v>
      </c>
      <c r="GE12" s="69">
        <f>VLOOKUP($A12,'308'!$AJ$7:$HP$8,GE109,FALSE)</f>
        <v>0</v>
      </c>
      <c r="GF12" s="69">
        <f>VLOOKUP($A12,'308'!$AJ$1:$HP$2,165,FALSE)</f>
        <v>0</v>
      </c>
      <c r="GG12" s="75">
        <f>VLOOKUP($A12,'308'!$AJ$1:$HP$2,166,FALSE)</f>
        <v>0</v>
      </c>
      <c r="GH12" s="337"/>
      <c r="GI12" s="74">
        <f>VLOOKUP($A12,'308'!$AJ$1:$HP$2,167,FALSE)</f>
        <v>0</v>
      </c>
      <c r="GJ12" s="69">
        <f>VLOOKUP($A12,'308'!$AJ$1:$HP$2,168,FALSE)</f>
        <v>0</v>
      </c>
      <c r="GK12" s="69">
        <f>VLOOKUP($A12,'308'!$AJ$1:$HP$2,169,FALSE)</f>
        <v>0</v>
      </c>
      <c r="GL12" s="69">
        <f>VLOOKUP($A12,'308'!$AJ$1:$HP$2,170,FALSE)</f>
        <v>0</v>
      </c>
      <c r="GM12" s="69">
        <f>VLOOKUP($A12,'308'!$AJ$7:$HP$8,GM109,FALSE)</f>
        <v>0</v>
      </c>
      <c r="GN12" s="69">
        <f>VLOOKUP($A12,'308'!$AJ$1:$HP$2,172,FALSE)</f>
        <v>0</v>
      </c>
      <c r="GO12" s="75">
        <f>VLOOKUP($A12,'308'!$AJ$1:$HP$2,173,FALSE)</f>
        <v>0</v>
      </c>
      <c r="GP12" s="337"/>
      <c r="GQ12" s="74">
        <f>VLOOKUP($A12,'308'!$AJ$1:$HP$2,174,FALSE)</f>
        <v>0</v>
      </c>
      <c r="GR12" s="69">
        <f>VLOOKUP($A12,'308'!$AJ$1:$HP$2,175,FALSE)</f>
        <v>0</v>
      </c>
      <c r="GS12" s="69">
        <f>VLOOKUP($A12,'308'!$AJ$1:$HP$2,176,FALSE)</f>
        <v>0</v>
      </c>
      <c r="GT12" s="69">
        <f>VLOOKUP($A12,'308'!$AJ$1:$HP$2,177,FALSE)</f>
        <v>0</v>
      </c>
      <c r="GU12" s="69">
        <f>VLOOKUP($A12,'308'!$AJ$7:$HP$8,GU109,FALSE)</f>
        <v>0</v>
      </c>
      <c r="GV12" s="69">
        <f>VLOOKUP($A12,'308'!$AJ$1:$HP$2,179,FALSE)</f>
        <v>0</v>
      </c>
      <c r="GW12" s="75">
        <f>VLOOKUP($A12,'308'!$AJ$1:$HP$2,180,FALSE)</f>
        <v>0</v>
      </c>
      <c r="GX12" s="337"/>
      <c r="GY12" s="74">
        <f>VLOOKUP($A12,'308'!$AJ$1:$HP$2,181,FALSE)</f>
        <v>0</v>
      </c>
      <c r="GZ12" s="69">
        <f>VLOOKUP($A12,'308'!$AJ$1:$HP$2,182,FALSE)</f>
        <v>0</v>
      </c>
      <c r="HA12" s="69">
        <f>VLOOKUP($A12,'308'!$AJ$1:$HP$2,183,FALSE)</f>
        <v>0</v>
      </c>
      <c r="HB12" s="69">
        <f>VLOOKUP($A12,'308'!$AJ$1:$HP$2,184,FALSE)</f>
        <v>0</v>
      </c>
      <c r="HC12" s="69">
        <f>VLOOKUP($A12,'308'!$AJ$7:$HP$8,HC109,FALSE)</f>
        <v>0</v>
      </c>
      <c r="HD12" s="69">
        <f>VLOOKUP($A12,'308'!$AJ$1:$HP$2,186,FALSE)</f>
        <v>0</v>
      </c>
      <c r="HE12" s="124">
        <f>VLOOKUP($A12,'308'!$AJ$1:$HP$2,187,FALSE)</f>
        <v>0</v>
      </c>
      <c r="HF12" s="24"/>
      <c r="HG12" s="24"/>
    </row>
    <row r="13" spans="1:220" x14ac:dyDescent="0.25">
      <c r="A13" s="290">
        <f t="shared" si="0"/>
        <v>209</v>
      </c>
      <c r="B13" s="291">
        <f>VLOOKUP($A13,'309'!$AG$1:$HM$2,2,FALSE)</f>
        <v>0</v>
      </c>
      <c r="C13" s="290">
        <f>VLOOKUP($A13,'309'!$AG$1:$HM$2,3,FALSE)</f>
        <v>0</v>
      </c>
      <c r="D13" s="290">
        <f>VLOOKUP($A13,'309'!$AG$1:$HM$2,4,FALSE)</f>
        <v>0</v>
      </c>
      <c r="E13" s="292">
        <f>VLOOKUP($A13,'309'!$AG$1:$HM$2,5,FALSE)</f>
        <v>0</v>
      </c>
      <c r="F13" s="337"/>
      <c r="G13" s="73">
        <f>VLOOKUP($A13,'309'!$AG$1:$HM$2,6,FALSE)</f>
        <v>0</v>
      </c>
      <c r="H13" s="24">
        <f>VLOOKUP($A13,'309'!$AG$1:$HM$2,7,FALSE)</f>
        <v>0</v>
      </c>
      <c r="I13" s="24">
        <f>VLOOKUP($A13,'309'!$AG$1:$HM$2,8,FALSE)</f>
        <v>0</v>
      </c>
      <c r="J13" s="24">
        <f>VLOOKUP($A13,'309'!$AG$1:$HM$2,9,FALSE)</f>
        <v>0</v>
      </c>
      <c r="K13" s="69">
        <f>VLOOKUP($A13,'309'!$AG$7:$HM$8,K109,FALSE)</f>
        <v>0</v>
      </c>
      <c r="L13" s="24">
        <f>VLOOKUP($A13,'309'!$AG$1:$HM$2,11,FALSE)</f>
        <v>0</v>
      </c>
      <c r="M13" s="137">
        <f>VLOOKUP($A13,'309'!$AG$1:$HM$2,12,FALSE)</f>
        <v>0</v>
      </c>
      <c r="N13" s="337"/>
      <c r="O13" s="74">
        <f>VLOOKUP($A13,'309'!$AG$1:$HM$2,13,FALSE)</f>
        <v>0</v>
      </c>
      <c r="P13" s="69">
        <f>VLOOKUP($A13,'309'!$AG$1:$HM$2,14,FALSE)</f>
        <v>0</v>
      </c>
      <c r="Q13" s="69">
        <f>VLOOKUP($A13,'309'!$AG$1:$HM$2,15,FALSE)</f>
        <v>0</v>
      </c>
      <c r="R13" s="69">
        <f>VLOOKUP($A13,'309'!$AG$1:$HM$2,16,FALSE)</f>
        <v>0</v>
      </c>
      <c r="S13" s="69">
        <f>VLOOKUP($A13,'309'!$AG$7:$HM$8,S109,FALSE)</f>
        <v>0</v>
      </c>
      <c r="T13" s="69">
        <f>VLOOKUP($A13,'309'!$AG$1:$HM$2,18,FALSE)</f>
        <v>0</v>
      </c>
      <c r="U13" s="75">
        <f>VLOOKUP($A13,'309'!$AG$1:$HM$2,19,FALSE)</f>
        <v>0</v>
      </c>
      <c r="V13" s="337"/>
      <c r="W13" s="74">
        <f>VLOOKUP($A13,'309'!$AG$1:$HM$2,20,FALSE)</f>
        <v>0</v>
      </c>
      <c r="X13" s="69">
        <f>VLOOKUP($A13,'309'!$AG$1:$HM$2,21,FALSE)</f>
        <v>0</v>
      </c>
      <c r="Y13" s="69">
        <f>VLOOKUP($A13,'309'!$AG$1:$HM$2,22,FALSE)</f>
        <v>0</v>
      </c>
      <c r="Z13" s="69">
        <f>VLOOKUP($A13,'309'!$AG$1:$HM$2,23,FALSE)</f>
        <v>0</v>
      </c>
      <c r="AA13" s="69">
        <f>VLOOKUP($A13,'309'!$AG$7:$HM$8,AA109,FALSE)</f>
        <v>0</v>
      </c>
      <c r="AB13" s="69">
        <f>VLOOKUP($A13,'309'!$AG$1:$HM$2,25,FALSE)</f>
        <v>0</v>
      </c>
      <c r="AC13" s="75">
        <f>VLOOKUP($A13,'309'!$AG$1:$HM$2,26,FALSE)</f>
        <v>0</v>
      </c>
      <c r="AD13" s="337"/>
      <c r="AE13" s="74">
        <f>VLOOKUP($A13,'309'!$AG$1:$HM$2,27,FALSE)</f>
        <v>0</v>
      </c>
      <c r="AF13" s="69">
        <f>VLOOKUP($A13,'309'!$AG$1:$HM$2,28,FALSE)</f>
        <v>0</v>
      </c>
      <c r="AG13" s="69">
        <f>VLOOKUP($A13,'309'!$AG$1:$HM$2,29,FALSE)</f>
        <v>0</v>
      </c>
      <c r="AH13" s="69">
        <f>VLOOKUP($A13,'309'!$AG$1:$HM$2,30,FALSE)</f>
        <v>0</v>
      </c>
      <c r="AI13" s="69">
        <f>VLOOKUP($A13,'309'!$AG$7:$HM$8,AI109,FALSE)</f>
        <v>0</v>
      </c>
      <c r="AJ13" s="69">
        <f>VLOOKUP($A13,'309'!$AG$1:$HM$2,32,FALSE)</f>
        <v>0</v>
      </c>
      <c r="AK13" s="75">
        <f>VLOOKUP($A13,'309'!$AG$1:$HM$2,33,FALSE)</f>
        <v>0</v>
      </c>
      <c r="AL13" s="337"/>
      <c r="AM13" s="74">
        <f>VLOOKUP($A13,'309'!$AG$1:$HM$2,34,FALSE)</f>
        <v>0</v>
      </c>
      <c r="AN13" s="69">
        <f>VLOOKUP($A13,'309'!$AG$1:$HM$2,35,FALSE)</f>
        <v>0</v>
      </c>
      <c r="AO13" s="69">
        <f>VLOOKUP($A13,'309'!$AG$1:$HM$2,36,FALSE)</f>
        <v>0</v>
      </c>
      <c r="AP13" s="69">
        <f>VLOOKUP($A13,'309'!$AG$1:$HM$2,37,FALSE)</f>
        <v>0</v>
      </c>
      <c r="AQ13" s="69">
        <f>VLOOKUP($A13,'309'!$AG$7:$HM$8,AQ109,FALSE)</f>
        <v>0</v>
      </c>
      <c r="AR13" s="69">
        <f>VLOOKUP($A13,'309'!$AG$1:$HM$2,39,FALSE)</f>
        <v>0</v>
      </c>
      <c r="AS13" s="75">
        <f>VLOOKUP($A13,'309'!$AG$1:$HM$2,40,FALSE)</f>
        <v>0</v>
      </c>
      <c r="AT13" s="337"/>
      <c r="AU13" s="74">
        <f>VLOOKUP($A13,'309'!$AG$1:$HM$2,41,FALSE)</f>
        <v>0</v>
      </c>
      <c r="AV13" s="69">
        <f>VLOOKUP($A13,'309'!$AG$1:$HM$2,42,FALSE)</f>
        <v>0</v>
      </c>
      <c r="AW13" s="69">
        <f>VLOOKUP($A13,'309'!$AG$1:$HM$2,43,FALSE)</f>
        <v>0</v>
      </c>
      <c r="AX13" s="69">
        <f>VLOOKUP($A13,'309'!$AG$1:$HM$2,44,FALSE)</f>
        <v>0</v>
      </c>
      <c r="AY13" s="69">
        <f>VLOOKUP($A13,'309'!$AG$7:$HM$8,AY109,FALSE)</f>
        <v>0</v>
      </c>
      <c r="AZ13" s="69">
        <f>VLOOKUP($A13,'309'!$AG$1:$HM$2,46,FALSE)</f>
        <v>0</v>
      </c>
      <c r="BA13" s="75">
        <f>VLOOKUP($A13,'309'!$AG$1:$HM$2,47,FALSE)</f>
        <v>0</v>
      </c>
      <c r="BB13" s="337"/>
      <c r="BC13" s="74">
        <f>VLOOKUP($A13,'309'!$AG$1:$HM$2,48,FALSE)</f>
        <v>0</v>
      </c>
      <c r="BD13" s="69">
        <f>VLOOKUP($A13,'309'!$AG$1:$HM$2,49,FALSE)</f>
        <v>0</v>
      </c>
      <c r="BE13" s="69">
        <f>VLOOKUP($A13,'309'!$AG$1:$HM$2,50,FALSE)</f>
        <v>0</v>
      </c>
      <c r="BF13" s="69">
        <f>VLOOKUP($A13,'309'!$AG$1:$HM$2,51,FALSE)</f>
        <v>0</v>
      </c>
      <c r="BG13" s="69">
        <f>VLOOKUP($A13,'309'!$AG$7:$HM$8,BG109,FALSE)</f>
        <v>0</v>
      </c>
      <c r="BH13" s="69">
        <f>VLOOKUP($A13,'309'!$AG$1:$HM$2,53,FALSE)</f>
        <v>0</v>
      </c>
      <c r="BI13" s="75">
        <f>VLOOKUP($A13,'309'!$AG$1:$HM$2,54,FALSE)</f>
        <v>0</v>
      </c>
      <c r="BJ13" s="337"/>
      <c r="BK13" s="74">
        <f>VLOOKUP($A13,'309'!$AG$1:$HM$2,55,FALSE)</f>
        <v>0</v>
      </c>
      <c r="BL13" s="69">
        <f>VLOOKUP($A13,'309'!$AG$1:$HM$2,56,FALSE)</f>
        <v>0</v>
      </c>
      <c r="BM13" s="69">
        <f>VLOOKUP($A13,'309'!$AG$1:$HM$2,57,FALSE)</f>
        <v>0</v>
      </c>
      <c r="BN13" s="69">
        <f>VLOOKUP($A13,'309'!$AG$1:$HM$2,58,FALSE)</f>
        <v>0</v>
      </c>
      <c r="BO13" s="69">
        <f>VLOOKUP($A13,'309'!$AG$7:$HM$8,BO109,FALSE)</f>
        <v>0</v>
      </c>
      <c r="BP13" s="69">
        <f>VLOOKUP($A13,'309'!$AG$1:$HM$2,60,FALSE)</f>
        <v>0</v>
      </c>
      <c r="BQ13" s="75">
        <f>VLOOKUP($A13,'309'!$AG$1:$HM$2,61,FALSE)</f>
        <v>0</v>
      </c>
      <c r="BR13" s="337"/>
      <c r="BS13" s="74">
        <f>VLOOKUP($A13,'309'!$AG$1:$HM$2,62,FALSE)</f>
        <v>0</v>
      </c>
      <c r="BT13" s="69">
        <f>VLOOKUP($A13,'309'!$AG$1:$HM$2,63,FALSE)</f>
        <v>0</v>
      </c>
      <c r="BU13" s="69">
        <f>VLOOKUP($A13,'309'!$AG$1:$HM$2,64,FALSE)</f>
        <v>0</v>
      </c>
      <c r="BV13" s="69">
        <f>VLOOKUP($A13,'309'!$AG$1:$HM$2,65,FALSE)</f>
        <v>0</v>
      </c>
      <c r="BW13" s="69">
        <f>VLOOKUP($A13,'309'!$AG$7:$HM$8,BW109,FALSE)</f>
        <v>0</v>
      </c>
      <c r="BX13" s="69">
        <f>VLOOKUP($A13,'309'!$AG$1:$HM$2,67,FALSE)</f>
        <v>0</v>
      </c>
      <c r="BY13" s="75">
        <f>VLOOKUP($A13,'309'!$AG$1:$HM$2,68,FALSE)</f>
        <v>0</v>
      </c>
      <c r="BZ13" s="337"/>
      <c r="CA13" s="74">
        <f>VLOOKUP($A13,'309'!$AG$1:$HM$2,69,FALSE)</f>
        <v>0</v>
      </c>
      <c r="CB13" s="69">
        <f>VLOOKUP($A13,'309'!$AG$1:$HM$2,70,FALSE)</f>
        <v>0</v>
      </c>
      <c r="CC13" s="69">
        <f>VLOOKUP($A13,'309'!$AG$1:$HM$2,71,FALSE)</f>
        <v>0</v>
      </c>
      <c r="CD13" s="69">
        <f>VLOOKUP($A13,'309'!$AG$1:$HM$2,72,FALSE)</f>
        <v>0</v>
      </c>
      <c r="CE13" s="69">
        <f>VLOOKUP($A13,'309'!$AG$7:$HM$8,CE109,FALSE)</f>
        <v>0</v>
      </c>
      <c r="CF13" s="69">
        <f>VLOOKUP($A13,'309'!$AG$1:$HM$2,74,FALSE)</f>
        <v>0</v>
      </c>
      <c r="CG13" s="75">
        <f>VLOOKUP($A13,'309'!$AG$1:$HM$2,75,FALSE)</f>
        <v>0</v>
      </c>
      <c r="CH13" s="337"/>
      <c r="CI13" s="74">
        <f>VLOOKUP($A13,'309'!$AG$1:$HM$2,76,FALSE)</f>
        <v>0</v>
      </c>
      <c r="CJ13" s="69">
        <f>VLOOKUP($A13,'309'!$AG$1:$HM$2,77,FALSE)</f>
        <v>0</v>
      </c>
      <c r="CK13" s="69">
        <f>VLOOKUP($A13,'309'!$AG$1:$HM$2,78,FALSE)</f>
        <v>0</v>
      </c>
      <c r="CL13" s="69">
        <f>VLOOKUP($A13,'309'!$AG$1:$HM$2,79,FALSE)</f>
        <v>0</v>
      </c>
      <c r="CM13" s="69">
        <f>VLOOKUP($A13,'309'!$AG$7:$HM$8,CM109,FALSE)</f>
        <v>0</v>
      </c>
      <c r="CN13" s="69">
        <f>VLOOKUP($A13,'309'!$AG$1:$HM$2,81,FALSE)</f>
        <v>0</v>
      </c>
      <c r="CO13" s="75">
        <f>VLOOKUP($A13,'309'!$AG$1:$HM$2,82,FALSE)</f>
        <v>0</v>
      </c>
      <c r="CP13" s="337"/>
      <c r="CQ13" s="74">
        <f>VLOOKUP($A13,'309'!$AG$1:$HM$2,83,FALSE)</f>
        <v>0</v>
      </c>
      <c r="CR13" s="69">
        <f>VLOOKUP($A13,'309'!$AG$1:$HM$2,84,FALSE)</f>
        <v>0</v>
      </c>
      <c r="CS13" s="69">
        <f>VLOOKUP($A13,'309'!$AG$1:$HM$2,85,FALSE)</f>
        <v>0</v>
      </c>
      <c r="CT13" s="69">
        <f>VLOOKUP($A13,'309'!$AG$1:$HM$2,86,FALSE)</f>
        <v>0</v>
      </c>
      <c r="CU13" s="69">
        <f>VLOOKUP($A13,'309'!$AG$7:$HM$8,CU109,FALSE)</f>
        <v>0</v>
      </c>
      <c r="CV13" s="69">
        <f>VLOOKUP($A13,'309'!$AG$1:$HM$2,88,FALSE)</f>
        <v>0</v>
      </c>
      <c r="CW13" s="75">
        <f>VLOOKUP($A13,'309'!$AG$1:$HM$2,89,FALSE)</f>
        <v>0</v>
      </c>
      <c r="CX13" s="337"/>
      <c r="CY13" s="74">
        <f>VLOOKUP($A13,'309'!$AG$1:$HM$2,90,FALSE)</f>
        <v>0</v>
      </c>
      <c r="CZ13" s="69">
        <f>VLOOKUP($A13,'309'!$AG$1:$HM$2,91,FALSE)</f>
        <v>0</v>
      </c>
      <c r="DA13" s="69">
        <f>VLOOKUP($A13,'309'!$AG$1:$HM$2,92,FALSE)</f>
        <v>0</v>
      </c>
      <c r="DB13" s="69">
        <f>VLOOKUP($A13,'309'!$AG$1:$HM$2,93,FALSE)</f>
        <v>0</v>
      </c>
      <c r="DC13" s="69">
        <f>VLOOKUP($A13,'309'!$AG$7:$HM$8,DC109,FALSE)</f>
        <v>0</v>
      </c>
      <c r="DD13" s="69">
        <f>VLOOKUP($A13,'309'!$AG$1:$HM$2,95,FALSE)</f>
        <v>0</v>
      </c>
      <c r="DE13" s="75">
        <f>VLOOKUP($A13,'309'!$AG$1:$HM$2,96,FALSE)</f>
        <v>0</v>
      </c>
      <c r="DF13" s="337"/>
      <c r="DG13" s="74">
        <f>VLOOKUP($A13,'309'!$AG$1:$HM$2,97,FALSE)</f>
        <v>0</v>
      </c>
      <c r="DH13" s="69">
        <f>VLOOKUP($A13,'309'!$AG$1:$HM$2,98,FALSE)</f>
        <v>0</v>
      </c>
      <c r="DI13" s="69">
        <f>VLOOKUP($A13,'309'!$AG$1:$HM$2,99,FALSE)</f>
        <v>0</v>
      </c>
      <c r="DJ13" s="69">
        <f>VLOOKUP($A13,'309'!$AG$1:$HM$2,100,FALSE)</f>
        <v>0</v>
      </c>
      <c r="DK13" s="69">
        <f>VLOOKUP($A13,'309'!$AG$7:$HM$8,DK109,FALSE)</f>
        <v>0</v>
      </c>
      <c r="DL13" s="69">
        <f>VLOOKUP($A13,'309'!$AG$1:$HM$2,102,FALSE)</f>
        <v>0</v>
      </c>
      <c r="DM13" s="75">
        <f>VLOOKUP($A13,'309'!$AG$1:$HM$2,103,FALSE)</f>
        <v>0</v>
      </c>
      <c r="DN13" s="337"/>
      <c r="DO13" s="74">
        <f>VLOOKUP($A13,'309'!$AG$1:$HM$2,104,FALSE)</f>
        <v>0</v>
      </c>
      <c r="DP13" s="69">
        <f>VLOOKUP($A13,'309'!$AG$1:$HM$2,105,FALSE)</f>
        <v>0</v>
      </c>
      <c r="DQ13" s="69">
        <f>VLOOKUP($A13,'309'!$AG$1:$HM$2,106,FALSE)</f>
        <v>0</v>
      </c>
      <c r="DR13" s="69">
        <f>VLOOKUP($A13,'309'!$AG$1:$HM$2,107,FALSE)</f>
        <v>0</v>
      </c>
      <c r="DS13" s="69">
        <f>VLOOKUP($A13,'309'!$AG$7:$HM$8,DS109,FALSE)</f>
        <v>0</v>
      </c>
      <c r="DT13" s="69">
        <f>VLOOKUP($A13,'309'!$AG$1:$HM$2,109,FALSE)</f>
        <v>0</v>
      </c>
      <c r="DU13" s="75">
        <f>VLOOKUP($A13,'309'!$AG$1:$HM$2,110,FALSE)</f>
        <v>0</v>
      </c>
      <c r="DV13" s="337"/>
      <c r="DW13" s="74">
        <f>VLOOKUP($A13,'309'!$AG$1:$HM$2,111,FALSE)</f>
        <v>0</v>
      </c>
      <c r="DX13" s="69">
        <f>VLOOKUP($A13,'309'!$AG$1:$HM$2,112,FALSE)</f>
        <v>0</v>
      </c>
      <c r="DY13" s="69">
        <f>VLOOKUP($A13,'309'!$AG$1:$HM$2,113,FALSE)</f>
        <v>0</v>
      </c>
      <c r="DZ13" s="69">
        <f>VLOOKUP($A13,'309'!$AG$1:$HM$2,114,FALSE)</f>
        <v>0</v>
      </c>
      <c r="EA13" s="69">
        <f>VLOOKUP($A13,'309'!$AG$7:$HM$8,EA109,FALSE)</f>
        <v>0</v>
      </c>
      <c r="EB13" s="69">
        <f>VLOOKUP($A13,'309'!$AG$1:$HM$2,116,FALSE)</f>
        <v>0</v>
      </c>
      <c r="EC13" s="75">
        <f>VLOOKUP($A13,'309'!$AG$1:$HM$2,117,FALSE)</f>
        <v>0</v>
      </c>
      <c r="ED13" s="337"/>
      <c r="EE13" s="74">
        <f>VLOOKUP($A13,'309'!$AG$1:$HM$2,118,FALSE)</f>
        <v>0</v>
      </c>
      <c r="EF13" s="69">
        <f>VLOOKUP($A13,'309'!$AG$1:$HM$2,119,FALSE)</f>
        <v>0</v>
      </c>
      <c r="EG13" s="69">
        <f>VLOOKUP($A13,'309'!$AG$1:$HM$2,120,FALSE)</f>
        <v>0</v>
      </c>
      <c r="EH13" s="69">
        <f>VLOOKUP($A13,'309'!$AG$1:$HM$2,121,FALSE)</f>
        <v>0</v>
      </c>
      <c r="EI13" s="69">
        <f>VLOOKUP($A13,'309'!$AG$7:$HM$8,EI109,FALSE)</f>
        <v>0</v>
      </c>
      <c r="EJ13" s="69">
        <f>VLOOKUP($A13,'309'!$AG$1:$HM$2,123,FALSE)</f>
        <v>0</v>
      </c>
      <c r="EK13" s="75">
        <f>VLOOKUP($A13,'309'!$AG$1:$HM$2,124,FALSE)</f>
        <v>0</v>
      </c>
      <c r="EL13" s="337"/>
      <c r="EM13" s="74">
        <f>VLOOKUP($A13,'309'!$AG$1:$HM$2,125,FALSE)</f>
        <v>0</v>
      </c>
      <c r="EN13" s="69">
        <f>VLOOKUP($A13,'309'!$AG$1:$HM$2,126,FALSE)</f>
        <v>0</v>
      </c>
      <c r="EO13" s="69">
        <f>VLOOKUP($A13,'309'!$AG$1:$HM$2,127,FALSE)</f>
        <v>0</v>
      </c>
      <c r="EP13" s="69">
        <f>VLOOKUP($A13,'309'!$AG$1:$HM$2,128,FALSE)</f>
        <v>0</v>
      </c>
      <c r="EQ13" s="69">
        <f>VLOOKUP($A13,'309'!$AG$7:$HM$8,EQ109,FALSE)</f>
        <v>0</v>
      </c>
      <c r="ER13" s="69">
        <f>VLOOKUP($A13,'309'!$AG$1:$HM$2,130,FALSE)</f>
        <v>0</v>
      </c>
      <c r="ES13" s="75">
        <f>VLOOKUP($A13,'309'!$AG$1:$HM$2,131,FALSE)</f>
        <v>0</v>
      </c>
      <c r="ET13" s="337"/>
      <c r="EU13" s="74">
        <f>VLOOKUP($A13,'309'!$AG$1:$HM$2,132,FALSE)</f>
        <v>0</v>
      </c>
      <c r="EV13" s="69">
        <f>VLOOKUP($A13,'309'!$AG$1:$HM$2,133,FALSE)</f>
        <v>0</v>
      </c>
      <c r="EW13" s="69">
        <f>VLOOKUP($A13,'309'!$AG$1:$HM$2,134,FALSE)</f>
        <v>0</v>
      </c>
      <c r="EX13" s="69">
        <f>VLOOKUP($A13,'309'!$AG$1:$HM$2,135,FALSE)</f>
        <v>0</v>
      </c>
      <c r="EY13" s="69">
        <f>VLOOKUP($A13,'309'!$AG$7:$HM$8,EY109,FALSE)</f>
        <v>0</v>
      </c>
      <c r="EZ13" s="69">
        <f>VLOOKUP($A13,'309'!$AG$1:$HM$2,137,FALSE)</f>
        <v>0</v>
      </c>
      <c r="FA13" s="75">
        <f>VLOOKUP($A13,'309'!$AG$1:$HM$2,138,FALSE)</f>
        <v>0</v>
      </c>
      <c r="FB13" s="337"/>
      <c r="FC13" s="74">
        <f>VLOOKUP($A13,'309'!$AG$1:$HM$2,139,FALSE)</f>
        <v>0</v>
      </c>
      <c r="FD13" s="69">
        <f>VLOOKUP($A13,'309'!$AG$1:$HM$2,140,FALSE)</f>
        <v>0</v>
      </c>
      <c r="FE13" s="69">
        <f>VLOOKUP($A13,'309'!$AG$1:$HM$2,141,FALSE)</f>
        <v>0</v>
      </c>
      <c r="FF13" s="69">
        <f>VLOOKUP($A13,'309'!$AG$1:$HM$2,142,FALSE)</f>
        <v>0</v>
      </c>
      <c r="FG13" s="69">
        <f>VLOOKUP($A13,'309'!$AG$7:$HM$8,FG109,FALSE)</f>
        <v>0</v>
      </c>
      <c r="FH13" s="69">
        <f>VLOOKUP($A13,'309'!$AG$1:$HM$2,144,FALSE)</f>
        <v>0</v>
      </c>
      <c r="FI13" s="75">
        <f>VLOOKUP($A13,'309'!$AG$1:$HM$2,145,FALSE)</f>
        <v>0</v>
      </c>
      <c r="FJ13" s="337"/>
      <c r="FK13" s="74">
        <f>VLOOKUP($A13,'309'!$AG$1:$HM$2,146,FALSE)</f>
        <v>0</v>
      </c>
      <c r="FL13" s="69">
        <f>VLOOKUP($A13,'309'!$AG$1:$HM$2,147,FALSE)</f>
        <v>0</v>
      </c>
      <c r="FM13" s="69">
        <f>VLOOKUP($A13,'309'!$AG$1:$HM$2,148,FALSE)</f>
        <v>0</v>
      </c>
      <c r="FN13" s="69">
        <f>VLOOKUP($A13,'309'!$AG$1:$HM$2,149,FALSE)</f>
        <v>0</v>
      </c>
      <c r="FO13" s="69">
        <f>VLOOKUP($A13,'309'!$AG$7:$HM$8,FO109,FALSE)</f>
        <v>0</v>
      </c>
      <c r="FP13" s="69">
        <f>VLOOKUP($A13,'309'!$AG$1:$HM$2,151,FALSE)</f>
        <v>0</v>
      </c>
      <c r="FQ13" s="75">
        <f>VLOOKUP($A13,'309'!$AG$1:$HM$2,152,FALSE)</f>
        <v>0</v>
      </c>
      <c r="FR13" s="337"/>
      <c r="FS13" s="74">
        <f>VLOOKUP($A13,'309'!$AG$1:$HM$2,153,FALSE)</f>
        <v>0</v>
      </c>
      <c r="FT13" s="69">
        <f>VLOOKUP($A13,'309'!$AG$1:$HM$2,154,FALSE)</f>
        <v>0</v>
      </c>
      <c r="FU13" s="69">
        <f>VLOOKUP($A13,'309'!$AG$1:$HM$2,155,FALSE)</f>
        <v>0</v>
      </c>
      <c r="FV13" s="69">
        <f>VLOOKUP($A13,'309'!$AG$1:$HM$2,156,FALSE)</f>
        <v>0</v>
      </c>
      <c r="FW13" s="69">
        <f>VLOOKUP($A13,'309'!$AG$7:$HM$8,FW109,FALSE)</f>
        <v>0</v>
      </c>
      <c r="FX13" s="69">
        <f>VLOOKUP($A13,'309'!$AG$1:$HM$2,158,FALSE)</f>
        <v>0</v>
      </c>
      <c r="FY13" s="75">
        <f>VLOOKUP($A13,'309'!$AG$1:$HM$2,159,FALSE)</f>
        <v>0</v>
      </c>
      <c r="FZ13" s="337"/>
      <c r="GA13" s="74">
        <f>VLOOKUP($A13,'309'!$AG$1:$HM$2,160,FALSE)</f>
        <v>0</v>
      </c>
      <c r="GB13" s="69">
        <f>VLOOKUP($A13,'309'!$AG$1:$HM$2,161,FALSE)</f>
        <v>0</v>
      </c>
      <c r="GC13" s="69">
        <f>VLOOKUP($A13,'309'!$AG$1:$HM$2,162,FALSE)</f>
        <v>0</v>
      </c>
      <c r="GD13" s="69">
        <f>VLOOKUP($A13,'309'!$AG$1:$HM$2,163,FALSE)</f>
        <v>0</v>
      </c>
      <c r="GE13" s="69">
        <f>VLOOKUP($A13,'309'!$AG$7:$HM$8,GE109,FALSE)</f>
        <v>0</v>
      </c>
      <c r="GF13" s="69">
        <f>VLOOKUP($A13,'309'!$AG$1:$HM$2,165,FALSE)</f>
        <v>0</v>
      </c>
      <c r="GG13" s="75">
        <f>VLOOKUP($A13,'309'!$AG$1:$HM$2,166,FALSE)</f>
        <v>0</v>
      </c>
      <c r="GH13" s="337"/>
      <c r="GI13" s="74">
        <f>VLOOKUP($A13,'309'!$AG$1:$HM$2,167,FALSE)</f>
        <v>0</v>
      </c>
      <c r="GJ13" s="69">
        <f>VLOOKUP($A13,'309'!$AG$1:$HM$2,168,FALSE)</f>
        <v>0</v>
      </c>
      <c r="GK13" s="69">
        <f>VLOOKUP($A13,'309'!$AG$1:$HM$2,169,FALSE)</f>
        <v>0</v>
      </c>
      <c r="GL13" s="69">
        <f>VLOOKUP($A13,'309'!$AG$1:$HM$2,170,FALSE)</f>
        <v>0</v>
      </c>
      <c r="GM13" s="69">
        <f>VLOOKUP($A13,'309'!$AG$7:$HM$8,GM109,FALSE)</f>
        <v>0</v>
      </c>
      <c r="GN13" s="69">
        <f>VLOOKUP($A13,'309'!$AG$1:$HM$2,172,FALSE)</f>
        <v>0</v>
      </c>
      <c r="GO13" s="75">
        <f>VLOOKUP($A13,'309'!$AG$1:$HM$2,173,FALSE)</f>
        <v>0</v>
      </c>
      <c r="GP13" s="337"/>
      <c r="GQ13" s="74">
        <f>VLOOKUP($A13,'309'!$AG$1:$HM$2,174,FALSE)</f>
        <v>0</v>
      </c>
      <c r="GR13" s="69">
        <f>VLOOKUP($A13,'309'!$AG$1:$HM$2,175,FALSE)</f>
        <v>0</v>
      </c>
      <c r="GS13" s="69">
        <f>VLOOKUP($A13,'309'!$AG$1:$HM$2,176,FALSE)</f>
        <v>0</v>
      </c>
      <c r="GT13" s="69">
        <f>VLOOKUP($A13,'309'!$AG$1:$HM$2,177,FALSE)</f>
        <v>0</v>
      </c>
      <c r="GU13" s="69">
        <f>VLOOKUP($A13,'309'!$AG$7:$HM$8,GU109,FALSE)</f>
        <v>0</v>
      </c>
      <c r="GV13" s="69">
        <f>VLOOKUP($A13,'309'!$AG$1:$HM$2,179,FALSE)</f>
        <v>0</v>
      </c>
      <c r="GW13" s="75">
        <f>VLOOKUP($A13,'309'!$AG$1:$HM$2,180,FALSE)</f>
        <v>0</v>
      </c>
      <c r="GX13" s="337"/>
      <c r="GY13" s="74">
        <f>VLOOKUP($A13,'309'!$AG$1:$HM$2,181,FALSE)</f>
        <v>0</v>
      </c>
      <c r="GZ13" s="69">
        <f>VLOOKUP($A13,'309'!$AG$1:$HM$2,182,FALSE)</f>
        <v>0</v>
      </c>
      <c r="HA13" s="69">
        <f>VLOOKUP($A13,'309'!$AG$1:$HM$2,183,FALSE)</f>
        <v>0</v>
      </c>
      <c r="HB13" s="69">
        <f>VLOOKUP($A13,'309'!$AG$1:$HM$2,184,FALSE)</f>
        <v>0</v>
      </c>
      <c r="HC13" s="69">
        <f>VLOOKUP($A13,'309'!$AG$7:$HM$8,HC109,FALSE)</f>
        <v>0</v>
      </c>
      <c r="HD13" s="69">
        <f>VLOOKUP($A13,'309'!$AG$1:$HM$2,186,FALSE)</f>
        <v>0</v>
      </c>
      <c r="HE13" s="124">
        <f>VLOOKUP($A13,'309'!$AG$1:$HM$2,187,FALSE)</f>
        <v>0</v>
      </c>
      <c r="HF13" s="24"/>
      <c r="HG13" s="24"/>
    </row>
    <row r="14" spans="1:220" x14ac:dyDescent="0.25">
      <c r="A14" s="290">
        <f t="shared" si="0"/>
        <v>210</v>
      </c>
      <c r="B14" s="291">
        <f>VLOOKUP($A14,'310'!$AG$1:$HM$2,2,FALSE)</f>
        <v>0</v>
      </c>
      <c r="C14" s="290">
        <f>VLOOKUP($A14,'310'!$AG$1:$HM$2,3,FALSE)</f>
        <v>0</v>
      </c>
      <c r="D14" s="290">
        <f>VLOOKUP($A14,'310'!$AG$1:$HM$2,4,FALSE)</f>
        <v>0</v>
      </c>
      <c r="E14" s="292">
        <f>VLOOKUP($A14,'310'!$AG$1:$HM$2,5,FALSE)</f>
        <v>0</v>
      </c>
      <c r="F14" s="337"/>
      <c r="G14" s="73">
        <f>VLOOKUP($A14,'310'!$AG$1:$HM$2,6,FALSE)</f>
        <v>0</v>
      </c>
      <c r="H14" s="24">
        <f>VLOOKUP($A14,'310'!$AG$1:$HM$2,7,FALSE)</f>
        <v>0</v>
      </c>
      <c r="I14" s="24">
        <f>VLOOKUP($A14,'310'!$AG$1:$HM$2,8,FALSE)</f>
        <v>0</v>
      </c>
      <c r="J14" s="24">
        <f>VLOOKUP($A14,'310'!$AG$1:$HM$2,9,FALSE)</f>
        <v>0</v>
      </c>
      <c r="K14" s="69">
        <f>VLOOKUP($A14,'310'!$AG$7:$HM$8,K109,FALSE)</f>
        <v>0</v>
      </c>
      <c r="L14" s="24">
        <f>VLOOKUP($A14,'310'!$AG$1:$HM$2,11,FALSE)</f>
        <v>0</v>
      </c>
      <c r="M14" s="137">
        <f>VLOOKUP($A14,'310'!$AG$1:$HM$2,12,FALSE)</f>
        <v>0</v>
      </c>
      <c r="N14" s="337"/>
      <c r="O14" s="74">
        <f>VLOOKUP($A14,'310'!$AG$1:$HM$2,13,FALSE)</f>
        <v>0</v>
      </c>
      <c r="P14" s="69">
        <f>VLOOKUP($A14,'310'!$AG$1:$HM$2,14,FALSE)</f>
        <v>0</v>
      </c>
      <c r="Q14" s="69">
        <f>VLOOKUP($A14,'310'!$AG$1:$HM$2,15,FALSE)</f>
        <v>0</v>
      </c>
      <c r="R14" s="69">
        <f>VLOOKUP($A14,'310'!$AG$1:$HM$2,16,FALSE)</f>
        <v>0</v>
      </c>
      <c r="S14" s="69">
        <f>VLOOKUP($A14,'310'!$AG$7:$HM$8,S109,FALSE)</f>
        <v>0</v>
      </c>
      <c r="T14" s="69">
        <f>VLOOKUP($A14,'310'!$AG$1:$HM$2,18,FALSE)</f>
        <v>0</v>
      </c>
      <c r="U14" s="75">
        <f>VLOOKUP($A14,'310'!$AG$1:$HM$2,19,FALSE)</f>
        <v>0</v>
      </c>
      <c r="V14" s="337"/>
      <c r="W14" s="74">
        <f>VLOOKUP($A14,'310'!$AG$1:$HM$2,20,FALSE)</f>
        <v>0</v>
      </c>
      <c r="X14" s="69">
        <f>VLOOKUP($A14,'310'!$AG$1:$HM$2,21,FALSE)</f>
        <v>0</v>
      </c>
      <c r="Y14" s="69">
        <f>VLOOKUP($A14,'310'!$AG$1:$HM$2,22,FALSE)</f>
        <v>0</v>
      </c>
      <c r="Z14" s="69">
        <f>VLOOKUP($A14,'310'!$AG$1:$HM$2,23,FALSE)</f>
        <v>0</v>
      </c>
      <c r="AA14" s="69">
        <f>VLOOKUP($A14,'310'!$AG$7:$HM$8,AA109,FALSE)</f>
        <v>0</v>
      </c>
      <c r="AB14" s="69">
        <f>VLOOKUP($A14,'310'!$AG$1:$HM$2,25,FALSE)</f>
        <v>0</v>
      </c>
      <c r="AC14" s="75">
        <f>VLOOKUP($A14,'310'!$AG$1:$HM$2,26,FALSE)</f>
        <v>0</v>
      </c>
      <c r="AD14" s="337"/>
      <c r="AE14" s="74">
        <f>VLOOKUP($A14,'310'!$AG$1:$HM$2,27,FALSE)</f>
        <v>0</v>
      </c>
      <c r="AF14" s="69">
        <f>VLOOKUP($A14,'310'!$AG$1:$HM$2,28,FALSE)</f>
        <v>0</v>
      </c>
      <c r="AG14" s="69">
        <f>VLOOKUP($A14,'310'!$AG$1:$HM$2,29,FALSE)</f>
        <v>0</v>
      </c>
      <c r="AH14" s="69">
        <f>VLOOKUP($A14,'310'!$AG$1:$HM$2,30,FALSE)</f>
        <v>0</v>
      </c>
      <c r="AI14" s="69">
        <f>VLOOKUP($A14,'310'!$AG$7:$HM$8,AI109,FALSE)</f>
        <v>0</v>
      </c>
      <c r="AJ14" s="69">
        <f>VLOOKUP($A14,'310'!$AG$1:$HM$2,32,FALSE)</f>
        <v>0</v>
      </c>
      <c r="AK14" s="75">
        <f>VLOOKUP($A14,'310'!$AG$1:$HM$2,33,FALSE)</f>
        <v>0</v>
      </c>
      <c r="AL14" s="337"/>
      <c r="AM14" s="74">
        <f>VLOOKUP($A14,'310'!$AG$1:$HM$2,34,FALSE)</f>
        <v>0</v>
      </c>
      <c r="AN14" s="69">
        <f>VLOOKUP($A14,'310'!$AG$1:$HM$2,35,FALSE)</f>
        <v>0</v>
      </c>
      <c r="AO14" s="69">
        <f>VLOOKUP($A14,'310'!$AG$1:$HM$2,36,FALSE)</f>
        <v>0</v>
      </c>
      <c r="AP14" s="69">
        <f>VLOOKUP($A14,'310'!$AG$1:$HM$2,37,FALSE)</f>
        <v>0</v>
      </c>
      <c r="AQ14" s="69">
        <f>VLOOKUP($A14,'310'!$AG$7:$HM$8,AQ109,FALSE)</f>
        <v>0</v>
      </c>
      <c r="AR14" s="69">
        <f>VLOOKUP($A14,'310'!$AG$1:$HM$2,39,FALSE)</f>
        <v>0</v>
      </c>
      <c r="AS14" s="75">
        <f>VLOOKUP($A14,'310'!$AG$1:$HM$2,40,FALSE)</f>
        <v>0</v>
      </c>
      <c r="AT14" s="337"/>
      <c r="AU14" s="74">
        <f>VLOOKUP($A14,'310'!$AG$1:$HM$2,41,FALSE)</f>
        <v>0</v>
      </c>
      <c r="AV14" s="69">
        <f>VLOOKUP($A14,'310'!$AG$1:$HM$2,42,FALSE)</f>
        <v>0</v>
      </c>
      <c r="AW14" s="69">
        <f>VLOOKUP($A14,'310'!$AG$1:$HM$2,43,FALSE)</f>
        <v>0</v>
      </c>
      <c r="AX14" s="69">
        <f>VLOOKUP($A14,'310'!$AG$1:$HM$2,44,FALSE)</f>
        <v>0</v>
      </c>
      <c r="AY14" s="69">
        <f>VLOOKUP($A14,'310'!$AG$7:$HM$8,AY109,FALSE)</f>
        <v>0</v>
      </c>
      <c r="AZ14" s="69">
        <f>VLOOKUP($A14,'310'!$AG$1:$HM$2,46,FALSE)</f>
        <v>0</v>
      </c>
      <c r="BA14" s="75">
        <f>VLOOKUP($A14,'310'!$AG$1:$HM$2,47,FALSE)</f>
        <v>0</v>
      </c>
      <c r="BB14" s="337"/>
      <c r="BC14" s="74">
        <f>VLOOKUP($A14,'310'!$AG$1:$HM$2,48,FALSE)</f>
        <v>0</v>
      </c>
      <c r="BD14" s="69">
        <f>VLOOKUP($A14,'310'!$AG$1:$HM$2,49,FALSE)</f>
        <v>0</v>
      </c>
      <c r="BE14" s="69">
        <f>VLOOKUP($A14,'310'!$AG$1:$HM$2,50,FALSE)</f>
        <v>0</v>
      </c>
      <c r="BF14" s="69">
        <f>VLOOKUP($A14,'310'!$AG$1:$HM$2,51,FALSE)</f>
        <v>0</v>
      </c>
      <c r="BG14" s="69">
        <f>VLOOKUP($A14,'310'!$AG$7:$HM$8,BG109,FALSE)</f>
        <v>0</v>
      </c>
      <c r="BH14" s="69">
        <f>VLOOKUP($A14,'310'!$AG$1:$HM$2,53,FALSE)</f>
        <v>0</v>
      </c>
      <c r="BI14" s="75">
        <f>VLOOKUP($A14,'310'!$AG$1:$HM$2,54,FALSE)</f>
        <v>0</v>
      </c>
      <c r="BJ14" s="337"/>
      <c r="BK14" s="74">
        <f>VLOOKUP($A14,'310'!$AG$1:$HM$2,55,FALSE)</f>
        <v>0</v>
      </c>
      <c r="BL14" s="69">
        <f>VLOOKUP($A14,'310'!$AG$1:$HM$2,56,FALSE)</f>
        <v>0</v>
      </c>
      <c r="BM14" s="69">
        <f>VLOOKUP($A14,'310'!$AG$1:$HM$2,57,FALSE)</f>
        <v>0</v>
      </c>
      <c r="BN14" s="69">
        <f>VLOOKUP($A14,'310'!$AG$1:$HM$2,58,FALSE)</f>
        <v>0</v>
      </c>
      <c r="BO14" s="69">
        <f>VLOOKUP($A14,'310'!$AG$7:$HM$8,BO109,FALSE)</f>
        <v>0</v>
      </c>
      <c r="BP14" s="69">
        <f>VLOOKUP($A14,'310'!$AG$1:$HM$2,60,FALSE)</f>
        <v>0</v>
      </c>
      <c r="BQ14" s="75">
        <f>VLOOKUP($A14,'310'!$AG$1:$HM$2,61,FALSE)</f>
        <v>0</v>
      </c>
      <c r="BR14" s="337"/>
      <c r="BS14" s="74">
        <f>VLOOKUP($A14,'310'!$AG$1:$HM$2,62,FALSE)</f>
        <v>0</v>
      </c>
      <c r="BT14" s="69">
        <f>VLOOKUP($A14,'310'!$AG$1:$HM$2,63,FALSE)</f>
        <v>0</v>
      </c>
      <c r="BU14" s="69">
        <f>VLOOKUP($A14,'310'!$AG$1:$HM$2,64,FALSE)</f>
        <v>0</v>
      </c>
      <c r="BV14" s="69">
        <f>VLOOKUP($A14,'310'!$AG$1:$HM$2,65,FALSE)</f>
        <v>0</v>
      </c>
      <c r="BW14" s="69">
        <f>VLOOKUP($A14,'310'!$AG$7:$HM$8,BW109,FALSE)</f>
        <v>0</v>
      </c>
      <c r="BX14" s="69">
        <f>VLOOKUP($A14,'310'!$AG$1:$HM$2,67,FALSE)</f>
        <v>0</v>
      </c>
      <c r="BY14" s="75">
        <f>VLOOKUP($A14,'310'!$AG$1:$HM$2,68,FALSE)</f>
        <v>0</v>
      </c>
      <c r="BZ14" s="337"/>
      <c r="CA14" s="74">
        <f>VLOOKUP($A14,'310'!$AG$1:$HM$2,69,FALSE)</f>
        <v>0</v>
      </c>
      <c r="CB14" s="69">
        <f>VLOOKUP($A14,'310'!$AG$1:$HM$2,70,FALSE)</f>
        <v>0</v>
      </c>
      <c r="CC14" s="69">
        <f>VLOOKUP($A14,'310'!$AG$1:$HM$2,71,FALSE)</f>
        <v>0</v>
      </c>
      <c r="CD14" s="69">
        <f>VLOOKUP($A14,'310'!$AG$1:$HM$2,72,FALSE)</f>
        <v>0</v>
      </c>
      <c r="CE14" s="69">
        <f>VLOOKUP($A14,'310'!$AG$7:$HM$8,CE109,FALSE)</f>
        <v>0</v>
      </c>
      <c r="CF14" s="69">
        <f>VLOOKUP($A14,'310'!$AG$1:$HM$2,74,FALSE)</f>
        <v>0</v>
      </c>
      <c r="CG14" s="75">
        <f>VLOOKUP($A14,'310'!$AG$1:$HM$2,75,FALSE)</f>
        <v>0</v>
      </c>
      <c r="CH14" s="337"/>
      <c r="CI14" s="74">
        <f>VLOOKUP($A14,'310'!$AG$1:$HM$2,76,FALSE)</f>
        <v>0</v>
      </c>
      <c r="CJ14" s="69">
        <f>VLOOKUP($A14,'310'!$AG$1:$HM$2,77,FALSE)</f>
        <v>0</v>
      </c>
      <c r="CK14" s="69">
        <f>VLOOKUP($A14,'310'!$AG$1:$HM$2,78,FALSE)</f>
        <v>0</v>
      </c>
      <c r="CL14" s="69">
        <f>VLOOKUP($A14,'310'!$AG$1:$HM$2,79,FALSE)</f>
        <v>0</v>
      </c>
      <c r="CM14" s="69">
        <f>VLOOKUP($A14,'310'!$AG$7:$HM$8,CM109,FALSE)</f>
        <v>0</v>
      </c>
      <c r="CN14" s="69">
        <f>VLOOKUP($A14,'310'!$AG$1:$HM$2,81,FALSE)</f>
        <v>0</v>
      </c>
      <c r="CO14" s="75">
        <f>VLOOKUP($A14,'310'!$AG$1:$HM$2,82,FALSE)</f>
        <v>0</v>
      </c>
      <c r="CP14" s="337"/>
      <c r="CQ14" s="74">
        <f>VLOOKUP($A14,'310'!$AG$1:$HM$2,83,FALSE)</f>
        <v>0</v>
      </c>
      <c r="CR14" s="69">
        <f>VLOOKUP($A14,'310'!$AG$1:$HM$2,84,FALSE)</f>
        <v>0</v>
      </c>
      <c r="CS14" s="69">
        <f>VLOOKUP($A14,'310'!$AG$1:$HM$2,85,FALSE)</f>
        <v>0</v>
      </c>
      <c r="CT14" s="69">
        <f>VLOOKUP($A14,'310'!$AG$1:$HM$2,86,FALSE)</f>
        <v>0</v>
      </c>
      <c r="CU14" s="69">
        <f>VLOOKUP($A14,'310'!$AG$7:$HM$8,CU109,FALSE)</f>
        <v>0</v>
      </c>
      <c r="CV14" s="69">
        <f>VLOOKUP($A14,'310'!$AG$1:$HM$2,88,FALSE)</f>
        <v>0</v>
      </c>
      <c r="CW14" s="75">
        <f>VLOOKUP($A14,'310'!$AG$1:$HM$2,89,FALSE)</f>
        <v>0</v>
      </c>
      <c r="CX14" s="337"/>
      <c r="CY14" s="74">
        <f>VLOOKUP($A14,'310'!$AG$1:$HM$2,90,FALSE)</f>
        <v>0</v>
      </c>
      <c r="CZ14" s="69">
        <f>VLOOKUP($A14,'310'!$AG$1:$HM$2,91,FALSE)</f>
        <v>0</v>
      </c>
      <c r="DA14" s="69">
        <f>VLOOKUP($A14,'310'!$AG$1:$HM$2,92,FALSE)</f>
        <v>0</v>
      </c>
      <c r="DB14" s="69">
        <f>VLOOKUP($A14,'310'!$AG$1:$HM$2,93,FALSE)</f>
        <v>0</v>
      </c>
      <c r="DC14" s="69">
        <f>VLOOKUP($A14,'310'!$AG$7:$HM$8,DC109,FALSE)</f>
        <v>0</v>
      </c>
      <c r="DD14" s="69">
        <f>VLOOKUP($A14,'310'!$AG$1:$HM$2,95,FALSE)</f>
        <v>0</v>
      </c>
      <c r="DE14" s="75">
        <f>VLOOKUP($A14,'310'!$AG$1:$HM$2,96,FALSE)</f>
        <v>0</v>
      </c>
      <c r="DF14" s="337"/>
      <c r="DG14" s="74">
        <f>VLOOKUP($A14,'310'!$AG$1:$HM$2,97,FALSE)</f>
        <v>0</v>
      </c>
      <c r="DH14" s="69">
        <f>VLOOKUP($A14,'310'!$AG$1:$HM$2,98,FALSE)</f>
        <v>0</v>
      </c>
      <c r="DI14" s="69">
        <f>VLOOKUP($A14,'310'!$AG$1:$HM$2,99,FALSE)</f>
        <v>0</v>
      </c>
      <c r="DJ14" s="69">
        <f>VLOOKUP($A14,'310'!$AG$1:$HM$2,100,FALSE)</f>
        <v>0</v>
      </c>
      <c r="DK14" s="69">
        <f>VLOOKUP($A14,'310'!$AG$7:$HM$8,DK109,FALSE)</f>
        <v>0</v>
      </c>
      <c r="DL14" s="69">
        <f>VLOOKUP($A14,'310'!$AG$1:$HM$2,102,FALSE)</f>
        <v>0</v>
      </c>
      <c r="DM14" s="75">
        <f>VLOOKUP($A14,'310'!$AG$1:$HM$2,103,FALSE)</f>
        <v>0</v>
      </c>
      <c r="DN14" s="337"/>
      <c r="DO14" s="74">
        <f>VLOOKUP($A14,'310'!$AG$1:$HM$2,104,FALSE)</f>
        <v>0</v>
      </c>
      <c r="DP14" s="69">
        <f>VLOOKUP($A14,'310'!$AG$1:$HM$2,105,FALSE)</f>
        <v>0</v>
      </c>
      <c r="DQ14" s="69">
        <f>VLOOKUP($A14,'310'!$AG$1:$HM$2,106,FALSE)</f>
        <v>0</v>
      </c>
      <c r="DR14" s="69">
        <f>VLOOKUP($A14,'310'!$AG$1:$HM$2,107,FALSE)</f>
        <v>0</v>
      </c>
      <c r="DS14" s="69">
        <f>VLOOKUP($A14,'310'!$AG$7:$HM$8,DS109,FALSE)</f>
        <v>0</v>
      </c>
      <c r="DT14" s="69">
        <f>VLOOKUP($A14,'310'!$AG$1:$HM$2,109,FALSE)</f>
        <v>0</v>
      </c>
      <c r="DU14" s="75">
        <f>VLOOKUP($A14,'310'!$AG$1:$HM$2,110,FALSE)</f>
        <v>0</v>
      </c>
      <c r="DV14" s="337"/>
      <c r="DW14" s="74">
        <f>VLOOKUP($A14,'310'!$AG$1:$HM$2,111,FALSE)</f>
        <v>0</v>
      </c>
      <c r="DX14" s="69">
        <f>VLOOKUP($A14,'310'!$AG$1:$HM$2,112,FALSE)</f>
        <v>0</v>
      </c>
      <c r="DY14" s="69">
        <f>VLOOKUP($A14,'310'!$AG$1:$HM$2,113,FALSE)</f>
        <v>0</v>
      </c>
      <c r="DZ14" s="69">
        <f>VLOOKUP($A14,'310'!$AG$1:$HM$2,114,FALSE)</f>
        <v>0</v>
      </c>
      <c r="EA14" s="69">
        <f>VLOOKUP($A14,'310'!$AG$7:$HM$8,EA109,FALSE)</f>
        <v>0</v>
      </c>
      <c r="EB14" s="69">
        <f>VLOOKUP($A14,'310'!$AG$1:$HM$2,116,FALSE)</f>
        <v>0</v>
      </c>
      <c r="EC14" s="75">
        <f>VLOOKUP($A14,'310'!$AG$1:$HM$2,117,FALSE)</f>
        <v>0</v>
      </c>
      <c r="ED14" s="337"/>
      <c r="EE14" s="74">
        <f>VLOOKUP($A14,'310'!$AG$1:$HM$2,118,FALSE)</f>
        <v>0</v>
      </c>
      <c r="EF14" s="69">
        <f>VLOOKUP($A14,'310'!$AG$1:$HM$2,119,FALSE)</f>
        <v>0</v>
      </c>
      <c r="EG14" s="69">
        <f>VLOOKUP($A14,'310'!$AG$1:$HM$2,120,FALSE)</f>
        <v>0</v>
      </c>
      <c r="EH14" s="69">
        <f>VLOOKUP($A14,'310'!$AG$1:$HM$2,121,FALSE)</f>
        <v>0</v>
      </c>
      <c r="EI14" s="69">
        <f>VLOOKUP($A14,'310'!$AG$7:$HM$8,EI109,FALSE)</f>
        <v>0</v>
      </c>
      <c r="EJ14" s="69">
        <f>VLOOKUP($A14,'310'!$AG$1:$HM$2,123,FALSE)</f>
        <v>0</v>
      </c>
      <c r="EK14" s="75">
        <f>VLOOKUP($A14,'310'!$AG$1:$HM$2,124,FALSE)</f>
        <v>0</v>
      </c>
      <c r="EL14" s="337"/>
      <c r="EM14" s="74">
        <f>VLOOKUP($A14,'310'!$AG$1:$HM$2,125,FALSE)</f>
        <v>0</v>
      </c>
      <c r="EN14" s="69">
        <f>VLOOKUP($A14,'310'!$AG$1:$HM$2,126,FALSE)</f>
        <v>0</v>
      </c>
      <c r="EO14" s="69">
        <f>VLOOKUP($A14,'310'!$AG$1:$HM$2,127,FALSE)</f>
        <v>0</v>
      </c>
      <c r="EP14" s="69">
        <f>VLOOKUP($A14,'310'!$AG$1:$HM$2,128,FALSE)</f>
        <v>0</v>
      </c>
      <c r="EQ14" s="69">
        <f>VLOOKUP($A14,'310'!$AG$7:$HM$8,EQ109,FALSE)</f>
        <v>0</v>
      </c>
      <c r="ER14" s="69">
        <f>VLOOKUP($A14,'310'!$AG$1:$HM$2,130,FALSE)</f>
        <v>0</v>
      </c>
      <c r="ES14" s="75">
        <f>VLOOKUP($A14,'310'!$AG$1:$HM$2,131,FALSE)</f>
        <v>0</v>
      </c>
      <c r="ET14" s="337"/>
      <c r="EU14" s="74">
        <f>VLOOKUP($A14,'310'!$AG$1:$HM$2,132,FALSE)</f>
        <v>0</v>
      </c>
      <c r="EV14" s="69">
        <f>VLOOKUP($A14,'310'!$AG$1:$HM$2,133,FALSE)</f>
        <v>0</v>
      </c>
      <c r="EW14" s="69">
        <f>VLOOKUP($A14,'310'!$AG$1:$HM$2,134,FALSE)</f>
        <v>0</v>
      </c>
      <c r="EX14" s="69">
        <f>VLOOKUP($A14,'310'!$AG$1:$HM$2,135,FALSE)</f>
        <v>0</v>
      </c>
      <c r="EY14" s="69">
        <f>VLOOKUP($A14,'310'!$AG$7:$HM$8,EY109,FALSE)</f>
        <v>0</v>
      </c>
      <c r="EZ14" s="69">
        <f>VLOOKUP($A14,'310'!$AG$1:$HM$2,137,FALSE)</f>
        <v>0</v>
      </c>
      <c r="FA14" s="75">
        <f>VLOOKUP($A14,'310'!$AG$1:$HM$2,138,FALSE)</f>
        <v>0</v>
      </c>
      <c r="FB14" s="337"/>
      <c r="FC14" s="74">
        <f>VLOOKUP($A14,'310'!$AG$1:$HM$2,139,FALSE)</f>
        <v>0</v>
      </c>
      <c r="FD14" s="69">
        <f>VLOOKUP($A14,'310'!$AG$1:$HM$2,140,FALSE)</f>
        <v>0</v>
      </c>
      <c r="FE14" s="69">
        <f>VLOOKUP($A14,'310'!$AG$1:$HM$2,141,FALSE)</f>
        <v>0</v>
      </c>
      <c r="FF14" s="69">
        <f>VLOOKUP($A14,'310'!$AG$1:$HM$2,142,FALSE)</f>
        <v>0</v>
      </c>
      <c r="FG14" s="69">
        <f>VLOOKUP($A14,'310'!$AG$7:$HM$8,FG109,FALSE)</f>
        <v>0</v>
      </c>
      <c r="FH14" s="69">
        <f>VLOOKUP($A14,'310'!$AG$1:$HM$2,144,FALSE)</f>
        <v>0</v>
      </c>
      <c r="FI14" s="75">
        <f>VLOOKUP($A14,'310'!$AG$1:$HM$2,145,FALSE)</f>
        <v>0</v>
      </c>
      <c r="FJ14" s="337"/>
      <c r="FK14" s="74">
        <f>VLOOKUP($A14,'310'!$AG$1:$HM$2,146,FALSE)</f>
        <v>0</v>
      </c>
      <c r="FL14" s="69">
        <f>VLOOKUP($A14,'310'!$AG$1:$HM$2,147,FALSE)</f>
        <v>0</v>
      </c>
      <c r="FM14" s="69">
        <f>VLOOKUP($A14,'310'!$AG$1:$HM$2,148,FALSE)</f>
        <v>0</v>
      </c>
      <c r="FN14" s="69">
        <f>VLOOKUP($A14,'310'!$AG$1:$HM$2,149,FALSE)</f>
        <v>0</v>
      </c>
      <c r="FO14" s="69">
        <f>VLOOKUP($A14,'310'!$AG$7:$HM$8,FO109,FALSE)</f>
        <v>0</v>
      </c>
      <c r="FP14" s="69">
        <f>VLOOKUP($A14,'310'!$AG$1:$HM$2,151,FALSE)</f>
        <v>0</v>
      </c>
      <c r="FQ14" s="75">
        <f>VLOOKUP($A14,'310'!$AG$1:$HM$2,152,FALSE)</f>
        <v>0</v>
      </c>
      <c r="FR14" s="337"/>
      <c r="FS14" s="74">
        <f>VLOOKUP($A14,'310'!$AG$1:$HM$2,153,FALSE)</f>
        <v>0</v>
      </c>
      <c r="FT14" s="69">
        <f>VLOOKUP($A14,'310'!$AG$1:$HM$2,154,FALSE)</f>
        <v>0</v>
      </c>
      <c r="FU14" s="69">
        <f>VLOOKUP($A14,'310'!$AG$1:$HM$2,155,FALSE)</f>
        <v>0</v>
      </c>
      <c r="FV14" s="69">
        <f>VLOOKUP($A14,'310'!$AG$1:$HM$2,156,FALSE)</f>
        <v>0</v>
      </c>
      <c r="FW14" s="69">
        <f>VLOOKUP($A14,'310'!$AG$7:$HM$8,FW109,FALSE)</f>
        <v>0</v>
      </c>
      <c r="FX14" s="69">
        <f>VLOOKUP($A14,'310'!$AG$1:$HM$2,158,FALSE)</f>
        <v>0</v>
      </c>
      <c r="FY14" s="75">
        <f>VLOOKUP($A14,'310'!$AG$1:$HM$2,159,FALSE)</f>
        <v>0</v>
      </c>
      <c r="FZ14" s="337"/>
      <c r="GA14" s="74">
        <f>VLOOKUP($A14,'310'!$AG$1:$HM$2,160,FALSE)</f>
        <v>0</v>
      </c>
      <c r="GB14" s="69">
        <f>VLOOKUP($A14,'310'!$AG$1:$HM$2,161,FALSE)</f>
        <v>0</v>
      </c>
      <c r="GC14" s="69">
        <f>VLOOKUP($A14,'310'!$AG$1:$HM$2,162,FALSE)</f>
        <v>0</v>
      </c>
      <c r="GD14" s="69">
        <f>VLOOKUP($A14,'310'!$AG$1:$HM$2,163,FALSE)</f>
        <v>0</v>
      </c>
      <c r="GE14" s="69">
        <f>VLOOKUP($A14,'310'!$AG$7:$HM$8,GE109,FALSE)</f>
        <v>0</v>
      </c>
      <c r="GF14" s="69">
        <f>VLOOKUP($A14,'310'!$AG$1:$HM$2,165,FALSE)</f>
        <v>0</v>
      </c>
      <c r="GG14" s="75">
        <f>VLOOKUP($A14,'310'!$AG$1:$HM$2,166,FALSE)</f>
        <v>0</v>
      </c>
      <c r="GH14" s="337"/>
      <c r="GI14" s="74">
        <f>VLOOKUP($A14,'310'!$AG$1:$HM$2,167,FALSE)</f>
        <v>0</v>
      </c>
      <c r="GJ14" s="69">
        <f>VLOOKUP($A14,'310'!$AG$1:$HM$2,168,FALSE)</f>
        <v>0</v>
      </c>
      <c r="GK14" s="69">
        <f>VLOOKUP($A14,'310'!$AG$1:$HM$2,169,FALSE)</f>
        <v>0</v>
      </c>
      <c r="GL14" s="69">
        <f>VLOOKUP($A14,'310'!$AG$1:$HM$2,170,FALSE)</f>
        <v>0</v>
      </c>
      <c r="GM14" s="69">
        <f>VLOOKUP($A14,'310'!$AG$7:$HM$8,GM109,FALSE)</f>
        <v>0</v>
      </c>
      <c r="GN14" s="69">
        <f>VLOOKUP($A14,'310'!$AG$1:$HM$2,172,FALSE)</f>
        <v>0</v>
      </c>
      <c r="GO14" s="75">
        <f>VLOOKUP($A14,'310'!$AG$1:$HM$2,173,FALSE)</f>
        <v>0</v>
      </c>
      <c r="GP14" s="337"/>
      <c r="GQ14" s="74">
        <f>VLOOKUP($A14,'310'!$AG$1:$HM$2,174,FALSE)</f>
        <v>0</v>
      </c>
      <c r="GR14" s="69">
        <f>VLOOKUP($A14,'310'!$AG$1:$HM$2,175,FALSE)</f>
        <v>0</v>
      </c>
      <c r="GS14" s="69">
        <f>VLOOKUP($A14,'310'!$AG$1:$HM$2,176,FALSE)</f>
        <v>0</v>
      </c>
      <c r="GT14" s="69">
        <f>VLOOKUP($A14,'310'!$AG$1:$HM$2,177,FALSE)</f>
        <v>0</v>
      </c>
      <c r="GU14" s="69">
        <f>VLOOKUP($A14,'310'!$AG$7:$HM$8,GU109,FALSE)</f>
        <v>0</v>
      </c>
      <c r="GV14" s="69">
        <f>VLOOKUP($A14,'310'!$AG$1:$HM$2,179,FALSE)</f>
        <v>0</v>
      </c>
      <c r="GW14" s="75">
        <f>VLOOKUP($A14,'310'!$AG$1:$HM$2,180,FALSE)</f>
        <v>0</v>
      </c>
      <c r="GX14" s="337"/>
      <c r="GY14" s="74">
        <f>VLOOKUP($A14,'310'!$AG$1:$HM$2,181,FALSE)</f>
        <v>0</v>
      </c>
      <c r="GZ14" s="69">
        <f>VLOOKUP($A14,'310'!$AG$1:$HM$2,182,FALSE)</f>
        <v>0</v>
      </c>
      <c r="HA14" s="69">
        <f>VLOOKUP($A14,'310'!$AG$1:$HM$2,183,FALSE)</f>
        <v>0</v>
      </c>
      <c r="HB14" s="69">
        <f>VLOOKUP($A14,'310'!$AG$1:$HM$2,184,FALSE)</f>
        <v>0</v>
      </c>
      <c r="HC14" s="69">
        <f>VLOOKUP($A14,'310'!$AG$7:$HM$8,HC109,FALSE)</f>
        <v>0</v>
      </c>
      <c r="HD14" s="69">
        <f>VLOOKUP($A14,'310'!$AG$1:$HM$2,186,FALSE)</f>
        <v>0</v>
      </c>
      <c r="HE14" s="124">
        <f>VLOOKUP($A14,'310'!$AG$1:$HM$2,187,FALSE)</f>
        <v>0</v>
      </c>
      <c r="HF14" s="24"/>
      <c r="HG14" s="24"/>
    </row>
    <row r="15" spans="1:220" x14ac:dyDescent="0.25">
      <c r="A15" s="290">
        <f t="shared" si="0"/>
        <v>211</v>
      </c>
      <c r="B15" s="291">
        <f>VLOOKUP($A15,'311'!$AI$1:$HO$2,2,FALSE)</f>
        <v>0</v>
      </c>
      <c r="C15" s="290">
        <f>VLOOKUP($A15,'311'!$AI$1:$HO$2,3,FALSE)</f>
        <v>0</v>
      </c>
      <c r="D15" s="290">
        <f>VLOOKUP($A15,'311'!$AI$1:$HO$2,4,FALSE)</f>
        <v>0</v>
      </c>
      <c r="E15" s="292">
        <f>VLOOKUP($A15,'311'!$AI$1:$HO$2,5,FALSE)</f>
        <v>0</v>
      </c>
      <c r="F15" s="337"/>
      <c r="G15" s="73">
        <f>VLOOKUP($A15,'311'!$AI$1:$HO$2,6,FALSE)</f>
        <v>0</v>
      </c>
      <c r="H15" s="24">
        <f>VLOOKUP($A15,'311'!$AI$1:$HO$2,7,FALSE)</f>
        <v>60</v>
      </c>
      <c r="I15" s="24">
        <f>VLOOKUP($A15,'311'!$AI$1:$HO$2,8,FALSE)</f>
        <v>-60</v>
      </c>
      <c r="J15" s="24">
        <f>VLOOKUP($A15,'311'!$AI$1:$HO$2,9,FALSE)</f>
        <v>45</v>
      </c>
      <c r="K15" s="69">
        <f>VLOOKUP($A15,'311'!$AI$7:$HO$8,K109,FALSE)</f>
        <v>48</v>
      </c>
      <c r="L15" s="24">
        <f>VLOOKUP($A15,'311'!$AI$1:$HO$2,11,FALSE)</f>
        <v>0</v>
      </c>
      <c r="M15" s="137">
        <f>VLOOKUP($A15,'311'!$AI$1:$HO$2,12,FALSE)</f>
        <v>15</v>
      </c>
      <c r="N15" s="337"/>
      <c r="O15" s="74">
        <f>VLOOKUP($A15,'311'!$AI$1:$HO$2,13,FALSE)</f>
        <v>0</v>
      </c>
      <c r="P15" s="69">
        <f>VLOOKUP($A15,'311'!$AI$1:$HO$2,14,FALSE)</f>
        <v>18</v>
      </c>
      <c r="Q15" s="69">
        <f>VLOOKUP($A15,'311'!$AI$1:$HO$2,15,FALSE)</f>
        <v>-18</v>
      </c>
      <c r="R15" s="69">
        <f>VLOOKUP($A15,'311'!$AI$1:$HO$2,16,FALSE)</f>
        <v>0</v>
      </c>
      <c r="S15" s="69">
        <f>VLOOKUP($A15,'311'!$AI$7:$HO$8,S109,FALSE)</f>
        <v>7.5</v>
      </c>
      <c r="T15" s="69">
        <f>VLOOKUP($A15,'311'!$AI$1:$HO$2,18,FALSE)</f>
        <v>0</v>
      </c>
      <c r="U15" s="75">
        <f>VLOOKUP($A15,'311'!$AI$1:$HO$2,19,FALSE)</f>
        <v>0</v>
      </c>
      <c r="V15" s="337"/>
      <c r="W15" s="74">
        <f>VLOOKUP($A15,'311'!$AI$1:$HO$2,20,FALSE)</f>
        <v>0</v>
      </c>
      <c r="X15" s="69">
        <f>VLOOKUP($A15,'311'!$AI$1:$HO$2,21,FALSE)</f>
        <v>10</v>
      </c>
      <c r="Y15" s="69">
        <f>VLOOKUP($A15,'311'!$AI$1:$HO$2,22,FALSE)</f>
        <v>-10</v>
      </c>
      <c r="Z15" s="69">
        <f>VLOOKUP($A15,'311'!$AI$1:$HO$2,23,FALSE)</f>
        <v>0</v>
      </c>
      <c r="AA15" s="69">
        <f>VLOOKUP($A15,'311'!$AI$7:$HO$8,AA109,FALSE)</f>
        <v>14</v>
      </c>
      <c r="AB15" s="69">
        <f>VLOOKUP($A15,'311'!$AI$1:$HO$2,25,FALSE)</f>
        <v>0</v>
      </c>
      <c r="AC15" s="75">
        <f>VLOOKUP($A15,'311'!$AI$1:$HO$2,26,FALSE)</f>
        <v>0</v>
      </c>
      <c r="AD15" s="337"/>
      <c r="AE15" s="74">
        <f>VLOOKUP($A15,'311'!$AI$1:$HO$2,27,FALSE)</f>
        <v>0</v>
      </c>
      <c r="AF15" s="69">
        <f>VLOOKUP($A15,'311'!$AI$1:$HO$2,28,FALSE)</f>
        <v>20</v>
      </c>
      <c r="AG15" s="69">
        <f>VLOOKUP($A15,'311'!$AI$1:$HO$2,29,FALSE)</f>
        <v>-20</v>
      </c>
      <c r="AH15" s="69">
        <f>VLOOKUP($A15,'311'!$AI$1:$HO$2,30,FALSE)</f>
        <v>0</v>
      </c>
      <c r="AI15" s="69">
        <f>VLOOKUP($A15,'311'!$AI$7:$HO$8,AI109,FALSE)</f>
        <v>28</v>
      </c>
      <c r="AJ15" s="69">
        <f>VLOOKUP($A15,'311'!$AI$1:$HO$2,32,FALSE)</f>
        <v>0</v>
      </c>
      <c r="AK15" s="75">
        <f>VLOOKUP($A15,'311'!$AI$1:$HO$2,33,FALSE)</f>
        <v>0</v>
      </c>
      <c r="AL15" s="337"/>
      <c r="AM15" s="74">
        <f>VLOOKUP($A15,'311'!$AI$1:$HO$2,34,FALSE)</f>
        <v>0</v>
      </c>
      <c r="AN15" s="69">
        <f>VLOOKUP($A15,'311'!$AI$1:$HO$2,35,FALSE)</f>
        <v>10</v>
      </c>
      <c r="AO15" s="69">
        <f>VLOOKUP($A15,'311'!$AI$1:$HO$2,36,FALSE)</f>
        <v>-10</v>
      </c>
      <c r="AP15" s="69">
        <f>VLOOKUP($A15,'311'!$AI$1:$HO$2,37,FALSE)</f>
        <v>0</v>
      </c>
      <c r="AQ15" s="69">
        <f>VLOOKUP($A15,'311'!$AI$7:$HO$8,AQ109,FALSE)</f>
        <v>10</v>
      </c>
      <c r="AR15" s="69">
        <f>VLOOKUP($A15,'311'!$AI$1:$HO$2,39,FALSE)</f>
        <v>0</v>
      </c>
      <c r="AS15" s="75">
        <f>VLOOKUP($A15,'311'!$AI$1:$HO$2,40,FALSE)</f>
        <v>0</v>
      </c>
      <c r="AT15" s="337"/>
      <c r="AU15" s="74">
        <f>VLOOKUP($A15,'311'!$AI$1:$HO$2,41,FALSE)</f>
        <v>0</v>
      </c>
      <c r="AV15" s="69">
        <f>VLOOKUP($A15,'311'!$AI$1:$HO$2,42,FALSE)</f>
        <v>0</v>
      </c>
      <c r="AW15" s="69">
        <f>VLOOKUP($A15,'311'!$AI$1:$HO$2,43,FALSE)</f>
        <v>0</v>
      </c>
      <c r="AX15" s="69">
        <f>VLOOKUP($A15,'311'!$AI$1:$HO$2,44,FALSE)</f>
        <v>0</v>
      </c>
      <c r="AY15" s="69">
        <f>VLOOKUP($A15,'311'!$AI$7:$HO$8,AY109,FALSE)</f>
        <v>0</v>
      </c>
      <c r="AZ15" s="69">
        <f>VLOOKUP($A15,'311'!$AI$1:$HO$2,46,FALSE)</f>
        <v>0</v>
      </c>
      <c r="BA15" s="75">
        <f>VLOOKUP($A15,'311'!$AI$1:$HO$2,47,FALSE)</f>
        <v>0</v>
      </c>
      <c r="BB15" s="337"/>
      <c r="BC15" s="74">
        <f>VLOOKUP($A15,'311'!$AI$1:$HO$2,48,FALSE)</f>
        <v>0</v>
      </c>
      <c r="BD15" s="69">
        <f>VLOOKUP($A15,'311'!$AI$1:$HO$2,49,FALSE)</f>
        <v>0</v>
      </c>
      <c r="BE15" s="69">
        <f>VLOOKUP($A15,'311'!$AI$1:$HO$2,50,FALSE)</f>
        <v>0</v>
      </c>
      <c r="BF15" s="69">
        <f>VLOOKUP($A15,'311'!$AI$1:$HO$2,51,FALSE)</f>
        <v>0</v>
      </c>
      <c r="BG15" s="69">
        <f>VLOOKUP($A15,'311'!$AI$7:$HO$8,BG109,FALSE)</f>
        <v>0</v>
      </c>
      <c r="BH15" s="69">
        <f>VLOOKUP($A15,'311'!$AI$1:$HO$2,53,FALSE)</f>
        <v>0</v>
      </c>
      <c r="BI15" s="75">
        <f>VLOOKUP($A15,'311'!$AI$1:$HO$2,54,FALSE)</f>
        <v>0</v>
      </c>
      <c r="BJ15" s="337"/>
      <c r="BK15" s="74">
        <f>VLOOKUP($A15,'311'!$AI$1:$HO$2,55,FALSE)</f>
        <v>0</v>
      </c>
      <c r="BL15" s="69">
        <f>VLOOKUP($A15,'311'!$AI$1:$HO$2,56,FALSE)</f>
        <v>0</v>
      </c>
      <c r="BM15" s="69">
        <f>VLOOKUP($A15,'311'!$AI$1:$HO$2,57,FALSE)</f>
        <v>0</v>
      </c>
      <c r="BN15" s="69">
        <f>VLOOKUP($A15,'311'!$AI$1:$HO$2,58,FALSE)</f>
        <v>0</v>
      </c>
      <c r="BO15" s="69">
        <f>VLOOKUP($A15,'311'!$AI$7:$HO$8,BO109,FALSE)</f>
        <v>0</v>
      </c>
      <c r="BP15" s="69">
        <f>VLOOKUP($A15,'311'!$AI$1:$HO$2,60,FALSE)</f>
        <v>0</v>
      </c>
      <c r="BQ15" s="75">
        <f>VLOOKUP($A15,'311'!$AI$1:$HO$2,61,FALSE)</f>
        <v>0</v>
      </c>
      <c r="BR15" s="337"/>
      <c r="BS15" s="74">
        <f>VLOOKUP($A15,'311'!$AI$1:$HO$2,62,FALSE)</f>
        <v>0</v>
      </c>
      <c r="BT15" s="69">
        <f>VLOOKUP($A15,'311'!$AI$1:$HO$2,63,FALSE)</f>
        <v>0</v>
      </c>
      <c r="BU15" s="69">
        <f>VLOOKUP($A15,'311'!$AI$1:$HO$2,64,FALSE)</f>
        <v>0</v>
      </c>
      <c r="BV15" s="69">
        <f>VLOOKUP($A15,'311'!$AI$1:$HO$2,65,FALSE)</f>
        <v>0</v>
      </c>
      <c r="BW15" s="69">
        <f>VLOOKUP($A15,'311'!$AI$7:$HO$8,BW109,FALSE)</f>
        <v>0</v>
      </c>
      <c r="BX15" s="69">
        <f>VLOOKUP($A15,'311'!$AI$1:$HO$2,67,FALSE)</f>
        <v>0</v>
      </c>
      <c r="BY15" s="75">
        <f>VLOOKUP($A15,'311'!$AI$1:$HO$2,68,FALSE)</f>
        <v>0</v>
      </c>
      <c r="BZ15" s="337"/>
      <c r="CA15" s="74">
        <f>VLOOKUP($A15,'311'!$AI$1:$HO$2,69,FALSE)</f>
        <v>0</v>
      </c>
      <c r="CB15" s="69">
        <f>VLOOKUP($A15,'311'!$AI$1:$HO$2,70,FALSE)</f>
        <v>0</v>
      </c>
      <c r="CC15" s="69">
        <f>VLOOKUP($A15,'311'!$AI$1:$HO$2,71,FALSE)</f>
        <v>0</v>
      </c>
      <c r="CD15" s="69">
        <f>VLOOKUP($A15,'311'!$AI$1:$HO$2,72,FALSE)</f>
        <v>0</v>
      </c>
      <c r="CE15" s="69">
        <f>VLOOKUP($A15,'311'!$AI$7:$HO$8,CE109,FALSE)</f>
        <v>0</v>
      </c>
      <c r="CF15" s="69">
        <f>VLOOKUP($A15,'311'!$AI$1:$HO$2,74,FALSE)</f>
        <v>0</v>
      </c>
      <c r="CG15" s="75">
        <f>VLOOKUP($A15,'311'!$AI$1:$HO$2,75,FALSE)</f>
        <v>0</v>
      </c>
      <c r="CH15" s="337"/>
      <c r="CI15" s="74">
        <f>VLOOKUP($A15,'311'!$AI$1:$HO$2,76,FALSE)</f>
        <v>0</v>
      </c>
      <c r="CJ15" s="69">
        <f>VLOOKUP($A15,'311'!$AI$1:$HO$2,77,FALSE)</f>
        <v>0</v>
      </c>
      <c r="CK15" s="69">
        <f>VLOOKUP($A15,'311'!$AI$1:$HO$2,78,FALSE)</f>
        <v>0</v>
      </c>
      <c r="CL15" s="69">
        <f>VLOOKUP($A15,'311'!$AI$1:$HO$2,79,FALSE)</f>
        <v>0</v>
      </c>
      <c r="CM15" s="69">
        <f>VLOOKUP($A15,'311'!$AI$7:$HO$8,CM109,FALSE)</f>
        <v>0</v>
      </c>
      <c r="CN15" s="69">
        <f>VLOOKUP($A15,'311'!$AI$1:$HO$2,81,FALSE)</f>
        <v>0</v>
      </c>
      <c r="CO15" s="75">
        <f>VLOOKUP($A15,'311'!$AI$1:$HO$2,82,FALSE)</f>
        <v>0</v>
      </c>
      <c r="CP15" s="337"/>
      <c r="CQ15" s="74">
        <f>VLOOKUP($A15,'311'!$AI$1:$HO$2,83,FALSE)</f>
        <v>0</v>
      </c>
      <c r="CR15" s="69">
        <f>VLOOKUP($A15,'311'!$AI$1:$HO$2,84,FALSE)</f>
        <v>0</v>
      </c>
      <c r="CS15" s="69">
        <f>VLOOKUP($A15,'311'!$AI$1:$HO$2,85,FALSE)</f>
        <v>0</v>
      </c>
      <c r="CT15" s="69">
        <f>VLOOKUP($A15,'311'!$AI$1:$HO$2,86,FALSE)</f>
        <v>0</v>
      </c>
      <c r="CU15" s="69">
        <f>VLOOKUP($A15,'311'!$AI$7:$HO$8,CU109,FALSE)</f>
        <v>0</v>
      </c>
      <c r="CV15" s="69">
        <f>VLOOKUP($A15,'311'!$AI$1:$HO$2,88,FALSE)</f>
        <v>0</v>
      </c>
      <c r="CW15" s="75">
        <f>VLOOKUP($A15,'311'!$AI$1:$HO$2,89,FALSE)</f>
        <v>0</v>
      </c>
      <c r="CX15" s="337"/>
      <c r="CY15" s="74">
        <f>VLOOKUP($A15,'311'!$AI$1:$HO$2,90,FALSE)</f>
        <v>0</v>
      </c>
      <c r="CZ15" s="69">
        <f>VLOOKUP($A15,'311'!$AI$1:$HO$2,91,FALSE)</f>
        <v>0</v>
      </c>
      <c r="DA15" s="69">
        <f>VLOOKUP($A15,'311'!$AI$1:$HO$2,92,FALSE)</f>
        <v>0</v>
      </c>
      <c r="DB15" s="69">
        <f>VLOOKUP($A15,'311'!$AI$1:$HO$2,93,FALSE)</f>
        <v>0</v>
      </c>
      <c r="DC15" s="69">
        <f>VLOOKUP($A15,'311'!$AI$7:$HO$8,DC109,FALSE)</f>
        <v>0</v>
      </c>
      <c r="DD15" s="69">
        <f>VLOOKUP($A15,'311'!$AI$1:$HO$2,95,FALSE)</f>
        <v>0</v>
      </c>
      <c r="DE15" s="75">
        <f>VLOOKUP($A15,'311'!$AI$1:$HO$2,96,FALSE)</f>
        <v>0</v>
      </c>
      <c r="DF15" s="337"/>
      <c r="DG15" s="74">
        <f>VLOOKUP($A15,'311'!$AI$1:$HO$2,97,FALSE)</f>
        <v>0</v>
      </c>
      <c r="DH15" s="69">
        <f>VLOOKUP($A15,'311'!$AI$1:$HO$2,98,FALSE)</f>
        <v>0</v>
      </c>
      <c r="DI15" s="69">
        <f>VLOOKUP($A15,'311'!$AI$1:$HO$2,99,FALSE)</f>
        <v>0</v>
      </c>
      <c r="DJ15" s="69">
        <f>VLOOKUP($A15,'311'!$AI$1:$HO$2,100,FALSE)</f>
        <v>0</v>
      </c>
      <c r="DK15" s="69">
        <f>VLOOKUP($A15,'311'!$AI$7:$HO$8,DK109,FALSE)</f>
        <v>0</v>
      </c>
      <c r="DL15" s="69">
        <f>VLOOKUP($A15,'311'!$AI$1:$HO$2,102,FALSE)</f>
        <v>0</v>
      </c>
      <c r="DM15" s="75">
        <f>VLOOKUP($A15,'311'!$AI$1:$HO$2,103,FALSE)</f>
        <v>0</v>
      </c>
      <c r="DN15" s="337"/>
      <c r="DO15" s="74">
        <f>VLOOKUP($A15,'311'!$AI$1:$HO$2,104,FALSE)</f>
        <v>0</v>
      </c>
      <c r="DP15" s="69">
        <f>VLOOKUP($A15,'311'!$AI$1:$HO$2,105,FALSE)</f>
        <v>0</v>
      </c>
      <c r="DQ15" s="69">
        <f>VLOOKUP($A15,'311'!$AI$1:$HO$2,106,FALSE)</f>
        <v>0</v>
      </c>
      <c r="DR15" s="69">
        <f>VLOOKUP($A15,'311'!$AI$1:$HO$2,107,FALSE)</f>
        <v>0</v>
      </c>
      <c r="DS15" s="69">
        <f>VLOOKUP($A15,'311'!$AI$7:$HO$8,DS109,FALSE)</f>
        <v>1</v>
      </c>
      <c r="DT15" s="69">
        <f>VLOOKUP($A15,'311'!$AI$1:$HO$2,109,FALSE)</f>
        <v>0</v>
      </c>
      <c r="DU15" s="75">
        <f>VLOOKUP($A15,'311'!$AI$1:$HO$2,110,FALSE)</f>
        <v>0</v>
      </c>
      <c r="DV15" s="337"/>
      <c r="DW15" s="74">
        <f>VLOOKUP($A15,'311'!$AI$1:$HO$2,111,FALSE)</f>
        <v>0</v>
      </c>
      <c r="DX15" s="69">
        <f>VLOOKUP($A15,'311'!$AI$1:$HO$2,112,FALSE)</f>
        <v>0</v>
      </c>
      <c r="DY15" s="69">
        <f>VLOOKUP($A15,'311'!$AI$1:$HO$2,113,FALSE)</f>
        <v>0</v>
      </c>
      <c r="DZ15" s="69">
        <f>VLOOKUP($A15,'311'!$AI$1:$HO$2,114,FALSE)</f>
        <v>0</v>
      </c>
      <c r="EA15" s="69">
        <f>VLOOKUP($A15,'311'!$AI$7:$HO$8,EA109,FALSE)</f>
        <v>0</v>
      </c>
      <c r="EB15" s="69">
        <f>VLOOKUP($A15,'311'!$AI$1:$HO$2,116,FALSE)</f>
        <v>0</v>
      </c>
      <c r="EC15" s="75">
        <f>VLOOKUP($A15,'311'!$AI$1:$HO$2,117,FALSE)</f>
        <v>0</v>
      </c>
      <c r="ED15" s="337"/>
      <c r="EE15" s="74">
        <f>VLOOKUP($A15,'311'!$AI$1:$HO$2,118,FALSE)</f>
        <v>0</v>
      </c>
      <c r="EF15" s="69">
        <f>VLOOKUP($A15,'311'!$AI$1:$HO$2,119,FALSE)</f>
        <v>0</v>
      </c>
      <c r="EG15" s="69">
        <f>VLOOKUP($A15,'311'!$AI$1:$HO$2,120,FALSE)</f>
        <v>0</v>
      </c>
      <c r="EH15" s="69">
        <f>VLOOKUP($A15,'311'!$AI$1:$HO$2,121,FALSE)</f>
        <v>0</v>
      </c>
      <c r="EI15" s="69">
        <f>VLOOKUP($A15,'311'!$AI$7:$HO$8,EI109,FALSE)</f>
        <v>0</v>
      </c>
      <c r="EJ15" s="69">
        <f>VLOOKUP($A15,'311'!$AI$1:$HO$2,123,FALSE)</f>
        <v>0</v>
      </c>
      <c r="EK15" s="75">
        <f>VLOOKUP($A15,'311'!$AI$1:$HO$2,124,FALSE)</f>
        <v>0</v>
      </c>
      <c r="EL15" s="337"/>
      <c r="EM15" s="74">
        <f>VLOOKUP($A15,'311'!$AI$1:$HO$2,125,FALSE)</f>
        <v>0</v>
      </c>
      <c r="EN15" s="69">
        <f>VLOOKUP($A15,'311'!$AI$1:$HO$2,126,FALSE)</f>
        <v>0</v>
      </c>
      <c r="EO15" s="69">
        <f>VLOOKUP($A15,'311'!$AI$1:$HO$2,127,FALSE)</f>
        <v>0</v>
      </c>
      <c r="EP15" s="69">
        <f>VLOOKUP($A15,'311'!$AI$1:$HO$2,128,FALSE)</f>
        <v>0</v>
      </c>
      <c r="EQ15" s="69">
        <f>VLOOKUP($A15,'311'!$AI$7:$HO$8,EQ109,FALSE)</f>
        <v>0</v>
      </c>
      <c r="ER15" s="69">
        <f>VLOOKUP($A15,'311'!$AI$1:$HO$2,130,FALSE)</f>
        <v>0</v>
      </c>
      <c r="ES15" s="75">
        <f>VLOOKUP($A15,'311'!$AI$1:$HO$2,131,FALSE)</f>
        <v>0</v>
      </c>
      <c r="ET15" s="337"/>
      <c r="EU15" s="74">
        <f>VLOOKUP($A15,'311'!$AI$1:$HO$2,132,FALSE)</f>
        <v>0</v>
      </c>
      <c r="EV15" s="69">
        <f>VLOOKUP($A15,'311'!$AI$1:$HO$2,133,FALSE)</f>
        <v>0</v>
      </c>
      <c r="EW15" s="69">
        <f>VLOOKUP($A15,'311'!$AI$1:$HO$2,134,FALSE)</f>
        <v>0</v>
      </c>
      <c r="EX15" s="69">
        <f>VLOOKUP($A15,'311'!$AI$1:$HO$2,135,FALSE)</f>
        <v>0</v>
      </c>
      <c r="EY15" s="69">
        <f>VLOOKUP($A15,'311'!$AI$7:$HO$8,EY109,FALSE)</f>
        <v>0</v>
      </c>
      <c r="EZ15" s="69">
        <f>VLOOKUP($A15,'311'!$AI$1:$HO$2,137,FALSE)</f>
        <v>0</v>
      </c>
      <c r="FA15" s="75">
        <f>VLOOKUP($A15,'311'!$AI$1:$HO$2,138,FALSE)</f>
        <v>0</v>
      </c>
      <c r="FB15" s="337"/>
      <c r="FC15" s="74">
        <f>VLOOKUP($A15,'311'!$AI$1:$HO$2,139,FALSE)</f>
        <v>0</v>
      </c>
      <c r="FD15" s="69">
        <f>VLOOKUP($A15,'311'!$AI$1:$HO$2,140,FALSE)</f>
        <v>0</v>
      </c>
      <c r="FE15" s="69">
        <f>VLOOKUP($A15,'311'!$AI$1:$HO$2,141,FALSE)</f>
        <v>0</v>
      </c>
      <c r="FF15" s="69">
        <f>VLOOKUP($A15,'311'!$AI$1:$HO$2,142,FALSE)</f>
        <v>0</v>
      </c>
      <c r="FG15" s="69">
        <f>VLOOKUP($A15,'311'!$AI$7:$HO$8,FG109,FALSE)</f>
        <v>0</v>
      </c>
      <c r="FH15" s="69">
        <f>VLOOKUP($A15,'311'!$AI$1:$HO$2,144,FALSE)</f>
        <v>0</v>
      </c>
      <c r="FI15" s="75">
        <f>VLOOKUP($A15,'311'!$AI$1:$HO$2,145,FALSE)</f>
        <v>0</v>
      </c>
      <c r="FJ15" s="337"/>
      <c r="FK15" s="74">
        <f>VLOOKUP($A15,'311'!$AI$1:$HO$2,146,FALSE)</f>
        <v>0</v>
      </c>
      <c r="FL15" s="69">
        <f>VLOOKUP($A15,'311'!$AI$1:$HO$2,147,FALSE)</f>
        <v>0</v>
      </c>
      <c r="FM15" s="69">
        <f>VLOOKUP($A15,'311'!$AI$1:$HO$2,148,FALSE)</f>
        <v>0</v>
      </c>
      <c r="FN15" s="69">
        <f>VLOOKUP($A15,'311'!$AI$1:$HO$2,149,FALSE)</f>
        <v>0</v>
      </c>
      <c r="FO15" s="69">
        <f>VLOOKUP($A15,'311'!$AI$7:$HO$8,FO109,FALSE)</f>
        <v>0</v>
      </c>
      <c r="FP15" s="69">
        <f>VLOOKUP($A15,'311'!$AI$1:$HO$2,151,FALSE)</f>
        <v>0</v>
      </c>
      <c r="FQ15" s="75">
        <f>VLOOKUP($A15,'311'!$AI$1:$HO$2,152,FALSE)</f>
        <v>0</v>
      </c>
      <c r="FR15" s="337"/>
      <c r="FS15" s="74">
        <f>VLOOKUP($A15,'311'!$AI$1:$HO$2,153,FALSE)</f>
        <v>0</v>
      </c>
      <c r="FT15" s="69">
        <f>VLOOKUP($A15,'311'!$AI$1:$HO$2,154,FALSE)</f>
        <v>0</v>
      </c>
      <c r="FU15" s="69">
        <f>VLOOKUP($A15,'311'!$AI$1:$HO$2,155,FALSE)</f>
        <v>0</v>
      </c>
      <c r="FV15" s="69">
        <f>VLOOKUP($A15,'311'!$AI$1:$HO$2,156,FALSE)</f>
        <v>0</v>
      </c>
      <c r="FW15" s="69">
        <f>VLOOKUP($A15,'311'!$AI$7:$HO$8,FW109,FALSE)</f>
        <v>0</v>
      </c>
      <c r="FX15" s="69">
        <f>VLOOKUP($A15,'311'!$AI$1:$HO$2,158,FALSE)</f>
        <v>0</v>
      </c>
      <c r="FY15" s="75">
        <f>VLOOKUP($A15,'311'!$AI$1:$HO$2,159,FALSE)</f>
        <v>0</v>
      </c>
      <c r="FZ15" s="337"/>
      <c r="GA15" s="74">
        <f>VLOOKUP($A15,'311'!$AI$1:$HO$2,160,FALSE)</f>
        <v>0</v>
      </c>
      <c r="GB15" s="69">
        <f>VLOOKUP($A15,'311'!$AI$1:$HO$2,161,FALSE)</f>
        <v>0</v>
      </c>
      <c r="GC15" s="69">
        <f>VLOOKUP($A15,'311'!$AI$1:$HO$2,162,FALSE)</f>
        <v>0</v>
      </c>
      <c r="GD15" s="69">
        <f>VLOOKUP($A15,'311'!$AI$1:$HO$2,163,FALSE)</f>
        <v>0</v>
      </c>
      <c r="GE15" s="69">
        <f>VLOOKUP($A15,'311'!$AI$7:$HO$8,GE109,FALSE)</f>
        <v>0</v>
      </c>
      <c r="GF15" s="69">
        <f>VLOOKUP($A15,'311'!$AI$1:$HO$2,165,FALSE)</f>
        <v>0</v>
      </c>
      <c r="GG15" s="75">
        <f>VLOOKUP($A15,'311'!$AI$1:$HO$2,166,FALSE)</f>
        <v>0</v>
      </c>
      <c r="GH15" s="337"/>
      <c r="GI15" s="74">
        <f>VLOOKUP($A15,'311'!$AI$1:$HO$2,167,FALSE)</f>
        <v>0</v>
      </c>
      <c r="GJ15" s="69">
        <f>VLOOKUP($A15,'311'!$AI$1:$HO$2,168,FALSE)</f>
        <v>0</v>
      </c>
      <c r="GK15" s="69">
        <f>VLOOKUP($A15,'311'!$AI$1:$HO$2,169,FALSE)</f>
        <v>0</v>
      </c>
      <c r="GL15" s="69">
        <f>VLOOKUP($A15,'311'!$AI$1:$HO$2,170,FALSE)</f>
        <v>0</v>
      </c>
      <c r="GM15" s="69">
        <f>VLOOKUP($A15,'311'!$AI$7:$HO$8,GM109,FALSE)</f>
        <v>0</v>
      </c>
      <c r="GN15" s="69">
        <f>VLOOKUP($A15,'311'!$AI$1:$HO$2,172,FALSE)</f>
        <v>0</v>
      </c>
      <c r="GO15" s="75">
        <f>VLOOKUP($A15,'311'!$AI$1:$HO$2,173,FALSE)</f>
        <v>0</v>
      </c>
      <c r="GP15" s="337"/>
      <c r="GQ15" s="74">
        <f>VLOOKUP($A15,'311'!$AI$1:$HO$2,174,FALSE)</f>
        <v>0</v>
      </c>
      <c r="GR15" s="69">
        <f>VLOOKUP($A15,'311'!$AI$1:$HO$2,175,FALSE)</f>
        <v>0</v>
      </c>
      <c r="GS15" s="69">
        <f>VLOOKUP($A15,'311'!$AI$1:$HO$2,176,FALSE)</f>
        <v>0</v>
      </c>
      <c r="GT15" s="69">
        <f>VLOOKUP($A15,'311'!$AI$1:$HO$2,177,FALSE)</f>
        <v>0</v>
      </c>
      <c r="GU15" s="69">
        <f>VLOOKUP($A15,'311'!$AI$7:$HO$8,GU109,FALSE)</f>
        <v>0</v>
      </c>
      <c r="GV15" s="69">
        <f>VLOOKUP($A15,'311'!$AI$1:$HO$2,179,FALSE)</f>
        <v>0</v>
      </c>
      <c r="GW15" s="75">
        <f>VLOOKUP($A15,'311'!$AI$1:$HO$2,180,FALSE)</f>
        <v>0</v>
      </c>
      <c r="GX15" s="337"/>
      <c r="GY15" s="74">
        <f>VLOOKUP($A15,'311'!$AI$1:$HO$2,181,FALSE)</f>
        <v>0</v>
      </c>
      <c r="GZ15" s="69">
        <f>VLOOKUP($A15,'311'!$AI$1:$HO$2,182,FALSE)</f>
        <v>0</v>
      </c>
      <c r="HA15" s="69">
        <f>VLOOKUP($A15,'311'!$AI$1:$HO$2,183,FALSE)</f>
        <v>0</v>
      </c>
      <c r="HB15" s="69">
        <f>VLOOKUP($A15,'311'!$AI$1:$HO$2,184,FALSE)</f>
        <v>0</v>
      </c>
      <c r="HC15" s="69">
        <f>VLOOKUP($A15,'311'!$AI$7:$HO$8,HC109,FALSE)</f>
        <v>0</v>
      </c>
      <c r="HD15" s="69">
        <f>VLOOKUP($A15,'311'!$AI$1:$HO$2,186,FALSE)</f>
        <v>0</v>
      </c>
      <c r="HE15" s="124">
        <f>VLOOKUP($A15,'311'!$AI$1:$HO$2,187,FALSE)</f>
        <v>0</v>
      </c>
      <c r="HF15" s="24"/>
      <c r="HG15" s="24"/>
    </row>
    <row r="16" spans="1:220" x14ac:dyDescent="0.25">
      <c r="A16" s="290">
        <f t="shared" si="0"/>
        <v>212</v>
      </c>
      <c r="B16" s="291">
        <f>VLOOKUP($A16,'312'!$AJ$1:$HP$2,2,FALSE)</f>
        <v>0</v>
      </c>
      <c r="C16" s="290">
        <f>VLOOKUP($A16,'312'!$AJ$1:$HP$2,3,FALSE)</f>
        <v>0</v>
      </c>
      <c r="D16" s="290">
        <f>VLOOKUP($A16,'312'!$AJ$1:$HP$2,4,FALSE)</f>
        <v>0</v>
      </c>
      <c r="E16" s="292">
        <f>VLOOKUP($A16,'312'!$AJ$1:$HP$2,5,FALSE)</f>
        <v>0</v>
      </c>
      <c r="F16" s="337"/>
      <c r="G16" s="73">
        <f>VLOOKUP($A16,'312'!$AJ$1:$HP$2,6,FALSE)</f>
        <v>0</v>
      </c>
      <c r="H16" s="24">
        <f>VLOOKUP($A16,'312'!$AJ$1:$HP$2,7,FALSE)</f>
        <v>0</v>
      </c>
      <c r="I16" s="24">
        <f>VLOOKUP($A16,'312'!$AJ$1:$HP$2,8,FALSE)</f>
        <v>0</v>
      </c>
      <c r="J16" s="24">
        <f>VLOOKUP($A16,'312'!$AJ$1:$HP$2,9,FALSE)</f>
        <v>0</v>
      </c>
      <c r="K16" s="69">
        <f>VLOOKUP($A16,'312'!$AJ$7:$HP$8,K109,FALSE)</f>
        <v>0</v>
      </c>
      <c r="L16" s="24">
        <f>VLOOKUP($A16,'312'!$AJ$1:$HP$2,11,FALSE)</f>
        <v>0</v>
      </c>
      <c r="M16" s="137">
        <f>VLOOKUP($A16,'312'!$AJ$1:$HP$2,12,FALSE)</f>
        <v>0</v>
      </c>
      <c r="N16" s="337"/>
      <c r="O16" s="74">
        <f>VLOOKUP($A16,'312'!$AJ$1:$HP$2,13,FALSE)</f>
        <v>0</v>
      </c>
      <c r="P16" s="69">
        <f>VLOOKUP($A16,'312'!$AJ$1:$HP$2,14,FALSE)</f>
        <v>0</v>
      </c>
      <c r="Q16" s="69">
        <f>VLOOKUP($A16,'312'!$AJ$1:$HP$2,15,FALSE)</f>
        <v>0</v>
      </c>
      <c r="R16" s="69">
        <f>VLOOKUP($A16,'312'!$AJ$1:$HP$2,16,FALSE)</f>
        <v>0</v>
      </c>
      <c r="S16" s="69">
        <f>VLOOKUP($A16,'312'!$AJ$7:$HP$8,S109,FALSE)</f>
        <v>0</v>
      </c>
      <c r="T16" s="69">
        <f>VLOOKUP($A16,'312'!$AJ$1:$HP$2,18,FALSE)</f>
        <v>0</v>
      </c>
      <c r="U16" s="75">
        <f>VLOOKUP($A16,'312'!$AJ$1:$HP$2,19,FALSE)</f>
        <v>0</v>
      </c>
      <c r="V16" s="337"/>
      <c r="W16" s="74">
        <f>VLOOKUP($A16,'312'!$AJ$1:$HP$2,20,FALSE)</f>
        <v>0</v>
      </c>
      <c r="X16" s="69">
        <f>VLOOKUP($A16,'312'!$AJ$1:$HP$2,21,FALSE)</f>
        <v>0</v>
      </c>
      <c r="Y16" s="69">
        <f>VLOOKUP($A16,'312'!$AJ$1:$HP$2,22,FALSE)</f>
        <v>0</v>
      </c>
      <c r="Z16" s="69">
        <f>VLOOKUP($A16,'312'!$AJ$1:$HP$2,23,FALSE)</f>
        <v>0</v>
      </c>
      <c r="AA16" s="69">
        <f>VLOOKUP($A16,'312'!$AJ$7:$HP$8,AA109,FALSE)</f>
        <v>0</v>
      </c>
      <c r="AB16" s="69">
        <f>VLOOKUP($A16,'312'!$AJ$1:$HP$2,25,FALSE)</f>
        <v>0</v>
      </c>
      <c r="AC16" s="75">
        <f>VLOOKUP($A16,'312'!$AJ$1:$HP$2,26,FALSE)</f>
        <v>0</v>
      </c>
      <c r="AD16" s="337"/>
      <c r="AE16" s="74">
        <f>VLOOKUP($A16,'312'!$AJ$1:$HP$2,27,FALSE)</f>
        <v>0</v>
      </c>
      <c r="AF16" s="69">
        <f>VLOOKUP($A16,'312'!$AJ$1:$HP$2,28,FALSE)</f>
        <v>0</v>
      </c>
      <c r="AG16" s="69">
        <f>VLOOKUP($A16,'312'!$AJ$1:$HP$2,29,FALSE)</f>
        <v>0</v>
      </c>
      <c r="AH16" s="69">
        <f>VLOOKUP($A16,'312'!$AJ$1:$HP$2,30,FALSE)</f>
        <v>0</v>
      </c>
      <c r="AI16" s="69">
        <f>VLOOKUP($A16,'312'!$AJ$7:$HP$8,AI109,FALSE)</f>
        <v>0</v>
      </c>
      <c r="AJ16" s="69">
        <f>VLOOKUP($A16,'312'!$AJ$1:$HP$2,32,FALSE)</f>
        <v>0</v>
      </c>
      <c r="AK16" s="75">
        <f>VLOOKUP($A16,'312'!$AJ$1:$HP$2,33,FALSE)</f>
        <v>0</v>
      </c>
      <c r="AL16" s="337"/>
      <c r="AM16" s="74">
        <f>VLOOKUP($A16,'312'!$AJ$1:$HP$2,34,FALSE)</f>
        <v>0</v>
      </c>
      <c r="AN16" s="69">
        <f>VLOOKUP($A16,'312'!$AJ$1:$HP$2,35,FALSE)</f>
        <v>0</v>
      </c>
      <c r="AO16" s="69">
        <f>VLOOKUP($A16,'312'!$AJ$1:$HP$2,36,FALSE)</f>
        <v>0</v>
      </c>
      <c r="AP16" s="69">
        <f>VLOOKUP($A16,'312'!$AJ$1:$HP$2,37,FALSE)</f>
        <v>0</v>
      </c>
      <c r="AQ16" s="69">
        <f>VLOOKUP($A16,'312'!$AJ$7:$HP$8,AQ109,FALSE)</f>
        <v>0</v>
      </c>
      <c r="AR16" s="69">
        <f>VLOOKUP($A16,'312'!$AJ$1:$HP$2,39,FALSE)</f>
        <v>0</v>
      </c>
      <c r="AS16" s="75">
        <f>VLOOKUP($A16,'312'!$AJ$1:$HP$2,40,FALSE)</f>
        <v>0</v>
      </c>
      <c r="AT16" s="337"/>
      <c r="AU16" s="74">
        <f>VLOOKUP($A16,'312'!$AJ$1:$HP$2,41,FALSE)</f>
        <v>0</v>
      </c>
      <c r="AV16" s="69">
        <f>VLOOKUP($A16,'312'!$AJ$1:$HP$2,42,FALSE)</f>
        <v>0</v>
      </c>
      <c r="AW16" s="69">
        <f>VLOOKUP($A16,'312'!$AJ$1:$HP$2,43,FALSE)</f>
        <v>0</v>
      </c>
      <c r="AX16" s="69">
        <f>VLOOKUP($A16,'312'!$AJ$1:$HP$2,44,FALSE)</f>
        <v>0</v>
      </c>
      <c r="AY16" s="69">
        <f>VLOOKUP($A16,'312'!$AJ$7:$HP$8,AY109,FALSE)</f>
        <v>0</v>
      </c>
      <c r="AZ16" s="69">
        <f>VLOOKUP($A16,'312'!$AJ$1:$HP$2,46,FALSE)</f>
        <v>0</v>
      </c>
      <c r="BA16" s="75">
        <f>VLOOKUP($A16,'312'!$AJ$1:$HP$2,47,FALSE)</f>
        <v>0</v>
      </c>
      <c r="BB16" s="337"/>
      <c r="BC16" s="74">
        <f>VLOOKUP($A16,'312'!$AJ$1:$HP$2,48,FALSE)</f>
        <v>0</v>
      </c>
      <c r="BD16" s="69">
        <f>VLOOKUP($A16,'312'!$AJ$1:$HP$2,49,FALSE)</f>
        <v>0</v>
      </c>
      <c r="BE16" s="69">
        <f>VLOOKUP($A16,'312'!$AJ$1:$HP$2,50,FALSE)</f>
        <v>0</v>
      </c>
      <c r="BF16" s="69">
        <f>VLOOKUP($A16,'312'!$AJ$1:$HP$2,51,FALSE)</f>
        <v>0</v>
      </c>
      <c r="BG16" s="69">
        <f>VLOOKUP($A16,'312'!$AJ$7:$HP$8,BG109,FALSE)</f>
        <v>0</v>
      </c>
      <c r="BH16" s="69">
        <f>VLOOKUP($A16,'312'!$AJ$1:$HP$2,53,FALSE)</f>
        <v>0</v>
      </c>
      <c r="BI16" s="75">
        <f>VLOOKUP($A16,'312'!$AJ$1:$HP$2,54,FALSE)</f>
        <v>0</v>
      </c>
      <c r="BJ16" s="337"/>
      <c r="BK16" s="74">
        <f>VLOOKUP($A16,'312'!$AJ$1:$HP$2,55,FALSE)</f>
        <v>0</v>
      </c>
      <c r="BL16" s="69">
        <f>VLOOKUP($A16,'312'!$AJ$1:$HP$2,56,FALSE)</f>
        <v>0</v>
      </c>
      <c r="BM16" s="69">
        <f>VLOOKUP($A16,'312'!$AJ$1:$HP$2,57,FALSE)</f>
        <v>0</v>
      </c>
      <c r="BN16" s="69">
        <f>VLOOKUP($A16,'312'!$AJ$1:$HP$2,58,FALSE)</f>
        <v>0</v>
      </c>
      <c r="BO16" s="69">
        <f>VLOOKUP($A16,'312'!$AJ$7:$HP$8,BO109,FALSE)</f>
        <v>0</v>
      </c>
      <c r="BP16" s="69">
        <f>VLOOKUP($A16,'312'!$AJ$1:$HP$2,60,FALSE)</f>
        <v>0</v>
      </c>
      <c r="BQ16" s="75">
        <f>VLOOKUP($A16,'312'!$AJ$1:$HP$2,61,FALSE)</f>
        <v>0</v>
      </c>
      <c r="BR16" s="337"/>
      <c r="BS16" s="74">
        <f>VLOOKUP($A16,'312'!$AJ$1:$HP$2,62,FALSE)</f>
        <v>0</v>
      </c>
      <c r="BT16" s="69">
        <f>VLOOKUP($A16,'312'!$AJ$1:$HP$2,63,FALSE)</f>
        <v>0</v>
      </c>
      <c r="BU16" s="69">
        <f>VLOOKUP($A16,'312'!$AJ$1:$HP$2,64,FALSE)</f>
        <v>0</v>
      </c>
      <c r="BV16" s="69">
        <f>VLOOKUP($A16,'312'!$AJ$1:$HP$2,65,FALSE)</f>
        <v>0</v>
      </c>
      <c r="BW16" s="69">
        <f>VLOOKUP($A16,'312'!$AJ$7:$HP$8,BW109,FALSE)</f>
        <v>0</v>
      </c>
      <c r="BX16" s="69">
        <f>VLOOKUP($A16,'312'!$AJ$1:$HP$2,67,FALSE)</f>
        <v>0</v>
      </c>
      <c r="BY16" s="75">
        <f>VLOOKUP($A16,'312'!$AJ$1:$HP$2,68,FALSE)</f>
        <v>0</v>
      </c>
      <c r="BZ16" s="337"/>
      <c r="CA16" s="74">
        <f>VLOOKUP($A16,'312'!$AJ$1:$HP$2,69,FALSE)</f>
        <v>0</v>
      </c>
      <c r="CB16" s="69">
        <f>VLOOKUP($A16,'312'!$AJ$1:$HP$2,70,FALSE)</f>
        <v>0</v>
      </c>
      <c r="CC16" s="69">
        <f>VLOOKUP($A16,'312'!$AJ$1:$HP$2,71,FALSE)</f>
        <v>0</v>
      </c>
      <c r="CD16" s="69">
        <f>VLOOKUP($A16,'312'!$AJ$1:$HP$2,72,FALSE)</f>
        <v>0</v>
      </c>
      <c r="CE16" s="69">
        <f>VLOOKUP($A16,'312'!$AJ$7:$HP$8,CE109,FALSE)</f>
        <v>0</v>
      </c>
      <c r="CF16" s="69">
        <f>VLOOKUP($A16,'312'!$AJ$1:$HP$2,74,FALSE)</f>
        <v>0</v>
      </c>
      <c r="CG16" s="75">
        <f>VLOOKUP($A16,'312'!$AJ$1:$HP$2,75,FALSE)</f>
        <v>0</v>
      </c>
      <c r="CH16" s="337"/>
      <c r="CI16" s="74">
        <f>VLOOKUP($A16,'312'!$AJ$1:$HP$2,76,FALSE)</f>
        <v>0</v>
      </c>
      <c r="CJ16" s="69">
        <f>VLOOKUP($A16,'312'!$AJ$1:$HP$2,77,FALSE)</f>
        <v>0</v>
      </c>
      <c r="CK16" s="69">
        <f>VLOOKUP($A16,'312'!$AJ$1:$HP$2,78,FALSE)</f>
        <v>0</v>
      </c>
      <c r="CL16" s="69">
        <f>VLOOKUP($A16,'312'!$AJ$1:$HP$2,79,FALSE)</f>
        <v>0</v>
      </c>
      <c r="CM16" s="69">
        <f>VLOOKUP($A16,'312'!$AJ$7:$HP$8,CM109,FALSE)</f>
        <v>0</v>
      </c>
      <c r="CN16" s="69">
        <f>VLOOKUP($A16,'312'!$AJ$1:$HP$2,81,FALSE)</f>
        <v>0</v>
      </c>
      <c r="CO16" s="75">
        <f>VLOOKUP($A16,'312'!$AJ$1:$HP$2,82,FALSE)</f>
        <v>0</v>
      </c>
      <c r="CP16" s="337"/>
      <c r="CQ16" s="74">
        <f>VLOOKUP($A16,'312'!$AJ$1:$HP$2,83,FALSE)</f>
        <v>0</v>
      </c>
      <c r="CR16" s="69">
        <f>VLOOKUP($A16,'312'!$AJ$1:$HP$2,84,FALSE)</f>
        <v>0</v>
      </c>
      <c r="CS16" s="69">
        <f>VLOOKUP($A16,'312'!$AJ$1:$HP$2,85,FALSE)</f>
        <v>0</v>
      </c>
      <c r="CT16" s="69">
        <f>VLOOKUP($A16,'312'!$AJ$1:$HP$2,86,FALSE)</f>
        <v>0</v>
      </c>
      <c r="CU16" s="69">
        <f>VLOOKUP($A16,'312'!$AJ$7:$HP$8,CU109,FALSE)</f>
        <v>0</v>
      </c>
      <c r="CV16" s="69">
        <f>VLOOKUP($A16,'312'!$AJ$1:$HP$2,88,FALSE)</f>
        <v>0</v>
      </c>
      <c r="CW16" s="75">
        <f>VLOOKUP($A16,'312'!$AJ$1:$HP$2,89,FALSE)</f>
        <v>0</v>
      </c>
      <c r="CX16" s="337"/>
      <c r="CY16" s="74">
        <f>VLOOKUP($A16,'312'!$AJ$1:$HP$2,90,FALSE)</f>
        <v>0</v>
      </c>
      <c r="CZ16" s="69">
        <f>VLOOKUP($A16,'312'!$AJ$1:$HP$2,91,FALSE)</f>
        <v>0</v>
      </c>
      <c r="DA16" s="69">
        <f>VLOOKUP($A16,'312'!$AJ$1:$HP$2,92,FALSE)</f>
        <v>0</v>
      </c>
      <c r="DB16" s="69">
        <f>VLOOKUP($A16,'312'!$AJ$1:$HP$2,93,FALSE)</f>
        <v>0</v>
      </c>
      <c r="DC16" s="69">
        <f>VLOOKUP($A16,'312'!$AJ$7:$HP$8,DC109,FALSE)</f>
        <v>0</v>
      </c>
      <c r="DD16" s="69">
        <f>VLOOKUP($A16,'312'!$AJ$1:$HP$2,95,FALSE)</f>
        <v>0</v>
      </c>
      <c r="DE16" s="75">
        <f>VLOOKUP($A16,'312'!$AJ$1:$HP$2,96,FALSE)</f>
        <v>0</v>
      </c>
      <c r="DF16" s="337"/>
      <c r="DG16" s="74">
        <f>VLOOKUP($A16,'312'!$AJ$1:$HP$2,97,FALSE)</f>
        <v>0</v>
      </c>
      <c r="DH16" s="69">
        <f>VLOOKUP($A16,'312'!$AJ$1:$HP$2,98,FALSE)</f>
        <v>0</v>
      </c>
      <c r="DI16" s="69">
        <f>VLOOKUP($A16,'312'!$AJ$1:$HP$2,99,FALSE)</f>
        <v>0</v>
      </c>
      <c r="DJ16" s="69">
        <f>VLOOKUP($A16,'312'!$AJ$1:$HP$2,100,FALSE)</f>
        <v>0</v>
      </c>
      <c r="DK16" s="69">
        <f>VLOOKUP($A16,'312'!$AJ$7:$HP$8,DK109,FALSE)</f>
        <v>0</v>
      </c>
      <c r="DL16" s="69">
        <f>VLOOKUP($A16,'312'!$AJ$1:$HP$2,102,FALSE)</f>
        <v>0</v>
      </c>
      <c r="DM16" s="75">
        <f>VLOOKUP($A16,'312'!$AJ$1:$HP$2,103,FALSE)</f>
        <v>0</v>
      </c>
      <c r="DN16" s="337"/>
      <c r="DO16" s="74">
        <f>VLOOKUP($A16,'312'!$AJ$1:$HP$2,104,FALSE)</f>
        <v>0</v>
      </c>
      <c r="DP16" s="69">
        <f>VLOOKUP($A16,'312'!$AJ$1:$HP$2,105,FALSE)</f>
        <v>0</v>
      </c>
      <c r="DQ16" s="69">
        <f>VLOOKUP($A16,'312'!$AJ$1:$HP$2,106,FALSE)</f>
        <v>0</v>
      </c>
      <c r="DR16" s="69">
        <f>VLOOKUP($A16,'312'!$AJ$1:$HP$2,107,FALSE)</f>
        <v>0</v>
      </c>
      <c r="DS16" s="69">
        <f>VLOOKUP($A16,'312'!$AJ$7:$HP$8,DS109,FALSE)</f>
        <v>0</v>
      </c>
      <c r="DT16" s="69">
        <f>VLOOKUP($A16,'312'!$AJ$1:$HP$2,109,FALSE)</f>
        <v>0</v>
      </c>
      <c r="DU16" s="75">
        <f>VLOOKUP($A16,'312'!$AJ$1:$HP$2,110,FALSE)</f>
        <v>0</v>
      </c>
      <c r="DV16" s="337"/>
      <c r="DW16" s="74">
        <f>VLOOKUP($A16,'312'!$AJ$1:$HP$2,111,FALSE)</f>
        <v>0</v>
      </c>
      <c r="DX16" s="69">
        <f>VLOOKUP($A16,'312'!$AJ$1:$HP$2,112,FALSE)</f>
        <v>0</v>
      </c>
      <c r="DY16" s="69">
        <f>VLOOKUP($A16,'312'!$AJ$1:$HP$2,113,FALSE)</f>
        <v>0</v>
      </c>
      <c r="DZ16" s="69">
        <f>VLOOKUP($A16,'312'!$AJ$1:$HP$2,114,FALSE)</f>
        <v>0</v>
      </c>
      <c r="EA16" s="69">
        <f>VLOOKUP($A16,'312'!$AJ$7:$HP$8,EA109,FALSE)</f>
        <v>0</v>
      </c>
      <c r="EB16" s="69">
        <f>VLOOKUP($A16,'312'!$AJ$1:$HP$2,116,FALSE)</f>
        <v>0</v>
      </c>
      <c r="EC16" s="75">
        <f>VLOOKUP($A16,'312'!$AJ$1:$HP$2,117,FALSE)</f>
        <v>0</v>
      </c>
      <c r="ED16" s="337"/>
      <c r="EE16" s="74">
        <f>VLOOKUP($A16,'312'!$AJ$1:$HP$2,118,FALSE)</f>
        <v>0</v>
      </c>
      <c r="EF16" s="69">
        <f>VLOOKUP($A16,'312'!$AJ$1:$HP$2,119,FALSE)</f>
        <v>0</v>
      </c>
      <c r="EG16" s="69">
        <f>VLOOKUP($A16,'312'!$AJ$1:$HP$2,120,FALSE)</f>
        <v>0</v>
      </c>
      <c r="EH16" s="69">
        <f>VLOOKUP($A16,'312'!$AJ$1:$HP$2,121,FALSE)</f>
        <v>0</v>
      </c>
      <c r="EI16" s="69">
        <f>VLOOKUP($A16,'312'!$AJ$7:$HP$8,EI109,FALSE)</f>
        <v>0</v>
      </c>
      <c r="EJ16" s="69">
        <f>VLOOKUP($A16,'312'!$AJ$1:$HP$2,123,FALSE)</f>
        <v>0</v>
      </c>
      <c r="EK16" s="75">
        <f>VLOOKUP($A16,'312'!$AJ$1:$HP$2,124,FALSE)</f>
        <v>0</v>
      </c>
      <c r="EL16" s="337"/>
      <c r="EM16" s="74">
        <f>VLOOKUP($A16,'312'!$AJ$1:$HP$2,125,FALSE)</f>
        <v>0</v>
      </c>
      <c r="EN16" s="69">
        <f>VLOOKUP($A16,'312'!$AJ$1:$HP$2,126,FALSE)</f>
        <v>0</v>
      </c>
      <c r="EO16" s="69">
        <f>VLOOKUP($A16,'312'!$AJ$1:$HP$2,127,FALSE)</f>
        <v>0</v>
      </c>
      <c r="EP16" s="69">
        <f>VLOOKUP($A16,'312'!$AJ$1:$HP$2,128,FALSE)</f>
        <v>0</v>
      </c>
      <c r="EQ16" s="69">
        <f>VLOOKUP($A16,'312'!$AJ$7:$HP$8,EQ109,FALSE)</f>
        <v>0</v>
      </c>
      <c r="ER16" s="69">
        <f>VLOOKUP($A16,'312'!$AJ$1:$HP$2,130,FALSE)</f>
        <v>0</v>
      </c>
      <c r="ES16" s="75">
        <f>VLOOKUP($A16,'312'!$AJ$1:$HP$2,131,FALSE)</f>
        <v>0</v>
      </c>
      <c r="ET16" s="337"/>
      <c r="EU16" s="74">
        <f>VLOOKUP($A16,'312'!$AJ$1:$HP$2,132,FALSE)</f>
        <v>0</v>
      </c>
      <c r="EV16" s="69">
        <f>VLOOKUP($A16,'312'!$AJ$1:$HP$2,133,FALSE)</f>
        <v>0</v>
      </c>
      <c r="EW16" s="69">
        <f>VLOOKUP($A16,'312'!$AJ$1:$HP$2,134,FALSE)</f>
        <v>0</v>
      </c>
      <c r="EX16" s="69">
        <f>VLOOKUP($A16,'312'!$AJ$1:$HP$2,135,FALSE)</f>
        <v>0</v>
      </c>
      <c r="EY16" s="69">
        <f>VLOOKUP($A16,'312'!$AJ$7:$HP$8,EY109,FALSE)</f>
        <v>0</v>
      </c>
      <c r="EZ16" s="69">
        <f>VLOOKUP($A16,'312'!$AJ$1:$HP$2,137,FALSE)</f>
        <v>0</v>
      </c>
      <c r="FA16" s="75">
        <f>VLOOKUP($A16,'312'!$AJ$1:$HP$2,138,FALSE)</f>
        <v>0</v>
      </c>
      <c r="FB16" s="337"/>
      <c r="FC16" s="74">
        <f>VLOOKUP($A16,'312'!$AJ$1:$HP$2,139,FALSE)</f>
        <v>0</v>
      </c>
      <c r="FD16" s="69">
        <f>VLOOKUP($A16,'312'!$AJ$1:$HP$2,140,FALSE)</f>
        <v>0</v>
      </c>
      <c r="FE16" s="69">
        <f>VLOOKUP($A16,'312'!$AJ$1:$HP$2,141,FALSE)</f>
        <v>0</v>
      </c>
      <c r="FF16" s="69">
        <f>VLOOKUP($A16,'312'!$AJ$1:$HP$2,142,FALSE)</f>
        <v>0</v>
      </c>
      <c r="FG16" s="69">
        <f>VLOOKUP($A16,'312'!$AJ$7:$HP$8,FG109,FALSE)</f>
        <v>0</v>
      </c>
      <c r="FH16" s="69">
        <f>VLOOKUP($A16,'312'!$AJ$1:$HP$2,144,FALSE)</f>
        <v>0</v>
      </c>
      <c r="FI16" s="75">
        <f>VLOOKUP($A16,'312'!$AJ$1:$HP$2,145,FALSE)</f>
        <v>0</v>
      </c>
      <c r="FJ16" s="337"/>
      <c r="FK16" s="74">
        <f>VLOOKUP($A16,'312'!$AJ$1:$HP$2,146,FALSE)</f>
        <v>0</v>
      </c>
      <c r="FL16" s="69">
        <f>VLOOKUP($A16,'312'!$AJ$1:$HP$2,147,FALSE)</f>
        <v>0</v>
      </c>
      <c r="FM16" s="69">
        <f>VLOOKUP($A16,'312'!$AJ$1:$HP$2,148,FALSE)</f>
        <v>0</v>
      </c>
      <c r="FN16" s="69">
        <f>VLOOKUP($A16,'312'!$AJ$1:$HP$2,149,FALSE)</f>
        <v>0</v>
      </c>
      <c r="FO16" s="69">
        <f>VLOOKUP($A16,'312'!$AJ$7:$HP$8,FO109,FALSE)</f>
        <v>0</v>
      </c>
      <c r="FP16" s="69">
        <f>VLOOKUP($A16,'312'!$AJ$1:$HP$2,151,FALSE)</f>
        <v>0</v>
      </c>
      <c r="FQ16" s="75">
        <f>VLOOKUP($A16,'312'!$AJ$1:$HP$2,152,FALSE)</f>
        <v>0</v>
      </c>
      <c r="FR16" s="337"/>
      <c r="FS16" s="74">
        <f>VLOOKUP($A16,'312'!$AJ$1:$HP$2,153,FALSE)</f>
        <v>0</v>
      </c>
      <c r="FT16" s="69">
        <f>VLOOKUP($A16,'312'!$AJ$1:$HP$2,154,FALSE)</f>
        <v>0</v>
      </c>
      <c r="FU16" s="69">
        <f>VLOOKUP($A16,'312'!$AJ$1:$HP$2,155,FALSE)</f>
        <v>0</v>
      </c>
      <c r="FV16" s="69">
        <f>VLOOKUP($A16,'312'!$AJ$1:$HP$2,156,FALSE)</f>
        <v>0</v>
      </c>
      <c r="FW16" s="69">
        <f>VLOOKUP($A16,'312'!$AJ$7:$HP$8,FW109,FALSE)</f>
        <v>0</v>
      </c>
      <c r="FX16" s="69">
        <f>VLOOKUP($A16,'312'!$AJ$1:$HP$2,158,FALSE)</f>
        <v>0</v>
      </c>
      <c r="FY16" s="75">
        <f>VLOOKUP($A16,'312'!$AJ$1:$HP$2,159,FALSE)</f>
        <v>0</v>
      </c>
      <c r="FZ16" s="337"/>
      <c r="GA16" s="74">
        <f>VLOOKUP($A16,'312'!$AJ$1:$HP$2,160,FALSE)</f>
        <v>0</v>
      </c>
      <c r="GB16" s="69">
        <f>VLOOKUP($A16,'312'!$AJ$1:$HP$2,161,FALSE)</f>
        <v>0</v>
      </c>
      <c r="GC16" s="69">
        <f>VLOOKUP($A16,'312'!$AJ$1:$HP$2,162,FALSE)</f>
        <v>0</v>
      </c>
      <c r="GD16" s="69">
        <f>VLOOKUP($A16,'312'!$AJ$1:$HP$2,163,FALSE)</f>
        <v>0</v>
      </c>
      <c r="GE16" s="69">
        <f>VLOOKUP($A16,'312'!$AJ$7:$HP$8,GE109,FALSE)</f>
        <v>0</v>
      </c>
      <c r="GF16" s="69">
        <f>VLOOKUP($A16,'312'!$AJ$1:$HP$2,165,FALSE)</f>
        <v>0</v>
      </c>
      <c r="GG16" s="75">
        <f>VLOOKUP($A16,'312'!$AJ$1:$HP$2,166,FALSE)</f>
        <v>0</v>
      </c>
      <c r="GH16" s="337"/>
      <c r="GI16" s="74">
        <f>VLOOKUP($A16,'312'!$AJ$1:$HP$2,167,FALSE)</f>
        <v>0</v>
      </c>
      <c r="GJ16" s="69">
        <f>VLOOKUP($A16,'312'!$AJ$1:$HP$2,168,FALSE)</f>
        <v>0</v>
      </c>
      <c r="GK16" s="69">
        <f>VLOOKUP($A16,'312'!$AJ$1:$HP$2,169,FALSE)</f>
        <v>0</v>
      </c>
      <c r="GL16" s="69">
        <f>VLOOKUP($A16,'312'!$AJ$1:$HP$2,170,FALSE)</f>
        <v>0</v>
      </c>
      <c r="GM16" s="69">
        <f>VLOOKUP($A16,'312'!$AJ$7:$HP$8,GM109,FALSE)</f>
        <v>0</v>
      </c>
      <c r="GN16" s="69">
        <f>VLOOKUP($A16,'312'!$AJ$1:$HP$2,172,FALSE)</f>
        <v>0</v>
      </c>
      <c r="GO16" s="75">
        <f>VLOOKUP($A16,'312'!$AJ$1:$HP$2,173,FALSE)</f>
        <v>0</v>
      </c>
      <c r="GP16" s="337"/>
      <c r="GQ16" s="74">
        <f>VLOOKUP($A16,'312'!$AJ$1:$HP$2,174,FALSE)</f>
        <v>0</v>
      </c>
      <c r="GR16" s="69">
        <f>VLOOKUP($A16,'312'!$AJ$1:$HP$2,175,FALSE)</f>
        <v>0</v>
      </c>
      <c r="GS16" s="69">
        <f>VLOOKUP($A16,'312'!$AJ$1:$HP$2,176,FALSE)</f>
        <v>0</v>
      </c>
      <c r="GT16" s="69">
        <f>VLOOKUP($A16,'312'!$AJ$1:$HP$2,177,FALSE)</f>
        <v>0</v>
      </c>
      <c r="GU16" s="69">
        <f>VLOOKUP($A16,'312'!$AJ$7:$HP$8,GU109,FALSE)</f>
        <v>0</v>
      </c>
      <c r="GV16" s="69">
        <f>VLOOKUP($A16,'312'!$AJ$1:$HP$2,179,FALSE)</f>
        <v>0</v>
      </c>
      <c r="GW16" s="75">
        <f>VLOOKUP($A16,'312'!$AJ$1:$HP$2,180,FALSE)</f>
        <v>0</v>
      </c>
      <c r="GX16" s="337"/>
      <c r="GY16" s="74">
        <f>VLOOKUP($A16,'312'!$AJ$1:$HP$2,181,FALSE)</f>
        <v>0</v>
      </c>
      <c r="GZ16" s="69">
        <f>VLOOKUP($A16,'312'!$AJ$1:$HP$2,182,FALSE)</f>
        <v>0</v>
      </c>
      <c r="HA16" s="69">
        <f>VLOOKUP($A16,'312'!$AJ$1:$HP$2,183,FALSE)</f>
        <v>0</v>
      </c>
      <c r="HB16" s="69">
        <f>VLOOKUP($A16,'312'!$AJ$1:$HP$2,184,FALSE)</f>
        <v>0</v>
      </c>
      <c r="HC16" s="69">
        <f>VLOOKUP($A16,'312'!$AJ$7:$HP$8,HC109,FALSE)</f>
        <v>0</v>
      </c>
      <c r="HD16" s="69">
        <f>VLOOKUP($A16,'312'!$AJ$1:$HP$2,186,FALSE)</f>
        <v>0</v>
      </c>
      <c r="HE16" s="124">
        <f>VLOOKUP($A16,'312'!$AJ$1:$HP$2,187,FALSE)</f>
        <v>0</v>
      </c>
      <c r="HF16" s="24"/>
      <c r="HG16" s="24"/>
    </row>
    <row r="17" spans="1:215" x14ac:dyDescent="0.25">
      <c r="A17" s="290">
        <f t="shared" si="0"/>
        <v>213</v>
      </c>
      <c r="B17" s="291">
        <f>VLOOKUP($A17,'313'!$AG$1:$HM$2,2,FALSE)</f>
        <v>0</v>
      </c>
      <c r="C17" s="290">
        <f>VLOOKUP($A17,'313'!$AG$1:$HM$2,3,FALSE)</f>
        <v>0</v>
      </c>
      <c r="D17" s="290">
        <f>VLOOKUP($A17,'313'!$AG$1:$HM$2,4,FALSE)</f>
        <v>0</v>
      </c>
      <c r="E17" s="292">
        <f>VLOOKUP($A17,'313'!$AG$1:$HM$2,5,FALSE)</f>
        <v>0</v>
      </c>
      <c r="F17" s="337"/>
      <c r="G17" s="73">
        <f>VLOOKUP($A17,'313'!$AG$1:$HM$2,6,FALSE)</f>
        <v>0</v>
      </c>
      <c r="H17" s="24">
        <f>VLOOKUP($A17,'313'!$AG$1:$HM$2,7,FALSE)</f>
        <v>0</v>
      </c>
      <c r="I17" s="24">
        <f>VLOOKUP($A17,'313'!$AG$1:$HM$2,8,FALSE)</f>
        <v>0</v>
      </c>
      <c r="J17" s="24">
        <f>VLOOKUP($A17,'313'!$AG$1:$HM$2,9,FALSE)</f>
        <v>0</v>
      </c>
      <c r="K17" s="69">
        <f>VLOOKUP($A17,'313'!$AG$7:$HM$8,K109,FALSE)</f>
        <v>0</v>
      </c>
      <c r="L17" s="24">
        <f>VLOOKUP($A17,'313'!$AG$1:$HM$2,11,FALSE)</f>
        <v>0</v>
      </c>
      <c r="M17" s="137">
        <f>VLOOKUP($A17,'313'!$AG$1:$HM$2,12,FALSE)</f>
        <v>0</v>
      </c>
      <c r="N17" s="337"/>
      <c r="O17" s="74">
        <f>VLOOKUP($A17,'313'!$AG$1:$HM$2,13,FALSE)</f>
        <v>0</v>
      </c>
      <c r="P17" s="69">
        <f>VLOOKUP($A17,'313'!$AG$1:$HM$2,14,FALSE)</f>
        <v>0</v>
      </c>
      <c r="Q17" s="69">
        <f>VLOOKUP($A17,'313'!$AG$1:$HM$2,15,FALSE)</f>
        <v>0</v>
      </c>
      <c r="R17" s="69">
        <f>VLOOKUP($A17,'313'!$AG$1:$HM$2,16,FALSE)</f>
        <v>0</v>
      </c>
      <c r="S17" s="69">
        <f>VLOOKUP($A17,'313'!$AG$7:$HM$8,S109,FALSE)</f>
        <v>0</v>
      </c>
      <c r="T17" s="69">
        <f>VLOOKUP($A17,'313'!$AG$1:$HM$2,18,FALSE)</f>
        <v>0</v>
      </c>
      <c r="U17" s="75">
        <f>VLOOKUP($A17,'313'!$AG$1:$HM$2,19,FALSE)</f>
        <v>0</v>
      </c>
      <c r="V17" s="337"/>
      <c r="W17" s="74">
        <f>VLOOKUP($A17,'313'!$AG$1:$HM$2,20,FALSE)</f>
        <v>0</v>
      </c>
      <c r="X17" s="69">
        <f>VLOOKUP($A17,'313'!$AG$1:$HM$2,21,FALSE)</f>
        <v>0</v>
      </c>
      <c r="Y17" s="69">
        <f>VLOOKUP($A17,'313'!$AG$1:$HM$2,22,FALSE)</f>
        <v>0</v>
      </c>
      <c r="Z17" s="69">
        <f>VLOOKUP($A17,'313'!$AG$1:$HM$2,23,FALSE)</f>
        <v>0</v>
      </c>
      <c r="AA17" s="69">
        <f>VLOOKUP($A17,'313'!$AG$7:$HM$8,AA109,FALSE)</f>
        <v>0</v>
      </c>
      <c r="AB17" s="69">
        <f>VLOOKUP($A17,'313'!$AG$1:$HM$2,25,FALSE)</f>
        <v>0</v>
      </c>
      <c r="AC17" s="75">
        <f>VLOOKUP($A17,'313'!$AG$1:$HM$2,26,FALSE)</f>
        <v>0</v>
      </c>
      <c r="AD17" s="337"/>
      <c r="AE17" s="74">
        <f>VLOOKUP($A17,'313'!$AG$1:$HM$2,27,FALSE)</f>
        <v>0</v>
      </c>
      <c r="AF17" s="69">
        <f>VLOOKUP($A17,'313'!$AG$1:$HM$2,28,FALSE)</f>
        <v>0</v>
      </c>
      <c r="AG17" s="69">
        <f>VLOOKUP($A17,'313'!$AG$1:$HM$2,29,FALSE)</f>
        <v>0</v>
      </c>
      <c r="AH17" s="69">
        <f>VLOOKUP($A17,'313'!$AG$1:$HM$2,30,FALSE)</f>
        <v>0</v>
      </c>
      <c r="AI17" s="69">
        <f>VLOOKUP($A17,'313'!$AG$7:$HM$8,AI109,FALSE)</f>
        <v>0</v>
      </c>
      <c r="AJ17" s="69">
        <f>VLOOKUP($A17,'313'!$AG$1:$HM$2,32,FALSE)</f>
        <v>0</v>
      </c>
      <c r="AK17" s="75">
        <f>VLOOKUP($A17,'313'!$AG$1:$HM$2,33,FALSE)</f>
        <v>0</v>
      </c>
      <c r="AL17" s="337"/>
      <c r="AM17" s="74">
        <f>VLOOKUP($A17,'313'!$AG$1:$HM$2,34,FALSE)</f>
        <v>0</v>
      </c>
      <c r="AN17" s="69">
        <f>VLOOKUP($A17,'313'!$AG$1:$HM$2,35,FALSE)</f>
        <v>0</v>
      </c>
      <c r="AO17" s="69">
        <f>VLOOKUP($A17,'313'!$AG$1:$HM$2,36,FALSE)</f>
        <v>0</v>
      </c>
      <c r="AP17" s="69">
        <f>VLOOKUP($A17,'313'!$AG$1:$HM$2,37,FALSE)</f>
        <v>0</v>
      </c>
      <c r="AQ17" s="69">
        <f>VLOOKUP($A17,'313'!$AG$7:$HM$8,AQ109,FALSE)</f>
        <v>0</v>
      </c>
      <c r="AR17" s="69">
        <f>VLOOKUP($A17,'313'!$AG$1:$HM$2,39,FALSE)</f>
        <v>0</v>
      </c>
      <c r="AS17" s="75">
        <f>VLOOKUP($A17,'313'!$AG$1:$HM$2,40,FALSE)</f>
        <v>0</v>
      </c>
      <c r="AT17" s="337"/>
      <c r="AU17" s="74">
        <f>VLOOKUP($A17,'313'!$AG$1:$HM$2,41,FALSE)</f>
        <v>0</v>
      </c>
      <c r="AV17" s="69">
        <f>VLOOKUP($A17,'313'!$AG$1:$HM$2,42,FALSE)</f>
        <v>0</v>
      </c>
      <c r="AW17" s="69">
        <f>VLOOKUP($A17,'313'!$AG$1:$HM$2,43,FALSE)</f>
        <v>0</v>
      </c>
      <c r="AX17" s="69">
        <f>VLOOKUP($A17,'313'!$AG$1:$HM$2,44,FALSE)</f>
        <v>0</v>
      </c>
      <c r="AY17" s="69">
        <f>VLOOKUP($A17,'313'!$AG$7:$HM$8,AY109,FALSE)</f>
        <v>0</v>
      </c>
      <c r="AZ17" s="69">
        <f>VLOOKUP($A17,'313'!$AG$1:$HM$2,46,FALSE)</f>
        <v>0</v>
      </c>
      <c r="BA17" s="75">
        <f>VLOOKUP($A17,'313'!$AG$1:$HM$2,47,FALSE)</f>
        <v>0</v>
      </c>
      <c r="BB17" s="337"/>
      <c r="BC17" s="74">
        <f>VLOOKUP($A17,'313'!$AG$1:$HM$2,48,FALSE)</f>
        <v>0</v>
      </c>
      <c r="BD17" s="69">
        <f>VLOOKUP($A17,'313'!$AG$1:$HM$2,49,FALSE)</f>
        <v>0</v>
      </c>
      <c r="BE17" s="69">
        <f>VLOOKUP($A17,'313'!$AG$1:$HM$2,50,FALSE)</f>
        <v>0</v>
      </c>
      <c r="BF17" s="69">
        <f>VLOOKUP($A17,'313'!$AG$1:$HM$2,51,FALSE)</f>
        <v>0</v>
      </c>
      <c r="BG17" s="69">
        <f>VLOOKUP($A17,'313'!$AG$7:$HM$8,BG109,FALSE)</f>
        <v>0</v>
      </c>
      <c r="BH17" s="69">
        <f>VLOOKUP($A17,'313'!$AG$1:$HM$2,53,FALSE)</f>
        <v>0</v>
      </c>
      <c r="BI17" s="75">
        <f>VLOOKUP($A17,'313'!$AG$1:$HM$2,54,FALSE)</f>
        <v>0</v>
      </c>
      <c r="BJ17" s="337"/>
      <c r="BK17" s="74">
        <f>VLOOKUP($A17,'313'!$AG$1:$HM$2,55,FALSE)</f>
        <v>0</v>
      </c>
      <c r="BL17" s="69">
        <f>VLOOKUP($A17,'313'!$AG$1:$HM$2,56,FALSE)</f>
        <v>0</v>
      </c>
      <c r="BM17" s="69">
        <f>VLOOKUP($A17,'313'!$AG$1:$HM$2,57,FALSE)</f>
        <v>0</v>
      </c>
      <c r="BN17" s="69">
        <f>VLOOKUP($A17,'313'!$AG$1:$HM$2,58,FALSE)</f>
        <v>0</v>
      </c>
      <c r="BO17" s="69">
        <f>VLOOKUP($A17,'313'!$AG$7:$HM$8,BO109,FALSE)</f>
        <v>0</v>
      </c>
      <c r="BP17" s="69">
        <f>VLOOKUP($A17,'313'!$AG$1:$HM$2,60,FALSE)</f>
        <v>0</v>
      </c>
      <c r="BQ17" s="75">
        <f>VLOOKUP($A17,'313'!$AG$1:$HM$2,61,FALSE)</f>
        <v>0</v>
      </c>
      <c r="BR17" s="337"/>
      <c r="BS17" s="74">
        <f>VLOOKUP($A17,'313'!$AG$1:$HM$2,62,FALSE)</f>
        <v>0</v>
      </c>
      <c r="BT17" s="69">
        <f>VLOOKUP($A17,'313'!$AG$1:$HM$2,63,FALSE)</f>
        <v>0</v>
      </c>
      <c r="BU17" s="69">
        <f>VLOOKUP($A17,'313'!$AG$1:$HM$2,64,FALSE)</f>
        <v>0</v>
      </c>
      <c r="BV17" s="69">
        <f>VLOOKUP($A17,'313'!$AG$1:$HM$2,65,FALSE)</f>
        <v>0</v>
      </c>
      <c r="BW17" s="69">
        <f>VLOOKUP($A17,'313'!$AG$7:$HM$8,BW109,FALSE)</f>
        <v>0</v>
      </c>
      <c r="BX17" s="69">
        <f>VLOOKUP($A17,'313'!$AG$1:$HM$2,67,FALSE)</f>
        <v>0</v>
      </c>
      <c r="BY17" s="75">
        <f>VLOOKUP($A17,'313'!$AG$1:$HM$2,68,FALSE)</f>
        <v>0</v>
      </c>
      <c r="BZ17" s="337"/>
      <c r="CA17" s="74">
        <f>VLOOKUP($A17,'313'!$AG$1:$HM$2,69,FALSE)</f>
        <v>0</v>
      </c>
      <c r="CB17" s="69">
        <f>VLOOKUP($A17,'313'!$AG$1:$HM$2,70,FALSE)</f>
        <v>0</v>
      </c>
      <c r="CC17" s="69">
        <f>VLOOKUP($A17,'313'!$AG$1:$HM$2,71,FALSE)</f>
        <v>0</v>
      </c>
      <c r="CD17" s="69">
        <f>VLOOKUP($A17,'313'!$AG$1:$HM$2,72,FALSE)</f>
        <v>0</v>
      </c>
      <c r="CE17" s="69">
        <f>VLOOKUP($A17,'313'!$AG$7:$HM$8,CE109,FALSE)</f>
        <v>0</v>
      </c>
      <c r="CF17" s="69">
        <f>VLOOKUP($A17,'313'!$AG$1:$HM$2,74,FALSE)</f>
        <v>0</v>
      </c>
      <c r="CG17" s="75">
        <f>VLOOKUP($A17,'313'!$AG$1:$HM$2,75,FALSE)</f>
        <v>0</v>
      </c>
      <c r="CH17" s="337"/>
      <c r="CI17" s="74">
        <f>VLOOKUP($A17,'313'!$AG$1:$HM$2,76,FALSE)</f>
        <v>0</v>
      </c>
      <c r="CJ17" s="69">
        <f>VLOOKUP($A17,'313'!$AG$1:$HM$2,77,FALSE)</f>
        <v>0</v>
      </c>
      <c r="CK17" s="69">
        <f>VLOOKUP($A17,'313'!$AG$1:$HM$2,78,FALSE)</f>
        <v>0</v>
      </c>
      <c r="CL17" s="69">
        <f>VLOOKUP($A17,'313'!$AG$1:$HM$2,79,FALSE)</f>
        <v>0</v>
      </c>
      <c r="CM17" s="69">
        <f>VLOOKUP($A17,'313'!$AG$7:$HM$8,CM109,FALSE)</f>
        <v>0</v>
      </c>
      <c r="CN17" s="69">
        <f>VLOOKUP($A17,'313'!$AG$1:$HM$2,81,FALSE)</f>
        <v>0</v>
      </c>
      <c r="CO17" s="75">
        <f>VLOOKUP($A17,'313'!$AG$1:$HM$2,82,FALSE)</f>
        <v>0</v>
      </c>
      <c r="CP17" s="337"/>
      <c r="CQ17" s="74">
        <f>VLOOKUP($A17,'313'!$AG$1:$HM$2,83,FALSE)</f>
        <v>0</v>
      </c>
      <c r="CR17" s="69">
        <f>VLOOKUP($A17,'313'!$AG$1:$HM$2,84,FALSE)</f>
        <v>0</v>
      </c>
      <c r="CS17" s="69">
        <f>VLOOKUP($A17,'313'!$AG$1:$HM$2,85,FALSE)</f>
        <v>0</v>
      </c>
      <c r="CT17" s="69">
        <f>VLOOKUP($A17,'313'!$AG$1:$HM$2,86,FALSE)</f>
        <v>0</v>
      </c>
      <c r="CU17" s="69">
        <f>VLOOKUP($A17,'313'!$AG$7:$HM$8,CU109,FALSE)</f>
        <v>0</v>
      </c>
      <c r="CV17" s="69">
        <f>VLOOKUP($A17,'313'!$AG$1:$HM$2,88,FALSE)</f>
        <v>0</v>
      </c>
      <c r="CW17" s="75">
        <f>VLOOKUP($A17,'313'!$AG$1:$HM$2,89,FALSE)</f>
        <v>0</v>
      </c>
      <c r="CX17" s="337"/>
      <c r="CY17" s="74">
        <f>VLOOKUP($A17,'313'!$AG$1:$HM$2,90,FALSE)</f>
        <v>0</v>
      </c>
      <c r="CZ17" s="69">
        <f>VLOOKUP($A17,'313'!$AG$1:$HM$2,91,FALSE)</f>
        <v>0</v>
      </c>
      <c r="DA17" s="69">
        <f>VLOOKUP($A17,'313'!$AG$1:$HM$2,92,FALSE)</f>
        <v>0</v>
      </c>
      <c r="DB17" s="69">
        <f>VLOOKUP($A17,'313'!$AG$1:$HM$2,93,FALSE)</f>
        <v>0</v>
      </c>
      <c r="DC17" s="69">
        <f>VLOOKUP($A17,'313'!$AG$7:$HM$8,DC109,FALSE)</f>
        <v>0</v>
      </c>
      <c r="DD17" s="69">
        <f>VLOOKUP($A17,'313'!$AG$1:$HM$2,95,FALSE)</f>
        <v>0</v>
      </c>
      <c r="DE17" s="75">
        <f>VLOOKUP($A17,'313'!$AG$1:$HM$2,96,FALSE)</f>
        <v>0</v>
      </c>
      <c r="DF17" s="337"/>
      <c r="DG17" s="74">
        <f>VLOOKUP($A17,'313'!$AG$1:$HM$2,97,FALSE)</f>
        <v>0</v>
      </c>
      <c r="DH17" s="69">
        <f>VLOOKUP($A17,'313'!$AG$1:$HM$2,98,FALSE)</f>
        <v>0</v>
      </c>
      <c r="DI17" s="69">
        <f>VLOOKUP($A17,'313'!$AG$1:$HM$2,99,FALSE)</f>
        <v>0</v>
      </c>
      <c r="DJ17" s="69">
        <f>VLOOKUP($A17,'313'!$AG$1:$HM$2,100,FALSE)</f>
        <v>0</v>
      </c>
      <c r="DK17" s="69">
        <f>VLOOKUP($A17,'313'!$AG$7:$HM$8,DK109,FALSE)</f>
        <v>0</v>
      </c>
      <c r="DL17" s="69">
        <f>VLOOKUP($A17,'313'!$AG$1:$HM$2,102,FALSE)</f>
        <v>0</v>
      </c>
      <c r="DM17" s="75">
        <f>VLOOKUP($A17,'313'!$AG$1:$HM$2,103,FALSE)</f>
        <v>0</v>
      </c>
      <c r="DN17" s="337"/>
      <c r="DO17" s="74">
        <f>VLOOKUP($A17,'313'!$AG$1:$HM$2,104,FALSE)</f>
        <v>0</v>
      </c>
      <c r="DP17" s="69">
        <f>VLOOKUP($A17,'313'!$AG$1:$HM$2,105,FALSE)</f>
        <v>0</v>
      </c>
      <c r="DQ17" s="69">
        <f>VLOOKUP($A17,'313'!$AG$1:$HM$2,106,FALSE)</f>
        <v>0</v>
      </c>
      <c r="DR17" s="69">
        <f>VLOOKUP($A17,'313'!$AG$1:$HM$2,107,FALSE)</f>
        <v>0</v>
      </c>
      <c r="DS17" s="69">
        <f>VLOOKUP($A17,'313'!$AG$7:$HM$8,DS109,FALSE)</f>
        <v>0</v>
      </c>
      <c r="DT17" s="69">
        <f>VLOOKUP($A17,'313'!$AG$1:$HM$2,109,FALSE)</f>
        <v>0</v>
      </c>
      <c r="DU17" s="75">
        <f>VLOOKUP($A17,'313'!$AG$1:$HM$2,110,FALSE)</f>
        <v>0</v>
      </c>
      <c r="DV17" s="337"/>
      <c r="DW17" s="74">
        <f>VLOOKUP($A17,'313'!$AG$1:$HM$2,111,FALSE)</f>
        <v>0</v>
      </c>
      <c r="DX17" s="69">
        <f>VLOOKUP($A17,'313'!$AG$1:$HM$2,112,FALSE)</f>
        <v>0</v>
      </c>
      <c r="DY17" s="69">
        <f>VLOOKUP($A17,'313'!$AG$1:$HM$2,113,FALSE)</f>
        <v>0</v>
      </c>
      <c r="DZ17" s="69">
        <f>VLOOKUP($A17,'313'!$AG$1:$HM$2,114,FALSE)</f>
        <v>0</v>
      </c>
      <c r="EA17" s="69">
        <f>VLOOKUP($A17,'313'!$AG$7:$HM$8,EA109,FALSE)</f>
        <v>0</v>
      </c>
      <c r="EB17" s="69">
        <f>VLOOKUP($A17,'313'!$AG$1:$HM$2,116,FALSE)</f>
        <v>0</v>
      </c>
      <c r="EC17" s="75">
        <f>VLOOKUP($A17,'313'!$AG$1:$HM$2,117,FALSE)</f>
        <v>0</v>
      </c>
      <c r="ED17" s="337"/>
      <c r="EE17" s="74">
        <f>VLOOKUP($A17,'313'!$AG$1:$HM$2,118,FALSE)</f>
        <v>0</v>
      </c>
      <c r="EF17" s="69">
        <f>VLOOKUP($A17,'313'!$AG$1:$HM$2,119,FALSE)</f>
        <v>0</v>
      </c>
      <c r="EG17" s="69">
        <f>VLOOKUP($A17,'313'!$AG$1:$HM$2,120,FALSE)</f>
        <v>0</v>
      </c>
      <c r="EH17" s="69">
        <f>VLOOKUP($A17,'313'!$AG$1:$HM$2,121,FALSE)</f>
        <v>0</v>
      </c>
      <c r="EI17" s="69">
        <f>VLOOKUP($A17,'313'!$AG$7:$HM$8,EI109,FALSE)</f>
        <v>0</v>
      </c>
      <c r="EJ17" s="69">
        <f>VLOOKUP($A17,'313'!$AG$1:$HM$2,123,FALSE)</f>
        <v>0</v>
      </c>
      <c r="EK17" s="75">
        <f>VLOOKUP($A17,'313'!$AG$1:$HM$2,124,FALSE)</f>
        <v>0</v>
      </c>
      <c r="EL17" s="337"/>
      <c r="EM17" s="74">
        <f>VLOOKUP($A17,'313'!$AG$1:$HM$2,125,FALSE)</f>
        <v>0</v>
      </c>
      <c r="EN17" s="69">
        <f>VLOOKUP($A17,'313'!$AG$1:$HM$2,126,FALSE)</f>
        <v>0</v>
      </c>
      <c r="EO17" s="69">
        <f>VLOOKUP($A17,'313'!$AG$1:$HM$2,127,FALSE)</f>
        <v>0</v>
      </c>
      <c r="EP17" s="69">
        <f>VLOOKUP($A17,'313'!$AG$1:$HM$2,128,FALSE)</f>
        <v>0</v>
      </c>
      <c r="EQ17" s="69">
        <f>VLOOKUP($A17,'313'!$AG$7:$HM$8,EQ109,FALSE)</f>
        <v>0</v>
      </c>
      <c r="ER17" s="69">
        <f>VLOOKUP($A17,'313'!$AG$1:$HM$2,130,FALSE)</f>
        <v>0</v>
      </c>
      <c r="ES17" s="75">
        <f>VLOOKUP($A17,'313'!$AG$1:$HM$2,131,FALSE)</f>
        <v>0</v>
      </c>
      <c r="ET17" s="337"/>
      <c r="EU17" s="74">
        <f>VLOOKUP($A17,'313'!$AG$1:$HM$2,132,FALSE)</f>
        <v>0</v>
      </c>
      <c r="EV17" s="69">
        <f>VLOOKUP($A17,'313'!$AG$1:$HM$2,133,FALSE)</f>
        <v>0</v>
      </c>
      <c r="EW17" s="69">
        <f>VLOOKUP($A17,'313'!$AG$1:$HM$2,134,FALSE)</f>
        <v>0</v>
      </c>
      <c r="EX17" s="69">
        <f>VLOOKUP($A17,'313'!$AG$1:$HM$2,135,FALSE)</f>
        <v>0</v>
      </c>
      <c r="EY17" s="69">
        <f>VLOOKUP($A17,'313'!$AG$7:$HM$8,EY109,FALSE)</f>
        <v>0</v>
      </c>
      <c r="EZ17" s="69">
        <f>VLOOKUP($A17,'313'!$AG$1:$HM$2,137,FALSE)</f>
        <v>0</v>
      </c>
      <c r="FA17" s="75">
        <f>VLOOKUP($A17,'313'!$AG$1:$HM$2,138,FALSE)</f>
        <v>0</v>
      </c>
      <c r="FB17" s="337"/>
      <c r="FC17" s="74">
        <f>VLOOKUP($A17,'313'!$AG$1:$HM$2,139,FALSE)</f>
        <v>0</v>
      </c>
      <c r="FD17" s="69">
        <f>VLOOKUP($A17,'313'!$AG$1:$HM$2,140,FALSE)</f>
        <v>0</v>
      </c>
      <c r="FE17" s="69">
        <f>VLOOKUP($A17,'313'!$AG$1:$HM$2,141,FALSE)</f>
        <v>0</v>
      </c>
      <c r="FF17" s="69">
        <f>VLOOKUP($A17,'313'!$AG$1:$HM$2,142,FALSE)</f>
        <v>0</v>
      </c>
      <c r="FG17" s="69">
        <f>VLOOKUP($A17,'313'!$AG$7:$HM$8,FG109,FALSE)</f>
        <v>0</v>
      </c>
      <c r="FH17" s="69">
        <f>VLOOKUP($A17,'313'!$AG$1:$HM$2,144,FALSE)</f>
        <v>0</v>
      </c>
      <c r="FI17" s="75">
        <f>VLOOKUP($A17,'313'!$AG$1:$HM$2,145,FALSE)</f>
        <v>0</v>
      </c>
      <c r="FJ17" s="337"/>
      <c r="FK17" s="74">
        <f>VLOOKUP($A17,'313'!$AG$1:$HM$2,146,FALSE)</f>
        <v>0</v>
      </c>
      <c r="FL17" s="69">
        <f>VLOOKUP($A17,'313'!$AG$1:$HM$2,147,FALSE)</f>
        <v>0</v>
      </c>
      <c r="FM17" s="69">
        <f>VLOOKUP($A17,'313'!$AG$1:$HM$2,148,FALSE)</f>
        <v>0</v>
      </c>
      <c r="FN17" s="69">
        <f>VLOOKUP($A17,'313'!$AG$1:$HM$2,149,FALSE)</f>
        <v>0</v>
      </c>
      <c r="FO17" s="69">
        <f>VLOOKUP($A17,'313'!$AG$7:$HM$8,FO109,FALSE)</f>
        <v>0</v>
      </c>
      <c r="FP17" s="69">
        <f>VLOOKUP($A17,'313'!$AG$1:$HM$2,151,FALSE)</f>
        <v>0</v>
      </c>
      <c r="FQ17" s="75">
        <f>VLOOKUP($A17,'313'!$AG$1:$HM$2,152,FALSE)</f>
        <v>0</v>
      </c>
      <c r="FR17" s="337"/>
      <c r="FS17" s="74">
        <f>VLOOKUP($A17,'313'!$AG$1:$HM$2,153,FALSE)</f>
        <v>0</v>
      </c>
      <c r="FT17" s="69">
        <f>VLOOKUP($A17,'313'!$AG$1:$HM$2,154,FALSE)</f>
        <v>0</v>
      </c>
      <c r="FU17" s="69">
        <f>VLOOKUP($A17,'313'!$AG$1:$HM$2,155,FALSE)</f>
        <v>0</v>
      </c>
      <c r="FV17" s="69">
        <f>VLOOKUP($A17,'313'!$AG$1:$HM$2,156,FALSE)</f>
        <v>0</v>
      </c>
      <c r="FW17" s="69">
        <f>VLOOKUP($A17,'313'!$AG$7:$HM$8,FW109,FALSE)</f>
        <v>0</v>
      </c>
      <c r="FX17" s="69">
        <f>VLOOKUP($A17,'313'!$AG$1:$HM$2,158,FALSE)</f>
        <v>0</v>
      </c>
      <c r="FY17" s="75">
        <f>VLOOKUP($A17,'313'!$AG$1:$HM$2,159,FALSE)</f>
        <v>0</v>
      </c>
      <c r="FZ17" s="337"/>
      <c r="GA17" s="74">
        <f>VLOOKUP($A17,'313'!$AG$1:$HM$2,160,FALSE)</f>
        <v>0</v>
      </c>
      <c r="GB17" s="69">
        <f>VLOOKUP($A17,'313'!$AG$1:$HM$2,161,FALSE)</f>
        <v>0</v>
      </c>
      <c r="GC17" s="69">
        <f>VLOOKUP($A17,'313'!$AG$1:$HM$2,162,FALSE)</f>
        <v>0</v>
      </c>
      <c r="GD17" s="69">
        <f>VLOOKUP($A17,'313'!$AG$1:$HM$2,163,FALSE)</f>
        <v>0</v>
      </c>
      <c r="GE17" s="69">
        <f>VLOOKUP($A17,'313'!$AG$7:$HM$8,GE109,FALSE)</f>
        <v>0</v>
      </c>
      <c r="GF17" s="69">
        <f>VLOOKUP($A17,'313'!$AG$1:$HM$2,165,FALSE)</f>
        <v>0</v>
      </c>
      <c r="GG17" s="75">
        <f>VLOOKUP($A17,'313'!$AG$1:$HM$2,166,FALSE)</f>
        <v>0</v>
      </c>
      <c r="GH17" s="337"/>
      <c r="GI17" s="74">
        <f>VLOOKUP($A17,'313'!$AG$1:$HM$2,167,FALSE)</f>
        <v>0</v>
      </c>
      <c r="GJ17" s="69">
        <f>VLOOKUP($A17,'313'!$AG$1:$HM$2,168,FALSE)</f>
        <v>0</v>
      </c>
      <c r="GK17" s="69">
        <f>VLOOKUP($A17,'313'!$AG$1:$HM$2,169,FALSE)</f>
        <v>0</v>
      </c>
      <c r="GL17" s="69">
        <f>VLOOKUP($A17,'313'!$AG$1:$HM$2,170,FALSE)</f>
        <v>0</v>
      </c>
      <c r="GM17" s="69">
        <f>VLOOKUP($A17,'313'!$AG$7:$HM$8,GM109,FALSE)</f>
        <v>0</v>
      </c>
      <c r="GN17" s="69">
        <f>VLOOKUP($A17,'313'!$AG$1:$HM$2,172,FALSE)</f>
        <v>0</v>
      </c>
      <c r="GO17" s="75">
        <f>VLOOKUP($A17,'313'!$AG$1:$HM$2,173,FALSE)</f>
        <v>0</v>
      </c>
      <c r="GP17" s="337"/>
      <c r="GQ17" s="74">
        <f>VLOOKUP($A17,'313'!$AG$1:$HM$2,174,FALSE)</f>
        <v>0</v>
      </c>
      <c r="GR17" s="69">
        <f>VLOOKUP($A17,'313'!$AG$1:$HM$2,175,FALSE)</f>
        <v>0</v>
      </c>
      <c r="GS17" s="69">
        <f>VLOOKUP($A17,'313'!$AG$1:$HM$2,176,FALSE)</f>
        <v>0</v>
      </c>
      <c r="GT17" s="69">
        <f>VLOOKUP($A17,'313'!$AG$1:$HM$2,177,FALSE)</f>
        <v>0</v>
      </c>
      <c r="GU17" s="69">
        <f>VLOOKUP($A17,'313'!$AG$7:$HM$8,GU109,FALSE)</f>
        <v>0</v>
      </c>
      <c r="GV17" s="69">
        <f>VLOOKUP($A17,'313'!$AG$1:$HM$2,179,FALSE)</f>
        <v>0</v>
      </c>
      <c r="GW17" s="75">
        <f>VLOOKUP($A17,'313'!$AG$1:$HM$2,180,FALSE)</f>
        <v>0</v>
      </c>
      <c r="GX17" s="337"/>
      <c r="GY17" s="74">
        <f>VLOOKUP($A17,'313'!$AG$1:$HM$2,181,FALSE)</f>
        <v>0</v>
      </c>
      <c r="GZ17" s="69">
        <f>VLOOKUP($A17,'313'!$AG$1:$HM$2,182,FALSE)</f>
        <v>0</v>
      </c>
      <c r="HA17" s="69">
        <f>VLOOKUP($A17,'313'!$AG$1:$HM$2,183,FALSE)</f>
        <v>0</v>
      </c>
      <c r="HB17" s="69">
        <f>VLOOKUP($A17,'313'!$AG$1:$HM$2,184,FALSE)</f>
        <v>0</v>
      </c>
      <c r="HC17" s="69">
        <f>VLOOKUP($A17,'313'!$AG$7:$HM$8,HC109,FALSE)</f>
        <v>0</v>
      </c>
      <c r="HD17" s="69">
        <f>VLOOKUP($A17,'313'!$AG$1:$HM$2,186,FALSE)</f>
        <v>0</v>
      </c>
      <c r="HE17" s="124">
        <f>VLOOKUP($A17,'313'!$AG$1:$HM$2,187,FALSE)</f>
        <v>0</v>
      </c>
      <c r="HF17" s="24"/>
      <c r="HG17" s="24"/>
    </row>
    <row r="18" spans="1:215" x14ac:dyDescent="0.25">
      <c r="A18" s="290">
        <f t="shared" si="0"/>
        <v>214</v>
      </c>
      <c r="B18" s="291">
        <f>VLOOKUP($A18,'314'!$AJ$1:$HP$2,2,FALSE)</f>
        <v>0</v>
      </c>
      <c r="C18" s="290">
        <f>VLOOKUP($A18,'314'!$AJ$1:$HP$2,3,FALSE)</f>
        <v>0</v>
      </c>
      <c r="D18" s="290">
        <f>VLOOKUP($A18,'314'!$AJ$1:$HP$2,4,FALSE)</f>
        <v>0</v>
      </c>
      <c r="E18" s="292">
        <f>VLOOKUP($A18,'314'!$AJ$1:$HP$2,5,FALSE)</f>
        <v>0</v>
      </c>
      <c r="F18" s="337"/>
      <c r="G18" s="73">
        <f>VLOOKUP($A18,'314'!$AJ$1:$HP$2,6,FALSE)</f>
        <v>0</v>
      </c>
      <c r="H18" s="24">
        <f>VLOOKUP($A18,'314'!$AJ$1:$HP$2,7,FALSE)</f>
        <v>0</v>
      </c>
      <c r="I18" s="24">
        <f>VLOOKUP($A18,'314'!$AJ$1:$HP$2,8,FALSE)</f>
        <v>0</v>
      </c>
      <c r="J18" s="24">
        <f>VLOOKUP($A18,'314'!$AJ$1:$HP$2,9,FALSE)</f>
        <v>0</v>
      </c>
      <c r="K18" s="69">
        <f>VLOOKUP($A18,'314'!$AJ$7:$HP$8,K109,FALSE)</f>
        <v>0</v>
      </c>
      <c r="L18" s="24">
        <f>VLOOKUP($A18,'314'!$AJ$1:$HP$2,11,FALSE)</f>
        <v>0</v>
      </c>
      <c r="M18" s="137">
        <f>VLOOKUP($A18,'314'!$AJ$1:$HP$2,12,FALSE)</f>
        <v>0</v>
      </c>
      <c r="N18" s="337"/>
      <c r="O18" s="74">
        <f>VLOOKUP($A18,'314'!$AJ$1:$HP$2,13,FALSE)</f>
        <v>0</v>
      </c>
      <c r="P18" s="69">
        <f>VLOOKUP($A18,'314'!$AJ$1:$HP$2,14,FALSE)</f>
        <v>0</v>
      </c>
      <c r="Q18" s="69">
        <f>VLOOKUP($A18,'314'!$AJ$1:$HP$2,15,FALSE)</f>
        <v>0</v>
      </c>
      <c r="R18" s="69">
        <f>VLOOKUP($A18,'314'!$AJ$1:$HP$2,16,FALSE)</f>
        <v>0</v>
      </c>
      <c r="S18" s="69">
        <f>VLOOKUP($A18,'314'!$AJ$7:$HP$8,S109,FALSE)</f>
        <v>0</v>
      </c>
      <c r="T18" s="69">
        <f>VLOOKUP($A18,'314'!$AJ$1:$HP$2,18,FALSE)</f>
        <v>0</v>
      </c>
      <c r="U18" s="75">
        <f>VLOOKUP($A18,'314'!$AJ$1:$HP$2,19,FALSE)</f>
        <v>0</v>
      </c>
      <c r="V18" s="337"/>
      <c r="W18" s="74">
        <f>VLOOKUP($A18,'314'!$AJ$1:$HP$2,20,FALSE)</f>
        <v>0</v>
      </c>
      <c r="X18" s="69">
        <f>VLOOKUP($A18,'314'!$AJ$1:$HP$2,21,FALSE)</f>
        <v>0</v>
      </c>
      <c r="Y18" s="69">
        <f>VLOOKUP($A18,'314'!$AJ$1:$HP$2,22,FALSE)</f>
        <v>0</v>
      </c>
      <c r="Z18" s="69">
        <f>VLOOKUP($A18,'314'!$AJ$1:$HP$2,23,FALSE)</f>
        <v>0</v>
      </c>
      <c r="AA18" s="69">
        <f>VLOOKUP($A18,'314'!$AJ$7:$HP$8,AA109,FALSE)</f>
        <v>0</v>
      </c>
      <c r="AB18" s="69">
        <f>VLOOKUP($A18,'314'!$AJ$1:$HP$2,25,FALSE)</f>
        <v>0</v>
      </c>
      <c r="AC18" s="75">
        <f>VLOOKUP($A18,'314'!$AJ$1:$HP$2,26,FALSE)</f>
        <v>0</v>
      </c>
      <c r="AD18" s="337"/>
      <c r="AE18" s="74">
        <f>VLOOKUP($A18,'314'!$AJ$1:$HP$2,27,FALSE)</f>
        <v>0</v>
      </c>
      <c r="AF18" s="69">
        <f>VLOOKUP($A18,'314'!$AJ$1:$HP$2,28,FALSE)</f>
        <v>0</v>
      </c>
      <c r="AG18" s="69">
        <f>VLOOKUP($A18,'314'!$AJ$1:$HP$2,29,FALSE)</f>
        <v>0</v>
      </c>
      <c r="AH18" s="69">
        <f>VLOOKUP($A18,'314'!$AJ$1:$HP$2,30,FALSE)</f>
        <v>0</v>
      </c>
      <c r="AI18" s="69">
        <f>VLOOKUP($A18,'314'!$AJ$7:$HP$8,AI109,FALSE)</f>
        <v>0</v>
      </c>
      <c r="AJ18" s="69">
        <f>VLOOKUP($A18,'314'!$AJ$1:$HP$2,32,FALSE)</f>
        <v>0</v>
      </c>
      <c r="AK18" s="75">
        <f>VLOOKUP($A18,'314'!$AJ$1:$HP$2,33,FALSE)</f>
        <v>0</v>
      </c>
      <c r="AL18" s="337"/>
      <c r="AM18" s="74">
        <f>VLOOKUP($A18,'314'!$AJ$1:$HP$2,34,FALSE)</f>
        <v>0</v>
      </c>
      <c r="AN18" s="69">
        <f>VLOOKUP($A18,'314'!$AJ$1:$HP$2,35,FALSE)</f>
        <v>0</v>
      </c>
      <c r="AO18" s="69">
        <f>VLOOKUP($A18,'314'!$AJ$1:$HP$2,36,FALSE)</f>
        <v>0</v>
      </c>
      <c r="AP18" s="69">
        <f>VLOOKUP($A18,'314'!$AJ$1:$HP$2,37,FALSE)</f>
        <v>0</v>
      </c>
      <c r="AQ18" s="69">
        <f>VLOOKUP($A18,'314'!$AJ$7:$HP$8,AQ109,FALSE)</f>
        <v>0</v>
      </c>
      <c r="AR18" s="69">
        <f>VLOOKUP($A18,'314'!$AJ$1:$HP$2,39,FALSE)</f>
        <v>0</v>
      </c>
      <c r="AS18" s="75">
        <f>VLOOKUP($A18,'314'!$AJ$1:$HP$2,40,FALSE)</f>
        <v>0</v>
      </c>
      <c r="AT18" s="337"/>
      <c r="AU18" s="74">
        <f>VLOOKUP($A18,'314'!$AJ$1:$HP$2,41,FALSE)</f>
        <v>0</v>
      </c>
      <c r="AV18" s="69">
        <f>VLOOKUP($A18,'314'!$AJ$1:$HP$2,42,FALSE)</f>
        <v>0</v>
      </c>
      <c r="AW18" s="69">
        <f>VLOOKUP($A18,'314'!$AJ$1:$HP$2,43,FALSE)</f>
        <v>0</v>
      </c>
      <c r="AX18" s="69">
        <f>VLOOKUP($A18,'314'!$AJ$1:$HP$2,44,FALSE)</f>
        <v>0</v>
      </c>
      <c r="AY18" s="69">
        <f>VLOOKUP($A18,'314'!$AJ$7:$HP$8,AY109,FALSE)</f>
        <v>0</v>
      </c>
      <c r="AZ18" s="69">
        <f>VLOOKUP($A18,'314'!$AJ$1:$HP$2,46,FALSE)</f>
        <v>0</v>
      </c>
      <c r="BA18" s="75">
        <f>VLOOKUP($A18,'314'!$AJ$1:$HP$2,47,FALSE)</f>
        <v>0</v>
      </c>
      <c r="BB18" s="337"/>
      <c r="BC18" s="74">
        <f>VLOOKUP($A18,'314'!$AJ$1:$HP$2,48,FALSE)</f>
        <v>0</v>
      </c>
      <c r="BD18" s="69">
        <f>VLOOKUP($A18,'314'!$AJ$1:$HP$2,49,FALSE)</f>
        <v>0</v>
      </c>
      <c r="BE18" s="69">
        <f>VLOOKUP($A18,'314'!$AJ$1:$HP$2,50,FALSE)</f>
        <v>0</v>
      </c>
      <c r="BF18" s="69">
        <f>VLOOKUP($A18,'314'!$AJ$1:$HP$2,51,FALSE)</f>
        <v>0</v>
      </c>
      <c r="BG18" s="69">
        <f>VLOOKUP($A18,'314'!$AJ$7:$HP$8,BG109,FALSE)</f>
        <v>0</v>
      </c>
      <c r="BH18" s="69">
        <f>VLOOKUP($A18,'314'!$AJ$1:$HP$2,53,FALSE)</f>
        <v>0</v>
      </c>
      <c r="BI18" s="75">
        <f>VLOOKUP($A18,'314'!$AJ$1:$HP$2,54,FALSE)</f>
        <v>0</v>
      </c>
      <c r="BJ18" s="337"/>
      <c r="BK18" s="74">
        <f>VLOOKUP($A18,'314'!$AJ$1:$HP$2,55,FALSE)</f>
        <v>0</v>
      </c>
      <c r="BL18" s="69">
        <f>VLOOKUP($A18,'314'!$AJ$1:$HP$2,56,FALSE)</f>
        <v>0</v>
      </c>
      <c r="BM18" s="69">
        <f>VLOOKUP($A18,'314'!$AJ$1:$HP$2,57,FALSE)</f>
        <v>0</v>
      </c>
      <c r="BN18" s="69">
        <f>VLOOKUP($A18,'314'!$AJ$1:$HP$2,58,FALSE)</f>
        <v>0</v>
      </c>
      <c r="BO18" s="69">
        <f>VLOOKUP($A18,'314'!$AJ$7:$HP$8,BO109,FALSE)</f>
        <v>0</v>
      </c>
      <c r="BP18" s="69">
        <f>VLOOKUP($A18,'314'!$AJ$1:$HP$2,60,FALSE)</f>
        <v>0</v>
      </c>
      <c r="BQ18" s="75">
        <f>VLOOKUP($A18,'314'!$AJ$1:$HP$2,61,FALSE)</f>
        <v>0</v>
      </c>
      <c r="BR18" s="337"/>
      <c r="BS18" s="74">
        <f>VLOOKUP($A18,'314'!$AJ$1:$HP$2,62,FALSE)</f>
        <v>0</v>
      </c>
      <c r="BT18" s="69">
        <f>VLOOKUP($A18,'314'!$AJ$1:$HP$2,63,FALSE)</f>
        <v>0</v>
      </c>
      <c r="BU18" s="69">
        <f>VLOOKUP($A18,'314'!$AJ$1:$HP$2,64,FALSE)</f>
        <v>0</v>
      </c>
      <c r="BV18" s="69">
        <f>VLOOKUP($A18,'314'!$AJ$1:$HP$2,65,FALSE)</f>
        <v>0</v>
      </c>
      <c r="BW18" s="69">
        <f>VLOOKUP($A18,'314'!$AJ$7:$HP$8,BW109,FALSE)</f>
        <v>0</v>
      </c>
      <c r="BX18" s="69">
        <f>VLOOKUP($A18,'314'!$AJ$1:$HP$2,67,FALSE)</f>
        <v>0</v>
      </c>
      <c r="BY18" s="75">
        <f>VLOOKUP($A18,'314'!$AJ$1:$HP$2,68,FALSE)</f>
        <v>0</v>
      </c>
      <c r="BZ18" s="337"/>
      <c r="CA18" s="74">
        <f>VLOOKUP($A18,'314'!$AJ$1:$HP$2,69,FALSE)</f>
        <v>0</v>
      </c>
      <c r="CB18" s="69">
        <f>VLOOKUP($A18,'314'!$AJ$1:$HP$2,70,FALSE)</f>
        <v>0</v>
      </c>
      <c r="CC18" s="69">
        <f>VLOOKUP($A18,'314'!$AJ$1:$HP$2,71,FALSE)</f>
        <v>0</v>
      </c>
      <c r="CD18" s="69">
        <f>VLOOKUP($A18,'314'!$AJ$1:$HP$2,72,FALSE)</f>
        <v>0</v>
      </c>
      <c r="CE18" s="69">
        <f>VLOOKUP($A18,'314'!$AJ$7:$HP$8,CE109,FALSE)</f>
        <v>0</v>
      </c>
      <c r="CF18" s="69">
        <f>VLOOKUP($A18,'314'!$AJ$1:$HP$2,74,FALSE)</f>
        <v>0</v>
      </c>
      <c r="CG18" s="75">
        <f>VLOOKUP($A18,'314'!$AJ$1:$HP$2,75,FALSE)</f>
        <v>0</v>
      </c>
      <c r="CH18" s="337"/>
      <c r="CI18" s="74">
        <f>VLOOKUP($A18,'314'!$AJ$1:$HP$2,76,FALSE)</f>
        <v>0</v>
      </c>
      <c r="CJ18" s="69">
        <f>VLOOKUP($A18,'314'!$AJ$1:$HP$2,77,FALSE)</f>
        <v>0</v>
      </c>
      <c r="CK18" s="69">
        <f>VLOOKUP($A18,'314'!$AJ$1:$HP$2,78,FALSE)</f>
        <v>0</v>
      </c>
      <c r="CL18" s="69">
        <f>VLOOKUP($A18,'314'!$AJ$1:$HP$2,79,FALSE)</f>
        <v>0</v>
      </c>
      <c r="CM18" s="69">
        <f>VLOOKUP($A18,'314'!$AJ$7:$HP$8,CM109,FALSE)</f>
        <v>0</v>
      </c>
      <c r="CN18" s="69">
        <f>VLOOKUP($A18,'314'!$AJ$1:$HP$2,81,FALSE)</f>
        <v>0</v>
      </c>
      <c r="CO18" s="75">
        <f>VLOOKUP($A18,'314'!$AJ$1:$HP$2,82,FALSE)</f>
        <v>0</v>
      </c>
      <c r="CP18" s="337"/>
      <c r="CQ18" s="74">
        <f>VLOOKUP($A18,'314'!$AJ$1:$HP$2,83,FALSE)</f>
        <v>0</v>
      </c>
      <c r="CR18" s="69">
        <f>VLOOKUP($A18,'314'!$AJ$1:$HP$2,84,FALSE)</f>
        <v>0</v>
      </c>
      <c r="CS18" s="69">
        <f>VLOOKUP($A18,'314'!$AJ$1:$HP$2,85,FALSE)</f>
        <v>0</v>
      </c>
      <c r="CT18" s="69">
        <f>VLOOKUP($A18,'314'!$AJ$1:$HP$2,86,FALSE)</f>
        <v>0</v>
      </c>
      <c r="CU18" s="69">
        <f>VLOOKUP($A18,'314'!$AJ$7:$HP$8,CU109,FALSE)</f>
        <v>0</v>
      </c>
      <c r="CV18" s="69">
        <f>VLOOKUP($A18,'314'!$AJ$1:$HP$2,88,FALSE)</f>
        <v>0</v>
      </c>
      <c r="CW18" s="75">
        <f>VLOOKUP($A18,'314'!$AJ$1:$HP$2,89,FALSE)</f>
        <v>0</v>
      </c>
      <c r="CX18" s="337"/>
      <c r="CY18" s="74">
        <f>VLOOKUP($A18,'314'!$AJ$1:$HP$2,90,FALSE)</f>
        <v>0</v>
      </c>
      <c r="CZ18" s="69">
        <f>VLOOKUP($A18,'314'!$AJ$1:$HP$2,91,FALSE)</f>
        <v>0</v>
      </c>
      <c r="DA18" s="69">
        <f>VLOOKUP($A18,'314'!$AJ$1:$HP$2,92,FALSE)</f>
        <v>0</v>
      </c>
      <c r="DB18" s="69">
        <f>VLOOKUP($A18,'314'!$AJ$1:$HP$2,93,FALSE)</f>
        <v>0</v>
      </c>
      <c r="DC18" s="69">
        <f>VLOOKUP($A18,'314'!$AJ$7:$HP$8,DC109,FALSE)</f>
        <v>0</v>
      </c>
      <c r="DD18" s="69">
        <f>VLOOKUP($A18,'314'!$AJ$1:$HP$2,95,FALSE)</f>
        <v>0</v>
      </c>
      <c r="DE18" s="75">
        <f>VLOOKUP($A18,'314'!$AJ$1:$HP$2,96,FALSE)</f>
        <v>0</v>
      </c>
      <c r="DF18" s="337"/>
      <c r="DG18" s="74">
        <f>VLOOKUP($A18,'314'!$AJ$1:$HP$2,97,FALSE)</f>
        <v>0</v>
      </c>
      <c r="DH18" s="69">
        <f>VLOOKUP($A18,'314'!$AJ$1:$HP$2,98,FALSE)</f>
        <v>0</v>
      </c>
      <c r="DI18" s="69">
        <f>VLOOKUP($A18,'314'!$AJ$1:$HP$2,99,FALSE)</f>
        <v>0</v>
      </c>
      <c r="DJ18" s="69">
        <f>VLOOKUP($A18,'314'!$AJ$1:$HP$2,100,FALSE)</f>
        <v>0</v>
      </c>
      <c r="DK18" s="69">
        <f>VLOOKUP($A18,'314'!$AJ$7:$HP$8,DK109,FALSE)</f>
        <v>0</v>
      </c>
      <c r="DL18" s="69">
        <f>VLOOKUP($A18,'314'!$AJ$1:$HP$2,102,FALSE)</f>
        <v>0</v>
      </c>
      <c r="DM18" s="75">
        <f>VLOOKUP($A18,'314'!$AJ$1:$HP$2,103,FALSE)</f>
        <v>0</v>
      </c>
      <c r="DN18" s="337"/>
      <c r="DO18" s="74">
        <f>VLOOKUP($A18,'314'!$AJ$1:$HP$2,104,FALSE)</f>
        <v>0</v>
      </c>
      <c r="DP18" s="69">
        <f>VLOOKUP($A18,'314'!$AJ$1:$HP$2,105,FALSE)</f>
        <v>0</v>
      </c>
      <c r="DQ18" s="69">
        <f>VLOOKUP($A18,'314'!$AJ$1:$HP$2,106,FALSE)</f>
        <v>0</v>
      </c>
      <c r="DR18" s="69">
        <f>VLOOKUP($A18,'314'!$AJ$1:$HP$2,107,FALSE)</f>
        <v>0</v>
      </c>
      <c r="DS18" s="69">
        <f>VLOOKUP($A18,'314'!$AJ$7:$HP$8,DS109,FALSE)</f>
        <v>0</v>
      </c>
      <c r="DT18" s="69">
        <f>VLOOKUP($A18,'314'!$AJ$1:$HP$2,109,FALSE)</f>
        <v>0</v>
      </c>
      <c r="DU18" s="75">
        <f>VLOOKUP($A18,'314'!$AJ$1:$HP$2,110,FALSE)</f>
        <v>0</v>
      </c>
      <c r="DV18" s="337"/>
      <c r="DW18" s="74">
        <f>VLOOKUP($A18,'314'!$AJ$1:$HP$2,111,FALSE)</f>
        <v>0</v>
      </c>
      <c r="DX18" s="69">
        <f>VLOOKUP($A18,'314'!$AJ$1:$HP$2,112,FALSE)</f>
        <v>0</v>
      </c>
      <c r="DY18" s="69">
        <f>VLOOKUP($A18,'314'!$AJ$1:$HP$2,113,FALSE)</f>
        <v>0</v>
      </c>
      <c r="DZ18" s="69">
        <f>VLOOKUP($A18,'314'!$AJ$1:$HP$2,114,FALSE)</f>
        <v>0</v>
      </c>
      <c r="EA18" s="69">
        <f>VLOOKUP($A18,'314'!$AJ$7:$HP$8,EA109,FALSE)</f>
        <v>0</v>
      </c>
      <c r="EB18" s="69">
        <f>VLOOKUP($A18,'314'!$AJ$1:$HP$2,116,FALSE)</f>
        <v>0</v>
      </c>
      <c r="EC18" s="75">
        <f>VLOOKUP($A18,'314'!$AJ$1:$HP$2,117,FALSE)</f>
        <v>0</v>
      </c>
      <c r="ED18" s="337"/>
      <c r="EE18" s="74">
        <f>VLOOKUP($A18,'314'!$AJ$1:$HP$2,118,FALSE)</f>
        <v>0</v>
      </c>
      <c r="EF18" s="69">
        <f>VLOOKUP($A18,'314'!$AJ$1:$HP$2,119,FALSE)</f>
        <v>0</v>
      </c>
      <c r="EG18" s="69">
        <f>VLOOKUP($A18,'314'!$AJ$1:$HP$2,120,FALSE)</f>
        <v>0</v>
      </c>
      <c r="EH18" s="69">
        <f>VLOOKUP($A18,'314'!$AJ$1:$HP$2,121,FALSE)</f>
        <v>0</v>
      </c>
      <c r="EI18" s="69">
        <f>VLOOKUP($A18,'314'!$AJ$7:$HP$8,EI109,FALSE)</f>
        <v>0</v>
      </c>
      <c r="EJ18" s="69">
        <f>VLOOKUP($A18,'314'!$AJ$1:$HP$2,123,FALSE)</f>
        <v>0</v>
      </c>
      <c r="EK18" s="75">
        <f>VLOOKUP($A18,'314'!$AJ$1:$HP$2,124,FALSE)</f>
        <v>0</v>
      </c>
      <c r="EL18" s="337"/>
      <c r="EM18" s="74">
        <f>VLOOKUP($A18,'314'!$AJ$1:$HP$2,125,FALSE)</f>
        <v>0</v>
      </c>
      <c r="EN18" s="69">
        <f>VLOOKUP($A18,'314'!$AJ$1:$HP$2,126,FALSE)</f>
        <v>0</v>
      </c>
      <c r="EO18" s="69">
        <f>VLOOKUP($A18,'314'!$AJ$1:$HP$2,127,FALSE)</f>
        <v>0</v>
      </c>
      <c r="EP18" s="69">
        <f>VLOOKUP($A18,'314'!$AJ$1:$HP$2,128,FALSE)</f>
        <v>0</v>
      </c>
      <c r="EQ18" s="69">
        <f>VLOOKUP($A18,'314'!$AJ$7:$HP$8,EQ109,FALSE)</f>
        <v>0</v>
      </c>
      <c r="ER18" s="69">
        <f>VLOOKUP($A18,'314'!$AJ$1:$HP$2,130,FALSE)</f>
        <v>0</v>
      </c>
      <c r="ES18" s="75">
        <f>VLOOKUP($A18,'314'!$AJ$1:$HP$2,131,FALSE)</f>
        <v>0</v>
      </c>
      <c r="ET18" s="337"/>
      <c r="EU18" s="74">
        <f>VLOOKUP($A18,'314'!$AJ$1:$HP$2,132,FALSE)</f>
        <v>0</v>
      </c>
      <c r="EV18" s="69">
        <f>VLOOKUP($A18,'314'!$AJ$1:$HP$2,133,FALSE)</f>
        <v>0</v>
      </c>
      <c r="EW18" s="69">
        <f>VLOOKUP($A18,'314'!$AJ$1:$HP$2,134,FALSE)</f>
        <v>0</v>
      </c>
      <c r="EX18" s="69">
        <f>VLOOKUP($A18,'314'!$AJ$1:$HP$2,135,FALSE)</f>
        <v>0</v>
      </c>
      <c r="EY18" s="69">
        <f>VLOOKUP($A18,'314'!$AJ$7:$HP$8,EY109,FALSE)</f>
        <v>0</v>
      </c>
      <c r="EZ18" s="69">
        <f>VLOOKUP($A18,'314'!$AJ$1:$HP$2,137,FALSE)</f>
        <v>0</v>
      </c>
      <c r="FA18" s="75">
        <f>VLOOKUP($A18,'314'!$AJ$1:$HP$2,138,FALSE)</f>
        <v>0</v>
      </c>
      <c r="FB18" s="337"/>
      <c r="FC18" s="74">
        <f>VLOOKUP($A18,'314'!$AJ$1:$HP$2,139,FALSE)</f>
        <v>0</v>
      </c>
      <c r="FD18" s="69">
        <f>VLOOKUP($A18,'314'!$AJ$1:$HP$2,140,FALSE)</f>
        <v>0</v>
      </c>
      <c r="FE18" s="69">
        <f>VLOOKUP($A18,'314'!$AJ$1:$HP$2,141,FALSE)</f>
        <v>0</v>
      </c>
      <c r="FF18" s="69">
        <f>VLOOKUP($A18,'314'!$AJ$1:$HP$2,142,FALSE)</f>
        <v>0</v>
      </c>
      <c r="FG18" s="69">
        <f>VLOOKUP($A18,'314'!$AJ$7:$HP$8,FG109,FALSE)</f>
        <v>0</v>
      </c>
      <c r="FH18" s="69">
        <f>VLOOKUP($A18,'314'!$AJ$1:$HP$2,144,FALSE)</f>
        <v>0</v>
      </c>
      <c r="FI18" s="75">
        <f>VLOOKUP($A18,'314'!$AJ$1:$HP$2,145,FALSE)</f>
        <v>0</v>
      </c>
      <c r="FJ18" s="337"/>
      <c r="FK18" s="74">
        <f>VLOOKUP($A18,'314'!$AJ$1:$HP$2,146,FALSE)</f>
        <v>0</v>
      </c>
      <c r="FL18" s="69">
        <f>VLOOKUP($A18,'314'!$AJ$1:$HP$2,147,FALSE)</f>
        <v>0</v>
      </c>
      <c r="FM18" s="69">
        <f>VLOOKUP($A18,'314'!$AJ$1:$HP$2,148,FALSE)</f>
        <v>0</v>
      </c>
      <c r="FN18" s="69">
        <f>VLOOKUP($A18,'314'!$AJ$1:$HP$2,149,FALSE)</f>
        <v>0</v>
      </c>
      <c r="FO18" s="69">
        <f>VLOOKUP($A18,'314'!$AJ$7:$HP$8,FO109,FALSE)</f>
        <v>0</v>
      </c>
      <c r="FP18" s="69">
        <f>VLOOKUP($A18,'314'!$AJ$1:$HP$2,151,FALSE)</f>
        <v>0</v>
      </c>
      <c r="FQ18" s="75">
        <f>VLOOKUP($A18,'314'!$AJ$1:$HP$2,152,FALSE)</f>
        <v>0</v>
      </c>
      <c r="FR18" s="337"/>
      <c r="FS18" s="74">
        <f>VLOOKUP($A18,'314'!$AJ$1:$HP$2,153,FALSE)</f>
        <v>0</v>
      </c>
      <c r="FT18" s="69">
        <f>VLOOKUP($A18,'314'!$AJ$1:$HP$2,154,FALSE)</f>
        <v>0</v>
      </c>
      <c r="FU18" s="69">
        <f>VLOOKUP($A18,'314'!$AJ$1:$HP$2,155,FALSE)</f>
        <v>0</v>
      </c>
      <c r="FV18" s="69">
        <f>VLOOKUP($A18,'314'!$AJ$1:$HP$2,156,FALSE)</f>
        <v>0</v>
      </c>
      <c r="FW18" s="69">
        <f>VLOOKUP($A18,'314'!$AJ$7:$HP$8,FW109,FALSE)</f>
        <v>0</v>
      </c>
      <c r="FX18" s="69">
        <f>VLOOKUP($A18,'314'!$AJ$1:$HP$2,158,FALSE)</f>
        <v>0</v>
      </c>
      <c r="FY18" s="75">
        <f>VLOOKUP($A18,'314'!$AJ$1:$HP$2,159,FALSE)</f>
        <v>0</v>
      </c>
      <c r="FZ18" s="337"/>
      <c r="GA18" s="74">
        <f>VLOOKUP($A18,'314'!$AJ$1:$HP$2,160,FALSE)</f>
        <v>0</v>
      </c>
      <c r="GB18" s="69">
        <f>VLOOKUP($A18,'314'!$AJ$1:$HP$2,161,FALSE)</f>
        <v>0</v>
      </c>
      <c r="GC18" s="69">
        <f>VLOOKUP($A18,'314'!$AJ$1:$HP$2,162,FALSE)</f>
        <v>0</v>
      </c>
      <c r="GD18" s="69">
        <f>VLOOKUP($A18,'314'!$AJ$1:$HP$2,163,FALSE)</f>
        <v>0</v>
      </c>
      <c r="GE18" s="69">
        <f>VLOOKUP($A18,'314'!$AJ$7:$HP$8,GE109,FALSE)</f>
        <v>0</v>
      </c>
      <c r="GF18" s="69">
        <f>VLOOKUP($A18,'314'!$AJ$1:$HP$2,165,FALSE)</f>
        <v>0</v>
      </c>
      <c r="GG18" s="75">
        <f>VLOOKUP($A18,'314'!$AJ$1:$HP$2,166,FALSE)</f>
        <v>0</v>
      </c>
      <c r="GH18" s="337"/>
      <c r="GI18" s="74">
        <f>VLOOKUP($A18,'314'!$AJ$1:$HP$2,167,FALSE)</f>
        <v>0</v>
      </c>
      <c r="GJ18" s="69">
        <f>VLOOKUP($A18,'314'!$AJ$1:$HP$2,168,FALSE)</f>
        <v>0</v>
      </c>
      <c r="GK18" s="69">
        <f>VLOOKUP($A18,'314'!$AJ$1:$HP$2,169,FALSE)</f>
        <v>0</v>
      </c>
      <c r="GL18" s="69">
        <f>VLOOKUP($A18,'314'!$AJ$1:$HP$2,170,FALSE)</f>
        <v>0</v>
      </c>
      <c r="GM18" s="69">
        <f>VLOOKUP($A18,'314'!$AJ$7:$HP$8,GM109,FALSE)</f>
        <v>0</v>
      </c>
      <c r="GN18" s="69">
        <f>VLOOKUP($A18,'314'!$AJ$1:$HP$2,172,FALSE)</f>
        <v>0</v>
      </c>
      <c r="GO18" s="75">
        <f>VLOOKUP($A18,'314'!$AJ$1:$HP$2,173,FALSE)</f>
        <v>0</v>
      </c>
      <c r="GP18" s="337"/>
      <c r="GQ18" s="74">
        <f>VLOOKUP($A18,'314'!$AJ$1:$HP$2,174,FALSE)</f>
        <v>0</v>
      </c>
      <c r="GR18" s="69">
        <f>VLOOKUP($A18,'314'!$AJ$1:$HP$2,175,FALSE)</f>
        <v>0</v>
      </c>
      <c r="GS18" s="69">
        <f>VLOOKUP($A18,'314'!$AJ$1:$HP$2,176,FALSE)</f>
        <v>0</v>
      </c>
      <c r="GT18" s="69">
        <f>VLOOKUP($A18,'314'!$AJ$1:$HP$2,177,FALSE)</f>
        <v>0</v>
      </c>
      <c r="GU18" s="69">
        <f>VLOOKUP($A18,'314'!$AJ$7:$HP$8,GU109,FALSE)</f>
        <v>0</v>
      </c>
      <c r="GV18" s="69">
        <f>VLOOKUP($A18,'314'!$AJ$1:$HP$2,179,FALSE)</f>
        <v>0</v>
      </c>
      <c r="GW18" s="75">
        <f>VLOOKUP($A18,'314'!$AJ$1:$HP$2,180,FALSE)</f>
        <v>0</v>
      </c>
      <c r="GX18" s="337"/>
      <c r="GY18" s="74">
        <f>VLOOKUP($A18,'314'!$AJ$1:$HP$2,181,FALSE)</f>
        <v>0</v>
      </c>
      <c r="GZ18" s="69">
        <f>VLOOKUP($A18,'314'!$AJ$1:$HP$2,182,FALSE)</f>
        <v>0</v>
      </c>
      <c r="HA18" s="69">
        <f>VLOOKUP($A18,'314'!$AJ$1:$HP$2,183,FALSE)</f>
        <v>0</v>
      </c>
      <c r="HB18" s="69">
        <f>VLOOKUP($A18,'314'!$AJ$1:$HP$2,184,FALSE)</f>
        <v>0</v>
      </c>
      <c r="HC18" s="69">
        <f>VLOOKUP($A18,'314'!$AJ$7:$HP$8,HC109,FALSE)</f>
        <v>0</v>
      </c>
      <c r="HD18" s="69">
        <f>VLOOKUP($A18,'314'!$AJ$1:$HP$2,186,FALSE)</f>
        <v>0</v>
      </c>
      <c r="HE18" s="124">
        <f>VLOOKUP($A18,'314'!$AJ$1:$HP$2,187,FALSE)</f>
        <v>0</v>
      </c>
      <c r="HF18" s="24"/>
      <c r="HG18" s="24"/>
    </row>
    <row r="19" spans="1:215" x14ac:dyDescent="0.25">
      <c r="A19" s="290">
        <f t="shared" si="0"/>
        <v>215</v>
      </c>
      <c r="B19" s="291">
        <f>VLOOKUP($A19,'315'!$AP$1:$HV$2,2,FALSE)</f>
        <v>0</v>
      </c>
      <c r="C19" s="290">
        <f>VLOOKUP($A19,'315'!$AP$1:$HV$2,3,FALSE)</f>
        <v>0</v>
      </c>
      <c r="D19" s="290">
        <f>VLOOKUP($A19,'315'!$AP$1:$HV$2,4,FALSE)</f>
        <v>0</v>
      </c>
      <c r="E19" s="292">
        <f>VLOOKUP($A19,'315'!$AP$1:$HV$2,5,FALSE)</f>
        <v>0</v>
      </c>
      <c r="F19" s="337"/>
      <c r="G19" s="73">
        <f>VLOOKUP($A19,'315'!$AP$1:$HV$2,6,FALSE)</f>
        <v>0</v>
      </c>
      <c r="H19" s="24">
        <f>VLOOKUP($A19,'315'!$AP$1:$HV$2,7,FALSE)</f>
        <v>0</v>
      </c>
      <c r="I19" s="24">
        <f>VLOOKUP($A19,'315'!$AP$1:$HV$2,8,FALSE)</f>
        <v>0</v>
      </c>
      <c r="J19" s="24">
        <f>VLOOKUP($A19,'315'!$AP$1:$HV$2,9,FALSE)</f>
        <v>0</v>
      </c>
      <c r="K19" s="69">
        <f>VLOOKUP($A19,'315'!$AP$7:$HV$8,K109,FALSE)</f>
        <v>0</v>
      </c>
      <c r="L19" s="24">
        <f>VLOOKUP($A19,'315'!$AP$1:$HV$2,11,FALSE)</f>
        <v>0</v>
      </c>
      <c r="M19" s="137">
        <f>VLOOKUP($A19,'315'!$AP$1:$HV$2,12,FALSE)</f>
        <v>0</v>
      </c>
      <c r="N19" s="337"/>
      <c r="O19" s="74">
        <f>VLOOKUP($A19,'315'!$AP$1:$HV$2,13,FALSE)</f>
        <v>0</v>
      </c>
      <c r="P19" s="69">
        <f>VLOOKUP($A19,'315'!$AP$1:$HV$2,14,FALSE)</f>
        <v>0</v>
      </c>
      <c r="Q19" s="69">
        <f>VLOOKUP($A19,'315'!$AP$1:$HV$2,15,FALSE)</f>
        <v>0</v>
      </c>
      <c r="R19" s="69">
        <f>VLOOKUP($A19,'315'!$AP$1:$HV$2,16,FALSE)</f>
        <v>0</v>
      </c>
      <c r="S19" s="69">
        <f>VLOOKUP($A19,'315'!$AP$7:$HV$8,S109,FALSE)</f>
        <v>0</v>
      </c>
      <c r="T19" s="69">
        <f>VLOOKUP($A19,'315'!$AP$1:$HV$2,18,FALSE)</f>
        <v>0</v>
      </c>
      <c r="U19" s="75">
        <f>VLOOKUP($A19,'315'!$AP$1:$HV$2,19,FALSE)</f>
        <v>0</v>
      </c>
      <c r="V19" s="337"/>
      <c r="W19" s="74">
        <f>VLOOKUP($A19,'315'!$AP$1:$HV$2,20,FALSE)</f>
        <v>0</v>
      </c>
      <c r="X19" s="69">
        <f>VLOOKUP($A19,'315'!$AP$1:$HV$2,21,FALSE)</f>
        <v>0</v>
      </c>
      <c r="Y19" s="69">
        <f>VLOOKUP($A19,'315'!$AP$1:$HV$2,22,FALSE)</f>
        <v>0</v>
      </c>
      <c r="Z19" s="69">
        <f>VLOOKUP($A19,'315'!$AP$1:$HV$2,23,FALSE)</f>
        <v>0</v>
      </c>
      <c r="AA19" s="69">
        <f>VLOOKUP($A19,'315'!$AP$7:$HV$8,AA109,FALSE)</f>
        <v>0</v>
      </c>
      <c r="AB19" s="69">
        <f>VLOOKUP($A19,'315'!$AP$1:$HV$2,25,FALSE)</f>
        <v>0</v>
      </c>
      <c r="AC19" s="75">
        <f>VLOOKUP($A19,'315'!$AP$1:$HV$2,26,FALSE)</f>
        <v>0</v>
      </c>
      <c r="AD19" s="337"/>
      <c r="AE19" s="74">
        <f>VLOOKUP($A19,'315'!$AP$1:$HV$2,27,FALSE)</f>
        <v>0</v>
      </c>
      <c r="AF19" s="69">
        <f>VLOOKUP($A19,'315'!$AP$1:$HV$2,28,FALSE)</f>
        <v>0</v>
      </c>
      <c r="AG19" s="69">
        <f>VLOOKUP($A19,'315'!$AP$1:$HV$2,29,FALSE)</f>
        <v>0</v>
      </c>
      <c r="AH19" s="69">
        <f>VLOOKUP($A19,'315'!$AP$1:$HV$2,30,FALSE)</f>
        <v>0</v>
      </c>
      <c r="AI19" s="69">
        <f>VLOOKUP($A19,'315'!$AP$7:$HV$8,AI109,FALSE)</f>
        <v>0</v>
      </c>
      <c r="AJ19" s="69">
        <f>VLOOKUP($A19,'315'!$AP$1:$HV$2,32,FALSE)</f>
        <v>0</v>
      </c>
      <c r="AK19" s="75">
        <f>VLOOKUP($A19,'315'!$AP$1:$HV$2,33,FALSE)</f>
        <v>0</v>
      </c>
      <c r="AL19" s="337"/>
      <c r="AM19" s="74">
        <f>VLOOKUP($A19,'315'!$AP$1:$HV$2,34,FALSE)</f>
        <v>0</v>
      </c>
      <c r="AN19" s="69">
        <f>VLOOKUP($A19,'315'!$AP$1:$HV$2,35,FALSE)</f>
        <v>0</v>
      </c>
      <c r="AO19" s="69">
        <f>VLOOKUP($A19,'315'!$AP$1:$HV$2,36,FALSE)</f>
        <v>0</v>
      </c>
      <c r="AP19" s="69">
        <f>VLOOKUP($A19,'315'!$AP$1:$HV$2,37,FALSE)</f>
        <v>0</v>
      </c>
      <c r="AQ19" s="69">
        <f>VLOOKUP($A19,'315'!$AP$7:$HV$8,AQ109,FALSE)</f>
        <v>0</v>
      </c>
      <c r="AR19" s="69">
        <f>VLOOKUP($A19,'315'!$AP$1:$HV$2,39,FALSE)</f>
        <v>0</v>
      </c>
      <c r="AS19" s="75">
        <f>VLOOKUP($A19,'315'!$AP$1:$HV$2,40,FALSE)</f>
        <v>0</v>
      </c>
      <c r="AT19" s="337"/>
      <c r="AU19" s="74">
        <f>VLOOKUP($A19,'315'!$AP$1:$HV$2,41,FALSE)</f>
        <v>0</v>
      </c>
      <c r="AV19" s="69">
        <f>VLOOKUP($A19,'315'!$AP$1:$HV$2,42,FALSE)</f>
        <v>0</v>
      </c>
      <c r="AW19" s="69">
        <f>VLOOKUP($A19,'315'!$AP$1:$HV$2,43,FALSE)</f>
        <v>0</v>
      </c>
      <c r="AX19" s="69">
        <f>VLOOKUP($A19,'315'!$AP$1:$HV$2,44,FALSE)</f>
        <v>0</v>
      </c>
      <c r="AY19" s="69">
        <f>VLOOKUP($A19,'315'!$AP$7:$HV$8,AY109,FALSE)</f>
        <v>0</v>
      </c>
      <c r="AZ19" s="69">
        <f>VLOOKUP($A19,'315'!$AP$1:$HV$2,46,FALSE)</f>
        <v>0</v>
      </c>
      <c r="BA19" s="75">
        <f>VLOOKUP($A19,'315'!$AP$1:$HV$2,47,FALSE)</f>
        <v>0</v>
      </c>
      <c r="BB19" s="337"/>
      <c r="BC19" s="74">
        <f>VLOOKUP($A19,'315'!$AP$1:$HV$2,48,FALSE)</f>
        <v>0</v>
      </c>
      <c r="BD19" s="69">
        <f>VLOOKUP($A19,'315'!$AP$1:$HV$2,49,FALSE)</f>
        <v>0</v>
      </c>
      <c r="BE19" s="69">
        <f>VLOOKUP($A19,'315'!$AP$1:$HV$2,50,FALSE)</f>
        <v>0</v>
      </c>
      <c r="BF19" s="69">
        <f>VLOOKUP($A19,'315'!$AP$1:$HV$2,51,FALSE)</f>
        <v>0</v>
      </c>
      <c r="BG19" s="69">
        <f>VLOOKUP($A19,'315'!$AP$7:$HV$8,BG109,FALSE)</f>
        <v>0</v>
      </c>
      <c r="BH19" s="69">
        <f>VLOOKUP($A19,'315'!$AP$1:$HV$2,53,FALSE)</f>
        <v>0</v>
      </c>
      <c r="BI19" s="75">
        <f>VLOOKUP($A19,'315'!$AP$1:$HV$2,54,FALSE)</f>
        <v>0</v>
      </c>
      <c r="BJ19" s="337"/>
      <c r="BK19" s="74">
        <f>VLOOKUP($A19,'315'!$AP$1:$HV$2,55,FALSE)</f>
        <v>0</v>
      </c>
      <c r="BL19" s="69">
        <f>VLOOKUP($A19,'315'!$AP$1:$HV$2,56,FALSE)</f>
        <v>0</v>
      </c>
      <c r="BM19" s="69">
        <f>VLOOKUP($A19,'315'!$AP$1:$HV$2,57,FALSE)</f>
        <v>0</v>
      </c>
      <c r="BN19" s="69">
        <f>VLOOKUP($A19,'315'!$AP$1:$HV$2,58,FALSE)</f>
        <v>0</v>
      </c>
      <c r="BO19" s="69">
        <f>VLOOKUP($A19,'315'!$AP$7:$HV$8,BO109,FALSE)</f>
        <v>0</v>
      </c>
      <c r="BP19" s="69">
        <f>VLOOKUP($A19,'315'!$AP$1:$HV$2,60,FALSE)</f>
        <v>0</v>
      </c>
      <c r="BQ19" s="75">
        <f>VLOOKUP($A19,'315'!$AP$1:$HV$2,61,FALSE)</f>
        <v>0</v>
      </c>
      <c r="BR19" s="337"/>
      <c r="BS19" s="74">
        <f>VLOOKUP($A19,'315'!$AP$1:$HV$2,62,FALSE)</f>
        <v>0</v>
      </c>
      <c r="BT19" s="69">
        <f>VLOOKUP($A19,'315'!$AP$1:$HV$2,63,FALSE)</f>
        <v>0</v>
      </c>
      <c r="BU19" s="69">
        <f>VLOOKUP($A19,'315'!$AP$1:$HV$2,64,FALSE)</f>
        <v>0</v>
      </c>
      <c r="BV19" s="69">
        <f>VLOOKUP($A19,'315'!$AP$1:$HV$2,65,FALSE)</f>
        <v>0</v>
      </c>
      <c r="BW19" s="69">
        <f>VLOOKUP($A19,'315'!$AP$7:$HV$8,BW109,FALSE)</f>
        <v>0</v>
      </c>
      <c r="BX19" s="69">
        <f>VLOOKUP($A19,'315'!$AP$1:$HV$2,67,FALSE)</f>
        <v>0</v>
      </c>
      <c r="BY19" s="75">
        <f>VLOOKUP($A19,'315'!$AP$1:$HV$2,68,FALSE)</f>
        <v>0</v>
      </c>
      <c r="BZ19" s="337"/>
      <c r="CA19" s="74">
        <f>VLOOKUP($A19,'315'!$AP$1:$HV$2,69,FALSE)</f>
        <v>0</v>
      </c>
      <c r="CB19" s="69">
        <f>VLOOKUP($A19,'315'!$AP$1:$HV$2,70,FALSE)</f>
        <v>0</v>
      </c>
      <c r="CC19" s="69">
        <f>VLOOKUP($A19,'315'!$AP$1:$HV$2,71,FALSE)</f>
        <v>0</v>
      </c>
      <c r="CD19" s="69">
        <f>VLOOKUP($A19,'315'!$AP$1:$HV$2,72,FALSE)</f>
        <v>0</v>
      </c>
      <c r="CE19" s="69">
        <f>VLOOKUP($A19,'315'!$AP$7:$HV$8,CE109,FALSE)</f>
        <v>0</v>
      </c>
      <c r="CF19" s="69">
        <f>VLOOKUP($A19,'315'!$AP$1:$HV$2,74,FALSE)</f>
        <v>0</v>
      </c>
      <c r="CG19" s="75">
        <f>VLOOKUP($A19,'315'!$AP$1:$HV$2,75,FALSE)</f>
        <v>0</v>
      </c>
      <c r="CH19" s="337"/>
      <c r="CI19" s="74">
        <f>VLOOKUP($A19,'315'!$AP$1:$HV$2,76,FALSE)</f>
        <v>0</v>
      </c>
      <c r="CJ19" s="69">
        <f>VLOOKUP($A19,'315'!$AP$1:$HV$2,77,FALSE)</f>
        <v>0</v>
      </c>
      <c r="CK19" s="69">
        <f>VLOOKUP($A19,'315'!$AP$1:$HV$2,78,FALSE)</f>
        <v>0</v>
      </c>
      <c r="CL19" s="69">
        <f>VLOOKUP($A19,'315'!$AP$1:$HV$2,79,FALSE)</f>
        <v>0</v>
      </c>
      <c r="CM19" s="69">
        <f>VLOOKUP($A19,'315'!$AP$7:$HV$8,CM109,FALSE)</f>
        <v>0</v>
      </c>
      <c r="CN19" s="69">
        <f>VLOOKUP($A19,'315'!$AP$1:$HV$2,81,FALSE)</f>
        <v>0</v>
      </c>
      <c r="CO19" s="75">
        <f>VLOOKUP($A19,'315'!$AP$1:$HV$2,82,FALSE)</f>
        <v>0</v>
      </c>
      <c r="CP19" s="337"/>
      <c r="CQ19" s="74">
        <f>VLOOKUP($A19,'315'!$AP$1:$HV$2,83,FALSE)</f>
        <v>0</v>
      </c>
      <c r="CR19" s="69">
        <f>VLOOKUP($A19,'315'!$AP$1:$HV$2,84,FALSE)</f>
        <v>0</v>
      </c>
      <c r="CS19" s="69">
        <f>VLOOKUP($A19,'315'!$AP$1:$HV$2,85,FALSE)</f>
        <v>0</v>
      </c>
      <c r="CT19" s="69">
        <f>VLOOKUP($A19,'315'!$AP$1:$HV$2,86,FALSE)</f>
        <v>0</v>
      </c>
      <c r="CU19" s="69">
        <f>VLOOKUP($A19,'315'!$AP$7:$HV$8,CU109,FALSE)</f>
        <v>0</v>
      </c>
      <c r="CV19" s="69">
        <f>VLOOKUP($A19,'315'!$AP$1:$HV$2,88,FALSE)</f>
        <v>0</v>
      </c>
      <c r="CW19" s="75">
        <f>VLOOKUP($A19,'315'!$AP$1:$HV$2,89,FALSE)</f>
        <v>0</v>
      </c>
      <c r="CX19" s="337"/>
      <c r="CY19" s="74">
        <f>VLOOKUP($A19,'315'!$AP$1:$HV$2,90,FALSE)</f>
        <v>0</v>
      </c>
      <c r="CZ19" s="69">
        <f>VLOOKUP($A19,'315'!$AP$1:$HV$2,91,FALSE)</f>
        <v>0</v>
      </c>
      <c r="DA19" s="69">
        <f>VLOOKUP($A19,'315'!$AP$1:$HV$2,92,FALSE)</f>
        <v>0</v>
      </c>
      <c r="DB19" s="69">
        <f>VLOOKUP($A19,'315'!$AP$1:$HV$2,93,FALSE)</f>
        <v>0</v>
      </c>
      <c r="DC19" s="69">
        <f>VLOOKUP($A19,'315'!$AP$7:$HV$8,DC109,FALSE)</f>
        <v>0</v>
      </c>
      <c r="DD19" s="69">
        <f>VLOOKUP($A19,'315'!$AP$1:$HV$2,95,FALSE)</f>
        <v>0</v>
      </c>
      <c r="DE19" s="75">
        <f>VLOOKUP($A19,'315'!$AP$1:$HV$2,96,FALSE)</f>
        <v>0</v>
      </c>
      <c r="DF19" s="337"/>
      <c r="DG19" s="74">
        <f>VLOOKUP($A19,'315'!$AP$1:$HV$2,97,FALSE)</f>
        <v>0</v>
      </c>
      <c r="DH19" s="69">
        <f>VLOOKUP($A19,'315'!$AP$1:$HV$2,98,FALSE)</f>
        <v>0</v>
      </c>
      <c r="DI19" s="69">
        <f>VLOOKUP($A19,'315'!$AP$1:$HV$2,99,FALSE)</f>
        <v>0</v>
      </c>
      <c r="DJ19" s="69">
        <f>VLOOKUP($A19,'315'!$AP$1:$HV$2,100,FALSE)</f>
        <v>0</v>
      </c>
      <c r="DK19" s="69">
        <f>VLOOKUP($A19,'315'!$AP$7:$HV$8,DK109,FALSE)</f>
        <v>0</v>
      </c>
      <c r="DL19" s="69">
        <f>VLOOKUP($A19,'315'!$AP$1:$HV$2,102,FALSE)</f>
        <v>0</v>
      </c>
      <c r="DM19" s="75">
        <f>VLOOKUP($A19,'315'!$AP$1:$HV$2,103,FALSE)</f>
        <v>0</v>
      </c>
      <c r="DN19" s="337"/>
      <c r="DO19" s="74">
        <f>VLOOKUP($A19,'315'!$AP$1:$HV$2,104,FALSE)</f>
        <v>0</v>
      </c>
      <c r="DP19" s="69">
        <f>VLOOKUP($A19,'315'!$AP$1:$HV$2,105,FALSE)</f>
        <v>0</v>
      </c>
      <c r="DQ19" s="69">
        <f>VLOOKUP($A19,'315'!$AP$1:$HV$2,106,FALSE)</f>
        <v>0</v>
      </c>
      <c r="DR19" s="69">
        <f>VLOOKUP($A19,'315'!$AP$1:$HV$2,107,FALSE)</f>
        <v>0</v>
      </c>
      <c r="DS19" s="69">
        <f>VLOOKUP($A19,'315'!$AP$7:$HV$8,DS109,FALSE)</f>
        <v>0</v>
      </c>
      <c r="DT19" s="69">
        <f>VLOOKUP($A19,'315'!$AP$1:$HV$2,109,FALSE)</f>
        <v>0</v>
      </c>
      <c r="DU19" s="75">
        <f>VLOOKUP($A19,'315'!$AP$1:$HV$2,110,FALSE)</f>
        <v>0</v>
      </c>
      <c r="DV19" s="337"/>
      <c r="DW19" s="74">
        <f>VLOOKUP($A19,'315'!$AP$1:$HV$2,111,FALSE)</f>
        <v>0</v>
      </c>
      <c r="DX19" s="69">
        <f>VLOOKUP($A19,'315'!$AP$1:$HV$2,112,FALSE)</f>
        <v>0</v>
      </c>
      <c r="DY19" s="69">
        <f>VLOOKUP($A19,'315'!$AP$1:$HV$2,113,FALSE)</f>
        <v>0</v>
      </c>
      <c r="DZ19" s="69">
        <f>VLOOKUP($A19,'315'!$AP$1:$HV$2,114,FALSE)</f>
        <v>0</v>
      </c>
      <c r="EA19" s="69">
        <f>VLOOKUP($A19,'315'!$AP$7:$HV$8,EA109,FALSE)</f>
        <v>0</v>
      </c>
      <c r="EB19" s="69">
        <f>VLOOKUP($A19,'315'!$AP$1:$HV$2,116,FALSE)</f>
        <v>0</v>
      </c>
      <c r="EC19" s="75">
        <f>VLOOKUP($A19,'315'!$AP$1:$HV$2,117,FALSE)</f>
        <v>0</v>
      </c>
      <c r="ED19" s="337"/>
      <c r="EE19" s="74">
        <f>VLOOKUP($A19,'315'!$AP$1:$HV$2,118,FALSE)</f>
        <v>0</v>
      </c>
      <c r="EF19" s="69">
        <f>VLOOKUP($A19,'315'!$AP$1:$HV$2,119,FALSE)</f>
        <v>0</v>
      </c>
      <c r="EG19" s="69">
        <f>VLOOKUP($A19,'315'!$AP$1:$HV$2,120,FALSE)</f>
        <v>0</v>
      </c>
      <c r="EH19" s="69">
        <f>VLOOKUP($A19,'315'!$AP$1:$HV$2,121,FALSE)</f>
        <v>0</v>
      </c>
      <c r="EI19" s="69">
        <f>VLOOKUP($A19,'315'!$AP$7:$HV$8,EI109,FALSE)</f>
        <v>0</v>
      </c>
      <c r="EJ19" s="69">
        <f>VLOOKUP($A19,'315'!$AP$1:$HV$2,123,FALSE)</f>
        <v>0</v>
      </c>
      <c r="EK19" s="75">
        <f>VLOOKUP($A19,'315'!$AP$1:$HV$2,124,FALSE)</f>
        <v>0</v>
      </c>
      <c r="EL19" s="337"/>
      <c r="EM19" s="74">
        <f>VLOOKUP($A19,'315'!$AP$1:$HV$2,125,FALSE)</f>
        <v>0</v>
      </c>
      <c r="EN19" s="69">
        <f>VLOOKUP($A19,'315'!$AP$1:$HV$2,126,FALSE)</f>
        <v>0</v>
      </c>
      <c r="EO19" s="69">
        <f>VLOOKUP($A19,'315'!$AP$1:$HV$2,127,FALSE)</f>
        <v>0</v>
      </c>
      <c r="EP19" s="69">
        <f>VLOOKUP($A19,'315'!$AP$1:$HV$2,128,FALSE)</f>
        <v>0</v>
      </c>
      <c r="EQ19" s="69">
        <f>VLOOKUP($A19,'315'!$AP$7:$HV$8,EQ109,FALSE)</f>
        <v>0</v>
      </c>
      <c r="ER19" s="69">
        <f>VLOOKUP($A19,'315'!$AP$1:$HV$2,130,FALSE)</f>
        <v>0</v>
      </c>
      <c r="ES19" s="75">
        <f>VLOOKUP($A19,'315'!$AP$1:$HV$2,131,FALSE)</f>
        <v>0</v>
      </c>
      <c r="ET19" s="337"/>
      <c r="EU19" s="74">
        <f>VLOOKUP($A19,'315'!$AP$1:$HV$2,132,FALSE)</f>
        <v>0</v>
      </c>
      <c r="EV19" s="69">
        <f>VLOOKUP($A19,'315'!$AP$1:$HV$2,133,FALSE)</f>
        <v>0</v>
      </c>
      <c r="EW19" s="69">
        <f>VLOOKUP($A19,'315'!$AP$1:$HV$2,134,FALSE)</f>
        <v>0</v>
      </c>
      <c r="EX19" s="69">
        <f>VLOOKUP($A19,'315'!$AP$1:$HV$2,135,FALSE)</f>
        <v>0</v>
      </c>
      <c r="EY19" s="69">
        <f>VLOOKUP($A19,'315'!$AP$7:$HV$8,EY109,FALSE)</f>
        <v>0</v>
      </c>
      <c r="EZ19" s="69">
        <f>VLOOKUP($A19,'315'!$AP$1:$HV$2,137,FALSE)</f>
        <v>0</v>
      </c>
      <c r="FA19" s="75">
        <f>VLOOKUP($A19,'315'!$AP$1:$HV$2,138,FALSE)</f>
        <v>0</v>
      </c>
      <c r="FB19" s="337"/>
      <c r="FC19" s="74">
        <f>VLOOKUP($A19,'315'!$AP$1:$HV$2,139,FALSE)</f>
        <v>0</v>
      </c>
      <c r="FD19" s="69">
        <f>VLOOKUP($A19,'315'!$AP$1:$HV$2,140,FALSE)</f>
        <v>0</v>
      </c>
      <c r="FE19" s="69">
        <f>VLOOKUP($A19,'315'!$AP$1:$HV$2,141,FALSE)</f>
        <v>0</v>
      </c>
      <c r="FF19" s="69">
        <f>VLOOKUP($A19,'315'!$AP$1:$HV$2,142,FALSE)</f>
        <v>0</v>
      </c>
      <c r="FG19" s="69">
        <f>VLOOKUP($A19,'315'!$AP$7:$HV$8,FG109,FALSE)</f>
        <v>0</v>
      </c>
      <c r="FH19" s="69">
        <f>VLOOKUP($A19,'315'!$AP$1:$HV$2,144,FALSE)</f>
        <v>0</v>
      </c>
      <c r="FI19" s="75">
        <f>VLOOKUP($A19,'315'!$AP$1:$HV$2,145,FALSE)</f>
        <v>0</v>
      </c>
      <c r="FJ19" s="337"/>
      <c r="FK19" s="74">
        <f>VLOOKUP($A19,'315'!$AP$1:$HV$2,146,FALSE)</f>
        <v>0</v>
      </c>
      <c r="FL19" s="69">
        <f>VLOOKUP($A19,'315'!$AP$1:$HV$2,147,FALSE)</f>
        <v>0</v>
      </c>
      <c r="FM19" s="69">
        <f>VLOOKUP($A19,'315'!$AP$1:$HV$2,148,FALSE)</f>
        <v>0</v>
      </c>
      <c r="FN19" s="69">
        <f>VLOOKUP($A19,'315'!$AP$1:$HV$2,149,FALSE)</f>
        <v>0</v>
      </c>
      <c r="FO19" s="69">
        <f>VLOOKUP($A19,'315'!$AP$7:$HV$8,FO109,FALSE)</f>
        <v>0</v>
      </c>
      <c r="FP19" s="69">
        <f>VLOOKUP($A19,'315'!$AP$1:$HV$2,151,FALSE)</f>
        <v>0</v>
      </c>
      <c r="FQ19" s="75">
        <f>VLOOKUP($A19,'315'!$AP$1:$HV$2,152,FALSE)</f>
        <v>0</v>
      </c>
      <c r="FR19" s="337"/>
      <c r="FS19" s="74">
        <f>VLOOKUP($A19,'315'!$AP$1:$HV$2,153,FALSE)</f>
        <v>0</v>
      </c>
      <c r="FT19" s="69">
        <f>VLOOKUP($A19,'315'!$AP$1:$HV$2,154,FALSE)</f>
        <v>0</v>
      </c>
      <c r="FU19" s="69">
        <f>VLOOKUP($A19,'315'!$AP$1:$HV$2,155,FALSE)</f>
        <v>0</v>
      </c>
      <c r="FV19" s="69">
        <f>VLOOKUP($A19,'315'!$AP$1:$HV$2,156,FALSE)</f>
        <v>0</v>
      </c>
      <c r="FW19" s="69">
        <f>VLOOKUP($A19,'315'!$AP$7:$HV$8,FW109,FALSE)</f>
        <v>0</v>
      </c>
      <c r="FX19" s="69">
        <f>VLOOKUP($A19,'315'!$AP$1:$HV$2,158,FALSE)</f>
        <v>0</v>
      </c>
      <c r="FY19" s="75">
        <f>VLOOKUP($A19,'315'!$AP$1:$HV$2,159,FALSE)</f>
        <v>0</v>
      </c>
      <c r="FZ19" s="337"/>
      <c r="GA19" s="74">
        <f>VLOOKUP($A19,'315'!$AP$1:$HV$2,160,FALSE)</f>
        <v>0</v>
      </c>
      <c r="GB19" s="69">
        <f>VLOOKUP($A19,'315'!$AP$1:$HV$2,161,FALSE)</f>
        <v>0</v>
      </c>
      <c r="GC19" s="69">
        <f>VLOOKUP($A19,'315'!$AP$1:$HV$2,162,FALSE)</f>
        <v>0</v>
      </c>
      <c r="GD19" s="69">
        <f>VLOOKUP($A19,'315'!$AP$1:$HV$2,163,FALSE)</f>
        <v>0</v>
      </c>
      <c r="GE19" s="69">
        <f>VLOOKUP($A19,'315'!$AP$7:$HV$8,GE109,FALSE)</f>
        <v>0</v>
      </c>
      <c r="GF19" s="69">
        <f>VLOOKUP($A19,'315'!$AP$1:$HV$2,165,FALSE)</f>
        <v>0</v>
      </c>
      <c r="GG19" s="75">
        <f>VLOOKUP($A19,'315'!$AP$1:$HV$2,166,FALSE)</f>
        <v>0</v>
      </c>
      <c r="GH19" s="337"/>
      <c r="GI19" s="74">
        <f>VLOOKUP($A19,'315'!$AP$1:$HV$2,167,FALSE)</f>
        <v>0</v>
      </c>
      <c r="GJ19" s="69">
        <f>VLOOKUP($A19,'315'!$AP$1:$HV$2,168,FALSE)</f>
        <v>0</v>
      </c>
      <c r="GK19" s="69">
        <f>VLOOKUP($A19,'315'!$AP$1:$HV$2,169,FALSE)</f>
        <v>0</v>
      </c>
      <c r="GL19" s="69">
        <f>VLOOKUP($A19,'315'!$AP$1:$HV$2,170,FALSE)</f>
        <v>0</v>
      </c>
      <c r="GM19" s="69">
        <f>VLOOKUP($A19,'315'!$AP$7:$HV$8,GM109,FALSE)</f>
        <v>0</v>
      </c>
      <c r="GN19" s="69">
        <f>VLOOKUP($A19,'315'!$AP$1:$HV$2,172,FALSE)</f>
        <v>0</v>
      </c>
      <c r="GO19" s="75">
        <f>VLOOKUP($A19,'315'!$AP$1:$HV$2,173,FALSE)</f>
        <v>0</v>
      </c>
      <c r="GP19" s="337"/>
      <c r="GQ19" s="74">
        <f>VLOOKUP($A19,'315'!$AP$1:$HV$2,174,FALSE)</f>
        <v>0</v>
      </c>
      <c r="GR19" s="69">
        <f>VLOOKUP($A19,'315'!$AP$1:$HV$2,175,FALSE)</f>
        <v>0</v>
      </c>
      <c r="GS19" s="69">
        <f>VLOOKUP($A19,'315'!$AP$1:$HV$2,176,FALSE)</f>
        <v>0</v>
      </c>
      <c r="GT19" s="69">
        <f>VLOOKUP($A19,'315'!$AP$1:$HV$2,177,FALSE)</f>
        <v>0</v>
      </c>
      <c r="GU19" s="69">
        <f>VLOOKUP($A19,'315'!$AP$7:$HV$8,GU109,FALSE)</f>
        <v>0</v>
      </c>
      <c r="GV19" s="69">
        <f>VLOOKUP($A19,'315'!$AP$1:$HV$2,179,FALSE)</f>
        <v>0</v>
      </c>
      <c r="GW19" s="75">
        <f>VLOOKUP($A19,'315'!$AP$1:$HV$2,180,FALSE)</f>
        <v>0</v>
      </c>
      <c r="GX19" s="337"/>
      <c r="GY19" s="74">
        <f>VLOOKUP($A19,'315'!$AP$1:$HV$2,181,FALSE)</f>
        <v>0</v>
      </c>
      <c r="GZ19" s="69">
        <f>VLOOKUP($A19,'315'!$AP$1:$HV$2,182,FALSE)</f>
        <v>0</v>
      </c>
      <c r="HA19" s="69">
        <f>VLOOKUP($A19,'315'!$AP$1:$HV$2,183,FALSE)</f>
        <v>0</v>
      </c>
      <c r="HB19" s="69">
        <f>VLOOKUP($A19,'315'!$AP$1:$HV$2,184,FALSE)</f>
        <v>0</v>
      </c>
      <c r="HC19" s="69">
        <f>VLOOKUP($A19,'315'!$AP$7:$HV$8,HC109,FALSE)</f>
        <v>0</v>
      </c>
      <c r="HD19" s="69">
        <f>VLOOKUP($A19,'315'!$AP$1:$HV$2,186,FALSE)</f>
        <v>0</v>
      </c>
      <c r="HE19" s="124">
        <f>VLOOKUP($A19,'315'!$AP$1:$HV$2,187,FALSE)</f>
        <v>0</v>
      </c>
      <c r="HF19" s="24"/>
      <c r="HG19" s="24"/>
    </row>
    <row r="20" spans="1:215" x14ac:dyDescent="0.25">
      <c r="A20" s="290">
        <f t="shared" si="0"/>
        <v>216</v>
      </c>
      <c r="B20" s="291">
        <f>VLOOKUP($A20,'316'!$BO$1:$IU$2,2,FALSE)</f>
        <v>0</v>
      </c>
      <c r="C20" s="290">
        <f>VLOOKUP($A20,'316'!$BO$1:$IU$2,3,FALSE)</f>
        <v>0</v>
      </c>
      <c r="D20" s="290">
        <f>VLOOKUP($A20,'316'!$BO$1:$IU$2,4,FALSE)</f>
        <v>0</v>
      </c>
      <c r="E20" s="292">
        <f>VLOOKUP($A20,'316'!$BO$1:$IU$2,5,FALSE)</f>
        <v>0</v>
      </c>
      <c r="F20" s="337"/>
      <c r="G20" s="73">
        <f>VLOOKUP($A20,'316'!$BO$1:$IU$2,6,FALSE)</f>
        <v>0</v>
      </c>
      <c r="H20" s="24">
        <f>VLOOKUP($A20,'316'!$BO$1:$IU$2,7,FALSE)</f>
        <v>0</v>
      </c>
      <c r="I20" s="24">
        <f>VLOOKUP($A20,'316'!$BO$1:$IU$2,8,FALSE)</f>
        <v>0</v>
      </c>
      <c r="J20" s="24">
        <f>VLOOKUP($A20,'316'!$BO$1:$IU$2,9,FALSE)</f>
        <v>0</v>
      </c>
      <c r="K20" s="69">
        <f>VLOOKUP($A20,'316'!$BO$7:$IU$8,K109,FALSE)</f>
        <v>0</v>
      </c>
      <c r="L20" s="24">
        <f>VLOOKUP($A20,'316'!$BO$1:$IU$2,11,FALSE)</f>
        <v>0</v>
      </c>
      <c r="M20" s="137">
        <f>VLOOKUP($A20,'316'!$BO$1:$IU$2,12,FALSE)</f>
        <v>0</v>
      </c>
      <c r="N20" s="337"/>
      <c r="O20" s="74">
        <f>VLOOKUP($A20,'316'!$BO$1:$IU$2,13,FALSE)</f>
        <v>0</v>
      </c>
      <c r="P20" s="69">
        <f>VLOOKUP($A20,'316'!$BO$1:$IU$2,14,FALSE)</f>
        <v>0</v>
      </c>
      <c r="Q20" s="69">
        <f>VLOOKUP($A20,'316'!$BO$1:$IU$2,15,FALSE)</f>
        <v>0</v>
      </c>
      <c r="R20" s="69">
        <f>VLOOKUP($A20,'316'!$BO$1:$IU$2,16,FALSE)</f>
        <v>0</v>
      </c>
      <c r="S20" s="69">
        <f>VLOOKUP($A20,'316'!$BO$7:$IU$8,S109,FALSE)</f>
        <v>0</v>
      </c>
      <c r="T20" s="69">
        <f>VLOOKUP($A20,'316'!$BO$1:$IU$2,18,FALSE)</f>
        <v>0</v>
      </c>
      <c r="U20" s="75">
        <f>VLOOKUP($A20,'316'!$BO$1:$IU$2,19,FALSE)</f>
        <v>0</v>
      </c>
      <c r="V20" s="337"/>
      <c r="W20" s="74">
        <f>VLOOKUP($A20,'316'!$BO$1:$IU$2,20,FALSE)</f>
        <v>0</v>
      </c>
      <c r="X20" s="69">
        <f>VLOOKUP($A20,'316'!$BO$1:$IU$2,21,FALSE)</f>
        <v>0</v>
      </c>
      <c r="Y20" s="69">
        <f>VLOOKUP($A20,'316'!$BO$1:$IU$2,22,FALSE)</f>
        <v>0</v>
      </c>
      <c r="Z20" s="69">
        <f>VLOOKUP($A20,'316'!$BO$1:$IU$2,23,FALSE)</f>
        <v>0</v>
      </c>
      <c r="AA20" s="69">
        <f>VLOOKUP($A20,'316'!$BO$7:$IU$8,AA109,FALSE)</f>
        <v>0</v>
      </c>
      <c r="AB20" s="69">
        <f>VLOOKUP($A20,'316'!$BO$1:$IU$2,25,FALSE)</f>
        <v>0</v>
      </c>
      <c r="AC20" s="75">
        <f>VLOOKUP($A20,'316'!$BO$1:$IU$2,26,FALSE)</f>
        <v>0</v>
      </c>
      <c r="AD20" s="337"/>
      <c r="AE20" s="74">
        <f>VLOOKUP($A20,'316'!$BO$1:$IU$2,27,FALSE)</f>
        <v>0</v>
      </c>
      <c r="AF20" s="69">
        <f>VLOOKUP($A20,'316'!$BO$1:$IU$2,28,FALSE)</f>
        <v>0</v>
      </c>
      <c r="AG20" s="69">
        <f>VLOOKUP($A20,'316'!$BO$1:$IU$2,29,FALSE)</f>
        <v>0</v>
      </c>
      <c r="AH20" s="69">
        <f>VLOOKUP($A20,'316'!$BO$1:$IU$2,30,FALSE)</f>
        <v>0</v>
      </c>
      <c r="AI20" s="69">
        <f>VLOOKUP($A20,'316'!$BO$7:$IU$8,AI109,FALSE)</f>
        <v>0</v>
      </c>
      <c r="AJ20" s="69">
        <f>VLOOKUP($A20,'316'!$BO$1:$IU$2,32,FALSE)</f>
        <v>0</v>
      </c>
      <c r="AK20" s="75">
        <f>VLOOKUP($A20,'316'!$BO$1:$IU$2,33,FALSE)</f>
        <v>0</v>
      </c>
      <c r="AL20" s="337"/>
      <c r="AM20" s="74">
        <f>VLOOKUP($A20,'316'!$BO$1:$IU$2,34,FALSE)</f>
        <v>0</v>
      </c>
      <c r="AN20" s="69">
        <f>VLOOKUP($A20,'316'!$BO$1:$IU$2,35,FALSE)</f>
        <v>0</v>
      </c>
      <c r="AO20" s="69">
        <f>VLOOKUP($A20,'316'!$BO$1:$IU$2,36,FALSE)</f>
        <v>0</v>
      </c>
      <c r="AP20" s="69">
        <f>VLOOKUP($A20,'316'!$BO$1:$IU$2,37,FALSE)</f>
        <v>0</v>
      </c>
      <c r="AQ20" s="69">
        <f>VLOOKUP($A20,'316'!$BO$7:$IU$8,AQ109,FALSE)</f>
        <v>0</v>
      </c>
      <c r="AR20" s="69">
        <f>VLOOKUP($A20,'316'!$BO$1:$IU$2,39,FALSE)</f>
        <v>0</v>
      </c>
      <c r="AS20" s="75">
        <f>VLOOKUP($A20,'316'!$BO$1:$IU$2,40,FALSE)</f>
        <v>0</v>
      </c>
      <c r="AT20" s="337"/>
      <c r="AU20" s="74">
        <f>VLOOKUP($A20,'316'!$BO$1:$IU$2,41,FALSE)</f>
        <v>0</v>
      </c>
      <c r="AV20" s="69">
        <f>VLOOKUP($A20,'316'!$BO$1:$IU$2,42,FALSE)</f>
        <v>0</v>
      </c>
      <c r="AW20" s="69">
        <f>VLOOKUP($A20,'316'!$BO$1:$IU$2,43,FALSE)</f>
        <v>0</v>
      </c>
      <c r="AX20" s="69">
        <f>VLOOKUP($A20,'316'!$BO$1:$IU$2,44,FALSE)</f>
        <v>0</v>
      </c>
      <c r="AY20" s="69">
        <f>VLOOKUP($A20,'316'!$BO$7:$IU$8,AY109,FALSE)</f>
        <v>0</v>
      </c>
      <c r="AZ20" s="69">
        <f>VLOOKUP($A20,'316'!$BO$1:$IU$2,46,FALSE)</f>
        <v>0</v>
      </c>
      <c r="BA20" s="75">
        <f>VLOOKUP($A20,'316'!$BO$1:$IU$2,47,FALSE)</f>
        <v>0</v>
      </c>
      <c r="BB20" s="337"/>
      <c r="BC20" s="74">
        <f>VLOOKUP($A20,'316'!$BO$1:$IU$2,48,FALSE)</f>
        <v>0</v>
      </c>
      <c r="BD20" s="69">
        <f>VLOOKUP($A20,'316'!$BO$1:$IU$2,49,FALSE)</f>
        <v>0</v>
      </c>
      <c r="BE20" s="69">
        <f>VLOOKUP($A20,'316'!$BO$1:$IU$2,50,FALSE)</f>
        <v>0</v>
      </c>
      <c r="BF20" s="69">
        <f>VLOOKUP($A20,'316'!$BO$1:$IU$2,51,FALSE)</f>
        <v>0</v>
      </c>
      <c r="BG20" s="69">
        <f>VLOOKUP($A20,'316'!$BO$7:$IU$8,BG109,FALSE)</f>
        <v>0</v>
      </c>
      <c r="BH20" s="69">
        <f>VLOOKUP($A20,'316'!$BO$1:$IU$2,53,FALSE)</f>
        <v>0</v>
      </c>
      <c r="BI20" s="75">
        <f>VLOOKUP($A20,'316'!$BO$1:$IU$2,54,FALSE)</f>
        <v>0</v>
      </c>
      <c r="BJ20" s="337"/>
      <c r="BK20" s="74">
        <f>VLOOKUP($A20,'316'!$BO$1:$IU$2,55,FALSE)</f>
        <v>0</v>
      </c>
      <c r="BL20" s="69">
        <f>VLOOKUP($A20,'316'!$BO$1:$IU$2,56,FALSE)</f>
        <v>0</v>
      </c>
      <c r="BM20" s="69">
        <f>VLOOKUP($A20,'316'!$BO$1:$IU$2,57,FALSE)</f>
        <v>0</v>
      </c>
      <c r="BN20" s="69">
        <f>VLOOKUP($A20,'316'!$BO$1:$IU$2,58,FALSE)</f>
        <v>0</v>
      </c>
      <c r="BO20" s="69">
        <f>VLOOKUP($A20,'316'!$BO$7:$IU$8,BO109,FALSE)</f>
        <v>0</v>
      </c>
      <c r="BP20" s="69">
        <f>VLOOKUP($A20,'316'!$BO$1:$IU$2,60,FALSE)</f>
        <v>0</v>
      </c>
      <c r="BQ20" s="75">
        <f>VLOOKUP($A20,'316'!$BO$1:$IU$2,61,FALSE)</f>
        <v>0</v>
      </c>
      <c r="BR20" s="337"/>
      <c r="BS20" s="74">
        <f>VLOOKUP($A20,'316'!$BO$1:$IU$2,62,FALSE)</f>
        <v>0</v>
      </c>
      <c r="BT20" s="69">
        <f>VLOOKUP($A20,'316'!$BO$1:$IU$2,63,FALSE)</f>
        <v>0</v>
      </c>
      <c r="BU20" s="69">
        <f>VLOOKUP($A20,'316'!$BO$1:$IU$2,64,FALSE)</f>
        <v>0</v>
      </c>
      <c r="BV20" s="69">
        <f>VLOOKUP($A20,'316'!$BO$1:$IU$2,65,FALSE)</f>
        <v>0</v>
      </c>
      <c r="BW20" s="69">
        <f>VLOOKUP($A20,'316'!$BO$7:$IU$8,BW109,FALSE)</f>
        <v>0</v>
      </c>
      <c r="BX20" s="69">
        <f>VLOOKUP($A20,'316'!$BO$1:$IU$2,67,FALSE)</f>
        <v>0</v>
      </c>
      <c r="BY20" s="75">
        <f>VLOOKUP($A20,'316'!$BO$1:$IU$2,68,FALSE)</f>
        <v>0</v>
      </c>
      <c r="BZ20" s="337"/>
      <c r="CA20" s="74">
        <f>VLOOKUP($A20,'316'!$BO$1:$IU$2,69,FALSE)</f>
        <v>0</v>
      </c>
      <c r="CB20" s="69">
        <f>VLOOKUP($A20,'316'!$BO$1:$IU$2,70,FALSE)</f>
        <v>0</v>
      </c>
      <c r="CC20" s="69">
        <f>VLOOKUP($A20,'316'!$BO$1:$IU$2,71,FALSE)</f>
        <v>0</v>
      </c>
      <c r="CD20" s="69">
        <f>VLOOKUP($A20,'316'!$BO$1:$IU$2,72,FALSE)</f>
        <v>0</v>
      </c>
      <c r="CE20" s="69">
        <f>VLOOKUP($A20,'316'!$BO$7:$IU$8,CE109,FALSE)</f>
        <v>0</v>
      </c>
      <c r="CF20" s="69">
        <f>VLOOKUP($A20,'316'!$BO$1:$IU$2,74,FALSE)</f>
        <v>0</v>
      </c>
      <c r="CG20" s="75">
        <f>VLOOKUP($A20,'316'!$BO$1:$IU$2,75,FALSE)</f>
        <v>0</v>
      </c>
      <c r="CH20" s="337"/>
      <c r="CI20" s="74">
        <f>VLOOKUP($A20,'316'!$BO$1:$IU$2,76,FALSE)</f>
        <v>0</v>
      </c>
      <c r="CJ20" s="69">
        <f>VLOOKUP($A20,'316'!$BO$1:$IU$2,77,FALSE)</f>
        <v>0</v>
      </c>
      <c r="CK20" s="69">
        <f>VLOOKUP($A20,'316'!$BO$1:$IU$2,78,FALSE)</f>
        <v>0</v>
      </c>
      <c r="CL20" s="69">
        <f>VLOOKUP($A20,'316'!$BO$1:$IU$2,79,FALSE)</f>
        <v>0</v>
      </c>
      <c r="CM20" s="69">
        <f>VLOOKUP($A20,'316'!$BO$7:$IU$8,CM109,FALSE)</f>
        <v>0</v>
      </c>
      <c r="CN20" s="69">
        <f>VLOOKUP($A20,'316'!$BO$1:$IU$2,81,FALSE)</f>
        <v>0</v>
      </c>
      <c r="CO20" s="75">
        <f>VLOOKUP($A20,'316'!$BO$1:$IU$2,82,FALSE)</f>
        <v>0</v>
      </c>
      <c r="CP20" s="337"/>
      <c r="CQ20" s="74">
        <f>VLOOKUP($A20,'316'!$BO$1:$IU$2,83,FALSE)</f>
        <v>0</v>
      </c>
      <c r="CR20" s="69">
        <f>VLOOKUP($A20,'316'!$BO$1:$IU$2,84,FALSE)</f>
        <v>0</v>
      </c>
      <c r="CS20" s="69">
        <f>VLOOKUP($A20,'316'!$BO$1:$IU$2,85,FALSE)</f>
        <v>0</v>
      </c>
      <c r="CT20" s="69">
        <f>VLOOKUP($A20,'316'!$BO$1:$IU$2,86,FALSE)</f>
        <v>0</v>
      </c>
      <c r="CU20" s="69">
        <f>VLOOKUP($A20,'316'!$BO$7:$IU$8,CU109,FALSE)</f>
        <v>0</v>
      </c>
      <c r="CV20" s="69">
        <f>VLOOKUP($A20,'316'!$BO$1:$IU$2,88,FALSE)</f>
        <v>0</v>
      </c>
      <c r="CW20" s="75">
        <f>VLOOKUP($A20,'316'!$BO$1:$IU$2,89,FALSE)</f>
        <v>0</v>
      </c>
      <c r="CX20" s="337"/>
      <c r="CY20" s="74">
        <f>VLOOKUP($A20,'316'!$BO$1:$IU$2,90,FALSE)</f>
        <v>0</v>
      </c>
      <c r="CZ20" s="69">
        <f>VLOOKUP($A20,'316'!$BO$1:$IU$2,91,FALSE)</f>
        <v>0</v>
      </c>
      <c r="DA20" s="69">
        <f>VLOOKUP($A20,'316'!$BO$1:$IU$2,92,FALSE)</f>
        <v>0</v>
      </c>
      <c r="DB20" s="69">
        <f>VLOOKUP($A20,'316'!$BO$1:$IU$2,93,FALSE)</f>
        <v>0</v>
      </c>
      <c r="DC20" s="69">
        <f>VLOOKUP($A20,'316'!$BO$7:$IU$8,DC109,FALSE)</f>
        <v>0</v>
      </c>
      <c r="DD20" s="69">
        <f>VLOOKUP($A20,'316'!$BO$1:$IU$2,95,FALSE)</f>
        <v>0</v>
      </c>
      <c r="DE20" s="75">
        <f>VLOOKUP($A20,'316'!$BO$1:$IU$2,96,FALSE)</f>
        <v>0</v>
      </c>
      <c r="DF20" s="337"/>
      <c r="DG20" s="74">
        <f>VLOOKUP($A20,'316'!$BO$1:$IU$2,97,FALSE)</f>
        <v>0</v>
      </c>
      <c r="DH20" s="69">
        <f>VLOOKUP($A20,'316'!$BO$1:$IU$2,98,FALSE)</f>
        <v>0</v>
      </c>
      <c r="DI20" s="69">
        <f>VLOOKUP($A20,'316'!$BO$1:$IU$2,99,FALSE)</f>
        <v>0</v>
      </c>
      <c r="DJ20" s="69">
        <f>VLOOKUP($A20,'316'!$BO$1:$IU$2,100,FALSE)</f>
        <v>0</v>
      </c>
      <c r="DK20" s="69">
        <f>VLOOKUP($A20,'316'!$BO$7:$IU$8,DK109,FALSE)</f>
        <v>0</v>
      </c>
      <c r="DL20" s="69">
        <f>VLOOKUP($A20,'316'!$BO$1:$IU$2,102,FALSE)</f>
        <v>0</v>
      </c>
      <c r="DM20" s="75">
        <f>VLOOKUP($A20,'316'!$BO$1:$IU$2,103,FALSE)</f>
        <v>0</v>
      </c>
      <c r="DN20" s="337"/>
      <c r="DO20" s="74">
        <f>VLOOKUP($A20,'316'!$BO$1:$IU$2,104,FALSE)</f>
        <v>0</v>
      </c>
      <c r="DP20" s="69">
        <f>VLOOKUP($A20,'316'!$BO$1:$IU$2,105,FALSE)</f>
        <v>0</v>
      </c>
      <c r="DQ20" s="69">
        <f>VLOOKUP($A20,'316'!$BO$1:$IU$2,106,FALSE)</f>
        <v>0</v>
      </c>
      <c r="DR20" s="69">
        <f>VLOOKUP($A20,'316'!$BO$1:$IU$2,107,FALSE)</f>
        <v>0</v>
      </c>
      <c r="DS20" s="69">
        <f>VLOOKUP($A20,'316'!$BO$7:$IU$8,DS109,FALSE)</f>
        <v>0</v>
      </c>
      <c r="DT20" s="69">
        <f>VLOOKUP($A20,'316'!$BO$1:$IU$2,109,FALSE)</f>
        <v>0</v>
      </c>
      <c r="DU20" s="75">
        <f>VLOOKUP($A20,'316'!$BO$1:$IU$2,110,FALSE)</f>
        <v>0</v>
      </c>
      <c r="DV20" s="337"/>
      <c r="DW20" s="74">
        <f>VLOOKUP($A20,'316'!$BO$1:$IU$2,111,FALSE)</f>
        <v>0</v>
      </c>
      <c r="DX20" s="69">
        <f>VLOOKUP($A20,'316'!$BO$1:$IU$2,112,FALSE)</f>
        <v>0</v>
      </c>
      <c r="DY20" s="69">
        <f>VLOOKUP($A20,'316'!$BO$1:$IU$2,113,FALSE)</f>
        <v>0</v>
      </c>
      <c r="DZ20" s="69">
        <f>VLOOKUP($A20,'316'!$BO$1:$IU$2,114,FALSE)</f>
        <v>0</v>
      </c>
      <c r="EA20" s="69">
        <f>VLOOKUP($A20,'316'!$BO$7:$IU$8,EA109,FALSE)</f>
        <v>0</v>
      </c>
      <c r="EB20" s="69">
        <f>VLOOKUP($A20,'316'!$BO$1:$IU$2,116,FALSE)</f>
        <v>0</v>
      </c>
      <c r="EC20" s="75">
        <f>VLOOKUP($A20,'316'!$BO$1:$IU$2,117,FALSE)</f>
        <v>0</v>
      </c>
      <c r="ED20" s="337"/>
      <c r="EE20" s="74">
        <f>VLOOKUP($A20,'316'!$BO$1:$IU$2,118,FALSE)</f>
        <v>0</v>
      </c>
      <c r="EF20" s="69">
        <f>VLOOKUP($A20,'316'!$BO$1:$IU$2,119,FALSE)</f>
        <v>0</v>
      </c>
      <c r="EG20" s="69">
        <f>VLOOKUP($A20,'316'!$BO$1:$IU$2,120,FALSE)</f>
        <v>0</v>
      </c>
      <c r="EH20" s="69">
        <f>VLOOKUP($A20,'316'!$BO$1:$IU$2,121,FALSE)</f>
        <v>0</v>
      </c>
      <c r="EI20" s="69">
        <f>VLOOKUP($A20,'316'!$BO$7:$IU$8,EI109,FALSE)</f>
        <v>0</v>
      </c>
      <c r="EJ20" s="69">
        <f>VLOOKUP($A20,'316'!$BO$1:$IU$2,123,FALSE)</f>
        <v>0</v>
      </c>
      <c r="EK20" s="75">
        <f>VLOOKUP($A20,'316'!$BO$1:$IU$2,124,FALSE)</f>
        <v>0</v>
      </c>
      <c r="EL20" s="337"/>
      <c r="EM20" s="74">
        <f>VLOOKUP($A20,'316'!$BO$1:$IU$2,125,FALSE)</f>
        <v>0</v>
      </c>
      <c r="EN20" s="69">
        <f>VLOOKUP($A20,'316'!$BO$1:$IU$2,126,FALSE)</f>
        <v>0</v>
      </c>
      <c r="EO20" s="69">
        <f>VLOOKUP($A20,'316'!$BO$1:$IU$2,127,FALSE)</f>
        <v>0</v>
      </c>
      <c r="EP20" s="69">
        <f>VLOOKUP($A20,'316'!$BO$1:$IU$2,128,FALSE)</f>
        <v>0</v>
      </c>
      <c r="EQ20" s="69">
        <f>VLOOKUP($A20,'316'!$BO$7:$IU$8,EQ109,FALSE)</f>
        <v>0</v>
      </c>
      <c r="ER20" s="69">
        <f>VLOOKUP($A20,'316'!$BO$1:$IU$2,130,FALSE)</f>
        <v>0</v>
      </c>
      <c r="ES20" s="75">
        <f>VLOOKUP($A20,'316'!$BO$1:$IU$2,131,FALSE)</f>
        <v>0</v>
      </c>
      <c r="ET20" s="337"/>
      <c r="EU20" s="74">
        <f>VLOOKUP($A20,'316'!$BO$1:$IU$2,132,FALSE)</f>
        <v>0</v>
      </c>
      <c r="EV20" s="69">
        <f>VLOOKUP($A20,'316'!$BO$1:$IU$2,133,FALSE)</f>
        <v>0</v>
      </c>
      <c r="EW20" s="69">
        <f>VLOOKUP($A20,'316'!$BO$1:$IU$2,134,FALSE)</f>
        <v>0</v>
      </c>
      <c r="EX20" s="69">
        <f>VLOOKUP($A20,'316'!$BO$1:$IU$2,135,FALSE)</f>
        <v>0</v>
      </c>
      <c r="EY20" s="69">
        <f>VLOOKUP($A20,'316'!$BO$7:$IU$8,EY109,FALSE)</f>
        <v>0</v>
      </c>
      <c r="EZ20" s="69">
        <f>VLOOKUP($A20,'316'!$BO$1:$IU$2,137,FALSE)</f>
        <v>0</v>
      </c>
      <c r="FA20" s="75">
        <f>VLOOKUP($A20,'316'!$BO$1:$IU$2,138,FALSE)</f>
        <v>0</v>
      </c>
      <c r="FB20" s="337"/>
      <c r="FC20" s="74">
        <f>VLOOKUP($A20,'316'!$BO$1:$IU$2,139,FALSE)</f>
        <v>0</v>
      </c>
      <c r="FD20" s="69">
        <f>VLOOKUP($A20,'316'!$BO$1:$IU$2,140,FALSE)</f>
        <v>0</v>
      </c>
      <c r="FE20" s="69">
        <f>VLOOKUP($A20,'316'!$BO$1:$IU$2,141,FALSE)</f>
        <v>0</v>
      </c>
      <c r="FF20" s="69">
        <f>VLOOKUP($A20,'316'!$BO$1:$IU$2,142,FALSE)</f>
        <v>0</v>
      </c>
      <c r="FG20" s="69">
        <f>VLOOKUP($A20,'316'!$BO$7:$IU$8,FG109,FALSE)</f>
        <v>0</v>
      </c>
      <c r="FH20" s="69">
        <f>VLOOKUP($A20,'316'!$BO$1:$IU$2,144,FALSE)</f>
        <v>0</v>
      </c>
      <c r="FI20" s="75">
        <f>VLOOKUP($A20,'316'!$BO$1:$IU$2,145,FALSE)</f>
        <v>0</v>
      </c>
      <c r="FJ20" s="337"/>
      <c r="FK20" s="74">
        <f>VLOOKUP($A20,'316'!$BO$1:$IU$2,146,FALSE)</f>
        <v>0</v>
      </c>
      <c r="FL20" s="69">
        <f>VLOOKUP($A20,'316'!$BO$1:$IU$2,147,FALSE)</f>
        <v>0</v>
      </c>
      <c r="FM20" s="69">
        <f>VLOOKUP($A20,'316'!$BO$1:$IU$2,148,FALSE)</f>
        <v>0</v>
      </c>
      <c r="FN20" s="69">
        <f>VLOOKUP($A20,'316'!$BO$1:$IU$2,149,FALSE)</f>
        <v>0</v>
      </c>
      <c r="FO20" s="69">
        <f>VLOOKUP($A20,'316'!$BO$7:$IU$8,FO109,FALSE)</f>
        <v>0</v>
      </c>
      <c r="FP20" s="69">
        <f>VLOOKUP($A20,'316'!$BO$1:$IU$2,151,FALSE)</f>
        <v>0</v>
      </c>
      <c r="FQ20" s="75">
        <f>VLOOKUP($A20,'316'!$BO$1:$IU$2,152,FALSE)</f>
        <v>0</v>
      </c>
      <c r="FR20" s="337"/>
      <c r="FS20" s="74">
        <f>VLOOKUP($A20,'316'!$BO$1:$IU$2,153,FALSE)</f>
        <v>0</v>
      </c>
      <c r="FT20" s="69">
        <f>VLOOKUP($A20,'316'!$BO$1:$IU$2,154,FALSE)</f>
        <v>0</v>
      </c>
      <c r="FU20" s="69">
        <f>VLOOKUP($A20,'316'!$BO$1:$IU$2,155,FALSE)</f>
        <v>0</v>
      </c>
      <c r="FV20" s="69">
        <f>VLOOKUP($A20,'316'!$BO$1:$IU$2,156,FALSE)</f>
        <v>0</v>
      </c>
      <c r="FW20" s="69">
        <f>VLOOKUP($A20,'316'!$BO$7:$IU$8,FW109,FALSE)</f>
        <v>0</v>
      </c>
      <c r="FX20" s="69">
        <f>VLOOKUP($A20,'316'!$BO$1:$IU$2,158,FALSE)</f>
        <v>0</v>
      </c>
      <c r="FY20" s="75">
        <f>VLOOKUP($A20,'316'!$BO$1:$IU$2,159,FALSE)</f>
        <v>0</v>
      </c>
      <c r="FZ20" s="337"/>
      <c r="GA20" s="74">
        <f>VLOOKUP($A20,'316'!$BO$1:$IU$2,160,FALSE)</f>
        <v>0</v>
      </c>
      <c r="GB20" s="69">
        <f>VLOOKUP($A20,'316'!$BO$1:$IU$2,161,FALSE)</f>
        <v>0</v>
      </c>
      <c r="GC20" s="69">
        <f>VLOOKUP($A20,'316'!$BO$1:$IU$2,162,FALSE)</f>
        <v>0</v>
      </c>
      <c r="GD20" s="69">
        <f>VLOOKUP($A20,'316'!$BO$1:$IU$2,163,FALSE)</f>
        <v>0</v>
      </c>
      <c r="GE20" s="69">
        <f>VLOOKUP($A20,'316'!$BO$7:$IU$8,GE109,FALSE)</f>
        <v>0</v>
      </c>
      <c r="GF20" s="69">
        <f>VLOOKUP($A20,'316'!$BO$1:$IU$2,165,FALSE)</f>
        <v>0</v>
      </c>
      <c r="GG20" s="75">
        <f>VLOOKUP($A20,'316'!$BO$1:$IU$2,166,FALSE)</f>
        <v>0</v>
      </c>
      <c r="GH20" s="337"/>
      <c r="GI20" s="74">
        <f>VLOOKUP($A20,'316'!$BO$1:$IU$2,167,FALSE)</f>
        <v>0</v>
      </c>
      <c r="GJ20" s="69">
        <f>VLOOKUP($A20,'316'!$BO$1:$IU$2,168,FALSE)</f>
        <v>0</v>
      </c>
      <c r="GK20" s="69">
        <f>VLOOKUP($A20,'316'!$BO$1:$IU$2,169,FALSE)</f>
        <v>0</v>
      </c>
      <c r="GL20" s="69">
        <f>VLOOKUP($A20,'316'!$BO$1:$IU$2,170,FALSE)</f>
        <v>0</v>
      </c>
      <c r="GM20" s="69">
        <f>VLOOKUP($A20,'316'!$BO$7:$IU$8,GM109,FALSE)</f>
        <v>0</v>
      </c>
      <c r="GN20" s="69">
        <f>VLOOKUP($A20,'316'!$BO$1:$IU$2,172,FALSE)</f>
        <v>0</v>
      </c>
      <c r="GO20" s="75">
        <f>VLOOKUP($A20,'316'!$BO$1:$IU$2,173,FALSE)</f>
        <v>0</v>
      </c>
      <c r="GP20" s="337"/>
      <c r="GQ20" s="74">
        <f>VLOOKUP($A20,'316'!$BO$1:$IU$2,174,FALSE)</f>
        <v>0</v>
      </c>
      <c r="GR20" s="69">
        <f>VLOOKUP($A20,'316'!$BO$1:$IU$2,175,FALSE)</f>
        <v>0</v>
      </c>
      <c r="GS20" s="69">
        <f>VLOOKUP($A20,'316'!$BO$1:$IU$2,176,FALSE)</f>
        <v>0</v>
      </c>
      <c r="GT20" s="69">
        <f>VLOOKUP($A20,'316'!$BO$1:$IU$2,177,FALSE)</f>
        <v>0</v>
      </c>
      <c r="GU20" s="69">
        <f>VLOOKUP($A20,'316'!$BO$7:$IU$8,GU109,FALSE)</f>
        <v>0</v>
      </c>
      <c r="GV20" s="69">
        <f>VLOOKUP($A20,'316'!$BO$1:$IU$2,179,FALSE)</f>
        <v>0</v>
      </c>
      <c r="GW20" s="75">
        <f>VLOOKUP($A20,'316'!$BO$1:$IU$2,180,FALSE)</f>
        <v>0</v>
      </c>
      <c r="GX20" s="337"/>
      <c r="GY20" s="74">
        <f>VLOOKUP($A20,'316'!$BO$1:$IU$2,181,FALSE)</f>
        <v>0</v>
      </c>
      <c r="GZ20" s="69">
        <f>VLOOKUP($A20,'316'!$BO$1:$IU$2,182,FALSE)</f>
        <v>0</v>
      </c>
      <c r="HA20" s="69">
        <f>VLOOKUP($A20,'316'!$BO$1:$IU$2,183,FALSE)</f>
        <v>0</v>
      </c>
      <c r="HB20" s="69">
        <f>VLOOKUP($A20,'316'!$BO$1:$IU$2,184,FALSE)</f>
        <v>0</v>
      </c>
      <c r="HC20" s="69">
        <f>VLOOKUP($A20,'316'!$BO$7:$IU$8,HC109,FALSE)</f>
        <v>0</v>
      </c>
      <c r="HD20" s="69">
        <f>VLOOKUP($A20,'316'!$BO$1:$IU$2,186,FALSE)</f>
        <v>0</v>
      </c>
      <c r="HE20" s="124">
        <f>VLOOKUP($A20,'316'!$BO$1:$IU$2,187,FALSE)</f>
        <v>0</v>
      </c>
      <c r="HF20" s="24"/>
      <c r="HG20" s="24"/>
    </row>
    <row r="21" spans="1:215" x14ac:dyDescent="0.25">
      <c r="A21" s="290">
        <f t="shared" si="0"/>
        <v>217</v>
      </c>
      <c r="B21" s="291">
        <f>VLOOKUP($A21,'317'!$AI$1:$HO$2,2,FALSE)</f>
        <v>0</v>
      </c>
      <c r="C21" s="290">
        <f>VLOOKUP($A21,'317'!$AI$1:$HO$2,3,FALSE)</f>
        <v>0</v>
      </c>
      <c r="D21" s="290">
        <f>VLOOKUP($A21,'317'!$AI$1:$HO$2,4,FALSE)</f>
        <v>0</v>
      </c>
      <c r="E21" s="292">
        <f>VLOOKUP($A21,'317'!$AI$1:$HO$2,5,FALSE)</f>
        <v>0</v>
      </c>
      <c r="F21" s="337"/>
      <c r="G21" s="73">
        <f>VLOOKUP($A21,'317'!$AI$1:$HO$2,6,FALSE)</f>
        <v>0</v>
      </c>
      <c r="H21" s="24">
        <f>VLOOKUP($A21,'317'!$AI$1:$HO$2,7,FALSE)</f>
        <v>0</v>
      </c>
      <c r="I21" s="24">
        <f>VLOOKUP($A21,'317'!$AI$1:$HO$2,8,FALSE)</f>
        <v>0</v>
      </c>
      <c r="J21" s="24">
        <f>VLOOKUP($A21,'317'!$AI$1:$HO$2,9,FALSE)</f>
        <v>0</v>
      </c>
      <c r="K21" s="69">
        <f>VLOOKUP($A21,'317'!$AI$7:$HO$8,K109,FALSE)</f>
        <v>0</v>
      </c>
      <c r="L21" s="24">
        <f>VLOOKUP($A21,'317'!$AI$1:$HO$2,11,FALSE)</f>
        <v>0</v>
      </c>
      <c r="M21" s="137">
        <f>VLOOKUP($A21,'317'!$AI$1:$HO$2,12,FALSE)</f>
        <v>0</v>
      </c>
      <c r="N21" s="337"/>
      <c r="O21" s="74">
        <f>VLOOKUP($A21,'317'!$AI$1:$HO$2,13,FALSE)</f>
        <v>0</v>
      </c>
      <c r="P21" s="69">
        <f>VLOOKUP($A21,'317'!$AI$1:$HO$2,14,FALSE)</f>
        <v>0</v>
      </c>
      <c r="Q21" s="69">
        <f>VLOOKUP($A21,'317'!$AI$1:$HO$2,15,FALSE)</f>
        <v>0</v>
      </c>
      <c r="R21" s="69">
        <f>VLOOKUP($A21,'317'!$AI$1:$HO$2,16,FALSE)</f>
        <v>0</v>
      </c>
      <c r="S21" s="69">
        <f>VLOOKUP($A21,'317'!$AI$7:$HO$8,S109,FALSE)</f>
        <v>0</v>
      </c>
      <c r="T21" s="69">
        <f>VLOOKUP($A21,'317'!$AI$1:$HO$2,18,FALSE)</f>
        <v>0</v>
      </c>
      <c r="U21" s="75">
        <f>VLOOKUP($A21,'317'!$AI$1:$HO$2,19,FALSE)</f>
        <v>0</v>
      </c>
      <c r="V21" s="337"/>
      <c r="W21" s="74">
        <f>VLOOKUP($A21,'317'!$AI$1:$HO$2,20,FALSE)</f>
        <v>0</v>
      </c>
      <c r="X21" s="69">
        <f>VLOOKUP($A21,'317'!$AI$1:$HO$2,21,FALSE)</f>
        <v>0</v>
      </c>
      <c r="Y21" s="69">
        <f>VLOOKUP($A21,'317'!$AI$1:$HO$2,22,FALSE)</f>
        <v>0</v>
      </c>
      <c r="Z21" s="69">
        <f>VLOOKUP($A21,'317'!$AI$1:$HO$2,23,FALSE)</f>
        <v>0</v>
      </c>
      <c r="AA21" s="69">
        <f>VLOOKUP($A21,'317'!$AI$7:$HO$8,AA109,FALSE)</f>
        <v>0</v>
      </c>
      <c r="AB21" s="69">
        <f>VLOOKUP($A21,'317'!$AI$1:$HO$2,25,FALSE)</f>
        <v>0</v>
      </c>
      <c r="AC21" s="75">
        <f>VLOOKUP($A21,'317'!$AI$1:$HO$2,26,FALSE)</f>
        <v>0</v>
      </c>
      <c r="AD21" s="337"/>
      <c r="AE21" s="74">
        <f>VLOOKUP($A21,'317'!$AI$1:$HO$2,27,FALSE)</f>
        <v>0</v>
      </c>
      <c r="AF21" s="69">
        <f>VLOOKUP($A21,'317'!$AI$1:$HO$2,28,FALSE)</f>
        <v>0</v>
      </c>
      <c r="AG21" s="69">
        <f>VLOOKUP($A21,'317'!$AI$1:$HO$2,29,FALSE)</f>
        <v>0</v>
      </c>
      <c r="AH21" s="69">
        <f>VLOOKUP($A21,'317'!$AI$1:$HO$2,30,FALSE)</f>
        <v>0</v>
      </c>
      <c r="AI21" s="69">
        <f>VLOOKUP($A21,'317'!$AI$7:$HO$8,AI109,FALSE)</f>
        <v>0</v>
      </c>
      <c r="AJ21" s="69">
        <f>VLOOKUP($A21,'317'!$AI$1:$HO$2,32,FALSE)</f>
        <v>0</v>
      </c>
      <c r="AK21" s="75">
        <f>VLOOKUP($A21,'317'!$AI$1:$HO$2,33,FALSE)</f>
        <v>0</v>
      </c>
      <c r="AL21" s="337"/>
      <c r="AM21" s="74">
        <f>VLOOKUP($A21,'317'!$AI$1:$HO$2,34,FALSE)</f>
        <v>0</v>
      </c>
      <c r="AN21" s="69">
        <f>VLOOKUP($A21,'317'!$AI$1:$HO$2,35,FALSE)</f>
        <v>0</v>
      </c>
      <c r="AO21" s="69">
        <f>VLOOKUP($A21,'317'!$AI$1:$HO$2,36,FALSE)</f>
        <v>0</v>
      </c>
      <c r="AP21" s="69">
        <f>VLOOKUP($A21,'317'!$AI$1:$HO$2,37,FALSE)</f>
        <v>0</v>
      </c>
      <c r="AQ21" s="69">
        <f>VLOOKUP($A21,'317'!$AI$7:$HO$8,AQ109,FALSE)</f>
        <v>0</v>
      </c>
      <c r="AR21" s="69">
        <f>VLOOKUP($A21,'317'!$AI$1:$HO$2,39,FALSE)</f>
        <v>0</v>
      </c>
      <c r="AS21" s="75">
        <f>VLOOKUP($A21,'317'!$AI$1:$HO$2,40,FALSE)</f>
        <v>0</v>
      </c>
      <c r="AT21" s="337"/>
      <c r="AU21" s="74">
        <f>VLOOKUP($A21,'317'!$AI$1:$HO$2,41,FALSE)</f>
        <v>0</v>
      </c>
      <c r="AV21" s="69">
        <f>VLOOKUP($A21,'317'!$AI$1:$HO$2,42,FALSE)</f>
        <v>0</v>
      </c>
      <c r="AW21" s="69">
        <f>VLOOKUP($A21,'317'!$AI$1:$HO$2,43,FALSE)</f>
        <v>0</v>
      </c>
      <c r="AX21" s="69">
        <f>VLOOKUP($A21,'317'!$AI$1:$HO$2,44,FALSE)</f>
        <v>0</v>
      </c>
      <c r="AY21" s="69">
        <f>VLOOKUP($A21,'317'!$AI$7:$HO$8,AY109,FALSE)</f>
        <v>0</v>
      </c>
      <c r="AZ21" s="69">
        <f>VLOOKUP($A21,'317'!$AI$1:$HO$2,46,FALSE)</f>
        <v>0</v>
      </c>
      <c r="BA21" s="75">
        <f>VLOOKUP($A21,'317'!$AI$1:$HO$2,47,FALSE)</f>
        <v>0</v>
      </c>
      <c r="BB21" s="337"/>
      <c r="BC21" s="74">
        <f>VLOOKUP($A21,'317'!$AI$1:$HO$2,48,FALSE)</f>
        <v>0</v>
      </c>
      <c r="BD21" s="69">
        <f>VLOOKUP($A21,'317'!$AI$1:$HO$2,49,FALSE)</f>
        <v>0</v>
      </c>
      <c r="BE21" s="69">
        <f>VLOOKUP($A21,'317'!$AI$1:$HO$2,50,FALSE)</f>
        <v>0</v>
      </c>
      <c r="BF21" s="69">
        <f>VLOOKUP($A21,'317'!$AI$1:$HO$2,51,FALSE)</f>
        <v>0</v>
      </c>
      <c r="BG21" s="69">
        <f>VLOOKUP($A21,'317'!$AI$7:$HO$8,BG109,FALSE)</f>
        <v>0</v>
      </c>
      <c r="BH21" s="69">
        <f>VLOOKUP($A21,'317'!$AI$1:$HO$2,53,FALSE)</f>
        <v>0</v>
      </c>
      <c r="BI21" s="75">
        <f>VLOOKUP($A21,'317'!$AI$1:$HO$2,54,FALSE)</f>
        <v>0</v>
      </c>
      <c r="BJ21" s="337"/>
      <c r="BK21" s="74">
        <f>VLOOKUP($A21,'317'!$AI$1:$HO$2,55,FALSE)</f>
        <v>0</v>
      </c>
      <c r="BL21" s="69">
        <f>VLOOKUP($A21,'317'!$AI$1:$HO$2,56,FALSE)</f>
        <v>0</v>
      </c>
      <c r="BM21" s="69">
        <f>VLOOKUP($A21,'317'!$AI$1:$HO$2,57,FALSE)</f>
        <v>0</v>
      </c>
      <c r="BN21" s="69">
        <f>VLOOKUP($A21,'317'!$AI$1:$HO$2,58,FALSE)</f>
        <v>0</v>
      </c>
      <c r="BO21" s="69">
        <f>VLOOKUP($A21,'317'!$AI$7:$HO$8,BO109,FALSE)</f>
        <v>0</v>
      </c>
      <c r="BP21" s="69">
        <f>VLOOKUP($A21,'317'!$AI$1:$HO$2,60,FALSE)</f>
        <v>0</v>
      </c>
      <c r="BQ21" s="75">
        <f>VLOOKUP($A21,'317'!$AI$1:$HO$2,61,FALSE)</f>
        <v>0</v>
      </c>
      <c r="BR21" s="337"/>
      <c r="BS21" s="74">
        <f>VLOOKUP($A21,'317'!$AI$1:$HO$2,62,FALSE)</f>
        <v>0</v>
      </c>
      <c r="BT21" s="69">
        <f>VLOOKUP($A21,'317'!$AI$1:$HO$2,63,FALSE)</f>
        <v>0</v>
      </c>
      <c r="BU21" s="69">
        <f>VLOOKUP($A21,'317'!$AI$1:$HO$2,64,FALSE)</f>
        <v>0</v>
      </c>
      <c r="BV21" s="69">
        <f>VLOOKUP($A21,'317'!$AI$1:$HO$2,65,FALSE)</f>
        <v>0</v>
      </c>
      <c r="BW21" s="69">
        <f>VLOOKUP($A21,'317'!$AI$7:$HO$8,BW109,FALSE)</f>
        <v>0</v>
      </c>
      <c r="BX21" s="69">
        <f>VLOOKUP($A21,'317'!$AI$1:$HO$2,67,FALSE)</f>
        <v>0</v>
      </c>
      <c r="BY21" s="75">
        <f>VLOOKUP($A21,'317'!$AI$1:$HO$2,68,FALSE)</f>
        <v>0</v>
      </c>
      <c r="BZ21" s="337"/>
      <c r="CA21" s="74">
        <f>VLOOKUP($A21,'317'!$AI$1:$HO$2,69,FALSE)</f>
        <v>0</v>
      </c>
      <c r="CB21" s="69">
        <f>VLOOKUP($A21,'317'!$AI$1:$HO$2,70,FALSE)</f>
        <v>0</v>
      </c>
      <c r="CC21" s="69">
        <f>VLOOKUP($A21,'317'!$AI$1:$HO$2,71,FALSE)</f>
        <v>0</v>
      </c>
      <c r="CD21" s="69">
        <f>VLOOKUP($A21,'317'!$AI$1:$HO$2,72,FALSE)</f>
        <v>0</v>
      </c>
      <c r="CE21" s="69">
        <f>VLOOKUP($A21,'317'!$AI$7:$HO$8,CE109,FALSE)</f>
        <v>0</v>
      </c>
      <c r="CF21" s="69">
        <f>VLOOKUP($A21,'317'!$AI$1:$HO$2,74,FALSE)</f>
        <v>0</v>
      </c>
      <c r="CG21" s="75">
        <f>VLOOKUP($A21,'317'!$AI$1:$HO$2,75,FALSE)</f>
        <v>0</v>
      </c>
      <c r="CH21" s="337"/>
      <c r="CI21" s="74">
        <f>VLOOKUP($A21,'317'!$AI$1:$HO$2,76,FALSE)</f>
        <v>0</v>
      </c>
      <c r="CJ21" s="69">
        <f>VLOOKUP($A21,'317'!$AI$1:$HO$2,77,FALSE)</f>
        <v>0</v>
      </c>
      <c r="CK21" s="69">
        <f>VLOOKUP($A21,'317'!$AI$1:$HO$2,78,FALSE)</f>
        <v>0</v>
      </c>
      <c r="CL21" s="69">
        <f>VLOOKUP($A21,'317'!$AI$1:$HO$2,79,FALSE)</f>
        <v>0</v>
      </c>
      <c r="CM21" s="69">
        <f>VLOOKUP($A21,'317'!$AI$7:$HO$8,CM109,FALSE)</f>
        <v>0</v>
      </c>
      <c r="CN21" s="69">
        <f>VLOOKUP($A21,'317'!$AI$1:$HO$2,81,FALSE)</f>
        <v>0</v>
      </c>
      <c r="CO21" s="75">
        <f>VLOOKUP($A21,'317'!$AI$1:$HO$2,82,FALSE)</f>
        <v>0</v>
      </c>
      <c r="CP21" s="337"/>
      <c r="CQ21" s="74">
        <f>VLOOKUP($A21,'317'!$AI$1:$HO$2,83,FALSE)</f>
        <v>0</v>
      </c>
      <c r="CR21" s="69">
        <f>VLOOKUP($A21,'317'!$AI$1:$HO$2,84,FALSE)</f>
        <v>0</v>
      </c>
      <c r="CS21" s="69">
        <f>VLOOKUP($A21,'317'!$AI$1:$HO$2,85,FALSE)</f>
        <v>0</v>
      </c>
      <c r="CT21" s="69">
        <f>VLOOKUP($A21,'317'!$AI$1:$HO$2,86,FALSE)</f>
        <v>0</v>
      </c>
      <c r="CU21" s="69">
        <f>VLOOKUP($A21,'317'!$AI$7:$HO$8,CU109,FALSE)</f>
        <v>0</v>
      </c>
      <c r="CV21" s="69">
        <f>VLOOKUP($A21,'317'!$AI$1:$HO$2,88,FALSE)</f>
        <v>0</v>
      </c>
      <c r="CW21" s="75">
        <f>VLOOKUP($A21,'317'!$AI$1:$HO$2,89,FALSE)</f>
        <v>0</v>
      </c>
      <c r="CX21" s="337"/>
      <c r="CY21" s="74">
        <f>VLOOKUP($A21,'317'!$AI$1:$HO$2,90,FALSE)</f>
        <v>0</v>
      </c>
      <c r="CZ21" s="69">
        <f>VLOOKUP($A21,'317'!$AI$1:$HO$2,91,FALSE)</f>
        <v>0</v>
      </c>
      <c r="DA21" s="69">
        <f>VLOOKUP($A21,'317'!$AI$1:$HO$2,92,FALSE)</f>
        <v>0</v>
      </c>
      <c r="DB21" s="69">
        <f>VLOOKUP($A21,'317'!$AI$1:$HO$2,93,FALSE)</f>
        <v>0</v>
      </c>
      <c r="DC21" s="69">
        <f>VLOOKUP($A21,'317'!$AI$7:$HO$8,DC109,FALSE)</f>
        <v>0</v>
      </c>
      <c r="DD21" s="69">
        <f>VLOOKUP($A21,'317'!$AI$1:$HO$2,95,FALSE)</f>
        <v>0</v>
      </c>
      <c r="DE21" s="75">
        <f>VLOOKUP($A21,'317'!$AI$1:$HO$2,96,FALSE)</f>
        <v>0</v>
      </c>
      <c r="DF21" s="337"/>
      <c r="DG21" s="74">
        <f>VLOOKUP($A21,'317'!$AI$1:$HO$2,97,FALSE)</f>
        <v>0</v>
      </c>
      <c r="DH21" s="69">
        <f>VLOOKUP($A21,'317'!$AI$1:$HO$2,98,FALSE)</f>
        <v>0</v>
      </c>
      <c r="DI21" s="69">
        <f>VLOOKUP($A21,'317'!$AI$1:$HO$2,99,FALSE)</f>
        <v>0</v>
      </c>
      <c r="DJ21" s="69">
        <f>VLOOKUP($A21,'317'!$AI$1:$HO$2,100,FALSE)</f>
        <v>0</v>
      </c>
      <c r="DK21" s="69">
        <f>VLOOKUP($A21,'317'!$AI$7:$HO$8,DK109,FALSE)</f>
        <v>0</v>
      </c>
      <c r="DL21" s="69">
        <f>VLOOKUP($A21,'317'!$AI$1:$HO$2,102,FALSE)</f>
        <v>0</v>
      </c>
      <c r="DM21" s="75">
        <f>VLOOKUP($A21,'317'!$AI$1:$HO$2,103,FALSE)</f>
        <v>0</v>
      </c>
      <c r="DN21" s="337"/>
      <c r="DO21" s="74">
        <f>VLOOKUP($A21,'317'!$AI$1:$HO$2,104,FALSE)</f>
        <v>0</v>
      </c>
      <c r="DP21" s="69">
        <f>VLOOKUP($A21,'317'!$AI$1:$HO$2,105,FALSE)</f>
        <v>0</v>
      </c>
      <c r="DQ21" s="69">
        <f>VLOOKUP($A21,'317'!$AI$1:$HO$2,106,FALSE)</f>
        <v>0</v>
      </c>
      <c r="DR21" s="69">
        <f>VLOOKUP($A21,'317'!$AI$1:$HO$2,107,FALSE)</f>
        <v>0</v>
      </c>
      <c r="DS21" s="69">
        <f>VLOOKUP($A21,'317'!$AI$7:$HO$8,DS109,FALSE)</f>
        <v>0</v>
      </c>
      <c r="DT21" s="69">
        <f>VLOOKUP($A21,'317'!$AI$1:$HO$2,109,FALSE)</f>
        <v>0</v>
      </c>
      <c r="DU21" s="75">
        <f>VLOOKUP($A21,'317'!$AI$1:$HO$2,110,FALSE)</f>
        <v>0</v>
      </c>
      <c r="DV21" s="337"/>
      <c r="DW21" s="74">
        <f>VLOOKUP($A21,'317'!$AI$1:$HO$2,111,FALSE)</f>
        <v>0</v>
      </c>
      <c r="DX21" s="69">
        <f>VLOOKUP($A21,'317'!$AI$1:$HO$2,112,FALSE)</f>
        <v>0</v>
      </c>
      <c r="DY21" s="69">
        <f>VLOOKUP($A21,'317'!$AI$1:$HO$2,113,FALSE)</f>
        <v>0</v>
      </c>
      <c r="DZ21" s="69">
        <f>VLOOKUP($A21,'317'!$AI$1:$HO$2,114,FALSE)</f>
        <v>0</v>
      </c>
      <c r="EA21" s="69">
        <f>VLOOKUP($A21,'317'!$AI$7:$HO$8,EA109,FALSE)</f>
        <v>0</v>
      </c>
      <c r="EB21" s="69">
        <f>VLOOKUP($A21,'317'!$AI$1:$HO$2,116,FALSE)</f>
        <v>0</v>
      </c>
      <c r="EC21" s="75">
        <f>VLOOKUP($A21,'317'!$AI$1:$HO$2,117,FALSE)</f>
        <v>0</v>
      </c>
      <c r="ED21" s="337"/>
      <c r="EE21" s="74">
        <f>VLOOKUP($A21,'317'!$AI$1:$HO$2,118,FALSE)</f>
        <v>0</v>
      </c>
      <c r="EF21" s="69">
        <f>VLOOKUP($A21,'317'!$AI$1:$HO$2,119,FALSE)</f>
        <v>0</v>
      </c>
      <c r="EG21" s="69">
        <f>VLOOKUP($A21,'317'!$AI$1:$HO$2,120,FALSE)</f>
        <v>0</v>
      </c>
      <c r="EH21" s="69">
        <f>VLOOKUP($A21,'317'!$AI$1:$HO$2,121,FALSE)</f>
        <v>0</v>
      </c>
      <c r="EI21" s="69">
        <f>VLOOKUP($A21,'317'!$AI$7:$HO$8,EI109,FALSE)</f>
        <v>0</v>
      </c>
      <c r="EJ21" s="69">
        <f>VLOOKUP($A21,'317'!$AI$1:$HO$2,123,FALSE)</f>
        <v>0</v>
      </c>
      <c r="EK21" s="75">
        <f>VLOOKUP($A21,'317'!$AI$1:$HO$2,124,FALSE)</f>
        <v>0</v>
      </c>
      <c r="EL21" s="337"/>
      <c r="EM21" s="74">
        <f>VLOOKUP($A21,'317'!$AI$1:$HO$2,125,FALSE)</f>
        <v>0</v>
      </c>
      <c r="EN21" s="69">
        <f>VLOOKUP($A21,'317'!$AI$1:$HO$2,126,FALSE)</f>
        <v>0</v>
      </c>
      <c r="EO21" s="69">
        <f>VLOOKUP($A21,'317'!$AI$1:$HO$2,127,FALSE)</f>
        <v>0</v>
      </c>
      <c r="EP21" s="69">
        <f>VLOOKUP($A21,'317'!$AI$1:$HO$2,128,FALSE)</f>
        <v>0</v>
      </c>
      <c r="EQ21" s="69">
        <f>VLOOKUP($A21,'317'!$AI$7:$HO$8,EQ109,FALSE)</f>
        <v>0</v>
      </c>
      <c r="ER21" s="69">
        <f>VLOOKUP($A21,'317'!$AI$1:$HO$2,130,FALSE)</f>
        <v>0</v>
      </c>
      <c r="ES21" s="75">
        <f>VLOOKUP($A21,'317'!$AI$1:$HO$2,131,FALSE)</f>
        <v>0</v>
      </c>
      <c r="ET21" s="337"/>
      <c r="EU21" s="74">
        <f>VLOOKUP($A21,'317'!$AI$1:$HO$2,132,FALSE)</f>
        <v>0</v>
      </c>
      <c r="EV21" s="69">
        <f>VLOOKUP($A21,'317'!$AI$1:$HO$2,133,FALSE)</f>
        <v>0</v>
      </c>
      <c r="EW21" s="69">
        <f>VLOOKUP($A21,'317'!$AI$1:$HO$2,134,FALSE)</f>
        <v>0</v>
      </c>
      <c r="EX21" s="69">
        <f>VLOOKUP($A21,'317'!$AI$1:$HO$2,135,FALSE)</f>
        <v>0</v>
      </c>
      <c r="EY21" s="69">
        <f>VLOOKUP($A21,'317'!$AI$7:$HO$8,EY109,FALSE)</f>
        <v>0</v>
      </c>
      <c r="EZ21" s="69">
        <f>VLOOKUP($A21,'317'!$AI$1:$HO$2,137,FALSE)</f>
        <v>0</v>
      </c>
      <c r="FA21" s="75">
        <f>VLOOKUP($A21,'317'!$AI$1:$HO$2,138,FALSE)</f>
        <v>0</v>
      </c>
      <c r="FB21" s="337"/>
      <c r="FC21" s="74">
        <f>VLOOKUP($A21,'317'!$AI$1:$HO$2,139,FALSE)</f>
        <v>0</v>
      </c>
      <c r="FD21" s="69">
        <f>VLOOKUP($A21,'317'!$AI$1:$HO$2,140,FALSE)</f>
        <v>0</v>
      </c>
      <c r="FE21" s="69">
        <f>VLOOKUP($A21,'317'!$AI$1:$HO$2,141,FALSE)</f>
        <v>0</v>
      </c>
      <c r="FF21" s="69">
        <f>VLOOKUP($A21,'317'!$AI$1:$HO$2,142,FALSE)</f>
        <v>0</v>
      </c>
      <c r="FG21" s="69">
        <f>VLOOKUP($A21,'317'!$AI$7:$HO$8,FG109,FALSE)</f>
        <v>0</v>
      </c>
      <c r="FH21" s="69">
        <f>VLOOKUP($A21,'317'!$AI$1:$HO$2,144,FALSE)</f>
        <v>0</v>
      </c>
      <c r="FI21" s="75">
        <f>VLOOKUP($A21,'317'!$AI$1:$HO$2,145,FALSE)</f>
        <v>0</v>
      </c>
      <c r="FJ21" s="337"/>
      <c r="FK21" s="74">
        <f>VLOOKUP($A21,'317'!$AI$1:$HO$2,146,FALSE)</f>
        <v>0</v>
      </c>
      <c r="FL21" s="69">
        <f>VLOOKUP($A21,'317'!$AI$1:$HO$2,147,FALSE)</f>
        <v>0</v>
      </c>
      <c r="FM21" s="69">
        <f>VLOOKUP($A21,'317'!$AI$1:$HO$2,148,FALSE)</f>
        <v>0</v>
      </c>
      <c r="FN21" s="69">
        <f>VLOOKUP($A21,'317'!$AI$1:$HO$2,149,FALSE)</f>
        <v>0</v>
      </c>
      <c r="FO21" s="69">
        <f>VLOOKUP($A21,'317'!$AI$7:$HO$8,FO109,FALSE)</f>
        <v>0</v>
      </c>
      <c r="FP21" s="69">
        <f>VLOOKUP($A21,'317'!$AI$1:$HO$2,151,FALSE)</f>
        <v>0</v>
      </c>
      <c r="FQ21" s="75">
        <f>VLOOKUP($A21,'317'!$AI$1:$HO$2,152,FALSE)</f>
        <v>0</v>
      </c>
      <c r="FR21" s="337"/>
      <c r="FS21" s="74">
        <f>VLOOKUP($A21,'317'!$AI$1:$HO$2,153,FALSE)</f>
        <v>0</v>
      </c>
      <c r="FT21" s="69">
        <f>VLOOKUP($A21,'317'!$AI$1:$HO$2,154,FALSE)</f>
        <v>0</v>
      </c>
      <c r="FU21" s="69">
        <f>VLOOKUP($A21,'317'!$AI$1:$HO$2,155,FALSE)</f>
        <v>0</v>
      </c>
      <c r="FV21" s="69">
        <f>VLOOKUP($A21,'317'!$AI$1:$HO$2,156,FALSE)</f>
        <v>0</v>
      </c>
      <c r="FW21" s="69">
        <f>VLOOKUP($A21,'317'!$AI$7:$HO$8,FW109,FALSE)</f>
        <v>0</v>
      </c>
      <c r="FX21" s="69">
        <f>VLOOKUP($A21,'317'!$AI$1:$HO$2,158,FALSE)</f>
        <v>0</v>
      </c>
      <c r="FY21" s="75">
        <f>VLOOKUP($A21,'317'!$AI$1:$HO$2,159,FALSE)</f>
        <v>0</v>
      </c>
      <c r="FZ21" s="337"/>
      <c r="GA21" s="74">
        <f>VLOOKUP($A21,'317'!$AI$1:$HO$2,160,FALSE)</f>
        <v>0</v>
      </c>
      <c r="GB21" s="69">
        <f>VLOOKUP($A21,'317'!$AI$1:$HO$2,161,FALSE)</f>
        <v>0</v>
      </c>
      <c r="GC21" s="69">
        <f>VLOOKUP($A21,'317'!$AI$1:$HO$2,162,FALSE)</f>
        <v>0</v>
      </c>
      <c r="GD21" s="69">
        <f>VLOOKUP($A21,'317'!$AI$1:$HO$2,163,FALSE)</f>
        <v>0</v>
      </c>
      <c r="GE21" s="69">
        <f>VLOOKUP($A21,'317'!$AI$7:$HO$8,GE109,FALSE)</f>
        <v>0</v>
      </c>
      <c r="GF21" s="69">
        <f>VLOOKUP($A21,'317'!$AI$1:$HO$2,165,FALSE)</f>
        <v>0</v>
      </c>
      <c r="GG21" s="75">
        <f>VLOOKUP($A21,'317'!$AI$1:$HO$2,166,FALSE)</f>
        <v>0</v>
      </c>
      <c r="GH21" s="337"/>
      <c r="GI21" s="74">
        <f>VLOOKUP($A21,'317'!$AI$1:$HO$2,167,FALSE)</f>
        <v>0</v>
      </c>
      <c r="GJ21" s="69">
        <f>VLOOKUP($A21,'317'!$AI$1:$HO$2,168,FALSE)</f>
        <v>0</v>
      </c>
      <c r="GK21" s="69">
        <f>VLOOKUP($A21,'317'!$AI$1:$HO$2,169,FALSE)</f>
        <v>0</v>
      </c>
      <c r="GL21" s="69">
        <f>VLOOKUP($A21,'317'!$AI$1:$HO$2,170,FALSE)</f>
        <v>0</v>
      </c>
      <c r="GM21" s="69">
        <f>VLOOKUP($A21,'317'!$AI$7:$HO$8,GM109,FALSE)</f>
        <v>0</v>
      </c>
      <c r="GN21" s="69">
        <f>VLOOKUP($A21,'317'!$AI$1:$HO$2,172,FALSE)</f>
        <v>0</v>
      </c>
      <c r="GO21" s="75">
        <f>VLOOKUP($A21,'317'!$AI$1:$HO$2,173,FALSE)</f>
        <v>0</v>
      </c>
      <c r="GP21" s="337"/>
      <c r="GQ21" s="74">
        <f>VLOOKUP($A21,'317'!$AI$1:$HO$2,174,FALSE)</f>
        <v>0</v>
      </c>
      <c r="GR21" s="69">
        <f>VLOOKUP($A21,'317'!$AI$1:$HO$2,175,FALSE)</f>
        <v>0</v>
      </c>
      <c r="GS21" s="69">
        <f>VLOOKUP($A21,'317'!$AI$1:$HO$2,176,FALSE)</f>
        <v>0</v>
      </c>
      <c r="GT21" s="69">
        <f>VLOOKUP($A21,'317'!$AI$1:$HO$2,177,FALSE)</f>
        <v>0</v>
      </c>
      <c r="GU21" s="69">
        <f>VLOOKUP($A21,'317'!$AI$7:$HO$8,GU109,FALSE)</f>
        <v>0</v>
      </c>
      <c r="GV21" s="69">
        <f>VLOOKUP($A21,'317'!$AI$1:$HO$2,179,FALSE)</f>
        <v>0</v>
      </c>
      <c r="GW21" s="75">
        <f>VLOOKUP($A21,'317'!$AI$1:$HO$2,180,FALSE)</f>
        <v>0</v>
      </c>
      <c r="GX21" s="337"/>
      <c r="GY21" s="74">
        <f>VLOOKUP($A21,'317'!$AI$1:$HO$2,181,FALSE)</f>
        <v>0</v>
      </c>
      <c r="GZ21" s="69">
        <f>VLOOKUP($A21,'317'!$AI$1:$HO$2,182,FALSE)</f>
        <v>0</v>
      </c>
      <c r="HA21" s="69">
        <f>VLOOKUP($A21,'317'!$AI$1:$HO$2,183,FALSE)</f>
        <v>0</v>
      </c>
      <c r="HB21" s="69">
        <f>VLOOKUP($A21,'317'!$AI$1:$HO$2,184,FALSE)</f>
        <v>0</v>
      </c>
      <c r="HC21" s="69">
        <f>VLOOKUP($A21,'317'!$AI$7:$HO$8,HC109,FALSE)</f>
        <v>0</v>
      </c>
      <c r="HD21" s="69">
        <f>VLOOKUP($A21,'317'!$AI$1:$HO$2,186,FALSE)</f>
        <v>0</v>
      </c>
      <c r="HE21" s="124">
        <f>VLOOKUP($A21,'317'!$AI$1:$HO$2,187,FALSE)</f>
        <v>0</v>
      </c>
      <c r="HF21" s="24"/>
      <c r="HG21" s="24"/>
    </row>
    <row r="22" spans="1:215" x14ac:dyDescent="0.25">
      <c r="A22" s="290">
        <f t="shared" si="0"/>
        <v>218</v>
      </c>
      <c r="B22" s="291">
        <f>VLOOKUP($A22,'318'!$AO$1:$HU$2,2,FALSE)</f>
        <v>0</v>
      </c>
      <c r="C22" s="290">
        <f>VLOOKUP($A22,'318'!$AO$1:$HU$2,3,FALSE)</f>
        <v>0</v>
      </c>
      <c r="D22" s="290">
        <f>VLOOKUP($A22,'318'!$AO$1:$HU$2,4,FALSE)</f>
        <v>0</v>
      </c>
      <c r="E22" s="292">
        <f>VLOOKUP($A22,'318'!$AO$1:$HU$2,5,FALSE)</f>
        <v>0</v>
      </c>
      <c r="F22" s="337"/>
      <c r="G22" s="73">
        <f>VLOOKUP($A22,'318'!$AO$1:$HU$2,6,FALSE)</f>
        <v>0</v>
      </c>
      <c r="H22" s="24">
        <f>VLOOKUP($A22,'318'!$AO$1:$HU$2,7,FALSE)</f>
        <v>0</v>
      </c>
      <c r="I22" s="24">
        <f>VLOOKUP($A22,'318'!$AO$1:$HU$2,8,FALSE)</f>
        <v>0</v>
      </c>
      <c r="J22" s="24">
        <f>VLOOKUP($A22,'318'!$AO$1:$HU$2,9,FALSE)</f>
        <v>0</v>
      </c>
      <c r="K22" s="69">
        <f>VLOOKUP($A22,'318'!$AO$7:$HU$8,K109,FALSE)</f>
        <v>0</v>
      </c>
      <c r="L22" s="24">
        <f>VLOOKUP($A22,'318'!$AO$1:$HU$2,11,FALSE)</f>
        <v>0</v>
      </c>
      <c r="M22" s="137">
        <f>VLOOKUP($A22,'318'!$AO$1:$HU$2,12,FALSE)</f>
        <v>0</v>
      </c>
      <c r="N22" s="337"/>
      <c r="O22" s="74">
        <f>VLOOKUP($A22,'318'!$AO$1:$HU$2,13,FALSE)</f>
        <v>0</v>
      </c>
      <c r="P22" s="69">
        <f>VLOOKUP($A22,'318'!$AO$1:$HU$2,14,FALSE)</f>
        <v>0</v>
      </c>
      <c r="Q22" s="69">
        <f>VLOOKUP($A22,'318'!$AO$1:$HU$2,15,FALSE)</f>
        <v>0</v>
      </c>
      <c r="R22" s="69">
        <f>VLOOKUP($A22,'318'!$AO$1:$HU$2,16,FALSE)</f>
        <v>0</v>
      </c>
      <c r="S22" s="69">
        <f>VLOOKUP($A22,'318'!$AO$7:$HU$8,S109,FALSE)</f>
        <v>0</v>
      </c>
      <c r="T22" s="69">
        <f>VLOOKUP($A22,'318'!$AO$1:$HU$2,18,FALSE)</f>
        <v>0</v>
      </c>
      <c r="U22" s="75">
        <f>VLOOKUP($A22,'318'!$AO$1:$HU$2,19,FALSE)</f>
        <v>0</v>
      </c>
      <c r="V22" s="337"/>
      <c r="W22" s="74">
        <f>VLOOKUP($A22,'318'!$AO$1:$HU$2,20,FALSE)</f>
        <v>0</v>
      </c>
      <c r="X22" s="69">
        <f>VLOOKUP($A22,'318'!$AO$1:$HU$2,21,FALSE)</f>
        <v>0</v>
      </c>
      <c r="Y22" s="69">
        <f>VLOOKUP($A22,'318'!$AO$1:$HU$2,22,FALSE)</f>
        <v>0</v>
      </c>
      <c r="Z22" s="69">
        <f>VLOOKUP($A22,'318'!$AO$1:$HU$2,23,FALSE)</f>
        <v>0</v>
      </c>
      <c r="AA22" s="69">
        <f>VLOOKUP($A22,'318'!$AO$7:$HU$8,AA109,FALSE)</f>
        <v>0</v>
      </c>
      <c r="AB22" s="69">
        <f>VLOOKUP($A22,'318'!$AO$1:$HU$2,25,FALSE)</f>
        <v>0</v>
      </c>
      <c r="AC22" s="75">
        <f>VLOOKUP($A22,'318'!$AO$1:$HU$2,26,FALSE)</f>
        <v>0</v>
      </c>
      <c r="AD22" s="337"/>
      <c r="AE22" s="74">
        <f>VLOOKUP($A22,'318'!$AO$1:$HU$2,27,FALSE)</f>
        <v>0</v>
      </c>
      <c r="AF22" s="69">
        <f>VLOOKUP($A22,'318'!$AO$1:$HU$2,28,FALSE)</f>
        <v>0</v>
      </c>
      <c r="AG22" s="69">
        <f>VLOOKUP($A22,'318'!$AO$1:$HU$2,29,FALSE)</f>
        <v>0</v>
      </c>
      <c r="AH22" s="69">
        <f>VLOOKUP($A22,'318'!$AO$1:$HU$2,30,FALSE)</f>
        <v>0</v>
      </c>
      <c r="AI22" s="69">
        <f>VLOOKUP($A22,'318'!$AO$7:$HU$8,AI109,FALSE)</f>
        <v>0</v>
      </c>
      <c r="AJ22" s="69">
        <f>VLOOKUP($A22,'318'!$AO$1:$HU$2,32,FALSE)</f>
        <v>0</v>
      </c>
      <c r="AK22" s="75">
        <f>VLOOKUP($A22,'318'!$AO$1:$HU$2,33,FALSE)</f>
        <v>0</v>
      </c>
      <c r="AL22" s="337"/>
      <c r="AM22" s="74">
        <f>VLOOKUP($A22,'318'!$AO$1:$HU$2,34,FALSE)</f>
        <v>0</v>
      </c>
      <c r="AN22" s="69">
        <f>VLOOKUP($A22,'318'!$AO$1:$HU$2,35,FALSE)</f>
        <v>0</v>
      </c>
      <c r="AO22" s="69">
        <f>VLOOKUP($A22,'318'!$AO$1:$HU$2,36,FALSE)</f>
        <v>0</v>
      </c>
      <c r="AP22" s="69">
        <f>VLOOKUP($A22,'318'!$AO$1:$HU$2,37,FALSE)</f>
        <v>0</v>
      </c>
      <c r="AQ22" s="69">
        <f>VLOOKUP($A22,'318'!$AO$7:$HU$8,AQ109,FALSE)</f>
        <v>0</v>
      </c>
      <c r="AR22" s="69">
        <f>VLOOKUP($A22,'318'!$AO$1:$HU$2,39,FALSE)</f>
        <v>0</v>
      </c>
      <c r="AS22" s="75">
        <f>VLOOKUP($A22,'318'!$AO$1:$HU$2,40,FALSE)</f>
        <v>0</v>
      </c>
      <c r="AT22" s="337"/>
      <c r="AU22" s="74">
        <f>VLOOKUP($A22,'318'!$AO$1:$HU$2,41,FALSE)</f>
        <v>0</v>
      </c>
      <c r="AV22" s="69">
        <f>VLOOKUP($A22,'318'!$AO$1:$HU$2,42,FALSE)</f>
        <v>0</v>
      </c>
      <c r="AW22" s="69">
        <f>VLOOKUP($A22,'318'!$AO$1:$HU$2,43,FALSE)</f>
        <v>0</v>
      </c>
      <c r="AX22" s="69">
        <f>VLOOKUP($A22,'318'!$AO$1:$HU$2,44,FALSE)</f>
        <v>0</v>
      </c>
      <c r="AY22" s="69">
        <f>VLOOKUP($A22,'318'!$AO$7:$HU$8,AY109,FALSE)</f>
        <v>0</v>
      </c>
      <c r="AZ22" s="69">
        <f>VLOOKUP($A22,'318'!$AO$1:$HU$2,46,FALSE)</f>
        <v>0</v>
      </c>
      <c r="BA22" s="75">
        <f>VLOOKUP($A22,'318'!$AO$1:$HU$2,47,FALSE)</f>
        <v>0</v>
      </c>
      <c r="BB22" s="337"/>
      <c r="BC22" s="74">
        <f>VLOOKUP($A22,'318'!$AO$1:$HU$2,48,FALSE)</f>
        <v>0</v>
      </c>
      <c r="BD22" s="69">
        <f>VLOOKUP($A22,'318'!$AO$1:$HU$2,49,FALSE)</f>
        <v>0</v>
      </c>
      <c r="BE22" s="69">
        <f>VLOOKUP($A22,'318'!$AO$1:$HU$2,50,FALSE)</f>
        <v>0</v>
      </c>
      <c r="BF22" s="69">
        <f>VLOOKUP($A22,'318'!$AO$1:$HU$2,51,FALSE)</f>
        <v>0</v>
      </c>
      <c r="BG22" s="69">
        <f>VLOOKUP($A22,'318'!$AO$7:$HU$8,BG109,FALSE)</f>
        <v>0</v>
      </c>
      <c r="BH22" s="69">
        <f>VLOOKUP($A22,'318'!$AO$1:$HU$2,53,FALSE)</f>
        <v>0</v>
      </c>
      <c r="BI22" s="75">
        <f>VLOOKUP($A22,'318'!$AO$1:$HU$2,54,FALSE)</f>
        <v>0</v>
      </c>
      <c r="BJ22" s="337"/>
      <c r="BK22" s="74">
        <f>VLOOKUP($A22,'318'!$AO$1:$HU$2,55,FALSE)</f>
        <v>0</v>
      </c>
      <c r="BL22" s="69">
        <f>VLOOKUP($A22,'318'!$AO$1:$HU$2,56,FALSE)</f>
        <v>0</v>
      </c>
      <c r="BM22" s="69">
        <f>VLOOKUP($A22,'318'!$AO$1:$HU$2,57,FALSE)</f>
        <v>0</v>
      </c>
      <c r="BN22" s="69">
        <f>VLOOKUP($A22,'318'!$AO$1:$HU$2,58,FALSE)</f>
        <v>0</v>
      </c>
      <c r="BO22" s="69">
        <f>VLOOKUP($A22,'318'!$AO$7:$HU$8,BO109,FALSE)</f>
        <v>0</v>
      </c>
      <c r="BP22" s="69">
        <f>VLOOKUP($A22,'318'!$AO$1:$HU$2,60,FALSE)</f>
        <v>0</v>
      </c>
      <c r="BQ22" s="75">
        <f>VLOOKUP($A22,'318'!$AO$1:$HU$2,61,FALSE)</f>
        <v>0</v>
      </c>
      <c r="BR22" s="337"/>
      <c r="BS22" s="74">
        <f>VLOOKUP($A22,'318'!$AO$1:$HU$2,62,FALSE)</f>
        <v>0</v>
      </c>
      <c r="BT22" s="69">
        <f>VLOOKUP($A22,'318'!$AO$1:$HU$2,63,FALSE)</f>
        <v>0</v>
      </c>
      <c r="BU22" s="69">
        <f>VLOOKUP($A22,'318'!$AO$1:$HU$2,64,FALSE)</f>
        <v>0</v>
      </c>
      <c r="BV22" s="69">
        <f>VLOOKUP($A22,'318'!$AO$1:$HU$2,65,FALSE)</f>
        <v>0</v>
      </c>
      <c r="BW22" s="69">
        <f>VLOOKUP($A22,'318'!$AO$7:$HU$8,BW109,FALSE)</f>
        <v>0</v>
      </c>
      <c r="BX22" s="69">
        <f>VLOOKUP($A22,'318'!$AO$1:$HU$2,67,FALSE)</f>
        <v>0</v>
      </c>
      <c r="BY22" s="75">
        <f>VLOOKUP($A22,'318'!$AO$1:$HU$2,68,FALSE)</f>
        <v>0</v>
      </c>
      <c r="BZ22" s="337"/>
      <c r="CA22" s="74">
        <f>VLOOKUP($A22,'318'!$AO$1:$HU$2,69,FALSE)</f>
        <v>0</v>
      </c>
      <c r="CB22" s="69">
        <f>VLOOKUP($A22,'318'!$AO$1:$HU$2,70,FALSE)</f>
        <v>0</v>
      </c>
      <c r="CC22" s="69">
        <f>VLOOKUP($A22,'318'!$AO$1:$HU$2,71,FALSE)</f>
        <v>0</v>
      </c>
      <c r="CD22" s="69">
        <f>VLOOKUP($A22,'318'!$AO$1:$HU$2,72,FALSE)</f>
        <v>0</v>
      </c>
      <c r="CE22" s="69">
        <f>VLOOKUP($A22,'318'!$AO$7:$HU$8,CE109,FALSE)</f>
        <v>0</v>
      </c>
      <c r="CF22" s="69">
        <f>VLOOKUP($A22,'318'!$AO$1:$HU$2,74,FALSE)</f>
        <v>0</v>
      </c>
      <c r="CG22" s="75">
        <f>VLOOKUP($A22,'318'!$AO$1:$HU$2,75,FALSE)</f>
        <v>0</v>
      </c>
      <c r="CH22" s="337"/>
      <c r="CI22" s="74">
        <f>VLOOKUP($A22,'318'!$AO$1:$HU$2,76,FALSE)</f>
        <v>0</v>
      </c>
      <c r="CJ22" s="69">
        <f>VLOOKUP($A22,'318'!$AO$1:$HU$2,77,FALSE)</f>
        <v>0</v>
      </c>
      <c r="CK22" s="69">
        <f>VLOOKUP($A22,'318'!$AO$1:$HU$2,78,FALSE)</f>
        <v>0</v>
      </c>
      <c r="CL22" s="69">
        <f>VLOOKUP($A22,'318'!$AO$1:$HU$2,79,FALSE)</f>
        <v>0</v>
      </c>
      <c r="CM22" s="69">
        <f>VLOOKUP($A22,'318'!$AO$7:$HU$8,CM109,FALSE)</f>
        <v>0</v>
      </c>
      <c r="CN22" s="69">
        <f>VLOOKUP($A22,'318'!$AO$1:$HU$2,81,FALSE)</f>
        <v>0</v>
      </c>
      <c r="CO22" s="75">
        <f>VLOOKUP($A22,'318'!$AO$1:$HU$2,82,FALSE)</f>
        <v>0</v>
      </c>
      <c r="CP22" s="337"/>
      <c r="CQ22" s="74">
        <f>VLOOKUP($A22,'318'!$AO$1:$HU$2,83,FALSE)</f>
        <v>0</v>
      </c>
      <c r="CR22" s="69">
        <f>VLOOKUP($A22,'318'!$AO$1:$HU$2,84,FALSE)</f>
        <v>0</v>
      </c>
      <c r="CS22" s="69">
        <f>VLOOKUP($A22,'318'!$AO$1:$HU$2,85,FALSE)</f>
        <v>0</v>
      </c>
      <c r="CT22" s="69">
        <f>VLOOKUP($A22,'318'!$AO$1:$HU$2,86,FALSE)</f>
        <v>0</v>
      </c>
      <c r="CU22" s="69">
        <f>VLOOKUP($A22,'318'!$AO$7:$HU$8,CU109,FALSE)</f>
        <v>0</v>
      </c>
      <c r="CV22" s="69">
        <f>VLOOKUP($A22,'318'!$AO$1:$HU$2,88,FALSE)</f>
        <v>0</v>
      </c>
      <c r="CW22" s="75">
        <f>VLOOKUP($A22,'318'!$AO$1:$HU$2,89,FALSE)</f>
        <v>0</v>
      </c>
      <c r="CX22" s="337"/>
      <c r="CY22" s="74">
        <f>VLOOKUP($A22,'318'!$AO$1:$HU$2,90,FALSE)</f>
        <v>0</v>
      </c>
      <c r="CZ22" s="69">
        <f>VLOOKUP($A22,'318'!$AO$1:$HU$2,91,FALSE)</f>
        <v>0</v>
      </c>
      <c r="DA22" s="69">
        <f>VLOOKUP($A22,'318'!$AO$1:$HU$2,92,FALSE)</f>
        <v>0</v>
      </c>
      <c r="DB22" s="69">
        <f>VLOOKUP($A22,'318'!$AO$1:$HU$2,93,FALSE)</f>
        <v>0</v>
      </c>
      <c r="DC22" s="69">
        <f>VLOOKUP($A22,'318'!$AO$7:$HU$8,DC109,FALSE)</f>
        <v>0</v>
      </c>
      <c r="DD22" s="69">
        <f>VLOOKUP($A22,'318'!$AO$1:$HU$2,95,FALSE)</f>
        <v>0</v>
      </c>
      <c r="DE22" s="75">
        <f>VLOOKUP($A22,'318'!$AO$1:$HU$2,96,FALSE)</f>
        <v>0</v>
      </c>
      <c r="DF22" s="337"/>
      <c r="DG22" s="74">
        <f>VLOOKUP($A22,'318'!$AO$1:$HU$2,97,FALSE)</f>
        <v>0</v>
      </c>
      <c r="DH22" s="69">
        <f>VLOOKUP($A22,'318'!$AO$1:$HU$2,98,FALSE)</f>
        <v>0</v>
      </c>
      <c r="DI22" s="69">
        <f>VLOOKUP($A22,'318'!$AO$1:$HU$2,99,FALSE)</f>
        <v>0</v>
      </c>
      <c r="DJ22" s="69">
        <f>VLOOKUP($A22,'318'!$AO$1:$HU$2,100,FALSE)</f>
        <v>0</v>
      </c>
      <c r="DK22" s="69">
        <f>VLOOKUP($A22,'318'!$AO$7:$HU$8,DK109,FALSE)</f>
        <v>0</v>
      </c>
      <c r="DL22" s="69">
        <f>VLOOKUP($A22,'318'!$AO$1:$HU$2,102,FALSE)</f>
        <v>0</v>
      </c>
      <c r="DM22" s="75">
        <f>VLOOKUP($A22,'318'!$AO$1:$HU$2,103,FALSE)</f>
        <v>0</v>
      </c>
      <c r="DN22" s="337"/>
      <c r="DO22" s="74">
        <f>VLOOKUP($A22,'318'!$AO$1:$HU$2,104,FALSE)</f>
        <v>0</v>
      </c>
      <c r="DP22" s="69">
        <f>VLOOKUP($A22,'318'!$AO$1:$HU$2,105,FALSE)</f>
        <v>0</v>
      </c>
      <c r="DQ22" s="69">
        <f>VLOOKUP($A22,'318'!$AO$1:$HU$2,106,FALSE)</f>
        <v>0</v>
      </c>
      <c r="DR22" s="69">
        <f>VLOOKUP($A22,'318'!$AO$1:$HU$2,107,FALSE)</f>
        <v>0</v>
      </c>
      <c r="DS22" s="69">
        <f>VLOOKUP($A22,'318'!$AO$7:$HU$8,DS109,FALSE)</f>
        <v>0</v>
      </c>
      <c r="DT22" s="69">
        <f>VLOOKUP($A22,'318'!$AO$1:$HU$2,109,FALSE)</f>
        <v>0</v>
      </c>
      <c r="DU22" s="75">
        <f>VLOOKUP($A22,'318'!$AO$1:$HU$2,110,FALSE)</f>
        <v>0</v>
      </c>
      <c r="DV22" s="337"/>
      <c r="DW22" s="74">
        <f>VLOOKUP($A22,'318'!$AO$1:$HU$2,111,FALSE)</f>
        <v>0</v>
      </c>
      <c r="DX22" s="69">
        <f>VLOOKUP($A22,'318'!$AO$1:$HU$2,112,FALSE)</f>
        <v>0</v>
      </c>
      <c r="DY22" s="69">
        <f>VLOOKUP($A22,'318'!$AO$1:$HU$2,113,FALSE)</f>
        <v>0</v>
      </c>
      <c r="DZ22" s="69">
        <f>VLOOKUP($A22,'318'!$AO$1:$HU$2,114,FALSE)</f>
        <v>0</v>
      </c>
      <c r="EA22" s="69">
        <f>VLOOKUP($A22,'318'!$AO$7:$HU$8,EA109,FALSE)</f>
        <v>0</v>
      </c>
      <c r="EB22" s="69">
        <f>VLOOKUP($A22,'318'!$AO$1:$HU$2,116,FALSE)</f>
        <v>0</v>
      </c>
      <c r="EC22" s="75">
        <f>VLOOKUP($A22,'318'!$AO$1:$HU$2,117,FALSE)</f>
        <v>0</v>
      </c>
      <c r="ED22" s="337"/>
      <c r="EE22" s="74">
        <f>VLOOKUP($A22,'318'!$AO$1:$HU$2,118,FALSE)</f>
        <v>0</v>
      </c>
      <c r="EF22" s="69">
        <f>VLOOKUP($A22,'318'!$AO$1:$HU$2,119,FALSE)</f>
        <v>0</v>
      </c>
      <c r="EG22" s="69">
        <f>VLOOKUP($A22,'318'!$AO$1:$HU$2,120,FALSE)</f>
        <v>0</v>
      </c>
      <c r="EH22" s="69">
        <f>VLOOKUP($A22,'318'!$AO$1:$HU$2,121,FALSE)</f>
        <v>0</v>
      </c>
      <c r="EI22" s="69">
        <f>VLOOKUP($A22,'318'!$AO$7:$HU$8,EI109,FALSE)</f>
        <v>0</v>
      </c>
      <c r="EJ22" s="69">
        <f>VLOOKUP($A22,'318'!$AO$1:$HU$2,123,FALSE)</f>
        <v>0</v>
      </c>
      <c r="EK22" s="75">
        <f>VLOOKUP($A22,'318'!$AO$1:$HU$2,124,FALSE)</f>
        <v>0</v>
      </c>
      <c r="EL22" s="337"/>
      <c r="EM22" s="74">
        <f>VLOOKUP($A22,'318'!$AO$1:$HU$2,125,FALSE)</f>
        <v>0</v>
      </c>
      <c r="EN22" s="69">
        <f>VLOOKUP($A22,'318'!$AO$1:$HU$2,126,FALSE)</f>
        <v>0</v>
      </c>
      <c r="EO22" s="69">
        <f>VLOOKUP($A22,'318'!$AO$1:$HU$2,127,FALSE)</f>
        <v>0</v>
      </c>
      <c r="EP22" s="69">
        <f>VLOOKUP($A22,'318'!$AO$1:$HU$2,128,FALSE)</f>
        <v>0</v>
      </c>
      <c r="EQ22" s="69">
        <f>VLOOKUP($A22,'318'!$AO$7:$HU$8,EQ109,FALSE)</f>
        <v>0</v>
      </c>
      <c r="ER22" s="69">
        <f>VLOOKUP($A22,'318'!$AO$1:$HU$2,130,FALSE)</f>
        <v>0</v>
      </c>
      <c r="ES22" s="75">
        <f>VLOOKUP($A22,'318'!$AO$1:$HU$2,131,FALSE)</f>
        <v>0</v>
      </c>
      <c r="ET22" s="337"/>
      <c r="EU22" s="74">
        <f>VLOOKUP($A22,'318'!$AO$1:$HU$2,132,FALSE)</f>
        <v>0</v>
      </c>
      <c r="EV22" s="69">
        <f>VLOOKUP($A22,'318'!$AO$1:$HU$2,133,FALSE)</f>
        <v>0</v>
      </c>
      <c r="EW22" s="69">
        <f>VLOOKUP($A22,'318'!$AO$1:$HU$2,134,FALSE)</f>
        <v>0</v>
      </c>
      <c r="EX22" s="69">
        <f>VLOOKUP($A22,'318'!$AO$1:$HU$2,135,FALSE)</f>
        <v>0</v>
      </c>
      <c r="EY22" s="69">
        <f>VLOOKUP($A22,'318'!$AO$7:$HU$8,EY109,FALSE)</f>
        <v>0</v>
      </c>
      <c r="EZ22" s="69">
        <f>VLOOKUP($A22,'318'!$AO$1:$HU$2,137,FALSE)</f>
        <v>0</v>
      </c>
      <c r="FA22" s="75">
        <f>VLOOKUP($A22,'318'!$AO$1:$HU$2,138,FALSE)</f>
        <v>0</v>
      </c>
      <c r="FB22" s="337"/>
      <c r="FC22" s="74">
        <f>VLOOKUP($A22,'318'!$AO$1:$HU$2,139,FALSE)</f>
        <v>0</v>
      </c>
      <c r="FD22" s="69">
        <f>VLOOKUP($A22,'318'!$AO$1:$HU$2,140,FALSE)</f>
        <v>0</v>
      </c>
      <c r="FE22" s="69">
        <f>VLOOKUP($A22,'318'!$AO$1:$HU$2,141,FALSE)</f>
        <v>0</v>
      </c>
      <c r="FF22" s="69">
        <f>VLOOKUP($A22,'318'!$AO$1:$HU$2,142,FALSE)</f>
        <v>0</v>
      </c>
      <c r="FG22" s="69">
        <f>VLOOKUP($A22,'318'!$AO$7:$HU$8,FG109,FALSE)</f>
        <v>0</v>
      </c>
      <c r="FH22" s="69">
        <f>VLOOKUP($A22,'318'!$AO$1:$HU$2,144,FALSE)</f>
        <v>0</v>
      </c>
      <c r="FI22" s="75">
        <f>VLOOKUP($A22,'318'!$AO$1:$HU$2,145,FALSE)</f>
        <v>0</v>
      </c>
      <c r="FJ22" s="337"/>
      <c r="FK22" s="74">
        <f>VLOOKUP($A22,'318'!$AO$1:$HU$2,146,FALSE)</f>
        <v>0</v>
      </c>
      <c r="FL22" s="69">
        <f>VLOOKUP($A22,'318'!$AO$1:$HU$2,147,FALSE)</f>
        <v>0</v>
      </c>
      <c r="FM22" s="69">
        <f>VLOOKUP($A22,'318'!$AO$1:$HU$2,148,FALSE)</f>
        <v>0</v>
      </c>
      <c r="FN22" s="69">
        <f>VLOOKUP($A22,'318'!$AO$1:$HU$2,149,FALSE)</f>
        <v>0</v>
      </c>
      <c r="FO22" s="69">
        <f>VLOOKUP($A22,'318'!$AO$7:$HU$8,FO109,FALSE)</f>
        <v>0</v>
      </c>
      <c r="FP22" s="69">
        <f>VLOOKUP($A22,'318'!$AO$1:$HU$2,151,FALSE)</f>
        <v>0</v>
      </c>
      <c r="FQ22" s="75">
        <f>VLOOKUP($A22,'318'!$AO$1:$HU$2,152,FALSE)</f>
        <v>0</v>
      </c>
      <c r="FR22" s="337"/>
      <c r="FS22" s="74">
        <f>VLOOKUP($A22,'318'!$AO$1:$HU$2,153,FALSE)</f>
        <v>0</v>
      </c>
      <c r="FT22" s="69">
        <f>VLOOKUP($A22,'318'!$AO$1:$HU$2,154,FALSE)</f>
        <v>0</v>
      </c>
      <c r="FU22" s="69">
        <f>VLOOKUP($A22,'318'!$AO$1:$HU$2,155,FALSE)</f>
        <v>0</v>
      </c>
      <c r="FV22" s="69">
        <f>VLOOKUP($A22,'318'!$AO$1:$HU$2,156,FALSE)</f>
        <v>0</v>
      </c>
      <c r="FW22" s="69">
        <f>VLOOKUP($A22,'318'!$AO$7:$HU$8,FW109,FALSE)</f>
        <v>0</v>
      </c>
      <c r="FX22" s="69">
        <f>VLOOKUP($A22,'318'!$AO$1:$HU$2,158,FALSE)</f>
        <v>0</v>
      </c>
      <c r="FY22" s="75">
        <f>VLOOKUP($A22,'318'!$AO$1:$HU$2,159,FALSE)</f>
        <v>0</v>
      </c>
      <c r="FZ22" s="337"/>
      <c r="GA22" s="74">
        <f>VLOOKUP($A22,'318'!$AO$1:$HU$2,160,FALSE)</f>
        <v>0</v>
      </c>
      <c r="GB22" s="69">
        <f>VLOOKUP($A22,'318'!$AO$1:$HU$2,161,FALSE)</f>
        <v>0</v>
      </c>
      <c r="GC22" s="69">
        <f>VLOOKUP($A22,'318'!$AO$1:$HU$2,162,FALSE)</f>
        <v>0</v>
      </c>
      <c r="GD22" s="69">
        <f>VLOOKUP($A22,'318'!$AO$1:$HU$2,163,FALSE)</f>
        <v>0</v>
      </c>
      <c r="GE22" s="69">
        <f>VLOOKUP($A22,'318'!$AO$7:$HU$8,GE109,FALSE)</f>
        <v>0</v>
      </c>
      <c r="GF22" s="69">
        <f>VLOOKUP($A22,'318'!$AO$1:$HU$2,165,FALSE)</f>
        <v>0</v>
      </c>
      <c r="GG22" s="75">
        <f>VLOOKUP($A22,'318'!$AO$1:$HU$2,166,FALSE)</f>
        <v>0</v>
      </c>
      <c r="GH22" s="337"/>
      <c r="GI22" s="74">
        <f>VLOOKUP($A22,'318'!$AO$1:$HU$2,167,FALSE)</f>
        <v>0</v>
      </c>
      <c r="GJ22" s="69">
        <f>VLOOKUP($A22,'318'!$AO$1:$HU$2,168,FALSE)</f>
        <v>0</v>
      </c>
      <c r="GK22" s="69">
        <f>VLOOKUP($A22,'318'!$AO$1:$HU$2,169,FALSE)</f>
        <v>0</v>
      </c>
      <c r="GL22" s="69">
        <f>VLOOKUP($A22,'318'!$AO$1:$HU$2,170,FALSE)</f>
        <v>0</v>
      </c>
      <c r="GM22" s="69">
        <f>VLOOKUP($A22,'318'!$AO$7:$HU$8,GM109,FALSE)</f>
        <v>0</v>
      </c>
      <c r="GN22" s="69">
        <f>VLOOKUP($A22,'318'!$AO$1:$HU$2,172,FALSE)</f>
        <v>0</v>
      </c>
      <c r="GO22" s="75">
        <f>VLOOKUP($A22,'318'!$AO$1:$HU$2,173,FALSE)</f>
        <v>0</v>
      </c>
      <c r="GP22" s="337"/>
      <c r="GQ22" s="74">
        <f>VLOOKUP($A22,'318'!$AO$1:$HU$2,174,FALSE)</f>
        <v>0</v>
      </c>
      <c r="GR22" s="69">
        <f>VLOOKUP($A22,'318'!$AO$1:$HU$2,175,FALSE)</f>
        <v>0</v>
      </c>
      <c r="GS22" s="69">
        <f>VLOOKUP($A22,'318'!$AO$1:$HU$2,176,FALSE)</f>
        <v>0</v>
      </c>
      <c r="GT22" s="69">
        <f>VLOOKUP($A22,'318'!$AO$1:$HU$2,177,FALSE)</f>
        <v>0</v>
      </c>
      <c r="GU22" s="69">
        <f>VLOOKUP($A22,'318'!$AO$7:$HU$8,GU109,FALSE)</f>
        <v>0</v>
      </c>
      <c r="GV22" s="69">
        <f>VLOOKUP($A22,'318'!$AO$1:$HU$2,179,FALSE)</f>
        <v>0</v>
      </c>
      <c r="GW22" s="75">
        <f>VLOOKUP($A22,'318'!$AO$1:$HU$2,180,FALSE)</f>
        <v>0</v>
      </c>
      <c r="GX22" s="337"/>
      <c r="GY22" s="74">
        <f>VLOOKUP($A22,'318'!$AO$1:$HU$2,181,FALSE)</f>
        <v>0</v>
      </c>
      <c r="GZ22" s="69">
        <f>VLOOKUP($A22,'318'!$AO$1:$HU$2,182,FALSE)</f>
        <v>0</v>
      </c>
      <c r="HA22" s="69">
        <f>VLOOKUP($A22,'318'!$AO$1:$HU$2,183,FALSE)</f>
        <v>0</v>
      </c>
      <c r="HB22" s="69">
        <f>VLOOKUP($A22,'318'!$AO$1:$HU$2,184,FALSE)</f>
        <v>0</v>
      </c>
      <c r="HC22" s="69">
        <f>VLOOKUP($A22,'318'!$AO$7:$HU$8,HC109,FALSE)</f>
        <v>0</v>
      </c>
      <c r="HD22" s="69">
        <f>VLOOKUP($A22,'318'!$AO$1:$HU$2,186,FALSE)</f>
        <v>0</v>
      </c>
      <c r="HE22" s="124">
        <f>VLOOKUP($A22,'318'!$AO$1:$HU$2,187,FALSE)</f>
        <v>0</v>
      </c>
      <c r="HF22" s="24"/>
      <c r="HG22" s="24"/>
    </row>
    <row r="23" spans="1:215" x14ac:dyDescent="0.25">
      <c r="A23" s="290">
        <f t="shared" si="0"/>
        <v>219</v>
      </c>
      <c r="B23" s="291">
        <f>VLOOKUP($A23,'319'!$AG$1:$HM$2,2,FALSE)</f>
        <v>0</v>
      </c>
      <c r="C23" s="290">
        <f>VLOOKUP($A23,'319'!$AG$1:$HM$2,3,FALSE)</f>
        <v>0</v>
      </c>
      <c r="D23" s="290">
        <f>VLOOKUP($A23,'319'!$AG$1:$HM$2,4,FALSE)</f>
        <v>0</v>
      </c>
      <c r="E23" s="292">
        <f>VLOOKUP($A23,'319'!$AG$1:$HM$2,5,FALSE)</f>
        <v>0</v>
      </c>
      <c r="F23" s="337"/>
      <c r="G23" s="73">
        <f>VLOOKUP($A23,'319'!$AG$1:$HM$2,6,FALSE)</f>
        <v>0</v>
      </c>
      <c r="H23" s="24">
        <f>VLOOKUP($A23,'319'!$AG$1:$HM$2,7,FALSE)</f>
        <v>0</v>
      </c>
      <c r="I23" s="24">
        <f>VLOOKUP($A23,'319'!$AG$1:$HM$2,8,FALSE)</f>
        <v>0</v>
      </c>
      <c r="J23" s="24">
        <f>VLOOKUP($A23,'319'!$AG$1:$HM$2,9,FALSE)</f>
        <v>0</v>
      </c>
      <c r="K23" s="69">
        <f>VLOOKUP($A23,'319'!$AG$7:$HM$8,K109,FALSE)</f>
        <v>0</v>
      </c>
      <c r="L23" s="24">
        <f>VLOOKUP($A23,'319'!$AG$1:$HM$2,11,FALSE)</f>
        <v>0</v>
      </c>
      <c r="M23" s="137">
        <f>VLOOKUP($A23,'319'!$AG$1:$HM$2,12,FALSE)</f>
        <v>0</v>
      </c>
      <c r="N23" s="337"/>
      <c r="O23" s="74">
        <f>VLOOKUP($A23,'319'!$AG$1:$HM$2,13,FALSE)</f>
        <v>0</v>
      </c>
      <c r="P23" s="69">
        <f>VLOOKUP($A23,'319'!$AG$1:$HM$2,14,FALSE)</f>
        <v>0</v>
      </c>
      <c r="Q23" s="69">
        <f>VLOOKUP($A23,'319'!$AG$1:$HM$2,15,FALSE)</f>
        <v>0</v>
      </c>
      <c r="R23" s="69">
        <f>VLOOKUP($A23,'319'!$AG$1:$HM$2,16,FALSE)</f>
        <v>0</v>
      </c>
      <c r="S23" s="69">
        <f>VLOOKUP($A23,'319'!$AG$7:$HM$8,S109,FALSE)</f>
        <v>0</v>
      </c>
      <c r="T23" s="69">
        <f>VLOOKUP($A23,'319'!$AG$1:$HM$2,18,FALSE)</f>
        <v>0</v>
      </c>
      <c r="U23" s="75">
        <f>VLOOKUP($A23,'319'!$AG$1:$HM$2,19,FALSE)</f>
        <v>0</v>
      </c>
      <c r="V23" s="337"/>
      <c r="W23" s="74">
        <f>VLOOKUP($A23,'319'!$AG$1:$HM$2,20,FALSE)</f>
        <v>0</v>
      </c>
      <c r="X23" s="69">
        <f>VLOOKUP($A23,'319'!$AG$1:$HM$2,21,FALSE)</f>
        <v>0</v>
      </c>
      <c r="Y23" s="69">
        <f>VLOOKUP($A23,'319'!$AG$1:$HM$2,22,FALSE)</f>
        <v>0</v>
      </c>
      <c r="Z23" s="69">
        <f>VLOOKUP($A23,'319'!$AG$1:$HM$2,23,FALSE)</f>
        <v>0</v>
      </c>
      <c r="AA23" s="69">
        <f>VLOOKUP($A23,'319'!$AG$7:$HM$8,AA109,FALSE)</f>
        <v>0</v>
      </c>
      <c r="AB23" s="69">
        <f>VLOOKUP($A23,'319'!$AG$1:$HM$2,25,FALSE)</f>
        <v>0</v>
      </c>
      <c r="AC23" s="75">
        <f>VLOOKUP($A23,'319'!$AG$1:$HM$2,26,FALSE)</f>
        <v>0</v>
      </c>
      <c r="AD23" s="337"/>
      <c r="AE23" s="74">
        <f>VLOOKUP($A23,'319'!$AG$1:$HM$2,27,FALSE)</f>
        <v>0</v>
      </c>
      <c r="AF23" s="69">
        <f>VLOOKUP($A23,'319'!$AG$1:$HM$2,28,FALSE)</f>
        <v>0</v>
      </c>
      <c r="AG23" s="69">
        <f>VLOOKUP($A23,'319'!$AG$1:$HM$2,29,FALSE)</f>
        <v>0</v>
      </c>
      <c r="AH23" s="69">
        <f>VLOOKUP($A23,'319'!$AG$1:$HM$2,30,FALSE)</f>
        <v>0</v>
      </c>
      <c r="AI23" s="69">
        <f>VLOOKUP($A23,'319'!$AG$7:$HM$8,AI109,FALSE)</f>
        <v>0</v>
      </c>
      <c r="AJ23" s="69">
        <f>VLOOKUP($A23,'319'!$AG$1:$HM$2,32,FALSE)</f>
        <v>0</v>
      </c>
      <c r="AK23" s="75">
        <f>VLOOKUP($A23,'319'!$AG$1:$HM$2,33,FALSE)</f>
        <v>0</v>
      </c>
      <c r="AL23" s="337"/>
      <c r="AM23" s="74">
        <f>VLOOKUP($A23,'319'!$AG$1:$HM$2,34,FALSE)</f>
        <v>0</v>
      </c>
      <c r="AN23" s="69">
        <f>VLOOKUP($A23,'319'!$AG$1:$HM$2,35,FALSE)</f>
        <v>0</v>
      </c>
      <c r="AO23" s="69">
        <f>VLOOKUP($A23,'319'!$AG$1:$HM$2,36,FALSE)</f>
        <v>0</v>
      </c>
      <c r="AP23" s="69">
        <f>VLOOKUP($A23,'319'!$AG$1:$HM$2,37,FALSE)</f>
        <v>0</v>
      </c>
      <c r="AQ23" s="69">
        <f>VLOOKUP($A23,'319'!$AG$7:$HM$8,AQ109,FALSE)</f>
        <v>0</v>
      </c>
      <c r="AR23" s="69">
        <f>VLOOKUP($A23,'319'!$AG$1:$HM$2,39,FALSE)</f>
        <v>0</v>
      </c>
      <c r="AS23" s="75">
        <f>VLOOKUP($A23,'319'!$AG$1:$HM$2,40,FALSE)</f>
        <v>0</v>
      </c>
      <c r="AT23" s="337"/>
      <c r="AU23" s="74">
        <f>VLOOKUP($A23,'319'!$AG$1:$HM$2,41,FALSE)</f>
        <v>0</v>
      </c>
      <c r="AV23" s="69">
        <f>VLOOKUP($A23,'319'!$AG$1:$HM$2,42,FALSE)</f>
        <v>0</v>
      </c>
      <c r="AW23" s="69">
        <f>VLOOKUP($A23,'319'!$AG$1:$HM$2,43,FALSE)</f>
        <v>0</v>
      </c>
      <c r="AX23" s="69">
        <f>VLOOKUP($A23,'319'!$AG$1:$HM$2,44,FALSE)</f>
        <v>0</v>
      </c>
      <c r="AY23" s="69">
        <f>VLOOKUP($A23,'319'!$AG$7:$HM$8,AY109,FALSE)</f>
        <v>0</v>
      </c>
      <c r="AZ23" s="69">
        <f>VLOOKUP($A23,'319'!$AG$1:$HM$2,46,FALSE)</f>
        <v>0</v>
      </c>
      <c r="BA23" s="75">
        <f>VLOOKUP($A23,'319'!$AG$1:$HM$2,47,FALSE)</f>
        <v>0</v>
      </c>
      <c r="BB23" s="337"/>
      <c r="BC23" s="74">
        <f>VLOOKUP($A23,'319'!$AG$1:$HM$2,48,FALSE)</f>
        <v>0</v>
      </c>
      <c r="BD23" s="69">
        <f>VLOOKUP($A23,'319'!$AG$1:$HM$2,49,FALSE)</f>
        <v>0</v>
      </c>
      <c r="BE23" s="69">
        <f>VLOOKUP($A23,'319'!$AG$1:$HM$2,50,FALSE)</f>
        <v>0</v>
      </c>
      <c r="BF23" s="69">
        <f>VLOOKUP($A23,'319'!$AG$1:$HM$2,51,FALSE)</f>
        <v>0</v>
      </c>
      <c r="BG23" s="69">
        <f>VLOOKUP($A23,'319'!$AG$7:$HM$8,BG109,FALSE)</f>
        <v>0</v>
      </c>
      <c r="BH23" s="69">
        <f>VLOOKUP($A23,'319'!$AG$1:$HM$2,53,FALSE)</f>
        <v>0</v>
      </c>
      <c r="BI23" s="75">
        <f>VLOOKUP($A23,'319'!$AG$1:$HM$2,54,FALSE)</f>
        <v>0</v>
      </c>
      <c r="BJ23" s="337"/>
      <c r="BK23" s="74">
        <f>VLOOKUP($A23,'319'!$AG$1:$HM$2,55,FALSE)</f>
        <v>0</v>
      </c>
      <c r="BL23" s="69">
        <f>VLOOKUP($A23,'319'!$AG$1:$HM$2,56,FALSE)</f>
        <v>0</v>
      </c>
      <c r="BM23" s="69">
        <f>VLOOKUP($A23,'319'!$AG$1:$HM$2,57,FALSE)</f>
        <v>0</v>
      </c>
      <c r="BN23" s="69">
        <f>VLOOKUP($A23,'319'!$AG$1:$HM$2,58,FALSE)</f>
        <v>0</v>
      </c>
      <c r="BO23" s="69">
        <f>VLOOKUP($A23,'319'!$AG$7:$HM$8,BO109,FALSE)</f>
        <v>0</v>
      </c>
      <c r="BP23" s="69">
        <f>VLOOKUP($A23,'319'!$AG$1:$HM$2,60,FALSE)</f>
        <v>0</v>
      </c>
      <c r="BQ23" s="75">
        <f>VLOOKUP($A23,'319'!$AG$1:$HM$2,61,FALSE)</f>
        <v>0</v>
      </c>
      <c r="BR23" s="337"/>
      <c r="BS23" s="74">
        <f>VLOOKUP($A23,'319'!$AG$1:$HM$2,62,FALSE)</f>
        <v>0</v>
      </c>
      <c r="BT23" s="69">
        <f>VLOOKUP($A23,'319'!$AG$1:$HM$2,63,FALSE)</f>
        <v>0</v>
      </c>
      <c r="BU23" s="69">
        <f>VLOOKUP($A23,'319'!$AG$1:$HM$2,64,FALSE)</f>
        <v>0</v>
      </c>
      <c r="BV23" s="69">
        <f>VLOOKUP($A23,'319'!$AG$1:$HM$2,65,FALSE)</f>
        <v>0</v>
      </c>
      <c r="BW23" s="69">
        <f>VLOOKUP($A23,'319'!$AG$7:$HM$8,BW109,FALSE)</f>
        <v>0</v>
      </c>
      <c r="BX23" s="69">
        <f>VLOOKUP($A23,'319'!$AG$1:$HM$2,67,FALSE)</f>
        <v>0</v>
      </c>
      <c r="BY23" s="75">
        <f>VLOOKUP($A23,'319'!$AG$1:$HM$2,68,FALSE)</f>
        <v>0</v>
      </c>
      <c r="BZ23" s="337"/>
      <c r="CA23" s="74">
        <f>VLOOKUP($A23,'319'!$AG$1:$HM$2,69,FALSE)</f>
        <v>0</v>
      </c>
      <c r="CB23" s="69">
        <f>VLOOKUP($A23,'319'!$AG$1:$HM$2,70,FALSE)</f>
        <v>0</v>
      </c>
      <c r="CC23" s="69">
        <f>VLOOKUP($A23,'319'!$AG$1:$HM$2,71,FALSE)</f>
        <v>0</v>
      </c>
      <c r="CD23" s="69">
        <f>VLOOKUP($A23,'319'!$AG$1:$HM$2,72,FALSE)</f>
        <v>0</v>
      </c>
      <c r="CE23" s="69">
        <f>VLOOKUP($A23,'319'!$AG$7:$HM$8,CE109,FALSE)</f>
        <v>0</v>
      </c>
      <c r="CF23" s="69">
        <f>VLOOKUP($A23,'319'!$AG$1:$HM$2,74,FALSE)</f>
        <v>0</v>
      </c>
      <c r="CG23" s="75">
        <f>VLOOKUP($A23,'319'!$AG$1:$HM$2,75,FALSE)</f>
        <v>0</v>
      </c>
      <c r="CH23" s="337"/>
      <c r="CI23" s="74">
        <f>VLOOKUP($A23,'319'!$AG$1:$HM$2,76,FALSE)</f>
        <v>0</v>
      </c>
      <c r="CJ23" s="69">
        <f>VLOOKUP($A23,'319'!$AG$1:$HM$2,77,FALSE)</f>
        <v>0</v>
      </c>
      <c r="CK23" s="69">
        <f>VLOOKUP($A23,'319'!$AG$1:$HM$2,78,FALSE)</f>
        <v>0</v>
      </c>
      <c r="CL23" s="69">
        <f>VLOOKUP($A23,'319'!$AG$1:$HM$2,79,FALSE)</f>
        <v>0</v>
      </c>
      <c r="CM23" s="69">
        <f>VLOOKUP($A23,'319'!$AG$7:$HM$8,CM109,FALSE)</f>
        <v>0</v>
      </c>
      <c r="CN23" s="69">
        <f>VLOOKUP($A23,'319'!$AG$1:$HM$2,81,FALSE)</f>
        <v>0</v>
      </c>
      <c r="CO23" s="75">
        <f>VLOOKUP($A23,'319'!$AG$1:$HM$2,82,FALSE)</f>
        <v>0</v>
      </c>
      <c r="CP23" s="337"/>
      <c r="CQ23" s="74">
        <f>VLOOKUP($A23,'319'!$AG$1:$HM$2,83,FALSE)</f>
        <v>0</v>
      </c>
      <c r="CR23" s="69">
        <f>VLOOKUP($A23,'319'!$AG$1:$HM$2,84,FALSE)</f>
        <v>0</v>
      </c>
      <c r="CS23" s="69">
        <f>VLOOKUP($A23,'319'!$AG$1:$HM$2,85,FALSE)</f>
        <v>0</v>
      </c>
      <c r="CT23" s="69">
        <f>VLOOKUP($A23,'319'!$AG$1:$HM$2,86,FALSE)</f>
        <v>0</v>
      </c>
      <c r="CU23" s="69">
        <f>VLOOKUP($A23,'319'!$AG$7:$HM$8,CU109,FALSE)</f>
        <v>0</v>
      </c>
      <c r="CV23" s="69">
        <f>VLOOKUP($A23,'319'!$AG$1:$HM$2,88,FALSE)</f>
        <v>0</v>
      </c>
      <c r="CW23" s="75">
        <f>VLOOKUP($A23,'319'!$AG$1:$HM$2,89,FALSE)</f>
        <v>0</v>
      </c>
      <c r="CX23" s="337"/>
      <c r="CY23" s="74">
        <f>VLOOKUP($A23,'319'!$AG$1:$HM$2,90,FALSE)</f>
        <v>0</v>
      </c>
      <c r="CZ23" s="69">
        <f>VLOOKUP($A23,'319'!$AG$1:$HM$2,91,FALSE)</f>
        <v>0</v>
      </c>
      <c r="DA23" s="69">
        <f>VLOOKUP($A23,'319'!$AG$1:$HM$2,92,FALSE)</f>
        <v>0</v>
      </c>
      <c r="DB23" s="69">
        <f>VLOOKUP($A23,'319'!$AG$1:$HM$2,93,FALSE)</f>
        <v>0</v>
      </c>
      <c r="DC23" s="69">
        <f>VLOOKUP($A23,'319'!$AG$7:$HM$8,DC109,FALSE)</f>
        <v>0</v>
      </c>
      <c r="DD23" s="69">
        <f>VLOOKUP($A23,'319'!$AG$1:$HM$2,95,FALSE)</f>
        <v>0</v>
      </c>
      <c r="DE23" s="75">
        <f>VLOOKUP($A23,'319'!$AG$1:$HM$2,96,FALSE)</f>
        <v>0</v>
      </c>
      <c r="DF23" s="337"/>
      <c r="DG23" s="74">
        <f>VLOOKUP($A23,'319'!$AG$1:$HM$2,97,FALSE)</f>
        <v>0</v>
      </c>
      <c r="DH23" s="69">
        <f>VLOOKUP($A23,'319'!$AG$1:$HM$2,98,FALSE)</f>
        <v>0</v>
      </c>
      <c r="DI23" s="69">
        <f>VLOOKUP($A23,'319'!$AG$1:$HM$2,99,FALSE)</f>
        <v>0</v>
      </c>
      <c r="DJ23" s="69">
        <f>VLOOKUP($A23,'319'!$AG$1:$HM$2,100,FALSE)</f>
        <v>0</v>
      </c>
      <c r="DK23" s="69">
        <f>VLOOKUP($A23,'319'!$AG$7:$HM$8,DK109,FALSE)</f>
        <v>0</v>
      </c>
      <c r="DL23" s="69">
        <f>VLOOKUP($A23,'319'!$AG$1:$HM$2,102,FALSE)</f>
        <v>0</v>
      </c>
      <c r="DM23" s="75">
        <f>VLOOKUP($A23,'319'!$AG$1:$HM$2,103,FALSE)</f>
        <v>0</v>
      </c>
      <c r="DN23" s="337"/>
      <c r="DO23" s="74">
        <f>VLOOKUP($A23,'319'!$AG$1:$HM$2,104,FALSE)</f>
        <v>0</v>
      </c>
      <c r="DP23" s="69">
        <f>VLOOKUP($A23,'319'!$AG$1:$HM$2,105,FALSE)</f>
        <v>0</v>
      </c>
      <c r="DQ23" s="69">
        <f>VLOOKUP($A23,'319'!$AG$1:$HM$2,106,FALSE)</f>
        <v>0</v>
      </c>
      <c r="DR23" s="69">
        <f>VLOOKUP($A23,'319'!$AG$1:$HM$2,107,FALSE)</f>
        <v>0</v>
      </c>
      <c r="DS23" s="69">
        <f>VLOOKUP($A23,'319'!$AG$7:$HM$8,DS109,FALSE)</f>
        <v>0</v>
      </c>
      <c r="DT23" s="69">
        <f>VLOOKUP($A23,'319'!$AG$1:$HM$2,109,FALSE)</f>
        <v>0</v>
      </c>
      <c r="DU23" s="75">
        <f>VLOOKUP($A23,'319'!$AG$1:$HM$2,110,FALSE)</f>
        <v>0</v>
      </c>
      <c r="DV23" s="337"/>
      <c r="DW23" s="74">
        <f>VLOOKUP($A23,'319'!$AG$1:$HM$2,111,FALSE)</f>
        <v>0</v>
      </c>
      <c r="DX23" s="69">
        <f>VLOOKUP($A23,'319'!$AG$1:$HM$2,112,FALSE)</f>
        <v>0</v>
      </c>
      <c r="DY23" s="69">
        <f>VLOOKUP($A23,'319'!$AG$1:$HM$2,113,FALSE)</f>
        <v>0</v>
      </c>
      <c r="DZ23" s="69">
        <f>VLOOKUP($A23,'319'!$AG$1:$HM$2,114,FALSE)</f>
        <v>0</v>
      </c>
      <c r="EA23" s="69">
        <f>VLOOKUP($A23,'319'!$AG$7:$HM$8,EA109,FALSE)</f>
        <v>0</v>
      </c>
      <c r="EB23" s="69">
        <f>VLOOKUP($A23,'319'!$AG$1:$HM$2,116,FALSE)</f>
        <v>0</v>
      </c>
      <c r="EC23" s="75">
        <f>VLOOKUP($A23,'319'!$AG$1:$HM$2,117,FALSE)</f>
        <v>0</v>
      </c>
      <c r="ED23" s="337"/>
      <c r="EE23" s="74">
        <f>VLOOKUP($A23,'319'!$AG$1:$HM$2,118,FALSE)</f>
        <v>0</v>
      </c>
      <c r="EF23" s="69">
        <f>VLOOKUP($A23,'319'!$AG$1:$HM$2,119,FALSE)</f>
        <v>0</v>
      </c>
      <c r="EG23" s="69">
        <f>VLOOKUP($A23,'319'!$AG$1:$HM$2,120,FALSE)</f>
        <v>0</v>
      </c>
      <c r="EH23" s="69">
        <f>VLOOKUP($A23,'319'!$AG$1:$HM$2,121,FALSE)</f>
        <v>0</v>
      </c>
      <c r="EI23" s="69">
        <f>VLOOKUP($A23,'319'!$AG$7:$HM$8,EI109,FALSE)</f>
        <v>0</v>
      </c>
      <c r="EJ23" s="69">
        <f>VLOOKUP($A23,'319'!$AG$1:$HM$2,123,FALSE)</f>
        <v>0</v>
      </c>
      <c r="EK23" s="75">
        <f>VLOOKUP($A23,'319'!$AG$1:$HM$2,124,FALSE)</f>
        <v>0</v>
      </c>
      <c r="EL23" s="337"/>
      <c r="EM23" s="74">
        <f>VLOOKUP($A23,'319'!$AG$1:$HM$2,125,FALSE)</f>
        <v>0</v>
      </c>
      <c r="EN23" s="69">
        <f>VLOOKUP($A23,'319'!$AG$1:$HM$2,126,FALSE)</f>
        <v>0</v>
      </c>
      <c r="EO23" s="69">
        <f>VLOOKUP($A23,'319'!$AG$1:$HM$2,127,FALSE)</f>
        <v>0</v>
      </c>
      <c r="EP23" s="69">
        <f>VLOOKUP($A23,'319'!$AG$1:$HM$2,128,FALSE)</f>
        <v>0</v>
      </c>
      <c r="EQ23" s="69">
        <f>VLOOKUP($A23,'319'!$AG$7:$HM$8,EQ109,FALSE)</f>
        <v>0</v>
      </c>
      <c r="ER23" s="69">
        <f>VLOOKUP($A23,'319'!$AG$1:$HM$2,130,FALSE)</f>
        <v>0</v>
      </c>
      <c r="ES23" s="75">
        <f>VLOOKUP($A23,'319'!$AG$1:$HM$2,131,FALSE)</f>
        <v>0</v>
      </c>
      <c r="ET23" s="337"/>
      <c r="EU23" s="74">
        <f>VLOOKUP($A23,'319'!$AG$1:$HM$2,132,FALSE)</f>
        <v>0</v>
      </c>
      <c r="EV23" s="69">
        <f>VLOOKUP($A23,'319'!$AG$1:$HM$2,133,FALSE)</f>
        <v>0</v>
      </c>
      <c r="EW23" s="69">
        <f>VLOOKUP($A23,'319'!$AG$1:$HM$2,134,FALSE)</f>
        <v>0</v>
      </c>
      <c r="EX23" s="69">
        <f>VLOOKUP($A23,'319'!$AG$1:$HM$2,135,FALSE)</f>
        <v>0</v>
      </c>
      <c r="EY23" s="69">
        <f>VLOOKUP($A23,'319'!$AG$7:$HM$8,EY109,FALSE)</f>
        <v>0</v>
      </c>
      <c r="EZ23" s="69">
        <f>VLOOKUP($A23,'319'!$AG$1:$HM$2,137,FALSE)</f>
        <v>0</v>
      </c>
      <c r="FA23" s="75">
        <f>VLOOKUP($A23,'319'!$AG$1:$HM$2,138,FALSE)</f>
        <v>0</v>
      </c>
      <c r="FB23" s="337"/>
      <c r="FC23" s="74">
        <f>VLOOKUP($A23,'319'!$AG$1:$HM$2,139,FALSE)</f>
        <v>0</v>
      </c>
      <c r="FD23" s="69">
        <f>VLOOKUP($A23,'319'!$AG$1:$HM$2,140,FALSE)</f>
        <v>0</v>
      </c>
      <c r="FE23" s="69">
        <f>VLOOKUP($A23,'319'!$AG$1:$HM$2,141,FALSE)</f>
        <v>0</v>
      </c>
      <c r="FF23" s="69">
        <f>VLOOKUP($A23,'319'!$AG$1:$HM$2,142,FALSE)</f>
        <v>0</v>
      </c>
      <c r="FG23" s="69">
        <f>VLOOKUP($A23,'319'!$AG$7:$HM$8,FG109,FALSE)</f>
        <v>0</v>
      </c>
      <c r="FH23" s="69">
        <f>VLOOKUP($A23,'319'!$AG$1:$HM$2,144,FALSE)</f>
        <v>0</v>
      </c>
      <c r="FI23" s="75">
        <f>VLOOKUP($A23,'319'!$AG$1:$HM$2,145,FALSE)</f>
        <v>0</v>
      </c>
      <c r="FJ23" s="337"/>
      <c r="FK23" s="74">
        <f>VLOOKUP($A23,'319'!$AG$1:$HM$2,146,FALSE)</f>
        <v>0</v>
      </c>
      <c r="FL23" s="69">
        <f>VLOOKUP($A23,'319'!$AG$1:$HM$2,147,FALSE)</f>
        <v>0</v>
      </c>
      <c r="FM23" s="69">
        <f>VLOOKUP($A23,'319'!$AG$1:$HM$2,148,FALSE)</f>
        <v>0</v>
      </c>
      <c r="FN23" s="69">
        <f>VLOOKUP($A23,'319'!$AG$1:$HM$2,149,FALSE)</f>
        <v>0</v>
      </c>
      <c r="FO23" s="69">
        <f>VLOOKUP($A23,'319'!$AG$7:$HM$8,FO109,FALSE)</f>
        <v>0</v>
      </c>
      <c r="FP23" s="69">
        <f>VLOOKUP($A23,'319'!$AG$1:$HM$2,151,FALSE)</f>
        <v>0</v>
      </c>
      <c r="FQ23" s="75">
        <f>VLOOKUP($A23,'319'!$AG$1:$HM$2,152,FALSE)</f>
        <v>0</v>
      </c>
      <c r="FR23" s="337"/>
      <c r="FS23" s="74">
        <f>VLOOKUP($A23,'319'!$AG$1:$HM$2,153,FALSE)</f>
        <v>0</v>
      </c>
      <c r="FT23" s="69">
        <f>VLOOKUP($A23,'319'!$AG$1:$HM$2,154,FALSE)</f>
        <v>0</v>
      </c>
      <c r="FU23" s="69">
        <f>VLOOKUP($A23,'319'!$AG$1:$HM$2,155,FALSE)</f>
        <v>0</v>
      </c>
      <c r="FV23" s="69">
        <f>VLOOKUP($A23,'319'!$AG$1:$HM$2,156,FALSE)</f>
        <v>0</v>
      </c>
      <c r="FW23" s="69">
        <f>VLOOKUP($A23,'319'!$AG$7:$HM$8,FW109,FALSE)</f>
        <v>0</v>
      </c>
      <c r="FX23" s="69">
        <f>VLOOKUP($A23,'319'!$AG$1:$HM$2,158,FALSE)</f>
        <v>0</v>
      </c>
      <c r="FY23" s="75">
        <f>VLOOKUP($A23,'319'!$AG$1:$HM$2,159,FALSE)</f>
        <v>0</v>
      </c>
      <c r="FZ23" s="337"/>
      <c r="GA23" s="74">
        <f>VLOOKUP($A23,'319'!$AG$1:$HM$2,160,FALSE)</f>
        <v>0</v>
      </c>
      <c r="GB23" s="69">
        <f>VLOOKUP($A23,'319'!$AG$1:$HM$2,161,FALSE)</f>
        <v>0</v>
      </c>
      <c r="GC23" s="69">
        <f>VLOOKUP($A23,'319'!$AG$1:$HM$2,162,FALSE)</f>
        <v>0</v>
      </c>
      <c r="GD23" s="69">
        <f>VLOOKUP($A23,'319'!$AG$1:$HM$2,163,FALSE)</f>
        <v>0</v>
      </c>
      <c r="GE23" s="69">
        <f>VLOOKUP($A23,'319'!$AG$7:$HM$8,GE109,FALSE)</f>
        <v>0</v>
      </c>
      <c r="GF23" s="69">
        <f>VLOOKUP($A23,'319'!$AG$1:$HM$2,165,FALSE)</f>
        <v>0</v>
      </c>
      <c r="GG23" s="75">
        <f>VLOOKUP($A23,'319'!$AG$1:$HM$2,166,FALSE)</f>
        <v>0</v>
      </c>
      <c r="GH23" s="337"/>
      <c r="GI23" s="74">
        <f>VLOOKUP($A23,'319'!$AG$1:$HM$2,167,FALSE)</f>
        <v>0</v>
      </c>
      <c r="GJ23" s="69">
        <f>VLOOKUP($A23,'319'!$AG$1:$HM$2,168,FALSE)</f>
        <v>0</v>
      </c>
      <c r="GK23" s="69">
        <f>VLOOKUP($A23,'319'!$AG$1:$HM$2,169,FALSE)</f>
        <v>0</v>
      </c>
      <c r="GL23" s="69">
        <f>VLOOKUP($A23,'319'!$AG$1:$HM$2,170,FALSE)</f>
        <v>0</v>
      </c>
      <c r="GM23" s="69">
        <f>VLOOKUP($A23,'319'!$AG$7:$HM$8,GM109,FALSE)</f>
        <v>0</v>
      </c>
      <c r="GN23" s="69">
        <f>VLOOKUP($A23,'319'!$AG$1:$HM$2,172,FALSE)</f>
        <v>0</v>
      </c>
      <c r="GO23" s="75">
        <f>VLOOKUP($A23,'319'!$AG$1:$HM$2,173,FALSE)</f>
        <v>0</v>
      </c>
      <c r="GP23" s="337"/>
      <c r="GQ23" s="74">
        <f>VLOOKUP($A23,'319'!$AG$1:$HM$2,174,FALSE)</f>
        <v>0</v>
      </c>
      <c r="GR23" s="69">
        <f>VLOOKUP($A23,'319'!$AG$1:$HM$2,175,FALSE)</f>
        <v>0</v>
      </c>
      <c r="GS23" s="69">
        <f>VLOOKUP($A23,'319'!$AG$1:$HM$2,176,FALSE)</f>
        <v>0</v>
      </c>
      <c r="GT23" s="69">
        <f>VLOOKUP($A23,'319'!$AG$1:$HM$2,177,FALSE)</f>
        <v>0</v>
      </c>
      <c r="GU23" s="69">
        <f>VLOOKUP($A23,'319'!$AG$7:$HM$8,GU109,FALSE)</f>
        <v>0</v>
      </c>
      <c r="GV23" s="69">
        <f>VLOOKUP($A23,'319'!$AG$1:$HM$2,179,FALSE)</f>
        <v>0</v>
      </c>
      <c r="GW23" s="75">
        <f>VLOOKUP($A23,'319'!$AG$1:$HM$2,180,FALSE)</f>
        <v>0</v>
      </c>
      <c r="GX23" s="337"/>
      <c r="GY23" s="74">
        <f>VLOOKUP($A23,'319'!$AG$1:$HM$2,181,FALSE)</f>
        <v>0</v>
      </c>
      <c r="GZ23" s="69">
        <f>VLOOKUP($A23,'319'!$AG$1:$HM$2,182,FALSE)</f>
        <v>0</v>
      </c>
      <c r="HA23" s="69">
        <f>VLOOKUP($A23,'319'!$AG$1:$HM$2,183,FALSE)</f>
        <v>0</v>
      </c>
      <c r="HB23" s="69">
        <f>VLOOKUP($A23,'319'!$AG$1:$HM$2,184,FALSE)</f>
        <v>0</v>
      </c>
      <c r="HC23" s="69">
        <f>VLOOKUP($A23,'319'!$AG$7:$HM$8,HC109,FALSE)</f>
        <v>0</v>
      </c>
      <c r="HD23" s="69">
        <f>VLOOKUP($A23,'319'!$AG$1:$HM$2,186,FALSE)</f>
        <v>0</v>
      </c>
      <c r="HE23" s="124">
        <f>VLOOKUP($A23,'319'!$AG$1:$HM$2,187,FALSE)</f>
        <v>0</v>
      </c>
      <c r="HF23" s="24"/>
      <c r="HG23" s="24"/>
    </row>
    <row r="24" spans="1:215" x14ac:dyDescent="0.25">
      <c r="A24" s="290">
        <f t="shared" si="0"/>
        <v>220</v>
      </c>
      <c r="B24" s="291">
        <f>VLOOKUP($A24,'320'!$AN$1:$HT$2,2,FALSE)</f>
        <v>0</v>
      </c>
      <c r="C24" s="290">
        <f>VLOOKUP($A24,'320'!$AN$1:$HT$2,3,FALSE)</f>
        <v>0</v>
      </c>
      <c r="D24" s="290">
        <f>VLOOKUP($A24,'320'!$AN$1:$HT$2,4,FALSE)</f>
        <v>0</v>
      </c>
      <c r="E24" s="292">
        <f>VLOOKUP($A24,'320'!$AN$1:$HT$2,5,FALSE)</f>
        <v>0</v>
      </c>
      <c r="F24" s="337"/>
      <c r="G24" s="73">
        <f>VLOOKUP($A24,'320'!$AN$1:$HT$2,6,FALSE)</f>
        <v>0</v>
      </c>
      <c r="H24" s="24">
        <f>VLOOKUP($A24,'320'!$AN$1:$HT$2,7,FALSE)</f>
        <v>0</v>
      </c>
      <c r="I24" s="24">
        <f>VLOOKUP($A24,'320'!$AN$1:$HT$2,8,FALSE)</f>
        <v>0</v>
      </c>
      <c r="J24" s="24">
        <f>VLOOKUP($A24,'320'!$AN$1:$HT$2,9,FALSE)</f>
        <v>0</v>
      </c>
      <c r="K24" s="69">
        <f>VLOOKUP($A24,'320'!$AN$7:$HT$8,K109,FALSE)</f>
        <v>0</v>
      </c>
      <c r="L24" s="24">
        <f>VLOOKUP($A24,'320'!$AN$1:$HT$2,11,FALSE)</f>
        <v>0</v>
      </c>
      <c r="M24" s="137">
        <f>VLOOKUP($A24,'320'!$AN$1:$HT$2,12,FALSE)</f>
        <v>0</v>
      </c>
      <c r="N24" s="337"/>
      <c r="O24" s="74">
        <f>VLOOKUP($A24,'320'!$AN$1:$HT$2,13,FALSE)</f>
        <v>0</v>
      </c>
      <c r="P24" s="69">
        <f>VLOOKUP($A24,'320'!$AN$1:$HT$2,14,FALSE)</f>
        <v>0</v>
      </c>
      <c r="Q24" s="69">
        <f>VLOOKUP($A24,'320'!$AN$1:$HT$2,15,FALSE)</f>
        <v>0</v>
      </c>
      <c r="R24" s="69">
        <f>VLOOKUP($A24,'320'!$AN$1:$HT$2,16,FALSE)</f>
        <v>0</v>
      </c>
      <c r="S24" s="69">
        <f>VLOOKUP($A24,'320'!$AN$7:$HT$8,S109,FALSE)</f>
        <v>0</v>
      </c>
      <c r="T24" s="69">
        <f>VLOOKUP($A24,'320'!$AN$1:$HT$2,18,FALSE)</f>
        <v>0</v>
      </c>
      <c r="U24" s="75">
        <f>VLOOKUP($A24,'320'!$AN$1:$HT$2,19,FALSE)</f>
        <v>0</v>
      </c>
      <c r="V24" s="337"/>
      <c r="W24" s="74">
        <f>VLOOKUP($A24,'320'!$AN$1:$HT$2,20,FALSE)</f>
        <v>0</v>
      </c>
      <c r="X24" s="69">
        <f>VLOOKUP($A24,'320'!$AN$1:$HT$2,21,FALSE)</f>
        <v>0</v>
      </c>
      <c r="Y24" s="69">
        <f>VLOOKUP($A24,'320'!$AN$1:$HT$2,22,FALSE)</f>
        <v>0</v>
      </c>
      <c r="Z24" s="69">
        <f>VLOOKUP($A24,'320'!$AN$1:$HT$2,23,FALSE)</f>
        <v>0</v>
      </c>
      <c r="AA24" s="69">
        <f>VLOOKUP($A24,'320'!$AN$7:$HT$8,AA109,FALSE)</f>
        <v>0</v>
      </c>
      <c r="AB24" s="69">
        <f>VLOOKUP($A24,'320'!$AN$1:$HT$2,25,FALSE)</f>
        <v>0</v>
      </c>
      <c r="AC24" s="75">
        <f>VLOOKUP($A24,'320'!$AN$1:$HT$2,26,FALSE)</f>
        <v>0</v>
      </c>
      <c r="AD24" s="337"/>
      <c r="AE24" s="74">
        <f>VLOOKUP($A24,'320'!$AN$1:$HT$2,27,FALSE)</f>
        <v>0</v>
      </c>
      <c r="AF24" s="69">
        <f>VLOOKUP($A24,'320'!$AN$1:$HT$2,28,FALSE)</f>
        <v>0</v>
      </c>
      <c r="AG24" s="69">
        <f>VLOOKUP($A24,'320'!$AN$1:$HT$2,29,FALSE)</f>
        <v>0</v>
      </c>
      <c r="AH24" s="69">
        <f>VLOOKUP($A24,'320'!$AN$1:$HT$2,30,FALSE)</f>
        <v>0</v>
      </c>
      <c r="AI24" s="69">
        <f>VLOOKUP($A24,'320'!$AN$7:$HT$8,AI109,FALSE)</f>
        <v>0</v>
      </c>
      <c r="AJ24" s="69">
        <f>VLOOKUP($A24,'320'!$AN$1:$HT$2,32,FALSE)</f>
        <v>0</v>
      </c>
      <c r="AK24" s="75">
        <f>VLOOKUP($A24,'320'!$AN$1:$HT$2,33,FALSE)</f>
        <v>0</v>
      </c>
      <c r="AL24" s="337"/>
      <c r="AM24" s="74">
        <f>VLOOKUP($A24,'320'!$AN$1:$HT$2,34,FALSE)</f>
        <v>0</v>
      </c>
      <c r="AN24" s="69">
        <f>VLOOKUP($A24,'320'!$AN$1:$HT$2,35,FALSE)</f>
        <v>0</v>
      </c>
      <c r="AO24" s="69">
        <f>VLOOKUP($A24,'320'!$AN$1:$HT$2,36,FALSE)</f>
        <v>0</v>
      </c>
      <c r="AP24" s="69">
        <f>VLOOKUP($A24,'320'!$AN$1:$HT$2,37,FALSE)</f>
        <v>0</v>
      </c>
      <c r="AQ24" s="69">
        <f>VLOOKUP($A24,'320'!$AN$7:$HT$8,AQ109,FALSE)</f>
        <v>0</v>
      </c>
      <c r="AR24" s="69">
        <f>VLOOKUP($A24,'320'!$AN$1:$HT$2,39,FALSE)</f>
        <v>0</v>
      </c>
      <c r="AS24" s="75">
        <f>VLOOKUP($A24,'320'!$AN$1:$HT$2,40,FALSE)</f>
        <v>0</v>
      </c>
      <c r="AT24" s="337"/>
      <c r="AU24" s="74">
        <f>VLOOKUP($A24,'320'!$AN$1:$HT$2,41,FALSE)</f>
        <v>0</v>
      </c>
      <c r="AV24" s="69">
        <f>VLOOKUP($A24,'320'!$AN$1:$HT$2,42,FALSE)</f>
        <v>0</v>
      </c>
      <c r="AW24" s="69">
        <f>VLOOKUP($A24,'320'!$AN$1:$HT$2,43,FALSE)</f>
        <v>0</v>
      </c>
      <c r="AX24" s="69">
        <f>VLOOKUP($A24,'320'!$AN$1:$HT$2,44,FALSE)</f>
        <v>0</v>
      </c>
      <c r="AY24" s="69">
        <f>VLOOKUP($A24,'320'!$AN$7:$HT$8,AY109,FALSE)</f>
        <v>0</v>
      </c>
      <c r="AZ24" s="69">
        <f>VLOOKUP($A24,'320'!$AN$1:$HT$2,46,FALSE)</f>
        <v>0</v>
      </c>
      <c r="BA24" s="75">
        <f>VLOOKUP($A24,'320'!$AN$1:$HT$2,47,FALSE)</f>
        <v>0</v>
      </c>
      <c r="BB24" s="337"/>
      <c r="BC24" s="74">
        <f>VLOOKUP($A24,'320'!$AN$1:$HT$2,48,FALSE)</f>
        <v>0</v>
      </c>
      <c r="BD24" s="69">
        <f>VLOOKUP($A24,'320'!$AN$1:$HT$2,49,FALSE)</f>
        <v>0</v>
      </c>
      <c r="BE24" s="69">
        <f>VLOOKUP($A24,'320'!$AN$1:$HT$2,50,FALSE)</f>
        <v>0</v>
      </c>
      <c r="BF24" s="69">
        <f>VLOOKUP($A24,'320'!$AN$1:$HT$2,51,FALSE)</f>
        <v>0</v>
      </c>
      <c r="BG24" s="69">
        <f>VLOOKUP($A24,'320'!$AN$7:$HT$8,BG109,FALSE)</f>
        <v>0</v>
      </c>
      <c r="BH24" s="69">
        <f>VLOOKUP($A24,'320'!$AN$1:$HT$2,53,FALSE)</f>
        <v>0</v>
      </c>
      <c r="BI24" s="75">
        <f>VLOOKUP($A24,'320'!$AN$1:$HT$2,54,FALSE)</f>
        <v>0</v>
      </c>
      <c r="BJ24" s="337"/>
      <c r="BK24" s="74">
        <f>VLOOKUP($A24,'320'!$AN$1:$HT$2,55,FALSE)</f>
        <v>0</v>
      </c>
      <c r="BL24" s="69">
        <f>VLOOKUP($A24,'320'!$AN$1:$HT$2,56,FALSE)</f>
        <v>0</v>
      </c>
      <c r="BM24" s="69">
        <f>VLOOKUP($A24,'320'!$AN$1:$HT$2,57,FALSE)</f>
        <v>0</v>
      </c>
      <c r="BN24" s="69">
        <f>VLOOKUP($A24,'320'!$AN$1:$HT$2,58,FALSE)</f>
        <v>0</v>
      </c>
      <c r="BO24" s="69">
        <f>VLOOKUP($A24,'320'!$AN$7:$HT$8,BO109,FALSE)</f>
        <v>0</v>
      </c>
      <c r="BP24" s="69">
        <f>VLOOKUP($A24,'320'!$AN$1:$HT$2,60,FALSE)</f>
        <v>0</v>
      </c>
      <c r="BQ24" s="75">
        <f>VLOOKUP($A24,'320'!$AN$1:$HT$2,61,FALSE)</f>
        <v>0</v>
      </c>
      <c r="BR24" s="337"/>
      <c r="BS24" s="74">
        <f>VLOOKUP($A24,'320'!$AN$1:$HT$2,62,FALSE)</f>
        <v>0</v>
      </c>
      <c r="BT24" s="69">
        <f>VLOOKUP($A24,'320'!$AN$1:$HT$2,63,FALSE)</f>
        <v>0</v>
      </c>
      <c r="BU24" s="69">
        <f>VLOOKUP($A24,'320'!$AN$1:$HT$2,64,FALSE)</f>
        <v>0</v>
      </c>
      <c r="BV24" s="69">
        <f>VLOOKUP($A24,'320'!$AN$1:$HT$2,65,FALSE)</f>
        <v>0</v>
      </c>
      <c r="BW24" s="69">
        <f>VLOOKUP($A24,'320'!$AN$7:$HT$8,BW109,FALSE)</f>
        <v>0</v>
      </c>
      <c r="BX24" s="69">
        <f>VLOOKUP($A24,'320'!$AN$1:$HT$2,67,FALSE)</f>
        <v>0</v>
      </c>
      <c r="BY24" s="75">
        <f>VLOOKUP($A24,'320'!$AN$1:$HT$2,68,FALSE)</f>
        <v>0</v>
      </c>
      <c r="BZ24" s="337"/>
      <c r="CA24" s="74">
        <f>VLOOKUP($A24,'320'!$AN$1:$HT$2,69,FALSE)</f>
        <v>0</v>
      </c>
      <c r="CB24" s="69">
        <f>VLOOKUP($A24,'320'!$AN$1:$HT$2,70,FALSE)</f>
        <v>0</v>
      </c>
      <c r="CC24" s="69">
        <f>VLOOKUP($A24,'320'!$AN$1:$HT$2,71,FALSE)</f>
        <v>0</v>
      </c>
      <c r="CD24" s="69">
        <f>VLOOKUP($A24,'320'!$AN$1:$HT$2,72,FALSE)</f>
        <v>0</v>
      </c>
      <c r="CE24" s="69">
        <f>VLOOKUP($A24,'320'!$AN$7:$HT$8,CE109,FALSE)</f>
        <v>0</v>
      </c>
      <c r="CF24" s="69">
        <f>VLOOKUP($A24,'320'!$AN$1:$HT$2,74,FALSE)</f>
        <v>0</v>
      </c>
      <c r="CG24" s="75">
        <f>VLOOKUP($A24,'320'!$AN$1:$HT$2,75,FALSE)</f>
        <v>0</v>
      </c>
      <c r="CH24" s="337"/>
      <c r="CI24" s="74">
        <f>VLOOKUP($A24,'320'!$AN$1:$HT$2,76,FALSE)</f>
        <v>0</v>
      </c>
      <c r="CJ24" s="69">
        <f>VLOOKUP($A24,'320'!$AN$1:$HT$2,77,FALSE)</f>
        <v>0</v>
      </c>
      <c r="CK24" s="69">
        <f>VLOOKUP($A24,'320'!$AN$1:$HT$2,78,FALSE)</f>
        <v>0</v>
      </c>
      <c r="CL24" s="69">
        <f>VLOOKUP($A24,'320'!$AN$1:$HT$2,79,FALSE)</f>
        <v>0</v>
      </c>
      <c r="CM24" s="69">
        <f>VLOOKUP($A24,'320'!$AN$7:$HT$8,CM109,FALSE)</f>
        <v>0</v>
      </c>
      <c r="CN24" s="69">
        <f>VLOOKUP($A24,'320'!$AN$1:$HT$2,81,FALSE)</f>
        <v>0</v>
      </c>
      <c r="CO24" s="75">
        <f>VLOOKUP($A24,'320'!$AN$1:$HT$2,82,FALSE)</f>
        <v>0</v>
      </c>
      <c r="CP24" s="337"/>
      <c r="CQ24" s="74">
        <f>VLOOKUP($A24,'320'!$AN$1:$HT$2,83,FALSE)</f>
        <v>0</v>
      </c>
      <c r="CR24" s="69">
        <f>VLOOKUP($A24,'320'!$AN$1:$HT$2,84,FALSE)</f>
        <v>0</v>
      </c>
      <c r="CS24" s="69">
        <f>VLOOKUP($A24,'320'!$AN$1:$HT$2,85,FALSE)</f>
        <v>0</v>
      </c>
      <c r="CT24" s="69">
        <f>VLOOKUP($A24,'320'!$AN$1:$HT$2,86,FALSE)</f>
        <v>0</v>
      </c>
      <c r="CU24" s="69">
        <f>VLOOKUP($A24,'320'!$AN$7:$HT$8,CU109,FALSE)</f>
        <v>0</v>
      </c>
      <c r="CV24" s="69">
        <f>VLOOKUP($A24,'320'!$AN$1:$HT$2,88,FALSE)</f>
        <v>0</v>
      </c>
      <c r="CW24" s="75">
        <f>VLOOKUP($A24,'320'!$AN$1:$HT$2,89,FALSE)</f>
        <v>0</v>
      </c>
      <c r="CX24" s="337"/>
      <c r="CY24" s="74">
        <f>VLOOKUP($A24,'320'!$AN$1:$HT$2,90,FALSE)</f>
        <v>0</v>
      </c>
      <c r="CZ24" s="69">
        <f>VLOOKUP($A24,'320'!$AN$1:$HT$2,91,FALSE)</f>
        <v>0</v>
      </c>
      <c r="DA24" s="69">
        <f>VLOOKUP($A24,'320'!$AN$1:$HT$2,92,FALSE)</f>
        <v>0</v>
      </c>
      <c r="DB24" s="69">
        <f>VLOOKUP($A24,'320'!$AN$1:$HT$2,93,FALSE)</f>
        <v>0</v>
      </c>
      <c r="DC24" s="69">
        <f>VLOOKUP($A24,'320'!$AN$7:$HT$8,DC109,FALSE)</f>
        <v>0</v>
      </c>
      <c r="DD24" s="69">
        <f>VLOOKUP($A24,'320'!$AN$1:$HT$2,95,FALSE)</f>
        <v>0</v>
      </c>
      <c r="DE24" s="75">
        <f>VLOOKUP($A24,'320'!$AN$1:$HT$2,96,FALSE)</f>
        <v>0</v>
      </c>
      <c r="DF24" s="337"/>
      <c r="DG24" s="74">
        <f>VLOOKUP($A24,'320'!$AN$1:$HT$2,97,FALSE)</f>
        <v>0</v>
      </c>
      <c r="DH24" s="69">
        <f>VLOOKUP($A24,'320'!$AN$1:$HT$2,98,FALSE)</f>
        <v>0</v>
      </c>
      <c r="DI24" s="69">
        <f>VLOOKUP($A24,'320'!$AN$1:$HT$2,99,FALSE)</f>
        <v>0</v>
      </c>
      <c r="DJ24" s="69">
        <f>VLOOKUP($A24,'320'!$AN$1:$HT$2,100,FALSE)</f>
        <v>0</v>
      </c>
      <c r="DK24" s="69">
        <f>VLOOKUP($A24,'320'!$AN$7:$HT$8,DK109,FALSE)</f>
        <v>0</v>
      </c>
      <c r="DL24" s="69">
        <f>VLOOKUP($A24,'320'!$AN$1:$HT$2,102,FALSE)</f>
        <v>0</v>
      </c>
      <c r="DM24" s="75">
        <f>VLOOKUP($A24,'320'!$AN$1:$HT$2,103,FALSE)</f>
        <v>0</v>
      </c>
      <c r="DN24" s="337"/>
      <c r="DO24" s="74">
        <f>VLOOKUP($A24,'320'!$AN$1:$HT$2,104,FALSE)</f>
        <v>0</v>
      </c>
      <c r="DP24" s="69">
        <f>VLOOKUP($A24,'320'!$AN$1:$HT$2,105,FALSE)</f>
        <v>0</v>
      </c>
      <c r="DQ24" s="69">
        <f>VLOOKUP($A24,'320'!$AN$1:$HT$2,106,FALSE)</f>
        <v>0</v>
      </c>
      <c r="DR24" s="69">
        <f>VLOOKUP($A24,'320'!$AN$1:$HT$2,107,FALSE)</f>
        <v>0</v>
      </c>
      <c r="DS24" s="69">
        <f>VLOOKUP($A24,'320'!$AN$7:$HT$8,DS109,FALSE)</f>
        <v>0</v>
      </c>
      <c r="DT24" s="69">
        <f>VLOOKUP($A24,'320'!$AN$1:$HT$2,109,FALSE)</f>
        <v>0</v>
      </c>
      <c r="DU24" s="75">
        <f>VLOOKUP($A24,'320'!$AN$1:$HT$2,110,FALSE)</f>
        <v>0</v>
      </c>
      <c r="DV24" s="337"/>
      <c r="DW24" s="74">
        <f>VLOOKUP($A24,'320'!$AN$1:$HT$2,111,FALSE)</f>
        <v>0</v>
      </c>
      <c r="DX24" s="69">
        <f>VLOOKUP($A24,'320'!$AN$1:$HT$2,112,FALSE)</f>
        <v>0</v>
      </c>
      <c r="DY24" s="69">
        <f>VLOOKUP($A24,'320'!$AN$1:$HT$2,113,FALSE)</f>
        <v>0</v>
      </c>
      <c r="DZ24" s="69">
        <f>VLOOKUP($A24,'320'!$AN$1:$HT$2,114,FALSE)</f>
        <v>0</v>
      </c>
      <c r="EA24" s="69">
        <f>VLOOKUP($A24,'320'!$AN$7:$HT$8,EA109,FALSE)</f>
        <v>0</v>
      </c>
      <c r="EB24" s="69">
        <f>VLOOKUP($A24,'320'!$AN$1:$HT$2,116,FALSE)</f>
        <v>0</v>
      </c>
      <c r="EC24" s="75">
        <f>VLOOKUP($A24,'320'!$AN$1:$HT$2,117,FALSE)</f>
        <v>0</v>
      </c>
      <c r="ED24" s="337"/>
      <c r="EE24" s="74">
        <f>VLOOKUP($A24,'320'!$AN$1:$HT$2,118,FALSE)</f>
        <v>0</v>
      </c>
      <c r="EF24" s="69">
        <f>VLOOKUP($A24,'320'!$AN$1:$HT$2,119,FALSE)</f>
        <v>0</v>
      </c>
      <c r="EG24" s="69">
        <f>VLOOKUP($A24,'320'!$AN$1:$HT$2,120,FALSE)</f>
        <v>0</v>
      </c>
      <c r="EH24" s="69">
        <f>VLOOKUP($A24,'320'!$AN$1:$HT$2,121,FALSE)</f>
        <v>0</v>
      </c>
      <c r="EI24" s="69">
        <f>VLOOKUP($A24,'320'!$AN$7:$HT$8,EI109,FALSE)</f>
        <v>0</v>
      </c>
      <c r="EJ24" s="69">
        <f>VLOOKUP($A24,'320'!$AN$1:$HT$2,123,FALSE)</f>
        <v>0</v>
      </c>
      <c r="EK24" s="75">
        <f>VLOOKUP($A24,'320'!$AN$1:$HT$2,124,FALSE)</f>
        <v>0</v>
      </c>
      <c r="EL24" s="337"/>
      <c r="EM24" s="74">
        <f>VLOOKUP($A24,'320'!$AN$1:$HT$2,125,FALSE)</f>
        <v>0</v>
      </c>
      <c r="EN24" s="69">
        <f>VLOOKUP($A24,'320'!$AN$1:$HT$2,126,FALSE)</f>
        <v>0</v>
      </c>
      <c r="EO24" s="69">
        <f>VLOOKUP($A24,'320'!$AN$1:$HT$2,127,FALSE)</f>
        <v>0</v>
      </c>
      <c r="EP24" s="69">
        <f>VLOOKUP($A24,'320'!$AN$1:$HT$2,128,FALSE)</f>
        <v>0</v>
      </c>
      <c r="EQ24" s="69">
        <f>VLOOKUP($A24,'320'!$AN$7:$HT$8,EQ109,FALSE)</f>
        <v>0</v>
      </c>
      <c r="ER24" s="69">
        <f>VLOOKUP($A24,'320'!$AN$1:$HT$2,130,FALSE)</f>
        <v>0</v>
      </c>
      <c r="ES24" s="75">
        <f>VLOOKUP($A24,'320'!$AN$1:$HT$2,131,FALSE)</f>
        <v>0</v>
      </c>
      <c r="ET24" s="337"/>
      <c r="EU24" s="74">
        <f>VLOOKUP($A24,'320'!$AN$1:$HT$2,132,FALSE)</f>
        <v>0</v>
      </c>
      <c r="EV24" s="69">
        <f>VLOOKUP($A24,'320'!$AN$1:$HT$2,133,FALSE)</f>
        <v>0</v>
      </c>
      <c r="EW24" s="69">
        <f>VLOOKUP($A24,'320'!$AN$1:$HT$2,134,FALSE)</f>
        <v>0</v>
      </c>
      <c r="EX24" s="69">
        <f>VLOOKUP($A24,'320'!$AN$1:$HT$2,135,FALSE)</f>
        <v>0</v>
      </c>
      <c r="EY24" s="69">
        <f>VLOOKUP($A24,'320'!$AN$7:$HT$8,EY109,FALSE)</f>
        <v>0</v>
      </c>
      <c r="EZ24" s="69">
        <f>VLOOKUP($A24,'320'!$AN$1:$HT$2,137,FALSE)</f>
        <v>0</v>
      </c>
      <c r="FA24" s="75">
        <f>VLOOKUP($A24,'320'!$AN$1:$HT$2,138,FALSE)</f>
        <v>0</v>
      </c>
      <c r="FB24" s="337"/>
      <c r="FC24" s="74">
        <f>VLOOKUP($A24,'320'!$AN$1:$HT$2,139,FALSE)</f>
        <v>0</v>
      </c>
      <c r="FD24" s="69">
        <f>VLOOKUP($A24,'320'!$AN$1:$HT$2,140,FALSE)</f>
        <v>0</v>
      </c>
      <c r="FE24" s="69">
        <f>VLOOKUP($A24,'320'!$AN$1:$HT$2,141,FALSE)</f>
        <v>0</v>
      </c>
      <c r="FF24" s="69">
        <f>VLOOKUP($A24,'320'!$AN$1:$HT$2,142,FALSE)</f>
        <v>0</v>
      </c>
      <c r="FG24" s="69">
        <f>VLOOKUP($A24,'320'!$AN$7:$HT$8,FG109,FALSE)</f>
        <v>0</v>
      </c>
      <c r="FH24" s="69">
        <f>VLOOKUP($A24,'320'!$AN$1:$HT$2,144,FALSE)</f>
        <v>0</v>
      </c>
      <c r="FI24" s="75">
        <f>VLOOKUP($A24,'320'!$AN$1:$HT$2,145,FALSE)</f>
        <v>0</v>
      </c>
      <c r="FJ24" s="337"/>
      <c r="FK24" s="74">
        <f>VLOOKUP($A24,'320'!$AN$1:$HT$2,146,FALSE)</f>
        <v>0</v>
      </c>
      <c r="FL24" s="69">
        <f>VLOOKUP($A24,'320'!$AN$1:$HT$2,147,FALSE)</f>
        <v>0</v>
      </c>
      <c r="FM24" s="69">
        <f>VLOOKUP($A24,'320'!$AN$1:$HT$2,148,FALSE)</f>
        <v>0</v>
      </c>
      <c r="FN24" s="69">
        <f>VLOOKUP($A24,'320'!$AN$1:$HT$2,149,FALSE)</f>
        <v>0</v>
      </c>
      <c r="FO24" s="69">
        <f>VLOOKUP($A24,'320'!$AN$7:$HT$8,FO109,FALSE)</f>
        <v>0</v>
      </c>
      <c r="FP24" s="69">
        <f>VLOOKUP($A24,'320'!$AN$1:$HT$2,151,FALSE)</f>
        <v>0</v>
      </c>
      <c r="FQ24" s="75">
        <f>VLOOKUP($A24,'320'!$AN$1:$HT$2,152,FALSE)</f>
        <v>0</v>
      </c>
      <c r="FR24" s="337"/>
      <c r="FS24" s="74">
        <f>VLOOKUP($A24,'320'!$AN$1:$HT$2,153,FALSE)</f>
        <v>0</v>
      </c>
      <c r="FT24" s="69">
        <f>VLOOKUP($A24,'320'!$AN$1:$HT$2,154,FALSE)</f>
        <v>0</v>
      </c>
      <c r="FU24" s="69">
        <f>VLOOKUP($A24,'320'!$AN$1:$HT$2,155,FALSE)</f>
        <v>0</v>
      </c>
      <c r="FV24" s="69">
        <f>VLOOKUP($A24,'320'!$AN$1:$HT$2,156,FALSE)</f>
        <v>0</v>
      </c>
      <c r="FW24" s="69">
        <f>VLOOKUP($A24,'320'!$AN$7:$HT$8,FW109,FALSE)</f>
        <v>0</v>
      </c>
      <c r="FX24" s="69">
        <f>VLOOKUP($A24,'320'!$AN$1:$HT$2,158,FALSE)</f>
        <v>0</v>
      </c>
      <c r="FY24" s="75">
        <f>VLOOKUP($A24,'320'!$AN$1:$HT$2,159,FALSE)</f>
        <v>0</v>
      </c>
      <c r="FZ24" s="337"/>
      <c r="GA24" s="74">
        <f>VLOOKUP($A24,'320'!$AN$1:$HT$2,160,FALSE)</f>
        <v>0</v>
      </c>
      <c r="GB24" s="69">
        <f>VLOOKUP($A24,'320'!$AN$1:$HT$2,161,FALSE)</f>
        <v>0</v>
      </c>
      <c r="GC24" s="69">
        <f>VLOOKUP($A24,'320'!$AN$1:$HT$2,162,FALSE)</f>
        <v>0</v>
      </c>
      <c r="GD24" s="69">
        <f>VLOOKUP($A24,'320'!$AN$1:$HT$2,163,FALSE)</f>
        <v>0</v>
      </c>
      <c r="GE24" s="69">
        <f>VLOOKUP($A24,'320'!$AN$7:$HT$8,GE109,FALSE)</f>
        <v>0</v>
      </c>
      <c r="GF24" s="69">
        <f>VLOOKUP($A24,'320'!$AN$1:$HT$2,165,FALSE)</f>
        <v>0</v>
      </c>
      <c r="GG24" s="75">
        <f>VLOOKUP($A24,'320'!$AN$1:$HT$2,166,FALSE)</f>
        <v>0</v>
      </c>
      <c r="GH24" s="337"/>
      <c r="GI24" s="74">
        <f>VLOOKUP($A24,'320'!$AN$1:$HT$2,167,FALSE)</f>
        <v>0</v>
      </c>
      <c r="GJ24" s="69">
        <f>VLOOKUP($A24,'320'!$AN$1:$HT$2,168,FALSE)</f>
        <v>0</v>
      </c>
      <c r="GK24" s="69">
        <f>VLOOKUP($A24,'320'!$AN$1:$HT$2,169,FALSE)</f>
        <v>0</v>
      </c>
      <c r="GL24" s="69">
        <f>VLOOKUP($A24,'320'!$AN$1:$HT$2,170,FALSE)</f>
        <v>0</v>
      </c>
      <c r="GM24" s="69">
        <f>VLOOKUP($A24,'320'!$AN$7:$HT$8,GM109,FALSE)</f>
        <v>0</v>
      </c>
      <c r="GN24" s="69">
        <f>VLOOKUP($A24,'320'!$AN$1:$HT$2,172,FALSE)</f>
        <v>0</v>
      </c>
      <c r="GO24" s="75">
        <f>VLOOKUP($A24,'320'!$AN$1:$HT$2,173,FALSE)</f>
        <v>0</v>
      </c>
      <c r="GP24" s="337"/>
      <c r="GQ24" s="74">
        <f>VLOOKUP($A24,'320'!$AN$1:$HT$2,174,FALSE)</f>
        <v>0</v>
      </c>
      <c r="GR24" s="69">
        <f>VLOOKUP($A24,'320'!$AN$1:$HT$2,175,FALSE)</f>
        <v>0</v>
      </c>
      <c r="GS24" s="69">
        <f>VLOOKUP($A24,'320'!$AN$1:$HT$2,176,FALSE)</f>
        <v>0</v>
      </c>
      <c r="GT24" s="69">
        <f>VLOOKUP($A24,'320'!$AN$1:$HT$2,177,FALSE)</f>
        <v>0</v>
      </c>
      <c r="GU24" s="69">
        <f>VLOOKUP($A24,'320'!$AN$7:$HT$8,GU109,FALSE)</f>
        <v>0</v>
      </c>
      <c r="GV24" s="69">
        <f>VLOOKUP($A24,'320'!$AN$1:$HT$2,179,FALSE)</f>
        <v>0</v>
      </c>
      <c r="GW24" s="75">
        <f>VLOOKUP($A24,'320'!$AN$1:$HT$2,180,FALSE)</f>
        <v>0</v>
      </c>
      <c r="GX24" s="337"/>
      <c r="GY24" s="74">
        <f>VLOOKUP($A24,'320'!$AN$1:$HT$2,181,FALSE)</f>
        <v>0</v>
      </c>
      <c r="GZ24" s="69">
        <f>VLOOKUP($A24,'320'!$AN$1:$HT$2,182,FALSE)</f>
        <v>0</v>
      </c>
      <c r="HA24" s="69">
        <f>VLOOKUP($A24,'320'!$AN$1:$HT$2,183,FALSE)</f>
        <v>0</v>
      </c>
      <c r="HB24" s="69">
        <f>VLOOKUP($A24,'320'!$AN$1:$HT$2,184,FALSE)</f>
        <v>0</v>
      </c>
      <c r="HC24" s="69">
        <f>VLOOKUP($A24,'320'!$AN$7:$HT$8,HC109,FALSE)</f>
        <v>0</v>
      </c>
      <c r="HD24" s="69">
        <f>VLOOKUP($A24,'320'!$AN$1:$HT$2,186,FALSE)</f>
        <v>0</v>
      </c>
      <c r="HE24" s="124">
        <f>VLOOKUP($A24,'320'!$AN$1:$HT$2,187,FALSE)</f>
        <v>0</v>
      </c>
      <c r="HF24" s="24"/>
    </row>
    <row r="25" spans="1:215" x14ac:dyDescent="0.25">
      <c r="A25" s="290">
        <f t="shared" si="0"/>
        <v>221</v>
      </c>
      <c r="B25" s="291">
        <f>VLOOKUP($A25,'321'!$AG$1:$HM$2,2,FALSE)</f>
        <v>0</v>
      </c>
      <c r="C25" s="290">
        <f>VLOOKUP($A25,'321'!$AG$1:$HM$2,3,FALSE)</f>
        <v>0</v>
      </c>
      <c r="D25" s="290">
        <f>VLOOKUP($A25,'321'!$AG$1:$HM$2,4,FALSE)</f>
        <v>0</v>
      </c>
      <c r="E25" s="292">
        <f>VLOOKUP($A25,'321'!$AG$1:$HM$2,5,FALSE)</f>
        <v>0</v>
      </c>
      <c r="F25" s="337"/>
      <c r="G25" s="73">
        <f>VLOOKUP($A25,'321'!$AG$1:$HM$2,6,FALSE)</f>
        <v>0</v>
      </c>
      <c r="H25" s="24">
        <f>VLOOKUP($A25,'321'!$AG$1:$HM$2,7,FALSE)</f>
        <v>0</v>
      </c>
      <c r="I25" s="24">
        <f>VLOOKUP($A25,'321'!$AG$1:$HM$2,8,FALSE)</f>
        <v>0</v>
      </c>
      <c r="J25" s="24">
        <f>VLOOKUP($A25,'321'!$AG$1:$HM$2,9,FALSE)</f>
        <v>0</v>
      </c>
      <c r="K25" s="69">
        <f>VLOOKUP($A25,'321'!$AG$7:$HM$8,K109,FALSE)</f>
        <v>0</v>
      </c>
      <c r="L25" s="24">
        <f>VLOOKUP($A25,'321'!$AG$1:$HM$2,11,FALSE)</f>
        <v>0</v>
      </c>
      <c r="M25" s="137">
        <f>VLOOKUP($A25,'321'!$AG$1:$HM$2,12,FALSE)</f>
        <v>0</v>
      </c>
      <c r="N25" s="337"/>
      <c r="O25" s="74">
        <f>VLOOKUP($A25,'321'!$AG$1:$HM$2,13,FALSE)</f>
        <v>0</v>
      </c>
      <c r="P25" s="69">
        <f>VLOOKUP($A25,'321'!$AG$1:$HM$2,14,FALSE)</f>
        <v>0</v>
      </c>
      <c r="Q25" s="69">
        <f>VLOOKUP($A25,'321'!$AG$1:$HM$2,15,FALSE)</f>
        <v>0</v>
      </c>
      <c r="R25" s="69">
        <f>VLOOKUP($A25,'321'!$AG$1:$HM$2,16,FALSE)</f>
        <v>0</v>
      </c>
      <c r="S25" s="69">
        <f>VLOOKUP($A25,'321'!$AG$7:$HM$8,S109,FALSE)</f>
        <v>0</v>
      </c>
      <c r="T25" s="69">
        <f>VLOOKUP($A25,'321'!$AG$1:$HM$2,18,FALSE)</f>
        <v>0</v>
      </c>
      <c r="U25" s="75">
        <f>VLOOKUP($A25,'321'!$AG$1:$HM$2,19,FALSE)</f>
        <v>0</v>
      </c>
      <c r="V25" s="337"/>
      <c r="W25" s="74">
        <f>VLOOKUP($A25,'321'!$AG$1:$HM$2,20,FALSE)</f>
        <v>0</v>
      </c>
      <c r="X25" s="69">
        <f>VLOOKUP($A25,'321'!$AG$1:$HM$2,21,FALSE)</f>
        <v>0</v>
      </c>
      <c r="Y25" s="69">
        <f>VLOOKUP($A25,'321'!$AG$1:$HM$2,22,FALSE)</f>
        <v>0</v>
      </c>
      <c r="Z25" s="69">
        <f>VLOOKUP($A25,'321'!$AG$1:$HM$2,23,FALSE)</f>
        <v>0</v>
      </c>
      <c r="AA25" s="69">
        <f>VLOOKUP($A25,'321'!$AG$7:$HM$8,AA109,FALSE)</f>
        <v>0</v>
      </c>
      <c r="AB25" s="69">
        <f>VLOOKUP($A25,'321'!$AG$1:$HM$2,25,FALSE)</f>
        <v>0</v>
      </c>
      <c r="AC25" s="75">
        <f>VLOOKUP($A25,'321'!$AG$1:$HM$2,26,FALSE)</f>
        <v>0</v>
      </c>
      <c r="AD25" s="337"/>
      <c r="AE25" s="74">
        <f>VLOOKUP($A25,'321'!$AG$1:$HM$2,27,FALSE)</f>
        <v>0</v>
      </c>
      <c r="AF25" s="69">
        <f>VLOOKUP($A25,'321'!$AG$1:$HM$2,28,FALSE)</f>
        <v>0</v>
      </c>
      <c r="AG25" s="69">
        <f>VLOOKUP($A25,'321'!$AG$1:$HM$2,29,FALSE)</f>
        <v>0</v>
      </c>
      <c r="AH25" s="69">
        <f>VLOOKUP($A25,'321'!$AG$1:$HM$2,30,FALSE)</f>
        <v>0</v>
      </c>
      <c r="AI25" s="69">
        <f>VLOOKUP($A25,'321'!$AG$7:$HM$8,AI109,FALSE)</f>
        <v>0</v>
      </c>
      <c r="AJ25" s="69">
        <f>VLOOKUP($A25,'321'!$AG$1:$HM$2,32,FALSE)</f>
        <v>0</v>
      </c>
      <c r="AK25" s="75">
        <f>VLOOKUP($A25,'321'!$AG$1:$HM$2,33,FALSE)</f>
        <v>0</v>
      </c>
      <c r="AL25" s="337"/>
      <c r="AM25" s="74">
        <f>VLOOKUP($A25,'321'!$AG$1:$HM$2,34,FALSE)</f>
        <v>0</v>
      </c>
      <c r="AN25" s="69">
        <f>VLOOKUP($A25,'321'!$AG$1:$HM$2,35,FALSE)</f>
        <v>0</v>
      </c>
      <c r="AO25" s="69">
        <f>VLOOKUP($A25,'321'!$AG$1:$HM$2,36,FALSE)</f>
        <v>0</v>
      </c>
      <c r="AP25" s="69">
        <f>VLOOKUP($A25,'321'!$AG$1:$HM$2,37,FALSE)</f>
        <v>0</v>
      </c>
      <c r="AQ25" s="69">
        <f>VLOOKUP($A25,'321'!$AG$7:$HM$8,AQ109,FALSE)</f>
        <v>0</v>
      </c>
      <c r="AR25" s="69">
        <f>VLOOKUP($A25,'321'!$AG$1:$HM$2,39,FALSE)</f>
        <v>0</v>
      </c>
      <c r="AS25" s="75">
        <f>VLOOKUP($A25,'321'!$AG$1:$HM$2,40,FALSE)</f>
        <v>0</v>
      </c>
      <c r="AT25" s="337"/>
      <c r="AU25" s="74">
        <f>VLOOKUP($A25,'321'!$AG$1:$HM$2,41,FALSE)</f>
        <v>0</v>
      </c>
      <c r="AV25" s="69">
        <f>VLOOKUP($A25,'321'!$AG$1:$HM$2,42,FALSE)</f>
        <v>0</v>
      </c>
      <c r="AW25" s="69">
        <f>VLOOKUP($A25,'321'!$AG$1:$HM$2,43,FALSE)</f>
        <v>0</v>
      </c>
      <c r="AX25" s="69">
        <f>VLOOKUP($A25,'321'!$AG$1:$HM$2,44,FALSE)</f>
        <v>0</v>
      </c>
      <c r="AY25" s="69">
        <f>VLOOKUP($A25,'321'!$AG$7:$HM$8,AY109,FALSE)</f>
        <v>0</v>
      </c>
      <c r="AZ25" s="69">
        <f>VLOOKUP($A25,'321'!$AG$1:$HM$2,46,FALSE)</f>
        <v>0</v>
      </c>
      <c r="BA25" s="75">
        <f>VLOOKUP($A25,'321'!$AG$1:$HM$2,47,FALSE)</f>
        <v>0</v>
      </c>
      <c r="BB25" s="337"/>
      <c r="BC25" s="74">
        <f>VLOOKUP($A25,'321'!$AG$1:$HM$2,48,FALSE)</f>
        <v>0</v>
      </c>
      <c r="BD25" s="69">
        <f>VLOOKUP($A25,'321'!$AG$1:$HM$2,49,FALSE)</f>
        <v>0</v>
      </c>
      <c r="BE25" s="69">
        <f>VLOOKUP($A25,'321'!$AG$1:$HM$2,50,FALSE)</f>
        <v>0</v>
      </c>
      <c r="BF25" s="69">
        <f>VLOOKUP($A25,'321'!$AG$1:$HM$2,51,FALSE)</f>
        <v>0</v>
      </c>
      <c r="BG25" s="69">
        <f>VLOOKUP($A25,'321'!$AG$7:$HM$8,BG109,FALSE)</f>
        <v>0</v>
      </c>
      <c r="BH25" s="69">
        <f>VLOOKUP($A25,'321'!$AG$1:$HM$2,53,FALSE)</f>
        <v>0</v>
      </c>
      <c r="BI25" s="75">
        <f>VLOOKUP($A25,'321'!$AG$1:$HM$2,54,FALSE)</f>
        <v>0</v>
      </c>
      <c r="BJ25" s="337"/>
      <c r="BK25" s="74">
        <f>VLOOKUP($A25,'321'!$AG$1:$HM$2,55,FALSE)</f>
        <v>0</v>
      </c>
      <c r="BL25" s="69">
        <f>VLOOKUP($A25,'321'!$AG$1:$HM$2,56,FALSE)</f>
        <v>0</v>
      </c>
      <c r="BM25" s="69">
        <f>VLOOKUP($A25,'321'!$AG$1:$HM$2,57,FALSE)</f>
        <v>0</v>
      </c>
      <c r="BN25" s="69">
        <f>VLOOKUP($A25,'321'!$AG$1:$HM$2,58,FALSE)</f>
        <v>0</v>
      </c>
      <c r="BO25" s="69">
        <f>VLOOKUP($A25,'321'!$AG$7:$HM$8,BO109,FALSE)</f>
        <v>0</v>
      </c>
      <c r="BP25" s="69">
        <f>VLOOKUP($A25,'321'!$AG$1:$HM$2,60,FALSE)</f>
        <v>0</v>
      </c>
      <c r="BQ25" s="75">
        <f>VLOOKUP($A25,'321'!$AG$1:$HM$2,61,FALSE)</f>
        <v>0</v>
      </c>
      <c r="BR25" s="337"/>
      <c r="BS25" s="74">
        <f>VLOOKUP($A25,'321'!$AG$1:$HM$2,62,FALSE)</f>
        <v>0</v>
      </c>
      <c r="BT25" s="69">
        <f>VLOOKUP($A25,'321'!$AG$1:$HM$2,63,FALSE)</f>
        <v>0</v>
      </c>
      <c r="BU25" s="69">
        <f>VLOOKUP($A25,'321'!$AG$1:$HM$2,64,FALSE)</f>
        <v>0</v>
      </c>
      <c r="BV25" s="69">
        <f>VLOOKUP($A25,'321'!$AG$1:$HM$2,65,FALSE)</f>
        <v>0</v>
      </c>
      <c r="BW25" s="69">
        <f>VLOOKUP($A25,'321'!$AG$7:$HM$8,BW109,FALSE)</f>
        <v>0</v>
      </c>
      <c r="BX25" s="69">
        <f>VLOOKUP($A25,'321'!$AG$1:$HM$2,67,FALSE)</f>
        <v>0</v>
      </c>
      <c r="BY25" s="75">
        <f>VLOOKUP($A25,'321'!$AG$1:$HM$2,68,FALSE)</f>
        <v>0</v>
      </c>
      <c r="BZ25" s="337"/>
      <c r="CA25" s="74">
        <f>VLOOKUP($A25,'321'!$AG$1:$HM$2,69,FALSE)</f>
        <v>0</v>
      </c>
      <c r="CB25" s="69">
        <f>VLOOKUP($A25,'321'!$AG$1:$HM$2,70,FALSE)</f>
        <v>0</v>
      </c>
      <c r="CC25" s="69">
        <f>VLOOKUP($A25,'321'!$AG$1:$HM$2,71,FALSE)</f>
        <v>0</v>
      </c>
      <c r="CD25" s="69">
        <f>VLOOKUP($A25,'321'!$AG$1:$HM$2,72,FALSE)</f>
        <v>0</v>
      </c>
      <c r="CE25" s="69">
        <f>VLOOKUP($A25,'321'!$AG$7:$HM$8,CE109,FALSE)</f>
        <v>0</v>
      </c>
      <c r="CF25" s="69">
        <f>VLOOKUP($A25,'321'!$AG$1:$HM$2,74,FALSE)</f>
        <v>0</v>
      </c>
      <c r="CG25" s="75">
        <f>VLOOKUP($A25,'321'!$AG$1:$HM$2,75,FALSE)</f>
        <v>0</v>
      </c>
      <c r="CH25" s="337"/>
      <c r="CI25" s="74">
        <f>VLOOKUP($A25,'321'!$AG$1:$HM$2,76,FALSE)</f>
        <v>0</v>
      </c>
      <c r="CJ25" s="69">
        <f>VLOOKUP($A25,'321'!$AG$1:$HM$2,77,FALSE)</f>
        <v>0</v>
      </c>
      <c r="CK25" s="69">
        <f>VLOOKUP($A25,'321'!$AG$1:$HM$2,78,FALSE)</f>
        <v>0</v>
      </c>
      <c r="CL25" s="69">
        <f>VLOOKUP($A25,'321'!$AG$1:$HM$2,79,FALSE)</f>
        <v>0</v>
      </c>
      <c r="CM25" s="69">
        <f>VLOOKUP($A25,'321'!$AG$7:$HM$8,CM109,FALSE)</f>
        <v>0</v>
      </c>
      <c r="CN25" s="69">
        <f>VLOOKUP($A25,'321'!$AG$1:$HM$2,81,FALSE)</f>
        <v>0</v>
      </c>
      <c r="CO25" s="75">
        <f>VLOOKUP($A25,'321'!$AG$1:$HM$2,82,FALSE)</f>
        <v>0</v>
      </c>
      <c r="CP25" s="337"/>
      <c r="CQ25" s="74">
        <f>VLOOKUP($A25,'321'!$AG$1:$HM$2,83,FALSE)</f>
        <v>0</v>
      </c>
      <c r="CR25" s="69">
        <f>VLOOKUP($A25,'321'!$AG$1:$HM$2,84,FALSE)</f>
        <v>0</v>
      </c>
      <c r="CS25" s="69">
        <f>VLOOKUP($A25,'321'!$AG$1:$HM$2,85,FALSE)</f>
        <v>0</v>
      </c>
      <c r="CT25" s="69">
        <f>VLOOKUP($A25,'321'!$AG$1:$HM$2,86,FALSE)</f>
        <v>0</v>
      </c>
      <c r="CU25" s="69">
        <f>VLOOKUP($A25,'321'!$AG$7:$HM$8,CU109,FALSE)</f>
        <v>0</v>
      </c>
      <c r="CV25" s="69">
        <f>VLOOKUP($A25,'321'!$AG$1:$HM$2,88,FALSE)</f>
        <v>0</v>
      </c>
      <c r="CW25" s="75">
        <f>VLOOKUP($A25,'321'!$AG$1:$HM$2,89,FALSE)</f>
        <v>0</v>
      </c>
      <c r="CX25" s="337"/>
      <c r="CY25" s="74">
        <f>VLOOKUP($A25,'321'!$AG$1:$HM$2,90,FALSE)</f>
        <v>0</v>
      </c>
      <c r="CZ25" s="69">
        <f>VLOOKUP($A25,'321'!$AG$1:$HM$2,91,FALSE)</f>
        <v>0</v>
      </c>
      <c r="DA25" s="69">
        <f>VLOOKUP($A25,'321'!$AG$1:$HM$2,92,FALSE)</f>
        <v>0</v>
      </c>
      <c r="DB25" s="69">
        <f>VLOOKUP($A25,'321'!$AG$1:$HM$2,93,FALSE)</f>
        <v>0</v>
      </c>
      <c r="DC25" s="69">
        <f>VLOOKUP($A25,'321'!$AG$7:$HM$8,DC109,FALSE)</f>
        <v>0</v>
      </c>
      <c r="DD25" s="69">
        <f>VLOOKUP($A25,'321'!$AG$1:$HM$2,95,FALSE)</f>
        <v>0</v>
      </c>
      <c r="DE25" s="75">
        <f>VLOOKUP($A25,'321'!$AG$1:$HM$2,96,FALSE)</f>
        <v>0</v>
      </c>
      <c r="DF25" s="337"/>
      <c r="DG25" s="74">
        <f>VLOOKUP($A25,'321'!$AG$1:$HM$2,97,FALSE)</f>
        <v>0</v>
      </c>
      <c r="DH25" s="69">
        <f>VLOOKUP($A25,'321'!$AG$1:$HM$2,98,FALSE)</f>
        <v>0</v>
      </c>
      <c r="DI25" s="69">
        <f>VLOOKUP($A25,'321'!$AG$1:$HM$2,99,FALSE)</f>
        <v>0</v>
      </c>
      <c r="DJ25" s="69">
        <f>VLOOKUP($A25,'321'!$AG$1:$HM$2,100,FALSE)</f>
        <v>0</v>
      </c>
      <c r="DK25" s="69">
        <f>VLOOKUP($A25,'321'!$AG$7:$HM$8,DK109,FALSE)</f>
        <v>0</v>
      </c>
      <c r="DL25" s="69">
        <f>VLOOKUP($A25,'321'!$AG$1:$HM$2,102,FALSE)</f>
        <v>0</v>
      </c>
      <c r="DM25" s="75">
        <f>VLOOKUP($A25,'321'!$AG$1:$HM$2,103,FALSE)</f>
        <v>0</v>
      </c>
      <c r="DN25" s="337"/>
      <c r="DO25" s="74">
        <f>VLOOKUP($A25,'321'!$AG$1:$HM$2,104,FALSE)</f>
        <v>0</v>
      </c>
      <c r="DP25" s="69">
        <f>VLOOKUP($A25,'321'!$AG$1:$HM$2,105,FALSE)</f>
        <v>0</v>
      </c>
      <c r="DQ25" s="69">
        <f>VLOOKUP($A25,'321'!$AG$1:$HM$2,106,FALSE)</f>
        <v>0</v>
      </c>
      <c r="DR25" s="69">
        <f>VLOOKUP($A25,'321'!$AG$1:$HM$2,107,FALSE)</f>
        <v>0</v>
      </c>
      <c r="DS25" s="69">
        <f>VLOOKUP($A25,'321'!$AG$7:$HM$8,DS109,FALSE)</f>
        <v>0</v>
      </c>
      <c r="DT25" s="69">
        <f>VLOOKUP($A25,'321'!$AG$1:$HM$2,109,FALSE)</f>
        <v>0</v>
      </c>
      <c r="DU25" s="75">
        <f>VLOOKUP($A25,'321'!$AG$1:$HM$2,110,FALSE)</f>
        <v>0</v>
      </c>
      <c r="DV25" s="337"/>
      <c r="DW25" s="74">
        <f>VLOOKUP($A25,'321'!$AG$1:$HM$2,111,FALSE)</f>
        <v>0</v>
      </c>
      <c r="DX25" s="69">
        <f>VLOOKUP($A25,'321'!$AG$1:$HM$2,112,FALSE)</f>
        <v>0</v>
      </c>
      <c r="DY25" s="69">
        <f>VLOOKUP($A25,'321'!$AG$1:$HM$2,113,FALSE)</f>
        <v>0</v>
      </c>
      <c r="DZ25" s="69">
        <f>VLOOKUP($A25,'321'!$AG$1:$HM$2,114,FALSE)</f>
        <v>0</v>
      </c>
      <c r="EA25" s="69">
        <f>VLOOKUP($A25,'321'!$AG$7:$HM$8,EA109,FALSE)</f>
        <v>0</v>
      </c>
      <c r="EB25" s="69">
        <f>VLOOKUP($A25,'321'!$AG$1:$HM$2,116,FALSE)</f>
        <v>0</v>
      </c>
      <c r="EC25" s="75">
        <f>VLOOKUP($A25,'321'!$AG$1:$HM$2,117,FALSE)</f>
        <v>0</v>
      </c>
      <c r="ED25" s="337"/>
      <c r="EE25" s="74">
        <f>VLOOKUP($A25,'321'!$AG$1:$HM$2,118,FALSE)</f>
        <v>0</v>
      </c>
      <c r="EF25" s="69">
        <f>VLOOKUP($A25,'321'!$AG$1:$HM$2,119,FALSE)</f>
        <v>0</v>
      </c>
      <c r="EG25" s="69">
        <f>VLOOKUP($A25,'321'!$AG$1:$HM$2,120,FALSE)</f>
        <v>0</v>
      </c>
      <c r="EH25" s="69">
        <f>VLOOKUP($A25,'321'!$AG$1:$HM$2,121,FALSE)</f>
        <v>0</v>
      </c>
      <c r="EI25" s="69">
        <f>VLOOKUP($A25,'321'!$AG$7:$HM$8,EI109,FALSE)</f>
        <v>0</v>
      </c>
      <c r="EJ25" s="69">
        <f>VLOOKUP($A25,'321'!$AG$1:$HM$2,123,FALSE)</f>
        <v>0</v>
      </c>
      <c r="EK25" s="75">
        <f>VLOOKUP($A25,'321'!$AG$1:$HM$2,124,FALSE)</f>
        <v>0</v>
      </c>
      <c r="EL25" s="337"/>
      <c r="EM25" s="74">
        <f>VLOOKUP($A25,'321'!$AG$1:$HM$2,125,FALSE)</f>
        <v>0</v>
      </c>
      <c r="EN25" s="69">
        <f>VLOOKUP($A25,'321'!$AG$1:$HM$2,126,FALSE)</f>
        <v>0</v>
      </c>
      <c r="EO25" s="69">
        <f>VLOOKUP($A25,'321'!$AG$1:$HM$2,127,FALSE)</f>
        <v>0</v>
      </c>
      <c r="EP25" s="69">
        <f>VLOOKUP($A25,'321'!$AG$1:$HM$2,128,FALSE)</f>
        <v>0</v>
      </c>
      <c r="EQ25" s="69">
        <f>VLOOKUP($A25,'321'!$AG$7:$HM$8,EQ109,FALSE)</f>
        <v>0</v>
      </c>
      <c r="ER25" s="69">
        <f>VLOOKUP($A25,'321'!$AG$1:$HM$2,130,FALSE)</f>
        <v>0</v>
      </c>
      <c r="ES25" s="75">
        <f>VLOOKUP($A25,'321'!$AG$1:$HM$2,131,FALSE)</f>
        <v>0</v>
      </c>
      <c r="ET25" s="337"/>
      <c r="EU25" s="74">
        <f>VLOOKUP($A25,'321'!$AG$1:$HM$2,132,FALSE)</f>
        <v>0</v>
      </c>
      <c r="EV25" s="69">
        <f>VLOOKUP($A25,'321'!$AG$1:$HM$2,133,FALSE)</f>
        <v>0</v>
      </c>
      <c r="EW25" s="69">
        <f>VLOOKUP($A25,'321'!$AG$1:$HM$2,134,FALSE)</f>
        <v>0</v>
      </c>
      <c r="EX25" s="69">
        <f>VLOOKUP($A25,'321'!$AG$1:$HM$2,135,FALSE)</f>
        <v>0</v>
      </c>
      <c r="EY25" s="69">
        <f>VLOOKUP($A25,'321'!$AG$7:$HM$8,EY109,FALSE)</f>
        <v>0</v>
      </c>
      <c r="EZ25" s="69">
        <f>VLOOKUP($A25,'321'!$AG$1:$HM$2,137,FALSE)</f>
        <v>0</v>
      </c>
      <c r="FA25" s="75">
        <f>VLOOKUP($A25,'321'!$AG$1:$HM$2,138,FALSE)</f>
        <v>0</v>
      </c>
      <c r="FB25" s="337"/>
      <c r="FC25" s="74">
        <f>VLOOKUP($A25,'321'!$AG$1:$HM$2,139,FALSE)</f>
        <v>0</v>
      </c>
      <c r="FD25" s="69">
        <f>VLOOKUP($A25,'321'!$AG$1:$HM$2,140,FALSE)</f>
        <v>0</v>
      </c>
      <c r="FE25" s="69">
        <f>VLOOKUP($A25,'321'!$AG$1:$HM$2,141,FALSE)</f>
        <v>0</v>
      </c>
      <c r="FF25" s="69">
        <f>VLOOKUP($A25,'321'!$AG$1:$HM$2,142,FALSE)</f>
        <v>0</v>
      </c>
      <c r="FG25" s="69">
        <f>VLOOKUP($A25,'321'!$AG$7:$HM$8,FG109,FALSE)</f>
        <v>0</v>
      </c>
      <c r="FH25" s="69">
        <f>VLOOKUP($A25,'321'!$AG$1:$HM$2,144,FALSE)</f>
        <v>0</v>
      </c>
      <c r="FI25" s="75">
        <f>VLOOKUP($A25,'321'!$AG$1:$HM$2,145,FALSE)</f>
        <v>0</v>
      </c>
      <c r="FJ25" s="337"/>
      <c r="FK25" s="74">
        <f>VLOOKUP($A25,'321'!$AG$1:$HM$2,146,FALSE)</f>
        <v>0</v>
      </c>
      <c r="FL25" s="69">
        <f>VLOOKUP($A25,'321'!$AG$1:$HM$2,147,FALSE)</f>
        <v>0</v>
      </c>
      <c r="FM25" s="69">
        <f>VLOOKUP($A25,'321'!$AG$1:$HM$2,148,FALSE)</f>
        <v>0</v>
      </c>
      <c r="FN25" s="69">
        <f>VLOOKUP($A25,'321'!$AG$1:$HM$2,149,FALSE)</f>
        <v>0</v>
      </c>
      <c r="FO25" s="69">
        <f>VLOOKUP($A25,'321'!$AG$7:$HM$8,FO109,FALSE)</f>
        <v>0</v>
      </c>
      <c r="FP25" s="69">
        <f>VLOOKUP($A25,'321'!$AG$1:$HM$2,151,FALSE)</f>
        <v>0</v>
      </c>
      <c r="FQ25" s="75">
        <f>VLOOKUP($A25,'321'!$AG$1:$HM$2,152,FALSE)</f>
        <v>0</v>
      </c>
      <c r="FR25" s="337"/>
      <c r="FS25" s="74">
        <f>VLOOKUP($A25,'321'!$AG$1:$HM$2,153,FALSE)</f>
        <v>0</v>
      </c>
      <c r="FT25" s="69">
        <f>VLOOKUP($A25,'321'!$AG$1:$HM$2,154,FALSE)</f>
        <v>0</v>
      </c>
      <c r="FU25" s="69">
        <f>VLOOKUP($A25,'321'!$AG$1:$HM$2,155,FALSE)</f>
        <v>0</v>
      </c>
      <c r="FV25" s="69">
        <f>VLOOKUP($A25,'321'!$AG$1:$HM$2,156,FALSE)</f>
        <v>0</v>
      </c>
      <c r="FW25" s="69">
        <f>VLOOKUP($A25,'321'!$AG$7:$HM$8,FW109,FALSE)</f>
        <v>0</v>
      </c>
      <c r="FX25" s="69">
        <f>VLOOKUP($A25,'321'!$AG$1:$HM$2,158,FALSE)</f>
        <v>0</v>
      </c>
      <c r="FY25" s="75">
        <f>VLOOKUP($A25,'321'!$AG$1:$HM$2,159,FALSE)</f>
        <v>0</v>
      </c>
      <c r="FZ25" s="337"/>
      <c r="GA25" s="74">
        <f>VLOOKUP($A25,'321'!$AG$1:$HM$2,160,FALSE)</f>
        <v>0</v>
      </c>
      <c r="GB25" s="69">
        <f>VLOOKUP($A25,'321'!$AG$1:$HM$2,161,FALSE)</f>
        <v>0</v>
      </c>
      <c r="GC25" s="69">
        <f>VLOOKUP($A25,'321'!$AG$1:$HM$2,162,FALSE)</f>
        <v>0</v>
      </c>
      <c r="GD25" s="69">
        <f>VLOOKUP($A25,'321'!$AG$1:$HM$2,163,FALSE)</f>
        <v>0</v>
      </c>
      <c r="GE25" s="69">
        <f>VLOOKUP($A25,'321'!$AG$7:$HM$8,GE109,FALSE)</f>
        <v>0</v>
      </c>
      <c r="GF25" s="69">
        <f>VLOOKUP($A25,'321'!$AG$1:$HM$2,165,FALSE)</f>
        <v>0</v>
      </c>
      <c r="GG25" s="75">
        <f>VLOOKUP($A25,'321'!$AG$1:$HM$2,166,FALSE)</f>
        <v>0</v>
      </c>
      <c r="GH25" s="337"/>
      <c r="GI25" s="74">
        <f>VLOOKUP($A25,'321'!$AG$1:$HM$2,167,FALSE)</f>
        <v>0</v>
      </c>
      <c r="GJ25" s="69">
        <f>VLOOKUP($A25,'321'!$AG$1:$HM$2,168,FALSE)</f>
        <v>0</v>
      </c>
      <c r="GK25" s="69">
        <f>VLOOKUP($A25,'321'!$AG$1:$HM$2,169,FALSE)</f>
        <v>0</v>
      </c>
      <c r="GL25" s="69">
        <f>VLOOKUP($A25,'321'!$AG$1:$HM$2,170,FALSE)</f>
        <v>0</v>
      </c>
      <c r="GM25" s="69">
        <f>VLOOKUP($A25,'321'!$AG$7:$HM$8,GM109,FALSE)</f>
        <v>0</v>
      </c>
      <c r="GN25" s="69">
        <f>VLOOKUP($A25,'321'!$AG$1:$HM$2,172,FALSE)</f>
        <v>0</v>
      </c>
      <c r="GO25" s="75">
        <f>VLOOKUP($A25,'321'!$AG$1:$HM$2,173,FALSE)</f>
        <v>0</v>
      </c>
      <c r="GP25" s="337"/>
      <c r="GQ25" s="74">
        <f>VLOOKUP($A25,'321'!$AG$1:$HM$2,174,FALSE)</f>
        <v>0</v>
      </c>
      <c r="GR25" s="69">
        <f>VLOOKUP($A25,'321'!$AG$1:$HM$2,175,FALSE)</f>
        <v>0</v>
      </c>
      <c r="GS25" s="69">
        <f>VLOOKUP($A25,'321'!$AG$1:$HM$2,176,FALSE)</f>
        <v>0</v>
      </c>
      <c r="GT25" s="69">
        <f>VLOOKUP($A25,'321'!$AG$1:$HM$2,177,FALSE)</f>
        <v>0</v>
      </c>
      <c r="GU25" s="69">
        <f>VLOOKUP($A25,'321'!$AG$7:$HM$8,GU109,FALSE)</f>
        <v>0</v>
      </c>
      <c r="GV25" s="69">
        <f>VLOOKUP($A25,'321'!$AG$1:$HM$2,179,FALSE)</f>
        <v>0</v>
      </c>
      <c r="GW25" s="75">
        <f>VLOOKUP($A25,'321'!$AG$1:$HM$2,180,FALSE)</f>
        <v>0</v>
      </c>
      <c r="GX25" s="337"/>
      <c r="GY25" s="74">
        <f>VLOOKUP($A25,'321'!$AG$1:$HM$2,181,FALSE)</f>
        <v>0</v>
      </c>
      <c r="GZ25" s="69">
        <f>VLOOKUP($A25,'321'!$AG$1:$HM$2,182,FALSE)</f>
        <v>0</v>
      </c>
      <c r="HA25" s="69">
        <f>VLOOKUP($A25,'321'!$AG$1:$HM$2,183,FALSE)</f>
        <v>0</v>
      </c>
      <c r="HB25" s="69">
        <f>VLOOKUP($A25,'321'!$AG$1:$HM$2,184,FALSE)</f>
        <v>0</v>
      </c>
      <c r="HC25" s="69">
        <f>VLOOKUP($A25,'321'!$AG$7:$HM$8,HC109,FALSE)</f>
        <v>0</v>
      </c>
      <c r="HD25" s="69">
        <f>VLOOKUP($A25,'321'!$AG$1:$HM$2,186,FALSE)</f>
        <v>0</v>
      </c>
      <c r="HE25" s="124">
        <f>VLOOKUP($A25,'321'!$AG$1:$HM$2,187,FALSE)</f>
        <v>0</v>
      </c>
      <c r="HF25" s="24"/>
      <c r="HG25" s="24"/>
    </row>
    <row r="26" spans="1:215" x14ac:dyDescent="0.25">
      <c r="A26" s="290">
        <f t="shared" si="0"/>
        <v>222</v>
      </c>
      <c r="B26" s="291">
        <f>VLOOKUP($A26,'322'!$AP$1:$HV$2,2,FALSE)</f>
        <v>0</v>
      </c>
      <c r="C26" s="290">
        <f>VLOOKUP($A26,'322'!$AP$1:$HV$2,3,FALSE)</f>
        <v>0</v>
      </c>
      <c r="D26" s="290">
        <f>VLOOKUP($A26,'322'!$AP$1:$HV$2,4,FALSE)</f>
        <v>0</v>
      </c>
      <c r="E26" s="292">
        <f>VLOOKUP($A26,'322'!$AP$1:$HV$2,5,FALSE)</f>
        <v>0</v>
      </c>
      <c r="F26" s="337"/>
      <c r="G26" s="73">
        <f>VLOOKUP($A26,'322'!$AP$1:$HV$2,6,FALSE)</f>
        <v>0</v>
      </c>
      <c r="H26" s="24">
        <f>VLOOKUP($A26,'322'!$AP$1:$HV$2,7,FALSE)</f>
        <v>0</v>
      </c>
      <c r="I26" s="24">
        <f>VLOOKUP($A26,'322'!$AP$1:$HV$2,8,FALSE)</f>
        <v>0</v>
      </c>
      <c r="J26" s="24">
        <f>VLOOKUP($A26,'322'!$AP$1:$HV$2,9,FALSE)</f>
        <v>0</v>
      </c>
      <c r="K26" s="69">
        <f>VLOOKUP($A26,'322'!$AP$7:$HV$8,K109,FALSE)</f>
        <v>0</v>
      </c>
      <c r="L26" s="24">
        <f>VLOOKUP($A26,'322'!$AP$1:$HV$2,11,FALSE)</f>
        <v>0</v>
      </c>
      <c r="M26" s="137">
        <f>VLOOKUP($A26,'322'!$AP$1:$HV$2,12,FALSE)</f>
        <v>0</v>
      </c>
      <c r="N26" s="337"/>
      <c r="O26" s="74">
        <f>VLOOKUP($A26,'322'!$AP$1:$HV$2,13,FALSE)</f>
        <v>0</v>
      </c>
      <c r="P26" s="69">
        <f>VLOOKUP($A26,'322'!$AP$1:$HV$2,14,FALSE)</f>
        <v>0</v>
      </c>
      <c r="Q26" s="69">
        <f>VLOOKUP($A26,'322'!$AP$1:$HV$2,15,FALSE)</f>
        <v>0</v>
      </c>
      <c r="R26" s="69">
        <f>VLOOKUP($A26,'322'!$AP$1:$HV$2,16,FALSE)</f>
        <v>0</v>
      </c>
      <c r="S26" s="69">
        <f>VLOOKUP($A26,'322'!$AP$7:$HV$8,S109,FALSE)</f>
        <v>0</v>
      </c>
      <c r="T26" s="69">
        <f>VLOOKUP($A26,'322'!$AP$1:$HV$2,18,FALSE)</f>
        <v>0</v>
      </c>
      <c r="U26" s="75">
        <f>VLOOKUP($A26,'322'!$AP$1:$HV$2,19,FALSE)</f>
        <v>0</v>
      </c>
      <c r="V26" s="337"/>
      <c r="W26" s="74">
        <f>VLOOKUP($A26,'322'!$AP$1:$HV$2,20,FALSE)</f>
        <v>0</v>
      </c>
      <c r="X26" s="69">
        <f>VLOOKUP($A26,'322'!$AP$1:$HV$2,21,FALSE)</f>
        <v>0</v>
      </c>
      <c r="Y26" s="69">
        <f>VLOOKUP($A26,'322'!$AP$1:$HV$2,22,FALSE)</f>
        <v>0</v>
      </c>
      <c r="Z26" s="69">
        <f>VLOOKUP($A26,'322'!$AP$1:$HV$2,23,FALSE)</f>
        <v>0</v>
      </c>
      <c r="AA26" s="69">
        <f>VLOOKUP($A26,'322'!$AP$7:$HV$8,AA109,FALSE)</f>
        <v>0</v>
      </c>
      <c r="AB26" s="69">
        <f>VLOOKUP($A26,'322'!$AP$1:$HV$2,25,FALSE)</f>
        <v>0</v>
      </c>
      <c r="AC26" s="75">
        <f>VLOOKUP($A26,'322'!$AP$1:$HV$2,26,FALSE)</f>
        <v>0</v>
      </c>
      <c r="AD26" s="337"/>
      <c r="AE26" s="74">
        <f>VLOOKUP($A26,'322'!$AP$1:$HV$2,27,FALSE)</f>
        <v>0</v>
      </c>
      <c r="AF26" s="69">
        <f>VLOOKUP($A26,'322'!$AP$1:$HV$2,28,FALSE)</f>
        <v>0</v>
      </c>
      <c r="AG26" s="69">
        <f>VLOOKUP($A26,'322'!$AP$1:$HV$2,29,FALSE)</f>
        <v>0</v>
      </c>
      <c r="AH26" s="69">
        <f>VLOOKUP($A26,'322'!$AP$1:$HV$2,30,FALSE)</f>
        <v>0</v>
      </c>
      <c r="AI26" s="69">
        <f>VLOOKUP($A26,'322'!$AP$7:$HV$8,AI109,FALSE)</f>
        <v>0</v>
      </c>
      <c r="AJ26" s="69">
        <f>VLOOKUP($A26,'322'!$AP$1:$HV$2,32,FALSE)</f>
        <v>0</v>
      </c>
      <c r="AK26" s="75">
        <f>VLOOKUP($A26,'322'!$AP$1:$HV$2,33,FALSE)</f>
        <v>0</v>
      </c>
      <c r="AL26" s="337"/>
      <c r="AM26" s="74">
        <f>VLOOKUP($A26,'322'!$AP$1:$HV$2,34,FALSE)</f>
        <v>0</v>
      </c>
      <c r="AN26" s="69">
        <f>VLOOKUP($A26,'322'!$AP$1:$HV$2,35,FALSE)</f>
        <v>0</v>
      </c>
      <c r="AO26" s="69">
        <f>VLOOKUP($A26,'322'!$AP$1:$HV$2,36,FALSE)</f>
        <v>0</v>
      </c>
      <c r="AP26" s="69">
        <f>VLOOKUP($A26,'322'!$AP$1:$HV$2,37,FALSE)</f>
        <v>0</v>
      </c>
      <c r="AQ26" s="69">
        <f>VLOOKUP($A26,'322'!$AP$7:$HV$8,AQ109,FALSE)</f>
        <v>0</v>
      </c>
      <c r="AR26" s="69">
        <f>VLOOKUP($A26,'322'!$AP$1:$HV$2,39,FALSE)</f>
        <v>0</v>
      </c>
      <c r="AS26" s="75">
        <f>VLOOKUP($A26,'322'!$AP$1:$HV$2,40,FALSE)</f>
        <v>0</v>
      </c>
      <c r="AT26" s="337"/>
      <c r="AU26" s="74">
        <f>VLOOKUP($A26,'322'!$AP$1:$HV$2,41,FALSE)</f>
        <v>0</v>
      </c>
      <c r="AV26" s="69">
        <f>VLOOKUP($A26,'322'!$AP$1:$HV$2,42,FALSE)</f>
        <v>0</v>
      </c>
      <c r="AW26" s="69">
        <f>VLOOKUP($A26,'322'!$AP$1:$HV$2,43,FALSE)</f>
        <v>0</v>
      </c>
      <c r="AX26" s="69">
        <f>VLOOKUP($A26,'322'!$AP$1:$HV$2,44,FALSE)</f>
        <v>0</v>
      </c>
      <c r="AY26" s="69">
        <f>VLOOKUP($A26,'322'!$AP$7:$HV$8,AY109,FALSE)</f>
        <v>0</v>
      </c>
      <c r="AZ26" s="69">
        <f>VLOOKUP($A26,'322'!$AP$1:$HV$2,46,FALSE)</f>
        <v>0</v>
      </c>
      <c r="BA26" s="75">
        <f>VLOOKUP($A26,'322'!$AP$1:$HV$2,47,FALSE)</f>
        <v>0</v>
      </c>
      <c r="BB26" s="337"/>
      <c r="BC26" s="74">
        <f>VLOOKUP($A26,'322'!$AP$1:$HV$2,48,FALSE)</f>
        <v>0</v>
      </c>
      <c r="BD26" s="69">
        <f>VLOOKUP($A26,'322'!$AP$1:$HV$2,49,FALSE)</f>
        <v>0</v>
      </c>
      <c r="BE26" s="69">
        <f>VLOOKUP($A26,'322'!$AP$1:$HV$2,50,FALSE)</f>
        <v>0</v>
      </c>
      <c r="BF26" s="69">
        <f>VLOOKUP($A26,'322'!$AP$1:$HV$2,51,FALSE)</f>
        <v>0</v>
      </c>
      <c r="BG26" s="69">
        <f>VLOOKUP($A26,'322'!$AP$7:$HV$8,BG109,FALSE)</f>
        <v>0</v>
      </c>
      <c r="BH26" s="69">
        <f>VLOOKUP($A26,'322'!$AP$1:$HV$2,53,FALSE)</f>
        <v>0</v>
      </c>
      <c r="BI26" s="75">
        <f>VLOOKUP($A26,'322'!$AP$1:$HV$2,54,FALSE)</f>
        <v>0</v>
      </c>
      <c r="BJ26" s="337"/>
      <c r="BK26" s="74">
        <f>VLOOKUP($A26,'322'!$AP$1:$HV$2,55,FALSE)</f>
        <v>0</v>
      </c>
      <c r="BL26" s="69">
        <f>VLOOKUP($A26,'322'!$AP$1:$HV$2,56,FALSE)</f>
        <v>0</v>
      </c>
      <c r="BM26" s="69">
        <f>VLOOKUP($A26,'322'!$AP$1:$HV$2,57,FALSE)</f>
        <v>0</v>
      </c>
      <c r="BN26" s="69">
        <f>VLOOKUP($A26,'322'!$AP$1:$HV$2,58,FALSE)</f>
        <v>0</v>
      </c>
      <c r="BO26" s="69">
        <f>VLOOKUP($A26,'322'!$AP$7:$HV$8,BO109,FALSE)</f>
        <v>0</v>
      </c>
      <c r="BP26" s="69">
        <f>VLOOKUP($A26,'322'!$AP$1:$HV$2,60,FALSE)</f>
        <v>0</v>
      </c>
      <c r="BQ26" s="75">
        <f>VLOOKUP($A26,'322'!$AP$1:$HV$2,61,FALSE)</f>
        <v>0</v>
      </c>
      <c r="BR26" s="337"/>
      <c r="BS26" s="74">
        <f>VLOOKUP($A26,'322'!$AP$1:$HV$2,62,FALSE)</f>
        <v>0</v>
      </c>
      <c r="BT26" s="69">
        <f>VLOOKUP($A26,'322'!$AP$1:$HV$2,63,FALSE)</f>
        <v>0</v>
      </c>
      <c r="BU26" s="69">
        <f>VLOOKUP($A26,'322'!$AP$1:$HV$2,64,FALSE)</f>
        <v>0</v>
      </c>
      <c r="BV26" s="69">
        <f>VLOOKUP($A26,'322'!$AP$1:$HV$2,65,FALSE)</f>
        <v>0</v>
      </c>
      <c r="BW26" s="69">
        <f>VLOOKUP($A26,'322'!$AP$7:$HV$8,BW109,FALSE)</f>
        <v>0</v>
      </c>
      <c r="BX26" s="69">
        <f>VLOOKUP($A26,'322'!$AP$1:$HV$2,67,FALSE)</f>
        <v>0</v>
      </c>
      <c r="BY26" s="75">
        <f>VLOOKUP($A26,'322'!$AP$1:$HV$2,68,FALSE)</f>
        <v>0</v>
      </c>
      <c r="BZ26" s="337"/>
      <c r="CA26" s="74">
        <f>VLOOKUP($A26,'322'!$AP$1:$HV$2,69,FALSE)</f>
        <v>0</v>
      </c>
      <c r="CB26" s="69">
        <f>VLOOKUP($A26,'322'!$AP$1:$HV$2,70,FALSE)</f>
        <v>0</v>
      </c>
      <c r="CC26" s="69">
        <f>VLOOKUP($A26,'322'!$AP$1:$HV$2,71,FALSE)</f>
        <v>0</v>
      </c>
      <c r="CD26" s="69">
        <f>VLOOKUP($A26,'322'!$AP$1:$HV$2,72,FALSE)</f>
        <v>0</v>
      </c>
      <c r="CE26" s="69">
        <f>VLOOKUP($A26,'322'!$AP$7:$HV$8,CE109,FALSE)</f>
        <v>0</v>
      </c>
      <c r="CF26" s="69">
        <f>VLOOKUP($A26,'322'!$AP$1:$HV$2,74,FALSE)</f>
        <v>0</v>
      </c>
      <c r="CG26" s="75">
        <f>VLOOKUP($A26,'322'!$AP$1:$HV$2,75,FALSE)</f>
        <v>0</v>
      </c>
      <c r="CH26" s="337"/>
      <c r="CI26" s="74">
        <f>VLOOKUP($A26,'322'!$AP$1:$HV$2,76,FALSE)</f>
        <v>0</v>
      </c>
      <c r="CJ26" s="69">
        <f>VLOOKUP($A26,'322'!$AP$1:$HV$2,77,FALSE)</f>
        <v>0</v>
      </c>
      <c r="CK26" s="69">
        <f>VLOOKUP($A26,'322'!$AP$1:$HV$2,78,FALSE)</f>
        <v>0</v>
      </c>
      <c r="CL26" s="69">
        <f>VLOOKUP($A26,'322'!$AP$1:$HV$2,79,FALSE)</f>
        <v>0</v>
      </c>
      <c r="CM26" s="69">
        <f>VLOOKUP($A26,'322'!$AP$7:$HV$8,CM109,FALSE)</f>
        <v>0</v>
      </c>
      <c r="CN26" s="69">
        <f>VLOOKUP($A26,'322'!$AP$1:$HV$2,81,FALSE)</f>
        <v>0</v>
      </c>
      <c r="CO26" s="75">
        <f>VLOOKUP($A26,'322'!$AP$1:$HV$2,82,FALSE)</f>
        <v>0</v>
      </c>
      <c r="CP26" s="337"/>
      <c r="CQ26" s="74">
        <f>VLOOKUP($A26,'322'!$AP$1:$HV$2,83,FALSE)</f>
        <v>0</v>
      </c>
      <c r="CR26" s="69">
        <f>VLOOKUP($A26,'322'!$AP$1:$HV$2,84,FALSE)</f>
        <v>0</v>
      </c>
      <c r="CS26" s="69">
        <f>VLOOKUP($A26,'322'!$AP$1:$HV$2,85,FALSE)</f>
        <v>0</v>
      </c>
      <c r="CT26" s="69">
        <f>VLOOKUP($A26,'322'!$AP$1:$HV$2,86,FALSE)</f>
        <v>0</v>
      </c>
      <c r="CU26" s="69">
        <f>VLOOKUP($A26,'322'!$AP$7:$HV$8,CU109,FALSE)</f>
        <v>0</v>
      </c>
      <c r="CV26" s="69">
        <f>VLOOKUP($A26,'322'!$AP$1:$HV$2,88,FALSE)</f>
        <v>0</v>
      </c>
      <c r="CW26" s="75">
        <f>VLOOKUP($A26,'322'!$AP$1:$HV$2,89,FALSE)</f>
        <v>0</v>
      </c>
      <c r="CX26" s="337"/>
      <c r="CY26" s="74">
        <f>VLOOKUP($A26,'322'!$AP$1:$HV$2,90,FALSE)</f>
        <v>0</v>
      </c>
      <c r="CZ26" s="69">
        <f>VLOOKUP($A26,'322'!$AP$1:$HV$2,91,FALSE)</f>
        <v>0</v>
      </c>
      <c r="DA26" s="69">
        <f>VLOOKUP($A26,'322'!$AP$1:$HV$2,92,FALSE)</f>
        <v>0</v>
      </c>
      <c r="DB26" s="69">
        <f>VLOOKUP($A26,'322'!$AP$1:$HV$2,93,FALSE)</f>
        <v>0</v>
      </c>
      <c r="DC26" s="69">
        <f>VLOOKUP($A26,'322'!$AP$7:$HV$8,DC109,FALSE)</f>
        <v>0</v>
      </c>
      <c r="DD26" s="69">
        <f>VLOOKUP($A26,'322'!$AP$1:$HV$2,95,FALSE)</f>
        <v>0</v>
      </c>
      <c r="DE26" s="75">
        <f>VLOOKUP($A26,'322'!$AP$1:$HV$2,96,FALSE)</f>
        <v>0</v>
      </c>
      <c r="DF26" s="337"/>
      <c r="DG26" s="74">
        <f>VLOOKUP($A26,'322'!$AP$1:$HV$2,97,FALSE)</f>
        <v>0</v>
      </c>
      <c r="DH26" s="69">
        <f>VLOOKUP($A26,'322'!$AP$1:$HV$2,98,FALSE)</f>
        <v>0</v>
      </c>
      <c r="DI26" s="69">
        <f>VLOOKUP($A26,'322'!$AP$1:$HV$2,99,FALSE)</f>
        <v>0</v>
      </c>
      <c r="DJ26" s="69">
        <f>VLOOKUP($A26,'322'!$AP$1:$HV$2,100,FALSE)</f>
        <v>0</v>
      </c>
      <c r="DK26" s="69">
        <f>VLOOKUP($A26,'322'!$AP$7:$HV$8,DK109,FALSE)</f>
        <v>0</v>
      </c>
      <c r="DL26" s="69">
        <f>VLOOKUP($A26,'322'!$AP$1:$HV$2,102,FALSE)</f>
        <v>0</v>
      </c>
      <c r="DM26" s="75">
        <f>VLOOKUP($A26,'322'!$AP$1:$HV$2,103,FALSE)</f>
        <v>0</v>
      </c>
      <c r="DN26" s="337"/>
      <c r="DO26" s="74">
        <f>VLOOKUP($A26,'322'!$AP$1:$HV$2,104,FALSE)</f>
        <v>0</v>
      </c>
      <c r="DP26" s="69">
        <f>VLOOKUP($A26,'322'!$AP$1:$HV$2,105,FALSE)</f>
        <v>0</v>
      </c>
      <c r="DQ26" s="69">
        <f>VLOOKUP($A26,'322'!$AP$1:$HV$2,106,FALSE)</f>
        <v>0</v>
      </c>
      <c r="DR26" s="69">
        <f>VLOOKUP($A26,'322'!$AP$1:$HV$2,107,FALSE)</f>
        <v>0</v>
      </c>
      <c r="DS26" s="69">
        <f>VLOOKUP($A26,'322'!$AP$7:$HV$8,DS109,FALSE)</f>
        <v>0</v>
      </c>
      <c r="DT26" s="69">
        <f>VLOOKUP($A26,'322'!$AP$1:$HV$2,109,FALSE)</f>
        <v>0</v>
      </c>
      <c r="DU26" s="75">
        <f>VLOOKUP($A26,'322'!$AP$1:$HV$2,110,FALSE)</f>
        <v>0</v>
      </c>
      <c r="DV26" s="337"/>
      <c r="DW26" s="74">
        <f>VLOOKUP($A26,'322'!$AP$1:$HV$2,111,FALSE)</f>
        <v>0</v>
      </c>
      <c r="DX26" s="69">
        <f>VLOOKUP($A26,'322'!$AP$1:$HV$2,112,FALSE)</f>
        <v>0</v>
      </c>
      <c r="DY26" s="69">
        <f>VLOOKUP($A26,'322'!$AP$1:$HV$2,113,FALSE)</f>
        <v>0</v>
      </c>
      <c r="DZ26" s="69">
        <f>VLOOKUP($A26,'322'!$AP$1:$HV$2,114,FALSE)</f>
        <v>0</v>
      </c>
      <c r="EA26" s="69">
        <f>VLOOKUP($A26,'322'!$AP$7:$HV$8,EA109,FALSE)</f>
        <v>0</v>
      </c>
      <c r="EB26" s="69">
        <f>VLOOKUP($A26,'322'!$AP$1:$HV$2,116,FALSE)</f>
        <v>0</v>
      </c>
      <c r="EC26" s="75">
        <f>VLOOKUP($A26,'322'!$AP$1:$HV$2,117,FALSE)</f>
        <v>0</v>
      </c>
      <c r="ED26" s="337"/>
      <c r="EE26" s="74">
        <f>VLOOKUP($A26,'322'!$AP$1:$HV$2,118,FALSE)</f>
        <v>0</v>
      </c>
      <c r="EF26" s="69">
        <f>VLOOKUP($A26,'322'!$AP$1:$HV$2,119,FALSE)</f>
        <v>0</v>
      </c>
      <c r="EG26" s="69">
        <f>VLOOKUP($A26,'322'!$AP$1:$HV$2,120,FALSE)</f>
        <v>0</v>
      </c>
      <c r="EH26" s="69">
        <f>VLOOKUP($A26,'322'!$AP$1:$HV$2,121,FALSE)</f>
        <v>0</v>
      </c>
      <c r="EI26" s="69">
        <f>VLOOKUP($A26,'322'!$AP$7:$HV$8,EI109,FALSE)</f>
        <v>0</v>
      </c>
      <c r="EJ26" s="69">
        <f>VLOOKUP($A26,'322'!$AP$1:$HV$2,123,FALSE)</f>
        <v>0</v>
      </c>
      <c r="EK26" s="75">
        <f>VLOOKUP($A26,'322'!$AP$1:$HV$2,124,FALSE)</f>
        <v>0</v>
      </c>
      <c r="EL26" s="337"/>
      <c r="EM26" s="74">
        <f>VLOOKUP($A26,'322'!$AP$1:$HV$2,125,FALSE)</f>
        <v>0</v>
      </c>
      <c r="EN26" s="69">
        <f>VLOOKUP($A26,'322'!$AP$1:$HV$2,126,FALSE)</f>
        <v>0</v>
      </c>
      <c r="EO26" s="69">
        <f>VLOOKUP($A26,'322'!$AP$1:$HV$2,127,FALSE)</f>
        <v>0</v>
      </c>
      <c r="EP26" s="69">
        <f>VLOOKUP($A26,'322'!$AP$1:$HV$2,128,FALSE)</f>
        <v>0</v>
      </c>
      <c r="EQ26" s="69">
        <f>VLOOKUP($A26,'322'!$AP$7:$HV$8,EQ109,FALSE)</f>
        <v>0</v>
      </c>
      <c r="ER26" s="69">
        <f>VLOOKUP($A26,'322'!$AP$1:$HV$2,130,FALSE)</f>
        <v>0</v>
      </c>
      <c r="ES26" s="75">
        <f>VLOOKUP($A26,'322'!$AP$1:$HV$2,131,FALSE)</f>
        <v>0</v>
      </c>
      <c r="ET26" s="337"/>
      <c r="EU26" s="74">
        <f>VLOOKUP($A26,'322'!$AP$1:$HV$2,132,FALSE)</f>
        <v>0</v>
      </c>
      <c r="EV26" s="69">
        <f>VLOOKUP($A26,'322'!$AP$1:$HV$2,133,FALSE)</f>
        <v>0</v>
      </c>
      <c r="EW26" s="69">
        <f>VLOOKUP($A26,'322'!$AP$1:$HV$2,134,FALSE)</f>
        <v>0</v>
      </c>
      <c r="EX26" s="69">
        <f>VLOOKUP($A26,'322'!$AP$1:$HV$2,135,FALSE)</f>
        <v>0</v>
      </c>
      <c r="EY26" s="69">
        <f>VLOOKUP($A26,'322'!$AP$7:$HV$8,EY109,FALSE)</f>
        <v>0</v>
      </c>
      <c r="EZ26" s="69">
        <f>VLOOKUP($A26,'322'!$AP$1:$HV$2,137,FALSE)</f>
        <v>0</v>
      </c>
      <c r="FA26" s="75">
        <f>VLOOKUP($A26,'322'!$AP$1:$HV$2,138,FALSE)</f>
        <v>0</v>
      </c>
      <c r="FB26" s="337"/>
      <c r="FC26" s="74">
        <f>VLOOKUP($A26,'322'!$AP$1:$HV$2,139,FALSE)</f>
        <v>0</v>
      </c>
      <c r="FD26" s="69">
        <f>VLOOKUP($A26,'322'!$AP$1:$HV$2,140,FALSE)</f>
        <v>0</v>
      </c>
      <c r="FE26" s="69">
        <f>VLOOKUP($A26,'322'!$AP$1:$HV$2,141,FALSE)</f>
        <v>0</v>
      </c>
      <c r="FF26" s="69">
        <f>VLOOKUP($A26,'322'!$AP$1:$HV$2,142,FALSE)</f>
        <v>0</v>
      </c>
      <c r="FG26" s="69">
        <f>VLOOKUP($A26,'322'!$AP$7:$HV$8,FG109,FALSE)</f>
        <v>0</v>
      </c>
      <c r="FH26" s="69">
        <f>VLOOKUP($A26,'322'!$AP$1:$HV$2,144,FALSE)</f>
        <v>0</v>
      </c>
      <c r="FI26" s="75">
        <f>VLOOKUP($A26,'322'!$AP$1:$HV$2,145,FALSE)</f>
        <v>0</v>
      </c>
      <c r="FJ26" s="337"/>
      <c r="FK26" s="74">
        <f>VLOOKUP($A26,'322'!$AP$1:$HV$2,146,FALSE)</f>
        <v>0</v>
      </c>
      <c r="FL26" s="69">
        <f>VLOOKUP($A26,'322'!$AP$1:$HV$2,147,FALSE)</f>
        <v>0</v>
      </c>
      <c r="FM26" s="69">
        <f>VLOOKUP($A26,'322'!$AP$1:$HV$2,148,FALSE)</f>
        <v>0</v>
      </c>
      <c r="FN26" s="69">
        <f>VLOOKUP($A26,'322'!$AP$1:$HV$2,149,FALSE)</f>
        <v>0</v>
      </c>
      <c r="FO26" s="69">
        <f>VLOOKUP($A26,'322'!$AP$7:$HV$8,FO109,FALSE)</f>
        <v>0</v>
      </c>
      <c r="FP26" s="69">
        <f>VLOOKUP($A26,'322'!$AP$1:$HV$2,151,FALSE)</f>
        <v>0</v>
      </c>
      <c r="FQ26" s="75">
        <f>VLOOKUP($A26,'322'!$AP$1:$HV$2,152,FALSE)</f>
        <v>0</v>
      </c>
      <c r="FR26" s="337"/>
      <c r="FS26" s="74">
        <f>VLOOKUP($A26,'322'!$AP$1:$HV$2,153,FALSE)</f>
        <v>0</v>
      </c>
      <c r="FT26" s="69">
        <f>VLOOKUP($A26,'322'!$AP$1:$HV$2,154,FALSE)</f>
        <v>0</v>
      </c>
      <c r="FU26" s="69">
        <f>VLOOKUP($A26,'322'!$AP$1:$HV$2,155,FALSE)</f>
        <v>0</v>
      </c>
      <c r="FV26" s="69">
        <f>VLOOKUP($A26,'322'!$AP$1:$HV$2,156,FALSE)</f>
        <v>0</v>
      </c>
      <c r="FW26" s="69">
        <f>VLOOKUP($A26,'322'!$AP$7:$HV$8,FW109,FALSE)</f>
        <v>0</v>
      </c>
      <c r="FX26" s="69">
        <f>VLOOKUP($A26,'322'!$AP$1:$HV$2,158,FALSE)</f>
        <v>0</v>
      </c>
      <c r="FY26" s="75">
        <f>VLOOKUP($A26,'322'!$AP$1:$HV$2,159,FALSE)</f>
        <v>0</v>
      </c>
      <c r="FZ26" s="337"/>
      <c r="GA26" s="74">
        <f>VLOOKUP($A26,'322'!$AP$1:$HV$2,160,FALSE)</f>
        <v>0</v>
      </c>
      <c r="GB26" s="69">
        <f>VLOOKUP($A26,'322'!$AP$1:$HV$2,161,FALSE)</f>
        <v>0</v>
      </c>
      <c r="GC26" s="69">
        <f>VLOOKUP($A26,'322'!$AP$1:$HV$2,162,FALSE)</f>
        <v>0</v>
      </c>
      <c r="GD26" s="69">
        <f>VLOOKUP($A26,'322'!$AP$1:$HV$2,163,FALSE)</f>
        <v>0</v>
      </c>
      <c r="GE26" s="69">
        <f>VLOOKUP($A26,'322'!$AP$7:$HV$8,GE109,FALSE)</f>
        <v>0</v>
      </c>
      <c r="GF26" s="69">
        <f>VLOOKUP($A26,'322'!$AP$1:$HV$2,165,FALSE)</f>
        <v>0</v>
      </c>
      <c r="GG26" s="75">
        <f>VLOOKUP($A26,'322'!$AP$1:$HV$2,166,FALSE)</f>
        <v>0</v>
      </c>
      <c r="GH26" s="337"/>
      <c r="GI26" s="74">
        <f>VLOOKUP($A26,'322'!$AP$1:$HV$2,167,FALSE)</f>
        <v>0</v>
      </c>
      <c r="GJ26" s="69">
        <f>VLOOKUP($A26,'322'!$AP$1:$HV$2,168,FALSE)</f>
        <v>0</v>
      </c>
      <c r="GK26" s="69">
        <f>VLOOKUP($A26,'322'!$AP$1:$HV$2,169,FALSE)</f>
        <v>0</v>
      </c>
      <c r="GL26" s="69">
        <f>VLOOKUP($A26,'322'!$AP$1:$HV$2,170,FALSE)</f>
        <v>0</v>
      </c>
      <c r="GM26" s="69">
        <f>VLOOKUP($A26,'322'!$AP$7:$HV$8,GM109,FALSE)</f>
        <v>0</v>
      </c>
      <c r="GN26" s="69">
        <f>VLOOKUP($A26,'322'!$AP$1:$HV$2,172,FALSE)</f>
        <v>0</v>
      </c>
      <c r="GO26" s="75">
        <f>VLOOKUP($A26,'322'!$AP$1:$HV$2,173,FALSE)</f>
        <v>0</v>
      </c>
      <c r="GP26" s="337"/>
      <c r="GQ26" s="74">
        <f>VLOOKUP($A26,'322'!$AP$1:$HV$2,174,FALSE)</f>
        <v>0</v>
      </c>
      <c r="GR26" s="69">
        <f>VLOOKUP($A26,'322'!$AP$1:$HV$2,175,FALSE)</f>
        <v>0</v>
      </c>
      <c r="GS26" s="69">
        <f>VLOOKUP($A26,'322'!$AP$1:$HV$2,176,FALSE)</f>
        <v>0</v>
      </c>
      <c r="GT26" s="69">
        <f>VLOOKUP($A26,'322'!$AP$1:$HV$2,177,FALSE)</f>
        <v>0</v>
      </c>
      <c r="GU26" s="69">
        <f>VLOOKUP($A26,'322'!$AP$7:$HV$8,GU109,FALSE)</f>
        <v>0</v>
      </c>
      <c r="GV26" s="69">
        <f>VLOOKUP($A26,'322'!$AP$1:$HV$2,179,FALSE)</f>
        <v>0</v>
      </c>
      <c r="GW26" s="75">
        <f>VLOOKUP($A26,'322'!$AP$1:$HV$2,180,FALSE)</f>
        <v>0</v>
      </c>
      <c r="GX26" s="337"/>
      <c r="GY26" s="74">
        <f>VLOOKUP($A26,'322'!$AP$1:$HV$2,181,FALSE)</f>
        <v>0</v>
      </c>
      <c r="GZ26" s="69">
        <f>VLOOKUP($A26,'322'!$AP$1:$HV$2,182,FALSE)</f>
        <v>0</v>
      </c>
      <c r="HA26" s="69">
        <f>VLOOKUP($A26,'322'!$AP$1:$HV$2,183,FALSE)</f>
        <v>0</v>
      </c>
      <c r="HB26" s="69">
        <f>VLOOKUP($A26,'322'!$AP$1:$HV$2,184,FALSE)</f>
        <v>0</v>
      </c>
      <c r="HC26" s="69">
        <f>VLOOKUP($A26,'322'!$AP$7:$HV$8,HC109,FALSE)</f>
        <v>0</v>
      </c>
      <c r="HD26" s="69">
        <f>VLOOKUP($A26,'322'!$AP$1:$HV$2,186,FALSE)</f>
        <v>0</v>
      </c>
      <c r="HE26" s="124">
        <f>VLOOKUP($A26,'322'!$AP$1:$HV$2,187,FALSE)</f>
        <v>0</v>
      </c>
      <c r="HF26" s="24"/>
      <c r="HG26" s="24"/>
    </row>
    <row r="27" spans="1:215" x14ac:dyDescent="0.25">
      <c r="A27" s="290">
        <f t="shared" si="0"/>
        <v>223</v>
      </c>
      <c r="B27" s="291">
        <f>VLOOKUP($A27,'323'!$AH$1:$HN$2,2,FALSE)</f>
        <v>0</v>
      </c>
      <c r="C27" s="290">
        <f>VLOOKUP($A27,'323'!$AH$1:$HN$2,3,FALSE)</f>
        <v>0</v>
      </c>
      <c r="D27" s="290">
        <f>VLOOKUP($A27,'323'!$AH$1:$HN$2,4,FALSE)</f>
        <v>0</v>
      </c>
      <c r="E27" s="292">
        <f>VLOOKUP($A27,'323'!$AH$1:$HN$2,5,FALSE)</f>
        <v>0</v>
      </c>
      <c r="F27" s="337"/>
      <c r="G27" s="73">
        <f>VLOOKUP($A27,'323'!$AH$1:$HN$2,6,FALSE)</f>
        <v>0</v>
      </c>
      <c r="H27" s="24">
        <f>VLOOKUP($A27,'323'!$AH$1:$HN$2,7,FALSE)</f>
        <v>0</v>
      </c>
      <c r="I27" s="24">
        <f>VLOOKUP($A27,'323'!$AH$1:$HN$2,8,FALSE)</f>
        <v>0</v>
      </c>
      <c r="J27" s="24">
        <f>VLOOKUP($A27,'323'!$AH$1:$HN$2,9,FALSE)</f>
        <v>0</v>
      </c>
      <c r="K27" s="69">
        <f>VLOOKUP($A27,'323'!$AH$7:$HN$8,K109,FALSE)</f>
        <v>0</v>
      </c>
      <c r="L27" s="24">
        <f>VLOOKUP($A27,'323'!$AH$1:$HN$2,11,FALSE)</f>
        <v>0</v>
      </c>
      <c r="M27" s="137">
        <f>VLOOKUP($A27,'323'!$AH$1:$HN$2,12,FALSE)</f>
        <v>0</v>
      </c>
      <c r="N27" s="337"/>
      <c r="O27" s="74">
        <f>VLOOKUP($A27,'323'!$AH$1:$HN$2,13,FALSE)</f>
        <v>0</v>
      </c>
      <c r="P27" s="69">
        <f>VLOOKUP($A27,'323'!$AH$1:$HN$2,14,FALSE)</f>
        <v>0</v>
      </c>
      <c r="Q27" s="69">
        <f>VLOOKUP($A27,'323'!$AH$1:$HN$2,15,FALSE)</f>
        <v>0</v>
      </c>
      <c r="R27" s="69">
        <f>VLOOKUP($A27,'323'!$AH$1:$HN$2,16,FALSE)</f>
        <v>0</v>
      </c>
      <c r="S27" s="69">
        <f>VLOOKUP($A27,'323'!$AH$7:$HN$8,S109,FALSE)</f>
        <v>0</v>
      </c>
      <c r="T27" s="69">
        <f>VLOOKUP($A27,'323'!$AH$1:$HN$2,18,FALSE)</f>
        <v>0</v>
      </c>
      <c r="U27" s="75">
        <f>VLOOKUP($A27,'323'!$AH$1:$HN$2,19,FALSE)</f>
        <v>0</v>
      </c>
      <c r="V27" s="337"/>
      <c r="W27" s="74">
        <f>VLOOKUP($A27,'323'!$AH$1:$HN$2,20,FALSE)</f>
        <v>0</v>
      </c>
      <c r="X27" s="69">
        <f>VLOOKUP($A27,'323'!$AH$1:$HN$2,21,FALSE)</f>
        <v>0</v>
      </c>
      <c r="Y27" s="69">
        <f>VLOOKUP($A27,'323'!$AH$1:$HN$2,22,FALSE)</f>
        <v>0</v>
      </c>
      <c r="Z27" s="69">
        <f>VLOOKUP($A27,'323'!$AH$1:$HN$2,23,FALSE)</f>
        <v>0</v>
      </c>
      <c r="AA27" s="69">
        <f>VLOOKUP($A27,'323'!$AH$7:$HN$8,AA109,FALSE)</f>
        <v>0</v>
      </c>
      <c r="AB27" s="69">
        <f>VLOOKUP($A27,'323'!$AH$1:$HN$2,25,FALSE)</f>
        <v>0</v>
      </c>
      <c r="AC27" s="75">
        <f>VLOOKUP($A27,'323'!$AH$1:$HN$2,26,FALSE)</f>
        <v>0</v>
      </c>
      <c r="AD27" s="337"/>
      <c r="AE27" s="74">
        <f>VLOOKUP($A27,'323'!$AH$1:$HN$2,27,FALSE)</f>
        <v>0</v>
      </c>
      <c r="AF27" s="69">
        <f>VLOOKUP($A27,'323'!$AH$1:$HN$2,28,FALSE)</f>
        <v>0</v>
      </c>
      <c r="AG27" s="69">
        <f>VLOOKUP($A27,'323'!$AH$1:$HN$2,29,FALSE)</f>
        <v>0</v>
      </c>
      <c r="AH27" s="69">
        <f>VLOOKUP($A27,'323'!$AH$1:$HN$2,30,FALSE)</f>
        <v>0</v>
      </c>
      <c r="AI27" s="69">
        <f>VLOOKUP($A27,'323'!$AH$7:$HN$8,AI109,FALSE)</f>
        <v>0</v>
      </c>
      <c r="AJ27" s="69">
        <f>VLOOKUP($A27,'323'!$AH$1:$HN$2,32,FALSE)</f>
        <v>0</v>
      </c>
      <c r="AK27" s="75">
        <f>VLOOKUP($A27,'323'!$AH$1:$HN$2,33,FALSE)</f>
        <v>0</v>
      </c>
      <c r="AL27" s="337"/>
      <c r="AM27" s="74">
        <f>VLOOKUP($A27,'323'!$AH$1:$HN$2,34,FALSE)</f>
        <v>0</v>
      </c>
      <c r="AN27" s="69">
        <f>VLOOKUP($A27,'323'!$AH$1:$HN$2,35,FALSE)</f>
        <v>0</v>
      </c>
      <c r="AO27" s="69">
        <f>VLOOKUP($A27,'323'!$AH$1:$HN$2,36,FALSE)</f>
        <v>0</v>
      </c>
      <c r="AP27" s="69">
        <f>VLOOKUP($A27,'323'!$AH$1:$HN$2,37,FALSE)</f>
        <v>0</v>
      </c>
      <c r="AQ27" s="69">
        <f>VLOOKUP($A27,'323'!$AH$7:$HN$8,AQ109,FALSE)</f>
        <v>0</v>
      </c>
      <c r="AR27" s="69">
        <f>VLOOKUP($A27,'323'!$AH$1:$HN$2,39,FALSE)</f>
        <v>0</v>
      </c>
      <c r="AS27" s="75">
        <f>VLOOKUP($A27,'323'!$AH$1:$HN$2,40,FALSE)</f>
        <v>0</v>
      </c>
      <c r="AT27" s="337"/>
      <c r="AU27" s="74">
        <f>VLOOKUP($A27,'323'!$AH$1:$HN$2,41,FALSE)</f>
        <v>0</v>
      </c>
      <c r="AV27" s="69">
        <f>VLOOKUP($A27,'323'!$AH$1:$HN$2,42,FALSE)</f>
        <v>0</v>
      </c>
      <c r="AW27" s="69">
        <f>VLOOKUP($A27,'323'!$AH$1:$HN$2,43,FALSE)</f>
        <v>0</v>
      </c>
      <c r="AX27" s="69">
        <f>VLOOKUP($A27,'323'!$AH$1:$HN$2,44,FALSE)</f>
        <v>0</v>
      </c>
      <c r="AY27" s="69">
        <f>VLOOKUP($A27,'323'!$AH$7:$HN$8,AY109,FALSE)</f>
        <v>0</v>
      </c>
      <c r="AZ27" s="69">
        <f>VLOOKUP($A27,'323'!$AH$1:$HN$2,46,FALSE)</f>
        <v>0</v>
      </c>
      <c r="BA27" s="75">
        <f>VLOOKUP($A27,'323'!$AH$1:$HN$2,47,FALSE)</f>
        <v>0</v>
      </c>
      <c r="BB27" s="337"/>
      <c r="BC27" s="74">
        <f>VLOOKUP($A27,'323'!$AH$1:$HN$2,48,FALSE)</f>
        <v>0</v>
      </c>
      <c r="BD27" s="69">
        <f>VLOOKUP($A27,'323'!$AH$1:$HN$2,49,FALSE)</f>
        <v>0</v>
      </c>
      <c r="BE27" s="69">
        <f>VLOOKUP($A27,'323'!$AH$1:$HN$2,50,FALSE)</f>
        <v>0</v>
      </c>
      <c r="BF27" s="69">
        <f>VLOOKUP($A27,'323'!$AH$1:$HN$2,51,FALSE)</f>
        <v>0</v>
      </c>
      <c r="BG27" s="69">
        <f>VLOOKUP($A27,'323'!$AH$7:$HN$8,BG109,FALSE)</f>
        <v>0</v>
      </c>
      <c r="BH27" s="69">
        <f>VLOOKUP($A27,'323'!$AH$1:$HN$2,53,FALSE)</f>
        <v>0</v>
      </c>
      <c r="BI27" s="75">
        <f>VLOOKUP($A27,'323'!$AH$1:$HN$2,54,FALSE)</f>
        <v>0</v>
      </c>
      <c r="BJ27" s="337"/>
      <c r="BK27" s="74">
        <f>VLOOKUP($A27,'323'!$AH$1:$HN$2,55,FALSE)</f>
        <v>0</v>
      </c>
      <c r="BL27" s="69">
        <f>VLOOKUP($A27,'323'!$AH$1:$HN$2,56,FALSE)</f>
        <v>0</v>
      </c>
      <c r="BM27" s="69">
        <f>VLOOKUP($A27,'323'!$AH$1:$HN$2,57,FALSE)</f>
        <v>0</v>
      </c>
      <c r="BN27" s="69">
        <f>VLOOKUP($A27,'323'!$AH$1:$HN$2,58,FALSE)</f>
        <v>0</v>
      </c>
      <c r="BO27" s="69">
        <f>VLOOKUP($A27,'323'!$AH$7:$HN$8,BO109,FALSE)</f>
        <v>0</v>
      </c>
      <c r="BP27" s="69">
        <f>VLOOKUP($A27,'323'!$AH$1:$HN$2,60,FALSE)</f>
        <v>0</v>
      </c>
      <c r="BQ27" s="75">
        <f>VLOOKUP($A27,'323'!$AH$1:$HN$2,61,FALSE)</f>
        <v>0</v>
      </c>
      <c r="BR27" s="337"/>
      <c r="BS27" s="74">
        <f>VLOOKUP($A27,'323'!$AH$1:$HN$2,62,FALSE)</f>
        <v>0</v>
      </c>
      <c r="BT27" s="69">
        <f>VLOOKUP($A27,'323'!$AH$1:$HN$2,63,FALSE)</f>
        <v>0</v>
      </c>
      <c r="BU27" s="69">
        <f>VLOOKUP($A27,'323'!$AH$1:$HN$2,64,FALSE)</f>
        <v>0</v>
      </c>
      <c r="BV27" s="69">
        <f>VLOOKUP($A27,'323'!$AH$1:$HN$2,65,FALSE)</f>
        <v>0</v>
      </c>
      <c r="BW27" s="69">
        <f>VLOOKUP($A27,'323'!$AH$7:$HN$8,BW109,FALSE)</f>
        <v>0</v>
      </c>
      <c r="BX27" s="69">
        <f>VLOOKUP($A27,'323'!$AH$1:$HN$2,67,FALSE)</f>
        <v>0</v>
      </c>
      <c r="BY27" s="75">
        <f>VLOOKUP($A27,'323'!$AH$1:$HN$2,68,FALSE)</f>
        <v>0</v>
      </c>
      <c r="BZ27" s="337"/>
      <c r="CA27" s="74">
        <f>VLOOKUP($A27,'323'!$AH$1:$HN$2,69,FALSE)</f>
        <v>0</v>
      </c>
      <c r="CB27" s="69">
        <f>VLOOKUP($A27,'323'!$AH$1:$HN$2,70,FALSE)</f>
        <v>0</v>
      </c>
      <c r="CC27" s="69">
        <f>VLOOKUP($A27,'323'!$AH$1:$HN$2,71,FALSE)</f>
        <v>0</v>
      </c>
      <c r="CD27" s="69">
        <f>VLOOKUP($A27,'323'!$AH$1:$HN$2,72,FALSE)</f>
        <v>0</v>
      </c>
      <c r="CE27" s="69">
        <f>VLOOKUP($A27,'323'!$AH$7:$HN$8,CE109,FALSE)</f>
        <v>0</v>
      </c>
      <c r="CF27" s="69">
        <f>VLOOKUP($A27,'323'!$AH$1:$HN$2,74,FALSE)</f>
        <v>0</v>
      </c>
      <c r="CG27" s="75">
        <f>VLOOKUP($A27,'323'!$AH$1:$HN$2,75,FALSE)</f>
        <v>0</v>
      </c>
      <c r="CH27" s="337"/>
      <c r="CI27" s="74">
        <f>VLOOKUP($A27,'323'!$AH$1:$HN$2,76,FALSE)</f>
        <v>0</v>
      </c>
      <c r="CJ27" s="69">
        <f>VLOOKUP($A27,'323'!$AH$1:$HN$2,77,FALSE)</f>
        <v>0</v>
      </c>
      <c r="CK27" s="69">
        <f>VLOOKUP($A27,'323'!$AH$1:$HN$2,78,FALSE)</f>
        <v>0</v>
      </c>
      <c r="CL27" s="69">
        <f>VLOOKUP($A27,'323'!$AH$1:$HN$2,79,FALSE)</f>
        <v>0</v>
      </c>
      <c r="CM27" s="69">
        <f>VLOOKUP($A27,'323'!$AH$7:$HN$8,CM109,FALSE)</f>
        <v>0</v>
      </c>
      <c r="CN27" s="69">
        <f>VLOOKUP($A27,'323'!$AH$1:$HN$2,81,FALSE)</f>
        <v>0</v>
      </c>
      <c r="CO27" s="75">
        <f>VLOOKUP($A27,'323'!$AH$1:$HN$2,82,FALSE)</f>
        <v>0</v>
      </c>
      <c r="CP27" s="337"/>
      <c r="CQ27" s="74">
        <f>VLOOKUP($A27,'323'!$AH$1:$HN$2,83,FALSE)</f>
        <v>0</v>
      </c>
      <c r="CR27" s="69">
        <f>VLOOKUP($A27,'323'!$AH$1:$HN$2,84,FALSE)</f>
        <v>0</v>
      </c>
      <c r="CS27" s="69">
        <f>VLOOKUP($A27,'323'!$AH$1:$HN$2,85,FALSE)</f>
        <v>0</v>
      </c>
      <c r="CT27" s="69">
        <f>VLOOKUP($A27,'323'!$AH$1:$HN$2,86,FALSE)</f>
        <v>0</v>
      </c>
      <c r="CU27" s="69">
        <f>VLOOKUP($A27,'323'!$AH$7:$HN$8,CU109,FALSE)</f>
        <v>0</v>
      </c>
      <c r="CV27" s="69">
        <f>VLOOKUP($A27,'323'!$AH$1:$HN$2,88,FALSE)</f>
        <v>0</v>
      </c>
      <c r="CW27" s="75">
        <f>VLOOKUP($A27,'323'!$AH$1:$HN$2,89,FALSE)</f>
        <v>0</v>
      </c>
      <c r="CX27" s="337"/>
      <c r="CY27" s="74">
        <f>VLOOKUP($A27,'323'!$AH$1:$HN$2,90,FALSE)</f>
        <v>0</v>
      </c>
      <c r="CZ27" s="69">
        <f>VLOOKUP($A27,'323'!$AH$1:$HN$2,91,FALSE)</f>
        <v>0</v>
      </c>
      <c r="DA27" s="69">
        <f>VLOOKUP($A27,'323'!$AH$1:$HN$2,92,FALSE)</f>
        <v>0</v>
      </c>
      <c r="DB27" s="69">
        <f>VLOOKUP($A27,'323'!$AH$1:$HN$2,93,FALSE)</f>
        <v>0</v>
      </c>
      <c r="DC27" s="69">
        <f>VLOOKUP($A27,'323'!$AH$7:$HN$8,DC109,FALSE)</f>
        <v>0</v>
      </c>
      <c r="DD27" s="69">
        <f>VLOOKUP($A27,'323'!$AH$1:$HN$2,95,FALSE)</f>
        <v>0</v>
      </c>
      <c r="DE27" s="75">
        <f>VLOOKUP($A27,'323'!$AH$1:$HN$2,96,FALSE)</f>
        <v>0</v>
      </c>
      <c r="DF27" s="337"/>
      <c r="DG27" s="74">
        <f>VLOOKUP($A27,'323'!$AH$1:$HN$2,97,FALSE)</f>
        <v>0</v>
      </c>
      <c r="DH27" s="69">
        <f>VLOOKUP($A27,'323'!$AH$1:$HN$2,98,FALSE)</f>
        <v>0</v>
      </c>
      <c r="DI27" s="69">
        <f>VLOOKUP($A27,'323'!$AH$1:$HN$2,99,FALSE)</f>
        <v>0</v>
      </c>
      <c r="DJ27" s="69">
        <f>VLOOKUP($A27,'323'!$AH$1:$HN$2,100,FALSE)</f>
        <v>0</v>
      </c>
      <c r="DK27" s="69">
        <f>VLOOKUP($A27,'323'!$AH$7:$HN$8,DK109,FALSE)</f>
        <v>0</v>
      </c>
      <c r="DL27" s="69">
        <f>VLOOKUP($A27,'323'!$AH$1:$HN$2,102,FALSE)</f>
        <v>0</v>
      </c>
      <c r="DM27" s="75">
        <f>VLOOKUP($A27,'323'!$AH$1:$HN$2,103,FALSE)</f>
        <v>0</v>
      </c>
      <c r="DN27" s="337"/>
      <c r="DO27" s="74">
        <f>VLOOKUP($A27,'323'!$AH$1:$HN$2,104,FALSE)</f>
        <v>0</v>
      </c>
      <c r="DP27" s="69">
        <f>VLOOKUP($A27,'323'!$AH$1:$HN$2,105,FALSE)</f>
        <v>0</v>
      </c>
      <c r="DQ27" s="69">
        <f>VLOOKUP($A27,'323'!$AH$1:$HN$2,106,FALSE)</f>
        <v>0</v>
      </c>
      <c r="DR27" s="69">
        <f>VLOOKUP($A27,'323'!$AH$1:$HN$2,107,FALSE)</f>
        <v>0</v>
      </c>
      <c r="DS27" s="69">
        <f>VLOOKUP($A27,'323'!$AH$7:$HN$8,DS109,FALSE)</f>
        <v>0</v>
      </c>
      <c r="DT27" s="69">
        <f>VLOOKUP($A27,'323'!$AH$1:$HN$2,109,FALSE)</f>
        <v>0</v>
      </c>
      <c r="DU27" s="75">
        <f>VLOOKUP($A27,'323'!$AH$1:$HN$2,110,FALSE)</f>
        <v>0</v>
      </c>
      <c r="DV27" s="337"/>
      <c r="DW27" s="74">
        <f>VLOOKUP($A27,'323'!$AH$1:$HN$2,111,FALSE)</f>
        <v>0</v>
      </c>
      <c r="DX27" s="69">
        <f>VLOOKUP($A27,'323'!$AH$1:$HN$2,112,FALSE)</f>
        <v>0</v>
      </c>
      <c r="DY27" s="69">
        <f>VLOOKUP($A27,'323'!$AH$1:$HN$2,113,FALSE)</f>
        <v>0</v>
      </c>
      <c r="DZ27" s="69">
        <f>VLOOKUP($A27,'323'!$AH$1:$HN$2,114,FALSE)</f>
        <v>0</v>
      </c>
      <c r="EA27" s="69">
        <f>VLOOKUP($A27,'323'!$AH$7:$HN$8,EA109,FALSE)</f>
        <v>0</v>
      </c>
      <c r="EB27" s="69">
        <f>VLOOKUP($A27,'323'!$AH$1:$HN$2,116,FALSE)</f>
        <v>0</v>
      </c>
      <c r="EC27" s="75">
        <f>VLOOKUP($A27,'323'!$AH$1:$HN$2,117,FALSE)</f>
        <v>0</v>
      </c>
      <c r="ED27" s="337"/>
      <c r="EE27" s="74">
        <f>VLOOKUP($A27,'323'!$AH$1:$HN$2,118,FALSE)</f>
        <v>0</v>
      </c>
      <c r="EF27" s="69">
        <f>VLOOKUP($A27,'323'!$AH$1:$HN$2,119,FALSE)</f>
        <v>0</v>
      </c>
      <c r="EG27" s="69">
        <f>VLOOKUP($A27,'323'!$AH$1:$HN$2,120,FALSE)</f>
        <v>0</v>
      </c>
      <c r="EH27" s="69">
        <f>VLOOKUP($A27,'323'!$AH$1:$HN$2,121,FALSE)</f>
        <v>0</v>
      </c>
      <c r="EI27" s="69">
        <f>VLOOKUP($A27,'323'!$AH$7:$HN$8,EI109,FALSE)</f>
        <v>0</v>
      </c>
      <c r="EJ27" s="69">
        <f>VLOOKUP($A27,'323'!$AH$1:$HN$2,123,FALSE)</f>
        <v>0</v>
      </c>
      <c r="EK27" s="75">
        <f>VLOOKUP($A27,'323'!$AH$1:$HN$2,124,FALSE)</f>
        <v>0</v>
      </c>
      <c r="EL27" s="337"/>
      <c r="EM27" s="74">
        <f>VLOOKUP($A27,'323'!$AH$1:$HN$2,125,FALSE)</f>
        <v>0</v>
      </c>
      <c r="EN27" s="69">
        <f>VLOOKUP($A27,'323'!$AH$1:$HN$2,126,FALSE)</f>
        <v>0</v>
      </c>
      <c r="EO27" s="69">
        <f>VLOOKUP($A27,'323'!$AH$1:$HN$2,127,FALSE)</f>
        <v>0</v>
      </c>
      <c r="EP27" s="69">
        <f>VLOOKUP($A27,'323'!$AH$1:$HN$2,128,FALSE)</f>
        <v>0</v>
      </c>
      <c r="EQ27" s="69">
        <f>VLOOKUP($A27,'323'!$AH$7:$HN$8,EQ109,FALSE)</f>
        <v>0</v>
      </c>
      <c r="ER27" s="69">
        <f>VLOOKUP($A27,'323'!$AH$1:$HN$2,130,FALSE)</f>
        <v>0</v>
      </c>
      <c r="ES27" s="75">
        <f>VLOOKUP($A27,'323'!$AH$1:$HN$2,131,FALSE)</f>
        <v>0</v>
      </c>
      <c r="ET27" s="337"/>
      <c r="EU27" s="74">
        <f>VLOOKUP($A27,'323'!$AH$1:$HN$2,132,FALSE)</f>
        <v>0</v>
      </c>
      <c r="EV27" s="69">
        <f>VLOOKUP($A27,'323'!$AH$1:$HN$2,133,FALSE)</f>
        <v>0</v>
      </c>
      <c r="EW27" s="69">
        <f>VLOOKUP($A27,'323'!$AH$1:$HN$2,134,FALSE)</f>
        <v>0</v>
      </c>
      <c r="EX27" s="69">
        <f>VLOOKUP($A27,'323'!$AH$1:$HN$2,135,FALSE)</f>
        <v>0</v>
      </c>
      <c r="EY27" s="69">
        <f>VLOOKUP($A27,'323'!$AH$7:$HN$8,EY109,FALSE)</f>
        <v>0</v>
      </c>
      <c r="EZ27" s="69">
        <f>VLOOKUP($A27,'323'!$AH$1:$HN$2,137,FALSE)</f>
        <v>0</v>
      </c>
      <c r="FA27" s="75">
        <f>VLOOKUP($A27,'323'!$AH$1:$HN$2,138,FALSE)</f>
        <v>0</v>
      </c>
      <c r="FB27" s="337"/>
      <c r="FC27" s="74">
        <f>VLOOKUP($A27,'323'!$AH$1:$HN$2,139,FALSE)</f>
        <v>0</v>
      </c>
      <c r="FD27" s="69">
        <f>VLOOKUP($A27,'323'!$AH$1:$HN$2,140,FALSE)</f>
        <v>0</v>
      </c>
      <c r="FE27" s="69">
        <f>VLOOKUP($A27,'323'!$AH$1:$HN$2,141,FALSE)</f>
        <v>0</v>
      </c>
      <c r="FF27" s="69">
        <f>VLOOKUP($A27,'323'!$AH$1:$HN$2,142,FALSE)</f>
        <v>0</v>
      </c>
      <c r="FG27" s="69">
        <f>VLOOKUP($A27,'323'!$AH$7:$HN$8,FG109,FALSE)</f>
        <v>0</v>
      </c>
      <c r="FH27" s="69">
        <f>VLOOKUP($A27,'323'!$AH$1:$HN$2,144,FALSE)</f>
        <v>0</v>
      </c>
      <c r="FI27" s="75">
        <f>VLOOKUP($A27,'323'!$AH$1:$HN$2,145,FALSE)</f>
        <v>0</v>
      </c>
      <c r="FJ27" s="337"/>
      <c r="FK27" s="74">
        <f>VLOOKUP($A27,'323'!$AH$1:$HN$2,146,FALSE)</f>
        <v>0</v>
      </c>
      <c r="FL27" s="69">
        <f>VLOOKUP($A27,'323'!$AH$1:$HN$2,147,FALSE)</f>
        <v>0</v>
      </c>
      <c r="FM27" s="69">
        <f>VLOOKUP($A27,'323'!$AH$1:$HN$2,148,FALSE)</f>
        <v>0</v>
      </c>
      <c r="FN27" s="69">
        <f>VLOOKUP($A27,'323'!$AH$1:$HN$2,149,FALSE)</f>
        <v>0</v>
      </c>
      <c r="FO27" s="69">
        <f>VLOOKUP($A27,'323'!$AH$7:$HN$8,FO109,FALSE)</f>
        <v>0</v>
      </c>
      <c r="FP27" s="69">
        <f>VLOOKUP($A27,'323'!$AH$1:$HN$2,151,FALSE)</f>
        <v>0</v>
      </c>
      <c r="FQ27" s="75">
        <f>VLOOKUP($A27,'323'!$AH$1:$HN$2,152,FALSE)</f>
        <v>0</v>
      </c>
      <c r="FR27" s="337"/>
      <c r="FS27" s="74">
        <f>VLOOKUP($A27,'323'!$AH$1:$HN$2,153,FALSE)</f>
        <v>0</v>
      </c>
      <c r="FT27" s="69">
        <f>VLOOKUP($A27,'323'!$AH$1:$HN$2,154,FALSE)</f>
        <v>0</v>
      </c>
      <c r="FU27" s="69">
        <f>VLOOKUP($A27,'323'!$AH$1:$HN$2,155,FALSE)</f>
        <v>0</v>
      </c>
      <c r="FV27" s="69">
        <f>VLOOKUP($A27,'323'!$AH$1:$HN$2,156,FALSE)</f>
        <v>0</v>
      </c>
      <c r="FW27" s="69">
        <f>VLOOKUP($A27,'323'!$AH$7:$HN$8,FW109,FALSE)</f>
        <v>0</v>
      </c>
      <c r="FX27" s="69">
        <f>VLOOKUP($A27,'323'!$AH$1:$HN$2,158,FALSE)</f>
        <v>0</v>
      </c>
      <c r="FY27" s="75">
        <f>VLOOKUP($A27,'323'!$AH$1:$HN$2,159,FALSE)</f>
        <v>0</v>
      </c>
      <c r="FZ27" s="337"/>
      <c r="GA27" s="74">
        <f>VLOOKUP($A27,'323'!$AH$1:$HN$2,160,FALSE)</f>
        <v>0</v>
      </c>
      <c r="GB27" s="69">
        <f>VLOOKUP($A27,'323'!$AH$1:$HN$2,161,FALSE)</f>
        <v>0</v>
      </c>
      <c r="GC27" s="69">
        <f>VLOOKUP($A27,'323'!$AH$1:$HN$2,162,FALSE)</f>
        <v>0</v>
      </c>
      <c r="GD27" s="69">
        <f>VLOOKUP($A27,'323'!$AH$1:$HN$2,163,FALSE)</f>
        <v>0</v>
      </c>
      <c r="GE27" s="69">
        <f>VLOOKUP($A27,'323'!$AH$7:$HN$8,GE109,FALSE)</f>
        <v>0</v>
      </c>
      <c r="GF27" s="69">
        <f>VLOOKUP($A27,'323'!$AH$1:$HN$2,165,FALSE)</f>
        <v>0</v>
      </c>
      <c r="GG27" s="75">
        <f>VLOOKUP($A27,'323'!$AH$1:$HN$2,166,FALSE)</f>
        <v>0</v>
      </c>
      <c r="GH27" s="337"/>
      <c r="GI27" s="74">
        <f>VLOOKUP($A27,'323'!$AH$1:$HN$2,167,FALSE)</f>
        <v>0</v>
      </c>
      <c r="GJ27" s="69">
        <f>VLOOKUP($A27,'323'!$AH$1:$HN$2,168,FALSE)</f>
        <v>0</v>
      </c>
      <c r="GK27" s="69">
        <f>VLOOKUP($A27,'323'!$AH$1:$HN$2,169,FALSE)</f>
        <v>0</v>
      </c>
      <c r="GL27" s="69">
        <f>VLOOKUP($A27,'323'!$AH$1:$HN$2,170,FALSE)</f>
        <v>0</v>
      </c>
      <c r="GM27" s="69">
        <f>VLOOKUP($A27,'323'!$AH$7:$HN$8,GM109,FALSE)</f>
        <v>0</v>
      </c>
      <c r="GN27" s="69">
        <f>VLOOKUP($A27,'323'!$AH$1:$HN$2,172,FALSE)</f>
        <v>0</v>
      </c>
      <c r="GO27" s="75">
        <f>VLOOKUP($A27,'323'!$AH$1:$HN$2,173,FALSE)</f>
        <v>0</v>
      </c>
      <c r="GP27" s="337"/>
      <c r="GQ27" s="74">
        <f>VLOOKUP($A27,'323'!$AH$1:$HN$2,174,FALSE)</f>
        <v>0</v>
      </c>
      <c r="GR27" s="69">
        <f>VLOOKUP($A27,'323'!$AH$1:$HN$2,175,FALSE)</f>
        <v>0</v>
      </c>
      <c r="GS27" s="69">
        <f>VLOOKUP($A27,'323'!$AH$1:$HN$2,176,FALSE)</f>
        <v>0</v>
      </c>
      <c r="GT27" s="69">
        <f>VLOOKUP($A27,'323'!$AH$1:$HN$2,177,FALSE)</f>
        <v>0</v>
      </c>
      <c r="GU27" s="69">
        <f>VLOOKUP($A27,'323'!$AH$7:$HN$8,GU109,FALSE)</f>
        <v>0</v>
      </c>
      <c r="GV27" s="69">
        <f>VLOOKUP($A27,'323'!$AH$1:$HN$2,179,FALSE)</f>
        <v>0</v>
      </c>
      <c r="GW27" s="75">
        <f>VLOOKUP($A27,'323'!$AH$1:$HN$2,180,FALSE)</f>
        <v>0</v>
      </c>
      <c r="GX27" s="337"/>
      <c r="GY27" s="74">
        <f>VLOOKUP($A27,'323'!$AH$1:$HN$2,181,FALSE)</f>
        <v>0</v>
      </c>
      <c r="GZ27" s="69">
        <f>VLOOKUP($A27,'323'!$AH$1:$HN$2,182,FALSE)</f>
        <v>0</v>
      </c>
      <c r="HA27" s="69">
        <f>VLOOKUP($A27,'323'!$AH$1:$HN$2,183,FALSE)</f>
        <v>0</v>
      </c>
      <c r="HB27" s="69">
        <f>VLOOKUP($A27,'323'!$AH$1:$HN$2,184,FALSE)</f>
        <v>0</v>
      </c>
      <c r="HC27" s="69">
        <f>VLOOKUP($A27,'323'!$AH$7:$HN$8,HC109,FALSE)</f>
        <v>0</v>
      </c>
      <c r="HD27" s="69">
        <f>VLOOKUP($A27,'323'!$AH$1:$HN$2,186,FALSE)</f>
        <v>0</v>
      </c>
      <c r="HE27" s="124">
        <f>VLOOKUP($A27,'323'!$AH$1:$HN$2,187,FALSE)</f>
        <v>0</v>
      </c>
      <c r="HF27" s="24"/>
    </row>
    <row r="28" spans="1:215" x14ac:dyDescent="0.25">
      <c r="A28" s="290">
        <f t="shared" si="0"/>
        <v>224</v>
      </c>
      <c r="B28" s="291">
        <f>VLOOKUP($A28,'324'!$AG$1:$HM$2,2,FALSE)</f>
        <v>0</v>
      </c>
      <c r="C28" s="290">
        <f>VLOOKUP($A28,'324'!$AG$1:$HM$2,3,FALSE)</f>
        <v>0</v>
      </c>
      <c r="D28" s="290">
        <f>VLOOKUP($A28,'324'!$AG$1:$HM$2,4,FALSE)</f>
        <v>0</v>
      </c>
      <c r="E28" s="292">
        <f>VLOOKUP($A28,'324'!$AG$1:$HM$2,5,FALSE)</f>
        <v>0</v>
      </c>
      <c r="F28" s="337"/>
      <c r="G28" s="73">
        <f>VLOOKUP($A28,'324'!$AG$1:$HM$2,6,FALSE)</f>
        <v>0</v>
      </c>
      <c r="H28" s="24">
        <f>VLOOKUP($A28,'324'!$AG$1:$HM$2,7,FALSE)</f>
        <v>0</v>
      </c>
      <c r="I28" s="24">
        <f>VLOOKUP($A28,'324'!$AG$1:$HM$2,8,FALSE)</f>
        <v>0</v>
      </c>
      <c r="J28" s="24">
        <f>VLOOKUP($A28,'324'!$AG$1:$HM$2,9,FALSE)</f>
        <v>0</v>
      </c>
      <c r="K28" s="69">
        <f>VLOOKUP($A28,'324'!$AG$7:$HM$8,K109,FALSE)</f>
        <v>0</v>
      </c>
      <c r="L28" s="24">
        <f>VLOOKUP($A28,'324'!$AG$1:$HM$2,11,FALSE)</f>
        <v>0</v>
      </c>
      <c r="M28" s="137">
        <f>VLOOKUP($A28,'324'!$AG$1:$HM$2,12,FALSE)</f>
        <v>0</v>
      </c>
      <c r="N28" s="337"/>
      <c r="O28" s="74">
        <f>VLOOKUP($A28,'324'!$AG$1:$HM$2,13,FALSE)</f>
        <v>0</v>
      </c>
      <c r="P28" s="69">
        <f>VLOOKUP($A28,'324'!$AG$1:$HM$2,14,FALSE)</f>
        <v>0</v>
      </c>
      <c r="Q28" s="69">
        <f>VLOOKUP($A28,'324'!$AG$1:$HM$2,15,FALSE)</f>
        <v>0</v>
      </c>
      <c r="R28" s="69">
        <f>VLOOKUP($A28,'324'!$AG$1:$HM$2,16,FALSE)</f>
        <v>0</v>
      </c>
      <c r="S28" s="69">
        <f>VLOOKUP($A28,'324'!$AG$7:$HM$8,S109,FALSE)</f>
        <v>0</v>
      </c>
      <c r="T28" s="69">
        <f>VLOOKUP($A28,'324'!$AG$1:$HM$2,18,FALSE)</f>
        <v>0</v>
      </c>
      <c r="U28" s="75">
        <f>VLOOKUP($A28,'324'!$AG$1:$HM$2,19,FALSE)</f>
        <v>0</v>
      </c>
      <c r="V28" s="337"/>
      <c r="W28" s="74">
        <f>VLOOKUP($A28,'324'!$AG$1:$HM$2,20,FALSE)</f>
        <v>0</v>
      </c>
      <c r="X28" s="69">
        <f>VLOOKUP($A28,'324'!$AG$1:$HM$2,21,FALSE)</f>
        <v>0</v>
      </c>
      <c r="Y28" s="69">
        <f>VLOOKUP($A28,'324'!$AG$1:$HM$2,22,FALSE)</f>
        <v>0</v>
      </c>
      <c r="Z28" s="69">
        <f>VLOOKUP($A28,'324'!$AG$1:$HM$2,23,FALSE)</f>
        <v>0</v>
      </c>
      <c r="AA28" s="69">
        <f>VLOOKUP($A28,'324'!$AG$7:$HM$8,AA109,FALSE)</f>
        <v>0</v>
      </c>
      <c r="AB28" s="69">
        <f>VLOOKUP($A28,'324'!$AG$1:$HM$2,25,FALSE)</f>
        <v>0</v>
      </c>
      <c r="AC28" s="75">
        <f>VLOOKUP($A28,'324'!$AG$1:$HM$2,26,FALSE)</f>
        <v>0</v>
      </c>
      <c r="AD28" s="337"/>
      <c r="AE28" s="74">
        <f>VLOOKUP($A28,'324'!$AG$1:$HM$2,27,FALSE)</f>
        <v>0</v>
      </c>
      <c r="AF28" s="69">
        <f>VLOOKUP($A28,'324'!$AG$1:$HM$2,28,FALSE)</f>
        <v>0</v>
      </c>
      <c r="AG28" s="69">
        <f>VLOOKUP($A28,'324'!$AG$1:$HM$2,29,FALSE)</f>
        <v>0</v>
      </c>
      <c r="AH28" s="69">
        <f>VLOOKUP($A28,'324'!$AG$1:$HM$2,30,FALSE)</f>
        <v>0</v>
      </c>
      <c r="AI28" s="69">
        <f>VLOOKUP($A28,'324'!$AG$7:$HM$8,AI109,FALSE)</f>
        <v>0</v>
      </c>
      <c r="AJ28" s="69">
        <f>VLOOKUP($A28,'324'!$AG$1:$HM$2,32,FALSE)</f>
        <v>0</v>
      </c>
      <c r="AK28" s="75">
        <f>VLOOKUP($A28,'324'!$AG$1:$HM$2,33,FALSE)</f>
        <v>0</v>
      </c>
      <c r="AL28" s="337"/>
      <c r="AM28" s="74">
        <f>VLOOKUP($A28,'324'!$AG$1:$HM$2,34,FALSE)</f>
        <v>0</v>
      </c>
      <c r="AN28" s="69">
        <f>VLOOKUP($A28,'324'!$AG$1:$HM$2,35,FALSE)</f>
        <v>0</v>
      </c>
      <c r="AO28" s="69">
        <f>VLOOKUP($A28,'324'!$AG$1:$HM$2,36,FALSE)</f>
        <v>0</v>
      </c>
      <c r="AP28" s="69">
        <f>VLOOKUP($A28,'324'!$AG$1:$HM$2,37,FALSE)</f>
        <v>0</v>
      </c>
      <c r="AQ28" s="69">
        <f>VLOOKUP($A28,'324'!$AG$7:$HM$8,AQ109,FALSE)</f>
        <v>0</v>
      </c>
      <c r="AR28" s="69">
        <f>VLOOKUP($A28,'324'!$AG$1:$HM$2,39,FALSE)</f>
        <v>0</v>
      </c>
      <c r="AS28" s="75">
        <f>VLOOKUP($A28,'324'!$AG$1:$HM$2,40,FALSE)</f>
        <v>0</v>
      </c>
      <c r="AT28" s="337"/>
      <c r="AU28" s="74">
        <f>VLOOKUP($A28,'324'!$AG$1:$HM$2,41,FALSE)</f>
        <v>0</v>
      </c>
      <c r="AV28" s="69">
        <f>VLOOKUP($A28,'324'!$AG$1:$HM$2,42,FALSE)</f>
        <v>0</v>
      </c>
      <c r="AW28" s="69">
        <f>VLOOKUP($A28,'324'!$AG$1:$HM$2,43,FALSE)</f>
        <v>0</v>
      </c>
      <c r="AX28" s="69">
        <f>VLOOKUP($A28,'324'!$AG$1:$HM$2,44,FALSE)</f>
        <v>0</v>
      </c>
      <c r="AY28" s="69">
        <f>VLOOKUP($A28,'324'!$AG$7:$HM$8,AY109,FALSE)</f>
        <v>0</v>
      </c>
      <c r="AZ28" s="69">
        <f>VLOOKUP($A28,'324'!$AG$1:$HM$2,46,FALSE)</f>
        <v>0</v>
      </c>
      <c r="BA28" s="75">
        <f>VLOOKUP($A28,'324'!$AG$1:$HM$2,47,FALSE)</f>
        <v>0</v>
      </c>
      <c r="BB28" s="337"/>
      <c r="BC28" s="74">
        <f>VLOOKUP($A28,'324'!$AG$1:$HM$2,48,FALSE)</f>
        <v>0</v>
      </c>
      <c r="BD28" s="69">
        <f>VLOOKUP($A28,'324'!$AG$1:$HM$2,49,FALSE)</f>
        <v>0</v>
      </c>
      <c r="BE28" s="69">
        <f>VLOOKUP($A28,'324'!$AG$1:$HM$2,50,FALSE)</f>
        <v>0</v>
      </c>
      <c r="BF28" s="69">
        <f>VLOOKUP($A28,'324'!$AG$1:$HM$2,51,FALSE)</f>
        <v>0</v>
      </c>
      <c r="BG28" s="69">
        <f>VLOOKUP($A28,'324'!$AG$7:$HM$8,BG109,FALSE)</f>
        <v>0</v>
      </c>
      <c r="BH28" s="69">
        <f>VLOOKUP($A28,'324'!$AG$1:$HM$2,53,FALSE)</f>
        <v>0</v>
      </c>
      <c r="BI28" s="75">
        <f>VLOOKUP($A28,'324'!$AG$1:$HM$2,54,FALSE)</f>
        <v>0</v>
      </c>
      <c r="BJ28" s="337"/>
      <c r="BK28" s="74">
        <f>VLOOKUP($A28,'324'!$AG$1:$HM$2,55,FALSE)</f>
        <v>0</v>
      </c>
      <c r="BL28" s="69">
        <f>VLOOKUP($A28,'324'!$AG$1:$HM$2,56,FALSE)</f>
        <v>0</v>
      </c>
      <c r="BM28" s="69">
        <f>VLOOKUP($A28,'324'!$AG$1:$HM$2,57,FALSE)</f>
        <v>0</v>
      </c>
      <c r="BN28" s="69">
        <f>VLOOKUP($A28,'324'!$AG$1:$HM$2,58,FALSE)</f>
        <v>0</v>
      </c>
      <c r="BO28" s="69">
        <f>VLOOKUP($A28,'324'!$AG$7:$HM$8,BO109,FALSE)</f>
        <v>0</v>
      </c>
      <c r="BP28" s="69">
        <f>VLOOKUP($A28,'324'!$AG$1:$HM$2,60,FALSE)</f>
        <v>0</v>
      </c>
      <c r="BQ28" s="75">
        <f>VLOOKUP($A28,'324'!$AG$1:$HM$2,61,FALSE)</f>
        <v>0</v>
      </c>
      <c r="BR28" s="337"/>
      <c r="BS28" s="74">
        <f>VLOOKUP($A28,'324'!$AG$1:$HM$2,62,FALSE)</f>
        <v>0</v>
      </c>
      <c r="BT28" s="69">
        <f>VLOOKUP($A28,'324'!$AG$1:$HM$2,63,FALSE)</f>
        <v>0</v>
      </c>
      <c r="BU28" s="69">
        <f>VLOOKUP($A28,'324'!$AG$1:$HM$2,64,FALSE)</f>
        <v>0</v>
      </c>
      <c r="BV28" s="69">
        <f>VLOOKUP($A28,'324'!$AG$1:$HM$2,65,FALSE)</f>
        <v>0</v>
      </c>
      <c r="BW28" s="69">
        <f>VLOOKUP($A28,'324'!$AG$7:$HM$8,BW109,FALSE)</f>
        <v>0</v>
      </c>
      <c r="BX28" s="69">
        <f>VLOOKUP($A28,'324'!$AG$1:$HM$2,67,FALSE)</f>
        <v>0</v>
      </c>
      <c r="BY28" s="75">
        <f>VLOOKUP($A28,'324'!$AG$1:$HM$2,68,FALSE)</f>
        <v>0</v>
      </c>
      <c r="BZ28" s="337"/>
      <c r="CA28" s="74">
        <f>VLOOKUP($A28,'324'!$AG$1:$HM$2,69,FALSE)</f>
        <v>0</v>
      </c>
      <c r="CB28" s="69">
        <f>VLOOKUP($A28,'324'!$AG$1:$HM$2,70,FALSE)</f>
        <v>0</v>
      </c>
      <c r="CC28" s="69">
        <f>VLOOKUP($A28,'324'!$AG$1:$HM$2,71,FALSE)</f>
        <v>0</v>
      </c>
      <c r="CD28" s="69">
        <f>VLOOKUP($A28,'324'!$AG$1:$HM$2,72,FALSE)</f>
        <v>0</v>
      </c>
      <c r="CE28" s="69">
        <f>VLOOKUP($A28,'324'!$AG$7:$HM$8,CE109,FALSE)</f>
        <v>0</v>
      </c>
      <c r="CF28" s="69">
        <f>VLOOKUP($A28,'324'!$AG$1:$HM$2,74,FALSE)</f>
        <v>0</v>
      </c>
      <c r="CG28" s="75">
        <f>VLOOKUP($A28,'324'!$AG$1:$HM$2,75,FALSE)</f>
        <v>0</v>
      </c>
      <c r="CH28" s="337"/>
      <c r="CI28" s="74">
        <f>VLOOKUP($A28,'324'!$AG$1:$HM$2,76,FALSE)</f>
        <v>0</v>
      </c>
      <c r="CJ28" s="69">
        <f>VLOOKUP($A28,'324'!$AG$1:$HM$2,77,FALSE)</f>
        <v>0</v>
      </c>
      <c r="CK28" s="69">
        <f>VLOOKUP($A28,'324'!$AG$1:$HM$2,78,FALSE)</f>
        <v>0</v>
      </c>
      <c r="CL28" s="69">
        <f>VLOOKUP($A28,'324'!$AG$1:$HM$2,79,FALSE)</f>
        <v>0</v>
      </c>
      <c r="CM28" s="69">
        <f>VLOOKUP($A28,'324'!$AG$7:$HM$8,CM109,FALSE)</f>
        <v>0</v>
      </c>
      <c r="CN28" s="69">
        <f>VLOOKUP($A28,'324'!$AG$1:$HM$2,81,FALSE)</f>
        <v>0</v>
      </c>
      <c r="CO28" s="75">
        <f>VLOOKUP($A28,'324'!$AG$1:$HM$2,82,FALSE)</f>
        <v>0</v>
      </c>
      <c r="CP28" s="337"/>
      <c r="CQ28" s="74">
        <f>VLOOKUP($A28,'324'!$AG$1:$HM$2,83,FALSE)</f>
        <v>0</v>
      </c>
      <c r="CR28" s="69">
        <f>VLOOKUP($A28,'324'!$AG$1:$HM$2,84,FALSE)</f>
        <v>0</v>
      </c>
      <c r="CS28" s="69">
        <f>VLOOKUP($A28,'324'!$AG$1:$HM$2,85,FALSE)</f>
        <v>0</v>
      </c>
      <c r="CT28" s="69">
        <f>VLOOKUP($A28,'324'!$AG$1:$HM$2,86,FALSE)</f>
        <v>0</v>
      </c>
      <c r="CU28" s="69">
        <f>VLOOKUP($A28,'324'!$AG$7:$HM$8,CU109,FALSE)</f>
        <v>0</v>
      </c>
      <c r="CV28" s="69">
        <f>VLOOKUP($A28,'324'!$AG$1:$HM$2,88,FALSE)</f>
        <v>0</v>
      </c>
      <c r="CW28" s="75">
        <f>VLOOKUP($A28,'324'!$AG$1:$HM$2,89,FALSE)</f>
        <v>0</v>
      </c>
      <c r="CX28" s="337"/>
      <c r="CY28" s="74">
        <f>VLOOKUP($A28,'324'!$AG$1:$HM$2,90,FALSE)</f>
        <v>0</v>
      </c>
      <c r="CZ28" s="69">
        <f>VLOOKUP($A28,'324'!$AG$1:$HM$2,91,FALSE)</f>
        <v>0</v>
      </c>
      <c r="DA28" s="69">
        <f>VLOOKUP($A28,'324'!$AG$1:$HM$2,92,FALSE)</f>
        <v>0</v>
      </c>
      <c r="DB28" s="69">
        <f>VLOOKUP($A28,'324'!$AG$1:$HM$2,93,FALSE)</f>
        <v>0</v>
      </c>
      <c r="DC28" s="69">
        <f>VLOOKUP($A28,'324'!$AG$7:$HM$8,DC109,FALSE)</f>
        <v>0</v>
      </c>
      <c r="DD28" s="69">
        <f>VLOOKUP($A28,'324'!$AG$1:$HM$2,95,FALSE)</f>
        <v>0</v>
      </c>
      <c r="DE28" s="75">
        <f>VLOOKUP($A28,'324'!$AG$1:$HM$2,96,FALSE)</f>
        <v>0</v>
      </c>
      <c r="DF28" s="337"/>
      <c r="DG28" s="74">
        <f>VLOOKUP($A28,'324'!$AG$1:$HM$2,97,FALSE)</f>
        <v>0</v>
      </c>
      <c r="DH28" s="69">
        <f>VLOOKUP($A28,'324'!$AG$1:$HM$2,98,FALSE)</f>
        <v>0</v>
      </c>
      <c r="DI28" s="69">
        <f>VLOOKUP($A28,'324'!$AG$1:$HM$2,99,FALSE)</f>
        <v>0</v>
      </c>
      <c r="DJ28" s="69">
        <f>VLOOKUP($A28,'324'!$AG$1:$HM$2,100,FALSE)</f>
        <v>0</v>
      </c>
      <c r="DK28" s="69">
        <f>VLOOKUP($A28,'324'!$AG$7:$HM$8,DK109,FALSE)</f>
        <v>0</v>
      </c>
      <c r="DL28" s="69">
        <f>VLOOKUP($A28,'324'!$AG$1:$HM$2,102,FALSE)</f>
        <v>0</v>
      </c>
      <c r="DM28" s="75">
        <f>VLOOKUP($A28,'324'!$AG$1:$HM$2,103,FALSE)</f>
        <v>0</v>
      </c>
      <c r="DN28" s="337"/>
      <c r="DO28" s="74">
        <f>VLOOKUP($A28,'324'!$AG$1:$HM$2,104,FALSE)</f>
        <v>0</v>
      </c>
      <c r="DP28" s="69">
        <f>VLOOKUP($A28,'324'!$AG$1:$HM$2,105,FALSE)</f>
        <v>0</v>
      </c>
      <c r="DQ28" s="69">
        <f>VLOOKUP($A28,'324'!$AG$1:$HM$2,106,FALSE)</f>
        <v>0</v>
      </c>
      <c r="DR28" s="69">
        <f>VLOOKUP($A28,'324'!$AG$1:$HM$2,107,FALSE)</f>
        <v>0</v>
      </c>
      <c r="DS28" s="69">
        <f>VLOOKUP($A28,'324'!$AG$7:$HM$8,DS109,FALSE)</f>
        <v>0</v>
      </c>
      <c r="DT28" s="69">
        <f>VLOOKUP($A28,'324'!$AG$1:$HM$2,109,FALSE)</f>
        <v>0</v>
      </c>
      <c r="DU28" s="75">
        <f>VLOOKUP($A28,'324'!$AG$1:$HM$2,110,FALSE)</f>
        <v>0</v>
      </c>
      <c r="DV28" s="337"/>
      <c r="DW28" s="74">
        <f>VLOOKUP($A28,'324'!$AG$1:$HM$2,111,FALSE)</f>
        <v>0</v>
      </c>
      <c r="DX28" s="69">
        <f>VLOOKUP($A28,'324'!$AG$1:$HM$2,112,FALSE)</f>
        <v>0</v>
      </c>
      <c r="DY28" s="69">
        <f>VLOOKUP($A28,'324'!$AG$1:$HM$2,113,FALSE)</f>
        <v>0</v>
      </c>
      <c r="DZ28" s="69">
        <f>VLOOKUP($A28,'324'!$AG$1:$HM$2,114,FALSE)</f>
        <v>0</v>
      </c>
      <c r="EA28" s="69">
        <f>VLOOKUP($A28,'324'!$AG$7:$HM$8,EA109,FALSE)</f>
        <v>0</v>
      </c>
      <c r="EB28" s="69">
        <f>VLOOKUP($A28,'324'!$AG$1:$HM$2,116,FALSE)</f>
        <v>0</v>
      </c>
      <c r="EC28" s="75">
        <f>VLOOKUP($A28,'324'!$AG$1:$HM$2,117,FALSE)</f>
        <v>0</v>
      </c>
      <c r="ED28" s="337"/>
      <c r="EE28" s="74">
        <f>VLOOKUP($A28,'324'!$AG$1:$HM$2,118,FALSE)</f>
        <v>0</v>
      </c>
      <c r="EF28" s="69">
        <f>VLOOKUP($A28,'324'!$AG$1:$HM$2,119,FALSE)</f>
        <v>0</v>
      </c>
      <c r="EG28" s="69">
        <f>VLOOKUP($A28,'324'!$AG$1:$HM$2,120,FALSE)</f>
        <v>0</v>
      </c>
      <c r="EH28" s="69">
        <f>VLOOKUP($A28,'324'!$AG$1:$HM$2,121,FALSE)</f>
        <v>0</v>
      </c>
      <c r="EI28" s="69">
        <f>VLOOKUP($A28,'324'!$AG$7:$HM$8,EI109,FALSE)</f>
        <v>0</v>
      </c>
      <c r="EJ28" s="69">
        <f>VLOOKUP($A28,'324'!$AG$1:$HM$2,123,FALSE)</f>
        <v>0</v>
      </c>
      <c r="EK28" s="75">
        <f>VLOOKUP($A28,'324'!$AG$1:$HM$2,124,FALSE)</f>
        <v>0</v>
      </c>
      <c r="EL28" s="337"/>
      <c r="EM28" s="74">
        <f>VLOOKUP($A28,'324'!$AG$1:$HM$2,125,FALSE)</f>
        <v>0</v>
      </c>
      <c r="EN28" s="69">
        <f>VLOOKUP($A28,'324'!$AG$1:$HM$2,126,FALSE)</f>
        <v>0</v>
      </c>
      <c r="EO28" s="69">
        <f>VLOOKUP($A28,'324'!$AG$1:$HM$2,127,FALSE)</f>
        <v>0</v>
      </c>
      <c r="EP28" s="69">
        <f>VLOOKUP($A28,'324'!$AG$1:$HM$2,128,FALSE)</f>
        <v>0</v>
      </c>
      <c r="EQ28" s="69">
        <f>VLOOKUP($A28,'324'!$AG$7:$HM$8,EQ109,FALSE)</f>
        <v>0</v>
      </c>
      <c r="ER28" s="69">
        <f>VLOOKUP($A28,'324'!$AG$1:$HM$2,130,FALSE)</f>
        <v>0</v>
      </c>
      <c r="ES28" s="75">
        <f>VLOOKUP($A28,'324'!$AG$1:$HM$2,131,FALSE)</f>
        <v>0</v>
      </c>
      <c r="ET28" s="337"/>
      <c r="EU28" s="74">
        <f>VLOOKUP($A28,'324'!$AG$1:$HM$2,132,FALSE)</f>
        <v>0</v>
      </c>
      <c r="EV28" s="69">
        <f>VLOOKUP($A28,'324'!$AG$1:$HM$2,133,FALSE)</f>
        <v>0</v>
      </c>
      <c r="EW28" s="69">
        <f>VLOOKUP($A28,'324'!$AG$1:$HM$2,134,FALSE)</f>
        <v>0</v>
      </c>
      <c r="EX28" s="69">
        <f>VLOOKUP($A28,'324'!$AG$1:$HM$2,135,FALSE)</f>
        <v>0</v>
      </c>
      <c r="EY28" s="69">
        <f>VLOOKUP($A28,'324'!$AG$7:$HM$8,EY109,FALSE)</f>
        <v>0</v>
      </c>
      <c r="EZ28" s="69">
        <f>VLOOKUP($A28,'324'!$AG$1:$HM$2,137,FALSE)</f>
        <v>0</v>
      </c>
      <c r="FA28" s="75">
        <f>VLOOKUP($A28,'324'!$AG$1:$HM$2,138,FALSE)</f>
        <v>0</v>
      </c>
      <c r="FB28" s="337"/>
      <c r="FC28" s="74">
        <f>VLOOKUP($A28,'324'!$AG$1:$HM$2,139,FALSE)</f>
        <v>0</v>
      </c>
      <c r="FD28" s="69">
        <f>VLOOKUP($A28,'324'!$AG$1:$HM$2,140,FALSE)</f>
        <v>0</v>
      </c>
      <c r="FE28" s="69">
        <f>VLOOKUP($A28,'324'!$AG$1:$HM$2,141,FALSE)</f>
        <v>0</v>
      </c>
      <c r="FF28" s="69">
        <f>VLOOKUP($A28,'324'!$AG$1:$HM$2,142,FALSE)</f>
        <v>0</v>
      </c>
      <c r="FG28" s="69">
        <f>VLOOKUP($A28,'324'!$AG$7:$HM$8,FG109,FALSE)</f>
        <v>0</v>
      </c>
      <c r="FH28" s="69">
        <f>VLOOKUP($A28,'324'!$AG$1:$HM$2,144,FALSE)</f>
        <v>0</v>
      </c>
      <c r="FI28" s="75">
        <f>VLOOKUP($A28,'324'!$AG$1:$HM$2,145,FALSE)</f>
        <v>0</v>
      </c>
      <c r="FJ28" s="337"/>
      <c r="FK28" s="74">
        <f>VLOOKUP($A28,'324'!$AG$1:$HM$2,146,FALSE)</f>
        <v>0</v>
      </c>
      <c r="FL28" s="69">
        <f>VLOOKUP($A28,'324'!$AG$1:$HM$2,147,FALSE)</f>
        <v>0</v>
      </c>
      <c r="FM28" s="69">
        <f>VLOOKUP($A28,'324'!$AG$1:$HM$2,148,FALSE)</f>
        <v>0</v>
      </c>
      <c r="FN28" s="69">
        <f>VLOOKUP($A28,'324'!$AG$1:$HM$2,149,FALSE)</f>
        <v>0</v>
      </c>
      <c r="FO28" s="69">
        <f>VLOOKUP($A28,'324'!$AG$7:$HM$8,FO109,FALSE)</f>
        <v>0</v>
      </c>
      <c r="FP28" s="69">
        <f>VLOOKUP($A28,'324'!$AG$1:$HM$2,151,FALSE)</f>
        <v>0</v>
      </c>
      <c r="FQ28" s="75">
        <f>VLOOKUP($A28,'324'!$AG$1:$HM$2,152,FALSE)</f>
        <v>0</v>
      </c>
      <c r="FR28" s="337"/>
      <c r="FS28" s="74">
        <f>VLOOKUP($A28,'324'!$AG$1:$HM$2,153,FALSE)</f>
        <v>0</v>
      </c>
      <c r="FT28" s="69">
        <f>VLOOKUP($A28,'324'!$AG$1:$HM$2,154,FALSE)</f>
        <v>0</v>
      </c>
      <c r="FU28" s="69">
        <f>VLOOKUP($A28,'324'!$AG$1:$HM$2,155,FALSE)</f>
        <v>0</v>
      </c>
      <c r="FV28" s="69">
        <f>VLOOKUP($A28,'324'!$AG$1:$HM$2,156,FALSE)</f>
        <v>0</v>
      </c>
      <c r="FW28" s="69">
        <f>VLOOKUP($A28,'324'!$AG$7:$HM$8,FW109,FALSE)</f>
        <v>0</v>
      </c>
      <c r="FX28" s="69">
        <f>VLOOKUP($A28,'324'!$AG$1:$HM$2,158,FALSE)</f>
        <v>0</v>
      </c>
      <c r="FY28" s="75">
        <f>VLOOKUP($A28,'324'!$AG$1:$HM$2,159,FALSE)</f>
        <v>0</v>
      </c>
      <c r="FZ28" s="337"/>
      <c r="GA28" s="74">
        <f>VLOOKUP($A28,'324'!$AG$1:$HM$2,160,FALSE)</f>
        <v>0</v>
      </c>
      <c r="GB28" s="69">
        <f>VLOOKUP($A28,'324'!$AG$1:$HM$2,161,FALSE)</f>
        <v>0</v>
      </c>
      <c r="GC28" s="69">
        <f>VLOOKUP($A28,'324'!$AG$1:$HM$2,162,FALSE)</f>
        <v>0</v>
      </c>
      <c r="GD28" s="69">
        <f>VLOOKUP($A28,'324'!$AG$1:$HM$2,163,FALSE)</f>
        <v>0</v>
      </c>
      <c r="GE28" s="69">
        <f>VLOOKUP($A28,'324'!$AG$7:$HM$8,GE109,FALSE)</f>
        <v>0</v>
      </c>
      <c r="GF28" s="69">
        <f>VLOOKUP($A28,'324'!$AG$1:$HM$2,165,FALSE)</f>
        <v>0</v>
      </c>
      <c r="GG28" s="75">
        <f>VLOOKUP($A28,'324'!$AG$1:$HM$2,166,FALSE)</f>
        <v>0</v>
      </c>
      <c r="GH28" s="337"/>
      <c r="GI28" s="74">
        <f>VLOOKUP($A28,'324'!$AG$1:$HM$2,167,FALSE)</f>
        <v>0</v>
      </c>
      <c r="GJ28" s="69">
        <f>VLOOKUP($A28,'324'!$AG$1:$HM$2,168,FALSE)</f>
        <v>0</v>
      </c>
      <c r="GK28" s="69">
        <f>VLOOKUP($A28,'324'!$AG$1:$HM$2,169,FALSE)</f>
        <v>0</v>
      </c>
      <c r="GL28" s="69">
        <f>VLOOKUP($A28,'324'!$AG$1:$HM$2,170,FALSE)</f>
        <v>0</v>
      </c>
      <c r="GM28" s="69">
        <f>VLOOKUP($A28,'324'!$AG$7:$HM$8,GM109,FALSE)</f>
        <v>0</v>
      </c>
      <c r="GN28" s="69">
        <f>VLOOKUP($A28,'324'!$AG$1:$HM$2,172,FALSE)</f>
        <v>0</v>
      </c>
      <c r="GO28" s="75">
        <f>VLOOKUP($A28,'324'!$AG$1:$HM$2,173,FALSE)</f>
        <v>0</v>
      </c>
      <c r="GP28" s="337"/>
      <c r="GQ28" s="74">
        <f>VLOOKUP($A28,'324'!$AG$1:$HM$2,174,FALSE)</f>
        <v>0</v>
      </c>
      <c r="GR28" s="69">
        <f>VLOOKUP($A28,'324'!$AG$1:$HM$2,175,FALSE)</f>
        <v>0</v>
      </c>
      <c r="GS28" s="69">
        <f>VLOOKUP($A28,'324'!$AG$1:$HM$2,176,FALSE)</f>
        <v>0</v>
      </c>
      <c r="GT28" s="69">
        <f>VLOOKUP($A28,'324'!$AG$1:$HM$2,177,FALSE)</f>
        <v>0</v>
      </c>
      <c r="GU28" s="69">
        <f>VLOOKUP($A28,'324'!$AG$7:$HM$8,GU109,FALSE)</f>
        <v>0</v>
      </c>
      <c r="GV28" s="69">
        <f>VLOOKUP($A28,'324'!$AG$1:$HM$2,179,FALSE)</f>
        <v>0</v>
      </c>
      <c r="GW28" s="75">
        <f>VLOOKUP($A28,'324'!$AG$1:$HM$2,180,FALSE)</f>
        <v>0</v>
      </c>
      <c r="GX28" s="337"/>
      <c r="GY28" s="74">
        <f>VLOOKUP($A28,'324'!$AG$1:$HM$2,181,FALSE)</f>
        <v>0</v>
      </c>
      <c r="GZ28" s="69">
        <f>VLOOKUP($A28,'324'!$AG$1:$HM$2,182,FALSE)</f>
        <v>0</v>
      </c>
      <c r="HA28" s="69">
        <f>VLOOKUP($A28,'324'!$AG$1:$HM$2,183,FALSE)</f>
        <v>0</v>
      </c>
      <c r="HB28" s="69">
        <f>VLOOKUP($A28,'324'!$AG$1:$HM$2,184,FALSE)</f>
        <v>0</v>
      </c>
      <c r="HC28" s="69">
        <f>VLOOKUP($A28,'324'!$AG$7:$HM$8,HC109,FALSE)</f>
        <v>0</v>
      </c>
      <c r="HD28" s="69">
        <f>VLOOKUP($A28,'324'!$AG$1:$HM$2,186,FALSE)</f>
        <v>0</v>
      </c>
      <c r="HE28" s="124">
        <f>VLOOKUP($A28,'324'!$AG$1:$HM$2,187,FALSE)</f>
        <v>0</v>
      </c>
      <c r="HF28" s="24"/>
    </row>
    <row r="29" spans="1:215" x14ac:dyDescent="0.25">
      <c r="A29" s="290">
        <f t="shared" si="0"/>
        <v>225</v>
      </c>
      <c r="B29" s="291">
        <f>VLOOKUP($A29,'325'!$AG$1:$HM$2,2,FALSE)</f>
        <v>0</v>
      </c>
      <c r="C29" s="290">
        <f>VLOOKUP($A29,'325'!$AG$1:$HM$2,3,FALSE)</f>
        <v>0</v>
      </c>
      <c r="D29" s="290">
        <f>VLOOKUP($A29,'325'!$AG$1:$HM$2,4,FALSE)</f>
        <v>0</v>
      </c>
      <c r="E29" s="292">
        <f>VLOOKUP($A29,'325'!$AG$1:$HM$2,5,FALSE)</f>
        <v>0</v>
      </c>
      <c r="F29" s="337"/>
      <c r="G29" s="73">
        <f>VLOOKUP($A29,'325'!$AG$1:$HM$2,6,FALSE)</f>
        <v>0</v>
      </c>
      <c r="H29" s="24">
        <f>VLOOKUP($A29,'325'!$AG$1:$HM$2,7,FALSE)</f>
        <v>0</v>
      </c>
      <c r="I29" s="24">
        <f>VLOOKUP($A29,'325'!$AG$1:$HM$2,8,FALSE)</f>
        <v>0</v>
      </c>
      <c r="J29" s="24">
        <f>VLOOKUP($A29,'325'!$AG$1:$HM$2,9,FALSE)</f>
        <v>0</v>
      </c>
      <c r="K29" s="69">
        <f>VLOOKUP($A29,'325'!$AG$7:$HM$8,K109,FALSE)</f>
        <v>0</v>
      </c>
      <c r="L29" s="24">
        <f>VLOOKUP($A29,'325'!$AG$1:$HM$2,11,FALSE)</f>
        <v>0</v>
      </c>
      <c r="M29" s="137">
        <f>VLOOKUP($A29,'325'!$AG$1:$HM$2,12,FALSE)</f>
        <v>0</v>
      </c>
      <c r="N29" s="337"/>
      <c r="O29" s="74">
        <f>VLOOKUP($A29,'325'!$AG$1:$HM$2,13,FALSE)</f>
        <v>0</v>
      </c>
      <c r="P29" s="69">
        <f>VLOOKUP($A29,'325'!$AG$1:$HM$2,14,FALSE)</f>
        <v>0</v>
      </c>
      <c r="Q29" s="69">
        <f>VLOOKUP($A29,'325'!$AG$1:$HM$2,15,FALSE)</f>
        <v>0</v>
      </c>
      <c r="R29" s="69">
        <f>VLOOKUP($A29,'325'!$AG$1:$HM$2,16,FALSE)</f>
        <v>0</v>
      </c>
      <c r="S29" s="69">
        <f>VLOOKUP($A29,'325'!$AG$7:$HM$8,S109,FALSE)</f>
        <v>0</v>
      </c>
      <c r="T29" s="69">
        <f>VLOOKUP($A29,'325'!$AG$1:$HM$2,18,FALSE)</f>
        <v>0</v>
      </c>
      <c r="U29" s="75">
        <f>VLOOKUP($A29,'325'!$AG$1:$HM$2,19,FALSE)</f>
        <v>0</v>
      </c>
      <c r="V29" s="337"/>
      <c r="W29" s="74">
        <f>VLOOKUP($A29,'325'!$AG$1:$HM$2,20,FALSE)</f>
        <v>0</v>
      </c>
      <c r="X29" s="69">
        <f>VLOOKUP($A29,'325'!$AG$1:$HM$2,21,FALSE)</f>
        <v>0</v>
      </c>
      <c r="Y29" s="69">
        <f>VLOOKUP($A29,'325'!$AG$1:$HM$2,22,FALSE)</f>
        <v>0</v>
      </c>
      <c r="Z29" s="69">
        <f>VLOOKUP($A29,'325'!$AG$1:$HM$2,23,FALSE)</f>
        <v>0</v>
      </c>
      <c r="AA29" s="69">
        <f>VLOOKUP($A29,'325'!$AG$7:$HM$8,AA109,FALSE)</f>
        <v>0</v>
      </c>
      <c r="AB29" s="69">
        <f>VLOOKUP($A29,'325'!$AG$1:$HM$2,25,FALSE)</f>
        <v>0</v>
      </c>
      <c r="AC29" s="75">
        <f>VLOOKUP($A29,'325'!$AG$1:$HM$2,26,FALSE)</f>
        <v>0</v>
      </c>
      <c r="AD29" s="337"/>
      <c r="AE29" s="74">
        <f>VLOOKUP($A29,'325'!$AG$1:$HM$2,27,FALSE)</f>
        <v>0</v>
      </c>
      <c r="AF29" s="69">
        <f>VLOOKUP($A29,'325'!$AG$1:$HM$2,28,FALSE)</f>
        <v>0</v>
      </c>
      <c r="AG29" s="69">
        <f>VLOOKUP($A29,'325'!$AG$1:$HM$2,29,FALSE)</f>
        <v>0</v>
      </c>
      <c r="AH29" s="69">
        <f>VLOOKUP($A29,'325'!$AG$1:$HM$2,30,FALSE)</f>
        <v>0</v>
      </c>
      <c r="AI29" s="69">
        <f>VLOOKUP($A29,'325'!$AG$7:$HM$8,AI109,FALSE)</f>
        <v>0</v>
      </c>
      <c r="AJ29" s="69">
        <f>VLOOKUP($A29,'325'!$AG$1:$HM$2,32,FALSE)</f>
        <v>0</v>
      </c>
      <c r="AK29" s="75">
        <f>VLOOKUP($A29,'325'!$AG$1:$HM$2,33,FALSE)</f>
        <v>0</v>
      </c>
      <c r="AL29" s="337"/>
      <c r="AM29" s="74">
        <f>VLOOKUP($A29,'325'!$AG$1:$HM$2,34,FALSE)</f>
        <v>0</v>
      </c>
      <c r="AN29" s="69">
        <f>VLOOKUP($A29,'325'!$AG$1:$HM$2,35,FALSE)</f>
        <v>0</v>
      </c>
      <c r="AO29" s="69">
        <f>VLOOKUP($A29,'325'!$AG$1:$HM$2,36,FALSE)</f>
        <v>0</v>
      </c>
      <c r="AP29" s="69">
        <f>VLOOKUP($A29,'325'!$AG$1:$HM$2,37,FALSE)</f>
        <v>0</v>
      </c>
      <c r="AQ29" s="69">
        <f>VLOOKUP($A29,'325'!$AG$7:$HM$8,AQ109,FALSE)</f>
        <v>0</v>
      </c>
      <c r="AR29" s="69">
        <f>VLOOKUP($A29,'325'!$AG$1:$HM$2,39,FALSE)</f>
        <v>0</v>
      </c>
      <c r="AS29" s="75">
        <f>VLOOKUP($A29,'325'!$AG$1:$HM$2,40,FALSE)</f>
        <v>0</v>
      </c>
      <c r="AT29" s="337"/>
      <c r="AU29" s="74">
        <f>VLOOKUP($A29,'325'!$AG$1:$HM$2,41,FALSE)</f>
        <v>0</v>
      </c>
      <c r="AV29" s="69">
        <f>VLOOKUP($A29,'325'!$AG$1:$HM$2,42,FALSE)</f>
        <v>0</v>
      </c>
      <c r="AW29" s="69">
        <f>VLOOKUP($A29,'325'!$AG$1:$HM$2,43,FALSE)</f>
        <v>0</v>
      </c>
      <c r="AX29" s="69">
        <f>VLOOKUP($A29,'325'!$AG$1:$HM$2,44,FALSE)</f>
        <v>0</v>
      </c>
      <c r="AY29" s="69">
        <f>VLOOKUP($A29,'325'!$AG$7:$HM$8,AY109,FALSE)</f>
        <v>0</v>
      </c>
      <c r="AZ29" s="69">
        <f>VLOOKUP($A29,'325'!$AG$1:$HM$2,46,FALSE)</f>
        <v>0</v>
      </c>
      <c r="BA29" s="75">
        <f>VLOOKUP($A29,'325'!$AG$1:$HM$2,47,FALSE)</f>
        <v>0</v>
      </c>
      <c r="BB29" s="337"/>
      <c r="BC29" s="74">
        <f>VLOOKUP($A29,'325'!$AG$1:$HM$2,48,FALSE)</f>
        <v>0</v>
      </c>
      <c r="BD29" s="69">
        <f>VLOOKUP($A29,'325'!$AG$1:$HM$2,49,FALSE)</f>
        <v>0</v>
      </c>
      <c r="BE29" s="69">
        <f>VLOOKUP($A29,'325'!$AG$1:$HM$2,50,FALSE)</f>
        <v>0</v>
      </c>
      <c r="BF29" s="69">
        <f>VLOOKUP($A29,'325'!$AG$1:$HM$2,51,FALSE)</f>
        <v>0</v>
      </c>
      <c r="BG29" s="69">
        <f>VLOOKUP($A29,'325'!$AG$7:$HM$8,BG109,FALSE)</f>
        <v>0</v>
      </c>
      <c r="BH29" s="69">
        <f>VLOOKUP($A29,'325'!$AG$1:$HM$2,53,FALSE)</f>
        <v>0</v>
      </c>
      <c r="BI29" s="75">
        <f>VLOOKUP($A29,'325'!$AG$1:$HM$2,54,FALSE)</f>
        <v>0</v>
      </c>
      <c r="BJ29" s="337"/>
      <c r="BK29" s="74">
        <f>VLOOKUP($A29,'325'!$AG$1:$HM$2,55,FALSE)</f>
        <v>0</v>
      </c>
      <c r="BL29" s="69">
        <f>VLOOKUP($A29,'325'!$AG$1:$HM$2,56,FALSE)</f>
        <v>0</v>
      </c>
      <c r="BM29" s="69">
        <f>VLOOKUP($A29,'325'!$AG$1:$HM$2,57,FALSE)</f>
        <v>0</v>
      </c>
      <c r="BN29" s="69">
        <f>VLOOKUP($A29,'325'!$AG$1:$HM$2,58,FALSE)</f>
        <v>0</v>
      </c>
      <c r="BO29" s="69">
        <f>VLOOKUP($A29,'325'!$AG$7:$HM$8,BO109,FALSE)</f>
        <v>0</v>
      </c>
      <c r="BP29" s="69">
        <f>VLOOKUP($A29,'325'!$AG$1:$HM$2,60,FALSE)</f>
        <v>0</v>
      </c>
      <c r="BQ29" s="75">
        <f>VLOOKUP($A29,'325'!$AG$1:$HM$2,61,FALSE)</f>
        <v>0</v>
      </c>
      <c r="BR29" s="337"/>
      <c r="BS29" s="74">
        <f>VLOOKUP($A29,'325'!$AG$1:$HM$2,62,FALSE)</f>
        <v>0</v>
      </c>
      <c r="BT29" s="69">
        <f>VLOOKUP($A29,'325'!$AG$1:$HM$2,63,FALSE)</f>
        <v>0</v>
      </c>
      <c r="BU29" s="69">
        <f>VLOOKUP($A29,'325'!$AG$1:$HM$2,64,FALSE)</f>
        <v>0</v>
      </c>
      <c r="BV29" s="69">
        <f>VLOOKUP($A29,'325'!$AG$1:$HM$2,65,FALSE)</f>
        <v>0</v>
      </c>
      <c r="BW29" s="69">
        <f>VLOOKUP($A29,'325'!$AG$7:$HM$8,BW109,FALSE)</f>
        <v>0</v>
      </c>
      <c r="BX29" s="69">
        <f>VLOOKUP($A29,'325'!$AG$1:$HM$2,67,FALSE)</f>
        <v>0</v>
      </c>
      <c r="BY29" s="75">
        <f>VLOOKUP($A29,'325'!$AG$1:$HM$2,68,FALSE)</f>
        <v>0</v>
      </c>
      <c r="BZ29" s="337"/>
      <c r="CA29" s="74">
        <f>VLOOKUP($A29,'325'!$AG$1:$HM$2,69,FALSE)</f>
        <v>0</v>
      </c>
      <c r="CB29" s="69">
        <f>VLOOKUP($A29,'325'!$AG$1:$HM$2,70,FALSE)</f>
        <v>0</v>
      </c>
      <c r="CC29" s="69">
        <f>VLOOKUP($A29,'325'!$AG$1:$HM$2,71,FALSE)</f>
        <v>0</v>
      </c>
      <c r="CD29" s="69">
        <f>VLOOKUP($A29,'325'!$AG$1:$HM$2,72,FALSE)</f>
        <v>0</v>
      </c>
      <c r="CE29" s="69">
        <f>VLOOKUP($A29,'325'!$AG$7:$HM$8,CE109,FALSE)</f>
        <v>0</v>
      </c>
      <c r="CF29" s="69">
        <f>VLOOKUP($A29,'325'!$AG$1:$HM$2,74,FALSE)</f>
        <v>0</v>
      </c>
      <c r="CG29" s="75">
        <f>VLOOKUP($A29,'325'!$AG$1:$HM$2,75,FALSE)</f>
        <v>0</v>
      </c>
      <c r="CH29" s="337"/>
      <c r="CI29" s="74">
        <f>VLOOKUP($A29,'325'!$AG$1:$HM$2,76,FALSE)</f>
        <v>0</v>
      </c>
      <c r="CJ29" s="69">
        <f>VLOOKUP($A29,'325'!$AG$1:$HM$2,77,FALSE)</f>
        <v>0</v>
      </c>
      <c r="CK29" s="69">
        <f>VLOOKUP($A29,'325'!$AG$1:$HM$2,78,FALSE)</f>
        <v>0</v>
      </c>
      <c r="CL29" s="69">
        <f>VLOOKUP($A29,'325'!$AG$1:$HM$2,79,FALSE)</f>
        <v>0</v>
      </c>
      <c r="CM29" s="69">
        <f>VLOOKUP($A29,'325'!$AG$7:$HM$8,CM109,FALSE)</f>
        <v>0</v>
      </c>
      <c r="CN29" s="69">
        <f>VLOOKUP($A29,'325'!$AG$1:$HM$2,81,FALSE)</f>
        <v>0</v>
      </c>
      <c r="CO29" s="75">
        <f>VLOOKUP($A29,'325'!$AG$1:$HM$2,82,FALSE)</f>
        <v>0</v>
      </c>
      <c r="CP29" s="337"/>
      <c r="CQ29" s="74">
        <f>VLOOKUP($A29,'325'!$AG$1:$HM$2,83,FALSE)</f>
        <v>0</v>
      </c>
      <c r="CR29" s="69">
        <f>VLOOKUP($A29,'325'!$AG$1:$HM$2,84,FALSE)</f>
        <v>0</v>
      </c>
      <c r="CS29" s="69">
        <f>VLOOKUP($A29,'325'!$AG$1:$HM$2,85,FALSE)</f>
        <v>0</v>
      </c>
      <c r="CT29" s="69">
        <f>VLOOKUP($A29,'325'!$AG$1:$HM$2,86,FALSE)</f>
        <v>0</v>
      </c>
      <c r="CU29" s="69">
        <f>VLOOKUP($A29,'325'!$AG$7:$HM$8,CU109,FALSE)</f>
        <v>0</v>
      </c>
      <c r="CV29" s="69">
        <f>VLOOKUP($A29,'325'!$AG$1:$HM$2,88,FALSE)</f>
        <v>0</v>
      </c>
      <c r="CW29" s="75">
        <f>VLOOKUP($A29,'325'!$AG$1:$HM$2,89,FALSE)</f>
        <v>0</v>
      </c>
      <c r="CX29" s="337"/>
      <c r="CY29" s="74">
        <f>VLOOKUP($A29,'325'!$AG$1:$HM$2,90,FALSE)</f>
        <v>0</v>
      </c>
      <c r="CZ29" s="69">
        <f>VLOOKUP($A29,'325'!$AG$1:$HM$2,91,FALSE)</f>
        <v>0</v>
      </c>
      <c r="DA29" s="69">
        <f>VLOOKUP($A29,'325'!$AG$1:$HM$2,92,FALSE)</f>
        <v>0</v>
      </c>
      <c r="DB29" s="69">
        <f>VLOOKUP($A29,'325'!$AG$1:$HM$2,93,FALSE)</f>
        <v>0</v>
      </c>
      <c r="DC29" s="69">
        <f>VLOOKUP($A29,'325'!$AG$7:$HM$8,DC109,FALSE)</f>
        <v>0</v>
      </c>
      <c r="DD29" s="69">
        <f>VLOOKUP($A29,'325'!$AG$1:$HM$2,95,FALSE)</f>
        <v>0</v>
      </c>
      <c r="DE29" s="75">
        <f>VLOOKUP($A29,'325'!$AG$1:$HM$2,96,FALSE)</f>
        <v>0</v>
      </c>
      <c r="DF29" s="337"/>
      <c r="DG29" s="74">
        <f>VLOOKUP($A29,'325'!$AG$1:$HM$2,97,FALSE)</f>
        <v>0</v>
      </c>
      <c r="DH29" s="69">
        <f>VLOOKUP($A29,'325'!$AG$1:$HM$2,98,FALSE)</f>
        <v>0</v>
      </c>
      <c r="DI29" s="69">
        <f>VLOOKUP($A29,'325'!$AG$1:$HM$2,99,FALSE)</f>
        <v>0</v>
      </c>
      <c r="DJ29" s="69">
        <f>VLOOKUP($A29,'325'!$AG$1:$HM$2,100,FALSE)</f>
        <v>0</v>
      </c>
      <c r="DK29" s="69">
        <f>VLOOKUP($A29,'325'!$AG$7:$HM$8,DK109,FALSE)</f>
        <v>0</v>
      </c>
      <c r="DL29" s="69">
        <f>VLOOKUP($A29,'325'!$AG$1:$HM$2,102,FALSE)</f>
        <v>0</v>
      </c>
      <c r="DM29" s="75">
        <f>VLOOKUP($A29,'325'!$AG$1:$HM$2,103,FALSE)</f>
        <v>0</v>
      </c>
      <c r="DN29" s="337"/>
      <c r="DO29" s="74">
        <f>VLOOKUP($A29,'325'!$AG$1:$HM$2,104,FALSE)</f>
        <v>0</v>
      </c>
      <c r="DP29" s="69">
        <f>VLOOKUP($A29,'325'!$AG$1:$HM$2,105,FALSE)</f>
        <v>0</v>
      </c>
      <c r="DQ29" s="69">
        <f>VLOOKUP($A29,'325'!$AG$1:$HM$2,106,FALSE)</f>
        <v>0</v>
      </c>
      <c r="DR29" s="69">
        <f>VLOOKUP($A29,'325'!$AG$1:$HM$2,107,FALSE)</f>
        <v>0</v>
      </c>
      <c r="DS29" s="69">
        <f>VLOOKUP($A29,'325'!$AG$7:$HM$8,DS109,FALSE)</f>
        <v>0</v>
      </c>
      <c r="DT29" s="69">
        <f>VLOOKUP($A29,'325'!$AG$1:$HM$2,109,FALSE)</f>
        <v>0</v>
      </c>
      <c r="DU29" s="75">
        <f>VLOOKUP($A29,'325'!$AG$1:$HM$2,110,FALSE)</f>
        <v>0</v>
      </c>
      <c r="DV29" s="337"/>
      <c r="DW29" s="74">
        <f>VLOOKUP($A29,'325'!$AG$1:$HM$2,111,FALSE)</f>
        <v>0</v>
      </c>
      <c r="DX29" s="69">
        <f>VLOOKUP($A29,'325'!$AG$1:$HM$2,112,FALSE)</f>
        <v>0</v>
      </c>
      <c r="DY29" s="69">
        <f>VLOOKUP($A29,'325'!$AG$1:$HM$2,113,FALSE)</f>
        <v>0</v>
      </c>
      <c r="DZ29" s="69">
        <f>VLOOKUP($A29,'325'!$AG$1:$HM$2,114,FALSE)</f>
        <v>0</v>
      </c>
      <c r="EA29" s="69">
        <f>VLOOKUP($A29,'325'!$AG$7:$HM$8,EA109,FALSE)</f>
        <v>0</v>
      </c>
      <c r="EB29" s="69">
        <f>VLOOKUP($A29,'325'!$AG$1:$HM$2,116,FALSE)</f>
        <v>0</v>
      </c>
      <c r="EC29" s="75">
        <f>VLOOKUP($A29,'325'!$AG$1:$HM$2,117,FALSE)</f>
        <v>0</v>
      </c>
      <c r="ED29" s="337"/>
      <c r="EE29" s="74">
        <f>VLOOKUP($A29,'325'!$AG$1:$HM$2,118,FALSE)</f>
        <v>0</v>
      </c>
      <c r="EF29" s="69">
        <f>VLOOKUP($A29,'325'!$AG$1:$HM$2,119,FALSE)</f>
        <v>0</v>
      </c>
      <c r="EG29" s="69">
        <f>VLOOKUP($A29,'325'!$AG$1:$HM$2,120,FALSE)</f>
        <v>0</v>
      </c>
      <c r="EH29" s="69">
        <f>VLOOKUP($A29,'325'!$AG$1:$HM$2,121,FALSE)</f>
        <v>0</v>
      </c>
      <c r="EI29" s="69">
        <f>VLOOKUP($A29,'325'!$AG$7:$HM$8,EI109,FALSE)</f>
        <v>0</v>
      </c>
      <c r="EJ29" s="69">
        <f>VLOOKUP($A29,'325'!$AG$1:$HM$2,123,FALSE)</f>
        <v>0</v>
      </c>
      <c r="EK29" s="75">
        <f>VLOOKUP($A29,'325'!$AG$1:$HM$2,124,FALSE)</f>
        <v>0</v>
      </c>
      <c r="EL29" s="337"/>
      <c r="EM29" s="74">
        <f>VLOOKUP($A29,'325'!$AG$1:$HM$2,125,FALSE)</f>
        <v>0</v>
      </c>
      <c r="EN29" s="69">
        <f>VLOOKUP($A29,'325'!$AG$1:$HM$2,126,FALSE)</f>
        <v>0</v>
      </c>
      <c r="EO29" s="69">
        <f>VLOOKUP($A29,'325'!$AG$1:$HM$2,127,FALSE)</f>
        <v>0</v>
      </c>
      <c r="EP29" s="69">
        <f>VLOOKUP($A29,'325'!$AG$1:$HM$2,128,FALSE)</f>
        <v>0</v>
      </c>
      <c r="EQ29" s="69">
        <f>VLOOKUP($A29,'325'!$AG$7:$HM$8,EQ109,FALSE)</f>
        <v>0</v>
      </c>
      <c r="ER29" s="69">
        <f>VLOOKUP($A29,'325'!$AG$1:$HM$2,130,FALSE)</f>
        <v>0</v>
      </c>
      <c r="ES29" s="75">
        <f>VLOOKUP($A29,'325'!$AG$1:$HM$2,131,FALSE)</f>
        <v>0</v>
      </c>
      <c r="ET29" s="337"/>
      <c r="EU29" s="74">
        <f>VLOOKUP($A29,'325'!$AG$1:$HM$2,132,FALSE)</f>
        <v>0</v>
      </c>
      <c r="EV29" s="69">
        <f>VLOOKUP($A29,'325'!$AG$1:$HM$2,133,FALSE)</f>
        <v>0</v>
      </c>
      <c r="EW29" s="69">
        <f>VLOOKUP($A29,'325'!$AG$1:$HM$2,134,FALSE)</f>
        <v>0</v>
      </c>
      <c r="EX29" s="69">
        <f>VLOOKUP($A29,'325'!$AG$1:$HM$2,135,FALSE)</f>
        <v>0</v>
      </c>
      <c r="EY29" s="69">
        <f>VLOOKUP($A29,'325'!$AG$7:$HM$8,EY109,FALSE)</f>
        <v>0</v>
      </c>
      <c r="EZ29" s="69">
        <f>VLOOKUP($A29,'325'!$AG$1:$HM$2,137,FALSE)</f>
        <v>0</v>
      </c>
      <c r="FA29" s="75">
        <f>VLOOKUP($A29,'325'!$AG$1:$HM$2,138,FALSE)</f>
        <v>0</v>
      </c>
      <c r="FB29" s="337"/>
      <c r="FC29" s="74">
        <f>VLOOKUP($A29,'325'!$AG$1:$HM$2,139,FALSE)</f>
        <v>0</v>
      </c>
      <c r="FD29" s="69">
        <f>VLOOKUP($A29,'325'!$AG$1:$HM$2,140,FALSE)</f>
        <v>0</v>
      </c>
      <c r="FE29" s="69">
        <f>VLOOKUP($A29,'325'!$AG$1:$HM$2,141,FALSE)</f>
        <v>0</v>
      </c>
      <c r="FF29" s="69">
        <f>VLOOKUP($A29,'325'!$AG$1:$HM$2,142,FALSE)</f>
        <v>0</v>
      </c>
      <c r="FG29" s="69">
        <f>VLOOKUP($A29,'325'!$AG$7:$HM$8,FG109,FALSE)</f>
        <v>0</v>
      </c>
      <c r="FH29" s="69">
        <f>VLOOKUP($A29,'325'!$AG$1:$HM$2,144,FALSE)</f>
        <v>0</v>
      </c>
      <c r="FI29" s="75">
        <f>VLOOKUP($A29,'325'!$AG$1:$HM$2,145,FALSE)</f>
        <v>0</v>
      </c>
      <c r="FJ29" s="337"/>
      <c r="FK29" s="74">
        <f>VLOOKUP($A29,'325'!$AG$1:$HM$2,146,FALSE)</f>
        <v>0</v>
      </c>
      <c r="FL29" s="69">
        <f>VLOOKUP($A29,'325'!$AG$1:$HM$2,147,FALSE)</f>
        <v>0</v>
      </c>
      <c r="FM29" s="69">
        <f>VLOOKUP($A29,'325'!$AG$1:$HM$2,148,FALSE)</f>
        <v>0</v>
      </c>
      <c r="FN29" s="69">
        <f>VLOOKUP($A29,'325'!$AG$1:$HM$2,149,FALSE)</f>
        <v>0</v>
      </c>
      <c r="FO29" s="69">
        <f>VLOOKUP($A29,'325'!$AG$7:$HM$8,FO109,FALSE)</f>
        <v>0</v>
      </c>
      <c r="FP29" s="69">
        <f>VLOOKUP($A29,'325'!$AG$1:$HM$2,151,FALSE)</f>
        <v>0</v>
      </c>
      <c r="FQ29" s="75">
        <f>VLOOKUP($A29,'325'!$AG$1:$HM$2,152,FALSE)</f>
        <v>0</v>
      </c>
      <c r="FR29" s="337"/>
      <c r="FS29" s="74">
        <f>VLOOKUP($A29,'325'!$AG$1:$HM$2,153,FALSE)</f>
        <v>0</v>
      </c>
      <c r="FT29" s="69">
        <f>VLOOKUP($A29,'325'!$AG$1:$HM$2,154,FALSE)</f>
        <v>0</v>
      </c>
      <c r="FU29" s="69">
        <f>VLOOKUP($A29,'325'!$AG$1:$HM$2,155,FALSE)</f>
        <v>0</v>
      </c>
      <c r="FV29" s="69">
        <f>VLOOKUP($A29,'325'!$AG$1:$HM$2,156,FALSE)</f>
        <v>0</v>
      </c>
      <c r="FW29" s="69">
        <f>VLOOKUP($A29,'325'!$AG$7:$HM$8,FW109,FALSE)</f>
        <v>0</v>
      </c>
      <c r="FX29" s="69">
        <f>VLOOKUP($A29,'325'!$AG$1:$HM$2,158,FALSE)</f>
        <v>0</v>
      </c>
      <c r="FY29" s="75">
        <f>VLOOKUP($A29,'325'!$AG$1:$HM$2,159,FALSE)</f>
        <v>0</v>
      </c>
      <c r="FZ29" s="337"/>
      <c r="GA29" s="74">
        <f>VLOOKUP($A29,'325'!$AG$1:$HM$2,160,FALSE)</f>
        <v>0</v>
      </c>
      <c r="GB29" s="69">
        <f>VLOOKUP($A29,'325'!$AG$1:$HM$2,161,FALSE)</f>
        <v>0</v>
      </c>
      <c r="GC29" s="69">
        <f>VLOOKUP($A29,'325'!$AG$1:$HM$2,162,FALSE)</f>
        <v>0</v>
      </c>
      <c r="GD29" s="69">
        <f>VLOOKUP($A29,'325'!$AG$1:$HM$2,163,FALSE)</f>
        <v>0</v>
      </c>
      <c r="GE29" s="69">
        <f>VLOOKUP($A29,'325'!$AG$7:$HM$8,GE109,FALSE)</f>
        <v>0</v>
      </c>
      <c r="GF29" s="69">
        <f>VLOOKUP($A29,'325'!$AG$1:$HM$2,165,FALSE)</f>
        <v>0</v>
      </c>
      <c r="GG29" s="75">
        <f>VLOOKUP($A29,'325'!$AG$1:$HM$2,166,FALSE)</f>
        <v>0</v>
      </c>
      <c r="GH29" s="337"/>
      <c r="GI29" s="74">
        <f>VLOOKUP($A29,'325'!$AG$1:$HM$2,167,FALSE)</f>
        <v>0</v>
      </c>
      <c r="GJ29" s="69">
        <f>VLOOKUP($A29,'325'!$AG$1:$HM$2,168,FALSE)</f>
        <v>0</v>
      </c>
      <c r="GK29" s="69">
        <f>VLOOKUP($A29,'325'!$AG$1:$HM$2,169,FALSE)</f>
        <v>0</v>
      </c>
      <c r="GL29" s="69">
        <f>VLOOKUP($A29,'325'!$AG$1:$HM$2,170,FALSE)</f>
        <v>0</v>
      </c>
      <c r="GM29" s="69">
        <f>VLOOKUP($A29,'325'!$AG$7:$HM$8,GM109,FALSE)</f>
        <v>0</v>
      </c>
      <c r="GN29" s="69">
        <f>VLOOKUP($A29,'325'!$AG$1:$HM$2,172,FALSE)</f>
        <v>0</v>
      </c>
      <c r="GO29" s="75">
        <f>VLOOKUP($A29,'325'!$AG$1:$HM$2,173,FALSE)</f>
        <v>0</v>
      </c>
      <c r="GP29" s="337"/>
      <c r="GQ29" s="74">
        <f>VLOOKUP($A29,'325'!$AG$1:$HM$2,174,FALSE)</f>
        <v>0</v>
      </c>
      <c r="GR29" s="69">
        <f>VLOOKUP($A29,'325'!$AG$1:$HM$2,175,FALSE)</f>
        <v>0</v>
      </c>
      <c r="GS29" s="69">
        <f>VLOOKUP($A29,'325'!$AG$1:$HM$2,176,FALSE)</f>
        <v>0</v>
      </c>
      <c r="GT29" s="69">
        <f>VLOOKUP($A29,'325'!$AG$1:$HM$2,177,FALSE)</f>
        <v>0</v>
      </c>
      <c r="GU29" s="69">
        <f>VLOOKUP($A29,'325'!$AG$7:$HM$8,GU109,FALSE)</f>
        <v>0</v>
      </c>
      <c r="GV29" s="69">
        <f>VLOOKUP($A29,'325'!$AG$1:$HM$2,179,FALSE)</f>
        <v>0</v>
      </c>
      <c r="GW29" s="75">
        <f>VLOOKUP($A29,'325'!$AG$1:$HM$2,180,FALSE)</f>
        <v>0</v>
      </c>
      <c r="GX29" s="337"/>
      <c r="GY29" s="74">
        <f>VLOOKUP($A29,'325'!$AG$1:$HM$2,181,FALSE)</f>
        <v>0</v>
      </c>
      <c r="GZ29" s="69">
        <f>VLOOKUP($A29,'325'!$AG$1:$HM$2,182,FALSE)</f>
        <v>0</v>
      </c>
      <c r="HA29" s="69">
        <f>VLOOKUP($A29,'325'!$AG$1:$HM$2,183,FALSE)</f>
        <v>0</v>
      </c>
      <c r="HB29" s="69">
        <f>VLOOKUP($A29,'325'!$AG$1:$HM$2,184,FALSE)</f>
        <v>0</v>
      </c>
      <c r="HC29" s="69">
        <f>VLOOKUP($A29,'325'!$AG$7:$HM$8,HC109,FALSE)</f>
        <v>0</v>
      </c>
      <c r="HD29" s="69">
        <f>VLOOKUP($A29,'325'!$AG$1:$HM$2,186,FALSE)</f>
        <v>0</v>
      </c>
      <c r="HE29" s="124">
        <f>VLOOKUP($A29,'325'!$AG$1:$HM$2,187,FALSE)</f>
        <v>0</v>
      </c>
      <c r="HF29" s="174"/>
    </row>
    <row r="30" spans="1:215" x14ac:dyDescent="0.25">
      <c r="A30" s="290">
        <f t="shared" si="0"/>
        <v>226</v>
      </c>
      <c r="B30" s="291">
        <f>VLOOKUP($A30,'326'!$AG$1:$HM$2,2,FALSE)</f>
        <v>0</v>
      </c>
      <c r="C30" s="290">
        <f>VLOOKUP($A30,'326'!$AG$1:$HM$2,3,FALSE)</f>
        <v>0</v>
      </c>
      <c r="D30" s="290">
        <f>VLOOKUP($A30,'326'!$AG$1:$HM$2,4,FALSE)</f>
        <v>0</v>
      </c>
      <c r="E30" s="292">
        <f>VLOOKUP($A30,'326'!$AG$1:$HM$2,5,FALSE)</f>
        <v>0</v>
      </c>
      <c r="F30" s="337"/>
      <c r="G30" s="73">
        <f>VLOOKUP($A30,'326'!$AG$1:$HM$2,6,FALSE)</f>
        <v>0</v>
      </c>
      <c r="H30" s="24">
        <f>VLOOKUP($A30,'326'!$AG$1:$HM$2,7,FALSE)</f>
        <v>0</v>
      </c>
      <c r="I30" s="24">
        <f>VLOOKUP($A30,'326'!$AG$1:$HM$2,8,FALSE)</f>
        <v>0</v>
      </c>
      <c r="J30" s="24">
        <f>VLOOKUP($A30,'326'!$AG$1:$HM$2,9,FALSE)</f>
        <v>0</v>
      </c>
      <c r="K30" s="69">
        <f>VLOOKUP($A30,'326'!$AG$7:$HM$8,K109,FALSE)</f>
        <v>0</v>
      </c>
      <c r="L30" s="24">
        <f>VLOOKUP($A30,'326'!$AG$1:$HM$2,11,FALSE)</f>
        <v>0</v>
      </c>
      <c r="M30" s="137">
        <f>VLOOKUP($A30,'326'!$AG$1:$HM$2,12,FALSE)</f>
        <v>0</v>
      </c>
      <c r="N30" s="337"/>
      <c r="O30" s="74">
        <f>VLOOKUP($A30,'326'!$AG$1:$HM$2,13,FALSE)</f>
        <v>0</v>
      </c>
      <c r="P30" s="69">
        <f>VLOOKUP($A30,'326'!$AG$1:$HM$2,14,FALSE)</f>
        <v>0</v>
      </c>
      <c r="Q30" s="69">
        <f>VLOOKUP($A30,'326'!$AG$1:$HM$2,15,FALSE)</f>
        <v>0</v>
      </c>
      <c r="R30" s="69">
        <f>VLOOKUP($A30,'326'!$AG$1:$HM$2,16,FALSE)</f>
        <v>0</v>
      </c>
      <c r="S30" s="69">
        <f>VLOOKUP($A30,'326'!$AG$7:$HM$8,S109,FALSE)</f>
        <v>0</v>
      </c>
      <c r="T30" s="69">
        <f>VLOOKUP($A30,'326'!$AG$1:$HM$2,18,FALSE)</f>
        <v>0</v>
      </c>
      <c r="U30" s="75">
        <f>VLOOKUP($A30,'326'!$AG$1:$HM$2,19,FALSE)</f>
        <v>0</v>
      </c>
      <c r="V30" s="337"/>
      <c r="W30" s="74">
        <f>VLOOKUP($A30,'326'!$AG$1:$HM$2,20,FALSE)</f>
        <v>0</v>
      </c>
      <c r="X30" s="69">
        <f>VLOOKUP($A30,'326'!$AG$1:$HM$2,21,FALSE)</f>
        <v>0</v>
      </c>
      <c r="Y30" s="69">
        <f>VLOOKUP($A30,'326'!$AG$1:$HM$2,22,FALSE)</f>
        <v>0</v>
      </c>
      <c r="Z30" s="69">
        <f>VLOOKUP($A30,'326'!$AG$1:$HM$2,23,FALSE)</f>
        <v>0</v>
      </c>
      <c r="AA30" s="69">
        <f>VLOOKUP($A30,'326'!$AG$7:$HM$8,AA109,FALSE)</f>
        <v>0</v>
      </c>
      <c r="AB30" s="69">
        <f>VLOOKUP($A30,'326'!$AG$1:$HM$2,25,FALSE)</f>
        <v>0</v>
      </c>
      <c r="AC30" s="75">
        <f>VLOOKUP($A30,'326'!$AG$1:$HM$2,26,FALSE)</f>
        <v>0</v>
      </c>
      <c r="AD30" s="337"/>
      <c r="AE30" s="74">
        <f>VLOOKUP($A30,'326'!$AG$1:$HM$2,27,FALSE)</f>
        <v>0</v>
      </c>
      <c r="AF30" s="69">
        <f>VLOOKUP($A30,'326'!$AG$1:$HM$2,28,FALSE)</f>
        <v>0</v>
      </c>
      <c r="AG30" s="69">
        <f>VLOOKUP($A30,'326'!$AG$1:$HM$2,29,FALSE)</f>
        <v>0</v>
      </c>
      <c r="AH30" s="69">
        <f>VLOOKUP($A30,'326'!$AG$1:$HM$2,30,FALSE)</f>
        <v>0</v>
      </c>
      <c r="AI30" s="69">
        <f>VLOOKUP($A30,'326'!$AG$7:$HM$8,AI109,FALSE)</f>
        <v>0</v>
      </c>
      <c r="AJ30" s="69">
        <f>VLOOKUP($A30,'326'!$AG$1:$HM$2,32,FALSE)</f>
        <v>0</v>
      </c>
      <c r="AK30" s="75">
        <f>VLOOKUP($A30,'326'!$AG$1:$HM$2,33,FALSE)</f>
        <v>0</v>
      </c>
      <c r="AL30" s="337"/>
      <c r="AM30" s="74">
        <f>VLOOKUP($A30,'326'!$AG$1:$HM$2,34,FALSE)</f>
        <v>0</v>
      </c>
      <c r="AN30" s="69">
        <f>VLOOKUP($A30,'326'!$AG$1:$HM$2,35,FALSE)</f>
        <v>0</v>
      </c>
      <c r="AO30" s="69">
        <f>VLOOKUP($A30,'326'!$AG$1:$HM$2,36,FALSE)</f>
        <v>0</v>
      </c>
      <c r="AP30" s="69">
        <f>VLOOKUP($A30,'326'!$AG$1:$HM$2,37,FALSE)</f>
        <v>0</v>
      </c>
      <c r="AQ30" s="69">
        <f>VLOOKUP($A30,'326'!$AG$7:$HM$8,AQ109,FALSE)</f>
        <v>0</v>
      </c>
      <c r="AR30" s="69">
        <f>VLOOKUP($A30,'326'!$AG$1:$HM$2,39,FALSE)</f>
        <v>0</v>
      </c>
      <c r="AS30" s="75">
        <f>VLOOKUP($A30,'326'!$AG$1:$HM$2,40,FALSE)</f>
        <v>0</v>
      </c>
      <c r="AT30" s="337"/>
      <c r="AU30" s="74">
        <f>VLOOKUP($A30,'326'!$AG$1:$HM$2,41,FALSE)</f>
        <v>0</v>
      </c>
      <c r="AV30" s="69">
        <f>VLOOKUP($A30,'326'!$AG$1:$HM$2,42,FALSE)</f>
        <v>0</v>
      </c>
      <c r="AW30" s="69">
        <f>VLOOKUP($A30,'326'!$AG$1:$HM$2,43,FALSE)</f>
        <v>0</v>
      </c>
      <c r="AX30" s="69">
        <f>VLOOKUP($A30,'326'!$AG$1:$HM$2,44,FALSE)</f>
        <v>0</v>
      </c>
      <c r="AY30" s="69">
        <f>VLOOKUP($A30,'326'!$AG$7:$HM$8,AY109,FALSE)</f>
        <v>0</v>
      </c>
      <c r="AZ30" s="69">
        <f>VLOOKUP($A30,'326'!$AG$1:$HM$2,46,FALSE)</f>
        <v>0</v>
      </c>
      <c r="BA30" s="75">
        <f>VLOOKUP($A30,'326'!$AG$1:$HM$2,47,FALSE)</f>
        <v>0</v>
      </c>
      <c r="BB30" s="337"/>
      <c r="BC30" s="74">
        <f>VLOOKUP($A30,'326'!$AG$1:$HM$2,48,FALSE)</f>
        <v>0</v>
      </c>
      <c r="BD30" s="69">
        <f>VLOOKUP($A30,'326'!$AG$1:$HM$2,49,FALSE)</f>
        <v>0</v>
      </c>
      <c r="BE30" s="69">
        <f>VLOOKUP($A30,'326'!$AG$1:$HM$2,50,FALSE)</f>
        <v>0</v>
      </c>
      <c r="BF30" s="69">
        <f>VLOOKUP($A30,'326'!$AG$1:$HM$2,51,FALSE)</f>
        <v>0</v>
      </c>
      <c r="BG30" s="69">
        <f>VLOOKUP($A30,'326'!$AG$7:$HM$8,BG109,FALSE)</f>
        <v>0</v>
      </c>
      <c r="BH30" s="69">
        <f>VLOOKUP($A30,'326'!$AG$1:$HM$2,53,FALSE)</f>
        <v>0</v>
      </c>
      <c r="BI30" s="75">
        <f>VLOOKUP($A30,'326'!$AG$1:$HM$2,54,FALSE)</f>
        <v>0</v>
      </c>
      <c r="BJ30" s="337"/>
      <c r="BK30" s="74">
        <f>VLOOKUP($A30,'326'!$AG$1:$HM$2,55,FALSE)</f>
        <v>0</v>
      </c>
      <c r="BL30" s="69">
        <f>VLOOKUP($A30,'326'!$AG$1:$HM$2,56,FALSE)</f>
        <v>0</v>
      </c>
      <c r="BM30" s="69">
        <f>VLOOKUP($A30,'326'!$AG$1:$HM$2,57,FALSE)</f>
        <v>0</v>
      </c>
      <c r="BN30" s="69">
        <f>VLOOKUP($A30,'326'!$AG$1:$HM$2,58,FALSE)</f>
        <v>0</v>
      </c>
      <c r="BO30" s="69">
        <f>VLOOKUP($A30,'326'!$AG$7:$HM$8,BO109,FALSE)</f>
        <v>0</v>
      </c>
      <c r="BP30" s="69">
        <f>VLOOKUP($A30,'326'!$AG$1:$HM$2,60,FALSE)</f>
        <v>0</v>
      </c>
      <c r="BQ30" s="75">
        <f>VLOOKUP($A30,'326'!$AG$1:$HM$2,61,FALSE)</f>
        <v>0</v>
      </c>
      <c r="BR30" s="337"/>
      <c r="BS30" s="74">
        <f>VLOOKUP($A30,'326'!$AG$1:$HM$2,62,FALSE)</f>
        <v>0</v>
      </c>
      <c r="BT30" s="69">
        <f>VLOOKUP($A30,'326'!$AG$1:$HM$2,63,FALSE)</f>
        <v>0</v>
      </c>
      <c r="BU30" s="69">
        <f>VLOOKUP($A30,'326'!$AG$1:$HM$2,64,FALSE)</f>
        <v>0</v>
      </c>
      <c r="BV30" s="69">
        <f>VLOOKUP($A30,'326'!$AG$1:$HM$2,65,FALSE)</f>
        <v>0</v>
      </c>
      <c r="BW30" s="69">
        <f>VLOOKUP($A30,'326'!$AG$7:$HM$8,BW109,FALSE)</f>
        <v>0</v>
      </c>
      <c r="BX30" s="69">
        <f>VLOOKUP($A30,'326'!$AG$1:$HM$2,67,FALSE)</f>
        <v>0</v>
      </c>
      <c r="BY30" s="75">
        <f>VLOOKUP($A30,'326'!$AG$1:$HM$2,68,FALSE)</f>
        <v>0</v>
      </c>
      <c r="BZ30" s="337"/>
      <c r="CA30" s="74">
        <f>VLOOKUP($A30,'326'!$AG$1:$HM$2,69,FALSE)</f>
        <v>0</v>
      </c>
      <c r="CB30" s="69">
        <f>VLOOKUP($A30,'326'!$AG$1:$HM$2,70,FALSE)</f>
        <v>0</v>
      </c>
      <c r="CC30" s="69">
        <f>VLOOKUP($A30,'326'!$AG$1:$HM$2,71,FALSE)</f>
        <v>0</v>
      </c>
      <c r="CD30" s="69">
        <f>VLOOKUP($A30,'326'!$AG$1:$HM$2,72,FALSE)</f>
        <v>0</v>
      </c>
      <c r="CE30" s="69">
        <f>VLOOKUP($A30,'326'!$AG$7:$HM$8,CE109,FALSE)</f>
        <v>0</v>
      </c>
      <c r="CF30" s="69">
        <f>VLOOKUP($A30,'326'!$AG$1:$HM$2,74,FALSE)</f>
        <v>0</v>
      </c>
      <c r="CG30" s="75">
        <f>VLOOKUP($A30,'326'!$AG$1:$HM$2,75,FALSE)</f>
        <v>0</v>
      </c>
      <c r="CH30" s="337"/>
      <c r="CI30" s="74">
        <f>VLOOKUP($A30,'326'!$AG$1:$HM$2,76,FALSE)</f>
        <v>0</v>
      </c>
      <c r="CJ30" s="69">
        <f>VLOOKUP($A30,'326'!$AG$1:$HM$2,77,FALSE)</f>
        <v>0</v>
      </c>
      <c r="CK30" s="69">
        <f>VLOOKUP($A30,'326'!$AG$1:$HM$2,78,FALSE)</f>
        <v>0</v>
      </c>
      <c r="CL30" s="69">
        <f>VLOOKUP($A30,'326'!$AG$1:$HM$2,79,FALSE)</f>
        <v>0</v>
      </c>
      <c r="CM30" s="69">
        <f>VLOOKUP($A30,'326'!$AG$7:$HM$8,CM109,FALSE)</f>
        <v>0</v>
      </c>
      <c r="CN30" s="69">
        <f>VLOOKUP($A30,'326'!$AG$1:$HM$2,81,FALSE)</f>
        <v>0</v>
      </c>
      <c r="CO30" s="75">
        <f>VLOOKUP($A30,'326'!$AG$1:$HM$2,82,FALSE)</f>
        <v>0</v>
      </c>
      <c r="CP30" s="337"/>
      <c r="CQ30" s="74">
        <f>VLOOKUP($A30,'326'!$AG$1:$HM$2,83,FALSE)</f>
        <v>0</v>
      </c>
      <c r="CR30" s="69">
        <f>VLOOKUP($A30,'326'!$AG$1:$HM$2,84,FALSE)</f>
        <v>0</v>
      </c>
      <c r="CS30" s="69">
        <f>VLOOKUP($A30,'326'!$AG$1:$HM$2,85,FALSE)</f>
        <v>0</v>
      </c>
      <c r="CT30" s="69">
        <f>VLOOKUP($A30,'326'!$AG$1:$HM$2,86,FALSE)</f>
        <v>0</v>
      </c>
      <c r="CU30" s="69">
        <f>VLOOKUP($A30,'326'!$AG$7:$HM$8,CU109,FALSE)</f>
        <v>0</v>
      </c>
      <c r="CV30" s="69">
        <f>VLOOKUP($A30,'326'!$AG$1:$HM$2,88,FALSE)</f>
        <v>0</v>
      </c>
      <c r="CW30" s="75">
        <f>VLOOKUP($A30,'326'!$AG$1:$HM$2,89,FALSE)</f>
        <v>0</v>
      </c>
      <c r="CX30" s="337"/>
      <c r="CY30" s="74">
        <f>VLOOKUP($A30,'326'!$AG$1:$HM$2,90,FALSE)</f>
        <v>0</v>
      </c>
      <c r="CZ30" s="69">
        <f>VLOOKUP($A30,'326'!$AG$1:$HM$2,91,FALSE)</f>
        <v>0</v>
      </c>
      <c r="DA30" s="69">
        <f>VLOOKUP($A30,'326'!$AG$1:$HM$2,92,FALSE)</f>
        <v>0</v>
      </c>
      <c r="DB30" s="69">
        <f>VLOOKUP($A30,'326'!$AG$1:$HM$2,93,FALSE)</f>
        <v>0</v>
      </c>
      <c r="DC30" s="69">
        <f>VLOOKUP($A30,'326'!$AG$7:$HM$8,DC109,FALSE)</f>
        <v>0</v>
      </c>
      <c r="DD30" s="69">
        <f>VLOOKUP($A30,'326'!$AG$1:$HM$2,95,FALSE)</f>
        <v>0</v>
      </c>
      <c r="DE30" s="75">
        <f>VLOOKUP($A30,'326'!$AG$1:$HM$2,96,FALSE)</f>
        <v>0</v>
      </c>
      <c r="DF30" s="337"/>
      <c r="DG30" s="74">
        <f>VLOOKUP($A30,'326'!$AG$1:$HM$2,97,FALSE)</f>
        <v>0</v>
      </c>
      <c r="DH30" s="69">
        <f>VLOOKUP($A30,'326'!$AG$1:$HM$2,98,FALSE)</f>
        <v>0</v>
      </c>
      <c r="DI30" s="69">
        <f>VLOOKUP($A30,'326'!$AG$1:$HM$2,99,FALSE)</f>
        <v>0</v>
      </c>
      <c r="DJ30" s="69">
        <f>VLOOKUP($A30,'326'!$AG$1:$HM$2,100,FALSE)</f>
        <v>0</v>
      </c>
      <c r="DK30" s="69">
        <f>VLOOKUP($A30,'326'!$AG$7:$HM$8,DK109,FALSE)</f>
        <v>0</v>
      </c>
      <c r="DL30" s="69">
        <f>VLOOKUP($A30,'326'!$AG$1:$HM$2,102,FALSE)</f>
        <v>0</v>
      </c>
      <c r="DM30" s="75">
        <f>VLOOKUP($A30,'326'!$AG$1:$HM$2,103,FALSE)</f>
        <v>0</v>
      </c>
      <c r="DN30" s="337"/>
      <c r="DO30" s="74">
        <f>VLOOKUP($A30,'326'!$AG$1:$HM$2,104,FALSE)</f>
        <v>0</v>
      </c>
      <c r="DP30" s="69">
        <f>VLOOKUP($A30,'326'!$AG$1:$HM$2,105,FALSE)</f>
        <v>0</v>
      </c>
      <c r="DQ30" s="69">
        <f>VLOOKUP($A30,'326'!$AG$1:$HM$2,106,FALSE)</f>
        <v>0</v>
      </c>
      <c r="DR30" s="69">
        <f>VLOOKUP($A30,'326'!$AG$1:$HM$2,107,FALSE)</f>
        <v>0</v>
      </c>
      <c r="DS30" s="69">
        <f>VLOOKUP($A30,'326'!$AG$7:$HM$8,DS109,FALSE)</f>
        <v>0</v>
      </c>
      <c r="DT30" s="69">
        <f>VLOOKUP($A30,'326'!$AG$1:$HM$2,109,FALSE)</f>
        <v>0</v>
      </c>
      <c r="DU30" s="75">
        <f>VLOOKUP($A30,'326'!$AG$1:$HM$2,110,FALSE)</f>
        <v>0</v>
      </c>
      <c r="DV30" s="337"/>
      <c r="DW30" s="74">
        <f>VLOOKUP($A30,'326'!$AG$1:$HM$2,111,FALSE)</f>
        <v>0</v>
      </c>
      <c r="DX30" s="69">
        <f>VLOOKUP($A30,'326'!$AG$1:$HM$2,112,FALSE)</f>
        <v>0</v>
      </c>
      <c r="DY30" s="69">
        <f>VLOOKUP($A30,'326'!$AG$1:$HM$2,113,FALSE)</f>
        <v>0</v>
      </c>
      <c r="DZ30" s="69">
        <f>VLOOKUP($A30,'326'!$AG$1:$HM$2,114,FALSE)</f>
        <v>0</v>
      </c>
      <c r="EA30" s="69">
        <f>VLOOKUP($A30,'326'!$AG$7:$HM$8,EA109,FALSE)</f>
        <v>0</v>
      </c>
      <c r="EB30" s="69">
        <f>VLOOKUP($A30,'326'!$AG$1:$HM$2,116,FALSE)</f>
        <v>0</v>
      </c>
      <c r="EC30" s="75">
        <f>VLOOKUP($A30,'326'!$AG$1:$HM$2,117,FALSE)</f>
        <v>0</v>
      </c>
      <c r="ED30" s="337"/>
      <c r="EE30" s="74">
        <f>VLOOKUP($A30,'326'!$AG$1:$HM$2,118,FALSE)</f>
        <v>0</v>
      </c>
      <c r="EF30" s="69">
        <f>VLOOKUP($A30,'326'!$AG$1:$HM$2,119,FALSE)</f>
        <v>0</v>
      </c>
      <c r="EG30" s="69">
        <f>VLOOKUP($A30,'326'!$AG$1:$HM$2,120,FALSE)</f>
        <v>0</v>
      </c>
      <c r="EH30" s="69">
        <f>VLOOKUP($A30,'326'!$AG$1:$HM$2,121,FALSE)</f>
        <v>0</v>
      </c>
      <c r="EI30" s="69">
        <f>VLOOKUP($A30,'326'!$AG$7:$HM$8,EI109,FALSE)</f>
        <v>0</v>
      </c>
      <c r="EJ30" s="69">
        <f>VLOOKUP($A30,'326'!$AG$1:$HM$2,123,FALSE)</f>
        <v>0</v>
      </c>
      <c r="EK30" s="75">
        <f>VLOOKUP($A30,'326'!$AG$1:$HM$2,124,FALSE)</f>
        <v>0</v>
      </c>
      <c r="EL30" s="337"/>
      <c r="EM30" s="74">
        <f>VLOOKUP($A30,'326'!$AG$1:$HM$2,125,FALSE)</f>
        <v>0</v>
      </c>
      <c r="EN30" s="69">
        <f>VLOOKUP($A30,'326'!$AG$1:$HM$2,126,FALSE)</f>
        <v>0</v>
      </c>
      <c r="EO30" s="69">
        <f>VLOOKUP($A30,'326'!$AG$1:$HM$2,127,FALSE)</f>
        <v>0</v>
      </c>
      <c r="EP30" s="69">
        <f>VLOOKUP($A30,'326'!$AG$1:$HM$2,128,FALSE)</f>
        <v>0</v>
      </c>
      <c r="EQ30" s="69">
        <f>VLOOKUP($A30,'326'!$AG$7:$HM$8,EQ109,FALSE)</f>
        <v>0</v>
      </c>
      <c r="ER30" s="69">
        <f>VLOOKUP($A30,'326'!$AG$1:$HM$2,130,FALSE)</f>
        <v>0</v>
      </c>
      <c r="ES30" s="75">
        <f>VLOOKUP($A30,'326'!$AG$1:$HM$2,131,FALSE)</f>
        <v>0</v>
      </c>
      <c r="ET30" s="337"/>
      <c r="EU30" s="74">
        <f>VLOOKUP($A30,'326'!$AG$1:$HM$2,132,FALSE)</f>
        <v>0</v>
      </c>
      <c r="EV30" s="69">
        <f>VLOOKUP($A30,'326'!$AG$1:$HM$2,133,FALSE)</f>
        <v>0</v>
      </c>
      <c r="EW30" s="69">
        <f>VLOOKUP($A30,'326'!$AG$1:$HM$2,134,FALSE)</f>
        <v>0</v>
      </c>
      <c r="EX30" s="69">
        <f>VLOOKUP($A30,'326'!$AG$1:$HM$2,135,FALSE)</f>
        <v>0</v>
      </c>
      <c r="EY30" s="69">
        <f>VLOOKUP($A30,'326'!$AG$7:$HM$8,EY109,FALSE)</f>
        <v>0</v>
      </c>
      <c r="EZ30" s="69">
        <f>VLOOKUP($A30,'326'!$AG$1:$HM$2,137,FALSE)</f>
        <v>0</v>
      </c>
      <c r="FA30" s="75">
        <f>VLOOKUP($A30,'326'!$AG$1:$HM$2,138,FALSE)</f>
        <v>0</v>
      </c>
      <c r="FB30" s="337"/>
      <c r="FC30" s="74">
        <f>VLOOKUP($A30,'326'!$AG$1:$HM$2,139,FALSE)</f>
        <v>0</v>
      </c>
      <c r="FD30" s="69">
        <f>VLOOKUP($A30,'326'!$AG$1:$HM$2,140,FALSE)</f>
        <v>0</v>
      </c>
      <c r="FE30" s="69">
        <f>VLOOKUP($A30,'326'!$AG$1:$HM$2,141,FALSE)</f>
        <v>0</v>
      </c>
      <c r="FF30" s="69">
        <f>VLOOKUP($A30,'326'!$AG$1:$HM$2,142,FALSE)</f>
        <v>0</v>
      </c>
      <c r="FG30" s="69">
        <f>VLOOKUP($A30,'326'!$AG$7:$HM$8,FG109,FALSE)</f>
        <v>0</v>
      </c>
      <c r="FH30" s="69">
        <f>VLOOKUP($A30,'326'!$AG$1:$HM$2,144,FALSE)</f>
        <v>0</v>
      </c>
      <c r="FI30" s="75">
        <f>VLOOKUP($A30,'326'!$AG$1:$HM$2,145,FALSE)</f>
        <v>0</v>
      </c>
      <c r="FJ30" s="337"/>
      <c r="FK30" s="74">
        <f>VLOOKUP($A30,'326'!$AG$1:$HM$2,146,FALSE)</f>
        <v>0</v>
      </c>
      <c r="FL30" s="69">
        <f>VLOOKUP($A30,'326'!$AG$1:$HM$2,147,FALSE)</f>
        <v>0</v>
      </c>
      <c r="FM30" s="69">
        <f>VLOOKUP($A30,'326'!$AG$1:$HM$2,148,FALSE)</f>
        <v>0</v>
      </c>
      <c r="FN30" s="69">
        <f>VLOOKUP($A30,'326'!$AG$1:$HM$2,149,FALSE)</f>
        <v>0</v>
      </c>
      <c r="FO30" s="69">
        <f>VLOOKUP($A30,'326'!$AG$7:$HM$8,FO109,FALSE)</f>
        <v>0</v>
      </c>
      <c r="FP30" s="69">
        <f>VLOOKUP($A30,'326'!$AG$1:$HM$2,151,FALSE)</f>
        <v>0</v>
      </c>
      <c r="FQ30" s="75">
        <f>VLOOKUP($A30,'326'!$AG$1:$HM$2,152,FALSE)</f>
        <v>0</v>
      </c>
      <c r="FR30" s="337"/>
      <c r="FS30" s="74">
        <f>VLOOKUP($A30,'326'!$AG$1:$HM$2,153,FALSE)</f>
        <v>0</v>
      </c>
      <c r="FT30" s="69">
        <f>VLOOKUP($A30,'326'!$AG$1:$HM$2,154,FALSE)</f>
        <v>0</v>
      </c>
      <c r="FU30" s="69">
        <f>VLOOKUP($A30,'326'!$AG$1:$HM$2,155,FALSE)</f>
        <v>0</v>
      </c>
      <c r="FV30" s="69">
        <f>VLOOKUP($A30,'326'!$AG$1:$HM$2,156,FALSE)</f>
        <v>0</v>
      </c>
      <c r="FW30" s="69">
        <f>VLOOKUP($A30,'326'!$AG$7:$HM$8,FW109,FALSE)</f>
        <v>0</v>
      </c>
      <c r="FX30" s="69">
        <f>VLOOKUP($A30,'326'!$AG$1:$HM$2,158,FALSE)</f>
        <v>0</v>
      </c>
      <c r="FY30" s="75">
        <f>VLOOKUP($A30,'326'!$AG$1:$HM$2,159,FALSE)</f>
        <v>0</v>
      </c>
      <c r="FZ30" s="337"/>
      <c r="GA30" s="74">
        <f>VLOOKUP($A30,'326'!$AG$1:$HM$2,160,FALSE)</f>
        <v>0</v>
      </c>
      <c r="GB30" s="69">
        <f>VLOOKUP($A30,'326'!$AG$1:$HM$2,161,FALSE)</f>
        <v>0</v>
      </c>
      <c r="GC30" s="69">
        <f>VLOOKUP($A30,'326'!$AG$1:$HM$2,162,FALSE)</f>
        <v>0</v>
      </c>
      <c r="GD30" s="69">
        <f>VLOOKUP($A30,'326'!$AG$1:$HM$2,163,FALSE)</f>
        <v>0</v>
      </c>
      <c r="GE30" s="69">
        <f>VLOOKUP($A30,'326'!$AG$7:$HM$8,GE109,FALSE)</f>
        <v>0</v>
      </c>
      <c r="GF30" s="69">
        <f>VLOOKUP($A30,'326'!$AG$1:$HM$2,165,FALSE)</f>
        <v>0</v>
      </c>
      <c r="GG30" s="75">
        <f>VLOOKUP($A30,'326'!$AG$1:$HM$2,166,FALSE)</f>
        <v>0</v>
      </c>
      <c r="GH30" s="337"/>
      <c r="GI30" s="74">
        <f>VLOOKUP($A30,'326'!$AG$1:$HM$2,167,FALSE)</f>
        <v>0</v>
      </c>
      <c r="GJ30" s="69">
        <f>VLOOKUP($A30,'326'!$AG$1:$HM$2,168,FALSE)</f>
        <v>0</v>
      </c>
      <c r="GK30" s="69">
        <f>VLOOKUP($A30,'326'!$AG$1:$HM$2,169,FALSE)</f>
        <v>0</v>
      </c>
      <c r="GL30" s="69">
        <f>VLOOKUP($A30,'326'!$AG$1:$HM$2,170,FALSE)</f>
        <v>0</v>
      </c>
      <c r="GM30" s="69">
        <f>VLOOKUP($A30,'326'!$AG$7:$HM$8,GM109,FALSE)</f>
        <v>0</v>
      </c>
      <c r="GN30" s="69">
        <f>VLOOKUP($A30,'326'!$AG$1:$HM$2,172,FALSE)</f>
        <v>0</v>
      </c>
      <c r="GO30" s="75">
        <f>VLOOKUP($A30,'326'!$AG$1:$HM$2,173,FALSE)</f>
        <v>0</v>
      </c>
      <c r="GP30" s="337"/>
      <c r="GQ30" s="74">
        <f>VLOOKUP($A30,'326'!$AG$1:$HM$2,174,FALSE)</f>
        <v>0</v>
      </c>
      <c r="GR30" s="69">
        <f>VLOOKUP($A30,'326'!$AG$1:$HM$2,175,FALSE)</f>
        <v>0</v>
      </c>
      <c r="GS30" s="69">
        <f>VLOOKUP($A30,'326'!$AG$1:$HM$2,176,FALSE)</f>
        <v>0</v>
      </c>
      <c r="GT30" s="69">
        <f>VLOOKUP($A30,'326'!$AG$1:$HM$2,177,FALSE)</f>
        <v>0</v>
      </c>
      <c r="GU30" s="69">
        <f>VLOOKUP($A30,'326'!$AG$7:$HM$8,GU109,FALSE)</f>
        <v>0</v>
      </c>
      <c r="GV30" s="69">
        <f>VLOOKUP($A30,'326'!$AG$1:$HM$2,179,FALSE)</f>
        <v>0</v>
      </c>
      <c r="GW30" s="75">
        <f>VLOOKUP($A30,'326'!$AG$1:$HM$2,180,FALSE)</f>
        <v>0</v>
      </c>
      <c r="GX30" s="337"/>
      <c r="GY30" s="74">
        <f>VLOOKUP($A30,'326'!$AG$1:$HM$2,181,FALSE)</f>
        <v>0</v>
      </c>
      <c r="GZ30" s="69">
        <f>VLOOKUP($A30,'326'!$AG$1:$HM$2,182,FALSE)</f>
        <v>0</v>
      </c>
      <c r="HA30" s="69">
        <f>VLOOKUP($A30,'326'!$AG$1:$HM$2,183,FALSE)</f>
        <v>0</v>
      </c>
      <c r="HB30" s="69">
        <f>VLOOKUP($A30,'326'!$AG$1:$HM$2,184,FALSE)</f>
        <v>0</v>
      </c>
      <c r="HC30" s="69">
        <f>VLOOKUP($A30,'326'!$AG$7:$HM$8,HC109,FALSE)</f>
        <v>0</v>
      </c>
      <c r="HD30" s="69">
        <f>VLOOKUP($A30,'326'!$AG$1:$HM$2,186,FALSE)</f>
        <v>0</v>
      </c>
      <c r="HE30" s="124">
        <f>VLOOKUP($A30,'326'!$AG$1:$HM$2,187,FALSE)</f>
        <v>0</v>
      </c>
      <c r="HF30" s="24"/>
    </row>
    <row r="31" spans="1:215" x14ac:dyDescent="0.25">
      <c r="A31" s="290">
        <f t="shared" si="0"/>
        <v>227</v>
      </c>
      <c r="B31" s="291">
        <f>VLOOKUP($A31,'327'!$AH$1:$HN$2,2,FALSE)</f>
        <v>0</v>
      </c>
      <c r="C31" s="290">
        <f>VLOOKUP($A31,'327'!$AH$1:$HN$2,3,FALSE)</f>
        <v>0</v>
      </c>
      <c r="D31" s="290">
        <f>VLOOKUP($A31,'327'!$AH$1:$HN$2,4,FALSE)</f>
        <v>0</v>
      </c>
      <c r="E31" s="292">
        <f>VLOOKUP($A31,'327'!$AH$1:$HN$2,5,FALSE)</f>
        <v>0</v>
      </c>
      <c r="F31" s="337"/>
      <c r="G31" s="73">
        <f>VLOOKUP($A31,'327'!$AH$1:$HN$2,6,FALSE)</f>
        <v>0</v>
      </c>
      <c r="H31" s="24">
        <f>VLOOKUP($A31,'327'!$AH$1:$HN$2,7,FALSE)</f>
        <v>0</v>
      </c>
      <c r="I31" s="24">
        <f>VLOOKUP($A31,'327'!$AH$1:$HN$2,8,FALSE)</f>
        <v>0</v>
      </c>
      <c r="J31" s="24">
        <f>VLOOKUP($A31,'327'!$AH$1:$HN$2,9,FALSE)</f>
        <v>0</v>
      </c>
      <c r="K31" s="69">
        <f>VLOOKUP($A31,'327'!$AH$7:$HN$8,K109,FALSE)</f>
        <v>0</v>
      </c>
      <c r="L31" s="24">
        <f>VLOOKUP($A31,'327'!$AH$1:$HN$2,11,FALSE)</f>
        <v>0</v>
      </c>
      <c r="M31" s="137">
        <f>VLOOKUP($A31,'327'!$AH$1:$HN$2,12,FALSE)</f>
        <v>0</v>
      </c>
      <c r="N31" s="337"/>
      <c r="O31" s="74">
        <f>VLOOKUP($A31,'327'!$AH$1:$HN$2,13,FALSE)</f>
        <v>0</v>
      </c>
      <c r="P31" s="69">
        <f>VLOOKUP($A31,'327'!$AH$1:$HN$2,14,FALSE)</f>
        <v>0</v>
      </c>
      <c r="Q31" s="69">
        <f>VLOOKUP($A31,'327'!$AH$1:$HN$2,15,FALSE)</f>
        <v>0</v>
      </c>
      <c r="R31" s="69">
        <f>VLOOKUP($A31,'327'!$AH$1:$HN$2,16,FALSE)</f>
        <v>0</v>
      </c>
      <c r="S31" s="69">
        <f>VLOOKUP($A31,'327'!$AH$7:$HN$8,S109,FALSE)</f>
        <v>0</v>
      </c>
      <c r="T31" s="69">
        <f>VLOOKUP($A31,'327'!$AH$1:$HN$2,18,FALSE)</f>
        <v>0</v>
      </c>
      <c r="U31" s="75">
        <f>VLOOKUP($A31,'327'!$AH$1:$HN$2,19,FALSE)</f>
        <v>0</v>
      </c>
      <c r="V31" s="337"/>
      <c r="W31" s="74">
        <f>VLOOKUP($A31,'327'!$AH$1:$HN$2,20,FALSE)</f>
        <v>0</v>
      </c>
      <c r="X31" s="69">
        <f>VLOOKUP($A31,'327'!$AH$1:$HN$2,21,FALSE)</f>
        <v>0</v>
      </c>
      <c r="Y31" s="69">
        <f>VLOOKUP($A31,'327'!$AH$1:$HN$2,22,FALSE)</f>
        <v>0</v>
      </c>
      <c r="Z31" s="69">
        <f>VLOOKUP($A31,'327'!$AH$1:$HN$2,23,FALSE)</f>
        <v>0</v>
      </c>
      <c r="AA31" s="69">
        <f>VLOOKUP($A31,'327'!$AH$7:$HN$8,AA109,FALSE)</f>
        <v>0</v>
      </c>
      <c r="AB31" s="69">
        <f>VLOOKUP($A31,'327'!$AH$1:$HN$2,25,FALSE)</f>
        <v>0</v>
      </c>
      <c r="AC31" s="75">
        <f>VLOOKUP($A31,'327'!$AH$1:$HN$2,26,FALSE)</f>
        <v>0</v>
      </c>
      <c r="AD31" s="337"/>
      <c r="AE31" s="74">
        <f>VLOOKUP($A31,'327'!$AH$1:$HN$2,27,FALSE)</f>
        <v>0</v>
      </c>
      <c r="AF31" s="69">
        <f>VLOOKUP($A31,'327'!$AH$1:$HN$2,28,FALSE)</f>
        <v>0</v>
      </c>
      <c r="AG31" s="69">
        <f>VLOOKUP($A31,'327'!$AH$1:$HN$2,29,FALSE)</f>
        <v>0</v>
      </c>
      <c r="AH31" s="69">
        <f>VLOOKUP($A31,'327'!$AH$1:$HN$2,30,FALSE)</f>
        <v>0</v>
      </c>
      <c r="AI31" s="69">
        <f>VLOOKUP($A31,'327'!$AH$7:$HN$8,AI109,FALSE)</f>
        <v>0</v>
      </c>
      <c r="AJ31" s="69">
        <f>VLOOKUP($A31,'327'!$AH$1:$HN$2,32,FALSE)</f>
        <v>0</v>
      </c>
      <c r="AK31" s="75">
        <f>VLOOKUP($A31,'327'!$AH$1:$HN$2,33,FALSE)</f>
        <v>0</v>
      </c>
      <c r="AL31" s="337"/>
      <c r="AM31" s="74">
        <f>VLOOKUP($A31,'327'!$AH$1:$HN$2,34,FALSE)</f>
        <v>0</v>
      </c>
      <c r="AN31" s="69">
        <f>VLOOKUP($A31,'327'!$AH$1:$HN$2,35,FALSE)</f>
        <v>0</v>
      </c>
      <c r="AO31" s="69">
        <f>VLOOKUP($A31,'327'!$AH$1:$HN$2,36,FALSE)</f>
        <v>0</v>
      </c>
      <c r="AP31" s="69">
        <f>VLOOKUP($A31,'327'!$AH$1:$HN$2,37,FALSE)</f>
        <v>0</v>
      </c>
      <c r="AQ31" s="69">
        <f>VLOOKUP($A31,'327'!$AH$7:$HN$8,AQ109,FALSE)</f>
        <v>0</v>
      </c>
      <c r="AR31" s="69">
        <f>VLOOKUP($A31,'327'!$AH$1:$HN$2,39,FALSE)</f>
        <v>0</v>
      </c>
      <c r="AS31" s="75">
        <f>VLOOKUP($A31,'327'!$AH$1:$HN$2,40,FALSE)</f>
        <v>0</v>
      </c>
      <c r="AT31" s="337"/>
      <c r="AU31" s="74">
        <f>VLOOKUP($A31,'327'!$AH$1:$HN$2,41,FALSE)</f>
        <v>0</v>
      </c>
      <c r="AV31" s="69">
        <f>VLOOKUP($A31,'327'!$AH$1:$HN$2,42,FALSE)</f>
        <v>0</v>
      </c>
      <c r="AW31" s="69">
        <f>VLOOKUP($A31,'327'!$AH$1:$HN$2,43,FALSE)</f>
        <v>0</v>
      </c>
      <c r="AX31" s="69">
        <f>VLOOKUP($A31,'327'!$AH$1:$HN$2,44,FALSE)</f>
        <v>0</v>
      </c>
      <c r="AY31" s="69">
        <f>VLOOKUP($A31,'327'!$AH$7:$HN$8,AY109,FALSE)</f>
        <v>0</v>
      </c>
      <c r="AZ31" s="69">
        <f>VLOOKUP($A31,'327'!$AH$1:$HN$2,46,FALSE)</f>
        <v>0</v>
      </c>
      <c r="BA31" s="75">
        <f>VLOOKUP($A31,'327'!$AH$1:$HN$2,47,FALSE)</f>
        <v>0</v>
      </c>
      <c r="BB31" s="337"/>
      <c r="BC31" s="74">
        <f>VLOOKUP($A31,'327'!$AH$1:$HN$2,48,FALSE)</f>
        <v>0</v>
      </c>
      <c r="BD31" s="69">
        <f>VLOOKUP($A31,'327'!$AH$1:$HN$2,49,FALSE)</f>
        <v>0</v>
      </c>
      <c r="BE31" s="69">
        <f>VLOOKUP($A31,'327'!$AH$1:$HN$2,50,FALSE)</f>
        <v>0</v>
      </c>
      <c r="BF31" s="69">
        <f>VLOOKUP($A31,'327'!$AH$1:$HN$2,51,FALSE)</f>
        <v>0</v>
      </c>
      <c r="BG31" s="69">
        <f>VLOOKUP($A31,'327'!$AH$7:$HN$8,BG109,FALSE)</f>
        <v>0</v>
      </c>
      <c r="BH31" s="69">
        <f>VLOOKUP($A31,'327'!$AH$1:$HN$2,53,FALSE)</f>
        <v>0</v>
      </c>
      <c r="BI31" s="75">
        <f>VLOOKUP($A31,'327'!$AH$1:$HN$2,54,FALSE)</f>
        <v>0</v>
      </c>
      <c r="BJ31" s="337"/>
      <c r="BK31" s="74">
        <f>VLOOKUP($A31,'327'!$AH$1:$HN$2,55,FALSE)</f>
        <v>0</v>
      </c>
      <c r="BL31" s="69">
        <f>VLOOKUP($A31,'327'!$AH$1:$HN$2,56,FALSE)</f>
        <v>0</v>
      </c>
      <c r="BM31" s="69">
        <f>VLOOKUP($A31,'327'!$AH$1:$HN$2,57,FALSE)</f>
        <v>0</v>
      </c>
      <c r="BN31" s="69">
        <f>VLOOKUP($A31,'327'!$AH$1:$HN$2,58,FALSE)</f>
        <v>0</v>
      </c>
      <c r="BO31" s="69">
        <f>VLOOKUP($A31,'327'!$AH$7:$HN$8,BO109,FALSE)</f>
        <v>0</v>
      </c>
      <c r="BP31" s="69">
        <f>VLOOKUP($A31,'327'!$AH$1:$HN$2,60,FALSE)</f>
        <v>0</v>
      </c>
      <c r="BQ31" s="75">
        <f>VLOOKUP($A31,'327'!$AH$1:$HN$2,61,FALSE)</f>
        <v>0</v>
      </c>
      <c r="BR31" s="337"/>
      <c r="BS31" s="74">
        <f>VLOOKUP($A31,'327'!$AH$1:$HN$2,62,FALSE)</f>
        <v>0</v>
      </c>
      <c r="BT31" s="69">
        <f>VLOOKUP($A31,'327'!$AH$1:$HN$2,63,FALSE)</f>
        <v>0</v>
      </c>
      <c r="BU31" s="69">
        <f>VLOOKUP($A31,'327'!$AH$1:$HN$2,64,FALSE)</f>
        <v>0</v>
      </c>
      <c r="BV31" s="69">
        <f>VLOOKUP($A31,'327'!$AH$1:$HN$2,65,FALSE)</f>
        <v>0</v>
      </c>
      <c r="BW31" s="69">
        <f>VLOOKUP($A31,'327'!$AH$7:$HN$8,BW109,FALSE)</f>
        <v>0</v>
      </c>
      <c r="BX31" s="69">
        <f>VLOOKUP($A31,'327'!$AH$1:$HN$2,67,FALSE)</f>
        <v>0</v>
      </c>
      <c r="BY31" s="75">
        <f>VLOOKUP($A31,'327'!$AH$1:$HN$2,68,FALSE)</f>
        <v>0</v>
      </c>
      <c r="BZ31" s="337"/>
      <c r="CA31" s="74">
        <f>VLOOKUP($A31,'327'!$AH$1:$HN$2,69,FALSE)</f>
        <v>0</v>
      </c>
      <c r="CB31" s="69">
        <f>VLOOKUP($A31,'327'!$AH$1:$HN$2,70,FALSE)</f>
        <v>0</v>
      </c>
      <c r="CC31" s="69">
        <f>VLOOKUP($A31,'327'!$AH$1:$HN$2,71,FALSE)</f>
        <v>0</v>
      </c>
      <c r="CD31" s="69">
        <f>VLOOKUP($A31,'327'!$AH$1:$HN$2,72,FALSE)</f>
        <v>0</v>
      </c>
      <c r="CE31" s="69">
        <f>VLOOKUP($A31,'327'!$AH$7:$HN$8,CE109,FALSE)</f>
        <v>0</v>
      </c>
      <c r="CF31" s="69">
        <f>VLOOKUP($A31,'327'!$AH$1:$HN$2,74,FALSE)</f>
        <v>0</v>
      </c>
      <c r="CG31" s="75">
        <f>VLOOKUP($A31,'327'!$AH$1:$HN$2,75,FALSE)</f>
        <v>0</v>
      </c>
      <c r="CH31" s="337"/>
      <c r="CI31" s="74">
        <f>VLOOKUP($A31,'327'!$AH$1:$HN$2,76,FALSE)</f>
        <v>0</v>
      </c>
      <c r="CJ31" s="69">
        <f>VLOOKUP($A31,'327'!$AH$1:$HN$2,77,FALSE)</f>
        <v>0</v>
      </c>
      <c r="CK31" s="69">
        <f>VLOOKUP($A31,'327'!$AH$1:$HN$2,78,FALSE)</f>
        <v>0</v>
      </c>
      <c r="CL31" s="69">
        <f>VLOOKUP($A31,'327'!$AH$1:$HN$2,79,FALSE)</f>
        <v>0</v>
      </c>
      <c r="CM31" s="69">
        <f>VLOOKUP($A31,'327'!$AH$7:$HN$8,CM109,FALSE)</f>
        <v>0</v>
      </c>
      <c r="CN31" s="69">
        <f>VLOOKUP($A31,'327'!$AH$1:$HN$2,81,FALSE)</f>
        <v>0</v>
      </c>
      <c r="CO31" s="75">
        <f>VLOOKUP($A31,'327'!$AH$1:$HN$2,82,FALSE)</f>
        <v>0</v>
      </c>
      <c r="CP31" s="337"/>
      <c r="CQ31" s="74">
        <f>VLOOKUP($A31,'327'!$AH$1:$HN$2,83,FALSE)</f>
        <v>0</v>
      </c>
      <c r="CR31" s="69">
        <f>VLOOKUP($A31,'327'!$AH$1:$HN$2,84,FALSE)</f>
        <v>0</v>
      </c>
      <c r="CS31" s="69">
        <f>VLOOKUP($A31,'327'!$AH$1:$HN$2,85,FALSE)</f>
        <v>0</v>
      </c>
      <c r="CT31" s="69">
        <f>VLOOKUP($A31,'327'!$AH$1:$HN$2,86,FALSE)</f>
        <v>0</v>
      </c>
      <c r="CU31" s="69">
        <f>VLOOKUP($A31,'327'!$AH$7:$HN$8,CU109,FALSE)</f>
        <v>0</v>
      </c>
      <c r="CV31" s="69">
        <f>VLOOKUP($A31,'327'!$AH$1:$HN$2,88,FALSE)</f>
        <v>0</v>
      </c>
      <c r="CW31" s="75">
        <f>VLOOKUP($A31,'327'!$AH$1:$HN$2,89,FALSE)</f>
        <v>0</v>
      </c>
      <c r="CX31" s="337"/>
      <c r="CY31" s="74">
        <f>VLOOKUP($A31,'327'!$AH$1:$HN$2,90,FALSE)</f>
        <v>0</v>
      </c>
      <c r="CZ31" s="69">
        <f>VLOOKUP($A31,'327'!$AH$1:$HN$2,91,FALSE)</f>
        <v>0</v>
      </c>
      <c r="DA31" s="69">
        <f>VLOOKUP($A31,'327'!$AH$1:$HN$2,92,FALSE)</f>
        <v>0</v>
      </c>
      <c r="DB31" s="69">
        <f>VLOOKUP($A31,'327'!$AH$1:$HN$2,93,FALSE)</f>
        <v>0</v>
      </c>
      <c r="DC31" s="69">
        <f>VLOOKUP($A31,'327'!$AH$7:$HN$8,DC109,FALSE)</f>
        <v>0</v>
      </c>
      <c r="DD31" s="69">
        <f>VLOOKUP($A31,'327'!$AH$1:$HN$2,95,FALSE)</f>
        <v>0</v>
      </c>
      <c r="DE31" s="75">
        <f>VLOOKUP($A31,'327'!$AH$1:$HN$2,96,FALSE)</f>
        <v>0</v>
      </c>
      <c r="DF31" s="337"/>
      <c r="DG31" s="74">
        <f>VLOOKUP($A31,'327'!$AH$1:$HN$2,97,FALSE)</f>
        <v>0</v>
      </c>
      <c r="DH31" s="69">
        <f>VLOOKUP($A31,'327'!$AH$1:$HN$2,98,FALSE)</f>
        <v>0</v>
      </c>
      <c r="DI31" s="69">
        <f>VLOOKUP($A31,'327'!$AH$1:$HN$2,99,FALSE)</f>
        <v>0</v>
      </c>
      <c r="DJ31" s="69">
        <f>VLOOKUP($A31,'327'!$AH$1:$HN$2,100,FALSE)</f>
        <v>0</v>
      </c>
      <c r="DK31" s="69">
        <f>VLOOKUP($A31,'327'!$AH$7:$HN$8,DK109,FALSE)</f>
        <v>0</v>
      </c>
      <c r="DL31" s="69">
        <f>VLOOKUP($A31,'327'!$AH$1:$HN$2,102,FALSE)</f>
        <v>0</v>
      </c>
      <c r="DM31" s="75">
        <f>VLOOKUP($A31,'327'!$AH$1:$HN$2,103,FALSE)</f>
        <v>0</v>
      </c>
      <c r="DN31" s="337"/>
      <c r="DO31" s="74">
        <f>VLOOKUP($A31,'327'!$AH$1:$HN$2,104,FALSE)</f>
        <v>0</v>
      </c>
      <c r="DP31" s="69">
        <f>VLOOKUP($A31,'327'!$AH$1:$HN$2,105,FALSE)</f>
        <v>0</v>
      </c>
      <c r="DQ31" s="69">
        <f>VLOOKUP($A31,'327'!$AH$1:$HN$2,106,FALSE)</f>
        <v>0</v>
      </c>
      <c r="DR31" s="69">
        <f>VLOOKUP($A31,'327'!$AH$1:$HN$2,107,FALSE)</f>
        <v>0</v>
      </c>
      <c r="DS31" s="69">
        <f>VLOOKUP($A31,'327'!$AH$7:$HN$8,DS109,FALSE)</f>
        <v>0</v>
      </c>
      <c r="DT31" s="69">
        <f>VLOOKUP($A31,'327'!$AH$1:$HN$2,109,FALSE)</f>
        <v>0</v>
      </c>
      <c r="DU31" s="75">
        <f>VLOOKUP($A31,'327'!$AH$1:$HN$2,110,FALSE)</f>
        <v>0</v>
      </c>
      <c r="DV31" s="337"/>
      <c r="DW31" s="74">
        <f>VLOOKUP($A31,'327'!$AH$1:$HN$2,111,FALSE)</f>
        <v>0</v>
      </c>
      <c r="DX31" s="69">
        <f>VLOOKUP($A31,'327'!$AH$1:$HN$2,112,FALSE)</f>
        <v>0</v>
      </c>
      <c r="DY31" s="69">
        <f>VLOOKUP($A31,'327'!$AH$1:$HN$2,113,FALSE)</f>
        <v>0</v>
      </c>
      <c r="DZ31" s="69">
        <f>VLOOKUP($A31,'327'!$AH$1:$HN$2,114,FALSE)</f>
        <v>0</v>
      </c>
      <c r="EA31" s="69">
        <f>VLOOKUP($A31,'327'!$AH$7:$HN$8,EA109,FALSE)</f>
        <v>0</v>
      </c>
      <c r="EB31" s="69">
        <f>VLOOKUP($A31,'327'!$AH$1:$HN$2,116,FALSE)</f>
        <v>0</v>
      </c>
      <c r="EC31" s="75">
        <f>VLOOKUP($A31,'327'!$AH$1:$HN$2,117,FALSE)</f>
        <v>0</v>
      </c>
      <c r="ED31" s="337"/>
      <c r="EE31" s="74">
        <f>VLOOKUP($A31,'327'!$AH$1:$HN$2,118,FALSE)</f>
        <v>0</v>
      </c>
      <c r="EF31" s="69">
        <f>VLOOKUP($A31,'327'!$AH$1:$HN$2,119,FALSE)</f>
        <v>0</v>
      </c>
      <c r="EG31" s="69">
        <f>VLOOKUP($A31,'327'!$AH$1:$HN$2,120,FALSE)</f>
        <v>0</v>
      </c>
      <c r="EH31" s="69">
        <f>VLOOKUP($A31,'327'!$AH$1:$HN$2,121,FALSE)</f>
        <v>0</v>
      </c>
      <c r="EI31" s="69">
        <f>VLOOKUP($A31,'327'!$AH$7:$HN$8,EI109,FALSE)</f>
        <v>0</v>
      </c>
      <c r="EJ31" s="69">
        <f>VLOOKUP($A31,'327'!$AH$1:$HN$2,123,FALSE)</f>
        <v>0</v>
      </c>
      <c r="EK31" s="75">
        <f>VLOOKUP($A31,'327'!$AH$1:$HN$2,124,FALSE)</f>
        <v>0</v>
      </c>
      <c r="EL31" s="337"/>
      <c r="EM31" s="74">
        <f>VLOOKUP($A31,'327'!$AH$1:$HN$2,125,FALSE)</f>
        <v>0</v>
      </c>
      <c r="EN31" s="69">
        <f>VLOOKUP($A31,'327'!$AH$1:$HN$2,126,FALSE)</f>
        <v>0</v>
      </c>
      <c r="EO31" s="69">
        <f>VLOOKUP($A31,'327'!$AH$1:$HN$2,127,FALSE)</f>
        <v>0</v>
      </c>
      <c r="EP31" s="69">
        <f>VLOOKUP($A31,'327'!$AH$1:$HN$2,128,FALSE)</f>
        <v>0</v>
      </c>
      <c r="EQ31" s="69">
        <f>VLOOKUP($A31,'327'!$AH$7:$HN$8,EQ109,FALSE)</f>
        <v>0</v>
      </c>
      <c r="ER31" s="69">
        <f>VLOOKUP($A31,'327'!$AH$1:$HN$2,130,FALSE)</f>
        <v>0</v>
      </c>
      <c r="ES31" s="75">
        <f>VLOOKUP($A31,'327'!$AH$1:$HN$2,131,FALSE)</f>
        <v>0</v>
      </c>
      <c r="ET31" s="337"/>
      <c r="EU31" s="74">
        <f>VLOOKUP($A31,'327'!$AH$1:$HN$2,132,FALSE)</f>
        <v>0</v>
      </c>
      <c r="EV31" s="69">
        <f>VLOOKUP($A31,'327'!$AH$1:$HN$2,133,FALSE)</f>
        <v>0</v>
      </c>
      <c r="EW31" s="69">
        <f>VLOOKUP($A31,'327'!$AH$1:$HN$2,134,FALSE)</f>
        <v>0</v>
      </c>
      <c r="EX31" s="69">
        <f>VLOOKUP($A31,'327'!$AH$1:$HN$2,135,FALSE)</f>
        <v>0</v>
      </c>
      <c r="EY31" s="69">
        <f>VLOOKUP($A31,'327'!$AH$7:$HN$8,EY109,FALSE)</f>
        <v>0</v>
      </c>
      <c r="EZ31" s="69">
        <f>VLOOKUP($A31,'327'!$AH$1:$HN$2,137,FALSE)</f>
        <v>0</v>
      </c>
      <c r="FA31" s="75">
        <f>VLOOKUP($A31,'327'!$AH$1:$HN$2,138,FALSE)</f>
        <v>0</v>
      </c>
      <c r="FB31" s="337"/>
      <c r="FC31" s="74">
        <f>VLOOKUP($A31,'327'!$AH$1:$HN$2,139,FALSE)</f>
        <v>0</v>
      </c>
      <c r="FD31" s="69">
        <f>VLOOKUP($A31,'327'!$AH$1:$HN$2,140,FALSE)</f>
        <v>0</v>
      </c>
      <c r="FE31" s="69">
        <f>VLOOKUP($A31,'327'!$AH$1:$HN$2,141,FALSE)</f>
        <v>0</v>
      </c>
      <c r="FF31" s="69">
        <f>VLOOKUP($A31,'327'!$AH$1:$HN$2,142,FALSE)</f>
        <v>0</v>
      </c>
      <c r="FG31" s="69">
        <f>VLOOKUP($A31,'327'!$AH$7:$HN$8,FG109,FALSE)</f>
        <v>0</v>
      </c>
      <c r="FH31" s="69">
        <f>VLOOKUP($A31,'327'!$AH$1:$HN$2,144,FALSE)</f>
        <v>0</v>
      </c>
      <c r="FI31" s="75">
        <f>VLOOKUP($A31,'327'!$AH$1:$HN$2,145,FALSE)</f>
        <v>0</v>
      </c>
      <c r="FJ31" s="337"/>
      <c r="FK31" s="74">
        <f>VLOOKUP($A31,'327'!$AH$1:$HN$2,146,FALSE)</f>
        <v>0</v>
      </c>
      <c r="FL31" s="69">
        <f>VLOOKUP($A31,'327'!$AH$1:$HN$2,147,FALSE)</f>
        <v>0</v>
      </c>
      <c r="FM31" s="69">
        <f>VLOOKUP($A31,'327'!$AH$1:$HN$2,148,FALSE)</f>
        <v>0</v>
      </c>
      <c r="FN31" s="69">
        <f>VLOOKUP($A31,'327'!$AH$1:$HN$2,149,FALSE)</f>
        <v>0</v>
      </c>
      <c r="FO31" s="69">
        <f>VLOOKUP($A31,'327'!$AH$7:$HN$8,FO109,FALSE)</f>
        <v>0</v>
      </c>
      <c r="FP31" s="69">
        <f>VLOOKUP($A31,'327'!$AH$1:$HN$2,151,FALSE)</f>
        <v>0</v>
      </c>
      <c r="FQ31" s="75">
        <f>VLOOKUP($A31,'327'!$AH$1:$HN$2,152,FALSE)</f>
        <v>0</v>
      </c>
      <c r="FR31" s="337"/>
      <c r="FS31" s="74">
        <f>VLOOKUP($A31,'327'!$AH$1:$HN$2,153,FALSE)</f>
        <v>0</v>
      </c>
      <c r="FT31" s="69">
        <f>VLOOKUP($A31,'327'!$AH$1:$HN$2,154,FALSE)</f>
        <v>0</v>
      </c>
      <c r="FU31" s="69">
        <f>VLOOKUP($A31,'327'!$AH$1:$HN$2,155,FALSE)</f>
        <v>0</v>
      </c>
      <c r="FV31" s="69">
        <f>VLOOKUP($A31,'327'!$AH$1:$HN$2,156,FALSE)</f>
        <v>0</v>
      </c>
      <c r="FW31" s="69">
        <f>VLOOKUP($A31,'327'!$AH$7:$HN$8,FW109,FALSE)</f>
        <v>0</v>
      </c>
      <c r="FX31" s="69">
        <f>VLOOKUP($A31,'327'!$AH$1:$HN$2,158,FALSE)</f>
        <v>0</v>
      </c>
      <c r="FY31" s="75">
        <f>VLOOKUP($A31,'327'!$AH$1:$HN$2,159,FALSE)</f>
        <v>0</v>
      </c>
      <c r="FZ31" s="337"/>
      <c r="GA31" s="74">
        <f>VLOOKUP($A31,'327'!$AH$1:$HN$2,160,FALSE)</f>
        <v>0</v>
      </c>
      <c r="GB31" s="69">
        <f>VLOOKUP($A31,'327'!$AH$1:$HN$2,161,FALSE)</f>
        <v>0</v>
      </c>
      <c r="GC31" s="69">
        <f>VLOOKUP($A31,'327'!$AH$1:$HN$2,162,FALSE)</f>
        <v>0</v>
      </c>
      <c r="GD31" s="69">
        <f>VLOOKUP($A31,'327'!$AH$1:$HN$2,163,FALSE)</f>
        <v>0</v>
      </c>
      <c r="GE31" s="69">
        <f>VLOOKUP($A31,'327'!$AH$7:$HN$8,GE109,FALSE)</f>
        <v>0</v>
      </c>
      <c r="GF31" s="69">
        <f>VLOOKUP($A31,'327'!$AH$1:$HN$2,165,FALSE)</f>
        <v>0</v>
      </c>
      <c r="GG31" s="75">
        <f>VLOOKUP($A31,'327'!$AH$1:$HN$2,166,FALSE)</f>
        <v>0</v>
      </c>
      <c r="GH31" s="337"/>
      <c r="GI31" s="74">
        <f>VLOOKUP($A31,'327'!$AH$1:$HN$2,167,FALSE)</f>
        <v>0</v>
      </c>
      <c r="GJ31" s="69">
        <f>VLOOKUP($A31,'327'!$AH$1:$HN$2,168,FALSE)</f>
        <v>0</v>
      </c>
      <c r="GK31" s="69">
        <f>VLOOKUP($A31,'327'!$AH$1:$HN$2,169,FALSE)</f>
        <v>0</v>
      </c>
      <c r="GL31" s="69">
        <f>VLOOKUP($A31,'327'!$AH$1:$HN$2,170,FALSE)</f>
        <v>0</v>
      </c>
      <c r="GM31" s="69">
        <f>VLOOKUP($A31,'327'!$AH$7:$HN$8,GM109,FALSE)</f>
        <v>0</v>
      </c>
      <c r="GN31" s="69">
        <f>VLOOKUP($A31,'327'!$AH$1:$HN$2,172,FALSE)</f>
        <v>0</v>
      </c>
      <c r="GO31" s="75">
        <f>VLOOKUP($A31,'327'!$AH$1:$HN$2,173,FALSE)</f>
        <v>0</v>
      </c>
      <c r="GP31" s="337"/>
      <c r="GQ31" s="74">
        <f>VLOOKUP($A31,'327'!$AH$1:$HN$2,174,FALSE)</f>
        <v>0</v>
      </c>
      <c r="GR31" s="69">
        <f>VLOOKUP($A31,'327'!$AH$1:$HN$2,175,FALSE)</f>
        <v>0</v>
      </c>
      <c r="GS31" s="69">
        <f>VLOOKUP($A31,'327'!$AH$1:$HN$2,176,FALSE)</f>
        <v>0</v>
      </c>
      <c r="GT31" s="69">
        <f>VLOOKUP($A31,'327'!$AH$1:$HN$2,177,FALSE)</f>
        <v>0</v>
      </c>
      <c r="GU31" s="69">
        <f>VLOOKUP($A31,'327'!$AH$7:$HN$8,GU109,FALSE)</f>
        <v>0</v>
      </c>
      <c r="GV31" s="69">
        <f>VLOOKUP($A31,'327'!$AH$1:$HN$2,179,FALSE)</f>
        <v>0</v>
      </c>
      <c r="GW31" s="75">
        <f>VLOOKUP($A31,'327'!$AH$1:$HN$2,180,FALSE)</f>
        <v>0</v>
      </c>
      <c r="GX31" s="337"/>
      <c r="GY31" s="74">
        <f>VLOOKUP($A31,'327'!$AH$1:$HN$2,181,FALSE)</f>
        <v>0</v>
      </c>
      <c r="GZ31" s="69">
        <f>VLOOKUP($A31,'327'!$AH$1:$HN$2,182,FALSE)</f>
        <v>0</v>
      </c>
      <c r="HA31" s="69">
        <f>VLOOKUP($A31,'327'!$AH$1:$HN$2,183,FALSE)</f>
        <v>0</v>
      </c>
      <c r="HB31" s="69">
        <f>VLOOKUP($A31,'327'!$AH$1:$HN$2,184,FALSE)</f>
        <v>0</v>
      </c>
      <c r="HC31" s="69">
        <f>VLOOKUP($A31,'327'!$AH$7:$HN$8,HC109,FALSE)</f>
        <v>0</v>
      </c>
      <c r="HD31" s="69">
        <f>VLOOKUP($A31,'327'!$AH$1:$HN$2,186,FALSE)</f>
        <v>0</v>
      </c>
      <c r="HE31" s="124">
        <f>VLOOKUP($A31,'327'!$AH$1:$HN$2,187,FALSE)</f>
        <v>0</v>
      </c>
      <c r="HF31" s="24"/>
    </row>
    <row r="32" spans="1:215" x14ac:dyDescent="0.25">
      <c r="A32" s="290">
        <f t="shared" si="0"/>
        <v>228</v>
      </c>
      <c r="B32" s="291">
        <f>VLOOKUP($A32,'328'!$AG$1:$HM$2,2,FALSE)</f>
        <v>0</v>
      </c>
      <c r="C32" s="290">
        <f>VLOOKUP($A32,'328'!$AG$1:$HM$2,3,FALSE)</f>
        <v>0</v>
      </c>
      <c r="D32" s="290">
        <f>VLOOKUP($A32,'328'!$AG$1:$HM$2,4,FALSE)</f>
        <v>0</v>
      </c>
      <c r="E32" s="292">
        <f>VLOOKUP($A32,'328'!$AG$1:$HM$2,5,FALSE)</f>
        <v>0</v>
      </c>
      <c r="F32" s="337"/>
      <c r="G32" s="73">
        <f>VLOOKUP($A32,'328'!$AG$1:$HM$2,6,FALSE)</f>
        <v>0</v>
      </c>
      <c r="H32" s="24">
        <f>VLOOKUP($A32,'328'!$AG$1:$HM$2,7,FALSE)</f>
        <v>0</v>
      </c>
      <c r="I32" s="24">
        <f>VLOOKUP($A32,'328'!$AG$1:$HM$2,8,FALSE)</f>
        <v>0</v>
      </c>
      <c r="J32" s="24">
        <f>VLOOKUP($A32,'328'!$AG$1:$HM$2,9,FALSE)</f>
        <v>0</v>
      </c>
      <c r="K32" s="69">
        <f>VLOOKUP($A32,'328'!$AG$7:$HM$8,K109,FALSE)</f>
        <v>0</v>
      </c>
      <c r="L32" s="24">
        <f>VLOOKUP($A32,'328'!$AG$1:$HM$2,11,FALSE)</f>
        <v>0</v>
      </c>
      <c r="M32" s="137">
        <f>VLOOKUP($A32,'328'!$AG$1:$HM$2,12,FALSE)</f>
        <v>0</v>
      </c>
      <c r="N32" s="337"/>
      <c r="O32" s="74">
        <f>VLOOKUP($A32,'328'!$AG$1:$HM$2,13,FALSE)</f>
        <v>0</v>
      </c>
      <c r="P32" s="69">
        <f>VLOOKUP($A32,'328'!$AG$1:$HM$2,14,FALSE)</f>
        <v>0</v>
      </c>
      <c r="Q32" s="69">
        <f>VLOOKUP($A32,'328'!$AG$1:$HM$2,15,FALSE)</f>
        <v>0</v>
      </c>
      <c r="R32" s="69">
        <f>VLOOKUP($A32,'328'!$AG$1:$HM$2,16,FALSE)</f>
        <v>0</v>
      </c>
      <c r="S32" s="69">
        <f>VLOOKUP($A32,'328'!$AG$7:$HM$8,S109,FALSE)</f>
        <v>0</v>
      </c>
      <c r="T32" s="69">
        <f>VLOOKUP($A32,'328'!$AG$1:$HM$2,18,FALSE)</f>
        <v>0</v>
      </c>
      <c r="U32" s="75">
        <f>VLOOKUP($A32,'328'!$AG$1:$HM$2,19,FALSE)</f>
        <v>0</v>
      </c>
      <c r="V32" s="337"/>
      <c r="W32" s="74">
        <f>VLOOKUP($A32,'328'!$AG$1:$HM$2,20,FALSE)</f>
        <v>0</v>
      </c>
      <c r="X32" s="69">
        <f>VLOOKUP($A32,'328'!$AG$1:$HM$2,21,FALSE)</f>
        <v>0</v>
      </c>
      <c r="Y32" s="69">
        <f>VLOOKUP($A32,'328'!$AG$1:$HM$2,22,FALSE)</f>
        <v>0</v>
      </c>
      <c r="Z32" s="69">
        <f>VLOOKUP($A32,'328'!$AG$1:$HM$2,23,FALSE)</f>
        <v>0</v>
      </c>
      <c r="AA32" s="69">
        <f>VLOOKUP($A32,'328'!$AG$7:$HM$8,AA109,FALSE)</f>
        <v>0</v>
      </c>
      <c r="AB32" s="69">
        <f>VLOOKUP($A32,'328'!$AG$1:$HM$2,25,FALSE)</f>
        <v>0</v>
      </c>
      <c r="AC32" s="75">
        <f>VLOOKUP($A32,'328'!$AG$1:$HM$2,26,FALSE)</f>
        <v>0</v>
      </c>
      <c r="AD32" s="337"/>
      <c r="AE32" s="74">
        <f>VLOOKUP($A32,'328'!$AG$1:$HM$2,27,FALSE)</f>
        <v>0</v>
      </c>
      <c r="AF32" s="69">
        <f>VLOOKUP($A32,'328'!$AG$1:$HM$2,28,FALSE)</f>
        <v>0</v>
      </c>
      <c r="AG32" s="69">
        <f>VLOOKUP($A32,'328'!$AG$1:$HM$2,29,FALSE)</f>
        <v>0</v>
      </c>
      <c r="AH32" s="69">
        <f>VLOOKUP($A32,'328'!$AG$1:$HM$2,30,FALSE)</f>
        <v>0</v>
      </c>
      <c r="AI32" s="69">
        <f>VLOOKUP($A32,'328'!$AG$7:$HM$8,AI109,FALSE)</f>
        <v>0</v>
      </c>
      <c r="AJ32" s="69">
        <f>VLOOKUP($A32,'328'!$AG$1:$HM$2,32,FALSE)</f>
        <v>0</v>
      </c>
      <c r="AK32" s="75">
        <f>VLOOKUP($A32,'328'!$AG$1:$HM$2,33,FALSE)</f>
        <v>0</v>
      </c>
      <c r="AL32" s="337"/>
      <c r="AM32" s="74">
        <f>VLOOKUP($A32,'328'!$AG$1:$HM$2,34,FALSE)</f>
        <v>0</v>
      </c>
      <c r="AN32" s="69">
        <f>VLOOKUP($A32,'328'!$AG$1:$HM$2,35,FALSE)</f>
        <v>0</v>
      </c>
      <c r="AO32" s="69">
        <f>VLOOKUP($A32,'328'!$AG$1:$HM$2,36,FALSE)</f>
        <v>0</v>
      </c>
      <c r="AP32" s="69">
        <f>VLOOKUP($A32,'328'!$AG$1:$HM$2,37,FALSE)</f>
        <v>0</v>
      </c>
      <c r="AQ32" s="69">
        <f>VLOOKUP($A32,'328'!$AG$7:$HM$8,AQ109,FALSE)</f>
        <v>0</v>
      </c>
      <c r="AR32" s="69">
        <f>VLOOKUP($A32,'328'!$AG$1:$HM$2,39,FALSE)</f>
        <v>0</v>
      </c>
      <c r="AS32" s="75">
        <f>VLOOKUP($A32,'328'!$AG$1:$HM$2,40,FALSE)</f>
        <v>0</v>
      </c>
      <c r="AT32" s="337"/>
      <c r="AU32" s="74">
        <f>VLOOKUP($A32,'328'!$AG$1:$HM$2,41,FALSE)</f>
        <v>0</v>
      </c>
      <c r="AV32" s="69">
        <f>VLOOKUP($A32,'328'!$AG$1:$HM$2,42,FALSE)</f>
        <v>0</v>
      </c>
      <c r="AW32" s="69">
        <f>VLOOKUP($A32,'328'!$AG$1:$HM$2,43,FALSE)</f>
        <v>0</v>
      </c>
      <c r="AX32" s="69">
        <f>VLOOKUP($A32,'328'!$AG$1:$HM$2,44,FALSE)</f>
        <v>0</v>
      </c>
      <c r="AY32" s="69">
        <f>VLOOKUP($A32,'328'!$AG$7:$HM$8,AY109,FALSE)</f>
        <v>0</v>
      </c>
      <c r="AZ32" s="69">
        <f>VLOOKUP($A32,'328'!$AG$1:$HM$2,46,FALSE)</f>
        <v>0</v>
      </c>
      <c r="BA32" s="75">
        <f>VLOOKUP($A32,'328'!$AG$1:$HM$2,47,FALSE)</f>
        <v>0</v>
      </c>
      <c r="BB32" s="337"/>
      <c r="BC32" s="74">
        <f>VLOOKUP($A32,'328'!$AG$1:$HM$2,48,FALSE)</f>
        <v>0</v>
      </c>
      <c r="BD32" s="69">
        <f>VLOOKUP($A32,'328'!$AG$1:$HM$2,49,FALSE)</f>
        <v>0</v>
      </c>
      <c r="BE32" s="69">
        <f>VLOOKUP($A32,'328'!$AG$1:$HM$2,50,FALSE)</f>
        <v>0</v>
      </c>
      <c r="BF32" s="69">
        <f>VLOOKUP($A32,'328'!$AG$1:$HM$2,51,FALSE)</f>
        <v>0</v>
      </c>
      <c r="BG32" s="69">
        <f>VLOOKUP($A32,'328'!$AG$7:$HM$8,BG109,FALSE)</f>
        <v>0</v>
      </c>
      <c r="BH32" s="69">
        <f>VLOOKUP($A32,'328'!$AG$1:$HM$2,53,FALSE)</f>
        <v>0</v>
      </c>
      <c r="BI32" s="75">
        <f>VLOOKUP($A32,'328'!$AG$1:$HM$2,54,FALSE)</f>
        <v>0</v>
      </c>
      <c r="BJ32" s="337"/>
      <c r="BK32" s="74">
        <f>VLOOKUP($A32,'328'!$AG$1:$HM$2,55,FALSE)</f>
        <v>0</v>
      </c>
      <c r="BL32" s="69">
        <f>VLOOKUP($A32,'328'!$AG$1:$HM$2,56,FALSE)</f>
        <v>0</v>
      </c>
      <c r="BM32" s="69">
        <f>VLOOKUP($A32,'328'!$AG$1:$HM$2,57,FALSE)</f>
        <v>0</v>
      </c>
      <c r="BN32" s="69">
        <f>VLOOKUP($A32,'328'!$AG$1:$HM$2,58,FALSE)</f>
        <v>0</v>
      </c>
      <c r="BO32" s="69">
        <f>VLOOKUP($A32,'328'!$AG$7:$HM$8,BO109,FALSE)</f>
        <v>0</v>
      </c>
      <c r="BP32" s="69">
        <f>VLOOKUP($A32,'328'!$AG$1:$HM$2,60,FALSE)</f>
        <v>0</v>
      </c>
      <c r="BQ32" s="75">
        <f>VLOOKUP($A32,'328'!$AG$1:$HM$2,61,FALSE)</f>
        <v>0</v>
      </c>
      <c r="BR32" s="337"/>
      <c r="BS32" s="74">
        <f>VLOOKUP($A32,'328'!$AG$1:$HM$2,62,FALSE)</f>
        <v>0</v>
      </c>
      <c r="BT32" s="69">
        <f>VLOOKUP($A32,'328'!$AG$1:$HM$2,63,FALSE)</f>
        <v>0</v>
      </c>
      <c r="BU32" s="69">
        <f>VLOOKUP($A32,'328'!$AG$1:$HM$2,64,FALSE)</f>
        <v>0</v>
      </c>
      <c r="BV32" s="69">
        <f>VLOOKUP($A32,'328'!$AG$1:$HM$2,65,FALSE)</f>
        <v>0</v>
      </c>
      <c r="BW32" s="69">
        <f>VLOOKUP($A32,'328'!$AG$7:$HM$8,BW109,FALSE)</f>
        <v>0</v>
      </c>
      <c r="BX32" s="69">
        <f>VLOOKUP($A32,'328'!$AG$1:$HM$2,67,FALSE)</f>
        <v>0</v>
      </c>
      <c r="BY32" s="75">
        <f>VLOOKUP($A32,'328'!$AG$1:$HM$2,68,FALSE)</f>
        <v>0</v>
      </c>
      <c r="BZ32" s="337"/>
      <c r="CA32" s="74">
        <f>VLOOKUP($A32,'328'!$AG$1:$HM$2,69,FALSE)</f>
        <v>0</v>
      </c>
      <c r="CB32" s="69">
        <f>VLOOKUP($A32,'328'!$AG$1:$HM$2,70,FALSE)</f>
        <v>0</v>
      </c>
      <c r="CC32" s="69">
        <f>VLOOKUP($A32,'328'!$AG$1:$HM$2,71,FALSE)</f>
        <v>0</v>
      </c>
      <c r="CD32" s="69">
        <f>VLOOKUP($A32,'328'!$AG$1:$HM$2,72,FALSE)</f>
        <v>0</v>
      </c>
      <c r="CE32" s="69">
        <f>VLOOKUP($A32,'328'!$AG$7:$HM$8,CE109,FALSE)</f>
        <v>0</v>
      </c>
      <c r="CF32" s="69">
        <f>VLOOKUP($A32,'328'!$AG$1:$HM$2,74,FALSE)</f>
        <v>0</v>
      </c>
      <c r="CG32" s="75">
        <f>VLOOKUP($A32,'328'!$AG$1:$HM$2,75,FALSE)</f>
        <v>0</v>
      </c>
      <c r="CH32" s="337"/>
      <c r="CI32" s="74">
        <f>VLOOKUP($A32,'328'!$AG$1:$HM$2,76,FALSE)</f>
        <v>0</v>
      </c>
      <c r="CJ32" s="69">
        <f>VLOOKUP($A32,'328'!$AG$1:$HM$2,77,FALSE)</f>
        <v>0</v>
      </c>
      <c r="CK32" s="69">
        <f>VLOOKUP($A32,'328'!$AG$1:$HM$2,78,FALSE)</f>
        <v>0</v>
      </c>
      <c r="CL32" s="69">
        <f>VLOOKUP($A32,'328'!$AG$1:$HM$2,79,FALSE)</f>
        <v>0</v>
      </c>
      <c r="CM32" s="69">
        <f>VLOOKUP($A32,'328'!$AG$7:$HM$8,CM109,FALSE)</f>
        <v>0</v>
      </c>
      <c r="CN32" s="69">
        <f>VLOOKUP($A32,'328'!$AG$1:$HM$2,81,FALSE)</f>
        <v>0</v>
      </c>
      <c r="CO32" s="75">
        <f>VLOOKUP($A32,'328'!$AG$1:$HM$2,82,FALSE)</f>
        <v>0</v>
      </c>
      <c r="CP32" s="337"/>
      <c r="CQ32" s="74">
        <f>VLOOKUP($A32,'328'!$AG$1:$HM$2,83,FALSE)</f>
        <v>0</v>
      </c>
      <c r="CR32" s="69">
        <f>VLOOKUP($A32,'328'!$AG$1:$HM$2,84,FALSE)</f>
        <v>0</v>
      </c>
      <c r="CS32" s="69">
        <f>VLOOKUP($A32,'328'!$AG$1:$HM$2,85,FALSE)</f>
        <v>0</v>
      </c>
      <c r="CT32" s="69">
        <f>VLOOKUP($A32,'328'!$AG$1:$HM$2,86,FALSE)</f>
        <v>0</v>
      </c>
      <c r="CU32" s="69">
        <f>VLOOKUP($A32,'328'!$AG$7:$HM$8,CU109,FALSE)</f>
        <v>0</v>
      </c>
      <c r="CV32" s="69">
        <f>VLOOKUP($A32,'328'!$AG$1:$HM$2,88,FALSE)</f>
        <v>0</v>
      </c>
      <c r="CW32" s="75">
        <f>VLOOKUP($A32,'328'!$AG$1:$HM$2,89,FALSE)</f>
        <v>0</v>
      </c>
      <c r="CX32" s="337"/>
      <c r="CY32" s="74">
        <f>VLOOKUP($A32,'328'!$AG$1:$HM$2,90,FALSE)</f>
        <v>0</v>
      </c>
      <c r="CZ32" s="69">
        <f>VLOOKUP($A32,'328'!$AG$1:$HM$2,91,FALSE)</f>
        <v>0</v>
      </c>
      <c r="DA32" s="69">
        <f>VLOOKUP($A32,'328'!$AG$1:$HM$2,92,FALSE)</f>
        <v>0</v>
      </c>
      <c r="DB32" s="69">
        <f>VLOOKUP($A32,'328'!$AG$1:$HM$2,93,FALSE)</f>
        <v>0</v>
      </c>
      <c r="DC32" s="69">
        <f>VLOOKUP($A32,'328'!$AG$7:$HM$8,DC109,FALSE)</f>
        <v>0</v>
      </c>
      <c r="DD32" s="69">
        <f>VLOOKUP($A32,'328'!$AG$1:$HM$2,95,FALSE)</f>
        <v>0</v>
      </c>
      <c r="DE32" s="75">
        <f>VLOOKUP($A32,'328'!$AG$1:$HM$2,96,FALSE)</f>
        <v>0</v>
      </c>
      <c r="DF32" s="337"/>
      <c r="DG32" s="74">
        <f>VLOOKUP($A32,'328'!$AG$1:$HM$2,97,FALSE)</f>
        <v>0</v>
      </c>
      <c r="DH32" s="69">
        <f>VLOOKUP($A32,'328'!$AG$1:$HM$2,98,FALSE)</f>
        <v>0</v>
      </c>
      <c r="DI32" s="69">
        <f>VLOOKUP($A32,'328'!$AG$1:$HM$2,99,FALSE)</f>
        <v>0</v>
      </c>
      <c r="DJ32" s="69">
        <f>VLOOKUP($A32,'328'!$AG$1:$HM$2,100,FALSE)</f>
        <v>0</v>
      </c>
      <c r="DK32" s="69">
        <f>VLOOKUP($A32,'328'!$AG$7:$HM$8,DK109,FALSE)</f>
        <v>0</v>
      </c>
      <c r="DL32" s="69">
        <f>VLOOKUP($A32,'328'!$AG$1:$HM$2,102,FALSE)</f>
        <v>0</v>
      </c>
      <c r="DM32" s="75">
        <f>VLOOKUP($A32,'328'!$AG$1:$HM$2,103,FALSE)</f>
        <v>0</v>
      </c>
      <c r="DN32" s="337"/>
      <c r="DO32" s="74">
        <f>VLOOKUP($A32,'328'!$AG$1:$HM$2,104,FALSE)</f>
        <v>0</v>
      </c>
      <c r="DP32" s="69">
        <f>VLOOKUP($A32,'328'!$AG$1:$HM$2,105,FALSE)</f>
        <v>0</v>
      </c>
      <c r="DQ32" s="69">
        <f>VLOOKUP($A32,'328'!$AG$1:$HM$2,106,FALSE)</f>
        <v>0</v>
      </c>
      <c r="DR32" s="69">
        <f>VLOOKUP($A32,'328'!$AG$1:$HM$2,107,FALSE)</f>
        <v>0</v>
      </c>
      <c r="DS32" s="69">
        <f>VLOOKUP($A32,'328'!$AG$7:$HM$8,DS109,FALSE)</f>
        <v>0</v>
      </c>
      <c r="DT32" s="69">
        <f>VLOOKUP($A32,'328'!$AG$1:$HM$2,109,FALSE)</f>
        <v>0</v>
      </c>
      <c r="DU32" s="75">
        <f>VLOOKUP($A32,'328'!$AG$1:$HM$2,110,FALSE)</f>
        <v>0</v>
      </c>
      <c r="DV32" s="337"/>
      <c r="DW32" s="74">
        <f>VLOOKUP($A32,'328'!$AG$1:$HM$2,111,FALSE)</f>
        <v>0</v>
      </c>
      <c r="DX32" s="69">
        <f>VLOOKUP($A32,'328'!$AG$1:$HM$2,112,FALSE)</f>
        <v>0</v>
      </c>
      <c r="DY32" s="69">
        <f>VLOOKUP($A32,'328'!$AG$1:$HM$2,113,FALSE)</f>
        <v>0</v>
      </c>
      <c r="DZ32" s="69">
        <f>VLOOKUP($A32,'328'!$AG$1:$HM$2,114,FALSE)</f>
        <v>0</v>
      </c>
      <c r="EA32" s="69">
        <f>VLOOKUP($A32,'328'!$AG$7:$HM$8,EA109,FALSE)</f>
        <v>0</v>
      </c>
      <c r="EB32" s="69">
        <f>VLOOKUP($A32,'328'!$AG$1:$HM$2,116,FALSE)</f>
        <v>0</v>
      </c>
      <c r="EC32" s="75">
        <f>VLOOKUP($A32,'328'!$AG$1:$HM$2,117,FALSE)</f>
        <v>0</v>
      </c>
      <c r="ED32" s="337"/>
      <c r="EE32" s="74">
        <f>VLOOKUP($A32,'328'!$AG$1:$HM$2,118,FALSE)</f>
        <v>0</v>
      </c>
      <c r="EF32" s="69">
        <f>VLOOKUP($A32,'328'!$AG$1:$HM$2,119,FALSE)</f>
        <v>0</v>
      </c>
      <c r="EG32" s="69">
        <f>VLOOKUP($A32,'328'!$AG$1:$HM$2,120,FALSE)</f>
        <v>0</v>
      </c>
      <c r="EH32" s="69">
        <f>VLOOKUP($A32,'328'!$AG$1:$HM$2,121,FALSE)</f>
        <v>0</v>
      </c>
      <c r="EI32" s="69">
        <f>VLOOKUP($A32,'328'!$AG$7:$HM$8,EI109,FALSE)</f>
        <v>0</v>
      </c>
      <c r="EJ32" s="69">
        <f>VLOOKUP($A32,'328'!$AG$1:$HM$2,123,FALSE)</f>
        <v>0</v>
      </c>
      <c r="EK32" s="75">
        <f>VLOOKUP($A32,'328'!$AG$1:$HM$2,124,FALSE)</f>
        <v>0</v>
      </c>
      <c r="EL32" s="337"/>
      <c r="EM32" s="74">
        <f>VLOOKUP($A32,'328'!$AG$1:$HM$2,125,FALSE)</f>
        <v>0</v>
      </c>
      <c r="EN32" s="69">
        <f>VLOOKUP($A32,'328'!$AG$1:$HM$2,126,FALSE)</f>
        <v>0</v>
      </c>
      <c r="EO32" s="69">
        <f>VLOOKUP($A32,'328'!$AG$1:$HM$2,127,FALSE)</f>
        <v>0</v>
      </c>
      <c r="EP32" s="69">
        <f>VLOOKUP($A32,'328'!$AG$1:$HM$2,128,FALSE)</f>
        <v>0</v>
      </c>
      <c r="EQ32" s="69">
        <f>VLOOKUP($A32,'328'!$AG$7:$HM$8,EQ109,FALSE)</f>
        <v>0</v>
      </c>
      <c r="ER32" s="69">
        <f>VLOOKUP($A32,'328'!$AG$1:$HM$2,130,FALSE)</f>
        <v>0</v>
      </c>
      <c r="ES32" s="75">
        <f>VLOOKUP($A32,'328'!$AG$1:$HM$2,131,FALSE)</f>
        <v>0</v>
      </c>
      <c r="ET32" s="337"/>
      <c r="EU32" s="74">
        <f>VLOOKUP($A32,'328'!$AG$1:$HM$2,132,FALSE)</f>
        <v>0</v>
      </c>
      <c r="EV32" s="69">
        <f>VLOOKUP($A32,'328'!$AG$1:$HM$2,133,FALSE)</f>
        <v>0</v>
      </c>
      <c r="EW32" s="69">
        <f>VLOOKUP($A32,'328'!$AG$1:$HM$2,134,FALSE)</f>
        <v>0</v>
      </c>
      <c r="EX32" s="69">
        <f>VLOOKUP($A32,'328'!$AG$1:$HM$2,135,FALSE)</f>
        <v>0</v>
      </c>
      <c r="EY32" s="69">
        <f>VLOOKUP($A32,'328'!$AG$7:$HM$8,EY109,FALSE)</f>
        <v>0</v>
      </c>
      <c r="EZ32" s="69">
        <f>VLOOKUP($A32,'328'!$AG$1:$HM$2,137,FALSE)</f>
        <v>0</v>
      </c>
      <c r="FA32" s="75">
        <f>VLOOKUP($A32,'328'!$AG$1:$HM$2,138,FALSE)</f>
        <v>0</v>
      </c>
      <c r="FB32" s="337"/>
      <c r="FC32" s="74">
        <f>VLOOKUP($A32,'328'!$AG$1:$HM$2,139,FALSE)</f>
        <v>0</v>
      </c>
      <c r="FD32" s="69">
        <f>VLOOKUP($A32,'328'!$AG$1:$HM$2,140,FALSE)</f>
        <v>0</v>
      </c>
      <c r="FE32" s="69">
        <f>VLOOKUP($A32,'328'!$AG$1:$HM$2,141,FALSE)</f>
        <v>0</v>
      </c>
      <c r="FF32" s="69">
        <f>VLOOKUP($A32,'328'!$AG$1:$HM$2,142,FALSE)</f>
        <v>0</v>
      </c>
      <c r="FG32" s="69">
        <f>VLOOKUP($A32,'328'!$AG$7:$HM$8,FG109,FALSE)</f>
        <v>0</v>
      </c>
      <c r="FH32" s="69">
        <f>VLOOKUP($A32,'328'!$AG$1:$HM$2,144,FALSE)</f>
        <v>0</v>
      </c>
      <c r="FI32" s="75">
        <f>VLOOKUP($A32,'328'!$AG$1:$HM$2,145,FALSE)</f>
        <v>0</v>
      </c>
      <c r="FJ32" s="337"/>
      <c r="FK32" s="74">
        <f>VLOOKUP($A32,'328'!$AG$1:$HM$2,146,FALSE)</f>
        <v>0</v>
      </c>
      <c r="FL32" s="69">
        <f>VLOOKUP($A32,'328'!$AG$1:$HM$2,147,FALSE)</f>
        <v>0</v>
      </c>
      <c r="FM32" s="69">
        <f>VLOOKUP($A32,'328'!$AG$1:$HM$2,148,FALSE)</f>
        <v>0</v>
      </c>
      <c r="FN32" s="69">
        <f>VLOOKUP($A32,'328'!$AG$1:$HM$2,149,FALSE)</f>
        <v>0</v>
      </c>
      <c r="FO32" s="69">
        <f>VLOOKUP($A32,'328'!$AG$7:$HM$8,FO109,FALSE)</f>
        <v>0</v>
      </c>
      <c r="FP32" s="69">
        <f>VLOOKUP($A32,'328'!$AG$1:$HM$2,151,FALSE)</f>
        <v>0</v>
      </c>
      <c r="FQ32" s="75">
        <f>VLOOKUP($A32,'328'!$AG$1:$HM$2,152,FALSE)</f>
        <v>0</v>
      </c>
      <c r="FR32" s="337"/>
      <c r="FS32" s="74">
        <f>VLOOKUP($A32,'328'!$AG$1:$HM$2,153,FALSE)</f>
        <v>0</v>
      </c>
      <c r="FT32" s="69">
        <f>VLOOKUP($A32,'328'!$AG$1:$HM$2,154,FALSE)</f>
        <v>0</v>
      </c>
      <c r="FU32" s="69">
        <f>VLOOKUP($A32,'328'!$AG$1:$HM$2,155,FALSE)</f>
        <v>0</v>
      </c>
      <c r="FV32" s="69">
        <f>VLOOKUP($A32,'328'!$AG$1:$HM$2,156,FALSE)</f>
        <v>0</v>
      </c>
      <c r="FW32" s="69">
        <f>VLOOKUP($A32,'328'!$AG$7:$HM$8,FW109,FALSE)</f>
        <v>0</v>
      </c>
      <c r="FX32" s="69">
        <f>VLOOKUP($A32,'328'!$AG$1:$HM$2,158,FALSE)</f>
        <v>0</v>
      </c>
      <c r="FY32" s="75">
        <f>VLOOKUP($A32,'328'!$AG$1:$HM$2,159,FALSE)</f>
        <v>0</v>
      </c>
      <c r="FZ32" s="337"/>
      <c r="GA32" s="74">
        <f>VLOOKUP($A32,'328'!$AG$1:$HM$2,160,FALSE)</f>
        <v>0</v>
      </c>
      <c r="GB32" s="69">
        <f>VLOOKUP($A32,'328'!$AG$1:$HM$2,161,FALSE)</f>
        <v>0</v>
      </c>
      <c r="GC32" s="69">
        <f>VLOOKUP($A32,'328'!$AG$1:$HM$2,162,FALSE)</f>
        <v>0</v>
      </c>
      <c r="GD32" s="69">
        <f>VLOOKUP($A32,'328'!$AG$1:$HM$2,163,FALSE)</f>
        <v>0</v>
      </c>
      <c r="GE32" s="69">
        <f>VLOOKUP($A32,'328'!$AG$7:$HM$8,GE109,FALSE)</f>
        <v>0</v>
      </c>
      <c r="GF32" s="69">
        <f>VLOOKUP($A32,'328'!$AG$1:$HM$2,165,FALSE)</f>
        <v>0</v>
      </c>
      <c r="GG32" s="75">
        <f>VLOOKUP($A32,'328'!$AG$1:$HM$2,166,FALSE)</f>
        <v>0</v>
      </c>
      <c r="GH32" s="337"/>
      <c r="GI32" s="74">
        <f>VLOOKUP($A32,'328'!$AG$1:$HM$2,167,FALSE)</f>
        <v>0</v>
      </c>
      <c r="GJ32" s="69">
        <f>VLOOKUP($A32,'328'!$AG$1:$HM$2,168,FALSE)</f>
        <v>0</v>
      </c>
      <c r="GK32" s="69">
        <f>VLOOKUP($A32,'328'!$AG$1:$HM$2,169,FALSE)</f>
        <v>0</v>
      </c>
      <c r="GL32" s="69">
        <f>VLOOKUP($A32,'328'!$AG$1:$HM$2,170,FALSE)</f>
        <v>0</v>
      </c>
      <c r="GM32" s="69">
        <f>VLOOKUP($A32,'328'!$AG$7:$HM$8,GM109,FALSE)</f>
        <v>0</v>
      </c>
      <c r="GN32" s="69">
        <f>VLOOKUP($A32,'328'!$AG$1:$HM$2,172,FALSE)</f>
        <v>0</v>
      </c>
      <c r="GO32" s="75">
        <f>VLOOKUP($A32,'328'!$AG$1:$HM$2,173,FALSE)</f>
        <v>0</v>
      </c>
      <c r="GP32" s="337"/>
      <c r="GQ32" s="74">
        <f>VLOOKUP($A32,'328'!$AG$1:$HM$2,174,FALSE)</f>
        <v>0</v>
      </c>
      <c r="GR32" s="69">
        <f>VLOOKUP($A32,'328'!$AG$1:$HM$2,175,FALSE)</f>
        <v>0</v>
      </c>
      <c r="GS32" s="69">
        <f>VLOOKUP($A32,'328'!$AG$1:$HM$2,176,FALSE)</f>
        <v>0</v>
      </c>
      <c r="GT32" s="69">
        <f>VLOOKUP($A32,'328'!$AG$1:$HM$2,177,FALSE)</f>
        <v>0</v>
      </c>
      <c r="GU32" s="69">
        <f>VLOOKUP($A32,'328'!$AG$7:$HM$8,GU109,FALSE)</f>
        <v>0</v>
      </c>
      <c r="GV32" s="69">
        <f>VLOOKUP($A32,'328'!$AG$1:$HM$2,179,FALSE)</f>
        <v>0</v>
      </c>
      <c r="GW32" s="75">
        <f>VLOOKUP($A32,'328'!$AG$1:$HM$2,180,FALSE)</f>
        <v>0</v>
      </c>
      <c r="GX32" s="337"/>
      <c r="GY32" s="74">
        <f>VLOOKUP($A32,'328'!$AG$1:$HM$2,181,FALSE)</f>
        <v>0</v>
      </c>
      <c r="GZ32" s="69">
        <f>VLOOKUP($A32,'328'!$AG$1:$HM$2,182,FALSE)</f>
        <v>0</v>
      </c>
      <c r="HA32" s="69">
        <f>VLOOKUP($A32,'328'!$AG$1:$HM$2,183,FALSE)</f>
        <v>0</v>
      </c>
      <c r="HB32" s="69">
        <f>VLOOKUP($A32,'328'!$AG$1:$HM$2,184,FALSE)</f>
        <v>0</v>
      </c>
      <c r="HC32" s="69">
        <f>VLOOKUP($A32,'328'!$AG$7:$HM$8,HC109,FALSE)</f>
        <v>0</v>
      </c>
      <c r="HD32" s="69">
        <f>VLOOKUP($A32,'328'!$AG$1:$HM$2,186,FALSE)</f>
        <v>0</v>
      </c>
      <c r="HE32" s="124">
        <f>VLOOKUP($A32,'328'!$AG$1:$HM$2,187,FALSE)</f>
        <v>0</v>
      </c>
      <c r="HF32" s="24"/>
    </row>
    <row r="33" spans="1:215" x14ac:dyDescent="0.25">
      <c r="A33" s="290">
        <f t="shared" si="0"/>
        <v>229</v>
      </c>
      <c r="B33" s="291">
        <f>VLOOKUP($A33,'329'!$AH$1:$HN$2,2,FALSE)</f>
        <v>0</v>
      </c>
      <c r="C33" s="290">
        <f>VLOOKUP($A33,'329'!$AH$1:$HN$2,3,FALSE)</f>
        <v>0</v>
      </c>
      <c r="D33" s="290">
        <f>VLOOKUP($A33,'329'!$AH$1:$HN$2,4,FALSE)</f>
        <v>0</v>
      </c>
      <c r="E33" s="292">
        <f>VLOOKUP($A33,'329'!$AH$1:$HN$2,5,FALSE)</f>
        <v>0</v>
      </c>
      <c r="F33" s="337"/>
      <c r="G33" s="73">
        <f>VLOOKUP($A33,'329'!$AH$1:$HN$2,6,FALSE)</f>
        <v>0</v>
      </c>
      <c r="H33" s="24">
        <f>VLOOKUP($A33,'329'!$AH$1:$HN$2,7,FALSE)</f>
        <v>0</v>
      </c>
      <c r="I33" s="24">
        <f>VLOOKUP($A33,'329'!$AH$1:$HN$2,8,FALSE)</f>
        <v>0</v>
      </c>
      <c r="J33" s="24">
        <f>VLOOKUP($A33,'329'!$AH$1:$HN$2,9,FALSE)</f>
        <v>0</v>
      </c>
      <c r="K33" s="69">
        <f>VLOOKUP($A33,'329'!$AH$7:$HN$8,K109,FALSE)</f>
        <v>0</v>
      </c>
      <c r="L33" s="24">
        <f>VLOOKUP($A33,'329'!$AH$1:$HN$2,11,FALSE)</f>
        <v>0</v>
      </c>
      <c r="M33" s="137">
        <f>VLOOKUP($A33,'329'!$AH$1:$HN$2,12,FALSE)</f>
        <v>0</v>
      </c>
      <c r="N33" s="337"/>
      <c r="O33" s="74">
        <f>VLOOKUP($A33,'329'!$AH$1:$HN$2,13,FALSE)</f>
        <v>0</v>
      </c>
      <c r="P33" s="69">
        <f>VLOOKUP($A33,'329'!$AH$1:$HN$2,14,FALSE)</f>
        <v>0</v>
      </c>
      <c r="Q33" s="69">
        <f>VLOOKUP($A33,'329'!$AH$1:$HN$2,15,FALSE)</f>
        <v>0</v>
      </c>
      <c r="R33" s="69">
        <f>VLOOKUP($A33,'329'!$AH$1:$HN$2,16,FALSE)</f>
        <v>0</v>
      </c>
      <c r="S33" s="69">
        <f>VLOOKUP($A33,'329'!$AH$7:$HN$8,S109,FALSE)</f>
        <v>0</v>
      </c>
      <c r="T33" s="69">
        <f>VLOOKUP($A33,'329'!$AH$1:$HN$2,18,FALSE)</f>
        <v>0</v>
      </c>
      <c r="U33" s="75">
        <f>VLOOKUP($A33,'329'!$AH$1:$HN$2,19,FALSE)</f>
        <v>0</v>
      </c>
      <c r="V33" s="337"/>
      <c r="W33" s="74">
        <f>VLOOKUP($A33,'329'!$AH$1:$HN$2,20,FALSE)</f>
        <v>0</v>
      </c>
      <c r="X33" s="69">
        <f>VLOOKUP($A33,'329'!$AH$1:$HN$2,21,FALSE)</f>
        <v>0</v>
      </c>
      <c r="Y33" s="69">
        <f>VLOOKUP($A33,'329'!$AH$1:$HN$2,22,FALSE)</f>
        <v>0</v>
      </c>
      <c r="Z33" s="69">
        <f>VLOOKUP($A33,'329'!$AH$1:$HN$2,23,FALSE)</f>
        <v>0</v>
      </c>
      <c r="AA33" s="69">
        <f>VLOOKUP($A33,'329'!$AH$7:$HN$8,AA109,FALSE)</f>
        <v>0</v>
      </c>
      <c r="AB33" s="69">
        <f>VLOOKUP($A33,'329'!$AH$1:$HN$2,25,FALSE)</f>
        <v>0</v>
      </c>
      <c r="AC33" s="75">
        <f>VLOOKUP($A33,'329'!$AH$1:$HN$2,26,FALSE)</f>
        <v>0</v>
      </c>
      <c r="AD33" s="337"/>
      <c r="AE33" s="74">
        <f>VLOOKUP($A33,'329'!$AH$1:$HN$2,27,FALSE)</f>
        <v>0</v>
      </c>
      <c r="AF33" s="69">
        <f>VLOOKUP($A33,'329'!$AH$1:$HN$2,28,FALSE)</f>
        <v>0</v>
      </c>
      <c r="AG33" s="69">
        <f>VLOOKUP($A33,'329'!$AH$1:$HN$2,29,FALSE)</f>
        <v>0</v>
      </c>
      <c r="AH33" s="69">
        <f>VLOOKUP($A33,'329'!$AH$1:$HN$2,30,FALSE)</f>
        <v>0</v>
      </c>
      <c r="AI33" s="69">
        <f>VLOOKUP($A33,'329'!$AH$7:$HN$8,AI109,FALSE)</f>
        <v>0</v>
      </c>
      <c r="AJ33" s="69">
        <f>VLOOKUP($A33,'329'!$AH$1:$HN$2,32,FALSE)</f>
        <v>0</v>
      </c>
      <c r="AK33" s="75">
        <f>VLOOKUP($A33,'329'!$AH$1:$HN$2,33,FALSE)</f>
        <v>0</v>
      </c>
      <c r="AL33" s="337"/>
      <c r="AM33" s="74">
        <f>VLOOKUP($A33,'329'!$AH$1:$HN$2,34,FALSE)</f>
        <v>0</v>
      </c>
      <c r="AN33" s="69">
        <f>VLOOKUP($A33,'329'!$AH$1:$HN$2,35,FALSE)</f>
        <v>0</v>
      </c>
      <c r="AO33" s="69">
        <f>VLOOKUP($A33,'329'!$AH$1:$HN$2,36,FALSE)</f>
        <v>0</v>
      </c>
      <c r="AP33" s="69">
        <f>VLOOKUP($A33,'329'!$AH$1:$HN$2,37,FALSE)</f>
        <v>0</v>
      </c>
      <c r="AQ33" s="69">
        <f>VLOOKUP($A33,'329'!$AH$7:$HN$8,AQ109,FALSE)</f>
        <v>0</v>
      </c>
      <c r="AR33" s="69">
        <f>VLOOKUP($A33,'329'!$AH$1:$HN$2,39,FALSE)</f>
        <v>0</v>
      </c>
      <c r="AS33" s="75">
        <f>VLOOKUP($A33,'329'!$AH$1:$HN$2,40,FALSE)</f>
        <v>0</v>
      </c>
      <c r="AT33" s="337"/>
      <c r="AU33" s="74">
        <f>VLOOKUP($A33,'329'!$AH$1:$HN$2,41,FALSE)</f>
        <v>0</v>
      </c>
      <c r="AV33" s="69">
        <f>VLOOKUP($A33,'329'!$AH$1:$HN$2,42,FALSE)</f>
        <v>0</v>
      </c>
      <c r="AW33" s="69">
        <f>VLOOKUP($A33,'329'!$AH$1:$HN$2,43,FALSE)</f>
        <v>0</v>
      </c>
      <c r="AX33" s="69">
        <f>VLOOKUP($A33,'329'!$AH$1:$HN$2,44,FALSE)</f>
        <v>0</v>
      </c>
      <c r="AY33" s="69">
        <f>VLOOKUP($A33,'329'!$AH$7:$HN$8,AY109,FALSE)</f>
        <v>0</v>
      </c>
      <c r="AZ33" s="69">
        <f>VLOOKUP($A33,'329'!$AH$1:$HN$2,46,FALSE)</f>
        <v>0</v>
      </c>
      <c r="BA33" s="75">
        <f>VLOOKUP($A33,'329'!$AH$1:$HN$2,47,FALSE)</f>
        <v>0</v>
      </c>
      <c r="BB33" s="337"/>
      <c r="BC33" s="74">
        <f>VLOOKUP($A33,'329'!$AH$1:$HN$2,48,FALSE)</f>
        <v>0</v>
      </c>
      <c r="BD33" s="69">
        <f>VLOOKUP($A33,'329'!$AH$1:$HN$2,49,FALSE)</f>
        <v>0</v>
      </c>
      <c r="BE33" s="69">
        <f>VLOOKUP($A33,'329'!$AH$1:$HN$2,50,FALSE)</f>
        <v>0</v>
      </c>
      <c r="BF33" s="69">
        <f>VLOOKUP($A33,'329'!$AH$1:$HN$2,51,FALSE)</f>
        <v>0</v>
      </c>
      <c r="BG33" s="69">
        <f>VLOOKUP($A33,'329'!$AH$7:$HN$8,BG109,FALSE)</f>
        <v>0</v>
      </c>
      <c r="BH33" s="69">
        <f>VLOOKUP($A33,'329'!$AH$1:$HN$2,53,FALSE)</f>
        <v>0</v>
      </c>
      <c r="BI33" s="75">
        <f>VLOOKUP($A33,'329'!$AH$1:$HN$2,54,FALSE)</f>
        <v>0</v>
      </c>
      <c r="BJ33" s="337"/>
      <c r="BK33" s="74">
        <f>VLOOKUP($A33,'329'!$AH$1:$HN$2,55,FALSE)</f>
        <v>0</v>
      </c>
      <c r="BL33" s="69">
        <f>VLOOKUP($A33,'329'!$AH$1:$HN$2,56,FALSE)</f>
        <v>0</v>
      </c>
      <c r="BM33" s="69">
        <f>VLOOKUP($A33,'329'!$AH$1:$HN$2,57,FALSE)</f>
        <v>0</v>
      </c>
      <c r="BN33" s="69">
        <f>VLOOKUP($A33,'329'!$AH$1:$HN$2,58,FALSE)</f>
        <v>0</v>
      </c>
      <c r="BO33" s="69">
        <f>VLOOKUP($A33,'329'!$AH$7:$HN$8,BO109,FALSE)</f>
        <v>0</v>
      </c>
      <c r="BP33" s="69">
        <f>VLOOKUP($A33,'329'!$AH$1:$HN$2,60,FALSE)</f>
        <v>0</v>
      </c>
      <c r="BQ33" s="75">
        <f>VLOOKUP($A33,'329'!$AH$1:$HN$2,61,FALSE)</f>
        <v>0</v>
      </c>
      <c r="BR33" s="337"/>
      <c r="BS33" s="74">
        <f>VLOOKUP($A33,'329'!$AH$1:$HN$2,62,FALSE)</f>
        <v>0</v>
      </c>
      <c r="BT33" s="69">
        <f>VLOOKUP($A33,'329'!$AH$1:$HN$2,63,FALSE)</f>
        <v>0</v>
      </c>
      <c r="BU33" s="69">
        <f>VLOOKUP($A33,'329'!$AH$1:$HN$2,64,FALSE)</f>
        <v>0</v>
      </c>
      <c r="BV33" s="69">
        <f>VLOOKUP($A33,'329'!$AH$1:$HN$2,65,FALSE)</f>
        <v>0</v>
      </c>
      <c r="BW33" s="69">
        <f>VLOOKUP($A33,'329'!$AH$7:$HN$8,BW109,FALSE)</f>
        <v>0</v>
      </c>
      <c r="BX33" s="69">
        <f>VLOOKUP($A33,'329'!$AH$1:$HN$2,67,FALSE)</f>
        <v>0</v>
      </c>
      <c r="BY33" s="75">
        <f>VLOOKUP($A33,'329'!$AH$1:$HN$2,68,FALSE)</f>
        <v>0</v>
      </c>
      <c r="BZ33" s="337"/>
      <c r="CA33" s="74">
        <f>VLOOKUP($A33,'329'!$AH$1:$HN$2,69,FALSE)</f>
        <v>0</v>
      </c>
      <c r="CB33" s="69">
        <f>VLOOKUP($A33,'329'!$AH$1:$HN$2,70,FALSE)</f>
        <v>0</v>
      </c>
      <c r="CC33" s="69">
        <f>VLOOKUP($A33,'329'!$AH$1:$HN$2,71,FALSE)</f>
        <v>0</v>
      </c>
      <c r="CD33" s="69">
        <f>VLOOKUP($A33,'329'!$AH$1:$HN$2,72,FALSE)</f>
        <v>0</v>
      </c>
      <c r="CE33" s="69">
        <f>VLOOKUP($A33,'329'!$AH$7:$HN$8,CE109,FALSE)</f>
        <v>0</v>
      </c>
      <c r="CF33" s="69">
        <f>VLOOKUP($A33,'329'!$AH$1:$HN$2,74,FALSE)</f>
        <v>0</v>
      </c>
      <c r="CG33" s="75">
        <f>VLOOKUP($A33,'329'!$AH$1:$HN$2,75,FALSE)</f>
        <v>0</v>
      </c>
      <c r="CH33" s="337"/>
      <c r="CI33" s="74">
        <f>VLOOKUP($A33,'329'!$AH$1:$HN$2,76,FALSE)</f>
        <v>0</v>
      </c>
      <c r="CJ33" s="69">
        <f>VLOOKUP($A33,'329'!$AH$1:$HN$2,77,FALSE)</f>
        <v>0</v>
      </c>
      <c r="CK33" s="69">
        <f>VLOOKUP($A33,'329'!$AH$1:$HN$2,78,FALSE)</f>
        <v>0</v>
      </c>
      <c r="CL33" s="69">
        <f>VLOOKUP($A33,'329'!$AH$1:$HN$2,79,FALSE)</f>
        <v>0</v>
      </c>
      <c r="CM33" s="69">
        <f>VLOOKUP($A33,'329'!$AH$7:$HN$8,CM109,FALSE)</f>
        <v>0</v>
      </c>
      <c r="CN33" s="69">
        <f>VLOOKUP($A33,'329'!$AH$1:$HN$2,81,FALSE)</f>
        <v>0</v>
      </c>
      <c r="CO33" s="75">
        <f>VLOOKUP($A33,'329'!$AH$1:$HN$2,82,FALSE)</f>
        <v>0</v>
      </c>
      <c r="CP33" s="337"/>
      <c r="CQ33" s="74">
        <f>VLOOKUP($A33,'329'!$AH$1:$HN$2,83,FALSE)</f>
        <v>0</v>
      </c>
      <c r="CR33" s="69">
        <f>VLOOKUP($A33,'329'!$AH$1:$HN$2,84,FALSE)</f>
        <v>0</v>
      </c>
      <c r="CS33" s="69">
        <f>VLOOKUP($A33,'329'!$AH$1:$HN$2,85,FALSE)</f>
        <v>0</v>
      </c>
      <c r="CT33" s="69">
        <f>VLOOKUP($A33,'329'!$AH$1:$HN$2,86,FALSE)</f>
        <v>0</v>
      </c>
      <c r="CU33" s="69">
        <f>VLOOKUP($A33,'329'!$AH$7:$HN$8,CU109,FALSE)</f>
        <v>0</v>
      </c>
      <c r="CV33" s="69">
        <f>VLOOKUP($A33,'329'!$AH$1:$HN$2,88,FALSE)</f>
        <v>0</v>
      </c>
      <c r="CW33" s="75">
        <f>VLOOKUP($A33,'329'!$AH$1:$HN$2,89,FALSE)</f>
        <v>0</v>
      </c>
      <c r="CX33" s="337"/>
      <c r="CY33" s="74">
        <f>VLOOKUP($A33,'329'!$AH$1:$HN$2,90,FALSE)</f>
        <v>0</v>
      </c>
      <c r="CZ33" s="69">
        <f>VLOOKUP($A33,'329'!$AH$1:$HN$2,91,FALSE)</f>
        <v>0</v>
      </c>
      <c r="DA33" s="69">
        <f>VLOOKUP($A33,'329'!$AH$1:$HN$2,92,FALSE)</f>
        <v>0</v>
      </c>
      <c r="DB33" s="69">
        <f>VLOOKUP($A33,'329'!$AH$1:$HN$2,93,FALSE)</f>
        <v>0</v>
      </c>
      <c r="DC33" s="69">
        <f>VLOOKUP($A33,'329'!$AH$7:$HN$8,DC109,FALSE)</f>
        <v>0</v>
      </c>
      <c r="DD33" s="69">
        <f>VLOOKUP($A33,'329'!$AH$1:$HN$2,95,FALSE)</f>
        <v>0</v>
      </c>
      <c r="DE33" s="75">
        <f>VLOOKUP($A33,'329'!$AH$1:$HN$2,96,FALSE)</f>
        <v>0</v>
      </c>
      <c r="DF33" s="337"/>
      <c r="DG33" s="74">
        <f>VLOOKUP($A33,'329'!$AH$1:$HN$2,97,FALSE)</f>
        <v>0</v>
      </c>
      <c r="DH33" s="69">
        <f>VLOOKUP($A33,'329'!$AH$1:$HN$2,98,FALSE)</f>
        <v>0</v>
      </c>
      <c r="DI33" s="69">
        <f>VLOOKUP($A33,'329'!$AH$1:$HN$2,99,FALSE)</f>
        <v>0</v>
      </c>
      <c r="DJ33" s="69">
        <f>VLOOKUP($A33,'329'!$AH$1:$HN$2,100,FALSE)</f>
        <v>0</v>
      </c>
      <c r="DK33" s="69">
        <f>VLOOKUP($A33,'329'!$AH$7:$HN$8,DK109,FALSE)</f>
        <v>0</v>
      </c>
      <c r="DL33" s="69">
        <f>VLOOKUP($A33,'329'!$AH$1:$HN$2,102,FALSE)</f>
        <v>0</v>
      </c>
      <c r="DM33" s="75">
        <f>VLOOKUP($A33,'329'!$AH$1:$HN$2,103,FALSE)</f>
        <v>0</v>
      </c>
      <c r="DN33" s="337"/>
      <c r="DO33" s="74">
        <f>VLOOKUP($A33,'329'!$AH$1:$HN$2,104,FALSE)</f>
        <v>0</v>
      </c>
      <c r="DP33" s="69">
        <f>VLOOKUP($A33,'329'!$AH$1:$HN$2,105,FALSE)</f>
        <v>0</v>
      </c>
      <c r="DQ33" s="69">
        <f>VLOOKUP($A33,'329'!$AH$1:$HN$2,106,FALSE)</f>
        <v>0</v>
      </c>
      <c r="DR33" s="69">
        <f>VLOOKUP($A33,'329'!$AH$1:$HN$2,107,FALSE)</f>
        <v>0</v>
      </c>
      <c r="DS33" s="69">
        <f>VLOOKUP($A33,'329'!$AH$7:$HN$8,DS109,FALSE)</f>
        <v>0</v>
      </c>
      <c r="DT33" s="69">
        <f>VLOOKUP($A33,'329'!$AH$1:$HN$2,109,FALSE)</f>
        <v>0</v>
      </c>
      <c r="DU33" s="75">
        <f>VLOOKUP($A33,'329'!$AH$1:$HN$2,110,FALSE)</f>
        <v>0</v>
      </c>
      <c r="DV33" s="337"/>
      <c r="DW33" s="74">
        <f>VLOOKUP($A33,'329'!$AH$1:$HN$2,111,FALSE)</f>
        <v>0</v>
      </c>
      <c r="DX33" s="69">
        <f>VLOOKUP($A33,'329'!$AH$1:$HN$2,112,FALSE)</f>
        <v>0</v>
      </c>
      <c r="DY33" s="69">
        <f>VLOOKUP($A33,'329'!$AH$1:$HN$2,113,FALSE)</f>
        <v>0</v>
      </c>
      <c r="DZ33" s="69">
        <f>VLOOKUP($A33,'329'!$AH$1:$HN$2,114,FALSE)</f>
        <v>0</v>
      </c>
      <c r="EA33" s="69">
        <f>VLOOKUP($A33,'329'!$AH$7:$HN$8,EA109,FALSE)</f>
        <v>0</v>
      </c>
      <c r="EB33" s="69">
        <f>VLOOKUP($A33,'329'!$AH$1:$HN$2,116,FALSE)</f>
        <v>0</v>
      </c>
      <c r="EC33" s="75">
        <f>VLOOKUP($A33,'329'!$AH$1:$HN$2,117,FALSE)</f>
        <v>0</v>
      </c>
      <c r="ED33" s="337"/>
      <c r="EE33" s="74">
        <f>VLOOKUP($A33,'329'!$AH$1:$HN$2,118,FALSE)</f>
        <v>0</v>
      </c>
      <c r="EF33" s="69">
        <f>VLOOKUP($A33,'329'!$AH$1:$HN$2,119,FALSE)</f>
        <v>0</v>
      </c>
      <c r="EG33" s="69">
        <f>VLOOKUP($A33,'329'!$AH$1:$HN$2,120,FALSE)</f>
        <v>0</v>
      </c>
      <c r="EH33" s="69">
        <f>VLOOKUP($A33,'329'!$AH$1:$HN$2,121,FALSE)</f>
        <v>0</v>
      </c>
      <c r="EI33" s="69">
        <f>VLOOKUP($A33,'329'!$AH$7:$HN$8,EI109,FALSE)</f>
        <v>0</v>
      </c>
      <c r="EJ33" s="69">
        <f>VLOOKUP($A33,'329'!$AH$1:$HN$2,123,FALSE)</f>
        <v>0</v>
      </c>
      <c r="EK33" s="75">
        <f>VLOOKUP($A33,'329'!$AH$1:$HN$2,124,FALSE)</f>
        <v>0</v>
      </c>
      <c r="EL33" s="337"/>
      <c r="EM33" s="74">
        <f>VLOOKUP($A33,'329'!$AH$1:$HN$2,125,FALSE)</f>
        <v>0</v>
      </c>
      <c r="EN33" s="69">
        <f>VLOOKUP($A33,'329'!$AH$1:$HN$2,126,FALSE)</f>
        <v>0</v>
      </c>
      <c r="EO33" s="69">
        <f>VLOOKUP($A33,'329'!$AH$1:$HN$2,127,FALSE)</f>
        <v>0</v>
      </c>
      <c r="EP33" s="69">
        <f>VLOOKUP($A33,'329'!$AH$1:$HN$2,128,FALSE)</f>
        <v>0</v>
      </c>
      <c r="EQ33" s="69">
        <f>VLOOKUP($A33,'329'!$AH$7:$HN$8,EQ109,FALSE)</f>
        <v>0</v>
      </c>
      <c r="ER33" s="69">
        <f>VLOOKUP($A33,'329'!$AH$1:$HN$2,130,FALSE)</f>
        <v>0</v>
      </c>
      <c r="ES33" s="75">
        <f>VLOOKUP($A33,'329'!$AH$1:$HN$2,131,FALSE)</f>
        <v>0</v>
      </c>
      <c r="ET33" s="337"/>
      <c r="EU33" s="74">
        <f>VLOOKUP($A33,'329'!$AH$1:$HN$2,132,FALSE)</f>
        <v>0</v>
      </c>
      <c r="EV33" s="69">
        <f>VLOOKUP($A33,'329'!$AH$1:$HN$2,133,FALSE)</f>
        <v>0</v>
      </c>
      <c r="EW33" s="69">
        <f>VLOOKUP($A33,'329'!$AH$1:$HN$2,134,FALSE)</f>
        <v>0</v>
      </c>
      <c r="EX33" s="69">
        <f>VLOOKUP($A33,'329'!$AH$1:$HN$2,135,FALSE)</f>
        <v>0</v>
      </c>
      <c r="EY33" s="69">
        <f>VLOOKUP($A33,'329'!$AH$7:$HN$8,EY109,FALSE)</f>
        <v>0</v>
      </c>
      <c r="EZ33" s="69">
        <f>VLOOKUP($A33,'329'!$AH$1:$HN$2,137,FALSE)</f>
        <v>0</v>
      </c>
      <c r="FA33" s="75">
        <f>VLOOKUP($A33,'329'!$AH$1:$HN$2,138,FALSE)</f>
        <v>0</v>
      </c>
      <c r="FB33" s="337"/>
      <c r="FC33" s="74">
        <f>VLOOKUP($A33,'329'!$AH$1:$HN$2,139,FALSE)</f>
        <v>0</v>
      </c>
      <c r="FD33" s="69">
        <f>VLOOKUP($A33,'329'!$AH$1:$HN$2,140,FALSE)</f>
        <v>0</v>
      </c>
      <c r="FE33" s="69">
        <f>VLOOKUP($A33,'329'!$AH$1:$HN$2,141,FALSE)</f>
        <v>0</v>
      </c>
      <c r="FF33" s="69">
        <f>VLOOKUP($A33,'329'!$AH$1:$HN$2,142,FALSE)</f>
        <v>0</v>
      </c>
      <c r="FG33" s="69">
        <f>VLOOKUP($A33,'329'!$AH$7:$HN$8,FG109,FALSE)</f>
        <v>0</v>
      </c>
      <c r="FH33" s="69">
        <f>VLOOKUP($A33,'329'!$AH$1:$HN$2,144,FALSE)</f>
        <v>0</v>
      </c>
      <c r="FI33" s="75">
        <f>VLOOKUP($A33,'329'!$AH$1:$HN$2,145,FALSE)</f>
        <v>0</v>
      </c>
      <c r="FJ33" s="337"/>
      <c r="FK33" s="74">
        <f>VLOOKUP($A33,'329'!$AH$1:$HN$2,146,FALSE)</f>
        <v>0</v>
      </c>
      <c r="FL33" s="69">
        <f>VLOOKUP($A33,'329'!$AH$1:$HN$2,147,FALSE)</f>
        <v>0</v>
      </c>
      <c r="FM33" s="69">
        <f>VLOOKUP($A33,'329'!$AH$1:$HN$2,148,FALSE)</f>
        <v>0</v>
      </c>
      <c r="FN33" s="69">
        <f>VLOOKUP($A33,'329'!$AH$1:$HN$2,149,FALSE)</f>
        <v>0</v>
      </c>
      <c r="FO33" s="69">
        <f>VLOOKUP($A33,'329'!$AH$7:$HN$8,FO109,FALSE)</f>
        <v>0</v>
      </c>
      <c r="FP33" s="69">
        <f>VLOOKUP($A33,'329'!$AH$1:$HN$2,151,FALSE)</f>
        <v>0</v>
      </c>
      <c r="FQ33" s="75">
        <f>VLOOKUP($A33,'329'!$AH$1:$HN$2,152,FALSE)</f>
        <v>0</v>
      </c>
      <c r="FR33" s="337"/>
      <c r="FS33" s="74">
        <f>VLOOKUP($A33,'329'!$AH$1:$HN$2,153,FALSE)</f>
        <v>0</v>
      </c>
      <c r="FT33" s="69">
        <f>VLOOKUP($A33,'329'!$AH$1:$HN$2,154,FALSE)</f>
        <v>0</v>
      </c>
      <c r="FU33" s="69">
        <f>VLOOKUP($A33,'329'!$AH$1:$HN$2,155,FALSE)</f>
        <v>0</v>
      </c>
      <c r="FV33" s="69">
        <f>VLOOKUP($A33,'329'!$AH$1:$HN$2,156,FALSE)</f>
        <v>0</v>
      </c>
      <c r="FW33" s="69">
        <f>VLOOKUP($A33,'329'!$AH$7:$HN$8,FW109,FALSE)</f>
        <v>0</v>
      </c>
      <c r="FX33" s="69">
        <f>VLOOKUP($A33,'329'!$AH$1:$HN$2,158,FALSE)</f>
        <v>0</v>
      </c>
      <c r="FY33" s="75">
        <f>VLOOKUP($A33,'329'!$AH$1:$HN$2,159,FALSE)</f>
        <v>0</v>
      </c>
      <c r="FZ33" s="337"/>
      <c r="GA33" s="74">
        <f>VLOOKUP($A33,'329'!$AH$1:$HN$2,160,FALSE)</f>
        <v>0</v>
      </c>
      <c r="GB33" s="69">
        <f>VLOOKUP($A33,'329'!$AH$1:$HN$2,161,FALSE)</f>
        <v>0</v>
      </c>
      <c r="GC33" s="69">
        <f>VLOOKUP($A33,'329'!$AH$1:$HN$2,162,FALSE)</f>
        <v>0</v>
      </c>
      <c r="GD33" s="69">
        <f>VLOOKUP($A33,'329'!$AH$1:$HN$2,163,FALSE)</f>
        <v>0</v>
      </c>
      <c r="GE33" s="69">
        <f>VLOOKUP($A33,'329'!$AH$7:$HN$8,GE109,FALSE)</f>
        <v>0</v>
      </c>
      <c r="GF33" s="69">
        <f>VLOOKUP($A33,'329'!$AH$1:$HN$2,165,FALSE)</f>
        <v>0</v>
      </c>
      <c r="GG33" s="75">
        <f>VLOOKUP($A33,'329'!$AH$1:$HN$2,166,FALSE)</f>
        <v>0</v>
      </c>
      <c r="GH33" s="337"/>
      <c r="GI33" s="74">
        <f>VLOOKUP($A33,'329'!$AH$1:$HN$2,167,FALSE)</f>
        <v>0</v>
      </c>
      <c r="GJ33" s="69">
        <f>VLOOKUP($A33,'329'!$AH$1:$HN$2,168,FALSE)</f>
        <v>0</v>
      </c>
      <c r="GK33" s="69">
        <f>VLOOKUP($A33,'329'!$AH$1:$HN$2,169,FALSE)</f>
        <v>0</v>
      </c>
      <c r="GL33" s="69">
        <f>VLOOKUP($A33,'329'!$AH$1:$HN$2,170,FALSE)</f>
        <v>0</v>
      </c>
      <c r="GM33" s="69">
        <f>VLOOKUP($A33,'329'!$AH$7:$HN$8,GM109,FALSE)</f>
        <v>0</v>
      </c>
      <c r="GN33" s="69">
        <f>VLOOKUP($A33,'329'!$AH$1:$HN$2,172,FALSE)</f>
        <v>0</v>
      </c>
      <c r="GO33" s="75">
        <f>VLOOKUP($A33,'329'!$AH$1:$HN$2,173,FALSE)</f>
        <v>0</v>
      </c>
      <c r="GP33" s="337"/>
      <c r="GQ33" s="74">
        <f>VLOOKUP($A33,'329'!$AH$1:$HN$2,174,FALSE)</f>
        <v>0</v>
      </c>
      <c r="GR33" s="69">
        <f>VLOOKUP($A33,'329'!$AH$1:$HN$2,175,FALSE)</f>
        <v>0</v>
      </c>
      <c r="GS33" s="69">
        <f>VLOOKUP($A33,'329'!$AH$1:$HN$2,176,FALSE)</f>
        <v>0</v>
      </c>
      <c r="GT33" s="69">
        <f>VLOOKUP($A33,'329'!$AH$1:$HN$2,177,FALSE)</f>
        <v>0</v>
      </c>
      <c r="GU33" s="69">
        <f>VLOOKUP($A33,'329'!$AH$7:$HN$8,GU109,FALSE)</f>
        <v>0</v>
      </c>
      <c r="GV33" s="69">
        <f>VLOOKUP($A33,'329'!$AH$1:$HN$2,179,FALSE)</f>
        <v>0</v>
      </c>
      <c r="GW33" s="75">
        <f>VLOOKUP($A33,'329'!$AH$1:$HN$2,180,FALSE)</f>
        <v>0</v>
      </c>
      <c r="GX33" s="337"/>
      <c r="GY33" s="74">
        <f>VLOOKUP($A33,'329'!$AH$1:$HN$2,181,FALSE)</f>
        <v>0</v>
      </c>
      <c r="GZ33" s="69">
        <f>VLOOKUP($A33,'329'!$AH$1:$HN$2,182,FALSE)</f>
        <v>0</v>
      </c>
      <c r="HA33" s="69">
        <f>VLOOKUP($A33,'329'!$AH$1:$HN$2,183,FALSE)</f>
        <v>0</v>
      </c>
      <c r="HB33" s="69">
        <f>VLOOKUP($A33,'329'!$AH$1:$HN$2,184,FALSE)</f>
        <v>0</v>
      </c>
      <c r="HC33" s="69">
        <f>VLOOKUP($A33,'329'!$AH$7:$HN$8,HC109,FALSE)</f>
        <v>0</v>
      </c>
      <c r="HD33" s="69">
        <f>VLOOKUP($A33,'329'!$AH$1:$HN$2,186,FALSE)</f>
        <v>0</v>
      </c>
      <c r="HE33" s="124">
        <f>VLOOKUP($A33,'329'!$AH$1:$HN$2,187,FALSE)</f>
        <v>0</v>
      </c>
      <c r="HF33" s="24"/>
    </row>
    <row r="34" spans="1:215" x14ac:dyDescent="0.25">
      <c r="A34" s="290">
        <f t="shared" si="0"/>
        <v>230</v>
      </c>
      <c r="B34" s="291">
        <f>VLOOKUP($A34,'330'!$AH$1:$HN$2,2,FALSE)</f>
        <v>0</v>
      </c>
      <c r="C34" s="290">
        <f>VLOOKUP($A34,'330'!$AH$1:$HN$2,3,FALSE)</f>
        <v>0</v>
      </c>
      <c r="D34" s="290">
        <f>VLOOKUP($A34,'330'!$AH$1:$HN$2,4,FALSE)</f>
        <v>0</v>
      </c>
      <c r="E34" s="292">
        <f>VLOOKUP($A34,'330'!$AH$1:$HN$2,5,FALSE)</f>
        <v>0</v>
      </c>
      <c r="F34" s="337"/>
      <c r="G34" s="73">
        <f>VLOOKUP($A34,'330'!$AH$1:$HN$2,6,FALSE)</f>
        <v>0</v>
      </c>
      <c r="H34" s="24">
        <f>VLOOKUP($A34,'330'!$AH$1:$HN$2,7,FALSE)</f>
        <v>0</v>
      </c>
      <c r="I34" s="24">
        <f>VLOOKUP($A34,'330'!$AH$1:$HN$2,8,FALSE)</f>
        <v>0</v>
      </c>
      <c r="J34" s="24">
        <f>VLOOKUP($A34,'330'!$AH$1:$HN$2,9,FALSE)</f>
        <v>0</v>
      </c>
      <c r="K34" s="69">
        <f>VLOOKUP($A34,'330'!$AH$7:$HN$8,K109,FALSE)</f>
        <v>0</v>
      </c>
      <c r="L34" s="24">
        <f>VLOOKUP($A34,'330'!$AH$1:$HN$2,11,FALSE)</f>
        <v>0</v>
      </c>
      <c r="M34" s="137">
        <f>VLOOKUP($A34,'330'!$AH$1:$HN$2,12,FALSE)</f>
        <v>0</v>
      </c>
      <c r="N34" s="337"/>
      <c r="O34" s="74">
        <f>VLOOKUP($A34,'330'!$AH$1:$HN$2,13,FALSE)</f>
        <v>0</v>
      </c>
      <c r="P34" s="69">
        <f>VLOOKUP($A34,'330'!$AH$1:$HN$2,14,FALSE)</f>
        <v>0</v>
      </c>
      <c r="Q34" s="69">
        <f>VLOOKUP($A34,'330'!$AH$1:$HN$2,15,FALSE)</f>
        <v>0</v>
      </c>
      <c r="R34" s="69">
        <f>VLOOKUP($A34,'330'!$AH$1:$HN$2,16,FALSE)</f>
        <v>0</v>
      </c>
      <c r="S34" s="69">
        <f>VLOOKUP($A34,'330'!$AH$7:$HN$8,S109,FALSE)</f>
        <v>0</v>
      </c>
      <c r="T34" s="69">
        <f>VLOOKUP($A34,'330'!$AH$1:$HN$2,18,FALSE)</f>
        <v>0</v>
      </c>
      <c r="U34" s="75">
        <f>VLOOKUP($A34,'330'!$AH$1:$HN$2,19,FALSE)</f>
        <v>0</v>
      </c>
      <c r="V34" s="337"/>
      <c r="W34" s="74">
        <f>VLOOKUP($A34,'330'!$AH$1:$HN$2,20,FALSE)</f>
        <v>0</v>
      </c>
      <c r="X34" s="69">
        <f>VLOOKUP($A34,'330'!$AH$1:$HN$2,21,FALSE)</f>
        <v>0</v>
      </c>
      <c r="Y34" s="69">
        <f>VLOOKUP($A34,'330'!$AH$1:$HN$2,22,FALSE)</f>
        <v>0</v>
      </c>
      <c r="Z34" s="69">
        <f>VLOOKUP($A34,'330'!$AH$1:$HN$2,23,FALSE)</f>
        <v>0</v>
      </c>
      <c r="AA34" s="69">
        <f>VLOOKUP($A34,'330'!$AH$7:$HN$8,AA109,FALSE)</f>
        <v>0</v>
      </c>
      <c r="AB34" s="69">
        <f>VLOOKUP($A34,'330'!$AH$1:$HN$2,25,FALSE)</f>
        <v>0</v>
      </c>
      <c r="AC34" s="75">
        <f>VLOOKUP($A34,'330'!$AH$1:$HN$2,26,FALSE)</f>
        <v>0</v>
      </c>
      <c r="AD34" s="337"/>
      <c r="AE34" s="74">
        <f>VLOOKUP($A34,'330'!$AH$1:$HN$2,27,FALSE)</f>
        <v>0</v>
      </c>
      <c r="AF34" s="69">
        <f>VLOOKUP($A34,'330'!$AH$1:$HN$2,28,FALSE)</f>
        <v>0</v>
      </c>
      <c r="AG34" s="69">
        <f>VLOOKUP($A34,'330'!$AH$1:$HN$2,29,FALSE)</f>
        <v>0</v>
      </c>
      <c r="AH34" s="69">
        <f>VLOOKUP($A34,'330'!$AH$1:$HN$2,30,FALSE)</f>
        <v>0</v>
      </c>
      <c r="AI34" s="69">
        <f>VLOOKUP($A34,'330'!$AH$7:$HN$8,AI109,FALSE)</f>
        <v>0</v>
      </c>
      <c r="AJ34" s="69">
        <f>VLOOKUP($A34,'330'!$AH$1:$HN$2,32,FALSE)</f>
        <v>0</v>
      </c>
      <c r="AK34" s="75">
        <f>VLOOKUP($A34,'330'!$AH$1:$HN$2,33,FALSE)</f>
        <v>0</v>
      </c>
      <c r="AL34" s="337"/>
      <c r="AM34" s="74">
        <f>VLOOKUP($A34,'330'!$AH$1:$HN$2,34,FALSE)</f>
        <v>0</v>
      </c>
      <c r="AN34" s="69">
        <f>VLOOKUP($A34,'330'!$AH$1:$HN$2,35,FALSE)</f>
        <v>0</v>
      </c>
      <c r="AO34" s="69">
        <f>VLOOKUP($A34,'330'!$AH$1:$HN$2,36,FALSE)</f>
        <v>0</v>
      </c>
      <c r="AP34" s="69">
        <f>VLOOKUP($A34,'330'!$AH$1:$HN$2,37,FALSE)</f>
        <v>0</v>
      </c>
      <c r="AQ34" s="69">
        <f>VLOOKUP($A34,'330'!$AH$7:$HN$8,AQ109,FALSE)</f>
        <v>0</v>
      </c>
      <c r="AR34" s="69">
        <f>VLOOKUP($A34,'330'!$AH$1:$HN$2,39,FALSE)</f>
        <v>0</v>
      </c>
      <c r="AS34" s="75">
        <f>VLOOKUP($A34,'330'!$AH$1:$HN$2,40,FALSE)</f>
        <v>0</v>
      </c>
      <c r="AT34" s="337"/>
      <c r="AU34" s="74">
        <f>VLOOKUP($A34,'330'!$AH$1:$HN$2,41,FALSE)</f>
        <v>0</v>
      </c>
      <c r="AV34" s="69">
        <f>VLOOKUP($A34,'330'!$AH$1:$HN$2,42,FALSE)</f>
        <v>0</v>
      </c>
      <c r="AW34" s="69">
        <f>VLOOKUP($A34,'330'!$AH$1:$HN$2,43,FALSE)</f>
        <v>0</v>
      </c>
      <c r="AX34" s="69">
        <f>VLOOKUP($A34,'330'!$AH$1:$HN$2,44,FALSE)</f>
        <v>0</v>
      </c>
      <c r="AY34" s="69">
        <f>VLOOKUP($A34,'330'!$AH$7:$HN$8,AY109,FALSE)</f>
        <v>0</v>
      </c>
      <c r="AZ34" s="69">
        <f>VLOOKUP($A34,'330'!$AH$1:$HN$2,46,FALSE)</f>
        <v>0</v>
      </c>
      <c r="BA34" s="75">
        <f>VLOOKUP($A34,'330'!$AH$1:$HN$2,47,FALSE)</f>
        <v>0</v>
      </c>
      <c r="BB34" s="337"/>
      <c r="BC34" s="74">
        <f>VLOOKUP($A34,'330'!$AH$1:$HN$2,48,FALSE)</f>
        <v>0</v>
      </c>
      <c r="BD34" s="69">
        <f>VLOOKUP($A34,'330'!$AH$1:$HN$2,49,FALSE)</f>
        <v>0</v>
      </c>
      <c r="BE34" s="69">
        <f>VLOOKUP($A34,'330'!$AH$1:$HN$2,50,FALSE)</f>
        <v>0</v>
      </c>
      <c r="BF34" s="69">
        <f>VLOOKUP($A34,'330'!$AH$1:$HN$2,51,FALSE)</f>
        <v>0</v>
      </c>
      <c r="BG34" s="69">
        <f>VLOOKUP($A34,'330'!$AH$7:$HN$8,BG109,FALSE)</f>
        <v>0</v>
      </c>
      <c r="BH34" s="69">
        <f>VLOOKUP($A34,'330'!$AH$1:$HN$2,53,FALSE)</f>
        <v>0</v>
      </c>
      <c r="BI34" s="75">
        <f>VLOOKUP($A34,'330'!$AH$1:$HN$2,54,FALSE)</f>
        <v>0</v>
      </c>
      <c r="BJ34" s="337"/>
      <c r="BK34" s="74">
        <f>VLOOKUP($A34,'330'!$AH$1:$HN$2,55,FALSE)</f>
        <v>0</v>
      </c>
      <c r="BL34" s="69">
        <f>VLOOKUP($A34,'330'!$AH$1:$HN$2,56,FALSE)</f>
        <v>0</v>
      </c>
      <c r="BM34" s="69">
        <f>VLOOKUP($A34,'330'!$AH$1:$HN$2,57,FALSE)</f>
        <v>0</v>
      </c>
      <c r="BN34" s="69">
        <f>VLOOKUP($A34,'330'!$AH$1:$HN$2,58,FALSE)</f>
        <v>0</v>
      </c>
      <c r="BO34" s="69">
        <f>VLOOKUP($A34,'330'!$AH$7:$HN$8,BO109,FALSE)</f>
        <v>0</v>
      </c>
      <c r="BP34" s="69">
        <f>VLOOKUP($A34,'330'!$AH$1:$HN$2,60,FALSE)</f>
        <v>0</v>
      </c>
      <c r="BQ34" s="75">
        <f>VLOOKUP($A34,'330'!$AH$1:$HN$2,61,FALSE)</f>
        <v>0</v>
      </c>
      <c r="BR34" s="337"/>
      <c r="BS34" s="74">
        <f>VLOOKUP($A34,'330'!$AH$1:$HN$2,62,FALSE)</f>
        <v>0</v>
      </c>
      <c r="BT34" s="69">
        <f>VLOOKUP($A34,'330'!$AH$1:$HN$2,63,FALSE)</f>
        <v>0</v>
      </c>
      <c r="BU34" s="69">
        <f>VLOOKUP($A34,'330'!$AH$1:$HN$2,64,FALSE)</f>
        <v>0</v>
      </c>
      <c r="BV34" s="69">
        <f>VLOOKUP($A34,'330'!$AH$1:$HN$2,65,FALSE)</f>
        <v>0</v>
      </c>
      <c r="BW34" s="69">
        <f>VLOOKUP($A34,'330'!$AH$7:$HN$8,BW109,FALSE)</f>
        <v>0</v>
      </c>
      <c r="BX34" s="69">
        <f>VLOOKUP($A34,'330'!$AH$1:$HN$2,67,FALSE)</f>
        <v>0</v>
      </c>
      <c r="BY34" s="75">
        <f>VLOOKUP($A34,'330'!$AH$1:$HN$2,68,FALSE)</f>
        <v>0</v>
      </c>
      <c r="BZ34" s="337"/>
      <c r="CA34" s="74">
        <f>VLOOKUP($A34,'330'!$AH$1:$HN$2,69,FALSE)</f>
        <v>0</v>
      </c>
      <c r="CB34" s="69">
        <f>VLOOKUP($A34,'330'!$AH$1:$HN$2,70,FALSE)</f>
        <v>0</v>
      </c>
      <c r="CC34" s="69">
        <f>VLOOKUP($A34,'330'!$AH$1:$HN$2,71,FALSE)</f>
        <v>0</v>
      </c>
      <c r="CD34" s="69">
        <f>VLOOKUP($A34,'330'!$AH$1:$HN$2,72,FALSE)</f>
        <v>0</v>
      </c>
      <c r="CE34" s="69">
        <f>VLOOKUP($A34,'330'!$AH$7:$HN$8,CE109,FALSE)</f>
        <v>0</v>
      </c>
      <c r="CF34" s="69">
        <f>VLOOKUP($A34,'330'!$AH$1:$HN$2,74,FALSE)</f>
        <v>0</v>
      </c>
      <c r="CG34" s="75">
        <f>VLOOKUP($A34,'330'!$AH$1:$HN$2,75,FALSE)</f>
        <v>0</v>
      </c>
      <c r="CH34" s="337"/>
      <c r="CI34" s="74">
        <f>VLOOKUP($A34,'330'!$AH$1:$HN$2,76,FALSE)</f>
        <v>0</v>
      </c>
      <c r="CJ34" s="69">
        <f>VLOOKUP($A34,'330'!$AH$1:$HN$2,77,FALSE)</f>
        <v>0</v>
      </c>
      <c r="CK34" s="69">
        <f>VLOOKUP($A34,'330'!$AH$1:$HN$2,78,FALSE)</f>
        <v>0</v>
      </c>
      <c r="CL34" s="69">
        <f>VLOOKUP($A34,'330'!$AH$1:$HN$2,79,FALSE)</f>
        <v>0</v>
      </c>
      <c r="CM34" s="69">
        <f>VLOOKUP($A34,'330'!$AH$7:$HN$8,CM109,FALSE)</f>
        <v>0</v>
      </c>
      <c r="CN34" s="69">
        <f>VLOOKUP($A34,'330'!$AH$1:$HN$2,81,FALSE)</f>
        <v>0</v>
      </c>
      <c r="CO34" s="75">
        <f>VLOOKUP($A34,'330'!$AH$1:$HN$2,82,FALSE)</f>
        <v>0</v>
      </c>
      <c r="CP34" s="337"/>
      <c r="CQ34" s="74">
        <f>VLOOKUP($A34,'330'!$AH$1:$HN$2,83,FALSE)</f>
        <v>0</v>
      </c>
      <c r="CR34" s="69">
        <f>VLOOKUP($A34,'330'!$AH$1:$HN$2,84,FALSE)</f>
        <v>0</v>
      </c>
      <c r="CS34" s="69">
        <f>VLOOKUP($A34,'330'!$AH$1:$HN$2,85,FALSE)</f>
        <v>0</v>
      </c>
      <c r="CT34" s="69">
        <f>VLOOKUP($A34,'330'!$AH$1:$HN$2,86,FALSE)</f>
        <v>0</v>
      </c>
      <c r="CU34" s="69">
        <f>VLOOKUP($A34,'330'!$AH$7:$HN$8,CU109,FALSE)</f>
        <v>0</v>
      </c>
      <c r="CV34" s="69">
        <f>VLOOKUP($A34,'330'!$AH$1:$HN$2,88,FALSE)</f>
        <v>0</v>
      </c>
      <c r="CW34" s="75">
        <f>VLOOKUP($A34,'330'!$AH$1:$HN$2,89,FALSE)</f>
        <v>0</v>
      </c>
      <c r="CX34" s="337"/>
      <c r="CY34" s="74">
        <f>VLOOKUP($A34,'330'!$AH$1:$HN$2,90,FALSE)</f>
        <v>0</v>
      </c>
      <c r="CZ34" s="69">
        <f>VLOOKUP($A34,'330'!$AH$1:$HN$2,91,FALSE)</f>
        <v>0</v>
      </c>
      <c r="DA34" s="69">
        <f>VLOOKUP($A34,'330'!$AH$1:$HN$2,92,FALSE)</f>
        <v>0</v>
      </c>
      <c r="DB34" s="69">
        <f>VLOOKUP($A34,'330'!$AH$1:$HN$2,93,FALSE)</f>
        <v>0</v>
      </c>
      <c r="DC34" s="69">
        <f>VLOOKUP($A34,'330'!$AH$7:$HN$8,DC109,FALSE)</f>
        <v>0</v>
      </c>
      <c r="DD34" s="69">
        <f>VLOOKUP($A34,'330'!$AH$1:$HN$2,95,FALSE)</f>
        <v>0</v>
      </c>
      <c r="DE34" s="75">
        <f>VLOOKUP($A34,'330'!$AH$1:$HN$2,96,FALSE)</f>
        <v>0</v>
      </c>
      <c r="DF34" s="337"/>
      <c r="DG34" s="74">
        <f>VLOOKUP($A34,'330'!$AH$1:$HN$2,97,FALSE)</f>
        <v>0</v>
      </c>
      <c r="DH34" s="69">
        <f>VLOOKUP($A34,'330'!$AH$1:$HN$2,98,FALSE)</f>
        <v>0</v>
      </c>
      <c r="DI34" s="69">
        <f>VLOOKUP($A34,'330'!$AH$1:$HN$2,99,FALSE)</f>
        <v>0</v>
      </c>
      <c r="DJ34" s="69">
        <f>VLOOKUP($A34,'330'!$AH$1:$HN$2,100,FALSE)</f>
        <v>0</v>
      </c>
      <c r="DK34" s="69">
        <f>VLOOKUP($A34,'330'!$AH$7:$HN$8,DK109,FALSE)</f>
        <v>0</v>
      </c>
      <c r="DL34" s="69">
        <f>VLOOKUP($A34,'330'!$AH$1:$HN$2,102,FALSE)</f>
        <v>0</v>
      </c>
      <c r="DM34" s="75">
        <f>VLOOKUP($A34,'330'!$AH$1:$HN$2,103,FALSE)</f>
        <v>0</v>
      </c>
      <c r="DN34" s="337"/>
      <c r="DO34" s="74">
        <f>VLOOKUP($A34,'330'!$AH$1:$HN$2,104,FALSE)</f>
        <v>0</v>
      </c>
      <c r="DP34" s="69">
        <f>VLOOKUP($A34,'330'!$AH$1:$HN$2,105,FALSE)</f>
        <v>0</v>
      </c>
      <c r="DQ34" s="69">
        <f>VLOOKUP($A34,'330'!$AH$1:$HN$2,106,FALSE)</f>
        <v>0</v>
      </c>
      <c r="DR34" s="69">
        <f>VLOOKUP($A34,'330'!$AH$1:$HN$2,107,FALSE)</f>
        <v>0</v>
      </c>
      <c r="DS34" s="69">
        <f>VLOOKUP($A34,'330'!$AH$7:$HN$8,DS109,FALSE)</f>
        <v>0</v>
      </c>
      <c r="DT34" s="69">
        <f>VLOOKUP($A34,'330'!$AH$1:$HN$2,109,FALSE)</f>
        <v>0</v>
      </c>
      <c r="DU34" s="75">
        <f>VLOOKUP($A34,'330'!$AH$1:$HN$2,110,FALSE)</f>
        <v>0</v>
      </c>
      <c r="DV34" s="337"/>
      <c r="DW34" s="74">
        <f>VLOOKUP($A34,'330'!$AH$1:$HN$2,111,FALSE)</f>
        <v>0</v>
      </c>
      <c r="DX34" s="69">
        <f>VLOOKUP($A34,'330'!$AH$1:$HN$2,112,FALSE)</f>
        <v>0</v>
      </c>
      <c r="DY34" s="69">
        <f>VLOOKUP($A34,'330'!$AH$1:$HN$2,113,FALSE)</f>
        <v>0</v>
      </c>
      <c r="DZ34" s="69">
        <f>VLOOKUP($A34,'330'!$AH$1:$HN$2,114,FALSE)</f>
        <v>0</v>
      </c>
      <c r="EA34" s="69">
        <f>VLOOKUP($A34,'330'!$AH$7:$HN$8,EA109,FALSE)</f>
        <v>0</v>
      </c>
      <c r="EB34" s="69">
        <f>VLOOKUP($A34,'330'!$AH$1:$HN$2,116,FALSE)</f>
        <v>0</v>
      </c>
      <c r="EC34" s="75">
        <f>VLOOKUP($A34,'330'!$AH$1:$HN$2,117,FALSE)</f>
        <v>0</v>
      </c>
      <c r="ED34" s="337"/>
      <c r="EE34" s="74">
        <f>VLOOKUP($A34,'330'!$AH$1:$HN$2,118,FALSE)</f>
        <v>0</v>
      </c>
      <c r="EF34" s="69">
        <f>VLOOKUP($A34,'330'!$AH$1:$HN$2,119,FALSE)</f>
        <v>0</v>
      </c>
      <c r="EG34" s="69">
        <f>VLOOKUP($A34,'330'!$AH$1:$HN$2,120,FALSE)</f>
        <v>0</v>
      </c>
      <c r="EH34" s="69">
        <f>VLOOKUP($A34,'330'!$AH$1:$HN$2,121,FALSE)</f>
        <v>0</v>
      </c>
      <c r="EI34" s="69">
        <f>VLOOKUP($A34,'330'!$AH$7:$HN$8,EI109,FALSE)</f>
        <v>0</v>
      </c>
      <c r="EJ34" s="69">
        <f>VLOOKUP($A34,'330'!$AH$1:$HN$2,123,FALSE)</f>
        <v>0</v>
      </c>
      <c r="EK34" s="75">
        <f>VLOOKUP($A34,'330'!$AH$1:$HN$2,124,FALSE)</f>
        <v>0</v>
      </c>
      <c r="EL34" s="337"/>
      <c r="EM34" s="74">
        <f>VLOOKUP($A34,'330'!$AH$1:$HN$2,125,FALSE)</f>
        <v>0</v>
      </c>
      <c r="EN34" s="69">
        <f>VLOOKUP($A34,'330'!$AH$1:$HN$2,126,FALSE)</f>
        <v>0</v>
      </c>
      <c r="EO34" s="69">
        <f>VLOOKUP($A34,'330'!$AH$1:$HN$2,127,FALSE)</f>
        <v>0</v>
      </c>
      <c r="EP34" s="69">
        <f>VLOOKUP($A34,'330'!$AH$1:$HN$2,128,FALSE)</f>
        <v>0</v>
      </c>
      <c r="EQ34" s="69">
        <f>VLOOKUP($A34,'330'!$AH$7:$HN$8,EQ109,FALSE)</f>
        <v>0</v>
      </c>
      <c r="ER34" s="69">
        <f>VLOOKUP($A34,'330'!$AH$1:$HN$2,130,FALSE)</f>
        <v>0</v>
      </c>
      <c r="ES34" s="75">
        <f>VLOOKUP($A34,'330'!$AH$1:$HN$2,131,FALSE)</f>
        <v>0</v>
      </c>
      <c r="ET34" s="337"/>
      <c r="EU34" s="74">
        <f>VLOOKUP($A34,'330'!$AH$1:$HN$2,132,FALSE)</f>
        <v>0</v>
      </c>
      <c r="EV34" s="69">
        <f>VLOOKUP($A34,'330'!$AH$1:$HN$2,133,FALSE)</f>
        <v>0</v>
      </c>
      <c r="EW34" s="69">
        <f>VLOOKUP($A34,'330'!$AH$1:$HN$2,134,FALSE)</f>
        <v>0</v>
      </c>
      <c r="EX34" s="69">
        <f>VLOOKUP($A34,'330'!$AH$1:$HN$2,135,FALSE)</f>
        <v>0</v>
      </c>
      <c r="EY34" s="69">
        <f>VLOOKUP($A34,'330'!$AH$7:$HN$8,EY109,FALSE)</f>
        <v>0</v>
      </c>
      <c r="EZ34" s="69">
        <f>VLOOKUP($A34,'330'!$AH$1:$HN$2,137,FALSE)</f>
        <v>0</v>
      </c>
      <c r="FA34" s="75">
        <f>VLOOKUP($A34,'330'!$AH$1:$HN$2,138,FALSE)</f>
        <v>0</v>
      </c>
      <c r="FB34" s="337"/>
      <c r="FC34" s="74">
        <f>VLOOKUP($A34,'330'!$AH$1:$HN$2,139,FALSE)</f>
        <v>0</v>
      </c>
      <c r="FD34" s="69">
        <f>VLOOKUP($A34,'330'!$AH$1:$HN$2,140,FALSE)</f>
        <v>0</v>
      </c>
      <c r="FE34" s="69">
        <f>VLOOKUP($A34,'330'!$AH$1:$HN$2,141,FALSE)</f>
        <v>0</v>
      </c>
      <c r="FF34" s="69">
        <f>VLOOKUP($A34,'330'!$AH$1:$HN$2,142,FALSE)</f>
        <v>0</v>
      </c>
      <c r="FG34" s="69">
        <f>VLOOKUP($A34,'330'!$AH$7:$HN$8,FG109,FALSE)</f>
        <v>0</v>
      </c>
      <c r="FH34" s="69">
        <f>VLOOKUP($A34,'330'!$AH$1:$HN$2,144,FALSE)</f>
        <v>0</v>
      </c>
      <c r="FI34" s="75">
        <f>VLOOKUP($A34,'330'!$AH$1:$HN$2,145,FALSE)</f>
        <v>0</v>
      </c>
      <c r="FJ34" s="337"/>
      <c r="FK34" s="74">
        <f>VLOOKUP($A34,'330'!$AH$1:$HN$2,146,FALSE)</f>
        <v>0</v>
      </c>
      <c r="FL34" s="69">
        <f>VLOOKUP($A34,'330'!$AH$1:$HN$2,147,FALSE)</f>
        <v>0</v>
      </c>
      <c r="FM34" s="69">
        <f>VLOOKUP($A34,'330'!$AH$1:$HN$2,148,FALSE)</f>
        <v>0</v>
      </c>
      <c r="FN34" s="69">
        <f>VLOOKUP($A34,'330'!$AH$1:$HN$2,149,FALSE)</f>
        <v>0</v>
      </c>
      <c r="FO34" s="69">
        <f>VLOOKUP($A34,'330'!$AH$7:$HN$8,FO109,FALSE)</f>
        <v>0</v>
      </c>
      <c r="FP34" s="69">
        <f>VLOOKUP($A34,'330'!$AH$1:$HN$2,151,FALSE)</f>
        <v>0</v>
      </c>
      <c r="FQ34" s="75">
        <f>VLOOKUP($A34,'330'!$AH$1:$HN$2,152,FALSE)</f>
        <v>0</v>
      </c>
      <c r="FR34" s="337"/>
      <c r="FS34" s="74">
        <f>VLOOKUP($A34,'330'!$AH$1:$HN$2,153,FALSE)</f>
        <v>0</v>
      </c>
      <c r="FT34" s="69">
        <f>VLOOKUP($A34,'330'!$AH$1:$HN$2,154,FALSE)</f>
        <v>0</v>
      </c>
      <c r="FU34" s="69">
        <f>VLOOKUP($A34,'330'!$AH$1:$HN$2,155,FALSE)</f>
        <v>0</v>
      </c>
      <c r="FV34" s="69">
        <f>VLOOKUP($A34,'330'!$AH$1:$HN$2,156,FALSE)</f>
        <v>0</v>
      </c>
      <c r="FW34" s="69">
        <f>VLOOKUP($A34,'330'!$AH$7:$HN$8,FW109,FALSE)</f>
        <v>0</v>
      </c>
      <c r="FX34" s="69">
        <f>VLOOKUP($A34,'330'!$AH$1:$HN$2,158,FALSE)</f>
        <v>0</v>
      </c>
      <c r="FY34" s="75">
        <f>VLOOKUP($A34,'330'!$AH$1:$HN$2,159,FALSE)</f>
        <v>0</v>
      </c>
      <c r="FZ34" s="337"/>
      <c r="GA34" s="74">
        <f>VLOOKUP($A34,'330'!$AH$1:$HN$2,160,FALSE)</f>
        <v>0</v>
      </c>
      <c r="GB34" s="69">
        <f>VLOOKUP($A34,'330'!$AH$1:$HN$2,161,FALSE)</f>
        <v>0</v>
      </c>
      <c r="GC34" s="69">
        <f>VLOOKUP($A34,'330'!$AH$1:$HN$2,162,FALSE)</f>
        <v>0</v>
      </c>
      <c r="GD34" s="69">
        <f>VLOOKUP($A34,'330'!$AH$1:$HN$2,163,FALSE)</f>
        <v>0</v>
      </c>
      <c r="GE34" s="69">
        <f>VLOOKUP($A34,'330'!$AH$7:$HN$8,GE109,FALSE)</f>
        <v>0</v>
      </c>
      <c r="GF34" s="69">
        <f>VLOOKUP($A34,'330'!$AH$1:$HN$2,165,FALSE)</f>
        <v>0</v>
      </c>
      <c r="GG34" s="75">
        <f>VLOOKUP($A34,'330'!$AH$1:$HN$2,166,FALSE)</f>
        <v>0</v>
      </c>
      <c r="GH34" s="337"/>
      <c r="GI34" s="74">
        <f>VLOOKUP($A34,'330'!$AH$1:$HN$2,167,FALSE)</f>
        <v>0</v>
      </c>
      <c r="GJ34" s="69">
        <f>VLOOKUP($A34,'330'!$AH$1:$HN$2,168,FALSE)</f>
        <v>0</v>
      </c>
      <c r="GK34" s="69">
        <f>VLOOKUP($A34,'330'!$AH$1:$HN$2,169,FALSE)</f>
        <v>0</v>
      </c>
      <c r="GL34" s="69">
        <f>VLOOKUP($A34,'330'!$AH$1:$HN$2,170,FALSE)</f>
        <v>0</v>
      </c>
      <c r="GM34" s="69">
        <f>VLOOKUP($A34,'330'!$AH$7:$HN$8,GM109,FALSE)</f>
        <v>0</v>
      </c>
      <c r="GN34" s="69">
        <f>VLOOKUP($A34,'330'!$AH$1:$HN$2,172,FALSE)</f>
        <v>0</v>
      </c>
      <c r="GO34" s="75">
        <f>VLOOKUP($A34,'330'!$AH$1:$HN$2,173,FALSE)</f>
        <v>0</v>
      </c>
      <c r="GP34" s="337"/>
      <c r="GQ34" s="74">
        <f>VLOOKUP($A34,'330'!$AH$1:$HN$2,174,FALSE)</f>
        <v>0</v>
      </c>
      <c r="GR34" s="69">
        <f>VLOOKUP($A34,'330'!$AH$1:$HN$2,175,FALSE)</f>
        <v>0</v>
      </c>
      <c r="GS34" s="69">
        <f>VLOOKUP($A34,'330'!$AH$1:$HN$2,176,FALSE)</f>
        <v>0</v>
      </c>
      <c r="GT34" s="69">
        <f>VLOOKUP($A34,'330'!$AH$1:$HN$2,177,FALSE)</f>
        <v>0</v>
      </c>
      <c r="GU34" s="69">
        <f>VLOOKUP($A34,'330'!$AH$7:$HN$8,GU109,FALSE)</f>
        <v>0</v>
      </c>
      <c r="GV34" s="69">
        <f>VLOOKUP($A34,'330'!$AH$1:$HN$2,179,FALSE)</f>
        <v>0</v>
      </c>
      <c r="GW34" s="75">
        <f>VLOOKUP($A34,'330'!$AH$1:$HN$2,180,FALSE)</f>
        <v>0</v>
      </c>
      <c r="GX34" s="337"/>
      <c r="GY34" s="74">
        <f>VLOOKUP($A34,'330'!$AH$1:$HN$2,181,FALSE)</f>
        <v>0</v>
      </c>
      <c r="GZ34" s="69">
        <f>VLOOKUP($A34,'330'!$AH$1:$HN$2,182,FALSE)</f>
        <v>0</v>
      </c>
      <c r="HA34" s="69">
        <f>VLOOKUP($A34,'330'!$AH$1:$HN$2,183,FALSE)</f>
        <v>0</v>
      </c>
      <c r="HB34" s="69">
        <f>VLOOKUP($A34,'330'!$AH$1:$HN$2,184,FALSE)</f>
        <v>0</v>
      </c>
      <c r="HC34" s="69">
        <f>VLOOKUP($A34,'330'!$AH$7:$HN$8,HC109,FALSE)</f>
        <v>0</v>
      </c>
      <c r="HD34" s="69">
        <f>VLOOKUP($A34,'330'!$AH$1:$HN$2,186,FALSE)</f>
        <v>0</v>
      </c>
      <c r="HE34" s="124">
        <f>VLOOKUP($A34,'330'!$AH$1:$HN$2,187,FALSE)</f>
        <v>0</v>
      </c>
      <c r="HF34" s="24"/>
    </row>
    <row r="35" spans="1:215" x14ac:dyDescent="0.25">
      <c r="A35" s="290">
        <f t="shared" si="0"/>
        <v>231</v>
      </c>
      <c r="B35" s="291">
        <f>VLOOKUP($A35,'331'!$AG$1:$HM$2,2,FALSE)</f>
        <v>0</v>
      </c>
      <c r="C35" s="290">
        <f>VLOOKUP($A35,'331'!$AG$1:$HM$2,3,FALSE)</f>
        <v>0</v>
      </c>
      <c r="D35" s="290">
        <f>VLOOKUP($A35,'331'!$AG$1:$HM$2,4,FALSE)</f>
        <v>0</v>
      </c>
      <c r="E35" s="292">
        <f>VLOOKUP($A35,'331'!$AG$1:$HM$2,5,FALSE)</f>
        <v>0</v>
      </c>
      <c r="F35" s="337"/>
      <c r="G35" s="73">
        <f>VLOOKUP($A35,'331'!$AG$1:$HM$2,6,FALSE)</f>
        <v>0</v>
      </c>
      <c r="H35" s="24">
        <f>VLOOKUP($A35,'331'!$AG$1:$HM$2,7,FALSE)</f>
        <v>0</v>
      </c>
      <c r="I35" s="24">
        <f>VLOOKUP($A35,'331'!$AG$1:$HM$2,8,FALSE)</f>
        <v>0</v>
      </c>
      <c r="J35" s="24">
        <f>VLOOKUP($A35,'331'!$AG$1:$HM$2,9,FALSE)</f>
        <v>0</v>
      </c>
      <c r="K35" s="69">
        <f>VLOOKUP($A35,'331'!$AG$7:$HM$8,K109,FALSE)</f>
        <v>0</v>
      </c>
      <c r="L35" s="24">
        <f>VLOOKUP($A35,'331'!$AG$1:$HM$2,11,FALSE)</f>
        <v>0</v>
      </c>
      <c r="M35" s="137">
        <f>VLOOKUP($A35,'331'!$AG$1:$HM$2,12,FALSE)</f>
        <v>0</v>
      </c>
      <c r="N35" s="337"/>
      <c r="O35" s="74">
        <f>VLOOKUP($A35,'331'!$AG$1:$HM$2,13,FALSE)</f>
        <v>0</v>
      </c>
      <c r="P35" s="69">
        <f>VLOOKUP($A35,'331'!$AG$1:$HM$2,14,FALSE)</f>
        <v>0</v>
      </c>
      <c r="Q35" s="69">
        <f>VLOOKUP($A35,'331'!$AG$1:$HM$2,15,FALSE)</f>
        <v>0</v>
      </c>
      <c r="R35" s="69">
        <f>VLOOKUP($A35,'331'!$AG$1:$HM$2,16,FALSE)</f>
        <v>0</v>
      </c>
      <c r="S35" s="69">
        <f>VLOOKUP($A35,'331'!$AG$7:$HM$8,S109,FALSE)</f>
        <v>0</v>
      </c>
      <c r="T35" s="69">
        <f>VLOOKUP($A35,'331'!$AG$1:$HM$2,18,FALSE)</f>
        <v>0</v>
      </c>
      <c r="U35" s="75">
        <f>VLOOKUP($A35,'331'!$AG$1:$HM$2,19,FALSE)</f>
        <v>0</v>
      </c>
      <c r="V35" s="337"/>
      <c r="W35" s="74">
        <f>VLOOKUP($A35,'331'!$AG$1:$HM$2,20,FALSE)</f>
        <v>0</v>
      </c>
      <c r="X35" s="69">
        <f>VLOOKUP($A35,'331'!$AG$1:$HM$2,21,FALSE)</f>
        <v>0</v>
      </c>
      <c r="Y35" s="69">
        <f>VLOOKUP($A35,'331'!$AG$1:$HM$2,22,FALSE)</f>
        <v>0</v>
      </c>
      <c r="Z35" s="69">
        <f>VLOOKUP($A35,'331'!$AG$1:$HM$2,23,FALSE)</f>
        <v>0</v>
      </c>
      <c r="AA35" s="69">
        <f>VLOOKUP($A35,'331'!$AG$7:$HM$8,AA109,FALSE)</f>
        <v>0</v>
      </c>
      <c r="AB35" s="69">
        <f>VLOOKUP($A35,'331'!$AG$1:$HM$2,25,FALSE)</f>
        <v>0</v>
      </c>
      <c r="AC35" s="75">
        <f>VLOOKUP($A35,'331'!$AG$1:$HM$2,26,FALSE)</f>
        <v>0</v>
      </c>
      <c r="AD35" s="337"/>
      <c r="AE35" s="74">
        <f>VLOOKUP($A35,'331'!$AG$1:$HM$2,27,FALSE)</f>
        <v>0</v>
      </c>
      <c r="AF35" s="69">
        <f>VLOOKUP($A35,'331'!$AG$1:$HM$2,28,FALSE)</f>
        <v>0</v>
      </c>
      <c r="AG35" s="69">
        <f>VLOOKUP($A35,'331'!$AG$1:$HM$2,29,FALSE)</f>
        <v>0</v>
      </c>
      <c r="AH35" s="69">
        <f>VLOOKUP($A35,'331'!$AG$1:$HM$2,30,FALSE)</f>
        <v>0</v>
      </c>
      <c r="AI35" s="69">
        <f>VLOOKUP($A35,'331'!$AG$7:$HM$8,AI109,FALSE)</f>
        <v>0</v>
      </c>
      <c r="AJ35" s="69">
        <f>VLOOKUP($A35,'331'!$AG$1:$HM$2,32,FALSE)</f>
        <v>0</v>
      </c>
      <c r="AK35" s="75">
        <f>VLOOKUP($A35,'331'!$AG$1:$HM$2,33,FALSE)</f>
        <v>0</v>
      </c>
      <c r="AL35" s="337"/>
      <c r="AM35" s="74">
        <f>VLOOKUP($A35,'331'!$AG$1:$HM$2,34,FALSE)</f>
        <v>0</v>
      </c>
      <c r="AN35" s="69">
        <f>VLOOKUP($A35,'331'!$AG$1:$HM$2,35,FALSE)</f>
        <v>0</v>
      </c>
      <c r="AO35" s="69">
        <f>VLOOKUP($A35,'331'!$AG$1:$HM$2,36,FALSE)</f>
        <v>0</v>
      </c>
      <c r="AP35" s="69">
        <f>VLOOKUP($A35,'331'!$AG$1:$HM$2,37,FALSE)</f>
        <v>0</v>
      </c>
      <c r="AQ35" s="69">
        <f>VLOOKUP($A35,'331'!$AG$7:$HM$8,AQ109,FALSE)</f>
        <v>0</v>
      </c>
      <c r="AR35" s="69">
        <f>VLOOKUP($A35,'331'!$AG$1:$HM$2,39,FALSE)</f>
        <v>0</v>
      </c>
      <c r="AS35" s="75">
        <f>VLOOKUP($A35,'331'!$AG$1:$HM$2,40,FALSE)</f>
        <v>0</v>
      </c>
      <c r="AT35" s="337"/>
      <c r="AU35" s="74">
        <f>VLOOKUP($A35,'331'!$AG$1:$HM$2,41,FALSE)</f>
        <v>0</v>
      </c>
      <c r="AV35" s="69">
        <f>VLOOKUP($A35,'331'!$AG$1:$HM$2,42,FALSE)</f>
        <v>0</v>
      </c>
      <c r="AW35" s="69">
        <f>VLOOKUP($A35,'331'!$AG$1:$HM$2,43,FALSE)</f>
        <v>0</v>
      </c>
      <c r="AX35" s="69">
        <f>VLOOKUP($A35,'331'!$AG$1:$HM$2,44,FALSE)</f>
        <v>0</v>
      </c>
      <c r="AY35" s="69">
        <f>VLOOKUP($A35,'331'!$AG$7:$HM$8,AY109,FALSE)</f>
        <v>0</v>
      </c>
      <c r="AZ35" s="69">
        <f>VLOOKUP($A35,'331'!$AG$1:$HM$2,46,FALSE)</f>
        <v>0</v>
      </c>
      <c r="BA35" s="75">
        <f>VLOOKUP($A35,'331'!$AG$1:$HM$2,47,FALSE)</f>
        <v>0</v>
      </c>
      <c r="BB35" s="337"/>
      <c r="BC35" s="74">
        <f>VLOOKUP($A35,'331'!$AG$1:$HM$2,48,FALSE)</f>
        <v>0</v>
      </c>
      <c r="BD35" s="69">
        <f>VLOOKUP($A35,'331'!$AG$1:$HM$2,49,FALSE)</f>
        <v>0</v>
      </c>
      <c r="BE35" s="69">
        <f>VLOOKUP($A35,'331'!$AG$1:$HM$2,50,FALSE)</f>
        <v>0</v>
      </c>
      <c r="BF35" s="69">
        <f>VLOOKUP($A35,'331'!$AG$1:$HM$2,51,FALSE)</f>
        <v>0</v>
      </c>
      <c r="BG35" s="69">
        <f>VLOOKUP($A35,'331'!$AG$7:$HM$8,BG109,FALSE)</f>
        <v>0</v>
      </c>
      <c r="BH35" s="69">
        <f>VLOOKUP($A35,'331'!$AG$1:$HM$2,53,FALSE)</f>
        <v>0</v>
      </c>
      <c r="BI35" s="75">
        <f>VLOOKUP($A35,'331'!$AG$1:$HM$2,54,FALSE)</f>
        <v>0</v>
      </c>
      <c r="BJ35" s="337"/>
      <c r="BK35" s="74">
        <f>VLOOKUP($A35,'331'!$AG$1:$HM$2,55,FALSE)</f>
        <v>0</v>
      </c>
      <c r="BL35" s="69">
        <f>VLOOKUP($A35,'331'!$AG$1:$HM$2,56,FALSE)</f>
        <v>0</v>
      </c>
      <c r="BM35" s="69">
        <f>VLOOKUP($A35,'331'!$AG$1:$HM$2,57,FALSE)</f>
        <v>0</v>
      </c>
      <c r="BN35" s="69">
        <f>VLOOKUP($A35,'331'!$AG$1:$HM$2,58,FALSE)</f>
        <v>0</v>
      </c>
      <c r="BO35" s="69">
        <f>VLOOKUP($A35,'331'!$AG$7:$HM$8,BO109,FALSE)</f>
        <v>0</v>
      </c>
      <c r="BP35" s="69">
        <f>VLOOKUP($A35,'331'!$AG$1:$HM$2,60,FALSE)</f>
        <v>0</v>
      </c>
      <c r="BQ35" s="75">
        <f>VLOOKUP($A35,'331'!$AG$1:$HM$2,61,FALSE)</f>
        <v>0</v>
      </c>
      <c r="BR35" s="337"/>
      <c r="BS35" s="74">
        <f>VLOOKUP($A35,'331'!$AG$1:$HM$2,62,FALSE)</f>
        <v>0</v>
      </c>
      <c r="BT35" s="69">
        <f>VLOOKUP($A35,'331'!$AG$1:$HM$2,63,FALSE)</f>
        <v>0</v>
      </c>
      <c r="BU35" s="69">
        <f>VLOOKUP($A35,'331'!$AG$1:$HM$2,64,FALSE)</f>
        <v>0</v>
      </c>
      <c r="BV35" s="69">
        <f>VLOOKUP($A35,'331'!$AG$1:$HM$2,65,FALSE)</f>
        <v>0</v>
      </c>
      <c r="BW35" s="69">
        <f>VLOOKUP($A35,'331'!$AG$7:$HM$8,BW109,FALSE)</f>
        <v>0</v>
      </c>
      <c r="BX35" s="69">
        <f>VLOOKUP($A35,'331'!$AG$1:$HM$2,67,FALSE)</f>
        <v>0</v>
      </c>
      <c r="BY35" s="75">
        <f>VLOOKUP($A35,'331'!$AG$1:$HM$2,68,FALSE)</f>
        <v>0</v>
      </c>
      <c r="BZ35" s="337"/>
      <c r="CA35" s="74">
        <f>VLOOKUP($A35,'331'!$AG$1:$HM$2,69,FALSE)</f>
        <v>0</v>
      </c>
      <c r="CB35" s="69">
        <f>VLOOKUP($A35,'331'!$AG$1:$HM$2,70,FALSE)</f>
        <v>0</v>
      </c>
      <c r="CC35" s="69">
        <f>VLOOKUP($A35,'331'!$AG$1:$HM$2,71,FALSE)</f>
        <v>0</v>
      </c>
      <c r="CD35" s="69">
        <f>VLOOKUP($A35,'331'!$AG$1:$HM$2,72,FALSE)</f>
        <v>0</v>
      </c>
      <c r="CE35" s="69">
        <f>VLOOKUP($A35,'331'!$AG$7:$HM$8,CE109,FALSE)</f>
        <v>0</v>
      </c>
      <c r="CF35" s="69">
        <f>VLOOKUP($A35,'331'!$AG$1:$HM$2,74,FALSE)</f>
        <v>0</v>
      </c>
      <c r="CG35" s="75">
        <f>VLOOKUP($A35,'331'!$AG$1:$HM$2,75,FALSE)</f>
        <v>0</v>
      </c>
      <c r="CH35" s="337"/>
      <c r="CI35" s="74">
        <f>VLOOKUP($A35,'331'!$AG$1:$HM$2,76,FALSE)</f>
        <v>0</v>
      </c>
      <c r="CJ35" s="69">
        <f>VLOOKUP($A35,'331'!$AG$1:$HM$2,77,FALSE)</f>
        <v>0</v>
      </c>
      <c r="CK35" s="69">
        <f>VLOOKUP($A35,'331'!$AG$1:$HM$2,78,FALSE)</f>
        <v>0</v>
      </c>
      <c r="CL35" s="69">
        <f>VLOOKUP($A35,'331'!$AG$1:$HM$2,79,FALSE)</f>
        <v>0</v>
      </c>
      <c r="CM35" s="69">
        <f>VLOOKUP($A35,'331'!$AG$7:$HM$8,CM109,FALSE)</f>
        <v>0</v>
      </c>
      <c r="CN35" s="69">
        <f>VLOOKUP($A35,'331'!$AG$1:$HM$2,81,FALSE)</f>
        <v>0</v>
      </c>
      <c r="CO35" s="75">
        <f>VLOOKUP($A35,'331'!$AG$1:$HM$2,82,FALSE)</f>
        <v>0</v>
      </c>
      <c r="CP35" s="337"/>
      <c r="CQ35" s="74">
        <f>VLOOKUP($A35,'331'!$AG$1:$HM$2,83,FALSE)</f>
        <v>0</v>
      </c>
      <c r="CR35" s="69">
        <f>VLOOKUP($A35,'331'!$AG$1:$HM$2,84,FALSE)</f>
        <v>0</v>
      </c>
      <c r="CS35" s="69">
        <f>VLOOKUP($A35,'331'!$AG$1:$HM$2,85,FALSE)</f>
        <v>0</v>
      </c>
      <c r="CT35" s="69">
        <f>VLOOKUP($A35,'331'!$AG$1:$HM$2,86,FALSE)</f>
        <v>0</v>
      </c>
      <c r="CU35" s="69">
        <f>VLOOKUP($A35,'331'!$AG$7:$HM$8,CU109,FALSE)</f>
        <v>0</v>
      </c>
      <c r="CV35" s="69">
        <f>VLOOKUP($A35,'331'!$AG$1:$HM$2,88,FALSE)</f>
        <v>0</v>
      </c>
      <c r="CW35" s="75">
        <f>VLOOKUP($A35,'331'!$AG$1:$HM$2,89,FALSE)</f>
        <v>0</v>
      </c>
      <c r="CX35" s="337"/>
      <c r="CY35" s="74">
        <f>VLOOKUP($A35,'331'!$AG$1:$HM$2,90,FALSE)</f>
        <v>0</v>
      </c>
      <c r="CZ35" s="69">
        <f>VLOOKUP($A35,'331'!$AG$1:$HM$2,91,FALSE)</f>
        <v>0</v>
      </c>
      <c r="DA35" s="69">
        <f>VLOOKUP($A35,'331'!$AG$1:$HM$2,92,FALSE)</f>
        <v>0</v>
      </c>
      <c r="DB35" s="69">
        <f>VLOOKUP($A35,'331'!$AG$1:$HM$2,93,FALSE)</f>
        <v>0</v>
      </c>
      <c r="DC35" s="69">
        <f>VLOOKUP($A35,'331'!$AG$7:$HM$8,DC109,FALSE)</f>
        <v>0</v>
      </c>
      <c r="DD35" s="69">
        <f>VLOOKUP($A35,'331'!$AG$1:$HM$2,95,FALSE)</f>
        <v>0</v>
      </c>
      <c r="DE35" s="75">
        <f>VLOOKUP($A35,'331'!$AG$1:$HM$2,96,FALSE)</f>
        <v>0</v>
      </c>
      <c r="DF35" s="337"/>
      <c r="DG35" s="74">
        <f>VLOOKUP($A35,'331'!$AG$1:$HM$2,97,FALSE)</f>
        <v>0</v>
      </c>
      <c r="DH35" s="69">
        <f>VLOOKUP($A35,'331'!$AG$1:$HM$2,98,FALSE)</f>
        <v>0</v>
      </c>
      <c r="DI35" s="69">
        <f>VLOOKUP($A35,'331'!$AG$1:$HM$2,99,FALSE)</f>
        <v>0</v>
      </c>
      <c r="DJ35" s="69">
        <f>VLOOKUP($A35,'331'!$AG$1:$HM$2,100,FALSE)</f>
        <v>0</v>
      </c>
      <c r="DK35" s="69">
        <f>VLOOKUP($A35,'331'!$AG$7:$HM$8,DK109,FALSE)</f>
        <v>0</v>
      </c>
      <c r="DL35" s="69">
        <f>VLOOKUP($A35,'331'!$AG$1:$HM$2,102,FALSE)</f>
        <v>0</v>
      </c>
      <c r="DM35" s="75">
        <f>VLOOKUP($A35,'331'!$AG$1:$HM$2,103,FALSE)</f>
        <v>0</v>
      </c>
      <c r="DN35" s="337"/>
      <c r="DO35" s="74">
        <f>VLOOKUP($A35,'331'!$AG$1:$HM$2,104,FALSE)</f>
        <v>0</v>
      </c>
      <c r="DP35" s="69">
        <f>VLOOKUP($A35,'331'!$AG$1:$HM$2,105,FALSE)</f>
        <v>0</v>
      </c>
      <c r="DQ35" s="69">
        <f>VLOOKUP($A35,'331'!$AG$1:$HM$2,106,FALSE)</f>
        <v>0</v>
      </c>
      <c r="DR35" s="69">
        <f>VLOOKUP($A35,'331'!$AG$1:$HM$2,107,FALSE)</f>
        <v>0</v>
      </c>
      <c r="DS35" s="69">
        <f>VLOOKUP($A35,'331'!$AG$7:$HM$8,DS109,FALSE)</f>
        <v>0</v>
      </c>
      <c r="DT35" s="69">
        <f>VLOOKUP($A35,'331'!$AG$1:$HM$2,109,FALSE)</f>
        <v>0</v>
      </c>
      <c r="DU35" s="75">
        <f>VLOOKUP($A35,'331'!$AG$1:$HM$2,110,FALSE)</f>
        <v>0</v>
      </c>
      <c r="DV35" s="337"/>
      <c r="DW35" s="74">
        <f>VLOOKUP($A35,'331'!$AG$1:$HM$2,111,FALSE)</f>
        <v>0</v>
      </c>
      <c r="DX35" s="69">
        <f>VLOOKUP($A35,'331'!$AG$1:$HM$2,112,FALSE)</f>
        <v>0</v>
      </c>
      <c r="DY35" s="69">
        <f>VLOOKUP($A35,'331'!$AG$1:$HM$2,113,FALSE)</f>
        <v>0</v>
      </c>
      <c r="DZ35" s="69">
        <f>VLOOKUP($A35,'331'!$AG$1:$HM$2,114,FALSE)</f>
        <v>0</v>
      </c>
      <c r="EA35" s="69">
        <f>VLOOKUP($A35,'331'!$AG$7:$HM$8,EA109,FALSE)</f>
        <v>0</v>
      </c>
      <c r="EB35" s="69">
        <f>VLOOKUP($A35,'331'!$AG$1:$HM$2,116,FALSE)</f>
        <v>0</v>
      </c>
      <c r="EC35" s="75">
        <f>VLOOKUP($A35,'331'!$AG$1:$HM$2,117,FALSE)</f>
        <v>0</v>
      </c>
      <c r="ED35" s="337"/>
      <c r="EE35" s="74">
        <f>VLOOKUP($A35,'331'!$AG$1:$HM$2,118,FALSE)</f>
        <v>0</v>
      </c>
      <c r="EF35" s="69">
        <f>VLOOKUP($A35,'331'!$AG$1:$HM$2,119,FALSE)</f>
        <v>0</v>
      </c>
      <c r="EG35" s="69">
        <f>VLOOKUP($A35,'331'!$AG$1:$HM$2,120,FALSE)</f>
        <v>0</v>
      </c>
      <c r="EH35" s="69">
        <f>VLOOKUP($A35,'331'!$AG$1:$HM$2,121,FALSE)</f>
        <v>0</v>
      </c>
      <c r="EI35" s="69">
        <f>VLOOKUP($A35,'331'!$AG$7:$HM$8,EI109,FALSE)</f>
        <v>0</v>
      </c>
      <c r="EJ35" s="69">
        <f>VLOOKUP($A35,'331'!$AG$1:$HM$2,123,FALSE)</f>
        <v>0</v>
      </c>
      <c r="EK35" s="75">
        <f>VLOOKUP($A35,'331'!$AG$1:$HM$2,124,FALSE)</f>
        <v>0</v>
      </c>
      <c r="EL35" s="337"/>
      <c r="EM35" s="74">
        <f>VLOOKUP($A35,'331'!$AG$1:$HM$2,125,FALSE)</f>
        <v>0</v>
      </c>
      <c r="EN35" s="69">
        <f>VLOOKUP($A35,'331'!$AG$1:$HM$2,126,FALSE)</f>
        <v>0</v>
      </c>
      <c r="EO35" s="69">
        <f>VLOOKUP($A35,'331'!$AG$1:$HM$2,127,FALSE)</f>
        <v>0</v>
      </c>
      <c r="EP35" s="69">
        <f>VLOOKUP($A35,'331'!$AG$1:$HM$2,128,FALSE)</f>
        <v>0</v>
      </c>
      <c r="EQ35" s="69">
        <f>VLOOKUP($A35,'331'!$AG$7:$HM$8,EQ109,FALSE)</f>
        <v>0</v>
      </c>
      <c r="ER35" s="69">
        <f>VLOOKUP($A35,'331'!$AG$1:$HM$2,130,FALSE)</f>
        <v>0</v>
      </c>
      <c r="ES35" s="75">
        <f>VLOOKUP($A35,'331'!$AG$1:$HM$2,131,FALSE)</f>
        <v>0</v>
      </c>
      <c r="ET35" s="337"/>
      <c r="EU35" s="74">
        <f>VLOOKUP($A35,'331'!$AG$1:$HM$2,132,FALSE)</f>
        <v>0</v>
      </c>
      <c r="EV35" s="69">
        <f>VLOOKUP($A35,'331'!$AG$1:$HM$2,133,FALSE)</f>
        <v>0</v>
      </c>
      <c r="EW35" s="69">
        <f>VLOOKUP($A35,'331'!$AG$1:$HM$2,134,FALSE)</f>
        <v>0</v>
      </c>
      <c r="EX35" s="69">
        <f>VLOOKUP($A35,'331'!$AG$1:$HM$2,135,FALSE)</f>
        <v>0</v>
      </c>
      <c r="EY35" s="69">
        <f>VLOOKUP($A35,'331'!$AG$7:$HM$8,EY109,FALSE)</f>
        <v>0</v>
      </c>
      <c r="EZ35" s="69">
        <f>VLOOKUP($A35,'331'!$AG$1:$HM$2,137,FALSE)</f>
        <v>0</v>
      </c>
      <c r="FA35" s="75">
        <f>VLOOKUP($A35,'331'!$AG$1:$HM$2,138,FALSE)</f>
        <v>0</v>
      </c>
      <c r="FB35" s="337"/>
      <c r="FC35" s="74">
        <f>VLOOKUP($A35,'331'!$AG$1:$HM$2,139,FALSE)</f>
        <v>0</v>
      </c>
      <c r="FD35" s="69">
        <f>VLOOKUP($A35,'331'!$AG$1:$HM$2,140,FALSE)</f>
        <v>0</v>
      </c>
      <c r="FE35" s="69">
        <f>VLOOKUP($A35,'331'!$AG$1:$HM$2,141,FALSE)</f>
        <v>0</v>
      </c>
      <c r="FF35" s="69">
        <f>VLOOKUP($A35,'331'!$AG$1:$HM$2,142,FALSE)</f>
        <v>0</v>
      </c>
      <c r="FG35" s="69">
        <f>VLOOKUP($A35,'331'!$AG$7:$HM$8,FG109,FALSE)</f>
        <v>0</v>
      </c>
      <c r="FH35" s="69">
        <f>VLOOKUP($A35,'331'!$AG$1:$HM$2,144,FALSE)</f>
        <v>0</v>
      </c>
      <c r="FI35" s="75">
        <f>VLOOKUP($A35,'331'!$AG$1:$HM$2,145,FALSE)</f>
        <v>0</v>
      </c>
      <c r="FJ35" s="337"/>
      <c r="FK35" s="74">
        <f>VLOOKUP($A35,'331'!$AG$1:$HM$2,146,FALSE)</f>
        <v>0</v>
      </c>
      <c r="FL35" s="69">
        <f>VLOOKUP($A35,'331'!$AG$1:$HM$2,147,FALSE)</f>
        <v>0</v>
      </c>
      <c r="FM35" s="69">
        <f>VLOOKUP($A35,'331'!$AG$1:$HM$2,148,FALSE)</f>
        <v>0</v>
      </c>
      <c r="FN35" s="69">
        <f>VLOOKUP($A35,'331'!$AG$1:$HM$2,149,FALSE)</f>
        <v>0</v>
      </c>
      <c r="FO35" s="69">
        <f>VLOOKUP($A35,'331'!$AG$7:$HM$8,FO109,FALSE)</f>
        <v>0</v>
      </c>
      <c r="FP35" s="69">
        <f>VLOOKUP($A35,'331'!$AG$1:$HM$2,151,FALSE)</f>
        <v>0</v>
      </c>
      <c r="FQ35" s="75">
        <f>VLOOKUP($A35,'331'!$AG$1:$HM$2,152,FALSE)</f>
        <v>0</v>
      </c>
      <c r="FR35" s="337"/>
      <c r="FS35" s="74">
        <f>VLOOKUP($A35,'331'!$AG$1:$HM$2,153,FALSE)</f>
        <v>0</v>
      </c>
      <c r="FT35" s="69">
        <f>VLOOKUP($A35,'331'!$AG$1:$HM$2,154,FALSE)</f>
        <v>0</v>
      </c>
      <c r="FU35" s="69">
        <f>VLOOKUP($A35,'331'!$AG$1:$HM$2,155,FALSE)</f>
        <v>0</v>
      </c>
      <c r="FV35" s="69">
        <f>VLOOKUP($A35,'331'!$AG$1:$HM$2,156,FALSE)</f>
        <v>0</v>
      </c>
      <c r="FW35" s="69">
        <f>VLOOKUP($A35,'331'!$AG$7:$HM$8,FW109,FALSE)</f>
        <v>0</v>
      </c>
      <c r="FX35" s="69">
        <f>VLOOKUP($A35,'331'!$AG$1:$HM$2,158,FALSE)</f>
        <v>0</v>
      </c>
      <c r="FY35" s="75">
        <f>VLOOKUP($A35,'331'!$AG$1:$HM$2,159,FALSE)</f>
        <v>0</v>
      </c>
      <c r="FZ35" s="337"/>
      <c r="GA35" s="74">
        <f>VLOOKUP($A35,'331'!$AG$1:$HM$2,160,FALSE)</f>
        <v>0</v>
      </c>
      <c r="GB35" s="69">
        <f>VLOOKUP($A35,'331'!$AG$1:$HM$2,161,FALSE)</f>
        <v>0</v>
      </c>
      <c r="GC35" s="69">
        <f>VLOOKUP($A35,'331'!$AG$1:$HM$2,162,FALSE)</f>
        <v>0</v>
      </c>
      <c r="GD35" s="69">
        <f>VLOOKUP($A35,'331'!$AG$1:$HM$2,163,FALSE)</f>
        <v>0</v>
      </c>
      <c r="GE35" s="69">
        <f>VLOOKUP($A35,'331'!$AG$7:$HM$8,GE109,FALSE)</f>
        <v>0</v>
      </c>
      <c r="GF35" s="69">
        <f>VLOOKUP($A35,'331'!$AG$1:$HM$2,165,FALSE)</f>
        <v>0</v>
      </c>
      <c r="GG35" s="75">
        <f>VLOOKUP($A35,'331'!$AG$1:$HM$2,166,FALSE)</f>
        <v>0</v>
      </c>
      <c r="GH35" s="337"/>
      <c r="GI35" s="74">
        <f>VLOOKUP($A35,'331'!$AG$1:$HM$2,167,FALSE)</f>
        <v>0</v>
      </c>
      <c r="GJ35" s="69">
        <f>VLOOKUP($A35,'331'!$AG$1:$HM$2,168,FALSE)</f>
        <v>0</v>
      </c>
      <c r="GK35" s="69">
        <f>VLOOKUP($A35,'331'!$AG$1:$HM$2,169,FALSE)</f>
        <v>0</v>
      </c>
      <c r="GL35" s="69">
        <f>VLOOKUP($A35,'331'!$AG$1:$HM$2,170,FALSE)</f>
        <v>0</v>
      </c>
      <c r="GM35" s="69">
        <f>VLOOKUP($A35,'331'!$AG$7:$HM$8,GM109,FALSE)</f>
        <v>0</v>
      </c>
      <c r="GN35" s="69">
        <f>VLOOKUP($A35,'331'!$AG$1:$HM$2,172,FALSE)</f>
        <v>0</v>
      </c>
      <c r="GO35" s="75">
        <f>VLOOKUP($A35,'331'!$AG$1:$HM$2,173,FALSE)</f>
        <v>0</v>
      </c>
      <c r="GP35" s="337"/>
      <c r="GQ35" s="74">
        <f>VLOOKUP($A35,'331'!$AG$1:$HM$2,174,FALSE)</f>
        <v>0</v>
      </c>
      <c r="GR35" s="69">
        <f>VLOOKUP($A35,'331'!$AG$1:$HM$2,175,FALSE)</f>
        <v>0</v>
      </c>
      <c r="GS35" s="69">
        <f>VLOOKUP($A35,'331'!$AG$1:$HM$2,176,FALSE)</f>
        <v>0</v>
      </c>
      <c r="GT35" s="69">
        <f>VLOOKUP($A35,'331'!$AG$1:$HM$2,177,FALSE)</f>
        <v>0</v>
      </c>
      <c r="GU35" s="69">
        <f>VLOOKUP($A35,'331'!$AG$7:$HM$8,GU109,FALSE)</f>
        <v>0</v>
      </c>
      <c r="GV35" s="69">
        <f>VLOOKUP($A35,'331'!$AG$1:$HM$2,179,FALSE)</f>
        <v>0</v>
      </c>
      <c r="GW35" s="75">
        <f>VLOOKUP($A35,'331'!$AG$1:$HM$2,180,FALSE)</f>
        <v>0</v>
      </c>
      <c r="GX35" s="337"/>
      <c r="GY35" s="74">
        <f>VLOOKUP($A35,'331'!$AG$1:$HM$2,181,FALSE)</f>
        <v>0</v>
      </c>
      <c r="GZ35" s="69">
        <f>VLOOKUP($A35,'331'!$AG$1:$HM$2,182,FALSE)</f>
        <v>0</v>
      </c>
      <c r="HA35" s="69">
        <f>VLOOKUP($A35,'331'!$AG$1:$HM$2,183,FALSE)</f>
        <v>0</v>
      </c>
      <c r="HB35" s="69">
        <f>VLOOKUP($A35,'331'!$AG$1:$HM$2,184,FALSE)</f>
        <v>0</v>
      </c>
      <c r="HC35" s="69">
        <f>VLOOKUP($A35,'331'!$AG$7:$HM$8,HC109,FALSE)</f>
        <v>0</v>
      </c>
      <c r="HD35" s="69">
        <f>VLOOKUP($A35,'331'!$AG$1:$HM$2,186,FALSE)</f>
        <v>0</v>
      </c>
      <c r="HE35" s="124">
        <f>VLOOKUP($A35,'331'!$AG$1:$HM$2,187,FALSE)</f>
        <v>0</v>
      </c>
      <c r="HF35" s="24"/>
    </row>
    <row r="36" spans="1:215" x14ac:dyDescent="0.25">
      <c r="A36" s="290">
        <f t="shared" si="0"/>
        <v>232</v>
      </c>
      <c r="B36" s="291">
        <f>VLOOKUP($A36,'332'!$AP$1:$HV$2,2,FALSE)</f>
        <v>0</v>
      </c>
      <c r="C36" s="290">
        <f>VLOOKUP($A36,'332'!$AP$1:$HV$2,3,FALSE)</f>
        <v>0</v>
      </c>
      <c r="D36" s="290">
        <f>VLOOKUP($A36,'332'!$AP$1:$HV$2,4,FALSE)</f>
        <v>0</v>
      </c>
      <c r="E36" s="292">
        <f>VLOOKUP($A36,'332'!$AP$1:$HV$2,5,FALSE)</f>
        <v>0</v>
      </c>
      <c r="F36" s="337"/>
      <c r="G36" s="73">
        <f>VLOOKUP($A36,'332'!$AP$1:$HV$2,6,FALSE)</f>
        <v>0</v>
      </c>
      <c r="H36" s="24">
        <f>VLOOKUP($A36,'332'!$AP$1:$HV$2,7,FALSE)</f>
        <v>0</v>
      </c>
      <c r="I36" s="24">
        <f>VLOOKUP($A36,'332'!$AP$1:$HV$2,8,FALSE)</f>
        <v>0</v>
      </c>
      <c r="J36" s="24">
        <f>VLOOKUP($A36,'332'!$AP$1:$HV$2,9,FALSE)</f>
        <v>0</v>
      </c>
      <c r="K36" s="69">
        <f>VLOOKUP($A36,'332'!$AP$7:$HV$8,K109,FALSE)</f>
        <v>0</v>
      </c>
      <c r="L36" s="24">
        <f>VLOOKUP($A36,'332'!$AP$1:$HV$2,11,FALSE)</f>
        <v>0</v>
      </c>
      <c r="M36" s="137">
        <f>VLOOKUP($A36,'332'!$AP$1:$HV$2,12,FALSE)</f>
        <v>0</v>
      </c>
      <c r="N36" s="337"/>
      <c r="O36" s="74">
        <f>VLOOKUP($A36,'332'!$AP$1:$HV$2,13,FALSE)</f>
        <v>0</v>
      </c>
      <c r="P36" s="69">
        <f>VLOOKUP($A36,'332'!$AP$1:$HV$2,14,FALSE)</f>
        <v>0</v>
      </c>
      <c r="Q36" s="69">
        <f>VLOOKUP($A36,'332'!$AP$1:$HV$2,15,FALSE)</f>
        <v>0</v>
      </c>
      <c r="R36" s="69">
        <f>VLOOKUP($A36,'332'!$AP$1:$HV$2,16,FALSE)</f>
        <v>0</v>
      </c>
      <c r="S36" s="69">
        <f>VLOOKUP($A36,'332'!$AP$7:$HV$8,S109,FALSE)</f>
        <v>0</v>
      </c>
      <c r="T36" s="69">
        <f>VLOOKUP($A36,'332'!$AP$1:$HV$2,18,FALSE)</f>
        <v>0</v>
      </c>
      <c r="U36" s="75">
        <f>VLOOKUP($A36,'332'!$AP$1:$HV$2,19,FALSE)</f>
        <v>0</v>
      </c>
      <c r="V36" s="337"/>
      <c r="W36" s="74">
        <f>VLOOKUP($A36,'332'!$AP$1:$HV$2,20,FALSE)</f>
        <v>0</v>
      </c>
      <c r="X36" s="69">
        <f>VLOOKUP($A36,'332'!$AP$1:$HV$2,21,FALSE)</f>
        <v>0</v>
      </c>
      <c r="Y36" s="69">
        <f>VLOOKUP($A36,'332'!$AP$1:$HV$2,22,FALSE)</f>
        <v>0</v>
      </c>
      <c r="Z36" s="69">
        <f>VLOOKUP($A36,'332'!$AP$1:$HV$2,23,FALSE)</f>
        <v>0</v>
      </c>
      <c r="AA36" s="69">
        <f>VLOOKUP($A36,'332'!$AP$7:$HV$8,AA109,FALSE)</f>
        <v>0</v>
      </c>
      <c r="AB36" s="69">
        <f>VLOOKUP($A36,'332'!$AP$1:$HV$2,25,FALSE)</f>
        <v>0</v>
      </c>
      <c r="AC36" s="75">
        <f>VLOOKUP($A36,'332'!$AP$1:$HV$2,26,FALSE)</f>
        <v>0</v>
      </c>
      <c r="AD36" s="337"/>
      <c r="AE36" s="74">
        <f>VLOOKUP($A36,'332'!$AP$1:$HV$2,27,FALSE)</f>
        <v>0</v>
      </c>
      <c r="AF36" s="69">
        <f>VLOOKUP($A36,'332'!$AP$1:$HV$2,28,FALSE)</f>
        <v>0</v>
      </c>
      <c r="AG36" s="69">
        <f>VLOOKUP($A36,'332'!$AP$1:$HV$2,29,FALSE)</f>
        <v>0</v>
      </c>
      <c r="AH36" s="69">
        <f>VLOOKUP($A36,'332'!$AP$1:$HV$2,30,FALSE)</f>
        <v>0</v>
      </c>
      <c r="AI36" s="69">
        <f>VLOOKUP($A36,'332'!$AP$7:$HV$8,AI109,FALSE)</f>
        <v>0</v>
      </c>
      <c r="AJ36" s="69">
        <f>VLOOKUP($A36,'332'!$AP$1:$HV$2,32,FALSE)</f>
        <v>0</v>
      </c>
      <c r="AK36" s="75">
        <f>VLOOKUP($A36,'332'!$AP$1:$HV$2,33,FALSE)</f>
        <v>0</v>
      </c>
      <c r="AL36" s="337"/>
      <c r="AM36" s="74">
        <f>VLOOKUP($A36,'332'!$AP$1:$HV$2,34,FALSE)</f>
        <v>0</v>
      </c>
      <c r="AN36" s="69">
        <f>VLOOKUP($A36,'332'!$AP$1:$HV$2,35,FALSE)</f>
        <v>0</v>
      </c>
      <c r="AO36" s="69">
        <f>VLOOKUP($A36,'332'!$AP$1:$HV$2,36,FALSE)</f>
        <v>0</v>
      </c>
      <c r="AP36" s="69">
        <f>VLOOKUP($A36,'332'!$AP$1:$HV$2,37,FALSE)</f>
        <v>0</v>
      </c>
      <c r="AQ36" s="69">
        <f>VLOOKUP($A36,'332'!$AP$7:$HV$8,AQ109,FALSE)</f>
        <v>0</v>
      </c>
      <c r="AR36" s="69">
        <f>VLOOKUP($A36,'332'!$AP$1:$HV$2,39,FALSE)</f>
        <v>0</v>
      </c>
      <c r="AS36" s="75">
        <f>VLOOKUP($A36,'332'!$AP$1:$HV$2,40,FALSE)</f>
        <v>0</v>
      </c>
      <c r="AT36" s="337"/>
      <c r="AU36" s="74">
        <f>VLOOKUP($A36,'332'!$AP$1:$HV$2,41,FALSE)</f>
        <v>0</v>
      </c>
      <c r="AV36" s="69">
        <f>VLOOKUP($A36,'332'!$AP$1:$HV$2,42,FALSE)</f>
        <v>0</v>
      </c>
      <c r="AW36" s="69">
        <f>VLOOKUP($A36,'332'!$AP$1:$HV$2,43,FALSE)</f>
        <v>0</v>
      </c>
      <c r="AX36" s="69">
        <f>VLOOKUP($A36,'332'!$AP$1:$HV$2,44,FALSE)</f>
        <v>0</v>
      </c>
      <c r="AY36" s="69">
        <f>VLOOKUP($A36,'332'!$AP$7:$HV$8,AY109,FALSE)</f>
        <v>0</v>
      </c>
      <c r="AZ36" s="69">
        <f>VLOOKUP($A36,'332'!$AP$1:$HV$2,46,FALSE)</f>
        <v>0</v>
      </c>
      <c r="BA36" s="75">
        <f>VLOOKUP($A36,'332'!$AP$1:$HV$2,47,FALSE)</f>
        <v>0</v>
      </c>
      <c r="BB36" s="337"/>
      <c r="BC36" s="74">
        <f>VLOOKUP($A36,'332'!$AP$1:$HV$2,48,FALSE)</f>
        <v>0</v>
      </c>
      <c r="BD36" s="69">
        <f>VLOOKUP($A36,'332'!$AP$1:$HV$2,49,FALSE)</f>
        <v>0</v>
      </c>
      <c r="BE36" s="69">
        <f>VLOOKUP($A36,'332'!$AP$1:$HV$2,50,FALSE)</f>
        <v>0</v>
      </c>
      <c r="BF36" s="69">
        <f>VLOOKUP($A36,'332'!$AP$1:$HV$2,51,FALSE)</f>
        <v>0</v>
      </c>
      <c r="BG36" s="69">
        <f>VLOOKUP($A36,'332'!$AP$7:$HV$8,BG109,FALSE)</f>
        <v>0</v>
      </c>
      <c r="BH36" s="69">
        <f>VLOOKUP($A36,'332'!$AP$1:$HV$2,53,FALSE)</f>
        <v>0</v>
      </c>
      <c r="BI36" s="75">
        <f>VLOOKUP($A36,'332'!$AP$1:$HV$2,54,FALSE)</f>
        <v>0</v>
      </c>
      <c r="BJ36" s="337"/>
      <c r="BK36" s="74">
        <f>VLOOKUP($A36,'332'!$AP$1:$HV$2,55,FALSE)</f>
        <v>0</v>
      </c>
      <c r="BL36" s="69">
        <f>VLOOKUP($A36,'332'!$AP$1:$HV$2,56,FALSE)</f>
        <v>0</v>
      </c>
      <c r="BM36" s="69">
        <f>VLOOKUP($A36,'332'!$AP$1:$HV$2,57,FALSE)</f>
        <v>0</v>
      </c>
      <c r="BN36" s="69">
        <f>VLOOKUP($A36,'332'!$AP$1:$HV$2,58,FALSE)</f>
        <v>0</v>
      </c>
      <c r="BO36" s="69">
        <f>VLOOKUP($A36,'332'!$AP$7:$HV$8,BO109,FALSE)</f>
        <v>0</v>
      </c>
      <c r="BP36" s="69">
        <f>VLOOKUP($A36,'332'!$AP$1:$HV$2,60,FALSE)</f>
        <v>0</v>
      </c>
      <c r="BQ36" s="75">
        <f>VLOOKUP($A36,'332'!$AP$1:$HV$2,61,FALSE)</f>
        <v>0</v>
      </c>
      <c r="BR36" s="337"/>
      <c r="BS36" s="74">
        <f>VLOOKUP($A36,'332'!$AP$1:$HV$2,62,FALSE)</f>
        <v>0</v>
      </c>
      <c r="BT36" s="69">
        <f>VLOOKUP($A36,'332'!$AP$1:$HV$2,63,FALSE)</f>
        <v>0</v>
      </c>
      <c r="BU36" s="69">
        <f>VLOOKUP($A36,'332'!$AP$1:$HV$2,64,FALSE)</f>
        <v>0</v>
      </c>
      <c r="BV36" s="69">
        <f>VLOOKUP($A36,'332'!$AP$1:$HV$2,65,FALSE)</f>
        <v>0</v>
      </c>
      <c r="BW36" s="69">
        <f>VLOOKUP($A36,'332'!$AP$7:$HV$8,BW109,FALSE)</f>
        <v>0</v>
      </c>
      <c r="BX36" s="69">
        <f>VLOOKUP($A36,'332'!$AP$1:$HV$2,67,FALSE)</f>
        <v>0</v>
      </c>
      <c r="BY36" s="75">
        <f>VLOOKUP($A36,'332'!$AP$1:$HV$2,68,FALSE)</f>
        <v>0</v>
      </c>
      <c r="BZ36" s="337"/>
      <c r="CA36" s="74">
        <f>VLOOKUP($A36,'332'!$AP$1:$HV$2,69,FALSE)</f>
        <v>0</v>
      </c>
      <c r="CB36" s="69">
        <f>VLOOKUP($A36,'332'!$AP$1:$HV$2,70,FALSE)</f>
        <v>0</v>
      </c>
      <c r="CC36" s="69">
        <f>VLOOKUP($A36,'332'!$AP$1:$HV$2,71,FALSE)</f>
        <v>0</v>
      </c>
      <c r="CD36" s="69">
        <f>VLOOKUP($A36,'332'!$AP$1:$HV$2,72,FALSE)</f>
        <v>0</v>
      </c>
      <c r="CE36" s="69">
        <f>VLOOKUP($A36,'332'!$AP$7:$HV$8,CE109,FALSE)</f>
        <v>0</v>
      </c>
      <c r="CF36" s="69">
        <f>VLOOKUP($A36,'332'!$AP$1:$HV$2,74,FALSE)</f>
        <v>0</v>
      </c>
      <c r="CG36" s="75">
        <f>VLOOKUP($A36,'332'!$AP$1:$HV$2,75,FALSE)</f>
        <v>0</v>
      </c>
      <c r="CH36" s="337"/>
      <c r="CI36" s="74">
        <f>VLOOKUP($A36,'332'!$AP$1:$HV$2,76,FALSE)</f>
        <v>0</v>
      </c>
      <c r="CJ36" s="69">
        <f>VLOOKUP($A36,'332'!$AP$1:$HV$2,77,FALSE)</f>
        <v>0</v>
      </c>
      <c r="CK36" s="69">
        <f>VLOOKUP($A36,'332'!$AP$1:$HV$2,78,FALSE)</f>
        <v>0</v>
      </c>
      <c r="CL36" s="69">
        <f>VLOOKUP($A36,'332'!$AP$1:$HV$2,79,FALSE)</f>
        <v>0</v>
      </c>
      <c r="CM36" s="69">
        <f>VLOOKUP($A36,'332'!$AP$7:$HV$8,CM109,FALSE)</f>
        <v>0</v>
      </c>
      <c r="CN36" s="69">
        <f>VLOOKUP($A36,'332'!$AP$1:$HV$2,81,FALSE)</f>
        <v>0</v>
      </c>
      <c r="CO36" s="75">
        <f>VLOOKUP($A36,'332'!$AP$1:$HV$2,82,FALSE)</f>
        <v>0</v>
      </c>
      <c r="CP36" s="337"/>
      <c r="CQ36" s="74">
        <f>VLOOKUP($A36,'332'!$AP$1:$HV$2,83,FALSE)</f>
        <v>0</v>
      </c>
      <c r="CR36" s="69">
        <f>VLOOKUP($A36,'332'!$AP$1:$HV$2,84,FALSE)</f>
        <v>0</v>
      </c>
      <c r="CS36" s="69">
        <f>VLOOKUP($A36,'332'!$AP$1:$HV$2,85,FALSE)</f>
        <v>0</v>
      </c>
      <c r="CT36" s="69">
        <f>VLOOKUP($A36,'332'!$AP$1:$HV$2,86,FALSE)</f>
        <v>0</v>
      </c>
      <c r="CU36" s="69">
        <f>VLOOKUP($A36,'332'!$AP$7:$HV$8,CU109,FALSE)</f>
        <v>0</v>
      </c>
      <c r="CV36" s="69">
        <f>VLOOKUP($A36,'332'!$AP$1:$HV$2,88,FALSE)</f>
        <v>0</v>
      </c>
      <c r="CW36" s="75">
        <f>VLOOKUP($A36,'332'!$AP$1:$HV$2,89,FALSE)</f>
        <v>0</v>
      </c>
      <c r="CX36" s="337"/>
      <c r="CY36" s="74">
        <f>VLOOKUP($A36,'332'!$AP$1:$HV$2,90,FALSE)</f>
        <v>0</v>
      </c>
      <c r="CZ36" s="69">
        <f>VLOOKUP($A36,'332'!$AP$1:$HV$2,91,FALSE)</f>
        <v>0</v>
      </c>
      <c r="DA36" s="69">
        <f>VLOOKUP($A36,'332'!$AP$1:$HV$2,92,FALSE)</f>
        <v>0</v>
      </c>
      <c r="DB36" s="69">
        <f>VLOOKUP($A36,'332'!$AP$1:$HV$2,93,FALSE)</f>
        <v>0</v>
      </c>
      <c r="DC36" s="69">
        <f>VLOOKUP($A36,'332'!$AP$7:$HV$8,DC109,FALSE)</f>
        <v>0</v>
      </c>
      <c r="DD36" s="69">
        <f>VLOOKUP($A36,'332'!$AP$1:$HV$2,95,FALSE)</f>
        <v>0</v>
      </c>
      <c r="DE36" s="75">
        <f>VLOOKUP($A36,'332'!$AP$1:$HV$2,96,FALSE)</f>
        <v>0</v>
      </c>
      <c r="DF36" s="337"/>
      <c r="DG36" s="74">
        <f>VLOOKUP($A36,'332'!$AP$1:$HV$2,97,FALSE)</f>
        <v>0</v>
      </c>
      <c r="DH36" s="69">
        <f>VLOOKUP($A36,'332'!$AP$1:$HV$2,98,FALSE)</f>
        <v>0</v>
      </c>
      <c r="DI36" s="69">
        <f>VLOOKUP($A36,'332'!$AP$1:$HV$2,99,FALSE)</f>
        <v>0</v>
      </c>
      <c r="DJ36" s="69">
        <f>VLOOKUP($A36,'332'!$AP$1:$HV$2,100,FALSE)</f>
        <v>0</v>
      </c>
      <c r="DK36" s="69">
        <f>VLOOKUP($A36,'332'!$AP$7:$HV$8,DK109,FALSE)</f>
        <v>0</v>
      </c>
      <c r="DL36" s="69">
        <f>VLOOKUP($A36,'332'!$AP$1:$HV$2,102,FALSE)</f>
        <v>0</v>
      </c>
      <c r="DM36" s="75">
        <f>VLOOKUP($A36,'332'!$AP$1:$HV$2,103,FALSE)</f>
        <v>0</v>
      </c>
      <c r="DN36" s="337"/>
      <c r="DO36" s="74">
        <f>VLOOKUP($A36,'332'!$AP$1:$HV$2,104,FALSE)</f>
        <v>0</v>
      </c>
      <c r="DP36" s="69">
        <f>VLOOKUP($A36,'332'!$AP$1:$HV$2,105,FALSE)</f>
        <v>0</v>
      </c>
      <c r="DQ36" s="69">
        <f>VLOOKUP($A36,'332'!$AP$1:$HV$2,106,FALSE)</f>
        <v>0</v>
      </c>
      <c r="DR36" s="69">
        <f>VLOOKUP($A36,'332'!$AP$1:$HV$2,107,FALSE)</f>
        <v>0</v>
      </c>
      <c r="DS36" s="69">
        <f>VLOOKUP($A36,'332'!$AP$7:$HV$8,DS109,FALSE)</f>
        <v>0</v>
      </c>
      <c r="DT36" s="69">
        <f>VLOOKUP($A36,'332'!$AP$1:$HV$2,109,FALSE)</f>
        <v>0</v>
      </c>
      <c r="DU36" s="75">
        <f>VLOOKUP($A36,'332'!$AP$1:$HV$2,110,FALSE)</f>
        <v>0</v>
      </c>
      <c r="DV36" s="337"/>
      <c r="DW36" s="74">
        <f>VLOOKUP($A36,'332'!$AP$1:$HV$2,111,FALSE)</f>
        <v>0</v>
      </c>
      <c r="DX36" s="69">
        <f>VLOOKUP($A36,'332'!$AP$1:$HV$2,112,FALSE)</f>
        <v>0</v>
      </c>
      <c r="DY36" s="69">
        <f>VLOOKUP($A36,'332'!$AP$1:$HV$2,113,FALSE)</f>
        <v>0</v>
      </c>
      <c r="DZ36" s="69">
        <f>VLOOKUP($A36,'332'!$AP$1:$HV$2,114,FALSE)</f>
        <v>0</v>
      </c>
      <c r="EA36" s="69">
        <f>VLOOKUP($A36,'332'!$AP$7:$HV$8,EA109,FALSE)</f>
        <v>0</v>
      </c>
      <c r="EB36" s="69">
        <f>VLOOKUP($A36,'332'!$AP$1:$HV$2,116,FALSE)</f>
        <v>0</v>
      </c>
      <c r="EC36" s="75">
        <f>VLOOKUP($A36,'332'!$AP$1:$HV$2,117,FALSE)</f>
        <v>0</v>
      </c>
      <c r="ED36" s="337"/>
      <c r="EE36" s="74">
        <f>VLOOKUP($A36,'332'!$AP$1:$HV$2,118,FALSE)</f>
        <v>0</v>
      </c>
      <c r="EF36" s="69">
        <f>VLOOKUP($A36,'332'!$AP$1:$HV$2,119,FALSE)</f>
        <v>0</v>
      </c>
      <c r="EG36" s="69">
        <f>VLOOKUP($A36,'332'!$AP$1:$HV$2,120,FALSE)</f>
        <v>0</v>
      </c>
      <c r="EH36" s="69">
        <f>VLOOKUP($A36,'332'!$AP$1:$HV$2,121,FALSE)</f>
        <v>0</v>
      </c>
      <c r="EI36" s="69">
        <f>VLOOKUP($A36,'332'!$AP$7:$HV$8,EI109,FALSE)</f>
        <v>0</v>
      </c>
      <c r="EJ36" s="69">
        <f>VLOOKUP($A36,'332'!$AP$1:$HV$2,123,FALSE)</f>
        <v>0</v>
      </c>
      <c r="EK36" s="75">
        <f>VLOOKUP($A36,'332'!$AP$1:$HV$2,124,FALSE)</f>
        <v>0</v>
      </c>
      <c r="EL36" s="337"/>
      <c r="EM36" s="74">
        <f>VLOOKUP($A36,'332'!$AP$1:$HV$2,125,FALSE)</f>
        <v>0</v>
      </c>
      <c r="EN36" s="69">
        <f>VLOOKUP($A36,'332'!$AP$1:$HV$2,126,FALSE)</f>
        <v>0</v>
      </c>
      <c r="EO36" s="69">
        <f>VLOOKUP($A36,'332'!$AP$1:$HV$2,127,FALSE)</f>
        <v>0</v>
      </c>
      <c r="EP36" s="69">
        <f>VLOOKUP($A36,'332'!$AP$1:$HV$2,128,FALSE)</f>
        <v>0</v>
      </c>
      <c r="EQ36" s="69">
        <f>VLOOKUP($A36,'332'!$AP$7:$HV$8,EQ109,FALSE)</f>
        <v>0</v>
      </c>
      <c r="ER36" s="69">
        <f>VLOOKUP($A36,'332'!$AP$1:$HV$2,130,FALSE)</f>
        <v>0</v>
      </c>
      <c r="ES36" s="75">
        <f>VLOOKUP($A36,'332'!$AP$1:$HV$2,131,FALSE)</f>
        <v>0</v>
      </c>
      <c r="ET36" s="337"/>
      <c r="EU36" s="74">
        <f>VLOOKUP($A36,'332'!$AP$1:$HV$2,132,FALSE)</f>
        <v>0</v>
      </c>
      <c r="EV36" s="69">
        <f>VLOOKUP($A36,'332'!$AP$1:$HV$2,133,FALSE)</f>
        <v>0</v>
      </c>
      <c r="EW36" s="69">
        <f>VLOOKUP($A36,'332'!$AP$1:$HV$2,134,FALSE)</f>
        <v>0</v>
      </c>
      <c r="EX36" s="69">
        <f>VLOOKUP($A36,'332'!$AP$1:$HV$2,135,FALSE)</f>
        <v>0</v>
      </c>
      <c r="EY36" s="69">
        <f>VLOOKUP($A36,'332'!$AP$7:$HV$8,EY109,FALSE)</f>
        <v>0</v>
      </c>
      <c r="EZ36" s="69">
        <f>VLOOKUP($A36,'332'!$AP$1:$HV$2,137,FALSE)</f>
        <v>0</v>
      </c>
      <c r="FA36" s="75">
        <f>VLOOKUP($A36,'332'!$AP$1:$HV$2,138,FALSE)</f>
        <v>0</v>
      </c>
      <c r="FB36" s="337"/>
      <c r="FC36" s="74">
        <f>VLOOKUP($A36,'332'!$AP$1:$HV$2,139,FALSE)</f>
        <v>0</v>
      </c>
      <c r="FD36" s="69">
        <f>VLOOKUP($A36,'332'!$AP$1:$HV$2,140,FALSE)</f>
        <v>0</v>
      </c>
      <c r="FE36" s="69">
        <f>VLOOKUP($A36,'332'!$AP$1:$HV$2,141,FALSE)</f>
        <v>0</v>
      </c>
      <c r="FF36" s="69">
        <f>VLOOKUP($A36,'332'!$AP$1:$HV$2,142,FALSE)</f>
        <v>0</v>
      </c>
      <c r="FG36" s="69">
        <f>VLOOKUP($A36,'332'!$AP$7:$HV$8,FG109,FALSE)</f>
        <v>0</v>
      </c>
      <c r="FH36" s="69">
        <f>VLOOKUP($A36,'332'!$AP$1:$HV$2,144,FALSE)</f>
        <v>0</v>
      </c>
      <c r="FI36" s="75">
        <f>VLOOKUP($A36,'332'!$AP$1:$HV$2,145,FALSE)</f>
        <v>0</v>
      </c>
      <c r="FJ36" s="337"/>
      <c r="FK36" s="74">
        <f>VLOOKUP($A36,'332'!$AP$1:$HV$2,146,FALSE)</f>
        <v>0</v>
      </c>
      <c r="FL36" s="69">
        <f>VLOOKUP($A36,'332'!$AP$1:$HV$2,147,FALSE)</f>
        <v>0</v>
      </c>
      <c r="FM36" s="69">
        <f>VLOOKUP($A36,'332'!$AP$1:$HV$2,148,FALSE)</f>
        <v>0</v>
      </c>
      <c r="FN36" s="69">
        <f>VLOOKUP($A36,'332'!$AP$1:$HV$2,149,FALSE)</f>
        <v>0</v>
      </c>
      <c r="FO36" s="69">
        <f>VLOOKUP($A36,'332'!$AP$7:$HV$8,FO109,FALSE)</f>
        <v>0</v>
      </c>
      <c r="FP36" s="69">
        <f>VLOOKUP($A36,'332'!$AP$1:$HV$2,151,FALSE)</f>
        <v>0</v>
      </c>
      <c r="FQ36" s="75">
        <f>VLOOKUP($A36,'332'!$AP$1:$HV$2,152,FALSE)</f>
        <v>0</v>
      </c>
      <c r="FR36" s="337"/>
      <c r="FS36" s="74">
        <f>VLOOKUP($A36,'332'!$AP$1:$HV$2,153,FALSE)</f>
        <v>0</v>
      </c>
      <c r="FT36" s="69">
        <f>VLOOKUP($A36,'332'!$AP$1:$HV$2,154,FALSE)</f>
        <v>0</v>
      </c>
      <c r="FU36" s="69">
        <f>VLOOKUP($A36,'332'!$AP$1:$HV$2,155,FALSE)</f>
        <v>0</v>
      </c>
      <c r="FV36" s="69">
        <f>VLOOKUP($A36,'332'!$AP$1:$HV$2,156,FALSE)</f>
        <v>0</v>
      </c>
      <c r="FW36" s="69">
        <f>VLOOKUP($A36,'332'!$AP$7:$HV$8,FW109,FALSE)</f>
        <v>0</v>
      </c>
      <c r="FX36" s="69">
        <f>VLOOKUP($A36,'332'!$AP$1:$HV$2,158,FALSE)</f>
        <v>0</v>
      </c>
      <c r="FY36" s="75">
        <f>VLOOKUP($A36,'332'!$AP$1:$HV$2,159,FALSE)</f>
        <v>0</v>
      </c>
      <c r="FZ36" s="337"/>
      <c r="GA36" s="74">
        <f>VLOOKUP($A36,'332'!$AP$1:$HV$2,160,FALSE)</f>
        <v>0</v>
      </c>
      <c r="GB36" s="69">
        <f>VLOOKUP($A36,'332'!$AP$1:$HV$2,161,FALSE)</f>
        <v>0</v>
      </c>
      <c r="GC36" s="69">
        <f>VLOOKUP($A36,'332'!$AP$1:$HV$2,162,FALSE)</f>
        <v>0</v>
      </c>
      <c r="GD36" s="69">
        <f>VLOOKUP($A36,'332'!$AP$1:$HV$2,163,FALSE)</f>
        <v>0</v>
      </c>
      <c r="GE36" s="69">
        <f>VLOOKUP($A36,'332'!$AP$7:$HV$8,GE109,FALSE)</f>
        <v>0</v>
      </c>
      <c r="GF36" s="69">
        <f>VLOOKUP($A36,'332'!$AP$1:$HV$2,165,FALSE)</f>
        <v>0</v>
      </c>
      <c r="GG36" s="75">
        <f>VLOOKUP($A36,'332'!$AP$1:$HV$2,166,FALSE)</f>
        <v>0</v>
      </c>
      <c r="GH36" s="337"/>
      <c r="GI36" s="74">
        <f>VLOOKUP($A36,'332'!$AP$1:$HV$2,167,FALSE)</f>
        <v>0</v>
      </c>
      <c r="GJ36" s="69">
        <f>VLOOKUP($A36,'332'!$AP$1:$HV$2,168,FALSE)</f>
        <v>0</v>
      </c>
      <c r="GK36" s="69">
        <f>VLOOKUP($A36,'332'!$AP$1:$HV$2,169,FALSE)</f>
        <v>0</v>
      </c>
      <c r="GL36" s="69">
        <f>VLOOKUP($A36,'332'!$AP$1:$HV$2,170,FALSE)</f>
        <v>0</v>
      </c>
      <c r="GM36" s="69">
        <f>VLOOKUP($A36,'332'!$AP$7:$HV$8,GM109,FALSE)</f>
        <v>0</v>
      </c>
      <c r="GN36" s="69">
        <f>VLOOKUP($A36,'332'!$AP$1:$HV$2,172,FALSE)</f>
        <v>0</v>
      </c>
      <c r="GO36" s="75">
        <f>VLOOKUP($A36,'332'!$AP$1:$HV$2,173,FALSE)</f>
        <v>0</v>
      </c>
      <c r="GP36" s="337"/>
      <c r="GQ36" s="74">
        <f>VLOOKUP($A36,'332'!$AP$1:$HV$2,174,FALSE)</f>
        <v>0</v>
      </c>
      <c r="GR36" s="69">
        <f>VLOOKUP($A36,'332'!$AP$1:$HV$2,175,FALSE)</f>
        <v>0</v>
      </c>
      <c r="GS36" s="69">
        <f>VLOOKUP($A36,'332'!$AP$1:$HV$2,176,FALSE)</f>
        <v>0</v>
      </c>
      <c r="GT36" s="69">
        <f>VLOOKUP($A36,'332'!$AP$1:$HV$2,177,FALSE)</f>
        <v>0</v>
      </c>
      <c r="GU36" s="69">
        <f>VLOOKUP($A36,'332'!$AP$7:$HV$8,GU109,FALSE)</f>
        <v>0</v>
      </c>
      <c r="GV36" s="69">
        <f>VLOOKUP($A36,'332'!$AP$1:$HV$2,179,FALSE)</f>
        <v>0</v>
      </c>
      <c r="GW36" s="75">
        <f>VLOOKUP($A36,'332'!$AP$1:$HV$2,180,FALSE)</f>
        <v>0</v>
      </c>
      <c r="GX36" s="337"/>
      <c r="GY36" s="74">
        <f>VLOOKUP($A36,'332'!$AP$1:$HV$2,181,FALSE)</f>
        <v>0</v>
      </c>
      <c r="GZ36" s="69">
        <f>VLOOKUP($A36,'332'!$AP$1:$HV$2,182,FALSE)</f>
        <v>0</v>
      </c>
      <c r="HA36" s="69">
        <f>VLOOKUP($A36,'332'!$AP$1:$HV$2,183,FALSE)</f>
        <v>0</v>
      </c>
      <c r="HB36" s="69">
        <f>VLOOKUP($A36,'332'!$AP$1:$HV$2,184,FALSE)</f>
        <v>0</v>
      </c>
      <c r="HC36" s="69">
        <f>VLOOKUP($A36,'332'!$AP$7:$HV$8,HC109,FALSE)</f>
        <v>0</v>
      </c>
      <c r="HD36" s="69">
        <f>VLOOKUP($A36,'332'!$AP$1:$HV$2,186,FALSE)</f>
        <v>0</v>
      </c>
      <c r="HE36" s="124">
        <f>VLOOKUP($A36,'332'!$AP$1:$HV$2,187,FALSE)</f>
        <v>0</v>
      </c>
      <c r="HF36" s="24"/>
    </row>
    <row r="37" spans="1:215" x14ac:dyDescent="0.25">
      <c r="A37" s="290">
        <f t="shared" si="0"/>
        <v>233</v>
      </c>
      <c r="B37" s="291">
        <f>VLOOKUP($A37,'333'!$AI$1:$HO$2,2,FALSE)</f>
        <v>0</v>
      </c>
      <c r="C37" s="290">
        <f>VLOOKUP($A37,'333'!$AI$1:$HO$2,3,FALSE)</f>
        <v>0</v>
      </c>
      <c r="D37" s="290">
        <f>VLOOKUP($A37,'333'!$AI$1:$HO$2,4,FALSE)</f>
        <v>0</v>
      </c>
      <c r="E37" s="292">
        <f>VLOOKUP($A37,'333'!$AI$1:$HO$2,5,FALSE)</f>
        <v>0</v>
      </c>
      <c r="F37" s="337"/>
      <c r="G37" s="73">
        <f>VLOOKUP($A37,'333'!$AI$1:$HO$2,6,FALSE)</f>
        <v>0</v>
      </c>
      <c r="H37" s="24">
        <f>VLOOKUP($A37,'333'!$AI$1:$HO$2,7,FALSE)</f>
        <v>0</v>
      </c>
      <c r="I37" s="24">
        <f>VLOOKUP($A37,'333'!$AI$1:$HO$2,8,FALSE)</f>
        <v>0</v>
      </c>
      <c r="J37" s="24">
        <f>VLOOKUP($A37,'333'!$AI$1:$HO$2,9,FALSE)</f>
        <v>0</v>
      </c>
      <c r="K37" s="69">
        <f>VLOOKUP($A37,'333'!$AI$7:$HO$8,K109,FALSE)</f>
        <v>0</v>
      </c>
      <c r="L37" s="24">
        <f>VLOOKUP($A37,'333'!$AI$1:$HO$2,11,FALSE)</f>
        <v>0</v>
      </c>
      <c r="M37" s="137">
        <f>VLOOKUP($A37,'333'!$AI$1:$HO$2,12,FALSE)</f>
        <v>0</v>
      </c>
      <c r="N37" s="337"/>
      <c r="O37" s="74">
        <f>VLOOKUP($A37,'333'!$AI$1:$HO$2,13,FALSE)</f>
        <v>0</v>
      </c>
      <c r="P37" s="69">
        <f>VLOOKUP($A37,'333'!$AI$1:$HO$2,14,FALSE)</f>
        <v>0</v>
      </c>
      <c r="Q37" s="69">
        <f>VLOOKUP($A37,'333'!$AI$1:$HO$2,15,FALSE)</f>
        <v>0</v>
      </c>
      <c r="R37" s="69">
        <f>VLOOKUP($A37,'333'!$AI$1:$HO$2,16,FALSE)</f>
        <v>0</v>
      </c>
      <c r="S37" s="69">
        <f>VLOOKUP($A37,'333'!$AI$7:$HO$8,S109,FALSE)</f>
        <v>0</v>
      </c>
      <c r="T37" s="69">
        <f>VLOOKUP($A37,'333'!$AI$1:$HO$2,18,FALSE)</f>
        <v>0</v>
      </c>
      <c r="U37" s="75">
        <f>VLOOKUP($A37,'333'!$AI$1:$HO$2,19,FALSE)</f>
        <v>0</v>
      </c>
      <c r="V37" s="337"/>
      <c r="W37" s="74">
        <f>VLOOKUP($A37,'333'!$AI$1:$HO$2,20,FALSE)</f>
        <v>0</v>
      </c>
      <c r="X37" s="69">
        <f>VLOOKUP($A37,'333'!$AI$1:$HO$2,21,FALSE)</f>
        <v>0</v>
      </c>
      <c r="Y37" s="69">
        <f>VLOOKUP($A37,'333'!$AI$1:$HO$2,22,FALSE)</f>
        <v>0</v>
      </c>
      <c r="Z37" s="69">
        <f>VLOOKUP($A37,'333'!$AI$1:$HO$2,23,FALSE)</f>
        <v>0</v>
      </c>
      <c r="AA37" s="69">
        <f>VLOOKUP($A37,'333'!$AI$7:$HO$8,AA109,FALSE)</f>
        <v>0</v>
      </c>
      <c r="AB37" s="69">
        <f>VLOOKUP($A37,'333'!$AI$1:$HO$2,25,FALSE)</f>
        <v>0</v>
      </c>
      <c r="AC37" s="75">
        <f>VLOOKUP($A37,'333'!$AI$1:$HO$2,26,FALSE)</f>
        <v>0</v>
      </c>
      <c r="AD37" s="337"/>
      <c r="AE37" s="74">
        <f>VLOOKUP($A37,'333'!$AI$1:$HO$2,27,FALSE)</f>
        <v>0</v>
      </c>
      <c r="AF37" s="69">
        <f>VLOOKUP($A37,'333'!$AI$1:$HO$2,28,FALSE)</f>
        <v>0</v>
      </c>
      <c r="AG37" s="69">
        <f>VLOOKUP($A37,'333'!$AI$1:$HO$2,29,FALSE)</f>
        <v>0</v>
      </c>
      <c r="AH37" s="69">
        <f>VLOOKUP($A37,'333'!$AI$1:$HO$2,30,FALSE)</f>
        <v>0</v>
      </c>
      <c r="AI37" s="69">
        <f>VLOOKUP($A37,'333'!$AI$7:$HO$8,AI109,FALSE)</f>
        <v>0</v>
      </c>
      <c r="AJ37" s="69">
        <f>VLOOKUP($A37,'333'!$AI$1:$HO$2,32,FALSE)</f>
        <v>0</v>
      </c>
      <c r="AK37" s="75">
        <f>VLOOKUP($A37,'333'!$AI$1:$HO$2,33,FALSE)</f>
        <v>0</v>
      </c>
      <c r="AL37" s="337"/>
      <c r="AM37" s="74">
        <f>VLOOKUP($A37,'333'!$AI$1:$HO$2,34,FALSE)</f>
        <v>0</v>
      </c>
      <c r="AN37" s="69">
        <f>VLOOKUP($A37,'333'!$AI$1:$HO$2,35,FALSE)</f>
        <v>0</v>
      </c>
      <c r="AO37" s="69">
        <f>VLOOKUP($A37,'333'!$AI$1:$HO$2,36,FALSE)</f>
        <v>0</v>
      </c>
      <c r="AP37" s="69">
        <f>VLOOKUP($A37,'333'!$AI$1:$HO$2,37,FALSE)</f>
        <v>0</v>
      </c>
      <c r="AQ37" s="69">
        <f>VLOOKUP($A37,'333'!$AI$7:$HO$8,AQ109,FALSE)</f>
        <v>0</v>
      </c>
      <c r="AR37" s="69">
        <f>VLOOKUP($A37,'333'!$AI$1:$HO$2,39,FALSE)</f>
        <v>0</v>
      </c>
      <c r="AS37" s="75">
        <f>VLOOKUP($A37,'333'!$AI$1:$HO$2,40,FALSE)</f>
        <v>0</v>
      </c>
      <c r="AT37" s="337"/>
      <c r="AU37" s="74">
        <f>VLOOKUP($A37,'333'!$AI$1:$HO$2,41,FALSE)</f>
        <v>0</v>
      </c>
      <c r="AV37" s="69">
        <f>VLOOKUP($A37,'333'!$AI$1:$HO$2,42,FALSE)</f>
        <v>0</v>
      </c>
      <c r="AW37" s="69">
        <f>VLOOKUP($A37,'333'!$AI$1:$HO$2,43,FALSE)</f>
        <v>0</v>
      </c>
      <c r="AX37" s="69">
        <f>VLOOKUP($A37,'333'!$AI$1:$HO$2,44,FALSE)</f>
        <v>0</v>
      </c>
      <c r="AY37" s="69">
        <f>VLOOKUP($A37,'333'!$AI$7:$HO$8,AY109,FALSE)</f>
        <v>0</v>
      </c>
      <c r="AZ37" s="69">
        <f>VLOOKUP($A37,'333'!$AI$1:$HO$2,46,FALSE)</f>
        <v>0</v>
      </c>
      <c r="BA37" s="75">
        <f>VLOOKUP($A37,'333'!$AI$1:$HO$2,47,FALSE)</f>
        <v>0</v>
      </c>
      <c r="BB37" s="337"/>
      <c r="BC37" s="74">
        <f>VLOOKUP($A37,'333'!$AI$1:$HO$2,48,FALSE)</f>
        <v>0</v>
      </c>
      <c r="BD37" s="69">
        <f>VLOOKUP($A37,'333'!$AI$1:$HO$2,49,FALSE)</f>
        <v>0</v>
      </c>
      <c r="BE37" s="69">
        <f>VLOOKUP($A37,'333'!$AI$1:$HO$2,50,FALSE)</f>
        <v>0</v>
      </c>
      <c r="BF37" s="69">
        <f>VLOOKUP($A37,'333'!$AI$1:$HO$2,51,FALSE)</f>
        <v>0</v>
      </c>
      <c r="BG37" s="69">
        <f>VLOOKUP($A37,'333'!$AI$7:$HO$8,BG109,FALSE)</f>
        <v>0</v>
      </c>
      <c r="BH37" s="69">
        <f>VLOOKUP($A37,'333'!$AI$1:$HO$2,53,FALSE)</f>
        <v>0</v>
      </c>
      <c r="BI37" s="75">
        <f>VLOOKUP($A37,'333'!$AI$1:$HO$2,54,FALSE)</f>
        <v>0</v>
      </c>
      <c r="BJ37" s="337"/>
      <c r="BK37" s="74">
        <f>VLOOKUP($A37,'333'!$AI$1:$HO$2,55,FALSE)</f>
        <v>0</v>
      </c>
      <c r="BL37" s="69">
        <f>VLOOKUP($A37,'333'!$AI$1:$HO$2,56,FALSE)</f>
        <v>0</v>
      </c>
      <c r="BM37" s="69">
        <f>VLOOKUP($A37,'333'!$AI$1:$HO$2,57,FALSE)</f>
        <v>0</v>
      </c>
      <c r="BN37" s="69">
        <f>VLOOKUP($A37,'333'!$AI$1:$HO$2,58,FALSE)</f>
        <v>0</v>
      </c>
      <c r="BO37" s="69">
        <f>VLOOKUP($A37,'333'!$AI$7:$HO$8,BO109,FALSE)</f>
        <v>0</v>
      </c>
      <c r="BP37" s="69">
        <f>VLOOKUP($A37,'333'!$AI$1:$HO$2,60,FALSE)</f>
        <v>0</v>
      </c>
      <c r="BQ37" s="75">
        <f>VLOOKUP($A37,'333'!$AI$1:$HO$2,61,FALSE)</f>
        <v>0</v>
      </c>
      <c r="BR37" s="337"/>
      <c r="BS37" s="74">
        <f>VLOOKUP($A37,'333'!$AI$1:$HO$2,62,FALSE)</f>
        <v>0</v>
      </c>
      <c r="BT37" s="69">
        <f>VLOOKUP($A37,'333'!$AI$1:$HO$2,63,FALSE)</f>
        <v>0</v>
      </c>
      <c r="BU37" s="69">
        <f>VLOOKUP($A37,'333'!$AI$1:$HO$2,64,FALSE)</f>
        <v>0</v>
      </c>
      <c r="BV37" s="69">
        <f>VLOOKUP($A37,'333'!$AI$1:$HO$2,65,FALSE)</f>
        <v>0</v>
      </c>
      <c r="BW37" s="69">
        <f>VLOOKUP($A37,'333'!$AI$7:$HO$8,BW109,FALSE)</f>
        <v>0</v>
      </c>
      <c r="BX37" s="69">
        <f>VLOOKUP($A37,'333'!$AI$1:$HO$2,67,FALSE)</f>
        <v>0</v>
      </c>
      <c r="BY37" s="75">
        <f>VLOOKUP($A37,'333'!$AI$1:$HO$2,68,FALSE)</f>
        <v>0</v>
      </c>
      <c r="BZ37" s="337"/>
      <c r="CA37" s="74">
        <f>VLOOKUP($A37,'333'!$AI$1:$HO$2,69,FALSE)</f>
        <v>0</v>
      </c>
      <c r="CB37" s="69">
        <f>VLOOKUP($A37,'333'!$AI$1:$HO$2,70,FALSE)</f>
        <v>0</v>
      </c>
      <c r="CC37" s="69">
        <f>VLOOKUP($A37,'333'!$AI$1:$HO$2,71,FALSE)</f>
        <v>0</v>
      </c>
      <c r="CD37" s="69">
        <f>VLOOKUP($A37,'333'!$AI$1:$HO$2,72,FALSE)</f>
        <v>0</v>
      </c>
      <c r="CE37" s="69">
        <f>VLOOKUP($A37,'333'!$AI$7:$HO$8,CE109,FALSE)</f>
        <v>0</v>
      </c>
      <c r="CF37" s="69">
        <f>VLOOKUP($A37,'333'!$AI$1:$HO$2,74,FALSE)</f>
        <v>0</v>
      </c>
      <c r="CG37" s="75">
        <f>VLOOKUP($A37,'333'!$AI$1:$HO$2,75,FALSE)</f>
        <v>0</v>
      </c>
      <c r="CH37" s="337"/>
      <c r="CI37" s="74">
        <f>VLOOKUP($A37,'333'!$AI$1:$HO$2,76,FALSE)</f>
        <v>0</v>
      </c>
      <c r="CJ37" s="69">
        <f>VLOOKUP($A37,'333'!$AI$1:$HO$2,77,FALSE)</f>
        <v>0</v>
      </c>
      <c r="CK37" s="69">
        <f>VLOOKUP($A37,'333'!$AI$1:$HO$2,78,FALSE)</f>
        <v>0</v>
      </c>
      <c r="CL37" s="69">
        <f>VLOOKUP($A37,'333'!$AI$1:$HO$2,79,FALSE)</f>
        <v>0</v>
      </c>
      <c r="CM37" s="69">
        <f>VLOOKUP($A37,'333'!$AI$7:$HO$8,CM109,FALSE)</f>
        <v>0</v>
      </c>
      <c r="CN37" s="69">
        <f>VLOOKUP($A37,'333'!$AI$1:$HO$2,81,FALSE)</f>
        <v>0</v>
      </c>
      <c r="CO37" s="75">
        <f>VLOOKUP($A37,'333'!$AI$1:$HO$2,82,FALSE)</f>
        <v>0</v>
      </c>
      <c r="CP37" s="337"/>
      <c r="CQ37" s="74">
        <f>VLOOKUP($A37,'333'!$AI$1:$HO$2,83,FALSE)</f>
        <v>0</v>
      </c>
      <c r="CR37" s="69">
        <f>VLOOKUP($A37,'333'!$AI$1:$HO$2,84,FALSE)</f>
        <v>0</v>
      </c>
      <c r="CS37" s="69">
        <f>VLOOKUP($A37,'333'!$AI$1:$HO$2,85,FALSE)</f>
        <v>0</v>
      </c>
      <c r="CT37" s="69">
        <f>VLOOKUP($A37,'333'!$AI$1:$HO$2,86,FALSE)</f>
        <v>0</v>
      </c>
      <c r="CU37" s="69">
        <f>VLOOKUP($A37,'333'!$AI$7:$HO$8,CU109,FALSE)</f>
        <v>0</v>
      </c>
      <c r="CV37" s="69">
        <f>VLOOKUP($A37,'333'!$AI$1:$HO$2,88,FALSE)</f>
        <v>0</v>
      </c>
      <c r="CW37" s="75">
        <f>VLOOKUP($A37,'333'!$AI$1:$HO$2,89,FALSE)</f>
        <v>0</v>
      </c>
      <c r="CX37" s="337"/>
      <c r="CY37" s="74">
        <f>VLOOKUP($A37,'333'!$AI$1:$HO$2,90,FALSE)</f>
        <v>0</v>
      </c>
      <c r="CZ37" s="69">
        <f>VLOOKUP($A37,'333'!$AI$1:$HO$2,91,FALSE)</f>
        <v>0</v>
      </c>
      <c r="DA37" s="69">
        <f>VLOOKUP($A37,'333'!$AI$1:$HO$2,92,FALSE)</f>
        <v>0</v>
      </c>
      <c r="DB37" s="69">
        <f>VLOOKUP($A37,'333'!$AI$1:$HO$2,93,FALSE)</f>
        <v>0</v>
      </c>
      <c r="DC37" s="69">
        <f>VLOOKUP($A37,'333'!$AI$7:$HO$8,DC109,FALSE)</f>
        <v>0</v>
      </c>
      <c r="DD37" s="69">
        <f>VLOOKUP($A37,'333'!$AI$1:$HO$2,95,FALSE)</f>
        <v>0</v>
      </c>
      <c r="DE37" s="75">
        <f>VLOOKUP($A37,'333'!$AI$1:$HO$2,96,FALSE)</f>
        <v>0</v>
      </c>
      <c r="DF37" s="337"/>
      <c r="DG37" s="74">
        <f>VLOOKUP($A37,'333'!$AI$1:$HO$2,97,FALSE)</f>
        <v>0</v>
      </c>
      <c r="DH37" s="69">
        <f>VLOOKUP($A37,'333'!$AI$1:$HO$2,98,FALSE)</f>
        <v>0</v>
      </c>
      <c r="DI37" s="69">
        <f>VLOOKUP($A37,'333'!$AI$1:$HO$2,99,FALSE)</f>
        <v>0</v>
      </c>
      <c r="DJ37" s="69">
        <f>VLOOKUP($A37,'333'!$AI$1:$HO$2,100,FALSE)</f>
        <v>0</v>
      </c>
      <c r="DK37" s="69">
        <f>VLOOKUP($A37,'333'!$AI$7:$HO$8,DK109,FALSE)</f>
        <v>0</v>
      </c>
      <c r="DL37" s="69">
        <f>VLOOKUP($A37,'333'!$AI$1:$HO$2,102,FALSE)</f>
        <v>0</v>
      </c>
      <c r="DM37" s="75">
        <f>VLOOKUP($A37,'333'!$AI$1:$HO$2,103,FALSE)</f>
        <v>0</v>
      </c>
      <c r="DN37" s="337"/>
      <c r="DO37" s="74">
        <f>VLOOKUP($A37,'333'!$AI$1:$HO$2,104,FALSE)</f>
        <v>0</v>
      </c>
      <c r="DP37" s="69">
        <f>VLOOKUP($A37,'333'!$AI$1:$HO$2,105,FALSE)</f>
        <v>0</v>
      </c>
      <c r="DQ37" s="69">
        <f>VLOOKUP($A37,'333'!$AI$1:$HO$2,106,FALSE)</f>
        <v>0</v>
      </c>
      <c r="DR37" s="69">
        <f>VLOOKUP($A37,'333'!$AI$1:$HO$2,107,FALSE)</f>
        <v>0</v>
      </c>
      <c r="DS37" s="69">
        <f>VLOOKUP($A37,'333'!$AI$7:$HO$8,DS109,FALSE)</f>
        <v>0</v>
      </c>
      <c r="DT37" s="69">
        <f>VLOOKUP($A37,'333'!$AI$1:$HO$2,109,FALSE)</f>
        <v>0</v>
      </c>
      <c r="DU37" s="75">
        <f>VLOOKUP($A37,'333'!$AI$1:$HO$2,110,FALSE)</f>
        <v>0</v>
      </c>
      <c r="DV37" s="337"/>
      <c r="DW37" s="74">
        <f>VLOOKUP($A37,'333'!$AI$1:$HO$2,111,FALSE)</f>
        <v>0</v>
      </c>
      <c r="DX37" s="69">
        <f>VLOOKUP($A37,'333'!$AI$1:$HO$2,112,FALSE)</f>
        <v>0</v>
      </c>
      <c r="DY37" s="69">
        <f>VLOOKUP($A37,'333'!$AI$1:$HO$2,113,FALSE)</f>
        <v>0</v>
      </c>
      <c r="DZ37" s="69">
        <f>VLOOKUP($A37,'333'!$AI$1:$HO$2,114,FALSE)</f>
        <v>0</v>
      </c>
      <c r="EA37" s="69">
        <f>VLOOKUP($A37,'333'!$AI$7:$HO$8,EA109,FALSE)</f>
        <v>0</v>
      </c>
      <c r="EB37" s="69">
        <f>VLOOKUP($A37,'333'!$AI$1:$HO$2,116,FALSE)</f>
        <v>0</v>
      </c>
      <c r="EC37" s="75">
        <f>VLOOKUP($A37,'333'!$AI$1:$HO$2,117,FALSE)</f>
        <v>0</v>
      </c>
      <c r="ED37" s="337"/>
      <c r="EE37" s="74">
        <f>VLOOKUP($A37,'333'!$AI$1:$HO$2,118,FALSE)</f>
        <v>0</v>
      </c>
      <c r="EF37" s="69">
        <f>VLOOKUP($A37,'333'!$AI$1:$HO$2,119,FALSE)</f>
        <v>0</v>
      </c>
      <c r="EG37" s="69">
        <f>VLOOKUP($A37,'333'!$AI$1:$HO$2,120,FALSE)</f>
        <v>0</v>
      </c>
      <c r="EH37" s="69">
        <f>VLOOKUP($A37,'333'!$AI$1:$HO$2,121,FALSE)</f>
        <v>0</v>
      </c>
      <c r="EI37" s="69">
        <f>VLOOKUP($A37,'333'!$AI$7:$HO$8,EI109,FALSE)</f>
        <v>0</v>
      </c>
      <c r="EJ37" s="69">
        <f>VLOOKUP($A37,'333'!$AI$1:$HO$2,123,FALSE)</f>
        <v>0</v>
      </c>
      <c r="EK37" s="75">
        <f>VLOOKUP($A37,'333'!$AI$1:$HO$2,124,FALSE)</f>
        <v>0</v>
      </c>
      <c r="EL37" s="337"/>
      <c r="EM37" s="74">
        <f>VLOOKUP($A37,'333'!$AI$1:$HO$2,125,FALSE)</f>
        <v>0</v>
      </c>
      <c r="EN37" s="69">
        <f>VLOOKUP($A37,'333'!$AI$1:$HO$2,126,FALSE)</f>
        <v>0</v>
      </c>
      <c r="EO37" s="69">
        <f>VLOOKUP($A37,'333'!$AI$1:$HO$2,127,FALSE)</f>
        <v>0</v>
      </c>
      <c r="EP37" s="69">
        <f>VLOOKUP($A37,'333'!$AI$1:$HO$2,128,FALSE)</f>
        <v>0</v>
      </c>
      <c r="EQ37" s="69">
        <f>VLOOKUP($A37,'333'!$AI$7:$HO$8,EQ109,FALSE)</f>
        <v>0</v>
      </c>
      <c r="ER37" s="69">
        <f>VLOOKUP($A37,'333'!$AI$1:$HO$2,130,FALSE)</f>
        <v>0</v>
      </c>
      <c r="ES37" s="75">
        <f>VLOOKUP($A37,'333'!$AI$1:$HO$2,131,FALSE)</f>
        <v>0</v>
      </c>
      <c r="ET37" s="337"/>
      <c r="EU37" s="74">
        <f>VLOOKUP($A37,'333'!$AI$1:$HO$2,132,FALSE)</f>
        <v>0</v>
      </c>
      <c r="EV37" s="69">
        <f>VLOOKUP($A37,'333'!$AI$1:$HO$2,133,FALSE)</f>
        <v>0</v>
      </c>
      <c r="EW37" s="69">
        <f>VLOOKUP($A37,'333'!$AI$1:$HO$2,134,FALSE)</f>
        <v>0</v>
      </c>
      <c r="EX37" s="69">
        <f>VLOOKUP($A37,'333'!$AI$1:$HO$2,135,FALSE)</f>
        <v>0</v>
      </c>
      <c r="EY37" s="69">
        <f>VLOOKUP($A37,'333'!$AI$7:$HO$8,EY109,FALSE)</f>
        <v>0</v>
      </c>
      <c r="EZ37" s="69">
        <f>VLOOKUP($A37,'333'!$AI$1:$HO$2,137,FALSE)</f>
        <v>0</v>
      </c>
      <c r="FA37" s="75">
        <f>VLOOKUP($A37,'333'!$AI$1:$HO$2,138,FALSE)</f>
        <v>0</v>
      </c>
      <c r="FB37" s="337"/>
      <c r="FC37" s="74">
        <f>VLOOKUP($A37,'333'!$AI$1:$HO$2,139,FALSE)</f>
        <v>0</v>
      </c>
      <c r="FD37" s="69">
        <f>VLOOKUP($A37,'333'!$AI$1:$HO$2,140,FALSE)</f>
        <v>0</v>
      </c>
      <c r="FE37" s="69">
        <f>VLOOKUP($A37,'333'!$AI$1:$HO$2,141,FALSE)</f>
        <v>0</v>
      </c>
      <c r="FF37" s="69">
        <f>VLOOKUP($A37,'333'!$AI$1:$HO$2,142,FALSE)</f>
        <v>0</v>
      </c>
      <c r="FG37" s="69">
        <f>VLOOKUP($A37,'333'!$AI$7:$HO$8,FG109,FALSE)</f>
        <v>0</v>
      </c>
      <c r="FH37" s="69">
        <f>VLOOKUP($A37,'333'!$AI$1:$HO$2,144,FALSE)</f>
        <v>0</v>
      </c>
      <c r="FI37" s="75">
        <f>VLOOKUP($A37,'333'!$AI$1:$HO$2,145,FALSE)</f>
        <v>0</v>
      </c>
      <c r="FJ37" s="337"/>
      <c r="FK37" s="74">
        <f>VLOOKUP($A37,'333'!$AI$1:$HO$2,146,FALSE)</f>
        <v>0</v>
      </c>
      <c r="FL37" s="69">
        <f>VLOOKUP($A37,'333'!$AI$1:$HO$2,147,FALSE)</f>
        <v>0</v>
      </c>
      <c r="FM37" s="69">
        <f>VLOOKUP($A37,'333'!$AI$1:$HO$2,148,FALSE)</f>
        <v>0</v>
      </c>
      <c r="FN37" s="69">
        <f>VLOOKUP($A37,'333'!$AI$1:$HO$2,149,FALSE)</f>
        <v>0</v>
      </c>
      <c r="FO37" s="69">
        <f>VLOOKUP($A37,'333'!$AI$7:$HO$8,FO109,FALSE)</f>
        <v>0</v>
      </c>
      <c r="FP37" s="69">
        <f>VLOOKUP($A37,'333'!$AI$1:$HO$2,151,FALSE)</f>
        <v>0</v>
      </c>
      <c r="FQ37" s="75">
        <f>VLOOKUP($A37,'333'!$AI$1:$HO$2,152,FALSE)</f>
        <v>0</v>
      </c>
      <c r="FR37" s="337"/>
      <c r="FS37" s="74">
        <f>VLOOKUP($A37,'333'!$AI$1:$HO$2,153,FALSE)</f>
        <v>0</v>
      </c>
      <c r="FT37" s="69">
        <f>VLOOKUP($A37,'333'!$AI$1:$HO$2,154,FALSE)</f>
        <v>0</v>
      </c>
      <c r="FU37" s="69">
        <f>VLOOKUP($A37,'333'!$AI$1:$HO$2,155,FALSE)</f>
        <v>0</v>
      </c>
      <c r="FV37" s="69">
        <f>VLOOKUP($A37,'333'!$AI$1:$HO$2,156,FALSE)</f>
        <v>0</v>
      </c>
      <c r="FW37" s="69">
        <f>VLOOKUP($A37,'333'!$AI$7:$HO$8,FW109,FALSE)</f>
        <v>0</v>
      </c>
      <c r="FX37" s="69">
        <f>VLOOKUP($A37,'333'!$AI$1:$HO$2,158,FALSE)</f>
        <v>0</v>
      </c>
      <c r="FY37" s="75">
        <f>VLOOKUP($A37,'333'!$AI$1:$HO$2,159,FALSE)</f>
        <v>0</v>
      </c>
      <c r="FZ37" s="337"/>
      <c r="GA37" s="74">
        <f>VLOOKUP($A37,'333'!$AI$1:$HO$2,160,FALSE)</f>
        <v>0</v>
      </c>
      <c r="GB37" s="69">
        <f>VLOOKUP($A37,'333'!$AI$1:$HO$2,161,FALSE)</f>
        <v>0</v>
      </c>
      <c r="GC37" s="69">
        <f>VLOOKUP($A37,'333'!$AI$1:$HO$2,162,FALSE)</f>
        <v>0</v>
      </c>
      <c r="GD37" s="69">
        <f>VLOOKUP($A37,'333'!$AI$1:$HO$2,163,FALSE)</f>
        <v>0</v>
      </c>
      <c r="GE37" s="69">
        <f>VLOOKUP($A37,'333'!$AI$7:$HO$8,GE109,FALSE)</f>
        <v>0</v>
      </c>
      <c r="GF37" s="69">
        <f>VLOOKUP($A37,'333'!$AI$1:$HO$2,165,FALSE)</f>
        <v>0</v>
      </c>
      <c r="GG37" s="75">
        <f>VLOOKUP($A37,'333'!$AI$1:$HO$2,166,FALSE)</f>
        <v>0</v>
      </c>
      <c r="GH37" s="337"/>
      <c r="GI37" s="74">
        <f>VLOOKUP($A37,'333'!$AI$1:$HO$2,167,FALSE)</f>
        <v>0</v>
      </c>
      <c r="GJ37" s="69">
        <f>VLOOKUP($A37,'333'!$AI$1:$HO$2,168,FALSE)</f>
        <v>0</v>
      </c>
      <c r="GK37" s="69">
        <f>VLOOKUP($A37,'333'!$AI$1:$HO$2,169,FALSE)</f>
        <v>0</v>
      </c>
      <c r="GL37" s="69">
        <f>VLOOKUP($A37,'333'!$AI$1:$HO$2,170,FALSE)</f>
        <v>0</v>
      </c>
      <c r="GM37" s="69">
        <f>VLOOKUP($A37,'333'!$AI$7:$HO$8,GM109,FALSE)</f>
        <v>0</v>
      </c>
      <c r="GN37" s="69">
        <f>VLOOKUP($A37,'333'!$AI$1:$HO$2,172,FALSE)</f>
        <v>0</v>
      </c>
      <c r="GO37" s="75">
        <f>VLOOKUP($A37,'333'!$AI$1:$HO$2,173,FALSE)</f>
        <v>0</v>
      </c>
      <c r="GP37" s="337"/>
      <c r="GQ37" s="74">
        <f>VLOOKUP($A37,'333'!$AI$1:$HO$2,174,FALSE)</f>
        <v>0</v>
      </c>
      <c r="GR37" s="69">
        <f>VLOOKUP($A37,'333'!$AI$1:$HO$2,175,FALSE)</f>
        <v>0</v>
      </c>
      <c r="GS37" s="69">
        <f>VLOOKUP($A37,'333'!$AI$1:$HO$2,176,FALSE)</f>
        <v>0</v>
      </c>
      <c r="GT37" s="69">
        <f>VLOOKUP($A37,'333'!$AI$1:$HO$2,177,FALSE)</f>
        <v>0</v>
      </c>
      <c r="GU37" s="69">
        <f>VLOOKUP($A37,'333'!$AI$7:$HO$8,GU109,FALSE)</f>
        <v>0</v>
      </c>
      <c r="GV37" s="69">
        <f>VLOOKUP($A37,'333'!$AI$1:$HO$2,179,FALSE)</f>
        <v>0</v>
      </c>
      <c r="GW37" s="75">
        <f>VLOOKUP($A37,'333'!$AI$1:$HO$2,180,FALSE)</f>
        <v>0</v>
      </c>
      <c r="GX37" s="337"/>
      <c r="GY37" s="74">
        <f>VLOOKUP($A37,'333'!$AI$1:$HO$2,181,FALSE)</f>
        <v>0</v>
      </c>
      <c r="GZ37" s="69">
        <f>VLOOKUP($A37,'333'!$AI$1:$HO$2,182,FALSE)</f>
        <v>0</v>
      </c>
      <c r="HA37" s="69">
        <f>VLOOKUP($A37,'333'!$AI$1:$HO$2,183,FALSE)</f>
        <v>0</v>
      </c>
      <c r="HB37" s="69">
        <f>VLOOKUP($A37,'333'!$AI$1:$HO$2,184,FALSE)</f>
        <v>0</v>
      </c>
      <c r="HC37" s="69">
        <f>VLOOKUP($A37,'333'!$AI$7:$HO$8,HC109,FALSE)</f>
        <v>0</v>
      </c>
      <c r="HD37" s="69">
        <f>VLOOKUP($A37,'333'!$AI$1:$HO$2,186,FALSE)</f>
        <v>0</v>
      </c>
      <c r="HE37" s="124">
        <f>VLOOKUP($A37,'333'!$AI$1:$HO$2,187,FALSE)</f>
        <v>0</v>
      </c>
      <c r="HF37" s="24"/>
    </row>
    <row r="38" spans="1:215" x14ac:dyDescent="0.25">
      <c r="A38" s="290">
        <f t="shared" si="0"/>
        <v>234</v>
      </c>
      <c r="B38" s="291">
        <f>VLOOKUP($A38,'334'!$AG$1:$HM$2,2,FALSE)</f>
        <v>0</v>
      </c>
      <c r="C38" s="290">
        <f>VLOOKUP($A38,'334'!$AG$1:$HM$2,3,FALSE)</f>
        <v>0</v>
      </c>
      <c r="D38" s="290">
        <f>VLOOKUP($A38,'334'!$AG$1:$HM$2,4,FALSE)</f>
        <v>0</v>
      </c>
      <c r="E38" s="292">
        <f>VLOOKUP($A38,'334'!$AG$1:$HM$2,5,FALSE)</f>
        <v>0</v>
      </c>
      <c r="F38" s="337"/>
      <c r="G38" s="73">
        <f>VLOOKUP($A38,'334'!$AG$1:$HM$2,6,FALSE)</f>
        <v>0</v>
      </c>
      <c r="H38" s="24">
        <f>VLOOKUP($A38,'334'!$AG$1:$HM$2,7,FALSE)</f>
        <v>0</v>
      </c>
      <c r="I38" s="24">
        <f>VLOOKUP($A38,'334'!$AG$1:$HM$2,8,FALSE)</f>
        <v>0</v>
      </c>
      <c r="J38" s="24">
        <f>VLOOKUP($A38,'334'!$AG$1:$HM$2,9,FALSE)</f>
        <v>0</v>
      </c>
      <c r="K38" s="69">
        <f>VLOOKUP($A38,'334'!$AG$7:$HM$8,K109,FALSE)</f>
        <v>0</v>
      </c>
      <c r="L38" s="24">
        <f>VLOOKUP($A38,'334'!$AG$1:$HM$2,11,FALSE)</f>
        <v>0</v>
      </c>
      <c r="M38" s="137">
        <f>VLOOKUP($A38,'334'!$AG$1:$HM$2,12,FALSE)</f>
        <v>0</v>
      </c>
      <c r="N38" s="337"/>
      <c r="O38" s="74">
        <f>VLOOKUP($A38,'334'!$AG$1:$HM$2,13,FALSE)</f>
        <v>0</v>
      </c>
      <c r="P38" s="69">
        <f>VLOOKUP($A38,'334'!$AG$1:$HM$2,14,FALSE)</f>
        <v>0</v>
      </c>
      <c r="Q38" s="69">
        <f>VLOOKUP($A38,'334'!$AG$1:$HM$2,15,FALSE)</f>
        <v>0</v>
      </c>
      <c r="R38" s="69">
        <f>VLOOKUP($A38,'334'!$AG$1:$HM$2,16,FALSE)</f>
        <v>0</v>
      </c>
      <c r="S38" s="69">
        <f>VLOOKUP($A38,'334'!$AG$7:$HM$8,S109,FALSE)</f>
        <v>0</v>
      </c>
      <c r="T38" s="69">
        <f>VLOOKUP($A38,'334'!$AG$1:$HM$2,18,FALSE)</f>
        <v>0</v>
      </c>
      <c r="U38" s="75">
        <f>VLOOKUP($A38,'334'!$AG$1:$HM$2,19,FALSE)</f>
        <v>0</v>
      </c>
      <c r="V38" s="337"/>
      <c r="W38" s="74">
        <f>VLOOKUP($A38,'334'!$AG$1:$HM$2,20,FALSE)</f>
        <v>0</v>
      </c>
      <c r="X38" s="69">
        <f>VLOOKUP($A38,'334'!$AG$1:$HM$2,21,FALSE)</f>
        <v>0</v>
      </c>
      <c r="Y38" s="69">
        <f>VLOOKUP($A38,'334'!$AG$1:$HM$2,22,FALSE)</f>
        <v>0</v>
      </c>
      <c r="Z38" s="69">
        <f>VLOOKUP($A38,'334'!$AG$1:$HM$2,23,FALSE)</f>
        <v>0</v>
      </c>
      <c r="AA38" s="69">
        <f>VLOOKUP($A38,'334'!$AG$7:$HM$8,AA109,FALSE)</f>
        <v>0</v>
      </c>
      <c r="AB38" s="69">
        <f>VLOOKUP($A38,'334'!$AG$1:$HM$2,25,FALSE)</f>
        <v>0</v>
      </c>
      <c r="AC38" s="75">
        <f>VLOOKUP($A38,'334'!$AG$1:$HM$2,26,FALSE)</f>
        <v>0</v>
      </c>
      <c r="AD38" s="337"/>
      <c r="AE38" s="74">
        <f>VLOOKUP($A38,'334'!$AG$1:$HM$2,27,FALSE)</f>
        <v>0</v>
      </c>
      <c r="AF38" s="69">
        <f>VLOOKUP($A38,'334'!$AG$1:$HM$2,28,FALSE)</f>
        <v>0</v>
      </c>
      <c r="AG38" s="69">
        <f>VLOOKUP($A38,'334'!$AG$1:$HM$2,29,FALSE)</f>
        <v>0</v>
      </c>
      <c r="AH38" s="69">
        <f>VLOOKUP($A38,'334'!$AG$1:$HM$2,30,FALSE)</f>
        <v>0</v>
      </c>
      <c r="AI38" s="69">
        <f>VLOOKUP($A38,'334'!$AG$7:$HM$8,AI109,FALSE)</f>
        <v>0</v>
      </c>
      <c r="AJ38" s="69">
        <f>VLOOKUP($A38,'334'!$AG$1:$HM$2,32,FALSE)</f>
        <v>0</v>
      </c>
      <c r="AK38" s="75">
        <f>VLOOKUP($A38,'334'!$AG$1:$HM$2,33,FALSE)</f>
        <v>0</v>
      </c>
      <c r="AL38" s="337"/>
      <c r="AM38" s="74">
        <f>VLOOKUP($A38,'334'!$AG$1:$HM$2,34,FALSE)</f>
        <v>0</v>
      </c>
      <c r="AN38" s="69">
        <f>VLOOKUP($A38,'334'!$AG$1:$HM$2,35,FALSE)</f>
        <v>0</v>
      </c>
      <c r="AO38" s="69">
        <f>VLOOKUP($A38,'334'!$AG$1:$HM$2,36,FALSE)</f>
        <v>0</v>
      </c>
      <c r="AP38" s="69">
        <f>VLOOKUP($A38,'334'!$AG$1:$HM$2,37,FALSE)</f>
        <v>0</v>
      </c>
      <c r="AQ38" s="69">
        <f>VLOOKUP($A38,'334'!$AG$7:$HM$8,AQ109,FALSE)</f>
        <v>0</v>
      </c>
      <c r="AR38" s="69">
        <f>VLOOKUP($A38,'334'!$AG$1:$HM$2,39,FALSE)</f>
        <v>0</v>
      </c>
      <c r="AS38" s="75">
        <f>VLOOKUP($A38,'334'!$AG$1:$HM$2,40,FALSE)</f>
        <v>0</v>
      </c>
      <c r="AT38" s="337"/>
      <c r="AU38" s="74">
        <f>VLOOKUP($A38,'334'!$AG$1:$HM$2,41,FALSE)</f>
        <v>0</v>
      </c>
      <c r="AV38" s="69">
        <f>VLOOKUP($A38,'334'!$AG$1:$HM$2,42,FALSE)</f>
        <v>0</v>
      </c>
      <c r="AW38" s="69">
        <f>VLOOKUP($A38,'334'!$AG$1:$HM$2,43,FALSE)</f>
        <v>0</v>
      </c>
      <c r="AX38" s="69">
        <f>VLOOKUP($A38,'334'!$AG$1:$HM$2,44,FALSE)</f>
        <v>0</v>
      </c>
      <c r="AY38" s="69">
        <f>VLOOKUP($A38,'334'!$AG$7:$HM$8,AY109,FALSE)</f>
        <v>0</v>
      </c>
      <c r="AZ38" s="69">
        <f>VLOOKUP($A38,'334'!$AG$1:$HM$2,46,FALSE)</f>
        <v>0</v>
      </c>
      <c r="BA38" s="75">
        <f>VLOOKUP($A38,'334'!$AG$1:$HM$2,47,FALSE)</f>
        <v>0</v>
      </c>
      <c r="BB38" s="337"/>
      <c r="BC38" s="74">
        <f>VLOOKUP($A38,'334'!$AG$1:$HM$2,48,FALSE)</f>
        <v>0</v>
      </c>
      <c r="BD38" s="69">
        <f>VLOOKUP($A38,'334'!$AG$1:$HM$2,49,FALSE)</f>
        <v>0</v>
      </c>
      <c r="BE38" s="69">
        <f>VLOOKUP($A38,'334'!$AG$1:$HM$2,50,FALSE)</f>
        <v>0</v>
      </c>
      <c r="BF38" s="69">
        <f>VLOOKUP($A38,'334'!$AG$1:$HM$2,51,FALSE)</f>
        <v>0</v>
      </c>
      <c r="BG38" s="69">
        <f>VLOOKUP($A38,'334'!$AG$7:$HM$8,BG109,FALSE)</f>
        <v>0</v>
      </c>
      <c r="BH38" s="69">
        <f>VLOOKUP($A38,'334'!$AG$1:$HM$2,53,FALSE)</f>
        <v>0</v>
      </c>
      <c r="BI38" s="75">
        <f>VLOOKUP($A38,'334'!$AG$1:$HM$2,54,FALSE)</f>
        <v>0</v>
      </c>
      <c r="BJ38" s="337"/>
      <c r="BK38" s="74">
        <f>VLOOKUP($A38,'334'!$AG$1:$HM$2,55,FALSE)</f>
        <v>0</v>
      </c>
      <c r="BL38" s="69">
        <f>VLOOKUP($A38,'334'!$AG$1:$HM$2,56,FALSE)</f>
        <v>0</v>
      </c>
      <c r="BM38" s="69">
        <f>VLOOKUP($A38,'334'!$AG$1:$HM$2,57,FALSE)</f>
        <v>0</v>
      </c>
      <c r="BN38" s="69">
        <f>VLOOKUP($A38,'334'!$AG$1:$HM$2,58,FALSE)</f>
        <v>0</v>
      </c>
      <c r="BO38" s="69">
        <f>VLOOKUP($A38,'334'!$AG$7:$HM$8,BO109,FALSE)</f>
        <v>0</v>
      </c>
      <c r="BP38" s="69">
        <f>VLOOKUP($A38,'334'!$AG$1:$HM$2,60,FALSE)</f>
        <v>0</v>
      </c>
      <c r="BQ38" s="75">
        <f>VLOOKUP($A38,'334'!$AG$1:$HM$2,61,FALSE)</f>
        <v>0</v>
      </c>
      <c r="BR38" s="337"/>
      <c r="BS38" s="74">
        <f>VLOOKUP($A38,'334'!$AG$1:$HM$2,62,FALSE)</f>
        <v>0</v>
      </c>
      <c r="BT38" s="69">
        <f>VLOOKUP($A38,'334'!$AG$1:$HM$2,63,FALSE)</f>
        <v>0</v>
      </c>
      <c r="BU38" s="69">
        <f>VLOOKUP($A38,'334'!$AG$1:$HM$2,64,FALSE)</f>
        <v>0</v>
      </c>
      <c r="BV38" s="69">
        <f>VLOOKUP($A38,'334'!$AG$1:$HM$2,65,FALSE)</f>
        <v>0</v>
      </c>
      <c r="BW38" s="69">
        <f>VLOOKUP($A38,'334'!$AG$7:$HM$8,BW109,FALSE)</f>
        <v>0</v>
      </c>
      <c r="BX38" s="69">
        <f>VLOOKUP($A38,'334'!$AG$1:$HM$2,67,FALSE)</f>
        <v>0</v>
      </c>
      <c r="BY38" s="75">
        <f>VLOOKUP($A38,'334'!$AG$1:$HM$2,68,FALSE)</f>
        <v>0</v>
      </c>
      <c r="BZ38" s="337"/>
      <c r="CA38" s="74">
        <f>VLOOKUP($A38,'334'!$AG$1:$HM$2,69,FALSE)</f>
        <v>0</v>
      </c>
      <c r="CB38" s="69">
        <f>VLOOKUP($A38,'334'!$AG$1:$HM$2,70,FALSE)</f>
        <v>0</v>
      </c>
      <c r="CC38" s="69">
        <f>VLOOKUP($A38,'334'!$AG$1:$HM$2,71,FALSE)</f>
        <v>0</v>
      </c>
      <c r="CD38" s="69">
        <f>VLOOKUP($A38,'334'!$AG$1:$HM$2,72,FALSE)</f>
        <v>0</v>
      </c>
      <c r="CE38" s="69">
        <f>VLOOKUP($A38,'334'!$AG$7:$HM$8,CE109,FALSE)</f>
        <v>0</v>
      </c>
      <c r="CF38" s="69">
        <f>VLOOKUP($A38,'334'!$AG$1:$HM$2,74,FALSE)</f>
        <v>0</v>
      </c>
      <c r="CG38" s="75">
        <f>VLOOKUP($A38,'334'!$AG$1:$HM$2,75,FALSE)</f>
        <v>0</v>
      </c>
      <c r="CH38" s="337"/>
      <c r="CI38" s="74">
        <f>VLOOKUP($A38,'334'!$AG$1:$HM$2,76,FALSE)</f>
        <v>0</v>
      </c>
      <c r="CJ38" s="69">
        <f>VLOOKUP($A38,'334'!$AG$1:$HM$2,77,FALSE)</f>
        <v>0</v>
      </c>
      <c r="CK38" s="69">
        <f>VLOOKUP($A38,'334'!$AG$1:$HM$2,78,FALSE)</f>
        <v>0</v>
      </c>
      <c r="CL38" s="69">
        <f>VLOOKUP($A38,'334'!$AG$1:$HM$2,79,FALSE)</f>
        <v>0</v>
      </c>
      <c r="CM38" s="69">
        <f>VLOOKUP($A38,'334'!$AG$7:$HM$8,CM109,FALSE)</f>
        <v>0</v>
      </c>
      <c r="CN38" s="69">
        <f>VLOOKUP($A38,'334'!$AG$1:$HM$2,81,FALSE)</f>
        <v>0</v>
      </c>
      <c r="CO38" s="75">
        <f>VLOOKUP($A38,'334'!$AG$1:$HM$2,82,FALSE)</f>
        <v>0</v>
      </c>
      <c r="CP38" s="337"/>
      <c r="CQ38" s="74">
        <f>VLOOKUP($A38,'334'!$AG$1:$HM$2,83,FALSE)</f>
        <v>0</v>
      </c>
      <c r="CR38" s="69">
        <f>VLOOKUP($A38,'334'!$AG$1:$HM$2,84,FALSE)</f>
        <v>0</v>
      </c>
      <c r="CS38" s="69">
        <f>VLOOKUP($A38,'334'!$AG$1:$HM$2,85,FALSE)</f>
        <v>0</v>
      </c>
      <c r="CT38" s="69">
        <f>VLOOKUP($A38,'334'!$AG$1:$HM$2,86,FALSE)</f>
        <v>0</v>
      </c>
      <c r="CU38" s="69">
        <f>VLOOKUP($A38,'334'!$AG$7:$HM$8,CU109,FALSE)</f>
        <v>0</v>
      </c>
      <c r="CV38" s="69">
        <f>VLOOKUP($A38,'334'!$AG$1:$HM$2,88,FALSE)</f>
        <v>0</v>
      </c>
      <c r="CW38" s="75">
        <f>VLOOKUP($A38,'334'!$AG$1:$HM$2,89,FALSE)</f>
        <v>0</v>
      </c>
      <c r="CX38" s="337"/>
      <c r="CY38" s="74">
        <f>VLOOKUP($A38,'334'!$AG$1:$HM$2,90,FALSE)</f>
        <v>0</v>
      </c>
      <c r="CZ38" s="69">
        <f>VLOOKUP($A38,'334'!$AG$1:$HM$2,91,FALSE)</f>
        <v>0</v>
      </c>
      <c r="DA38" s="69">
        <f>VLOOKUP($A38,'334'!$AG$1:$HM$2,92,FALSE)</f>
        <v>0</v>
      </c>
      <c r="DB38" s="69">
        <f>VLOOKUP($A38,'334'!$AG$1:$HM$2,93,FALSE)</f>
        <v>0</v>
      </c>
      <c r="DC38" s="69">
        <f>VLOOKUP($A38,'334'!$AG$7:$HM$8,DC109,FALSE)</f>
        <v>0</v>
      </c>
      <c r="DD38" s="69">
        <f>VLOOKUP($A38,'334'!$AG$1:$HM$2,95,FALSE)</f>
        <v>0</v>
      </c>
      <c r="DE38" s="75">
        <f>VLOOKUP($A38,'334'!$AG$1:$HM$2,96,FALSE)</f>
        <v>0</v>
      </c>
      <c r="DF38" s="337"/>
      <c r="DG38" s="74">
        <f>VLOOKUP($A38,'334'!$AG$1:$HM$2,97,FALSE)</f>
        <v>0</v>
      </c>
      <c r="DH38" s="69">
        <f>VLOOKUP($A38,'334'!$AG$1:$HM$2,98,FALSE)</f>
        <v>0</v>
      </c>
      <c r="DI38" s="69">
        <f>VLOOKUP($A38,'334'!$AG$1:$HM$2,99,FALSE)</f>
        <v>0</v>
      </c>
      <c r="DJ38" s="69">
        <f>VLOOKUP($A38,'334'!$AG$1:$HM$2,100,FALSE)</f>
        <v>0</v>
      </c>
      <c r="DK38" s="69">
        <f>VLOOKUP($A38,'334'!$AG$7:$HM$8,DK109,FALSE)</f>
        <v>0</v>
      </c>
      <c r="DL38" s="69">
        <f>VLOOKUP($A38,'334'!$AG$1:$HM$2,102,FALSE)</f>
        <v>0</v>
      </c>
      <c r="DM38" s="75">
        <f>VLOOKUP($A38,'334'!$AG$1:$HM$2,103,FALSE)</f>
        <v>0</v>
      </c>
      <c r="DN38" s="337"/>
      <c r="DO38" s="74">
        <f>VLOOKUP($A38,'334'!$AG$1:$HM$2,104,FALSE)</f>
        <v>0</v>
      </c>
      <c r="DP38" s="69">
        <f>VLOOKUP($A38,'334'!$AG$1:$HM$2,105,FALSE)</f>
        <v>0</v>
      </c>
      <c r="DQ38" s="69">
        <f>VLOOKUP($A38,'334'!$AG$1:$HM$2,106,FALSE)</f>
        <v>0</v>
      </c>
      <c r="DR38" s="69">
        <f>VLOOKUP($A38,'334'!$AG$1:$HM$2,107,FALSE)</f>
        <v>0</v>
      </c>
      <c r="DS38" s="69">
        <f>VLOOKUP($A38,'334'!$AG$7:$HM$8,DS109,FALSE)</f>
        <v>0</v>
      </c>
      <c r="DT38" s="69">
        <f>VLOOKUP($A38,'334'!$AG$1:$HM$2,109,FALSE)</f>
        <v>0</v>
      </c>
      <c r="DU38" s="75">
        <f>VLOOKUP($A38,'334'!$AG$1:$HM$2,110,FALSE)</f>
        <v>0</v>
      </c>
      <c r="DV38" s="337"/>
      <c r="DW38" s="74">
        <f>VLOOKUP($A38,'334'!$AG$1:$HM$2,111,FALSE)</f>
        <v>0</v>
      </c>
      <c r="DX38" s="69">
        <f>VLOOKUP($A38,'334'!$AG$1:$HM$2,112,FALSE)</f>
        <v>0</v>
      </c>
      <c r="DY38" s="69">
        <f>VLOOKUP($A38,'334'!$AG$1:$HM$2,113,FALSE)</f>
        <v>0</v>
      </c>
      <c r="DZ38" s="69">
        <f>VLOOKUP($A38,'334'!$AG$1:$HM$2,114,FALSE)</f>
        <v>0</v>
      </c>
      <c r="EA38" s="69">
        <f>VLOOKUP($A38,'334'!$AG$7:$HM$8,EA109,FALSE)</f>
        <v>0</v>
      </c>
      <c r="EB38" s="69">
        <f>VLOOKUP($A38,'334'!$AG$1:$HM$2,116,FALSE)</f>
        <v>0</v>
      </c>
      <c r="EC38" s="75">
        <f>VLOOKUP($A38,'334'!$AG$1:$HM$2,117,FALSE)</f>
        <v>0</v>
      </c>
      <c r="ED38" s="337"/>
      <c r="EE38" s="74">
        <f>VLOOKUP($A38,'334'!$AG$1:$HM$2,118,FALSE)</f>
        <v>0</v>
      </c>
      <c r="EF38" s="69">
        <f>VLOOKUP($A38,'334'!$AG$1:$HM$2,119,FALSE)</f>
        <v>0</v>
      </c>
      <c r="EG38" s="69">
        <f>VLOOKUP($A38,'334'!$AG$1:$HM$2,120,FALSE)</f>
        <v>0</v>
      </c>
      <c r="EH38" s="69">
        <f>VLOOKUP($A38,'334'!$AG$1:$HM$2,121,FALSE)</f>
        <v>0</v>
      </c>
      <c r="EI38" s="69">
        <f>VLOOKUP($A38,'334'!$AG$7:$HM$8,EI109,FALSE)</f>
        <v>0</v>
      </c>
      <c r="EJ38" s="69">
        <f>VLOOKUP($A38,'334'!$AG$1:$HM$2,123,FALSE)</f>
        <v>0</v>
      </c>
      <c r="EK38" s="75">
        <f>VLOOKUP($A38,'334'!$AG$1:$HM$2,124,FALSE)</f>
        <v>0</v>
      </c>
      <c r="EL38" s="337"/>
      <c r="EM38" s="74">
        <f>VLOOKUP($A38,'334'!$AG$1:$HM$2,125,FALSE)</f>
        <v>0</v>
      </c>
      <c r="EN38" s="69">
        <f>VLOOKUP($A38,'334'!$AG$1:$HM$2,126,FALSE)</f>
        <v>0</v>
      </c>
      <c r="EO38" s="69">
        <f>VLOOKUP($A38,'334'!$AG$1:$HM$2,127,FALSE)</f>
        <v>0</v>
      </c>
      <c r="EP38" s="69">
        <f>VLOOKUP($A38,'334'!$AG$1:$HM$2,128,FALSE)</f>
        <v>0</v>
      </c>
      <c r="EQ38" s="69">
        <f>VLOOKUP($A38,'334'!$AG$7:$HM$8,EQ109,FALSE)</f>
        <v>0</v>
      </c>
      <c r="ER38" s="69">
        <f>VLOOKUP($A38,'334'!$AG$1:$HM$2,130,FALSE)</f>
        <v>0</v>
      </c>
      <c r="ES38" s="75">
        <f>VLOOKUP($A38,'334'!$AG$1:$HM$2,131,FALSE)</f>
        <v>0</v>
      </c>
      <c r="ET38" s="337"/>
      <c r="EU38" s="74">
        <f>VLOOKUP($A38,'334'!$AG$1:$HM$2,132,FALSE)</f>
        <v>0</v>
      </c>
      <c r="EV38" s="69">
        <f>VLOOKUP($A38,'334'!$AG$1:$HM$2,133,FALSE)</f>
        <v>0</v>
      </c>
      <c r="EW38" s="69">
        <f>VLOOKUP($A38,'334'!$AG$1:$HM$2,134,FALSE)</f>
        <v>0</v>
      </c>
      <c r="EX38" s="69">
        <f>VLOOKUP($A38,'334'!$AG$1:$HM$2,135,FALSE)</f>
        <v>0</v>
      </c>
      <c r="EY38" s="69">
        <f>VLOOKUP($A38,'334'!$AG$7:$HM$8,EY109,FALSE)</f>
        <v>0</v>
      </c>
      <c r="EZ38" s="69">
        <f>VLOOKUP($A38,'334'!$AG$1:$HM$2,137,FALSE)</f>
        <v>0</v>
      </c>
      <c r="FA38" s="75">
        <f>VLOOKUP($A38,'334'!$AG$1:$HM$2,138,FALSE)</f>
        <v>0</v>
      </c>
      <c r="FB38" s="337"/>
      <c r="FC38" s="74">
        <f>VLOOKUP($A38,'334'!$AG$1:$HM$2,139,FALSE)</f>
        <v>0</v>
      </c>
      <c r="FD38" s="69">
        <f>VLOOKUP($A38,'334'!$AG$1:$HM$2,140,FALSE)</f>
        <v>0</v>
      </c>
      <c r="FE38" s="69">
        <f>VLOOKUP($A38,'334'!$AG$1:$HM$2,141,FALSE)</f>
        <v>0</v>
      </c>
      <c r="FF38" s="69">
        <f>VLOOKUP($A38,'334'!$AG$1:$HM$2,142,FALSE)</f>
        <v>0</v>
      </c>
      <c r="FG38" s="69">
        <f>VLOOKUP($A38,'334'!$AG$7:$HM$8,FG109,FALSE)</f>
        <v>0</v>
      </c>
      <c r="FH38" s="69">
        <f>VLOOKUP($A38,'334'!$AG$1:$HM$2,144,FALSE)</f>
        <v>0</v>
      </c>
      <c r="FI38" s="75">
        <f>VLOOKUP($A38,'334'!$AG$1:$HM$2,145,FALSE)</f>
        <v>0</v>
      </c>
      <c r="FJ38" s="337"/>
      <c r="FK38" s="74">
        <f>VLOOKUP($A38,'334'!$AG$1:$HM$2,146,FALSE)</f>
        <v>0</v>
      </c>
      <c r="FL38" s="69">
        <f>VLOOKUP($A38,'334'!$AG$1:$HM$2,147,FALSE)</f>
        <v>0</v>
      </c>
      <c r="FM38" s="69">
        <f>VLOOKUP($A38,'334'!$AG$1:$HM$2,148,FALSE)</f>
        <v>0</v>
      </c>
      <c r="FN38" s="69">
        <f>VLOOKUP($A38,'334'!$AG$1:$HM$2,149,FALSE)</f>
        <v>0</v>
      </c>
      <c r="FO38" s="69">
        <f>VLOOKUP($A38,'334'!$AG$7:$HM$8,FO109,FALSE)</f>
        <v>0</v>
      </c>
      <c r="FP38" s="69">
        <f>VLOOKUP($A38,'334'!$AG$1:$HM$2,151,FALSE)</f>
        <v>0</v>
      </c>
      <c r="FQ38" s="75">
        <f>VLOOKUP($A38,'334'!$AG$1:$HM$2,152,FALSE)</f>
        <v>0</v>
      </c>
      <c r="FR38" s="337"/>
      <c r="FS38" s="74">
        <f>VLOOKUP($A38,'334'!$AG$1:$HM$2,153,FALSE)</f>
        <v>0</v>
      </c>
      <c r="FT38" s="69">
        <f>VLOOKUP($A38,'334'!$AG$1:$HM$2,154,FALSE)</f>
        <v>0</v>
      </c>
      <c r="FU38" s="69">
        <f>VLOOKUP($A38,'334'!$AG$1:$HM$2,155,FALSE)</f>
        <v>0</v>
      </c>
      <c r="FV38" s="69">
        <f>VLOOKUP($A38,'334'!$AG$1:$HM$2,156,FALSE)</f>
        <v>0</v>
      </c>
      <c r="FW38" s="69">
        <f>VLOOKUP($A38,'334'!$AG$7:$HM$8,FW109,FALSE)</f>
        <v>0</v>
      </c>
      <c r="FX38" s="69">
        <f>VLOOKUP($A38,'334'!$AG$1:$HM$2,158,FALSE)</f>
        <v>0</v>
      </c>
      <c r="FY38" s="75">
        <f>VLOOKUP($A38,'334'!$AG$1:$HM$2,159,FALSE)</f>
        <v>0</v>
      </c>
      <c r="FZ38" s="337"/>
      <c r="GA38" s="74">
        <f>VLOOKUP($A38,'334'!$AG$1:$HM$2,160,FALSE)</f>
        <v>0</v>
      </c>
      <c r="GB38" s="69">
        <f>VLOOKUP($A38,'334'!$AG$1:$HM$2,161,FALSE)</f>
        <v>0</v>
      </c>
      <c r="GC38" s="69">
        <f>VLOOKUP($A38,'334'!$AG$1:$HM$2,162,FALSE)</f>
        <v>0</v>
      </c>
      <c r="GD38" s="69">
        <f>VLOOKUP($A38,'334'!$AG$1:$HM$2,163,FALSE)</f>
        <v>0</v>
      </c>
      <c r="GE38" s="69">
        <f>VLOOKUP($A38,'334'!$AG$7:$HM$8,GE109,FALSE)</f>
        <v>0</v>
      </c>
      <c r="GF38" s="69">
        <f>VLOOKUP($A38,'334'!$AG$1:$HM$2,165,FALSE)</f>
        <v>0</v>
      </c>
      <c r="GG38" s="75">
        <f>VLOOKUP($A38,'334'!$AG$1:$HM$2,166,FALSE)</f>
        <v>0</v>
      </c>
      <c r="GH38" s="337"/>
      <c r="GI38" s="74">
        <f>VLOOKUP($A38,'334'!$AG$1:$HM$2,167,FALSE)</f>
        <v>0</v>
      </c>
      <c r="GJ38" s="69">
        <f>VLOOKUP($A38,'334'!$AG$1:$HM$2,168,FALSE)</f>
        <v>0</v>
      </c>
      <c r="GK38" s="69">
        <f>VLOOKUP($A38,'334'!$AG$1:$HM$2,169,FALSE)</f>
        <v>0</v>
      </c>
      <c r="GL38" s="69">
        <f>VLOOKUP($A38,'334'!$AG$1:$HM$2,170,FALSE)</f>
        <v>0</v>
      </c>
      <c r="GM38" s="69">
        <f>VLOOKUP($A38,'334'!$AG$7:$HM$8,GM109,FALSE)</f>
        <v>0</v>
      </c>
      <c r="GN38" s="69">
        <f>VLOOKUP($A38,'334'!$AG$1:$HM$2,172,FALSE)</f>
        <v>0</v>
      </c>
      <c r="GO38" s="75">
        <f>VLOOKUP($A38,'334'!$AG$1:$HM$2,173,FALSE)</f>
        <v>0</v>
      </c>
      <c r="GP38" s="337"/>
      <c r="GQ38" s="74">
        <f>VLOOKUP($A38,'334'!$AG$1:$HM$2,174,FALSE)</f>
        <v>0</v>
      </c>
      <c r="GR38" s="69">
        <f>VLOOKUP($A38,'334'!$AG$1:$HM$2,175,FALSE)</f>
        <v>0</v>
      </c>
      <c r="GS38" s="69">
        <f>VLOOKUP($A38,'334'!$AG$1:$HM$2,176,FALSE)</f>
        <v>0</v>
      </c>
      <c r="GT38" s="69">
        <f>VLOOKUP($A38,'334'!$AG$1:$HM$2,177,FALSE)</f>
        <v>0</v>
      </c>
      <c r="GU38" s="69">
        <f>VLOOKUP($A38,'334'!$AG$7:$HM$8,GU109,FALSE)</f>
        <v>0</v>
      </c>
      <c r="GV38" s="69">
        <f>VLOOKUP($A38,'334'!$AG$1:$HM$2,179,FALSE)</f>
        <v>0</v>
      </c>
      <c r="GW38" s="75">
        <f>VLOOKUP($A38,'334'!$AG$1:$HM$2,180,FALSE)</f>
        <v>0</v>
      </c>
      <c r="GX38" s="337"/>
      <c r="GY38" s="74">
        <f>VLOOKUP($A38,'334'!$AG$1:$HM$2,181,FALSE)</f>
        <v>0</v>
      </c>
      <c r="GZ38" s="69">
        <f>VLOOKUP($A38,'334'!$AG$1:$HM$2,182,FALSE)</f>
        <v>0</v>
      </c>
      <c r="HA38" s="69">
        <f>VLOOKUP($A38,'334'!$AG$1:$HM$2,183,FALSE)</f>
        <v>0</v>
      </c>
      <c r="HB38" s="69">
        <f>VLOOKUP($A38,'334'!$AG$1:$HM$2,184,FALSE)</f>
        <v>0</v>
      </c>
      <c r="HC38" s="69">
        <f>VLOOKUP($A38,'334'!$AG$7:$HM$8,HC109,FALSE)</f>
        <v>0</v>
      </c>
      <c r="HD38" s="69">
        <f>VLOOKUP($A38,'334'!$AG$1:$HM$2,186,FALSE)</f>
        <v>0</v>
      </c>
      <c r="HE38" s="124">
        <f>VLOOKUP($A38,'334'!$AG$1:$HM$2,187,FALSE)</f>
        <v>0</v>
      </c>
      <c r="HF38" s="24"/>
    </row>
    <row r="39" spans="1:215" x14ac:dyDescent="0.25">
      <c r="A39" s="290">
        <f t="shared" si="0"/>
        <v>235</v>
      </c>
      <c r="B39" s="291">
        <f>VLOOKUP($A39,'335'!$AO$1:$HU$2,2,FALSE)</f>
        <v>0</v>
      </c>
      <c r="C39" s="290">
        <f>VLOOKUP($A39,'335'!$AO$1:$HU$2,3,FALSE)</f>
        <v>0</v>
      </c>
      <c r="D39" s="290">
        <f>VLOOKUP($A39,'335'!$AO$1:$HU$2,4,FALSE)</f>
        <v>0</v>
      </c>
      <c r="E39" s="292">
        <f>VLOOKUP($A39,'335'!$AO$1:$HU$2,5,FALSE)</f>
        <v>0</v>
      </c>
      <c r="F39" s="337"/>
      <c r="G39" s="73">
        <f>VLOOKUP($A39,'335'!$AO$1:$HU$2,6,FALSE)</f>
        <v>0</v>
      </c>
      <c r="H39" s="24">
        <f>VLOOKUP($A39,'335'!$AO$1:$HU$2,7,FALSE)</f>
        <v>0</v>
      </c>
      <c r="I39" s="24">
        <f>VLOOKUP($A39,'335'!$AO$1:$HU$2,8,FALSE)</f>
        <v>0</v>
      </c>
      <c r="J39" s="24">
        <f>VLOOKUP($A39,'335'!$AO$1:$HU$2,9,FALSE)</f>
        <v>0</v>
      </c>
      <c r="K39" s="69">
        <f>VLOOKUP($A39,'335'!$AO$7:$HU$8,K109,FALSE)</f>
        <v>0</v>
      </c>
      <c r="L39" s="24">
        <f>VLOOKUP($A39,'335'!$AO$1:$HU$2,11,FALSE)</f>
        <v>0</v>
      </c>
      <c r="M39" s="137">
        <f>VLOOKUP($A39,'335'!$AO$1:$HU$2,12,FALSE)</f>
        <v>0</v>
      </c>
      <c r="N39" s="337"/>
      <c r="O39" s="74">
        <f>VLOOKUP($A39,'335'!$AO$1:$HU$2,13,FALSE)</f>
        <v>0</v>
      </c>
      <c r="P39" s="69">
        <f>VLOOKUP($A39,'335'!$AO$1:$HU$2,14,FALSE)</f>
        <v>0</v>
      </c>
      <c r="Q39" s="69">
        <f>VLOOKUP($A39,'335'!$AO$1:$HU$2,15,FALSE)</f>
        <v>0</v>
      </c>
      <c r="R39" s="69">
        <f>VLOOKUP($A39,'335'!$AO$1:$HU$2,16,FALSE)</f>
        <v>0</v>
      </c>
      <c r="S39" s="69">
        <f>VLOOKUP($A39,'335'!$AO$7:$HU$8,S109,FALSE)</f>
        <v>0</v>
      </c>
      <c r="T39" s="69">
        <f>VLOOKUP($A39,'335'!$AO$1:$HU$2,18,FALSE)</f>
        <v>0</v>
      </c>
      <c r="U39" s="75">
        <f>VLOOKUP($A39,'335'!$AO$1:$HU$2,19,FALSE)</f>
        <v>0</v>
      </c>
      <c r="V39" s="337"/>
      <c r="W39" s="74">
        <f>VLOOKUP($A39,'335'!$AO$1:$HU$2,20,FALSE)</f>
        <v>0</v>
      </c>
      <c r="X39" s="69">
        <f>VLOOKUP($A39,'335'!$AO$1:$HU$2,21,FALSE)</f>
        <v>0</v>
      </c>
      <c r="Y39" s="69">
        <f>VLOOKUP($A39,'335'!$AO$1:$HU$2,22,FALSE)</f>
        <v>0</v>
      </c>
      <c r="Z39" s="69">
        <f>VLOOKUP($A39,'335'!$AO$1:$HU$2,23,FALSE)</f>
        <v>0</v>
      </c>
      <c r="AA39" s="69">
        <f>VLOOKUP($A39,'335'!$AO$7:$HU$8,AA109,FALSE)</f>
        <v>0</v>
      </c>
      <c r="AB39" s="69">
        <f>VLOOKUP($A39,'335'!$AO$1:$HU$2,25,FALSE)</f>
        <v>0</v>
      </c>
      <c r="AC39" s="75">
        <f>VLOOKUP($A39,'335'!$AO$1:$HU$2,26,FALSE)</f>
        <v>0</v>
      </c>
      <c r="AD39" s="337"/>
      <c r="AE39" s="74">
        <f>VLOOKUP($A39,'335'!$AO$1:$HU$2,27,FALSE)</f>
        <v>0</v>
      </c>
      <c r="AF39" s="69">
        <f>VLOOKUP($A39,'335'!$AO$1:$HU$2,28,FALSE)</f>
        <v>0</v>
      </c>
      <c r="AG39" s="69">
        <f>VLOOKUP($A39,'335'!$AO$1:$HU$2,29,FALSE)</f>
        <v>0</v>
      </c>
      <c r="AH39" s="69">
        <f>VLOOKUP($A39,'335'!$AO$1:$HU$2,30,FALSE)</f>
        <v>0</v>
      </c>
      <c r="AI39" s="69">
        <f>VLOOKUP($A39,'335'!$AO$7:$HU$8,AI109,FALSE)</f>
        <v>0</v>
      </c>
      <c r="AJ39" s="69">
        <f>VLOOKUP($A39,'335'!$AO$1:$HU$2,32,FALSE)</f>
        <v>0</v>
      </c>
      <c r="AK39" s="75">
        <f>VLOOKUP($A39,'335'!$AO$1:$HU$2,33,FALSE)</f>
        <v>0</v>
      </c>
      <c r="AL39" s="337"/>
      <c r="AM39" s="74">
        <f>VLOOKUP($A39,'335'!$AO$1:$HU$2,34,FALSE)</f>
        <v>0</v>
      </c>
      <c r="AN39" s="69">
        <f>VLOOKUP($A39,'335'!$AO$1:$HU$2,35,FALSE)</f>
        <v>0</v>
      </c>
      <c r="AO39" s="69">
        <f>VLOOKUP($A39,'335'!$AO$1:$HU$2,36,FALSE)</f>
        <v>0</v>
      </c>
      <c r="AP39" s="69">
        <f>VLOOKUP($A39,'335'!$AO$1:$HU$2,37,FALSE)</f>
        <v>0</v>
      </c>
      <c r="AQ39" s="69">
        <f>VLOOKUP($A39,'335'!$AO$7:$HU$8,AQ109,FALSE)</f>
        <v>0</v>
      </c>
      <c r="AR39" s="69">
        <f>VLOOKUP($A39,'335'!$AO$1:$HU$2,39,FALSE)</f>
        <v>0</v>
      </c>
      <c r="AS39" s="75">
        <f>VLOOKUP($A39,'335'!$AO$1:$HU$2,40,FALSE)</f>
        <v>0</v>
      </c>
      <c r="AT39" s="337"/>
      <c r="AU39" s="74">
        <f>VLOOKUP($A39,'335'!$AO$1:$HU$2,41,FALSE)</f>
        <v>0</v>
      </c>
      <c r="AV39" s="69">
        <f>VLOOKUP($A39,'335'!$AO$1:$HU$2,42,FALSE)</f>
        <v>0</v>
      </c>
      <c r="AW39" s="69">
        <f>VLOOKUP($A39,'335'!$AO$1:$HU$2,43,FALSE)</f>
        <v>0</v>
      </c>
      <c r="AX39" s="69">
        <f>VLOOKUP($A39,'335'!$AO$1:$HU$2,44,FALSE)</f>
        <v>0</v>
      </c>
      <c r="AY39" s="69">
        <f>VLOOKUP($A39,'335'!$AO$7:$HU$8,AY109,FALSE)</f>
        <v>0</v>
      </c>
      <c r="AZ39" s="69">
        <f>VLOOKUP($A39,'335'!$AO$1:$HU$2,46,FALSE)</f>
        <v>0</v>
      </c>
      <c r="BA39" s="75">
        <f>VLOOKUP($A39,'335'!$AO$1:$HU$2,47,FALSE)</f>
        <v>0</v>
      </c>
      <c r="BB39" s="337"/>
      <c r="BC39" s="74">
        <f>VLOOKUP($A39,'335'!$AO$1:$HU$2,48,FALSE)</f>
        <v>0</v>
      </c>
      <c r="BD39" s="69">
        <f>VLOOKUP($A39,'335'!$AO$1:$HU$2,49,FALSE)</f>
        <v>0</v>
      </c>
      <c r="BE39" s="69">
        <f>VLOOKUP($A39,'335'!$AO$1:$HU$2,50,FALSE)</f>
        <v>0</v>
      </c>
      <c r="BF39" s="69">
        <f>VLOOKUP($A39,'335'!$AO$1:$HU$2,51,FALSE)</f>
        <v>0</v>
      </c>
      <c r="BG39" s="69">
        <f>VLOOKUP($A39,'335'!$AO$7:$HU$8,BG109,FALSE)</f>
        <v>0</v>
      </c>
      <c r="BH39" s="69">
        <f>VLOOKUP($A39,'335'!$AO$1:$HU$2,53,FALSE)</f>
        <v>0</v>
      </c>
      <c r="BI39" s="75">
        <f>VLOOKUP($A39,'335'!$AO$1:$HU$2,54,FALSE)</f>
        <v>0</v>
      </c>
      <c r="BJ39" s="337"/>
      <c r="BK39" s="74">
        <f>VLOOKUP($A39,'335'!$AO$1:$HU$2,55,FALSE)</f>
        <v>0</v>
      </c>
      <c r="BL39" s="69">
        <f>VLOOKUP($A39,'335'!$AO$1:$HU$2,56,FALSE)</f>
        <v>0</v>
      </c>
      <c r="BM39" s="69">
        <f>VLOOKUP($A39,'335'!$AO$1:$HU$2,57,FALSE)</f>
        <v>0</v>
      </c>
      <c r="BN39" s="69">
        <f>VLOOKUP($A39,'335'!$AO$1:$HU$2,58,FALSE)</f>
        <v>0</v>
      </c>
      <c r="BO39" s="69">
        <f>VLOOKUP($A39,'335'!$AO$7:$HU$8,BO109,FALSE)</f>
        <v>0</v>
      </c>
      <c r="BP39" s="69">
        <f>VLOOKUP($A39,'335'!$AO$1:$HU$2,60,FALSE)</f>
        <v>0</v>
      </c>
      <c r="BQ39" s="75">
        <f>VLOOKUP($A39,'335'!$AO$1:$HU$2,61,FALSE)</f>
        <v>0</v>
      </c>
      <c r="BR39" s="337"/>
      <c r="BS39" s="74">
        <f>VLOOKUP($A39,'335'!$AO$1:$HU$2,62,FALSE)</f>
        <v>0</v>
      </c>
      <c r="BT39" s="69">
        <f>VLOOKUP($A39,'335'!$AO$1:$HU$2,63,FALSE)</f>
        <v>0</v>
      </c>
      <c r="BU39" s="69">
        <f>VLOOKUP($A39,'335'!$AO$1:$HU$2,64,FALSE)</f>
        <v>0</v>
      </c>
      <c r="BV39" s="69">
        <f>VLOOKUP($A39,'335'!$AO$1:$HU$2,65,FALSE)</f>
        <v>0</v>
      </c>
      <c r="BW39" s="69">
        <f>VLOOKUP($A39,'335'!$AO$7:$HU$8,BW109,FALSE)</f>
        <v>0</v>
      </c>
      <c r="BX39" s="69">
        <f>VLOOKUP($A39,'335'!$AO$1:$HU$2,67,FALSE)</f>
        <v>0</v>
      </c>
      <c r="BY39" s="75">
        <f>VLOOKUP($A39,'335'!$AO$1:$HU$2,68,FALSE)</f>
        <v>0</v>
      </c>
      <c r="BZ39" s="337"/>
      <c r="CA39" s="74">
        <f>VLOOKUP($A39,'335'!$AO$1:$HU$2,69,FALSE)</f>
        <v>0</v>
      </c>
      <c r="CB39" s="69">
        <f>VLOOKUP($A39,'335'!$AO$1:$HU$2,70,FALSE)</f>
        <v>0</v>
      </c>
      <c r="CC39" s="69">
        <f>VLOOKUP($A39,'335'!$AO$1:$HU$2,71,FALSE)</f>
        <v>0</v>
      </c>
      <c r="CD39" s="69">
        <f>VLOOKUP($A39,'335'!$AO$1:$HU$2,72,FALSE)</f>
        <v>0</v>
      </c>
      <c r="CE39" s="69">
        <f>VLOOKUP($A39,'335'!$AO$7:$HU$8,CE109,FALSE)</f>
        <v>0</v>
      </c>
      <c r="CF39" s="69">
        <f>VLOOKUP($A39,'335'!$AO$1:$HU$2,74,FALSE)</f>
        <v>0</v>
      </c>
      <c r="CG39" s="75">
        <f>VLOOKUP($A39,'335'!$AO$1:$HU$2,75,FALSE)</f>
        <v>0</v>
      </c>
      <c r="CH39" s="337"/>
      <c r="CI39" s="74">
        <f>VLOOKUP($A39,'335'!$AO$1:$HU$2,76,FALSE)</f>
        <v>0</v>
      </c>
      <c r="CJ39" s="69">
        <f>VLOOKUP($A39,'335'!$AO$1:$HU$2,77,FALSE)</f>
        <v>0</v>
      </c>
      <c r="CK39" s="69">
        <f>VLOOKUP($A39,'335'!$AO$1:$HU$2,78,FALSE)</f>
        <v>0</v>
      </c>
      <c r="CL39" s="69">
        <f>VLOOKUP($A39,'335'!$AO$1:$HU$2,79,FALSE)</f>
        <v>0</v>
      </c>
      <c r="CM39" s="69">
        <f>VLOOKUP($A39,'335'!$AO$7:$HU$8,CM109,FALSE)</f>
        <v>0</v>
      </c>
      <c r="CN39" s="69">
        <f>VLOOKUP($A39,'335'!$AO$1:$HU$2,81,FALSE)</f>
        <v>0</v>
      </c>
      <c r="CO39" s="75">
        <f>VLOOKUP($A39,'335'!$AO$1:$HU$2,82,FALSE)</f>
        <v>0</v>
      </c>
      <c r="CP39" s="337"/>
      <c r="CQ39" s="74">
        <f>VLOOKUP($A39,'335'!$AO$1:$HU$2,83,FALSE)</f>
        <v>0</v>
      </c>
      <c r="CR39" s="69">
        <f>VLOOKUP($A39,'335'!$AO$1:$HU$2,84,FALSE)</f>
        <v>0</v>
      </c>
      <c r="CS39" s="69">
        <f>VLOOKUP($A39,'335'!$AO$1:$HU$2,85,FALSE)</f>
        <v>0</v>
      </c>
      <c r="CT39" s="69">
        <f>VLOOKUP($A39,'335'!$AO$1:$HU$2,86,FALSE)</f>
        <v>0</v>
      </c>
      <c r="CU39" s="69">
        <f>VLOOKUP($A39,'335'!$AO$7:$HU$8,CU109,FALSE)</f>
        <v>0</v>
      </c>
      <c r="CV39" s="69">
        <f>VLOOKUP($A39,'335'!$AO$1:$HU$2,88,FALSE)</f>
        <v>0</v>
      </c>
      <c r="CW39" s="75">
        <f>VLOOKUP($A39,'335'!$AO$1:$HU$2,89,FALSE)</f>
        <v>0</v>
      </c>
      <c r="CX39" s="337"/>
      <c r="CY39" s="74">
        <f>VLOOKUP($A39,'335'!$AO$1:$HU$2,90,FALSE)</f>
        <v>0</v>
      </c>
      <c r="CZ39" s="69">
        <f>VLOOKUP($A39,'335'!$AO$1:$HU$2,91,FALSE)</f>
        <v>0</v>
      </c>
      <c r="DA39" s="69">
        <f>VLOOKUP($A39,'335'!$AO$1:$HU$2,92,FALSE)</f>
        <v>0</v>
      </c>
      <c r="DB39" s="69">
        <f>VLOOKUP($A39,'335'!$AO$1:$HU$2,93,FALSE)</f>
        <v>0</v>
      </c>
      <c r="DC39" s="69">
        <f>VLOOKUP($A39,'335'!$AO$7:$HU$8,DC109,FALSE)</f>
        <v>0</v>
      </c>
      <c r="DD39" s="69">
        <f>VLOOKUP($A39,'335'!$AO$1:$HU$2,95,FALSE)</f>
        <v>0</v>
      </c>
      <c r="DE39" s="75">
        <f>VLOOKUP($A39,'335'!$AO$1:$HU$2,96,FALSE)</f>
        <v>0</v>
      </c>
      <c r="DF39" s="337"/>
      <c r="DG39" s="74">
        <f>VLOOKUP($A39,'335'!$AO$1:$HU$2,97,FALSE)</f>
        <v>0</v>
      </c>
      <c r="DH39" s="69">
        <f>VLOOKUP($A39,'335'!$AO$1:$HU$2,98,FALSE)</f>
        <v>0</v>
      </c>
      <c r="DI39" s="69">
        <f>VLOOKUP($A39,'335'!$AO$1:$HU$2,99,FALSE)</f>
        <v>0</v>
      </c>
      <c r="DJ39" s="69">
        <f>VLOOKUP($A39,'335'!$AO$1:$HU$2,100,FALSE)</f>
        <v>0</v>
      </c>
      <c r="DK39" s="69">
        <f>VLOOKUP($A39,'335'!$AO$7:$HU$8,DK109,FALSE)</f>
        <v>0</v>
      </c>
      <c r="DL39" s="69">
        <f>VLOOKUP($A39,'335'!$AO$1:$HU$2,102,FALSE)</f>
        <v>0</v>
      </c>
      <c r="DM39" s="75">
        <f>VLOOKUP($A39,'335'!$AO$1:$HU$2,103,FALSE)</f>
        <v>0</v>
      </c>
      <c r="DN39" s="337"/>
      <c r="DO39" s="74">
        <f>VLOOKUP($A39,'335'!$AO$1:$HU$2,104,FALSE)</f>
        <v>0</v>
      </c>
      <c r="DP39" s="69">
        <f>VLOOKUP($A39,'335'!$AO$1:$HU$2,105,FALSE)</f>
        <v>0</v>
      </c>
      <c r="DQ39" s="69">
        <f>VLOOKUP($A39,'335'!$AO$1:$HU$2,106,FALSE)</f>
        <v>0</v>
      </c>
      <c r="DR39" s="69">
        <f>VLOOKUP($A39,'335'!$AO$1:$HU$2,107,FALSE)</f>
        <v>0</v>
      </c>
      <c r="DS39" s="69">
        <f>VLOOKUP($A39,'335'!$AO$7:$HU$8,DS109,FALSE)</f>
        <v>0</v>
      </c>
      <c r="DT39" s="69">
        <f>VLOOKUP($A39,'335'!$AO$1:$HU$2,109,FALSE)</f>
        <v>0</v>
      </c>
      <c r="DU39" s="75">
        <f>VLOOKUP($A39,'335'!$AO$1:$HU$2,110,FALSE)</f>
        <v>0</v>
      </c>
      <c r="DV39" s="337"/>
      <c r="DW39" s="74">
        <f>VLOOKUP($A39,'335'!$AO$1:$HU$2,111,FALSE)</f>
        <v>0</v>
      </c>
      <c r="DX39" s="69">
        <f>VLOOKUP($A39,'335'!$AO$1:$HU$2,112,FALSE)</f>
        <v>0</v>
      </c>
      <c r="DY39" s="69">
        <f>VLOOKUP($A39,'335'!$AO$1:$HU$2,113,FALSE)</f>
        <v>0</v>
      </c>
      <c r="DZ39" s="69">
        <f>VLOOKUP($A39,'335'!$AO$1:$HU$2,114,FALSE)</f>
        <v>0</v>
      </c>
      <c r="EA39" s="69">
        <f>VLOOKUP($A39,'335'!$AO$7:$HU$8,EA109,FALSE)</f>
        <v>0</v>
      </c>
      <c r="EB39" s="69">
        <f>VLOOKUP($A39,'335'!$AO$1:$HU$2,116,FALSE)</f>
        <v>0</v>
      </c>
      <c r="EC39" s="75">
        <f>VLOOKUP($A39,'335'!$AO$1:$HU$2,117,FALSE)</f>
        <v>0</v>
      </c>
      <c r="ED39" s="337"/>
      <c r="EE39" s="74">
        <f>VLOOKUP($A39,'335'!$AO$1:$HU$2,118,FALSE)</f>
        <v>0</v>
      </c>
      <c r="EF39" s="69">
        <f>VLOOKUP($A39,'335'!$AO$1:$HU$2,119,FALSE)</f>
        <v>0</v>
      </c>
      <c r="EG39" s="69">
        <f>VLOOKUP($A39,'335'!$AO$1:$HU$2,120,FALSE)</f>
        <v>0</v>
      </c>
      <c r="EH39" s="69">
        <f>VLOOKUP($A39,'335'!$AO$1:$HU$2,121,FALSE)</f>
        <v>0</v>
      </c>
      <c r="EI39" s="69">
        <f>VLOOKUP($A39,'335'!$AO$7:$HU$8,EI109,FALSE)</f>
        <v>0</v>
      </c>
      <c r="EJ39" s="69">
        <f>VLOOKUP($A39,'335'!$AO$1:$HU$2,123,FALSE)</f>
        <v>0</v>
      </c>
      <c r="EK39" s="75">
        <f>VLOOKUP($A39,'335'!$AO$1:$HU$2,124,FALSE)</f>
        <v>0</v>
      </c>
      <c r="EL39" s="337"/>
      <c r="EM39" s="74">
        <f>VLOOKUP($A39,'335'!$AO$1:$HU$2,125,FALSE)</f>
        <v>0</v>
      </c>
      <c r="EN39" s="69">
        <f>VLOOKUP($A39,'335'!$AO$1:$HU$2,126,FALSE)</f>
        <v>0</v>
      </c>
      <c r="EO39" s="69">
        <f>VLOOKUP($A39,'335'!$AO$1:$HU$2,127,FALSE)</f>
        <v>0</v>
      </c>
      <c r="EP39" s="69">
        <f>VLOOKUP($A39,'335'!$AO$1:$HU$2,128,FALSE)</f>
        <v>0</v>
      </c>
      <c r="EQ39" s="69">
        <f>VLOOKUP($A39,'335'!$AO$7:$HU$8,EQ109,FALSE)</f>
        <v>0</v>
      </c>
      <c r="ER39" s="69">
        <f>VLOOKUP($A39,'335'!$AO$1:$HU$2,130,FALSE)</f>
        <v>0</v>
      </c>
      <c r="ES39" s="75">
        <f>VLOOKUP($A39,'335'!$AO$1:$HU$2,131,FALSE)</f>
        <v>0</v>
      </c>
      <c r="ET39" s="337"/>
      <c r="EU39" s="74">
        <f>VLOOKUP($A39,'335'!$AO$1:$HU$2,132,FALSE)</f>
        <v>0</v>
      </c>
      <c r="EV39" s="69">
        <f>VLOOKUP($A39,'335'!$AO$1:$HU$2,133,FALSE)</f>
        <v>0</v>
      </c>
      <c r="EW39" s="69">
        <f>VLOOKUP($A39,'335'!$AO$1:$HU$2,134,FALSE)</f>
        <v>0</v>
      </c>
      <c r="EX39" s="69">
        <f>VLOOKUP($A39,'335'!$AO$1:$HU$2,135,FALSE)</f>
        <v>0</v>
      </c>
      <c r="EY39" s="69">
        <f>VLOOKUP($A39,'335'!$AO$7:$HU$8,EY109,FALSE)</f>
        <v>0</v>
      </c>
      <c r="EZ39" s="69">
        <f>VLOOKUP($A39,'335'!$AO$1:$HU$2,137,FALSE)</f>
        <v>0</v>
      </c>
      <c r="FA39" s="75">
        <f>VLOOKUP($A39,'335'!$AO$1:$HU$2,138,FALSE)</f>
        <v>0</v>
      </c>
      <c r="FB39" s="337"/>
      <c r="FC39" s="74">
        <f>VLOOKUP($A39,'335'!$AO$1:$HU$2,139,FALSE)</f>
        <v>0</v>
      </c>
      <c r="FD39" s="69">
        <f>VLOOKUP($A39,'335'!$AO$1:$HU$2,140,FALSE)</f>
        <v>0</v>
      </c>
      <c r="FE39" s="69">
        <f>VLOOKUP($A39,'335'!$AO$1:$HU$2,141,FALSE)</f>
        <v>0</v>
      </c>
      <c r="FF39" s="69">
        <f>VLOOKUP($A39,'335'!$AO$1:$HU$2,142,FALSE)</f>
        <v>0</v>
      </c>
      <c r="FG39" s="69">
        <f>VLOOKUP($A39,'335'!$AO$7:$HU$8,FG109,FALSE)</f>
        <v>0</v>
      </c>
      <c r="FH39" s="69">
        <f>VLOOKUP($A39,'335'!$AO$1:$HU$2,144,FALSE)</f>
        <v>0</v>
      </c>
      <c r="FI39" s="75">
        <f>VLOOKUP($A39,'335'!$AO$1:$HU$2,145,FALSE)</f>
        <v>0</v>
      </c>
      <c r="FJ39" s="337"/>
      <c r="FK39" s="74">
        <f>VLOOKUP($A39,'335'!$AO$1:$HU$2,146,FALSE)</f>
        <v>0</v>
      </c>
      <c r="FL39" s="69">
        <f>VLOOKUP($A39,'335'!$AO$1:$HU$2,147,FALSE)</f>
        <v>0</v>
      </c>
      <c r="FM39" s="69">
        <f>VLOOKUP($A39,'335'!$AO$1:$HU$2,148,FALSE)</f>
        <v>0</v>
      </c>
      <c r="FN39" s="69">
        <f>VLOOKUP($A39,'335'!$AO$1:$HU$2,149,FALSE)</f>
        <v>0</v>
      </c>
      <c r="FO39" s="69">
        <f>VLOOKUP($A39,'335'!$AO$7:$HU$8,FO109,FALSE)</f>
        <v>0</v>
      </c>
      <c r="FP39" s="69">
        <f>VLOOKUP($A39,'335'!$AO$1:$HU$2,151,FALSE)</f>
        <v>0</v>
      </c>
      <c r="FQ39" s="75">
        <f>VLOOKUP($A39,'335'!$AO$1:$HU$2,152,FALSE)</f>
        <v>0</v>
      </c>
      <c r="FR39" s="337"/>
      <c r="FS39" s="74">
        <f>VLOOKUP($A39,'335'!$AO$1:$HU$2,153,FALSE)</f>
        <v>0</v>
      </c>
      <c r="FT39" s="69">
        <f>VLOOKUP($A39,'335'!$AO$1:$HU$2,154,FALSE)</f>
        <v>0</v>
      </c>
      <c r="FU39" s="69">
        <f>VLOOKUP($A39,'335'!$AO$1:$HU$2,155,FALSE)</f>
        <v>0</v>
      </c>
      <c r="FV39" s="69">
        <f>VLOOKUP($A39,'335'!$AO$1:$HU$2,156,FALSE)</f>
        <v>0</v>
      </c>
      <c r="FW39" s="69">
        <f>VLOOKUP($A39,'335'!$AO$7:$HU$8,FW109,FALSE)</f>
        <v>0</v>
      </c>
      <c r="FX39" s="69">
        <f>VLOOKUP($A39,'335'!$AO$1:$HU$2,158,FALSE)</f>
        <v>0</v>
      </c>
      <c r="FY39" s="75">
        <f>VLOOKUP($A39,'335'!$AO$1:$HU$2,159,FALSE)</f>
        <v>0</v>
      </c>
      <c r="FZ39" s="337"/>
      <c r="GA39" s="74">
        <f>VLOOKUP($A39,'335'!$AO$1:$HU$2,160,FALSE)</f>
        <v>0</v>
      </c>
      <c r="GB39" s="69">
        <f>VLOOKUP($A39,'335'!$AO$1:$HU$2,161,FALSE)</f>
        <v>0</v>
      </c>
      <c r="GC39" s="69">
        <f>VLOOKUP($A39,'335'!$AO$1:$HU$2,162,FALSE)</f>
        <v>0</v>
      </c>
      <c r="GD39" s="69">
        <f>VLOOKUP($A39,'335'!$AO$1:$HU$2,163,FALSE)</f>
        <v>0</v>
      </c>
      <c r="GE39" s="69">
        <f>VLOOKUP($A39,'335'!$AO$7:$HU$8,GE109,FALSE)</f>
        <v>0</v>
      </c>
      <c r="GF39" s="69">
        <f>VLOOKUP($A39,'335'!$AO$1:$HU$2,165,FALSE)</f>
        <v>0</v>
      </c>
      <c r="GG39" s="75">
        <f>VLOOKUP($A39,'335'!$AO$1:$HU$2,166,FALSE)</f>
        <v>0</v>
      </c>
      <c r="GH39" s="337"/>
      <c r="GI39" s="74">
        <f>VLOOKUP($A39,'335'!$AO$1:$HU$2,167,FALSE)</f>
        <v>0</v>
      </c>
      <c r="GJ39" s="69">
        <f>VLOOKUP($A39,'335'!$AO$1:$HU$2,168,FALSE)</f>
        <v>0</v>
      </c>
      <c r="GK39" s="69">
        <f>VLOOKUP($A39,'335'!$AO$1:$HU$2,169,FALSE)</f>
        <v>0</v>
      </c>
      <c r="GL39" s="69">
        <f>VLOOKUP($A39,'335'!$AO$1:$HU$2,170,FALSE)</f>
        <v>0</v>
      </c>
      <c r="GM39" s="69">
        <f>VLOOKUP($A39,'335'!$AO$7:$HU$8,GM109,FALSE)</f>
        <v>0</v>
      </c>
      <c r="GN39" s="69">
        <f>VLOOKUP($A39,'335'!$AO$1:$HU$2,172,FALSE)</f>
        <v>0</v>
      </c>
      <c r="GO39" s="75">
        <f>VLOOKUP($A39,'335'!$AO$1:$HU$2,173,FALSE)</f>
        <v>0</v>
      </c>
      <c r="GP39" s="337"/>
      <c r="GQ39" s="74">
        <f>VLOOKUP($A39,'335'!$AO$1:$HU$2,174,FALSE)</f>
        <v>0</v>
      </c>
      <c r="GR39" s="69">
        <f>VLOOKUP($A39,'335'!$AO$1:$HU$2,175,FALSE)</f>
        <v>0</v>
      </c>
      <c r="GS39" s="69">
        <f>VLOOKUP($A39,'335'!$AO$1:$HU$2,176,FALSE)</f>
        <v>0</v>
      </c>
      <c r="GT39" s="69">
        <f>VLOOKUP($A39,'335'!$AO$1:$HU$2,177,FALSE)</f>
        <v>0</v>
      </c>
      <c r="GU39" s="69">
        <f>VLOOKUP($A39,'335'!$AO$7:$HU$8,GU109,FALSE)</f>
        <v>0</v>
      </c>
      <c r="GV39" s="69">
        <f>VLOOKUP($A39,'335'!$AO$1:$HU$2,179,FALSE)</f>
        <v>0</v>
      </c>
      <c r="GW39" s="75">
        <f>VLOOKUP($A39,'335'!$AO$1:$HU$2,180,FALSE)</f>
        <v>0</v>
      </c>
      <c r="GX39" s="337"/>
      <c r="GY39" s="74">
        <f>VLOOKUP($A39,'335'!$AO$1:$HU$2,181,FALSE)</f>
        <v>0</v>
      </c>
      <c r="GZ39" s="69">
        <f>VLOOKUP($A39,'335'!$AO$1:$HU$2,182,FALSE)</f>
        <v>0</v>
      </c>
      <c r="HA39" s="69">
        <f>VLOOKUP($A39,'335'!$AO$1:$HU$2,183,FALSE)</f>
        <v>0</v>
      </c>
      <c r="HB39" s="69">
        <f>VLOOKUP($A39,'335'!$AO$1:$HU$2,184,FALSE)</f>
        <v>0</v>
      </c>
      <c r="HC39" s="69">
        <f>VLOOKUP($A39,'335'!$AO$7:$HU$8,HC109,FALSE)</f>
        <v>0</v>
      </c>
      <c r="HD39" s="69">
        <f>VLOOKUP($A39,'335'!$AO$1:$HU$2,186,FALSE)</f>
        <v>0</v>
      </c>
      <c r="HE39" s="124">
        <f>VLOOKUP($A39,'335'!$AO$1:$HU$2,187,FALSE)</f>
        <v>0</v>
      </c>
      <c r="HF39" s="24"/>
    </row>
    <row r="40" spans="1:215" x14ac:dyDescent="0.25">
      <c r="A40" s="290">
        <f t="shared" si="0"/>
        <v>236</v>
      </c>
      <c r="B40" s="291">
        <f>VLOOKUP($A40,'336'!$AI$1:$HO$2,2,FALSE)</f>
        <v>0</v>
      </c>
      <c r="C40" s="290">
        <f>VLOOKUP($A40,'336'!$AI$1:$HO$2,3,FALSE)</f>
        <v>0</v>
      </c>
      <c r="D40" s="290">
        <f>VLOOKUP($A40,'336'!$AI$1:$HO$2,4,FALSE)</f>
        <v>0</v>
      </c>
      <c r="E40" s="292">
        <f>VLOOKUP($A40,'336'!$AI$1:$HO$2,5,FALSE)</f>
        <v>0</v>
      </c>
      <c r="F40" s="337"/>
      <c r="G40" s="73">
        <f>VLOOKUP($A40,'336'!$AI$1:$HO$2,6,FALSE)</f>
        <v>0</v>
      </c>
      <c r="H40" s="24">
        <f>VLOOKUP($A40,'336'!$AI$1:$HO$2,7,FALSE)</f>
        <v>0</v>
      </c>
      <c r="I40" s="24">
        <f>VLOOKUP($A40,'336'!$AI$1:$HO$2,8,FALSE)</f>
        <v>0</v>
      </c>
      <c r="J40" s="24">
        <f>VLOOKUP($A40,'336'!$AI$1:$HO$2,9,FALSE)</f>
        <v>0</v>
      </c>
      <c r="K40" s="69">
        <f>VLOOKUP($A40,'336'!$AI$7:$HO$8,K109,FALSE)</f>
        <v>0</v>
      </c>
      <c r="L40" s="24">
        <f>VLOOKUP($A40,'336'!$AI$1:$HO$2,11,FALSE)</f>
        <v>0</v>
      </c>
      <c r="M40" s="137">
        <f>VLOOKUP($A40,'336'!$AI$1:$HO$2,12,FALSE)</f>
        <v>0</v>
      </c>
      <c r="N40" s="337"/>
      <c r="O40" s="74">
        <f>VLOOKUP($A40,'336'!$AI$1:$HO$2,13,FALSE)</f>
        <v>0</v>
      </c>
      <c r="P40" s="69">
        <f>VLOOKUP($A40,'336'!$AI$1:$HO$2,14,FALSE)</f>
        <v>0</v>
      </c>
      <c r="Q40" s="69">
        <f>VLOOKUP($A40,'336'!$AI$1:$HO$2,15,FALSE)</f>
        <v>0</v>
      </c>
      <c r="R40" s="69">
        <f>VLOOKUP($A40,'336'!$AI$1:$HO$2,16,FALSE)</f>
        <v>0</v>
      </c>
      <c r="S40" s="69">
        <f>VLOOKUP($A40,'336'!$AI$7:$HO$8,S109,FALSE)</f>
        <v>0</v>
      </c>
      <c r="T40" s="69">
        <f>VLOOKUP($A40,'336'!$AI$1:$HO$2,18,FALSE)</f>
        <v>0</v>
      </c>
      <c r="U40" s="75">
        <f>VLOOKUP($A40,'336'!$AI$1:$HO$2,19,FALSE)</f>
        <v>0</v>
      </c>
      <c r="V40" s="337"/>
      <c r="W40" s="74">
        <f>VLOOKUP($A40,'336'!$AI$1:$HO$2,20,FALSE)</f>
        <v>0</v>
      </c>
      <c r="X40" s="69">
        <f>VLOOKUP($A40,'336'!$AI$1:$HO$2,21,FALSE)</f>
        <v>0</v>
      </c>
      <c r="Y40" s="69">
        <f>VLOOKUP($A40,'336'!$AI$1:$HO$2,22,FALSE)</f>
        <v>0</v>
      </c>
      <c r="Z40" s="69">
        <f>VLOOKUP($A40,'336'!$AI$1:$HO$2,23,FALSE)</f>
        <v>0</v>
      </c>
      <c r="AA40" s="69">
        <f>VLOOKUP($A40,'336'!$AI$7:$HO$8,AA109,FALSE)</f>
        <v>0</v>
      </c>
      <c r="AB40" s="69">
        <f>VLOOKUP($A40,'336'!$AI$1:$HO$2,25,FALSE)</f>
        <v>0</v>
      </c>
      <c r="AC40" s="75">
        <f>VLOOKUP($A40,'336'!$AI$1:$HO$2,26,FALSE)</f>
        <v>0</v>
      </c>
      <c r="AD40" s="337"/>
      <c r="AE40" s="74">
        <f>VLOOKUP($A40,'336'!$AI$1:$HO$2,27,FALSE)</f>
        <v>0</v>
      </c>
      <c r="AF40" s="69">
        <f>VLOOKUP($A40,'336'!$AI$1:$HO$2,28,FALSE)</f>
        <v>0</v>
      </c>
      <c r="AG40" s="69">
        <f>VLOOKUP($A40,'336'!$AI$1:$HO$2,29,FALSE)</f>
        <v>0</v>
      </c>
      <c r="AH40" s="69">
        <f>VLOOKUP($A40,'336'!$AI$1:$HO$2,30,FALSE)</f>
        <v>0</v>
      </c>
      <c r="AI40" s="69">
        <f>VLOOKUP($A40,'336'!$AI$7:$HO$8,AI109,FALSE)</f>
        <v>0</v>
      </c>
      <c r="AJ40" s="69">
        <f>VLOOKUP($A40,'336'!$AI$1:$HO$2,32,FALSE)</f>
        <v>0</v>
      </c>
      <c r="AK40" s="75">
        <f>VLOOKUP($A40,'336'!$AI$1:$HO$2,33,FALSE)</f>
        <v>0</v>
      </c>
      <c r="AL40" s="337"/>
      <c r="AM40" s="74">
        <f>VLOOKUP($A40,'336'!$AI$1:$HO$2,34,FALSE)</f>
        <v>0</v>
      </c>
      <c r="AN40" s="69">
        <f>VLOOKUP($A40,'336'!$AI$1:$HO$2,35,FALSE)</f>
        <v>0</v>
      </c>
      <c r="AO40" s="69">
        <f>VLOOKUP($A40,'336'!$AI$1:$HO$2,36,FALSE)</f>
        <v>0</v>
      </c>
      <c r="AP40" s="69">
        <f>VLOOKUP($A40,'336'!$AI$1:$HO$2,37,FALSE)</f>
        <v>0</v>
      </c>
      <c r="AQ40" s="69">
        <f>VLOOKUP($A40,'336'!$AI$7:$HO$8,AQ109,FALSE)</f>
        <v>0</v>
      </c>
      <c r="AR40" s="69">
        <f>VLOOKUP($A40,'336'!$AI$1:$HO$2,39,FALSE)</f>
        <v>0</v>
      </c>
      <c r="AS40" s="75">
        <f>VLOOKUP($A40,'336'!$AI$1:$HO$2,40,FALSE)</f>
        <v>0</v>
      </c>
      <c r="AT40" s="337"/>
      <c r="AU40" s="74">
        <f>VLOOKUP($A40,'336'!$AI$1:$HO$2,41,FALSE)</f>
        <v>0</v>
      </c>
      <c r="AV40" s="69">
        <f>VLOOKUP($A40,'336'!$AI$1:$HO$2,42,FALSE)</f>
        <v>0</v>
      </c>
      <c r="AW40" s="69">
        <f>VLOOKUP($A40,'336'!$AI$1:$HO$2,43,FALSE)</f>
        <v>0</v>
      </c>
      <c r="AX40" s="69">
        <f>VLOOKUP($A40,'336'!$AI$1:$HO$2,44,FALSE)</f>
        <v>0</v>
      </c>
      <c r="AY40" s="69">
        <f>VLOOKUP($A40,'336'!$AI$7:$HO$8,AY109,FALSE)</f>
        <v>0</v>
      </c>
      <c r="AZ40" s="69">
        <f>VLOOKUP($A40,'336'!$AI$1:$HO$2,46,FALSE)</f>
        <v>0</v>
      </c>
      <c r="BA40" s="75">
        <f>VLOOKUP($A40,'336'!$AI$1:$HO$2,47,FALSE)</f>
        <v>0</v>
      </c>
      <c r="BB40" s="337"/>
      <c r="BC40" s="74">
        <f>VLOOKUP($A40,'336'!$AI$1:$HO$2,48,FALSE)</f>
        <v>0</v>
      </c>
      <c r="BD40" s="69">
        <f>VLOOKUP($A40,'336'!$AI$1:$HO$2,49,FALSE)</f>
        <v>0</v>
      </c>
      <c r="BE40" s="69">
        <f>VLOOKUP($A40,'336'!$AI$1:$HO$2,50,FALSE)</f>
        <v>0</v>
      </c>
      <c r="BF40" s="69">
        <f>VLOOKUP($A40,'336'!$AI$1:$HO$2,51,FALSE)</f>
        <v>0</v>
      </c>
      <c r="BG40" s="69">
        <f>VLOOKUP($A40,'336'!$AI$7:$HO$8,BG109,FALSE)</f>
        <v>0</v>
      </c>
      <c r="BH40" s="69">
        <f>VLOOKUP($A40,'336'!$AI$1:$HO$2,53,FALSE)</f>
        <v>0</v>
      </c>
      <c r="BI40" s="75">
        <f>VLOOKUP($A40,'336'!$AI$1:$HO$2,54,FALSE)</f>
        <v>0</v>
      </c>
      <c r="BJ40" s="337"/>
      <c r="BK40" s="74">
        <f>VLOOKUP($A40,'336'!$AI$1:$HO$2,55,FALSE)</f>
        <v>0</v>
      </c>
      <c r="BL40" s="69">
        <f>VLOOKUP($A40,'336'!$AI$1:$HO$2,56,FALSE)</f>
        <v>0</v>
      </c>
      <c r="BM40" s="69">
        <f>VLOOKUP($A40,'336'!$AI$1:$HO$2,57,FALSE)</f>
        <v>0</v>
      </c>
      <c r="BN40" s="69">
        <f>VLOOKUP($A40,'336'!$AI$1:$HO$2,58,FALSE)</f>
        <v>0</v>
      </c>
      <c r="BO40" s="69">
        <f>VLOOKUP($A40,'336'!$AI$7:$HO$8,BO109,FALSE)</f>
        <v>0</v>
      </c>
      <c r="BP40" s="69">
        <f>VLOOKUP($A40,'336'!$AI$1:$HO$2,60,FALSE)</f>
        <v>0</v>
      </c>
      <c r="BQ40" s="75">
        <f>VLOOKUP($A40,'336'!$AI$1:$HO$2,61,FALSE)</f>
        <v>0</v>
      </c>
      <c r="BR40" s="337"/>
      <c r="BS40" s="74">
        <f>VLOOKUP($A40,'336'!$AI$1:$HO$2,62,FALSE)</f>
        <v>0</v>
      </c>
      <c r="BT40" s="69">
        <f>VLOOKUP($A40,'336'!$AI$1:$HO$2,63,FALSE)</f>
        <v>0</v>
      </c>
      <c r="BU40" s="69">
        <f>VLOOKUP($A40,'336'!$AI$1:$HO$2,64,FALSE)</f>
        <v>0</v>
      </c>
      <c r="BV40" s="69">
        <f>VLOOKUP($A40,'336'!$AI$1:$HO$2,65,FALSE)</f>
        <v>0</v>
      </c>
      <c r="BW40" s="69">
        <f>VLOOKUP($A40,'336'!$AI$7:$HO$8,BW109,FALSE)</f>
        <v>0</v>
      </c>
      <c r="BX40" s="69">
        <f>VLOOKUP($A40,'336'!$AI$1:$HO$2,67,FALSE)</f>
        <v>0</v>
      </c>
      <c r="BY40" s="75">
        <f>VLOOKUP($A40,'336'!$AI$1:$HO$2,68,FALSE)</f>
        <v>0</v>
      </c>
      <c r="BZ40" s="337"/>
      <c r="CA40" s="74">
        <f>VLOOKUP($A40,'336'!$AI$1:$HO$2,69,FALSE)</f>
        <v>0</v>
      </c>
      <c r="CB40" s="69">
        <f>VLOOKUP($A40,'336'!$AI$1:$HO$2,70,FALSE)</f>
        <v>0</v>
      </c>
      <c r="CC40" s="69">
        <f>VLOOKUP($A40,'336'!$AI$1:$HO$2,71,FALSE)</f>
        <v>0</v>
      </c>
      <c r="CD40" s="69">
        <f>VLOOKUP($A40,'336'!$AI$1:$HO$2,72,FALSE)</f>
        <v>0</v>
      </c>
      <c r="CE40" s="69">
        <f>VLOOKUP($A40,'336'!$AI$7:$HO$8,CE109,FALSE)</f>
        <v>0</v>
      </c>
      <c r="CF40" s="69">
        <f>VLOOKUP($A40,'336'!$AI$1:$HO$2,74,FALSE)</f>
        <v>0</v>
      </c>
      <c r="CG40" s="75">
        <f>VLOOKUP($A40,'336'!$AI$1:$HO$2,75,FALSE)</f>
        <v>0</v>
      </c>
      <c r="CH40" s="337"/>
      <c r="CI40" s="74">
        <f>VLOOKUP($A40,'336'!$AI$1:$HO$2,76,FALSE)</f>
        <v>0</v>
      </c>
      <c r="CJ40" s="69">
        <f>VLOOKUP($A40,'336'!$AI$1:$HO$2,77,FALSE)</f>
        <v>0</v>
      </c>
      <c r="CK40" s="69">
        <f>VLOOKUP($A40,'336'!$AI$1:$HO$2,78,FALSE)</f>
        <v>0</v>
      </c>
      <c r="CL40" s="69">
        <f>VLOOKUP($A40,'336'!$AI$1:$HO$2,79,FALSE)</f>
        <v>0</v>
      </c>
      <c r="CM40" s="69">
        <f>VLOOKUP($A40,'336'!$AI$7:$HO$8,CM109,FALSE)</f>
        <v>0</v>
      </c>
      <c r="CN40" s="69">
        <f>VLOOKUP($A40,'336'!$AI$1:$HO$2,81,FALSE)</f>
        <v>0</v>
      </c>
      <c r="CO40" s="75">
        <f>VLOOKUP($A40,'336'!$AI$1:$HO$2,82,FALSE)</f>
        <v>0</v>
      </c>
      <c r="CP40" s="337"/>
      <c r="CQ40" s="74">
        <f>VLOOKUP($A40,'336'!$AI$1:$HO$2,83,FALSE)</f>
        <v>0</v>
      </c>
      <c r="CR40" s="69">
        <f>VLOOKUP($A40,'336'!$AI$1:$HO$2,84,FALSE)</f>
        <v>0</v>
      </c>
      <c r="CS40" s="69">
        <f>VLOOKUP($A40,'336'!$AI$1:$HO$2,85,FALSE)</f>
        <v>0</v>
      </c>
      <c r="CT40" s="69">
        <f>VLOOKUP($A40,'336'!$AI$1:$HO$2,86,FALSE)</f>
        <v>0</v>
      </c>
      <c r="CU40" s="69">
        <f>VLOOKUP($A40,'336'!$AI$7:$HO$8,CU109,FALSE)</f>
        <v>0</v>
      </c>
      <c r="CV40" s="69">
        <f>VLOOKUP($A40,'336'!$AI$1:$HO$2,88,FALSE)</f>
        <v>0</v>
      </c>
      <c r="CW40" s="75">
        <f>VLOOKUP($A40,'336'!$AI$1:$HO$2,89,FALSE)</f>
        <v>0</v>
      </c>
      <c r="CX40" s="337"/>
      <c r="CY40" s="74">
        <f>VLOOKUP($A40,'336'!$AI$1:$HO$2,90,FALSE)</f>
        <v>0</v>
      </c>
      <c r="CZ40" s="69">
        <f>VLOOKUP($A40,'336'!$AI$1:$HO$2,91,FALSE)</f>
        <v>0</v>
      </c>
      <c r="DA40" s="69">
        <f>VLOOKUP($A40,'336'!$AI$1:$HO$2,92,FALSE)</f>
        <v>0</v>
      </c>
      <c r="DB40" s="69">
        <f>VLOOKUP($A40,'336'!$AI$1:$HO$2,93,FALSE)</f>
        <v>0</v>
      </c>
      <c r="DC40" s="69">
        <f>VLOOKUP($A40,'336'!$AI$7:$HO$8,DC109,FALSE)</f>
        <v>0</v>
      </c>
      <c r="DD40" s="69">
        <f>VLOOKUP($A40,'336'!$AI$1:$HO$2,95,FALSE)</f>
        <v>0</v>
      </c>
      <c r="DE40" s="75">
        <f>VLOOKUP($A40,'336'!$AI$1:$HO$2,96,FALSE)</f>
        <v>0</v>
      </c>
      <c r="DF40" s="337"/>
      <c r="DG40" s="74">
        <f>VLOOKUP($A40,'336'!$AI$1:$HO$2,97,FALSE)</f>
        <v>0</v>
      </c>
      <c r="DH40" s="69">
        <f>VLOOKUP($A40,'336'!$AI$1:$HO$2,98,FALSE)</f>
        <v>0</v>
      </c>
      <c r="DI40" s="69">
        <f>VLOOKUP($A40,'336'!$AI$1:$HO$2,99,FALSE)</f>
        <v>0</v>
      </c>
      <c r="DJ40" s="69">
        <f>VLOOKUP($A40,'336'!$AI$1:$HO$2,100,FALSE)</f>
        <v>0</v>
      </c>
      <c r="DK40" s="69">
        <f>VLOOKUP($A40,'336'!$AI$7:$HO$8,DK109,FALSE)</f>
        <v>0</v>
      </c>
      <c r="DL40" s="69">
        <f>VLOOKUP($A40,'336'!$AI$1:$HO$2,102,FALSE)</f>
        <v>0</v>
      </c>
      <c r="DM40" s="75">
        <f>VLOOKUP($A40,'336'!$AI$1:$HO$2,103,FALSE)</f>
        <v>0</v>
      </c>
      <c r="DN40" s="337"/>
      <c r="DO40" s="74">
        <f>VLOOKUP($A40,'336'!$AI$1:$HO$2,104,FALSE)</f>
        <v>0</v>
      </c>
      <c r="DP40" s="69">
        <f>VLOOKUP($A40,'336'!$AI$1:$HO$2,105,FALSE)</f>
        <v>0</v>
      </c>
      <c r="DQ40" s="69">
        <f>VLOOKUP($A40,'336'!$AI$1:$HO$2,106,FALSE)</f>
        <v>0</v>
      </c>
      <c r="DR40" s="69">
        <f>VLOOKUP($A40,'336'!$AI$1:$HO$2,107,FALSE)</f>
        <v>0</v>
      </c>
      <c r="DS40" s="69">
        <f>VLOOKUP($A40,'336'!$AI$7:$HO$8,DS109,FALSE)</f>
        <v>0</v>
      </c>
      <c r="DT40" s="69">
        <f>VLOOKUP($A40,'336'!$AI$1:$HO$2,109,FALSE)</f>
        <v>0</v>
      </c>
      <c r="DU40" s="75">
        <f>VLOOKUP($A40,'336'!$AI$1:$HO$2,110,FALSE)</f>
        <v>0</v>
      </c>
      <c r="DV40" s="337"/>
      <c r="DW40" s="74">
        <f>VLOOKUP($A40,'336'!$AI$1:$HO$2,111,FALSE)</f>
        <v>0</v>
      </c>
      <c r="DX40" s="69">
        <f>VLOOKUP($A40,'336'!$AI$1:$HO$2,112,FALSE)</f>
        <v>0</v>
      </c>
      <c r="DY40" s="69">
        <f>VLOOKUP($A40,'336'!$AI$1:$HO$2,113,FALSE)</f>
        <v>0</v>
      </c>
      <c r="DZ40" s="69">
        <f>VLOOKUP($A40,'336'!$AI$1:$HO$2,114,FALSE)</f>
        <v>0</v>
      </c>
      <c r="EA40" s="69">
        <f>VLOOKUP($A40,'336'!$AI$7:$HO$8,EA109,FALSE)</f>
        <v>0</v>
      </c>
      <c r="EB40" s="69">
        <f>VLOOKUP($A40,'336'!$AI$1:$HO$2,116,FALSE)</f>
        <v>0</v>
      </c>
      <c r="EC40" s="75">
        <f>VLOOKUP($A40,'336'!$AI$1:$HO$2,117,FALSE)</f>
        <v>0</v>
      </c>
      <c r="ED40" s="337"/>
      <c r="EE40" s="74">
        <f>VLOOKUP($A40,'336'!$AI$1:$HO$2,118,FALSE)</f>
        <v>0</v>
      </c>
      <c r="EF40" s="69">
        <f>VLOOKUP($A40,'336'!$AI$1:$HO$2,119,FALSE)</f>
        <v>0</v>
      </c>
      <c r="EG40" s="69">
        <f>VLOOKUP($A40,'336'!$AI$1:$HO$2,120,FALSE)</f>
        <v>0</v>
      </c>
      <c r="EH40" s="69">
        <f>VLOOKUP($A40,'336'!$AI$1:$HO$2,121,FALSE)</f>
        <v>0</v>
      </c>
      <c r="EI40" s="69">
        <f>VLOOKUP($A40,'336'!$AI$7:$HO$8,EI109,FALSE)</f>
        <v>0</v>
      </c>
      <c r="EJ40" s="69">
        <f>VLOOKUP($A40,'336'!$AI$1:$HO$2,123,FALSE)</f>
        <v>0</v>
      </c>
      <c r="EK40" s="75">
        <f>VLOOKUP($A40,'336'!$AI$1:$HO$2,124,FALSE)</f>
        <v>0</v>
      </c>
      <c r="EL40" s="337"/>
      <c r="EM40" s="74">
        <f>VLOOKUP($A40,'336'!$AI$1:$HO$2,125,FALSE)</f>
        <v>0</v>
      </c>
      <c r="EN40" s="69">
        <f>VLOOKUP($A40,'336'!$AI$1:$HO$2,126,FALSE)</f>
        <v>0</v>
      </c>
      <c r="EO40" s="69">
        <f>VLOOKUP($A40,'336'!$AI$1:$HO$2,127,FALSE)</f>
        <v>0</v>
      </c>
      <c r="EP40" s="69">
        <f>VLOOKUP($A40,'336'!$AI$1:$HO$2,128,FALSE)</f>
        <v>0</v>
      </c>
      <c r="EQ40" s="69">
        <f>VLOOKUP($A40,'336'!$AI$7:$HO$8,EQ109,FALSE)</f>
        <v>0</v>
      </c>
      <c r="ER40" s="69">
        <f>VLOOKUP($A40,'336'!$AI$1:$HO$2,130,FALSE)</f>
        <v>0</v>
      </c>
      <c r="ES40" s="75">
        <f>VLOOKUP($A40,'336'!$AI$1:$HO$2,131,FALSE)</f>
        <v>0</v>
      </c>
      <c r="ET40" s="337"/>
      <c r="EU40" s="74">
        <f>VLOOKUP($A40,'336'!$AI$1:$HO$2,132,FALSE)</f>
        <v>0</v>
      </c>
      <c r="EV40" s="69">
        <f>VLOOKUP($A40,'336'!$AI$1:$HO$2,133,FALSE)</f>
        <v>0</v>
      </c>
      <c r="EW40" s="69">
        <f>VLOOKUP($A40,'336'!$AI$1:$HO$2,134,FALSE)</f>
        <v>0</v>
      </c>
      <c r="EX40" s="69">
        <f>VLOOKUP($A40,'336'!$AI$1:$HO$2,135,FALSE)</f>
        <v>0</v>
      </c>
      <c r="EY40" s="69">
        <f>VLOOKUP($A40,'336'!$AI$7:$HO$8,EY109,FALSE)</f>
        <v>0</v>
      </c>
      <c r="EZ40" s="69">
        <f>VLOOKUP($A40,'336'!$AI$1:$HO$2,137,FALSE)</f>
        <v>0</v>
      </c>
      <c r="FA40" s="75">
        <f>VLOOKUP($A40,'336'!$AI$1:$HO$2,138,FALSE)</f>
        <v>0</v>
      </c>
      <c r="FB40" s="337"/>
      <c r="FC40" s="74">
        <f>VLOOKUP($A40,'336'!$AI$1:$HO$2,139,FALSE)</f>
        <v>0</v>
      </c>
      <c r="FD40" s="69">
        <f>VLOOKUP($A40,'336'!$AI$1:$HO$2,140,FALSE)</f>
        <v>0</v>
      </c>
      <c r="FE40" s="69">
        <f>VLOOKUP($A40,'336'!$AI$1:$HO$2,141,FALSE)</f>
        <v>0</v>
      </c>
      <c r="FF40" s="69">
        <f>VLOOKUP($A40,'336'!$AI$1:$HO$2,142,FALSE)</f>
        <v>0</v>
      </c>
      <c r="FG40" s="69">
        <f>VLOOKUP($A40,'336'!$AI$7:$HO$8,FG109,FALSE)</f>
        <v>0</v>
      </c>
      <c r="FH40" s="69">
        <f>VLOOKUP($A40,'336'!$AI$1:$HO$2,144,FALSE)</f>
        <v>0</v>
      </c>
      <c r="FI40" s="75">
        <f>VLOOKUP($A40,'336'!$AI$1:$HO$2,145,FALSE)</f>
        <v>0</v>
      </c>
      <c r="FJ40" s="337"/>
      <c r="FK40" s="74">
        <f>VLOOKUP($A40,'336'!$AI$1:$HO$2,146,FALSE)</f>
        <v>0</v>
      </c>
      <c r="FL40" s="69">
        <f>VLOOKUP($A40,'336'!$AI$1:$HO$2,147,FALSE)</f>
        <v>0</v>
      </c>
      <c r="FM40" s="69">
        <f>VLOOKUP($A40,'336'!$AI$1:$HO$2,148,FALSE)</f>
        <v>0</v>
      </c>
      <c r="FN40" s="69">
        <f>VLOOKUP($A40,'336'!$AI$1:$HO$2,149,FALSE)</f>
        <v>0</v>
      </c>
      <c r="FO40" s="69">
        <f>VLOOKUP($A40,'336'!$AI$7:$HO$8,FO109,FALSE)</f>
        <v>0</v>
      </c>
      <c r="FP40" s="69">
        <f>VLOOKUP($A40,'336'!$AI$1:$HO$2,151,FALSE)</f>
        <v>0</v>
      </c>
      <c r="FQ40" s="75">
        <f>VLOOKUP($A40,'336'!$AI$1:$HO$2,152,FALSE)</f>
        <v>0</v>
      </c>
      <c r="FR40" s="337"/>
      <c r="FS40" s="74">
        <f>VLOOKUP($A40,'336'!$AI$1:$HO$2,153,FALSE)</f>
        <v>0</v>
      </c>
      <c r="FT40" s="69">
        <f>VLOOKUP($A40,'336'!$AI$1:$HO$2,154,FALSE)</f>
        <v>0</v>
      </c>
      <c r="FU40" s="69">
        <f>VLOOKUP($A40,'336'!$AI$1:$HO$2,155,FALSE)</f>
        <v>0</v>
      </c>
      <c r="FV40" s="69">
        <f>VLOOKUP($A40,'336'!$AI$1:$HO$2,156,FALSE)</f>
        <v>0</v>
      </c>
      <c r="FW40" s="69">
        <f>VLOOKUP($A40,'336'!$AI$7:$HO$8,FW109,FALSE)</f>
        <v>0</v>
      </c>
      <c r="FX40" s="69">
        <f>VLOOKUP($A40,'336'!$AI$1:$HO$2,158,FALSE)</f>
        <v>0</v>
      </c>
      <c r="FY40" s="75">
        <f>VLOOKUP($A40,'336'!$AI$1:$HO$2,159,FALSE)</f>
        <v>0</v>
      </c>
      <c r="FZ40" s="337"/>
      <c r="GA40" s="74">
        <f>VLOOKUP($A40,'336'!$AI$1:$HO$2,160,FALSE)</f>
        <v>0</v>
      </c>
      <c r="GB40" s="69">
        <f>VLOOKUP($A40,'336'!$AI$1:$HO$2,161,FALSE)</f>
        <v>0</v>
      </c>
      <c r="GC40" s="69">
        <f>VLOOKUP($A40,'336'!$AI$1:$HO$2,162,FALSE)</f>
        <v>0</v>
      </c>
      <c r="GD40" s="69">
        <f>VLOOKUP($A40,'336'!$AI$1:$HO$2,163,FALSE)</f>
        <v>0</v>
      </c>
      <c r="GE40" s="69">
        <f>VLOOKUP($A40,'336'!$AI$7:$HO$8,GE109,FALSE)</f>
        <v>0</v>
      </c>
      <c r="GF40" s="69">
        <f>VLOOKUP($A40,'336'!$AI$1:$HO$2,165,FALSE)</f>
        <v>0</v>
      </c>
      <c r="GG40" s="75">
        <f>VLOOKUP($A40,'336'!$AI$1:$HO$2,166,FALSE)</f>
        <v>0</v>
      </c>
      <c r="GH40" s="337"/>
      <c r="GI40" s="74">
        <f>VLOOKUP($A40,'336'!$AI$1:$HO$2,167,FALSE)</f>
        <v>0</v>
      </c>
      <c r="GJ40" s="69">
        <f>VLOOKUP($A40,'336'!$AI$1:$HO$2,168,FALSE)</f>
        <v>0</v>
      </c>
      <c r="GK40" s="69">
        <f>VLOOKUP($A40,'336'!$AI$1:$HO$2,169,FALSE)</f>
        <v>0</v>
      </c>
      <c r="GL40" s="69">
        <f>VLOOKUP($A40,'336'!$AI$1:$HO$2,170,FALSE)</f>
        <v>0</v>
      </c>
      <c r="GM40" s="69">
        <f>VLOOKUP($A40,'336'!$AI$7:$HO$8,GM109,FALSE)</f>
        <v>0</v>
      </c>
      <c r="GN40" s="69">
        <f>VLOOKUP($A40,'336'!$AI$1:$HO$2,172,FALSE)</f>
        <v>0</v>
      </c>
      <c r="GO40" s="75">
        <f>VLOOKUP($A40,'336'!$AI$1:$HO$2,173,FALSE)</f>
        <v>0</v>
      </c>
      <c r="GP40" s="337"/>
      <c r="GQ40" s="74">
        <f>VLOOKUP($A40,'336'!$AI$1:$HO$2,174,FALSE)</f>
        <v>0</v>
      </c>
      <c r="GR40" s="69">
        <f>VLOOKUP($A40,'336'!$AI$1:$HO$2,175,FALSE)</f>
        <v>0</v>
      </c>
      <c r="GS40" s="69">
        <f>VLOOKUP($A40,'336'!$AI$1:$HO$2,176,FALSE)</f>
        <v>0</v>
      </c>
      <c r="GT40" s="69">
        <f>VLOOKUP($A40,'336'!$AI$1:$HO$2,177,FALSE)</f>
        <v>0</v>
      </c>
      <c r="GU40" s="69">
        <f>VLOOKUP($A40,'336'!$AI$7:$HO$8,GU109,FALSE)</f>
        <v>0</v>
      </c>
      <c r="GV40" s="69">
        <f>VLOOKUP($A40,'336'!$AI$1:$HO$2,179,FALSE)</f>
        <v>0</v>
      </c>
      <c r="GW40" s="75">
        <f>VLOOKUP($A40,'336'!$AI$1:$HO$2,180,FALSE)</f>
        <v>0</v>
      </c>
      <c r="GX40" s="337"/>
      <c r="GY40" s="74">
        <f>VLOOKUP($A40,'336'!$AI$1:$HO$2,181,FALSE)</f>
        <v>0</v>
      </c>
      <c r="GZ40" s="69">
        <f>VLOOKUP($A40,'336'!$AI$1:$HO$2,182,FALSE)</f>
        <v>0</v>
      </c>
      <c r="HA40" s="69">
        <f>VLOOKUP($A40,'336'!$AI$1:$HO$2,183,FALSE)</f>
        <v>0</v>
      </c>
      <c r="HB40" s="69">
        <f>VLOOKUP($A40,'336'!$AI$1:$HO$2,184,FALSE)</f>
        <v>0</v>
      </c>
      <c r="HC40" s="69">
        <f>VLOOKUP($A40,'336'!$AI$7:$HO$8,HC109,FALSE)</f>
        <v>0</v>
      </c>
      <c r="HD40" s="69">
        <f>VLOOKUP($A40,'336'!$AI$1:$HO$2,186,FALSE)</f>
        <v>0</v>
      </c>
      <c r="HE40" s="124">
        <f>VLOOKUP($A40,'336'!$AI$1:$HO$2,187,FALSE)</f>
        <v>0</v>
      </c>
      <c r="HF40" s="24"/>
    </row>
    <row r="41" spans="1:215" x14ac:dyDescent="0.25">
      <c r="A41" s="290">
        <f t="shared" si="0"/>
        <v>237</v>
      </c>
      <c r="B41" s="291">
        <f>VLOOKUP($A41,'337'!$AX$1:$ID$2,2,FALSE)</f>
        <v>0</v>
      </c>
      <c r="C41" s="290">
        <f>VLOOKUP($A41,'337'!$AX$1:$ID$2,3,FALSE)</f>
        <v>0</v>
      </c>
      <c r="D41" s="290">
        <f>VLOOKUP($A41,'337'!$AX$1:$ID$2,4,FALSE)</f>
        <v>0</v>
      </c>
      <c r="E41" s="292">
        <f>VLOOKUP($A41,'337'!$AX$1:$ID$2,5,FALSE)</f>
        <v>0</v>
      </c>
      <c r="F41" s="337"/>
      <c r="G41" s="73">
        <f>VLOOKUP($A41,'337'!$AX$1:$ID$2,6,FALSE)</f>
        <v>0</v>
      </c>
      <c r="H41" s="24">
        <f>VLOOKUP($A41,'337'!$AX$1:$ID$2,7,FALSE)</f>
        <v>0</v>
      </c>
      <c r="I41" s="24">
        <f>VLOOKUP($A41,'337'!$AX$1:$ID$2,8,FALSE)</f>
        <v>0</v>
      </c>
      <c r="J41" s="24">
        <f>VLOOKUP($A41,'337'!$AX$1:$ID$2,9,FALSE)</f>
        <v>0</v>
      </c>
      <c r="K41" s="69">
        <f>VLOOKUP($A41,'337'!$AX$7:$ID$8,K109,FALSE)</f>
        <v>0</v>
      </c>
      <c r="L41" s="24">
        <f>VLOOKUP($A41,'337'!$AX$1:$ID$2,11,FALSE)</f>
        <v>0</v>
      </c>
      <c r="M41" s="137">
        <f>VLOOKUP($A41,'337'!$AX$1:$ID$2,12,FALSE)</f>
        <v>0</v>
      </c>
      <c r="N41" s="337"/>
      <c r="O41" s="74">
        <f>VLOOKUP($A41,'337'!$AX$1:$ID$2,13,FALSE)</f>
        <v>0</v>
      </c>
      <c r="P41" s="69">
        <f>VLOOKUP($A41,'337'!$AX$1:$ID$2,14,FALSE)</f>
        <v>0</v>
      </c>
      <c r="Q41" s="69">
        <f>VLOOKUP($A41,'337'!$AX$1:$ID$2,15,FALSE)</f>
        <v>0</v>
      </c>
      <c r="R41" s="69">
        <f>VLOOKUP($A41,'337'!$AX$1:$ID$2,16,FALSE)</f>
        <v>0</v>
      </c>
      <c r="S41" s="69">
        <f>VLOOKUP($A41,'337'!$AX$7:$ID$8,S109,FALSE)</f>
        <v>0</v>
      </c>
      <c r="T41" s="69">
        <f>VLOOKUP($A41,'337'!$AX$1:$ID$2,18,FALSE)</f>
        <v>0</v>
      </c>
      <c r="U41" s="75">
        <f>VLOOKUP($A41,'337'!$AX$1:$ID$2,19,FALSE)</f>
        <v>0</v>
      </c>
      <c r="V41" s="337"/>
      <c r="W41" s="74">
        <f>VLOOKUP($A41,'337'!$AX$1:$ID$2,20,FALSE)</f>
        <v>0</v>
      </c>
      <c r="X41" s="69">
        <f>VLOOKUP($A41,'337'!$AX$1:$ID$2,21,FALSE)</f>
        <v>0</v>
      </c>
      <c r="Y41" s="69">
        <f>VLOOKUP($A41,'337'!$AX$1:$ID$2,22,FALSE)</f>
        <v>0</v>
      </c>
      <c r="Z41" s="69">
        <f>VLOOKUP($A41,'337'!$AX$1:$ID$2,23,FALSE)</f>
        <v>0</v>
      </c>
      <c r="AA41" s="69">
        <f>VLOOKUP($A41,'337'!$AX$7:$ID$8,AA109,FALSE)</f>
        <v>0</v>
      </c>
      <c r="AB41" s="69">
        <f>VLOOKUP($A41,'337'!$AX$1:$ID$2,25,FALSE)</f>
        <v>0</v>
      </c>
      <c r="AC41" s="75">
        <f>VLOOKUP($A41,'337'!$AX$1:$ID$2,26,FALSE)</f>
        <v>0</v>
      </c>
      <c r="AD41" s="337"/>
      <c r="AE41" s="74">
        <f>VLOOKUP($A41,'337'!$AX$1:$ID$2,27,FALSE)</f>
        <v>0</v>
      </c>
      <c r="AF41" s="69">
        <f>VLOOKUP($A41,'337'!$AX$1:$ID$2,28,FALSE)</f>
        <v>0</v>
      </c>
      <c r="AG41" s="69">
        <f>VLOOKUP($A41,'337'!$AX$1:$ID$2,29,FALSE)</f>
        <v>0</v>
      </c>
      <c r="AH41" s="69">
        <f>VLOOKUP($A41,'337'!$AX$1:$ID$2,30,FALSE)</f>
        <v>0</v>
      </c>
      <c r="AI41" s="69">
        <f>VLOOKUP($A41,'337'!$AX$7:$ID$8,AI109,FALSE)</f>
        <v>0</v>
      </c>
      <c r="AJ41" s="69">
        <f>VLOOKUP($A41,'337'!$AX$1:$ID$2,32,FALSE)</f>
        <v>0</v>
      </c>
      <c r="AK41" s="75">
        <f>VLOOKUP($A41,'337'!$AX$1:$ID$2,33,FALSE)</f>
        <v>0</v>
      </c>
      <c r="AL41" s="337"/>
      <c r="AM41" s="74">
        <f>VLOOKUP($A41,'337'!$AX$1:$ID$2,34,FALSE)</f>
        <v>0</v>
      </c>
      <c r="AN41" s="69">
        <f>VLOOKUP($A41,'337'!$AX$1:$ID$2,35,FALSE)</f>
        <v>0</v>
      </c>
      <c r="AO41" s="69">
        <f>VLOOKUP($A41,'337'!$AX$1:$ID$2,36,FALSE)</f>
        <v>0</v>
      </c>
      <c r="AP41" s="69">
        <f>VLOOKUP($A41,'337'!$AX$1:$ID$2,37,FALSE)</f>
        <v>0</v>
      </c>
      <c r="AQ41" s="69">
        <f>VLOOKUP($A41,'337'!$AX$7:$ID$8,AQ109,FALSE)</f>
        <v>0</v>
      </c>
      <c r="AR41" s="69">
        <f>VLOOKUP($A41,'337'!$AX$1:$ID$2,39,FALSE)</f>
        <v>0</v>
      </c>
      <c r="AS41" s="75">
        <f>VLOOKUP($A41,'337'!$AX$1:$ID$2,40,FALSE)</f>
        <v>0</v>
      </c>
      <c r="AT41" s="337"/>
      <c r="AU41" s="74">
        <f>VLOOKUP($A41,'337'!$AX$1:$ID$2,41,FALSE)</f>
        <v>0</v>
      </c>
      <c r="AV41" s="69">
        <f>VLOOKUP($A41,'337'!$AX$1:$ID$2,42,FALSE)</f>
        <v>0</v>
      </c>
      <c r="AW41" s="69">
        <f>VLOOKUP($A41,'337'!$AX$1:$ID$2,43,FALSE)</f>
        <v>0</v>
      </c>
      <c r="AX41" s="69">
        <f>VLOOKUP($A41,'337'!$AX$1:$ID$2,44,FALSE)</f>
        <v>0</v>
      </c>
      <c r="AY41" s="69">
        <f>VLOOKUP($A41,'337'!$AX$7:$ID$8,AY109,FALSE)</f>
        <v>0</v>
      </c>
      <c r="AZ41" s="69">
        <f>VLOOKUP($A41,'337'!$AX$1:$ID$2,46,FALSE)</f>
        <v>0</v>
      </c>
      <c r="BA41" s="75">
        <f>VLOOKUP($A41,'337'!$AX$1:$ID$2,47,FALSE)</f>
        <v>0</v>
      </c>
      <c r="BB41" s="337"/>
      <c r="BC41" s="74">
        <f>VLOOKUP($A41,'337'!$AX$1:$ID$2,48,FALSE)</f>
        <v>0</v>
      </c>
      <c r="BD41" s="69">
        <f>VLOOKUP($A41,'337'!$AX$1:$ID$2,49,FALSE)</f>
        <v>0</v>
      </c>
      <c r="BE41" s="69">
        <f>VLOOKUP($A41,'337'!$AX$1:$ID$2,50,FALSE)</f>
        <v>0</v>
      </c>
      <c r="BF41" s="69">
        <f>VLOOKUP($A41,'337'!$AX$1:$ID$2,51,FALSE)</f>
        <v>0</v>
      </c>
      <c r="BG41" s="69">
        <f>VLOOKUP($A41,'337'!$AX$7:$ID$8,BG109,FALSE)</f>
        <v>0</v>
      </c>
      <c r="BH41" s="69">
        <f>VLOOKUP($A41,'337'!$AX$1:$ID$2,53,FALSE)</f>
        <v>0</v>
      </c>
      <c r="BI41" s="75">
        <f>VLOOKUP($A41,'337'!$AX$1:$ID$2,54,FALSE)</f>
        <v>0</v>
      </c>
      <c r="BJ41" s="337"/>
      <c r="BK41" s="74">
        <f>VLOOKUP($A41,'337'!$AX$1:$ID$2,55,FALSE)</f>
        <v>0</v>
      </c>
      <c r="BL41" s="69">
        <f>VLOOKUP($A41,'337'!$AX$1:$ID$2,56,FALSE)</f>
        <v>0</v>
      </c>
      <c r="BM41" s="69">
        <f>VLOOKUP($A41,'337'!$AX$1:$ID$2,57,FALSE)</f>
        <v>0</v>
      </c>
      <c r="BN41" s="69">
        <f>VLOOKUP($A41,'337'!$AX$1:$ID$2,58,FALSE)</f>
        <v>0</v>
      </c>
      <c r="BO41" s="69">
        <f>VLOOKUP($A41,'337'!$AX$7:$ID$8,BO109,FALSE)</f>
        <v>0</v>
      </c>
      <c r="BP41" s="69">
        <f>VLOOKUP($A41,'337'!$AX$1:$ID$2,60,FALSE)</f>
        <v>0</v>
      </c>
      <c r="BQ41" s="75">
        <f>VLOOKUP($A41,'337'!$AX$1:$ID$2,61,FALSE)</f>
        <v>0</v>
      </c>
      <c r="BR41" s="337"/>
      <c r="BS41" s="74">
        <f>VLOOKUP($A41,'337'!$AX$1:$ID$2,62,FALSE)</f>
        <v>0</v>
      </c>
      <c r="BT41" s="69">
        <f>VLOOKUP($A41,'337'!$AX$1:$ID$2,63,FALSE)</f>
        <v>0</v>
      </c>
      <c r="BU41" s="69">
        <f>VLOOKUP($A41,'337'!$AX$1:$ID$2,64,FALSE)</f>
        <v>0</v>
      </c>
      <c r="BV41" s="69">
        <f>VLOOKUP($A41,'337'!$AX$1:$ID$2,65,FALSE)</f>
        <v>0</v>
      </c>
      <c r="BW41" s="69">
        <f>VLOOKUP($A41,'337'!$AX$7:$ID$8,BW109,FALSE)</f>
        <v>0</v>
      </c>
      <c r="BX41" s="69">
        <f>VLOOKUP($A41,'337'!$AX$1:$ID$2,67,FALSE)</f>
        <v>0</v>
      </c>
      <c r="BY41" s="75">
        <f>VLOOKUP($A41,'337'!$AX$1:$ID$2,68,FALSE)</f>
        <v>0</v>
      </c>
      <c r="BZ41" s="337"/>
      <c r="CA41" s="74">
        <f>VLOOKUP($A41,'337'!$AX$1:$ID$2,69,FALSE)</f>
        <v>0</v>
      </c>
      <c r="CB41" s="69">
        <f>VLOOKUP($A41,'337'!$AX$1:$ID$2,70,FALSE)</f>
        <v>0</v>
      </c>
      <c r="CC41" s="69">
        <f>VLOOKUP($A41,'337'!$AX$1:$ID$2,71,FALSE)</f>
        <v>0</v>
      </c>
      <c r="CD41" s="69">
        <f>VLOOKUP($A41,'337'!$AX$1:$ID$2,72,FALSE)</f>
        <v>0</v>
      </c>
      <c r="CE41" s="69">
        <f>VLOOKUP($A41,'337'!$AX$7:$ID$8,CE109,FALSE)</f>
        <v>0</v>
      </c>
      <c r="CF41" s="69">
        <f>VLOOKUP($A41,'337'!$AX$1:$ID$2,74,FALSE)</f>
        <v>0</v>
      </c>
      <c r="CG41" s="75">
        <f>VLOOKUP($A41,'337'!$AX$1:$ID$2,75,FALSE)</f>
        <v>0</v>
      </c>
      <c r="CH41" s="337"/>
      <c r="CI41" s="74">
        <f>VLOOKUP($A41,'337'!$AX$1:$ID$2,76,FALSE)</f>
        <v>0</v>
      </c>
      <c r="CJ41" s="69">
        <f>VLOOKUP($A41,'337'!$AX$1:$ID$2,77,FALSE)</f>
        <v>0</v>
      </c>
      <c r="CK41" s="69">
        <f>VLOOKUP($A41,'337'!$AX$1:$ID$2,78,FALSE)</f>
        <v>0</v>
      </c>
      <c r="CL41" s="69">
        <f>VLOOKUP($A41,'337'!$AX$1:$ID$2,79,FALSE)</f>
        <v>0</v>
      </c>
      <c r="CM41" s="69">
        <f>VLOOKUP($A41,'337'!$AX$7:$ID$8,CM109,FALSE)</f>
        <v>0</v>
      </c>
      <c r="CN41" s="69">
        <f>VLOOKUP($A41,'337'!$AX$1:$ID$2,81,FALSE)</f>
        <v>0</v>
      </c>
      <c r="CO41" s="75">
        <f>VLOOKUP($A41,'337'!$AX$1:$ID$2,82,FALSE)</f>
        <v>0</v>
      </c>
      <c r="CP41" s="337"/>
      <c r="CQ41" s="74">
        <f>VLOOKUP($A41,'337'!$AX$1:$ID$2,83,FALSE)</f>
        <v>0</v>
      </c>
      <c r="CR41" s="69">
        <f>VLOOKUP($A41,'337'!$AX$1:$ID$2,84,FALSE)</f>
        <v>0</v>
      </c>
      <c r="CS41" s="69">
        <f>VLOOKUP($A41,'337'!$AX$1:$ID$2,85,FALSE)</f>
        <v>0</v>
      </c>
      <c r="CT41" s="69">
        <f>VLOOKUP($A41,'337'!$AX$1:$ID$2,86,FALSE)</f>
        <v>0</v>
      </c>
      <c r="CU41" s="69">
        <f>VLOOKUP($A41,'337'!$AX$7:$ID$8,CU109,FALSE)</f>
        <v>0</v>
      </c>
      <c r="CV41" s="69">
        <f>VLOOKUP($A41,'337'!$AX$1:$ID$2,88,FALSE)</f>
        <v>0</v>
      </c>
      <c r="CW41" s="75">
        <f>VLOOKUP($A41,'337'!$AX$1:$ID$2,89,FALSE)</f>
        <v>0</v>
      </c>
      <c r="CX41" s="337"/>
      <c r="CY41" s="74">
        <f>VLOOKUP($A41,'337'!$AX$1:$ID$2,90,FALSE)</f>
        <v>0</v>
      </c>
      <c r="CZ41" s="69">
        <f>VLOOKUP($A41,'337'!$AX$1:$ID$2,91,FALSE)</f>
        <v>0</v>
      </c>
      <c r="DA41" s="69">
        <f>VLOOKUP($A41,'337'!$AX$1:$ID$2,92,FALSE)</f>
        <v>0</v>
      </c>
      <c r="DB41" s="69">
        <f>VLOOKUP($A41,'337'!$AX$1:$ID$2,93,FALSE)</f>
        <v>0</v>
      </c>
      <c r="DC41" s="69">
        <f>VLOOKUP($A41,'337'!$AX$7:$ID$8,DC109,FALSE)</f>
        <v>0</v>
      </c>
      <c r="DD41" s="69">
        <f>VLOOKUP($A41,'337'!$AX$1:$ID$2,95,FALSE)</f>
        <v>0</v>
      </c>
      <c r="DE41" s="75">
        <f>VLOOKUP($A41,'337'!$AX$1:$ID$2,96,FALSE)</f>
        <v>0</v>
      </c>
      <c r="DF41" s="337"/>
      <c r="DG41" s="74">
        <f>VLOOKUP($A41,'337'!$AX$1:$ID$2,97,FALSE)</f>
        <v>0</v>
      </c>
      <c r="DH41" s="69">
        <f>VLOOKUP($A41,'337'!$AX$1:$ID$2,98,FALSE)</f>
        <v>0</v>
      </c>
      <c r="DI41" s="69">
        <f>VLOOKUP($A41,'337'!$AX$1:$ID$2,99,FALSE)</f>
        <v>0</v>
      </c>
      <c r="DJ41" s="69">
        <f>VLOOKUP($A41,'337'!$AX$1:$ID$2,100,FALSE)</f>
        <v>0</v>
      </c>
      <c r="DK41" s="69">
        <f>VLOOKUP($A41,'337'!$AX$7:$ID$8,DK109,FALSE)</f>
        <v>0</v>
      </c>
      <c r="DL41" s="69">
        <f>VLOOKUP($A41,'337'!$AX$1:$ID$2,102,FALSE)</f>
        <v>0</v>
      </c>
      <c r="DM41" s="75">
        <f>VLOOKUP($A41,'337'!$AX$1:$ID$2,103,FALSE)</f>
        <v>0</v>
      </c>
      <c r="DN41" s="337"/>
      <c r="DO41" s="74">
        <f>VLOOKUP($A41,'337'!$AX$1:$ID$2,104,FALSE)</f>
        <v>0</v>
      </c>
      <c r="DP41" s="69">
        <f>VLOOKUP($A41,'337'!$AX$1:$ID$2,105,FALSE)</f>
        <v>0</v>
      </c>
      <c r="DQ41" s="69">
        <f>VLOOKUP($A41,'337'!$AX$1:$ID$2,106,FALSE)</f>
        <v>0</v>
      </c>
      <c r="DR41" s="69">
        <f>VLOOKUP($A41,'337'!$AX$1:$ID$2,107,FALSE)</f>
        <v>0</v>
      </c>
      <c r="DS41" s="69">
        <f>VLOOKUP($A41,'337'!$AX$7:$ID$8,DS109,FALSE)</f>
        <v>0</v>
      </c>
      <c r="DT41" s="69">
        <f>VLOOKUP($A41,'337'!$AX$1:$ID$2,109,FALSE)</f>
        <v>0</v>
      </c>
      <c r="DU41" s="75">
        <f>VLOOKUP($A41,'337'!$AX$1:$ID$2,110,FALSE)</f>
        <v>0</v>
      </c>
      <c r="DV41" s="337"/>
      <c r="DW41" s="74">
        <f>VLOOKUP($A41,'337'!$AX$1:$ID$2,111,FALSE)</f>
        <v>0</v>
      </c>
      <c r="DX41" s="69">
        <f>VLOOKUP($A41,'337'!$AX$1:$ID$2,112,FALSE)</f>
        <v>0</v>
      </c>
      <c r="DY41" s="69">
        <f>VLOOKUP($A41,'337'!$AX$1:$ID$2,113,FALSE)</f>
        <v>0</v>
      </c>
      <c r="DZ41" s="69">
        <f>VLOOKUP($A41,'337'!$AX$1:$ID$2,114,FALSE)</f>
        <v>0</v>
      </c>
      <c r="EA41" s="69">
        <f>VLOOKUP($A41,'337'!$AX$7:$ID$8,EA109,FALSE)</f>
        <v>0</v>
      </c>
      <c r="EB41" s="69">
        <f>VLOOKUP($A41,'337'!$AX$1:$ID$2,116,FALSE)</f>
        <v>0</v>
      </c>
      <c r="EC41" s="75">
        <f>VLOOKUP($A41,'337'!$AX$1:$ID$2,117,FALSE)</f>
        <v>0</v>
      </c>
      <c r="ED41" s="337"/>
      <c r="EE41" s="74">
        <f>VLOOKUP($A41,'337'!$AX$1:$ID$2,118,FALSE)</f>
        <v>0</v>
      </c>
      <c r="EF41" s="69">
        <f>VLOOKUP($A41,'337'!$AX$1:$ID$2,119,FALSE)</f>
        <v>0</v>
      </c>
      <c r="EG41" s="69">
        <f>VLOOKUP($A41,'337'!$AX$1:$ID$2,120,FALSE)</f>
        <v>0</v>
      </c>
      <c r="EH41" s="69">
        <f>VLOOKUP($A41,'337'!$AX$1:$ID$2,121,FALSE)</f>
        <v>0</v>
      </c>
      <c r="EI41" s="69">
        <f>VLOOKUP($A41,'337'!$AX$7:$ID$8,EI109,FALSE)</f>
        <v>0</v>
      </c>
      <c r="EJ41" s="69">
        <f>VLOOKUP($A41,'337'!$AX$1:$ID$2,123,FALSE)</f>
        <v>0</v>
      </c>
      <c r="EK41" s="75">
        <f>VLOOKUP($A41,'337'!$AX$1:$ID$2,124,FALSE)</f>
        <v>0</v>
      </c>
      <c r="EL41" s="337"/>
      <c r="EM41" s="74">
        <f>VLOOKUP($A41,'337'!$AX$1:$ID$2,125,FALSE)</f>
        <v>0</v>
      </c>
      <c r="EN41" s="69">
        <f>VLOOKUP($A41,'337'!$AX$1:$ID$2,126,FALSE)</f>
        <v>0</v>
      </c>
      <c r="EO41" s="69">
        <f>VLOOKUP($A41,'337'!$AX$1:$ID$2,127,FALSE)</f>
        <v>0</v>
      </c>
      <c r="EP41" s="69">
        <f>VLOOKUP($A41,'337'!$AX$1:$ID$2,128,FALSE)</f>
        <v>0</v>
      </c>
      <c r="EQ41" s="69">
        <f>VLOOKUP($A41,'337'!$AX$7:$ID$8,EQ109,FALSE)</f>
        <v>0</v>
      </c>
      <c r="ER41" s="69">
        <f>VLOOKUP($A41,'337'!$AX$1:$ID$2,130,FALSE)</f>
        <v>0</v>
      </c>
      <c r="ES41" s="75">
        <f>VLOOKUP($A41,'337'!$AX$1:$ID$2,131,FALSE)</f>
        <v>0</v>
      </c>
      <c r="ET41" s="337"/>
      <c r="EU41" s="74">
        <f>VLOOKUP($A41,'337'!$AX$1:$ID$2,132,FALSE)</f>
        <v>0</v>
      </c>
      <c r="EV41" s="69">
        <f>VLOOKUP($A41,'337'!$AX$1:$ID$2,133,FALSE)</f>
        <v>0</v>
      </c>
      <c r="EW41" s="69">
        <f>VLOOKUP($A41,'337'!$AX$1:$ID$2,134,FALSE)</f>
        <v>0</v>
      </c>
      <c r="EX41" s="69">
        <f>VLOOKUP($A41,'337'!$AX$1:$ID$2,135,FALSE)</f>
        <v>0</v>
      </c>
      <c r="EY41" s="69">
        <f>VLOOKUP($A41,'337'!$AX$7:$ID$8,EY109,FALSE)</f>
        <v>0</v>
      </c>
      <c r="EZ41" s="69">
        <f>VLOOKUP($A41,'337'!$AX$1:$ID$2,137,FALSE)</f>
        <v>0</v>
      </c>
      <c r="FA41" s="75">
        <f>VLOOKUP($A41,'337'!$AX$1:$ID$2,138,FALSE)</f>
        <v>0</v>
      </c>
      <c r="FB41" s="337"/>
      <c r="FC41" s="74">
        <f>VLOOKUP($A41,'337'!$AX$1:$ID$2,139,FALSE)</f>
        <v>0</v>
      </c>
      <c r="FD41" s="69">
        <f>VLOOKUP($A41,'337'!$AX$1:$ID$2,140,FALSE)</f>
        <v>0</v>
      </c>
      <c r="FE41" s="69">
        <f>VLOOKUP($A41,'337'!$AX$1:$ID$2,141,FALSE)</f>
        <v>0</v>
      </c>
      <c r="FF41" s="69">
        <f>VLOOKUP($A41,'337'!$AX$1:$ID$2,142,FALSE)</f>
        <v>0</v>
      </c>
      <c r="FG41" s="69">
        <f>VLOOKUP($A41,'337'!$AX$7:$ID$8,FG109,FALSE)</f>
        <v>0</v>
      </c>
      <c r="FH41" s="69">
        <f>VLOOKUP($A41,'337'!$AX$1:$ID$2,144,FALSE)</f>
        <v>0</v>
      </c>
      <c r="FI41" s="75">
        <f>VLOOKUP($A41,'337'!$AX$1:$ID$2,145,FALSE)</f>
        <v>0</v>
      </c>
      <c r="FJ41" s="337"/>
      <c r="FK41" s="74">
        <f>VLOOKUP($A41,'337'!$AX$1:$ID$2,146,FALSE)</f>
        <v>0</v>
      </c>
      <c r="FL41" s="69">
        <f>VLOOKUP($A41,'337'!$AX$1:$ID$2,147,FALSE)</f>
        <v>0</v>
      </c>
      <c r="FM41" s="69">
        <f>VLOOKUP($A41,'337'!$AX$1:$ID$2,148,FALSE)</f>
        <v>0</v>
      </c>
      <c r="FN41" s="69">
        <f>VLOOKUP($A41,'337'!$AX$1:$ID$2,149,FALSE)</f>
        <v>0</v>
      </c>
      <c r="FO41" s="69">
        <f>VLOOKUP($A41,'337'!$AX$7:$ID$8,FO109,FALSE)</f>
        <v>0</v>
      </c>
      <c r="FP41" s="69">
        <f>VLOOKUP($A41,'337'!$AX$1:$ID$2,151,FALSE)</f>
        <v>0</v>
      </c>
      <c r="FQ41" s="75">
        <f>VLOOKUP($A41,'337'!$AX$1:$ID$2,152,FALSE)</f>
        <v>0</v>
      </c>
      <c r="FR41" s="337"/>
      <c r="FS41" s="74">
        <f>VLOOKUP($A41,'337'!$AX$1:$ID$2,153,FALSE)</f>
        <v>0</v>
      </c>
      <c r="FT41" s="69">
        <f>VLOOKUP($A41,'337'!$AX$1:$ID$2,154,FALSE)</f>
        <v>0</v>
      </c>
      <c r="FU41" s="69">
        <f>VLOOKUP($A41,'337'!$AX$1:$ID$2,155,FALSE)</f>
        <v>0</v>
      </c>
      <c r="FV41" s="69">
        <f>VLOOKUP($A41,'337'!$AX$1:$ID$2,156,FALSE)</f>
        <v>0</v>
      </c>
      <c r="FW41" s="69">
        <f>VLOOKUP($A41,'337'!$AX$7:$ID$8,FW109,FALSE)</f>
        <v>0</v>
      </c>
      <c r="FX41" s="69">
        <f>VLOOKUP($A41,'337'!$AX$1:$ID$2,158,FALSE)</f>
        <v>0</v>
      </c>
      <c r="FY41" s="75">
        <f>VLOOKUP($A41,'337'!$AX$1:$ID$2,159,FALSE)</f>
        <v>0</v>
      </c>
      <c r="FZ41" s="337"/>
      <c r="GA41" s="74">
        <f>VLOOKUP($A41,'337'!$AX$1:$ID$2,160,FALSE)</f>
        <v>0</v>
      </c>
      <c r="GB41" s="69">
        <f>VLOOKUP($A41,'337'!$AX$1:$ID$2,161,FALSE)</f>
        <v>0</v>
      </c>
      <c r="GC41" s="69">
        <f>VLOOKUP($A41,'337'!$AX$1:$ID$2,162,FALSE)</f>
        <v>0</v>
      </c>
      <c r="GD41" s="69">
        <f>VLOOKUP($A41,'337'!$AX$1:$ID$2,163,FALSE)</f>
        <v>0</v>
      </c>
      <c r="GE41" s="69">
        <f>VLOOKUP($A41,'337'!$AX$7:$ID$8,GE109,FALSE)</f>
        <v>0</v>
      </c>
      <c r="GF41" s="69">
        <f>VLOOKUP($A41,'337'!$AX$1:$ID$2,165,FALSE)</f>
        <v>0</v>
      </c>
      <c r="GG41" s="75">
        <f>VLOOKUP($A41,'337'!$AX$1:$ID$2,166,FALSE)</f>
        <v>0</v>
      </c>
      <c r="GH41" s="337"/>
      <c r="GI41" s="74">
        <f>VLOOKUP($A41,'337'!$AX$1:$ID$2,167,FALSE)</f>
        <v>0</v>
      </c>
      <c r="GJ41" s="69">
        <f>VLOOKUP($A41,'337'!$AX$1:$ID$2,168,FALSE)</f>
        <v>0</v>
      </c>
      <c r="GK41" s="69">
        <f>VLOOKUP($A41,'337'!$AX$1:$ID$2,169,FALSE)</f>
        <v>0</v>
      </c>
      <c r="GL41" s="69">
        <f>VLOOKUP($A41,'337'!$AX$1:$ID$2,170,FALSE)</f>
        <v>0</v>
      </c>
      <c r="GM41" s="69">
        <f>VLOOKUP($A41,'337'!$AX$7:$ID$8,GM109,FALSE)</f>
        <v>0</v>
      </c>
      <c r="GN41" s="69">
        <f>VLOOKUP($A41,'337'!$AX$1:$ID$2,172,FALSE)</f>
        <v>0</v>
      </c>
      <c r="GO41" s="75">
        <f>VLOOKUP($A41,'337'!$AX$1:$ID$2,173,FALSE)</f>
        <v>0</v>
      </c>
      <c r="GP41" s="337"/>
      <c r="GQ41" s="74">
        <f>VLOOKUP($A41,'337'!$AX$1:$ID$2,174,FALSE)</f>
        <v>0</v>
      </c>
      <c r="GR41" s="69">
        <f>VLOOKUP($A41,'337'!$AX$1:$ID$2,175,FALSE)</f>
        <v>0</v>
      </c>
      <c r="GS41" s="69">
        <f>VLOOKUP($A41,'337'!$AX$1:$ID$2,176,FALSE)</f>
        <v>0</v>
      </c>
      <c r="GT41" s="69">
        <f>VLOOKUP($A41,'337'!$AX$1:$ID$2,177,FALSE)</f>
        <v>0</v>
      </c>
      <c r="GU41" s="69">
        <f>VLOOKUP($A41,'337'!$AX$7:$ID$8,GU109,FALSE)</f>
        <v>0</v>
      </c>
      <c r="GV41" s="69">
        <f>VLOOKUP($A41,'337'!$AX$1:$ID$2,179,FALSE)</f>
        <v>0</v>
      </c>
      <c r="GW41" s="75">
        <f>VLOOKUP($A41,'337'!$AX$1:$ID$2,180,FALSE)</f>
        <v>0</v>
      </c>
      <c r="GX41" s="337"/>
      <c r="GY41" s="74">
        <f>VLOOKUP($A41,'337'!$AX$1:$ID$2,181,FALSE)</f>
        <v>0</v>
      </c>
      <c r="GZ41" s="69">
        <f>VLOOKUP($A41,'337'!$AX$1:$ID$2,182,FALSE)</f>
        <v>0</v>
      </c>
      <c r="HA41" s="69">
        <f>VLOOKUP($A41,'337'!$AX$1:$ID$2,183,FALSE)</f>
        <v>0</v>
      </c>
      <c r="HB41" s="69">
        <f>VLOOKUP($A41,'337'!$AX$1:$ID$2,184,FALSE)</f>
        <v>0</v>
      </c>
      <c r="HC41" s="69">
        <f>VLOOKUP($A41,'337'!$AX$7:$ID$8,HC109,FALSE)</f>
        <v>0</v>
      </c>
      <c r="HD41" s="69">
        <f>VLOOKUP($A41,'337'!$AX$1:$ID$2,186,FALSE)</f>
        <v>0</v>
      </c>
      <c r="HE41" s="124">
        <f>VLOOKUP($A41,'337'!$AX$1:$ID$2,187,FALSE)</f>
        <v>0</v>
      </c>
      <c r="HF41" s="174"/>
      <c r="HG41" s="24"/>
    </row>
    <row r="42" spans="1:215" x14ac:dyDescent="0.25">
      <c r="A42" s="290">
        <f t="shared" si="0"/>
        <v>238</v>
      </c>
      <c r="B42" s="291">
        <f>VLOOKUP($A42,'338'!$AG$1:$HM$2,2,FALSE)</f>
        <v>0</v>
      </c>
      <c r="C42" s="290">
        <f>VLOOKUP($A42,'338'!$AG$1:$HM$2,3,FALSE)</f>
        <v>0</v>
      </c>
      <c r="D42" s="290">
        <f>VLOOKUP($A42,'338'!$AG$1:$HM$2,4,FALSE)</f>
        <v>0</v>
      </c>
      <c r="E42" s="292">
        <f>VLOOKUP($A42,'338'!$AG$1:$HM$2,5,FALSE)</f>
        <v>0</v>
      </c>
      <c r="F42" s="337"/>
      <c r="G42" s="73">
        <f>VLOOKUP($A42,'338'!$AG$1:$HM$2,6,FALSE)</f>
        <v>0</v>
      </c>
      <c r="H42" s="24">
        <f>VLOOKUP($A42,'338'!$AG$1:$HM$2,7,FALSE)</f>
        <v>0</v>
      </c>
      <c r="I42" s="24">
        <f>VLOOKUP($A42,'338'!$AG$1:$HM$2,8,FALSE)</f>
        <v>0</v>
      </c>
      <c r="J42" s="24">
        <f>VLOOKUP($A42,'338'!$AG$1:$HM$2,9,FALSE)</f>
        <v>0</v>
      </c>
      <c r="K42" s="69">
        <f>VLOOKUP($A42,'338'!$AG$7:$HM$8,K109,FALSE)</f>
        <v>0</v>
      </c>
      <c r="L42" s="24">
        <f>VLOOKUP($A42,'338'!$AG$1:$HM$2,11,FALSE)</f>
        <v>0</v>
      </c>
      <c r="M42" s="137">
        <f>VLOOKUP($A42,'338'!$AG$1:$HM$2,12,FALSE)</f>
        <v>0</v>
      </c>
      <c r="N42" s="337"/>
      <c r="O42" s="74">
        <f>VLOOKUP($A42,'338'!$AG$1:$HM$2,13,FALSE)</f>
        <v>0</v>
      </c>
      <c r="P42" s="69">
        <f>VLOOKUP($A42,'338'!$AG$1:$HM$2,14,FALSE)</f>
        <v>0</v>
      </c>
      <c r="Q42" s="69">
        <f>VLOOKUP($A42,'338'!$AG$1:$HM$2,15,FALSE)</f>
        <v>0</v>
      </c>
      <c r="R42" s="69">
        <f>VLOOKUP($A42,'338'!$AG$1:$HM$2,16,FALSE)</f>
        <v>0</v>
      </c>
      <c r="S42" s="69">
        <f>VLOOKUP($A42,'338'!$AG$7:$HM$8,S109,FALSE)</f>
        <v>0</v>
      </c>
      <c r="T42" s="69">
        <f>VLOOKUP($A42,'338'!$AG$1:$HM$2,18,FALSE)</f>
        <v>0</v>
      </c>
      <c r="U42" s="75">
        <f>VLOOKUP($A42,'338'!$AG$1:$HM$2,19,FALSE)</f>
        <v>0</v>
      </c>
      <c r="V42" s="337"/>
      <c r="W42" s="74">
        <f>VLOOKUP($A42,'338'!$AG$1:$HM$2,20,FALSE)</f>
        <v>0</v>
      </c>
      <c r="X42" s="69">
        <f>VLOOKUP($A42,'338'!$AG$1:$HM$2,21,FALSE)</f>
        <v>0</v>
      </c>
      <c r="Y42" s="69">
        <f>VLOOKUP($A42,'338'!$AG$1:$HM$2,22,FALSE)</f>
        <v>0</v>
      </c>
      <c r="Z42" s="69">
        <f>VLOOKUP($A42,'338'!$AG$1:$HM$2,23,FALSE)</f>
        <v>0</v>
      </c>
      <c r="AA42" s="69">
        <f>VLOOKUP($A42,'338'!$AG$7:$HM$8,AA109,FALSE)</f>
        <v>0</v>
      </c>
      <c r="AB42" s="69">
        <f>VLOOKUP($A42,'338'!$AG$1:$HM$2,25,FALSE)</f>
        <v>0</v>
      </c>
      <c r="AC42" s="75">
        <f>VLOOKUP($A42,'338'!$AG$1:$HM$2,26,FALSE)</f>
        <v>0</v>
      </c>
      <c r="AD42" s="337"/>
      <c r="AE42" s="74">
        <f>VLOOKUP($A42,'338'!$AG$1:$HM$2,27,FALSE)</f>
        <v>0</v>
      </c>
      <c r="AF42" s="69">
        <f>VLOOKUP($A42,'338'!$AG$1:$HM$2,28,FALSE)</f>
        <v>0</v>
      </c>
      <c r="AG42" s="69">
        <f>VLOOKUP($A42,'338'!$AG$1:$HM$2,29,FALSE)</f>
        <v>0</v>
      </c>
      <c r="AH42" s="69">
        <f>VLOOKUP($A42,'338'!$AG$1:$HM$2,30,FALSE)</f>
        <v>0</v>
      </c>
      <c r="AI42" s="69">
        <f>VLOOKUP($A42,'338'!$AG$7:$HM$8,AI109,FALSE)</f>
        <v>0</v>
      </c>
      <c r="AJ42" s="69">
        <f>VLOOKUP($A42,'338'!$AG$1:$HM$2,32,FALSE)</f>
        <v>0</v>
      </c>
      <c r="AK42" s="75">
        <f>VLOOKUP($A42,'338'!$AG$1:$HM$2,33,FALSE)</f>
        <v>0</v>
      </c>
      <c r="AL42" s="337"/>
      <c r="AM42" s="74">
        <f>VLOOKUP($A42,'338'!$AG$1:$HM$2,34,FALSE)</f>
        <v>0</v>
      </c>
      <c r="AN42" s="69">
        <f>VLOOKUP($A42,'338'!$AG$1:$HM$2,35,FALSE)</f>
        <v>0</v>
      </c>
      <c r="AO42" s="69">
        <f>VLOOKUP($A42,'338'!$AG$1:$HM$2,36,FALSE)</f>
        <v>0</v>
      </c>
      <c r="AP42" s="69">
        <f>VLOOKUP($A42,'338'!$AG$1:$HM$2,37,FALSE)</f>
        <v>0</v>
      </c>
      <c r="AQ42" s="69">
        <f>VLOOKUP($A42,'338'!$AG$7:$HM$8,AQ109,FALSE)</f>
        <v>0</v>
      </c>
      <c r="AR42" s="69">
        <f>VLOOKUP($A42,'338'!$AG$1:$HM$2,39,FALSE)</f>
        <v>0</v>
      </c>
      <c r="AS42" s="75">
        <f>VLOOKUP($A42,'338'!$AG$1:$HM$2,40,FALSE)</f>
        <v>0</v>
      </c>
      <c r="AT42" s="337"/>
      <c r="AU42" s="74">
        <f>VLOOKUP($A42,'338'!$AG$1:$HM$2,41,FALSE)</f>
        <v>0</v>
      </c>
      <c r="AV42" s="69">
        <f>VLOOKUP($A42,'338'!$AG$1:$HM$2,42,FALSE)</f>
        <v>0</v>
      </c>
      <c r="AW42" s="69">
        <f>VLOOKUP($A42,'338'!$AG$1:$HM$2,43,FALSE)</f>
        <v>0</v>
      </c>
      <c r="AX42" s="69">
        <f>VLOOKUP($A42,'338'!$AG$1:$HM$2,44,FALSE)</f>
        <v>0</v>
      </c>
      <c r="AY42" s="69">
        <f>VLOOKUP($A42,'338'!$AG$7:$HM$8,AY109,FALSE)</f>
        <v>0</v>
      </c>
      <c r="AZ42" s="69">
        <f>VLOOKUP($A42,'338'!$AG$1:$HM$2,46,FALSE)</f>
        <v>0</v>
      </c>
      <c r="BA42" s="75">
        <f>VLOOKUP($A42,'338'!$AG$1:$HM$2,47,FALSE)</f>
        <v>0</v>
      </c>
      <c r="BB42" s="337"/>
      <c r="BC42" s="74">
        <f>VLOOKUP($A42,'338'!$AG$1:$HM$2,48,FALSE)</f>
        <v>0</v>
      </c>
      <c r="BD42" s="69">
        <f>VLOOKUP($A42,'338'!$AG$1:$HM$2,49,FALSE)</f>
        <v>0</v>
      </c>
      <c r="BE42" s="69">
        <f>VLOOKUP($A42,'338'!$AG$1:$HM$2,50,FALSE)</f>
        <v>0</v>
      </c>
      <c r="BF42" s="69">
        <f>VLOOKUP($A42,'338'!$AG$1:$HM$2,51,FALSE)</f>
        <v>0</v>
      </c>
      <c r="BG42" s="69">
        <f>VLOOKUP($A42,'338'!$AG$7:$HM$8,BG109,FALSE)</f>
        <v>0</v>
      </c>
      <c r="BH42" s="69">
        <f>VLOOKUP($A42,'338'!$AG$1:$HM$2,53,FALSE)</f>
        <v>0</v>
      </c>
      <c r="BI42" s="75">
        <f>VLOOKUP($A42,'338'!$AG$1:$HM$2,54,FALSE)</f>
        <v>0</v>
      </c>
      <c r="BJ42" s="337"/>
      <c r="BK42" s="74">
        <f>VLOOKUP($A42,'338'!$AG$1:$HM$2,55,FALSE)</f>
        <v>0</v>
      </c>
      <c r="BL42" s="69">
        <f>VLOOKUP($A42,'338'!$AG$1:$HM$2,56,FALSE)</f>
        <v>0</v>
      </c>
      <c r="BM42" s="69">
        <f>VLOOKUP($A42,'338'!$AG$1:$HM$2,57,FALSE)</f>
        <v>0</v>
      </c>
      <c r="BN42" s="69">
        <f>VLOOKUP($A42,'338'!$AG$1:$HM$2,58,FALSE)</f>
        <v>0</v>
      </c>
      <c r="BO42" s="69">
        <f>VLOOKUP($A42,'338'!$AG$7:$HM$8,BO109,FALSE)</f>
        <v>0</v>
      </c>
      <c r="BP42" s="69">
        <f>VLOOKUP($A42,'338'!$AG$1:$HM$2,60,FALSE)</f>
        <v>0</v>
      </c>
      <c r="BQ42" s="75">
        <f>VLOOKUP($A42,'338'!$AG$1:$HM$2,61,FALSE)</f>
        <v>0</v>
      </c>
      <c r="BR42" s="337"/>
      <c r="BS42" s="74">
        <f>VLOOKUP($A42,'338'!$AG$1:$HM$2,62,FALSE)</f>
        <v>0</v>
      </c>
      <c r="BT42" s="69">
        <f>VLOOKUP($A42,'338'!$AG$1:$HM$2,63,FALSE)</f>
        <v>0</v>
      </c>
      <c r="BU42" s="69">
        <f>VLOOKUP($A42,'338'!$AG$1:$HM$2,64,FALSE)</f>
        <v>0</v>
      </c>
      <c r="BV42" s="69">
        <f>VLOOKUP($A42,'338'!$AG$1:$HM$2,65,FALSE)</f>
        <v>0</v>
      </c>
      <c r="BW42" s="69">
        <f>VLOOKUP($A42,'338'!$AG$7:$HM$8,BW109,FALSE)</f>
        <v>0</v>
      </c>
      <c r="BX42" s="69">
        <f>VLOOKUP($A42,'338'!$AG$1:$HM$2,67,FALSE)</f>
        <v>0</v>
      </c>
      <c r="BY42" s="75">
        <f>VLOOKUP($A42,'338'!$AG$1:$HM$2,68,FALSE)</f>
        <v>0</v>
      </c>
      <c r="BZ42" s="337"/>
      <c r="CA42" s="74">
        <f>VLOOKUP($A42,'338'!$AG$1:$HM$2,69,FALSE)</f>
        <v>0</v>
      </c>
      <c r="CB42" s="69">
        <f>VLOOKUP($A42,'338'!$AG$1:$HM$2,70,FALSE)</f>
        <v>0</v>
      </c>
      <c r="CC42" s="69">
        <f>VLOOKUP($A42,'338'!$AG$1:$HM$2,71,FALSE)</f>
        <v>0</v>
      </c>
      <c r="CD42" s="69">
        <f>VLOOKUP($A42,'338'!$AG$1:$HM$2,72,FALSE)</f>
        <v>0</v>
      </c>
      <c r="CE42" s="69">
        <f>VLOOKUP($A42,'338'!$AG$7:$HM$8,CE109,FALSE)</f>
        <v>0</v>
      </c>
      <c r="CF42" s="69">
        <f>VLOOKUP($A42,'338'!$AG$1:$HM$2,74,FALSE)</f>
        <v>0</v>
      </c>
      <c r="CG42" s="75">
        <f>VLOOKUP($A42,'338'!$AG$1:$HM$2,75,FALSE)</f>
        <v>0</v>
      </c>
      <c r="CH42" s="337"/>
      <c r="CI42" s="74">
        <f>VLOOKUP($A42,'338'!$AG$1:$HM$2,76,FALSE)</f>
        <v>0</v>
      </c>
      <c r="CJ42" s="69">
        <f>VLOOKUP($A42,'338'!$AG$1:$HM$2,77,FALSE)</f>
        <v>0</v>
      </c>
      <c r="CK42" s="69">
        <f>VLOOKUP($A42,'338'!$AG$1:$HM$2,78,FALSE)</f>
        <v>0</v>
      </c>
      <c r="CL42" s="69">
        <f>VLOOKUP($A42,'338'!$AG$1:$HM$2,79,FALSE)</f>
        <v>0</v>
      </c>
      <c r="CM42" s="69">
        <f>VLOOKUP($A42,'338'!$AG$7:$HM$8,CM109,FALSE)</f>
        <v>0</v>
      </c>
      <c r="CN42" s="69">
        <f>VLOOKUP($A42,'338'!$AG$1:$HM$2,81,FALSE)</f>
        <v>0</v>
      </c>
      <c r="CO42" s="75">
        <f>VLOOKUP($A42,'338'!$AG$1:$HM$2,82,FALSE)</f>
        <v>0</v>
      </c>
      <c r="CP42" s="337"/>
      <c r="CQ42" s="74">
        <f>VLOOKUP($A42,'338'!$AG$1:$HM$2,83,FALSE)</f>
        <v>0</v>
      </c>
      <c r="CR42" s="69">
        <f>VLOOKUP($A42,'338'!$AG$1:$HM$2,84,FALSE)</f>
        <v>0</v>
      </c>
      <c r="CS42" s="69">
        <f>VLOOKUP($A42,'338'!$AG$1:$HM$2,85,FALSE)</f>
        <v>0</v>
      </c>
      <c r="CT42" s="69">
        <f>VLOOKUP($A42,'338'!$AG$1:$HM$2,86,FALSE)</f>
        <v>0</v>
      </c>
      <c r="CU42" s="69">
        <f>VLOOKUP($A42,'338'!$AG$7:$HM$8,CU109,FALSE)</f>
        <v>0</v>
      </c>
      <c r="CV42" s="69">
        <f>VLOOKUP($A42,'338'!$AG$1:$HM$2,88,FALSE)</f>
        <v>0</v>
      </c>
      <c r="CW42" s="75">
        <f>VLOOKUP($A42,'338'!$AG$1:$HM$2,89,FALSE)</f>
        <v>0</v>
      </c>
      <c r="CX42" s="337"/>
      <c r="CY42" s="74">
        <f>VLOOKUP($A42,'338'!$AG$1:$HM$2,90,FALSE)</f>
        <v>0</v>
      </c>
      <c r="CZ42" s="69">
        <f>VLOOKUP($A42,'338'!$AG$1:$HM$2,91,FALSE)</f>
        <v>0</v>
      </c>
      <c r="DA42" s="69">
        <f>VLOOKUP($A42,'338'!$AG$1:$HM$2,92,FALSE)</f>
        <v>0</v>
      </c>
      <c r="DB42" s="69">
        <f>VLOOKUP($A42,'338'!$AG$1:$HM$2,93,FALSE)</f>
        <v>0</v>
      </c>
      <c r="DC42" s="69">
        <f>VLOOKUP($A42,'338'!$AG$7:$HM$8,DC109,FALSE)</f>
        <v>0</v>
      </c>
      <c r="DD42" s="69">
        <f>VLOOKUP($A42,'338'!$AG$1:$HM$2,95,FALSE)</f>
        <v>0</v>
      </c>
      <c r="DE42" s="75">
        <f>VLOOKUP($A42,'338'!$AG$1:$HM$2,96,FALSE)</f>
        <v>0</v>
      </c>
      <c r="DF42" s="337"/>
      <c r="DG42" s="74">
        <f>VLOOKUP($A42,'338'!$AG$1:$HM$2,97,FALSE)</f>
        <v>0</v>
      </c>
      <c r="DH42" s="69">
        <f>VLOOKUP($A42,'338'!$AG$1:$HM$2,98,FALSE)</f>
        <v>0</v>
      </c>
      <c r="DI42" s="69">
        <f>VLOOKUP($A42,'338'!$AG$1:$HM$2,99,FALSE)</f>
        <v>0</v>
      </c>
      <c r="DJ42" s="69">
        <f>VLOOKUP($A42,'338'!$AG$1:$HM$2,100,FALSE)</f>
        <v>0</v>
      </c>
      <c r="DK42" s="69">
        <f>VLOOKUP($A42,'338'!$AG$7:$HM$8,DK109,FALSE)</f>
        <v>0</v>
      </c>
      <c r="DL42" s="69">
        <f>VLOOKUP($A42,'338'!$AG$1:$HM$2,102,FALSE)</f>
        <v>0</v>
      </c>
      <c r="DM42" s="75">
        <f>VLOOKUP($A42,'338'!$AG$1:$HM$2,103,FALSE)</f>
        <v>0</v>
      </c>
      <c r="DN42" s="337"/>
      <c r="DO42" s="74">
        <f>VLOOKUP($A42,'338'!$AG$1:$HM$2,104,FALSE)</f>
        <v>0</v>
      </c>
      <c r="DP42" s="69">
        <f>VLOOKUP($A42,'338'!$AG$1:$HM$2,105,FALSE)</f>
        <v>0</v>
      </c>
      <c r="DQ42" s="69">
        <f>VLOOKUP($A42,'338'!$AG$1:$HM$2,106,FALSE)</f>
        <v>0</v>
      </c>
      <c r="DR42" s="69">
        <f>VLOOKUP($A42,'338'!$AG$1:$HM$2,107,FALSE)</f>
        <v>0</v>
      </c>
      <c r="DS42" s="69">
        <f>VLOOKUP($A42,'338'!$AG$7:$HM$8,DS109,FALSE)</f>
        <v>0</v>
      </c>
      <c r="DT42" s="69">
        <f>VLOOKUP($A42,'338'!$AG$1:$HM$2,109,FALSE)</f>
        <v>0</v>
      </c>
      <c r="DU42" s="75">
        <f>VLOOKUP($A42,'338'!$AG$1:$HM$2,110,FALSE)</f>
        <v>0</v>
      </c>
      <c r="DV42" s="337"/>
      <c r="DW42" s="74">
        <f>VLOOKUP($A42,'338'!$AG$1:$HM$2,111,FALSE)</f>
        <v>0</v>
      </c>
      <c r="DX42" s="69">
        <f>VLOOKUP($A42,'338'!$AG$1:$HM$2,112,FALSE)</f>
        <v>0</v>
      </c>
      <c r="DY42" s="69">
        <f>VLOOKUP($A42,'338'!$AG$1:$HM$2,113,FALSE)</f>
        <v>0</v>
      </c>
      <c r="DZ42" s="69">
        <f>VLOOKUP($A42,'338'!$AG$1:$HM$2,114,FALSE)</f>
        <v>0</v>
      </c>
      <c r="EA42" s="69">
        <f>VLOOKUP($A42,'338'!$AG$7:$HM$8,EA109,FALSE)</f>
        <v>0</v>
      </c>
      <c r="EB42" s="69">
        <f>VLOOKUP($A42,'338'!$AG$1:$HM$2,116,FALSE)</f>
        <v>0</v>
      </c>
      <c r="EC42" s="75">
        <f>VLOOKUP($A42,'338'!$AG$1:$HM$2,117,FALSE)</f>
        <v>0</v>
      </c>
      <c r="ED42" s="337"/>
      <c r="EE42" s="74">
        <f>VLOOKUP($A42,'338'!$AG$1:$HM$2,118,FALSE)</f>
        <v>0</v>
      </c>
      <c r="EF42" s="69">
        <f>VLOOKUP($A42,'338'!$AG$1:$HM$2,119,FALSE)</f>
        <v>0</v>
      </c>
      <c r="EG42" s="69">
        <f>VLOOKUP($A42,'338'!$AG$1:$HM$2,120,FALSE)</f>
        <v>0</v>
      </c>
      <c r="EH42" s="69">
        <f>VLOOKUP($A42,'338'!$AG$1:$HM$2,121,FALSE)</f>
        <v>0</v>
      </c>
      <c r="EI42" s="69">
        <f>VLOOKUP($A42,'338'!$AG$7:$HM$8,EI109,FALSE)</f>
        <v>0</v>
      </c>
      <c r="EJ42" s="69">
        <f>VLOOKUP($A42,'338'!$AG$1:$HM$2,123,FALSE)</f>
        <v>0</v>
      </c>
      <c r="EK42" s="75">
        <f>VLOOKUP($A42,'338'!$AG$1:$HM$2,124,FALSE)</f>
        <v>0</v>
      </c>
      <c r="EL42" s="337"/>
      <c r="EM42" s="74">
        <f>VLOOKUP($A42,'338'!$AG$1:$HM$2,125,FALSE)</f>
        <v>0</v>
      </c>
      <c r="EN42" s="69">
        <f>VLOOKUP($A42,'338'!$AG$1:$HM$2,126,FALSE)</f>
        <v>0</v>
      </c>
      <c r="EO42" s="69">
        <f>VLOOKUP($A42,'338'!$AG$1:$HM$2,127,FALSE)</f>
        <v>0</v>
      </c>
      <c r="EP42" s="69">
        <f>VLOOKUP($A42,'338'!$AG$1:$HM$2,128,FALSE)</f>
        <v>0</v>
      </c>
      <c r="EQ42" s="69">
        <f>VLOOKUP($A42,'338'!$AG$7:$HM$8,EQ109,FALSE)</f>
        <v>0</v>
      </c>
      <c r="ER42" s="69">
        <f>VLOOKUP($A42,'338'!$AG$1:$HM$2,130,FALSE)</f>
        <v>0</v>
      </c>
      <c r="ES42" s="75">
        <f>VLOOKUP($A42,'338'!$AG$1:$HM$2,131,FALSE)</f>
        <v>0</v>
      </c>
      <c r="ET42" s="337"/>
      <c r="EU42" s="74">
        <f>VLOOKUP($A42,'338'!$AG$1:$HM$2,132,FALSE)</f>
        <v>0</v>
      </c>
      <c r="EV42" s="69">
        <f>VLOOKUP($A42,'338'!$AG$1:$HM$2,133,FALSE)</f>
        <v>0</v>
      </c>
      <c r="EW42" s="69">
        <f>VLOOKUP($A42,'338'!$AG$1:$HM$2,134,FALSE)</f>
        <v>0</v>
      </c>
      <c r="EX42" s="69">
        <f>VLOOKUP($A42,'338'!$AG$1:$HM$2,135,FALSE)</f>
        <v>0</v>
      </c>
      <c r="EY42" s="69">
        <f>VLOOKUP($A42,'338'!$AG$7:$HM$8,EY109,FALSE)</f>
        <v>0</v>
      </c>
      <c r="EZ42" s="69">
        <f>VLOOKUP($A42,'338'!$AG$1:$HM$2,137,FALSE)</f>
        <v>0</v>
      </c>
      <c r="FA42" s="75">
        <f>VLOOKUP($A42,'338'!$AG$1:$HM$2,138,FALSE)</f>
        <v>0</v>
      </c>
      <c r="FB42" s="337"/>
      <c r="FC42" s="74">
        <f>VLOOKUP($A42,'338'!$AG$1:$HM$2,139,FALSE)</f>
        <v>0</v>
      </c>
      <c r="FD42" s="69">
        <f>VLOOKUP($A42,'338'!$AG$1:$HM$2,140,FALSE)</f>
        <v>0</v>
      </c>
      <c r="FE42" s="69">
        <f>VLOOKUP($A42,'338'!$AG$1:$HM$2,141,FALSE)</f>
        <v>0</v>
      </c>
      <c r="FF42" s="69">
        <f>VLOOKUP($A42,'338'!$AG$1:$HM$2,142,FALSE)</f>
        <v>0</v>
      </c>
      <c r="FG42" s="69">
        <f>VLOOKUP($A42,'338'!$AG$7:$HM$8,FG109,FALSE)</f>
        <v>0</v>
      </c>
      <c r="FH42" s="69">
        <f>VLOOKUP($A42,'338'!$AG$1:$HM$2,144,FALSE)</f>
        <v>0</v>
      </c>
      <c r="FI42" s="75">
        <f>VLOOKUP($A42,'338'!$AG$1:$HM$2,145,FALSE)</f>
        <v>0</v>
      </c>
      <c r="FJ42" s="337"/>
      <c r="FK42" s="74">
        <f>VLOOKUP($A42,'338'!$AG$1:$HM$2,146,FALSE)</f>
        <v>0</v>
      </c>
      <c r="FL42" s="69">
        <f>VLOOKUP($A42,'338'!$AG$1:$HM$2,147,FALSE)</f>
        <v>0</v>
      </c>
      <c r="FM42" s="69">
        <f>VLOOKUP($A42,'338'!$AG$1:$HM$2,148,FALSE)</f>
        <v>0</v>
      </c>
      <c r="FN42" s="69">
        <f>VLOOKUP($A42,'338'!$AG$1:$HM$2,149,FALSE)</f>
        <v>0</v>
      </c>
      <c r="FO42" s="69">
        <f>VLOOKUP($A42,'338'!$AG$7:$HM$8,FO109,FALSE)</f>
        <v>0</v>
      </c>
      <c r="FP42" s="69">
        <f>VLOOKUP($A42,'338'!$AG$1:$HM$2,151,FALSE)</f>
        <v>0</v>
      </c>
      <c r="FQ42" s="75">
        <f>VLOOKUP($A42,'338'!$AG$1:$HM$2,152,FALSE)</f>
        <v>0</v>
      </c>
      <c r="FR42" s="337"/>
      <c r="FS42" s="74">
        <f>VLOOKUP($A42,'338'!$AG$1:$HM$2,153,FALSE)</f>
        <v>0</v>
      </c>
      <c r="FT42" s="69">
        <f>VLOOKUP($A42,'338'!$AG$1:$HM$2,154,FALSE)</f>
        <v>0</v>
      </c>
      <c r="FU42" s="69">
        <f>VLOOKUP($A42,'338'!$AG$1:$HM$2,155,FALSE)</f>
        <v>0</v>
      </c>
      <c r="FV42" s="69">
        <f>VLOOKUP($A42,'338'!$AG$1:$HM$2,156,FALSE)</f>
        <v>0</v>
      </c>
      <c r="FW42" s="69">
        <f>VLOOKUP($A42,'338'!$AG$7:$HM$8,FW109,FALSE)</f>
        <v>0</v>
      </c>
      <c r="FX42" s="69">
        <f>VLOOKUP($A42,'338'!$AG$1:$HM$2,158,FALSE)</f>
        <v>0</v>
      </c>
      <c r="FY42" s="75">
        <f>VLOOKUP($A42,'338'!$AG$1:$HM$2,159,FALSE)</f>
        <v>0</v>
      </c>
      <c r="FZ42" s="337"/>
      <c r="GA42" s="74">
        <f>VLOOKUP($A42,'338'!$AG$1:$HM$2,160,FALSE)</f>
        <v>0</v>
      </c>
      <c r="GB42" s="69">
        <f>VLOOKUP($A42,'338'!$AG$1:$HM$2,161,FALSE)</f>
        <v>0</v>
      </c>
      <c r="GC42" s="69">
        <f>VLOOKUP($A42,'338'!$AG$1:$HM$2,162,FALSE)</f>
        <v>0</v>
      </c>
      <c r="GD42" s="69">
        <f>VLOOKUP($A42,'338'!$AG$1:$HM$2,163,FALSE)</f>
        <v>0</v>
      </c>
      <c r="GE42" s="69">
        <f>VLOOKUP($A42,'338'!$AG$7:$HM$8,GE109,FALSE)</f>
        <v>0</v>
      </c>
      <c r="GF42" s="69">
        <f>VLOOKUP($A42,'338'!$AG$1:$HM$2,165,FALSE)</f>
        <v>0</v>
      </c>
      <c r="GG42" s="75">
        <f>VLOOKUP($A42,'338'!$AG$1:$HM$2,166,FALSE)</f>
        <v>0</v>
      </c>
      <c r="GH42" s="337"/>
      <c r="GI42" s="74">
        <f>VLOOKUP($A42,'338'!$AG$1:$HM$2,167,FALSE)</f>
        <v>0</v>
      </c>
      <c r="GJ42" s="69">
        <f>VLOOKUP($A42,'338'!$AG$1:$HM$2,168,FALSE)</f>
        <v>0</v>
      </c>
      <c r="GK42" s="69">
        <f>VLOOKUP($A42,'338'!$AG$1:$HM$2,169,FALSE)</f>
        <v>0</v>
      </c>
      <c r="GL42" s="69">
        <f>VLOOKUP($A42,'338'!$AG$1:$HM$2,170,FALSE)</f>
        <v>0</v>
      </c>
      <c r="GM42" s="69">
        <f>VLOOKUP($A42,'338'!$AG$7:$HM$8,GM109,FALSE)</f>
        <v>0</v>
      </c>
      <c r="GN42" s="69">
        <f>VLOOKUP($A42,'338'!$AG$1:$HM$2,172,FALSE)</f>
        <v>0</v>
      </c>
      <c r="GO42" s="75">
        <f>VLOOKUP($A42,'338'!$AG$1:$HM$2,173,FALSE)</f>
        <v>0</v>
      </c>
      <c r="GP42" s="337"/>
      <c r="GQ42" s="74">
        <f>VLOOKUP($A42,'338'!$AG$1:$HM$2,174,FALSE)</f>
        <v>0</v>
      </c>
      <c r="GR42" s="69">
        <f>VLOOKUP($A42,'338'!$AG$1:$HM$2,175,FALSE)</f>
        <v>0</v>
      </c>
      <c r="GS42" s="69">
        <f>VLOOKUP($A42,'338'!$AG$1:$HM$2,176,FALSE)</f>
        <v>0</v>
      </c>
      <c r="GT42" s="69">
        <f>VLOOKUP($A42,'338'!$AG$1:$HM$2,177,FALSE)</f>
        <v>0</v>
      </c>
      <c r="GU42" s="69">
        <f>VLOOKUP($A42,'338'!$AG$7:$HM$8,GU109,FALSE)</f>
        <v>0</v>
      </c>
      <c r="GV42" s="69">
        <f>VLOOKUP($A42,'338'!$AG$1:$HM$2,179,FALSE)</f>
        <v>0</v>
      </c>
      <c r="GW42" s="75">
        <f>VLOOKUP($A42,'338'!$AG$1:$HM$2,180,FALSE)</f>
        <v>0</v>
      </c>
      <c r="GX42" s="337"/>
      <c r="GY42" s="74">
        <f>VLOOKUP($A42,'338'!$AG$1:$HM$2,181,FALSE)</f>
        <v>0</v>
      </c>
      <c r="GZ42" s="69">
        <f>VLOOKUP($A42,'338'!$AG$1:$HM$2,182,FALSE)</f>
        <v>0</v>
      </c>
      <c r="HA42" s="69">
        <f>VLOOKUP($A42,'338'!$AG$1:$HM$2,183,FALSE)</f>
        <v>0</v>
      </c>
      <c r="HB42" s="69">
        <f>VLOOKUP($A42,'338'!$AG$1:$HM$2,184,FALSE)</f>
        <v>0</v>
      </c>
      <c r="HC42" s="69">
        <f>VLOOKUP($A42,'338'!$AG$7:$HM$8,HC109,FALSE)</f>
        <v>0</v>
      </c>
      <c r="HD42" s="69">
        <f>VLOOKUP($A42,'338'!$AG$1:$HM$2,186,FALSE)</f>
        <v>0</v>
      </c>
      <c r="HE42" s="124">
        <f>VLOOKUP($A42,'338'!$AG$1:$HM$2,187,FALSE)</f>
        <v>0</v>
      </c>
      <c r="HF42" s="174"/>
    </row>
    <row r="43" spans="1:215" x14ac:dyDescent="0.25">
      <c r="A43" s="290">
        <f t="shared" si="0"/>
        <v>239</v>
      </c>
      <c r="B43" s="291">
        <f>VLOOKUP($A43,'339'!$BN$1:$IT$2,2,FALSE)</f>
        <v>0</v>
      </c>
      <c r="C43" s="290">
        <f>VLOOKUP($A43,'339'!$BN$1:$IT$2,3,FALSE)</f>
        <v>0</v>
      </c>
      <c r="D43" s="290">
        <f>VLOOKUP($A43,'339'!$BN$1:$IT$2,4,FALSE)</f>
        <v>0</v>
      </c>
      <c r="E43" s="292">
        <f>VLOOKUP($A43,'339'!$BN$1:$IT$2,5,FALSE)</f>
        <v>0</v>
      </c>
      <c r="F43" s="337"/>
      <c r="G43" s="73">
        <f>VLOOKUP($A43,'339'!$BN$1:$IT$2,6,FALSE)</f>
        <v>0</v>
      </c>
      <c r="H43" s="24">
        <f>VLOOKUP($A43,'339'!$BN$1:$IT$2,7,FALSE)</f>
        <v>0</v>
      </c>
      <c r="I43" s="24">
        <f>VLOOKUP($A43,'339'!$BN$1:$IT$2,8,FALSE)</f>
        <v>0</v>
      </c>
      <c r="J43" s="24">
        <f>VLOOKUP($A43,'339'!$BN$1:$IT$2,9,FALSE)</f>
        <v>0</v>
      </c>
      <c r="K43" s="69">
        <f>VLOOKUP($A43,'339'!$BN$7:$IT$8,K109,FALSE)</f>
        <v>0</v>
      </c>
      <c r="L43" s="24">
        <f>VLOOKUP($A43,'339'!$BN$1:$IT$2,11,FALSE)</f>
        <v>0</v>
      </c>
      <c r="M43" s="137">
        <f>VLOOKUP($A43,'339'!$BN$1:$IT$2,12,FALSE)</f>
        <v>0</v>
      </c>
      <c r="N43" s="337"/>
      <c r="O43" s="74">
        <f>VLOOKUP($A43,'339'!$BN$1:$IT$2,13,FALSE)</f>
        <v>0</v>
      </c>
      <c r="P43" s="69">
        <f>VLOOKUP($A43,'339'!$BN$1:$IT$2,14,FALSE)</f>
        <v>0</v>
      </c>
      <c r="Q43" s="69">
        <f>VLOOKUP($A43,'339'!$BN$1:$IT$2,15,FALSE)</f>
        <v>0</v>
      </c>
      <c r="R43" s="69">
        <f>VLOOKUP($A43,'339'!$BN$1:$IT$2,16,FALSE)</f>
        <v>0</v>
      </c>
      <c r="S43" s="69">
        <f>VLOOKUP($A43,'339'!$BN$7:$IT$8,S109,FALSE)</f>
        <v>0</v>
      </c>
      <c r="T43" s="69">
        <f>VLOOKUP($A43,'339'!$BN$1:$IT$2,18,FALSE)</f>
        <v>0</v>
      </c>
      <c r="U43" s="75">
        <f>VLOOKUP($A43,'339'!$BN$1:$IT$2,19,FALSE)</f>
        <v>0</v>
      </c>
      <c r="V43" s="337"/>
      <c r="W43" s="74">
        <f>VLOOKUP($A43,'339'!$BN$1:$IT$2,20,FALSE)</f>
        <v>0</v>
      </c>
      <c r="X43" s="69">
        <f>VLOOKUP($A43,'339'!$BN$1:$IT$2,21,FALSE)</f>
        <v>0</v>
      </c>
      <c r="Y43" s="69">
        <f>VLOOKUP($A43,'339'!$BN$1:$IT$2,22,FALSE)</f>
        <v>0</v>
      </c>
      <c r="Z43" s="69">
        <f>VLOOKUP($A43,'339'!$BN$1:$IT$2,23,FALSE)</f>
        <v>0</v>
      </c>
      <c r="AA43" s="69">
        <f>VLOOKUP($A43,'339'!$BN$7:$IT$8,AA109,FALSE)</f>
        <v>0</v>
      </c>
      <c r="AB43" s="69">
        <f>VLOOKUP($A43,'339'!$BN$1:$IT$2,25,FALSE)</f>
        <v>0</v>
      </c>
      <c r="AC43" s="75">
        <f>VLOOKUP($A43,'339'!$BN$1:$IT$2,26,FALSE)</f>
        <v>0</v>
      </c>
      <c r="AD43" s="337"/>
      <c r="AE43" s="74">
        <f>VLOOKUP($A43,'339'!$BN$1:$IT$2,27,FALSE)</f>
        <v>0</v>
      </c>
      <c r="AF43" s="69">
        <f>VLOOKUP($A43,'339'!$BN$1:$IT$2,28,FALSE)</f>
        <v>0</v>
      </c>
      <c r="AG43" s="69">
        <f>VLOOKUP($A43,'339'!$BN$1:$IT$2,29,FALSE)</f>
        <v>0</v>
      </c>
      <c r="AH43" s="69">
        <f>VLOOKUP($A43,'339'!$BN$1:$IT$2,30,FALSE)</f>
        <v>0</v>
      </c>
      <c r="AI43" s="69">
        <f>VLOOKUP($A43,'339'!$BN$7:$IT$8,AI109,FALSE)</f>
        <v>0</v>
      </c>
      <c r="AJ43" s="69">
        <f>VLOOKUP($A43,'339'!$BN$1:$IT$2,32,FALSE)</f>
        <v>0</v>
      </c>
      <c r="AK43" s="75">
        <f>VLOOKUP($A43,'339'!$BN$1:$IT$2,33,FALSE)</f>
        <v>0</v>
      </c>
      <c r="AL43" s="337"/>
      <c r="AM43" s="74">
        <f>VLOOKUP($A43,'339'!$BN$1:$IT$2,34,FALSE)</f>
        <v>0</v>
      </c>
      <c r="AN43" s="69">
        <f>VLOOKUP($A43,'339'!$BN$1:$IT$2,35,FALSE)</f>
        <v>0</v>
      </c>
      <c r="AO43" s="69">
        <f>VLOOKUP($A43,'339'!$BN$1:$IT$2,36,FALSE)</f>
        <v>0</v>
      </c>
      <c r="AP43" s="69">
        <f>VLOOKUP($A43,'339'!$BN$1:$IT$2,37,FALSE)</f>
        <v>0</v>
      </c>
      <c r="AQ43" s="69">
        <f>VLOOKUP($A43,'339'!$BN$7:$IT$8,AQ109,FALSE)</f>
        <v>0</v>
      </c>
      <c r="AR43" s="69">
        <f>VLOOKUP($A43,'339'!$BN$1:$IT$2,39,FALSE)</f>
        <v>0</v>
      </c>
      <c r="AS43" s="75">
        <f>VLOOKUP($A43,'339'!$BN$1:$IT$2,40,FALSE)</f>
        <v>0</v>
      </c>
      <c r="AT43" s="337"/>
      <c r="AU43" s="74">
        <f>VLOOKUP($A43,'339'!$BN$1:$IT$2,41,FALSE)</f>
        <v>0</v>
      </c>
      <c r="AV43" s="69">
        <f>VLOOKUP($A43,'339'!$BN$1:$IT$2,42,FALSE)</f>
        <v>0</v>
      </c>
      <c r="AW43" s="69">
        <f>VLOOKUP($A43,'339'!$BN$1:$IT$2,43,FALSE)</f>
        <v>0</v>
      </c>
      <c r="AX43" s="69">
        <f>VLOOKUP($A43,'339'!$BN$1:$IT$2,44,FALSE)</f>
        <v>0</v>
      </c>
      <c r="AY43" s="69">
        <f>VLOOKUP($A43,'339'!$BN$7:$IT$8,AY109,FALSE)</f>
        <v>0</v>
      </c>
      <c r="AZ43" s="69">
        <f>VLOOKUP($A43,'339'!$BN$1:$IT$2,46,FALSE)</f>
        <v>0</v>
      </c>
      <c r="BA43" s="75">
        <f>VLOOKUP($A43,'339'!$BN$1:$IT$2,47,FALSE)</f>
        <v>0</v>
      </c>
      <c r="BB43" s="337"/>
      <c r="BC43" s="74">
        <f>VLOOKUP($A43,'339'!$BN$1:$IT$2,48,FALSE)</f>
        <v>0</v>
      </c>
      <c r="BD43" s="69">
        <f>VLOOKUP($A43,'339'!$BN$1:$IT$2,49,FALSE)</f>
        <v>0</v>
      </c>
      <c r="BE43" s="69">
        <f>VLOOKUP($A43,'339'!$BN$1:$IT$2,50,FALSE)</f>
        <v>0</v>
      </c>
      <c r="BF43" s="69">
        <f>VLOOKUP($A43,'339'!$BN$1:$IT$2,51,FALSE)</f>
        <v>0</v>
      </c>
      <c r="BG43" s="69">
        <f>VLOOKUP($A43,'339'!$BN$7:$IT$8,BG109,FALSE)</f>
        <v>0</v>
      </c>
      <c r="BH43" s="69">
        <f>VLOOKUP($A43,'339'!$BN$1:$IT$2,53,FALSE)</f>
        <v>0</v>
      </c>
      <c r="BI43" s="75">
        <f>VLOOKUP($A43,'339'!$BN$1:$IT$2,54,FALSE)</f>
        <v>0</v>
      </c>
      <c r="BJ43" s="337"/>
      <c r="BK43" s="74">
        <f>VLOOKUP($A43,'339'!$BN$1:$IT$2,55,FALSE)</f>
        <v>0</v>
      </c>
      <c r="BL43" s="69">
        <f>VLOOKUP($A43,'339'!$BN$1:$IT$2,56,FALSE)</f>
        <v>0</v>
      </c>
      <c r="BM43" s="69">
        <f>VLOOKUP($A43,'339'!$BN$1:$IT$2,57,FALSE)</f>
        <v>0</v>
      </c>
      <c r="BN43" s="69">
        <f>VLOOKUP($A43,'339'!$BN$1:$IT$2,58,FALSE)</f>
        <v>0</v>
      </c>
      <c r="BO43" s="69">
        <f>VLOOKUP($A43,'339'!$BN$7:$IT$8,BO109,FALSE)</f>
        <v>0</v>
      </c>
      <c r="BP43" s="69">
        <f>VLOOKUP($A43,'339'!$BN$1:$IT$2,60,FALSE)</f>
        <v>0</v>
      </c>
      <c r="BQ43" s="75">
        <f>VLOOKUP($A43,'339'!$BN$1:$IT$2,61,FALSE)</f>
        <v>0</v>
      </c>
      <c r="BR43" s="337"/>
      <c r="BS43" s="74">
        <f>VLOOKUP($A43,'339'!$BN$1:$IT$2,62,FALSE)</f>
        <v>0</v>
      </c>
      <c r="BT43" s="69">
        <f>VLOOKUP($A43,'339'!$BN$1:$IT$2,63,FALSE)</f>
        <v>0</v>
      </c>
      <c r="BU43" s="69">
        <f>VLOOKUP($A43,'339'!$BN$1:$IT$2,64,FALSE)</f>
        <v>0</v>
      </c>
      <c r="BV43" s="69">
        <f>VLOOKUP($A43,'339'!$BN$1:$IT$2,65,FALSE)</f>
        <v>0</v>
      </c>
      <c r="BW43" s="69">
        <f>VLOOKUP($A43,'339'!$BN$7:$IT$8,BW109,FALSE)</f>
        <v>0</v>
      </c>
      <c r="BX43" s="69">
        <f>VLOOKUP($A43,'339'!$BN$1:$IT$2,67,FALSE)</f>
        <v>0</v>
      </c>
      <c r="BY43" s="75">
        <f>VLOOKUP($A43,'339'!$BN$1:$IT$2,68,FALSE)</f>
        <v>0</v>
      </c>
      <c r="BZ43" s="337"/>
      <c r="CA43" s="74">
        <f>VLOOKUP($A43,'339'!$BN$1:$IT$2,69,FALSE)</f>
        <v>0</v>
      </c>
      <c r="CB43" s="69">
        <f>VLOOKUP($A43,'339'!$BN$1:$IT$2,70,FALSE)</f>
        <v>0</v>
      </c>
      <c r="CC43" s="69">
        <f>VLOOKUP($A43,'339'!$BN$1:$IT$2,71,FALSE)</f>
        <v>0</v>
      </c>
      <c r="CD43" s="69">
        <f>VLOOKUP($A43,'339'!$BN$1:$IT$2,72,FALSE)</f>
        <v>0</v>
      </c>
      <c r="CE43" s="69">
        <f>VLOOKUP($A43,'339'!$BN$7:$IT$8,CE109,FALSE)</f>
        <v>0</v>
      </c>
      <c r="CF43" s="69">
        <f>VLOOKUP($A43,'339'!$BN$1:$IT$2,74,FALSE)</f>
        <v>0</v>
      </c>
      <c r="CG43" s="75">
        <f>VLOOKUP($A43,'339'!$BN$1:$IT$2,75,FALSE)</f>
        <v>0</v>
      </c>
      <c r="CH43" s="337"/>
      <c r="CI43" s="74">
        <f>VLOOKUP($A43,'339'!$BN$1:$IT$2,76,FALSE)</f>
        <v>0</v>
      </c>
      <c r="CJ43" s="69">
        <f>VLOOKUP($A43,'339'!$BN$1:$IT$2,77,FALSE)</f>
        <v>0</v>
      </c>
      <c r="CK43" s="69">
        <f>VLOOKUP($A43,'339'!$BN$1:$IT$2,78,FALSE)</f>
        <v>0</v>
      </c>
      <c r="CL43" s="69">
        <f>VLOOKUP($A43,'339'!$BN$1:$IT$2,79,FALSE)</f>
        <v>0</v>
      </c>
      <c r="CM43" s="69">
        <f>VLOOKUP($A43,'339'!$BN$7:$IT$8,CM109,FALSE)</f>
        <v>0</v>
      </c>
      <c r="CN43" s="69">
        <f>VLOOKUP($A43,'339'!$BN$1:$IT$2,81,FALSE)</f>
        <v>0</v>
      </c>
      <c r="CO43" s="75">
        <f>VLOOKUP($A43,'339'!$BN$1:$IT$2,82,FALSE)</f>
        <v>0</v>
      </c>
      <c r="CP43" s="337"/>
      <c r="CQ43" s="74">
        <f>VLOOKUP($A43,'339'!$BN$1:$IT$2,83,FALSE)</f>
        <v>0</v>
      </c>
      <c r="CR43" s="69">
        <f>VLOOKUP($A43,'339'!$BN$1:$IT$2,84,FALSE)</f>
        <v>0</v>
      </c>
      <c r="CS43" s="69">
        <f>VLOOKUP($A43,'339'!$BN$1:$IT$2,85,FALSE)</f>
        <v>0</v>
      </c>
      <c r="CT43" s="69">
        <f>VLOOKUP($A43,'339'!$BN$1:$IT$2,86,FALSE)</f>
        <v>0</v>
      </c>
      <c r="CU43" s="69">
        <f>VLOOKUP($A43,'339'!$BN$7:$IT$8,CU109,FALSE)</f>
        <v>0</v>
      </c>
      <c r="CV43" s="69">
        <f>VLOOKUP($A43,'339'!$BN$1:$IT$2,88,FALSE)</f>
        <v>0</v>
      </c>
      <c r="CW43" s="75">
        <f>VLOOKUP($A43,'339'!$BN$1:$IT$2,89,FALSE)</f>
        <v>0</v>
      </c>
      <c r="CX43" s="337"/>
      <c r="CY43" s="74">
        <f>VLOOKUP($A43,'339'!$BN$1:$IT$2,90,FALSE)</f>
        <v>0</v>
      </c>
      <c r="CZ43" s="69">
        <f>VLOOKUP($A43,'339'!$BN$1:$IT$2,91,FALSE)</f>
        <v>0</v>
      </c>
      <c r="DA43" s="69">
        <f>VLOOKUP($A43,'339'!$BN$1:$IT$2,92,FALSE)</f>
        <v>0</v>
      </c>
      <c r="DB43" s="69">
        <f>VLOOKUP($A43,'339'!$BN$1:$IT$2,93,FALSE)</f>
        <v>0</v>
      </c>
      <c r="DC43" s="69">
        <f>VLOOKUP($A43,'339'!$BN$7:$IT$8,DC109,FALSE)</f>
        <v>0</v>
      </c>
      <c r="DD43" s="69">
        <f>VLOOKUP($A43,'339'!$BN$1:$IT$2,95,FALSE)</f>
        <v>0</v>
      </c>
      <c r="DE43" s="75">
        <f>VLOOKUP($A43,'339'!$BN$1:$IT$2,96,FALSE)</f>
        <v>0</v>
      </c>
      <c r="DF43" s="337"/>
      <c r="DG43" s="74">
        <f>VLOOKUP($A43,'339'!$BN$1:$IT$2,97,FALSE)</f>
        <v>0</v>
      </c>
      <c r="DH43" s="69">
        <f>VLOOKUP($A43,'339'!$BN$1:$IT$2,98,FALSE)</f>
        <v>0</v>
      </c>
      <c r="DI43" s="69">
        <f>VLOOKUP($A43,'339'!$BN$1:$IT$2,99,FALSE)</f>
        <v>0</v>
      </c>
      <c r="DJ43" s="69">
        <f>VLOOKUP($A43,'339'!$BN$1:$IT$2,100,FALSE)</f>
        <v>0</v>
      </c>
      <c r="DK43" s="69">
        <f>VLOOKUP($A43,'339'!$BN$7:$IT$8,DK109,FALSE)</f>
        <v>0</v>
      </c>
      <c r="DL43" s="69">
        <f>VLOOKUP($A43,'339'!$BN$1:$IT$2,102,FALSE)</f>
        <v>0</v>
      </c>
      <c r="DM43" s="75">
        <f>VLOOKUP($A43,'339'!$BN$1:$IT$2,103,FALSE)</f>
        <v>0</v>
      </c>
      <c r="DN43" s="337"/>
      <c r="DO43" s="74">
        <f>VLOOKUP($A43,'339'!$BN$1:$IT$2,104,FALSE)</f>
        <v>0</v>
      </c>
      <c r="DP43" s="69">
        <f>VLOOKUP($A43,'339'!$BN$1:$IT$2,105,FALSE)</f>
        <v>0</v>
      </c>
      <c r="DQ43" s="69">
        <f>VLOOKUP($A43,'339'!$BN$1:$IT$2,106,FALSE)</f>
        <v>0</v>
      </c>
      <c r="DR43" s="69">
        <f>VLOOKUP($A43,'339'!$BN$1:$IT$2,107,FALSE)</f>
        <v>0</v>
      </c>
      <c r="DS43" s="69">
        <f>VLOOKUP($A43,'339'!$BN$7:$IT$8,DS109,FALSE)</f>
        <v>0</v>
      </c>
      <c r="DT43" s="69">
        <f>VLOOKUP($A43,'339'!$BN$1:$IT$2,109,FALSE)</f>
        <v>0</v>
      </c>
      <c r="DU43" s="75">
        <f>VLOOKUP($A43,'339'!$BN$1:$IT$2,110,FALSE)</f>
        <v>0</v>
      </c>
      <c r="DV43" s="337"/>
      <c r="DW43" s="74">
        <f>VLOOKUP($A43,'339'!$BN$1:$IT$2,111,FALSE)</f>
        <v>0</v>
      </c>
      <c r="DX43" s="69">
        <f>VLOOKUP($A43,'339'!$BN$1:$IT$2,112,FALSE)</f>
        <v>0</v>
      </c>
      <c r="DY43" s="69">
        <f>VLOOKUP($A43,'339'!$BN$1:$IT$2,113,FALSE)</f>
        <v>0</v>
      </c>
      <c r="DZ43" s="69">
        <f>VLOOKUP($A43,'339'!$BN$1:$IT$2,114,FALSE)</f>
        <v>0</v>
      </c>
      <c r="EA43" s="69">
        <f>VLOOKUP($A43,'339'!$BN$7:$IT$8,EA109,FALSE)</f>
        <v>0</v>
      </c>
      <c r="EB43" s="69">
        <f>VLOOKUP($A43,'339'!$BN$1:$IT$2,116,FALSE)</f>
        <v>0</v>
      </c>
      <c r="EC43" s="75">
        <f>VLOOKUP($A43,'339'!$BN$1:$IT$2,117,FALSE)</f>
        <v>0</v>
      </c>
      <c r="ED43" s="337"/>
      <c r="EE43" s="74">
        <f>VLOOKUP($A43,'339'!$BN$1:$IT$2,118,FALSE)</f>
        <v>0</v>
      </c>
      <c r="EF43" s="69">
        <f>VLOOKUP($A43,'339'!$BN$1:$IT$2,119,FALSE)</f>
        <v>0</v>
      </c>
      <c r="EG43" s="69">
        <f>VLOOKUP($A43,'339'!$BN$1:$IT$2,120,FALSE)</f>
        <v>0</v>
      </c>
      <c r="EH43" s="69">
        <f>VLOOKUP($A43,'339'!$BN$1:$IT$2,121,FALSE)</f>
        <v>0</v>
      </c>
      <c r="EI43" s="69">
        <f>VLOOKUP($A43,'339'!$BN$7:$IT$8,EI109,FALSE)</f>
        <v>0</v>
      </c>
      <c r="EJ43" s="69">
        <f>VLOOKUP($A43,'339'!$BN$1:$IT$2,123,FALSE)</f>
        <v>0</v>
      </c>
      <c r="EK43" s="75">
        <f>VLOOKUP($A43,'339'!$BN$1:$IT$2,124,FALSE)</f>
        <v>0</v>
      </c>
      <c r="EL43" s="337"/>
      <c r="EM43" s="74">
        <f>VLOOKUP($A43,'339'!$BN$1:$IT$2,125,FALSE)</f>
        <v>0</v>
      </c>
      <c r="EN43" s="69">
        <f>VLOOKUP($A43,'339'!$BN$1:$IT$2,126,FALSE)</f>
        <v>0</v>
      </c>
      <c r="EO43" s="69">
        <f>VLOOKUP($A43,'339'!$BN$1:$IT$2,127,FALSE)</f>
        <v>0</v>
      </c>
      <c r="EP43" s="69">
        <f>VLOOKUP($A43,'339'!$BN$1:$IT$2,128,FALSE)</f>
        <v>0</v>
      </c>
      <c r="EQ43" s="69">
        <f>VLOOKUP($A43,'339'!$BN$7:$IT$8,EQ109,FALSE)</f>
        <v>0</v>
      </c>
      <c r="ER43" s="69">
        <f>VLOOKUP($A43,'339'!$BN$1:$IT$2,130,FALSE)</f>
        <v>0</v>
      </c>
      <c r="ES43" s="75">
        <f>VLOOKUP($A43,'339'!$BN$1:$IT$2,131,FALSE)</f>
        <v>0</v>
      </c>
      <c r="ET43" s="337"/>
      <c r="EU43" s="74">
        <f>VLOOKUP($A43,'339'!$BN$1:$IT$2,132,FALSE)</f>
        <v>0</v>
      </c>
      <c r="EV43" s="69">
        <f>VLOOKUP($A43,'339'!$BN$1:$IT$2,133,FALSE)</f>
        <v>0</v>
      </c>
      <c r="EW43" s="69">
        <f>VLOOKUP($A43,'339'!$BN$1:$IT$2,134,FALSE)</f>
        <v>0</v>
      </c>
      <c r="EX43" s="69">
        <f>VLOOKUP($A43,'339'!$BN$1:$IT$2,135,FALSE)</f>
        <v>0</v>
      </c>
      <c r="EY43" s="69">
        <f>VLOOKUP($A43,'339'!$BN$7:$IT$8,EY109,FALSE)</f>
        <v>0</v>
      </c>
      <c r="EZ43" s="69">
        <f>VLOOKUP($A43,'339'!$BN$1:$IT$2,137,FALSE)</f>
        <v>0</v>
      </c>
      <c r="FA43" s="75">
        <f>VLOOKUP($A43,'339'!$BN$1:$IT$2,138,FALSE)</f>
        <v>0</v>
      </c>
      <c r="FB43" s="337"/>
      <c r="FC43" s="74">
        <f>VLOOKUP($A43,'339'!$BN$1:$IT$2,139,FALSE)</f>
        <v>0</v>
      </c>
      <c r="FD43" s="69">
        <f>VLOOKUP($A43,'339'!$BN$1:$IT$2,140,FALSE)</f>
        <v>0</v>
      </c>
      <c r="FE43" s="69">
        <f>VLOOKUP($A43,'339'!$BN$1:$IT$2,141,FALSE)</f>
        <v>0</v>
      </c>
      <c r="FF43" s="69">
        <f>VLOOKUP($A43,'339'!$BN$1:$IT$2,142,FALSE)</f>
        <v>0</v>
      </c>
      <c r="FG43" s="69">
        <f>VLOOKUP($A43,'339'!$BN$7:$IT$8,FG109,FALSE)</f>
        <v>0</v>
      </c>
      <c r="FH43" s="69">
        <f>VLOOKUP($A43,'339'!$BN$1:$IT$2,144,FALSE)</f>
        <v>0</v>
      </c>
      <c r="FI43" s="75">
        <f>VLOOKUP($A43,'339'!$BN$1:$IT$2,145,FALSE)</f>
        <v>0</v>
      </c>
      <c r="FJ43" s="337"/>
      <c r="FK43" s="74">
        <f>VLOOKUP($A43,'339'!$BN$1:$IT$2,146,FALSE)</f>
        <v>0</v>
      </c>
      <c r="FL43" s="69">
        <f>VLOOKUP($A43,'339'!$BN$1:$IT$2,147,FALSE)</f>
        <v>0</v>
      </c>
      <c r="FM43" s="69">
        <f>VLOOKUP($A43,'339'!$BN$1:$IT$2,148,FALSE)</f>
        <v>0</v>
      </c>
      <c r="FN43" s="69">
        <f>VLOOKUP($A43,'339'!$BN$1:$IT$2,149,FALSE)</f>
        <v>0</v>
      </c>
      <c r="FO43" s="69">
        <f>VLOOKUP($A43,'339'!$BN$7:$IT$8,FO109,FALSE)</f>
        <v>0</v>
      </c>
      <c r="FP43" s="69">
        <f>VLOOKUP($A43,'339'!$BN$1:$IT$2,151,FALSE)</f>
        <v>0</v>
      </c>
      <c r="FQ43" s="75">
        <f>VLOOKUP($A43,'339'!$BN$1:$IT$2,152,FALSE)</f>
        <v>0</v>
      </c>
      <c r="FR43" s="337"/>
      <c r="FS43" s="74">
        <f>VLOOKUP($A43,'339'!$BN$1:$IT$2,153,FALSE)</f>
        <v>0</v>
      </c>
      <c r="FT43" s="69">
        <f>VLOOKUP($A43,'339'!$BN$1:$IT$2,154,FALSE)</f>
        <v>0</v>
      </c>
      <c r="FU43" s="69">
        <f>VLOOKUP($A43,'339'!$BN$1:$IT$2,155,FALSE)</f>
        <v>0</v>
      </c>
      <c r="FV43" s="69">
        <f>VLOOKUP($A43,'339'!$BN$1:$IT$2,156,FALSE)</f>
        <v>0</v>
      </c>
      <c r="FW43" s="69">
        <f>VLOOKUP($A43,'339'!$BN$7:$IT$8,FW109,FALSE)</f>
        <v>0</v>
      </c>
      <c r="FX43" s="69">
        <f>VLOOKUP($A43,'339'!$BN$1:$IT$2,158,FALSE)</f>
        <v>0</v>
      </c>
      <c r="FY43" s="75">
        <f>VLOOKUP($A43,'339'!$BN$1:$IT$2,159,FALSE)</f>
        <v>0</v>
      </c>
      <c r="FZ43" s="337"/>
      <c r="GA43" s="74">
        <f>VLOOKUP($A43,'339'!$BN$1:$IT$2,160,FALSE)</f>
        <v>0</v>
      </c>
      <c r="GB43" s="69">
        <f>VLOOKUP($A43,'339'!$BN$1:$IT$2,161,FALSE)</f>
        <v>0</v>
      </c>
      <c r="GC43" s="69">
        <f>VLOOKUP($A43,'339'!$BN$1:$IT$2,162,FALSE)</f>
        <v>0</v>
      </c>
      <c r="GD43" s="69">
        <f>VLOOKUP($A43,'339'!$BN$1:$IT$2,163,FALSE)</f>
        <v>0</v>
      </c>
      <c r="GE43" s="69">
        <f>VLOOKUP($A43,'339'!$BN$7:$IT$8,GE109,FALSE)</f>
        <v>0</v>
      </c>
      <c r="GF43" s="69">
        <f>VLOOKUP($A43,'339'!$BN$1:$IT$2,165,FALSE)</f>
        <v>0</v>
      </c>
      <c r="GG43" s="75">
        <f>VLOOKUP($A43,'339'!$BN$1:$IT$2,166,FALSE)</f>
        <v>0</v>
      </c>
      <c r="GH43" s="337"/>
      <c r="GI43" s="74">
        <f>VLOOKUP($A43,'339'!$BN$1:$IT$2,167,FALSE)</f>
        <v>0</v>
      </c>
      <c r="GJ43" s="69">
        <f>VLOOKUP($A43,'339'!$BN$1:$IT$2,168,FALSE)</f>
        <v>0</v>
      </c>
      <c r="GK43" s="69">
        <f>VLOOKUP($A43,'339'!$BN$1:$IT$2,169,FALSE)</f>
        <v>0</v>
      </c>
      <c r="GL43" s="69">
        <f>VLOOKUP($A43,'339'!$BN$1:$IT$2,170,FALSE)</f>
        <v>0</v>
      </c>
      <c r="GM43" s="69">
        <f>VLOOKUP($A43,'339'!$BN$7:$IT$8,GM109,FALSE)</f>
        <v>0</v>
      </c>
      <c r="GN43" s="69">
        <f>VLOOKUP($A43,'339'!$BN$1:$IT$2,172,FALSE)</f>
        <v>0</v>
      </c>
      <c r="GO43" s="75">
        <f>VLOOKUP($A43,'339'!$BN$1:$IT$2,173,FALSE)</f>
        <v>0</v>
      </c>
      <c r="GP43" s="337"/>
      <c r="GQ43" s="74">
        <f>VLOOKUP($A43,'339'!$BN$1:$IT$2,174,FALSE)</f>
        <v>0</v>
      </c>
      <c r="GR43" s="69">
        <f>VLOOKUP($A43,'339'!$BN$1:$IT$2,175,FALSE)</f>
        <v>0</v>
      </c>
      <c r="GS43" s="69">
        <f>VLOOKUP($A43,'339'!$BN$1:$IT$2,176,FALSE)</f>
        <v>0</v>
      </c>
      <c r="GT43" s="69">
        <f>VLOOKUP($A43,'339'!$BN$1:$IT$2,177,FALSE)</f>
        <v>0</v>
      </c>
      <c r="GU43" s="69">
        <f>VLOOKUP($A43,'339'!$BN$7:$IT$8,GU109,FALSE)</f>
        <v>0</v>
      </c>
      <c r="GV43" s="69">
        <f>VLOOKUP($A43,'339'!$BN$1:$IT$2,179,FALSE)</f>
        <v>0</v>
      </c>
      <c r="GW43" s="75">
        <f>VLOOKUP($A43,'339'!$BN$1:$IT$2,180,FALSE)</f>
        <v>0</v>
      </c>
      <c r="GX43" s="337"/>
      <c r="GY43" s="74">
        <f>VLOOKUP($A43,'339'!$BN$1:$IT$2,181,FALSE)</f>
        <v>0</v>
      </c>
      <c r="GZ43" s="69">
        <f>VLOOKUP($A43,'339'!$BN$1:$IT$2,182,FALSE)</f>
        <v>0</v>
      </c>
      <c r="HA43" s="69">
        <f>VLOOKUP($A43,'339'!$BN$1:$IT$2,183,FALSE)</f>
        <v>0</v>
      </c>
      <c r="HB43" s="69">
        <f>VLOOKUP($A43,'339'!$BN$1:$IT$2,184,FALSE)</f>
        <v>0</v>
      </c>
      <c r="HC43" s="69">
        <f>VLOOKUP($A43,'339'!$BN$7:$IT$8,HC109,FALSE)</f>
        <v>0</v>
      </c>
      <c r="HD43" s="69">
        <f>VLOOKUP($A43,'339'!$BN$1:$IT$2,186,FALSE)</f>
        <v>0</v>
      </c>
      <c r="HE43" s="124">
        <f>VLOOKUP($A43,'339'!$BN$1:$IT$2,187,FALSE)</f>
        <v>0</v>
      </c>
      <c r="HF43" s="24"/>
    </row>
    <row r="44" spans="1:215" x14ac:dyDescent="0.25">
      <c r="A44" s="290">
        <f t="shared" si="0"/>
        <v>240</v>
      </c>
      <c r="B44" s="291">
        <f>VLOOKUP($A44,'340'!$AH$1:$HN$2,2,FALSE)</f>
        <v>0</v>
      </c>
      <c r="C44" s="290">
        <f>VLOOKUP($A44,'340'!$AH$1:$HN$2,3,FALSE)</f>
        <v>0</v>
      </c>
      <c r="D44" s="290">
        <f>VLOOKUP($A44,'340'!$AH$1:$HN$2,4,FALSE)</f>
        <v>0</v>
      </c>
      <c r="E44" s="292">
        <f>VLOOKUP($A44,'340'!$AH$1:$HN$2,5,FALSE)</f>
        <v>0</v>
      </c>
      <c r="F44" s="337"/>
      <c r="G44" s="73">
        <f>VLOOKUP($A44,'340'!$AH$1:$HN$2,6,FALSE)</f>
        <v>0</v>
      </c>
      <c r="H44" s="24">
        <f>VLOOKUP($A44,'340'!$AH$1:$HN$2,7,FALSE)</f>
        <v>0</v>
      </c>
      <c r="I44" s="24">
        <f>VLOOKUP($A44,'340'!$AH$1:$HN$2,8,FALSE)</f>
        <v>0</v>
      </c>
      <c r="J44" s="24">
        <f>VLOOKUP($A44,'340'!$AH$1:$HN$2,9,FALSE)</f>
        <v>0</v>
      </c>
      <c r="K44" s="69">
        <f>VLOOKUP($A44,'340'!$AH$7:$HN$8,K109,FALSE)</f>
        <v>0</v>
      </c>
      <c r="L44" s="24">
        <f>VLOOKUP($A44,'340'!$AH$1:$HN$2,11,FALSE)</f>
        <v>0</v>
      </c>
      <c r="M44" s="137">
        <f>VLOOKUP($A44,'340'!$AH$1:$HN$2,12,FALSE)</f>
        <v>0</v>
      </c>
      <c r="N44" s="337"/>
      <c r="O44" s="74">
        <f>VLOOKUP($A44,'340'!$AH$1:$HN$2,13,FALSE)</f>
        <v>0</v>
      </c>
      <c r="P44" s="69">
        <f>VLOOKUP($A44,'340'!$AH$1:$HN$2,14,FALSE)</f>
        <v>0</v>
      </c>
      <c r="Q44" s="69">
        <f>VLOOKUP($A44,'340'!$AH$1:$HN$2,15,FALSE)</f>
        <v>0</v>
      </c>
      <c r="R44" s="69">
        <f>VLOOKUP($A44,'340'!$AH$1:$HN$2,16,FALSE)</f>
        <v>0</v>
      </c>
      <c r="S44" s="69">
        <f>VLOOKUP($A44,'340'!$AH$7:$HN$8,S109,FALSE)</f>
        <v>0</v>
      </c>
      <c r="T44" s="69">
        <f>VLOOKUP($A44,'340'!$AH$1:$HN$2,18,FALSE)</f>
        <v>0</v>
      </c>
      <c r="U44" s="75">
        <f>VLOOKUP($A44,'340'!$AH$1:$HN$2,19,FALSE)</f>
        <v>0</v>
      </c>
      <c r="V44" s="337"/>
      <c r="W44" s="74">
        <f>VLOOKUP($A44,'340'!$AH$1:$HN$2,20,FALSE)</f>
        <v>0</v>
      </c>
      <c r="X44" s="69">
        <f>VLOOKUP($A44,'340'!$AH$1:$HN$2,21,FALSE)</f>
        <v>0</v>
      </c>
      <c r="Y44" s="69">
        <f>VLOOKUP($A44,'340'!$AH$1:$HN$2,22,FALSE)</f>
        <v>0</v>
      </c>
      <c r="Z44" s="69">
        <f>VLOOKUP($A44,'340'!$AH$1:$HN$2,23,FALSE)</f>
        <v>0</v>
      </c>
      <c r="AA44" s="69">
        <f>VLOOKUP($A44,'340'!$AH$7:$HN$8,AA109,FALSE)</f>
        <v>0</v>
      </c>
      <c r="AB44" s="69">
        <f>VLOOKUP($A44,'340'!$AH$1:$HN$2,25,FALSE)</f>
        <v>0</v>
      </c>
      <c r="AC44" s="75">
        <f>VLOOKUP($A44,'340'!$AH$1:$HN$2,26,FALSE)</f>
        <v>0</v>
      </c>
      <c r="AD44" s="337"/>
      <c r="AE44" s="74">
        <f>VLOOKUP($A44,'340'!$AH$1:$HN$2,27,FALSE)</f>
        <v>0</v>
      </c>
      <c r="AF44" s="69">
        <f>VLOOKUP($A44,'340'!$AH$1:$HN$2,28,FALSE)</f>
        <v>0</v>
      </c>
      <c r="AG44" s="69">
        <f>VLOOKUP($A44,'340'!$AH$1:$HN$2,29,FALSE)</f>
        <v>0</v>
      </c>
      <c r="AH44" s="69">
        <f>VLOOKUP($A44,'340'!$AH$1:$HN$2,30,FALSE)</f>
        <v>0</v>
      </c>
      <c r="AI44" s="69">
        <f>VLOOKUP($A44,'340'!$AH$7:$HN$8,AI109,FALSE)</f>
        <v>0</v>
      </c>
      <c r="AJ44" s="69">
        <f>VLOOKUP($A44,'340'!$AH$1:$HN$2,32,FALSE)</f>
        <v>0</v>
      </c>
      <c r="AK44" s="75">
        <f>VLOOKUP($A44,'340'!$AH$1:$HN$2,33,FALSE)</f>
        <v>0</v>
      </c>
      <c r="AL44" s="337"/>
      <c r="AM44" s="74">
        <f>VLOOKUP($A44,'340'!$AH$1:$HN$2,34,FALSE)</f>
        <v>0</v>
      </c>
      <c r="AN44" s="69">
        <f>VLOOKUP($A44,'340'!$AH$1:$HN$2,35,FALSE)</f>
        <v>0</v>
      </c>
      <c r="AO44" s="69">
        <f>VLOOKUP($A44,'340'!$AH$1:$HN$2,36,FALSE)</f>
        <v>0</v>
      </c>
      <c r="AP44" s="69">
        <f>VLOOKUP($A44,'340'!$AH$1:$HN$2,37,FALSE)</f>
        <v>0</v>
      </c>
      <c r="AQ44" s="69">
        <f>VLOOKUP($A44,'340'!$AH$7:$HN$8,AQ109,FALSE)</f>
        <v>0</v>
      </c>
      <c r="AR44" s="69">
        <f>VLOOKUP($A44,'340'!$AH$1:$HN$2,39,FALSE)</f>
        <v>0</v>
      </c>
      <c r="AS44" s="75">
        <f>VLOOKUP($A44,'340'!$AH$1:$HN$2,40,FALSE)</f>
        <v>0</v>
      </c>
      <c r="AT44" s="337"/>
      <c r="AU44" s="74">
        <f>VLOOKUP($A44,'340'!$AH$1:$HN$2,41,FALSE)</f>
        <v>0</v>
      </c>
      <c r="AV44" s="69">
        <f>VLOOKUP($A44,'340'!$AH$1:$HN$2,42,FALSE)</f>
        <v>0</v>
      </c>
      <c r="AW44" s="69">
        <f>VLOOKUP($A44,'340'!$AH$1:$HN$2,43,FALSE)</f>
        <v>0</v>
      </c>
      <c r="AX44" s="69">
        <f>VLOOKUP($A44,'340'!$AH$1:$HN$2,44,FALSE)</f>
        <v>0</v>
      </c>
      <c r="AY44" s="69">
        <f>VLOOKUP($A44,'340'!$AH$7:$HN$8,AY109,FALSE)</f>
        <v>0</v>
      </c>
      <c r="AZ44" s="69">
        <f>VLOOKUP($A44,'340'!$AH$1:$HN$2,46,FALSE)</f>
        <v>0</v>
      </c>
      <c r="BA44" s="75">
        <f>VLOOKUP($A44,'340'!$AH$1:$HN$2,47,FALSE)</f>
        <v>0</v>
      </c>
      <c r="BB44" s="337"/>
      <c r="BC44" s="74">
        <f>VLOOKUP($A44,'340'!$AH$1:$HN$2,48,FALSE)</f>
        <v>0</v>
      </c>
      <c r="BD44" s="69">
        <f>VLOOKUP($A44,'340'!$AH$1:$HN$2,49,FALSE)</f>
        <v>0</v>
      </c>
      <c r="BE44" s="69">
        <f>VLOOKUP($A44,'340'!$AH$1:$HN$2,50,FALSE)</f>
        <v>0</v>
      </c>
      <c r="BF44" s="69">
        <f>VLOOKUP($A44,'340'!$AH$1:$HN$2,51,FALSE)</f>
        <v>0</v>
      </c>
      <c r="BG44" s="69">
        <f>VLOOKUP($A44,'340'!$AH$7:$HN$8,BG109,FALSE)</f>
        <v>0</v>
      </c>
      <c r="BH44" s="69">
        <f>VLOOKUP($A44,'340'!$AH$1:$HN$2,53,FALSE)</f>
        <v>0</v>
      </c>
      <c r="BI44" s="75">
        <f>VLOOKUP($A44,'340'!$AH$1:$HN$2,54,FALSE)</f>
        <v>0</v>
      </c>
      <c r="BJ44" s="337"/>
      <c r="BK44" s="74">
        <f>VLOOKUP($A44,'340'!$AH$1:$HN$2,55,FALSE)</f>
        <v>0</v>
      </c>
      <c r="BL44" s="69">
        <f>VLOOKUP($A44,'340'!$AH$1:$HN$2,56,FALSE)</f>
        <v>0</v>
      </c>
      <c r="BM44" s="69">
        <f>VLOOKUP($A44,'340'!$AH$1:$HN$2,57,FALSE)</f>
        <v>0</v>
      </c>
      <c r="BN44" s="69">
        <f>VLOOKUP($A44,'340'!$AH$1:$HN$2,58,FALSE)</f>
        <v>0</v>
      </c>
      <c r="BO44" s="69">
        <f>VLOOKUP($A44,'340'!$AH$7:$HN$8,BO109,FALSE)</f>
        <v>0</v>
      </c>
      <c r="BP44" s="69">
        <f>VLOOKUP($A44,'340'!$AH$1:$HN$2,60,FALSE)</f>
        <v>0</v>
      </c>
      <c r="BQ44" s="75">
        <f>VLOOKUP($A44,'340'!$AH$1:$HN$2,61,FALSE)</f>
        <v>0</v>
      </c>
      <c r="BR44" s="337"/>
      <c r="BS44" s="74">
        <f>VLOOKUP($A44,'340'!$AH$1:$HN$2,62,FALSE)</f>
        <v>0</v>
      </c>
      <c r="BT44" s="69">
        <f>VLOOKUP($A44,'340'!$AH$1:$HN$2,63,FALSE)</f>
        <v>0</v>
      </c>
      <c r="BU44" s="69">
        <f>VLOOKUP($A44,'340'!$AH$1:$HN$2,64,FALSE)</f>
        <v>0</v>
      </c>
      <c r="BV44" s="69">
        <f>VLOOKUP($A44,'340'!$AH$1:$HN$2,65,FALSE)</f>
        <v>0</v>
      </c>
      <c r="BW44" s="69">
        <f>VLOOKUP($A44,'340'!$AH$7:$HN$8,BW109,FALSE)</f>
        <v>0</v>
      </c>
      <c r="BX44" s="69">
        <f>VLOOKUP($A44,'340'!$AH$1:$HN$2,67,FALSE)</f>
        <v>0</v>
      </c>
      <c r="BY44" s="75">
        <f>VLOOKUP($A44,'340'!$AH$1:$HN$2,68,FALSE)</f>
        <v>0</v>
      </c>
      <c r="BZ44" s="337"/>
      <c r="CA44" s="74">
        <f>VLOOKUP($A44,'340'!$AH$1:$HN$2,69,FALSE)</f>
        <v>0</v>
      </c>
      <c r="CB44" s="69">
        <f>VLOOKUP($A44,'340'!$AH$1:$HN$2,70,FALSE)</f>
        <v>0</v>
      </c>
      <c r="CC44" s="69">
        <f>VLOOKUP($A44,'340'!$AH$1:$HN$2,71,FALSE)</f>
        <v>0</v>
      </c>
      <c r="CD44" s="69">
        <f>VLOOKUP($A44,'340'!$AH$1:$HN$2,72,FALSE)</f>
        <v>0</v>
      </c>
      <c r="CE44" s="69">
        <f>VLOOKUP($A44,'340'!$AH$7:$HN$8,CE109,FALSE)</f>
        <v>0</v>
      </c>
      <c r="CF44" s="69">
        <f>VLOOKUP($A44,'340'!$AH$1:$HN$2,74,FALSE)</f>
        <v>0</v>
      </c>
      <c r="CG44" s="75">
        <f>VLOOKUP($A44,'340'!$AH$1:$HN$2,75,FALSE)</f>
        <v>0</v>
      </c>
      <c r="CH44" s="337"/>
      <c r="CI44" s="74">
        <f>VLOOKUP($A44,'340'!$AH$1:$HN$2,76,FALSE)</f>
        <v>0</v>
      </c>
      <c r="CJ44" s="69">
        <f>VLOOKUP($A44,'340'!$AH$1:$HN$2,77,FALSE)</f>
        <v>0</v>
      </c>
      <c r="CK44" s="69">
        <f>VLOOKUP($A44,'340'!$AH$1:$HN$2,78,FALSE)</f>
        <v>0</v>
      </c>
      <c r="CL44" s="69">
        <f>VLOOKUP($A44,'340'!$AH$1:$HN$2,79,FALSE)</f>
        <v>0</v>
      </c>
      <c r="CM44" s="69">
        <f>VLOOKUP($A44,'340'!$AH$7:$HN$8,CM109,FALSE)</f>
        <v>0</v>
      </c>
      <c r="CN44" s="69">
        <f>VLOOKUP($A44,'340'!$AH$1:$HN$2,81,FALSE)</f>
        <v>0</v>
      </c>
      <c r="CO44" s="75">
        <f>VLOOKUP($A44,'340'!$AH$1:$HN$2,82,FALSE)</f>
        <v>0</v>
      </c>
      <c r="CP44" s="337"/>
      <c r="CQ44" s="74">
        <f>VLOOKUP($A44,'340'!$AH$1:$HN$2,83,FALSE)</f>
        <v>0</v>
      </c>
      <c r="CR44" s="69">
        <f>VLOOKUP($A44,'340'!$AH$1:$HN$2,84,FALSE)</f>
        <v>0</v>
      </c>
      <c r="CS44" s="69">
        <f>VLOOKUP($A44,'340'!$AH$1:$HN$2,85,FALSE)</f>
        <v>0</v>
      </c>
      <c r="CT44" s="69">
        <f>VLOOKUP($A44,'340'!$AH$1:$HN$2,86,FALSE)</f>
        <v>0</v>
      </c>
      <c r="CU44" s="69">
        <f>VLOOKUP($A44,'340'!$AH$7:$HN$8,CU109,FALSE)</f>
        <v>0</v>
      </c>
      <c r="CV44" s="69">
        <f>VLOOKUP($A44,'340'!$AH$1:$HN$2,88,FALSE)</f>
        <v>0</v>
      </c>
      <c r="CW44" s="75">
        <f>VLOOKUP($A44,'340'!$AH$1:$HN$2,89,FALSE)</f>
        <v>0</v>
      </c>
      <c r="CX44" s="337"/>
      <c r="CY44" s="74">
        <f>VLOOKUP($A44,'340'!$AH$1:$HN$2,90,FALSE)</f>
        <v>0</v>
      </c>
      <c r="CZ44" s="69">
        <f>VLOOKUP($A44,'340'!$AH$1:$HN$2,91,FALSE)</f>
        <v>0</v>
      </c>
      <c r="DA44" s="69">
        <f>VLOOKUP($A44,'340'!$AH$1:$HN$2,92,FALSE)</f>
        <v>0</v>
      </c>
      <c r="DB44" s="69">
        <f>VLOOKUP($A44,'340'!$AH$1:$HN$2,93,FALSE)</f>
        <v>0</v>
      </c>
      <c r="DC44" s="69">
        <f>VLOOKUP($A44,'340'!$AH$7:$HN$8,DC109,FALSE)</f>
        <v>0</v>
      </c>
      <c r="DD44" s="69">
        <f>VLOOKUP($A44,'340'!$AH$1:$HN$2,95,FALSE)</f>
        <v>0</v>
      </c>
      <c r="DE44" s="75">
        <f>VLOOKUP($A44,'340'!$AH$1:$HN$2,96,FALSE)</f>
        <v>0</v>
      </c>
      <c r="DF44" s="337"/>
      <c r="DG44" s="74">
        <f>VLOOKUP($A44,'340'!$AH$1:$HN$2,97,FALSE)</f>
        <v>0</v>
      </c>
      <c r="DH44" s="69">
        <f>VLOOKUP($A44,'340'!$AH$1:$HN$2,98,FALSE)</f>
        <v>0</v>
      </c>
      <c r="DI44" s="69">
        <f>VLOOKUP($A44,'340'!$AH$1:$HN$2,99,FALSE)</f>
        <v>0</v>
      </c>
      <c r="DJ44" s="69">
        <f>VLOOKUP($A44,'340'!$AH$1:$HN$2,100,FALSE)</f>
        <v>0</v>
      </c>
      <c r="DK44" s="69">
        <f>VLOOKUP($A44,'340'!$AH$7:$HN$8,DK109,FALSE)</f>
        <v>0</v>
      </c>
      <c r="DL44" s="69">
        <f>VLOOKUP($A44,'340'!$AH$1:$HN$2,102,FALSE)</f>
        <v>0</v>
      </c>
      <c r="DM44" s="75">
        <f>VLOOKUP($A44,'340'!$AH$1:$HN$2,103,FALSE)</f>
        <v>0</v>
      </c>
      <c r="DN44" s="337"/>
      <c r="DO44" s="74">
        <f>VLOOKUP($A44,'340'!$AH$1:$HN$2,104,FALSE)</f>
        <v>0</v>
      </c>
      <c r="DP44" s="69">
        <f>VLOOKUP($A44,'340'!$AH$1:$HN$2,105,FALSE)</f>
        <v>0</v>
      </c>
      <c r="DQ44" s="69">
        <f>VLOOKUP($A44,'340'!$AH$1:$HN$2,106,FALSE)</f>
        <v>0</v>
      </c>
      <c r="DR44" s="69">
        <f>VLOOKUP($A44,'340'!$AH$1:$HN$2,107,FALSE)</f>
        <v>0</v>
      </c>
      <c r="DS44" s="69">
        <f>VLOOKUP($A44,'340'!$AH$7:$HN$8,DS109,FALSE)</f>
        <v>0</v>
      </c>
      <c r="DT44" s="69">
        <f>VLOOKUP($A44,'340'!$AH$1:$HN$2,109,FALSE)</f>
        <v>0</v>
      </c>
      <c r="DU44" s="75">
        <f>VLOOKUP($A44,'340'!$AH$1:$HN$2,110,FALSE)</f>
        <v>0</v>
      </c>
      <c r="DV44" s="337"/>
      <c r="DW44" s="74">
        <f>VLOOKUP($A44,'340'!$AH$1:$HN$2,111,FALSE)</f>
        <v>0</v>
      </c>
      <c r="DX44" s="69">
        <f>VLOOKUP($A44,'340'!$AH$1:$HN$2,112,FALSE)</f>
        <v>0</v>
      </c>
      <c r="DY44" s="69">
        <f>VLOOKUP($A44,'340'!$AH$1:$HN$2,113,FALSE)</f>
        <v>0</v>
      </c>
      <c r="DZ44" s="69">
        <f>VLOOKUP($A44,'340'!$AH$1:$HN$2,114,FALSE)</f>
        <v>0</v>
      </c>
      <c r="EA44" s="69">
        <f>VLOOKUP($A44,'340'!$AH$7:$HN$8,EA109,FALSE)</f>
        <v>0</v>
      </c>
      <c r="EB44" s="69">
        <f>VLOOKUP($A44,'340'!$AH$1:$HN$2,116,FALSE)</f>
        <v>0</v>
      </c>
      <c r="EC44" s="75">
        <f>VLOOKUP($A44,'340'!$AH$1:$HN$2,117,FALSE)</f>
        <v>0</v>
      </c>
      <c r="ED44" s="337"/>
      <c r="EE44" s="74">
        <f>VLOOKUP($A44,'340'!$AH$1:$HN$2,118,FALSE)</f>
        <v>0</v>
      </c>
      <c r="EF44" s="69">
        <f>VLOOKUP($A44,'340'!$AH$1:$HN$2,119,FALSE)</f>
        <v>0</v>
      </c>
      <c r="EG44" s="69">
        <f>VLOOKUP($A44,'340'!$AH$1:$HN$2,120,FALSE)</f>
        <v>0</v>
      </c>
      <c r="EH44" s="69">
        <f>VLOOKUP($A44,'340'!$AH$1:$HN$2,121,FALSE)</f>
        <v>0</v>
      </c>
      <c r="EI44" s="69">
        <f>VLOOKUP($A44,'340'!$AH$7:$HN$8,EI109,FALSE)</f>
        <v>0</v>
      </c>
      <c r="EJ44" s="69">
        <f>VLOOKUP($A44,'340'!$AH$1:$HN$2,123,FALSE)</f>
        <v>0</v>
      </c>
      <c r="EK44" s="75">
        <f>VLOOKUP($A44,'340'!$AH$1:$HN$2,124,FALSE)</f>
        <v>0</v>
      </c>
      <c r="EL44" s="337"/>
      <c r="EM44" s="74">
        <f>VLOOKUP($A44,'340'!$AH$1:$HN$2,125,FALSE)</f>
        <v>0</v>
      </c>
      <c r="EN44" s="69">
        <f>VLOOKUP($A44,'340'!$AH$1:$HN$2,126,FALSE)</f>
        <v>0</v>
      </c>
      <c r="EO44" s="69">
        <f>VLOOKUP($A44,'340'!$AH$1:$HN$2,127,FALSE)</f>
        <v>0</v>
      </c>
      <c r="EP44" s="69">
        <f>VLOOKUP($A44,'340'!$AH$1:$HN$2,128,FALSE)</f>
        <v>0</v>
      </c>
      <c r="EQ44" s="69">
        <f>VLOOKUP($A44,'340'!$AH$7:$HN$8,EQ109,FALSE)</f>
        <v>0</v>
      </c>
      <c r="ER44" s="69">
        <f>VLOOKUP($A44,'340'!$AH$1:$HN$2,130,FALSE)</f>
        <v>0</v>
      </c>
      <c r="ES44" s="75">
        <f>VLOOKUP($A44,'340'!$AH$1:$HN$2,131,FALSE)</f>
        <v>0</v>
      </c>
      <c r="ET44" s="337"/>
      <c r="EU44" s="74">
        <f>VLOOKUP($A44,'340'!$AH$1:$HN$2,132,FALSE)</f>
        <v>0</v>
      </c>
      <c r="EV44" s="69">
        <f>VLOOKUP($A44,'340'!$AH$1:$HN$2,133,FALSE)</f>
        <v>0</v>
      </c>
      <c r="EW44" s="69">
        <f>VLOOKUP($A44,'340'!$AH$1:$HN$2,134,FALSE)</f>
        <v>0</v>
      </c>
      <c r="EX44" s="69">
        <f>VLOOKUP($A44,'340'!$AH$1:$HN$2,135,FALSE)</f>
        <v>0</v>
      </c>
      <c r="EY44" s="69">
        <f>VLOOKUP($A44,'340'!$AH$7:$HN$8,EY109,FALSE)</f>
        <v>0</v>
      </c>
      <c r="EZ44" s="69">
        <f>VLOOKUP($A44,'340'!$AH$1:$HN$2,137,FALSE)</f>
        <v>0</v>
      </c>
      <c r="FA44" s="75">
        <f>VLOOKUP($A44,'340'!$AH$1:$HN$2,138,FALSE)</f>
        <v>0</v>
      </c>
      <c r="FB44" s="337"/>
      <c r="FC44" s="74">
        <f>VLOOKUP($A44,'340'!$AH$1:$HN$2,139,FALSE)</f>
        <v>0</v>
      </c>
      <c r="FD44" s="69">
        <f>VLOOKUP($A44,'340'!$AH$1:$HN$2,140,FALSE)</f>
        <v>0</v>
      </c>
      <c r="FE44" s="69">
        <f>VLOOKUP($A44,'340'!$AH$1:$HN$2,141,FALSE)</f>
        <v>0</v>
      </c>
      <c r="FF44" s="69">
        <f>VLOOKUP($A44,'340'!$AH$1:$HN$2,142,FALSE)</f>
        <v>0</v>
      </c>
      <c r="FG44" s="69">
        <f>VLOOKUP($A44,'340'!$AH$7:$HN$8,FG109,FALSE)</f>
        <v>0</v>
      </c>
      <c r="FH44" s="69">
        <f>VLOOKUP($A44,'340'!$AH$1:$HN$2,144,FALSE)</f>
        <v>0</v>
      </c>
      <c r="FI44" s="75">
        <f>VLOOKUP($A44,'340'!$AH$1:$HN$2,145,FALSE)</f>
        <v>0</v>
      </c>
      <c r="FJ44" s="337"/>
      <c r="FK44" s="74">
        <f>VLOOKUP($A44,'340'!$AH$1:$HN$2,146,FALSE)</f>
        <v>0</v>
      </c>
      <c r="FL44" s="69">
        <f>VLOOKUP($A44,'340'!$AH$1:$HN$2,147,FALSE)</f>
        <v>0</v>
      </c>
      <c r="FM44" s="69">
        <f>VLOOKUP($A44,'340'!$AH$1:$HN$2,148,FALSE)</f>
        <v>0</v>
      </c>
      <c r="FN44" s="69">
        <f>VLOOKUP($A44,'340'!$AH$1:$HN$2,149,FALSE)</f>
        <v>0</v>
      </c>
      <c r="FO44" s="69">
        <f>VLOOKUP($A44,'340'!$AH$7:$HN$8,FO109,FALSE)</f>
        <v>0</v>
      </c>
      <c r="FP44" s="69">
        <f>VLOOKUP($A44,'340'!$AH$1:$HN$2,151,FALSE)</f>
        <v>0</v>
      </c>
      <c r="FQ44" s="75">
        <f>VLOOKUP($A44,'340'!$AH$1:$HN$2,152,FALSE)</f>
        <v>0</v>
      </c>
      <c r="FR44" s="337"/>
      <c r="FS44" s="74">
        <f>VLOOKUP($A44,'340'!$AH$1:$HN$2,153,FALSE)</f>
        <v>0</v>
      </c>
      <c r="FT44" s="69">
        <f>VLOOKUP($A44,'340'!$AH$1:$HN$2,154,FALSE)</f>
        <v>0</v>
      </c>
      <c r="FU44" s="69">
        <f>VLOOKUP($A44,'340'!$AH$1:$HN$2,155,FALSE)</f>
        <v>0</v>
      </c>
      <c r="FV44" s="69">
        <f>VLOOKUP($A44,'340'!$AH$1:$HN$2,156,FALSE)</f>
        <v>0</v>
      </c>
      <c r="FW44" s="69">
        <f>VLOOKUP($A44,'340'!$AH$7:$HN$8,FW109,FALSE)</f>
        <v>0</v>
      </c>
      <c r="FX44" s="69">
        <f>VLOOKUP($A44,'340'!$AH$1:$HN$2,158,FALSE)</f>
        <v>0</v>
      </c>
      <c r="FY44" s="75">
        <f>VLOOKUP($A44,'340'!$AH$1:$HN$2,159,FALSE)</f>
        <v>0</v>
      </c>
      <c r="FZ44" s="337"/>
      <c r="GA44" s="74">
        <f>VLOOKUP($A44,'340'!$AH$1:$HN$2,160,FALSE)</f>
        <v>0</v>
      </c>
      <c r="GB44" s="69">
        <f>VLOOKUP($A44,'340'!$AH$1:$HN$2,161,FALSE)</f>
        <v>0</v>
      </c>
      <c r="GC44" s="69">
        <f>VLOOKUP($A44,'340'!$AH$1:$HN$2,162,FALSE)</f>
        <v>0</v>
      </c>
      <c r="GD44" s="69">
        <f>VLOOKUP($A44,'340'!$AH$1:$HN$2,163,FALSE)</f>
        <v>0</v>
      </c>
      <c r="GE44" s="69">
        <f>VLOOKUP($A44,'340'!$AH$7:$HN$8,GE109,FALSE)</f>
        <v>0</v>
      </c>
      <c r="GF44" s="69">
        <f>VLOOKUP($A44,'340'!$AH$1:$HN$2,165,FALSE)</f>
        <v>0</v>
      </c>
      <c r="GG44" s="75">
        <f>VLOOKUP($A44,'340'!$AH$1:$HN$2,166,FALSE)</f>
        <v>0</v>
      </c>
      <c r="GH44" s="337"/>
      <c r="GI44" s="74">
        <f>VLOOKUP($A44,'340'!$AH$1:$HN$2,167,FALSE)</f>
        <v>0</v>
      </c>
      <c r="GJ44" s="69">
        <f>VLOOKUP($A44,'340'!$AH$1:$HN$2,168,FALSE)</f>
        <v>0</v>
      </c>
      <c r="GK44" s="69">
        <f>VLOOKUP($A44,'340'!$AH$1:$HN$2,169,FALSE)</f>
        <v>0</v>
      </c>
      <c r="GL44" s="69">
        <f>VLOOKUP($A44,'340'!$AH$1:$HN$2,170,FALSE)</f>
        <v>0</v>
      </c>
      <c r="GM44" s="69">
        <f>VLOOKUP($A44,'340'!$AH$7:$HN$8,GM109,FALSE)</f>
        <v>0</v>
      </c>
      <c r="GN44" s="69">
        <f>VLOOKUP($A44,'340'!$AH$1:$HN$2,172,FALSE)</f>
        <v>0</v>
      </c>
      <c r="GO44" s="75">
        <f>VLOOKUP($A44,'340'!$AH$1:$HN$2,173,FALSE)</f>
        <v>0</v>
      </c>
      <c r="GP44" s="337"/>
      <c r="GQ44" s="74">
        <f>VLOOKUP($A44,'340'!$AH$1:$HN$2,174,FALSE)</f>
        <v>0</v>
      </c>
      <c r="GR44" s="69">
        <f>VLOOKUP($A44,'340'!$AH$1:$HN$2,175,FALSE)</f>
        <v>0</v>
      </c>
      <c r="GS44" s="69">
        <f>VLOOKUP($A44,'340'!$AH$1:$HN$2,176,FALSE)</f>
        <v>0</v>
      </c>
      <c r="GT44" s="69">
        <f>VLOOKUP($A44,'340'!$AH$1:$HN$2,177,FALSE)</f>
        <v>0</v>
      </c>
      <c r="GU44" s="69">
        <f>VLOOKUP($A44,'340'!$AH$7:$HN$8,GU109,FALSE)</f>
        <v>0</v>
      </c>
      <c r="GV44" s="69">
        <f>VLOOKUP($A44,'340'!$AH$1:$HN$2,179,FALSE)</f>
        <v>0</v>
      </c>
      <c r="GW44" s="75">
        <f>VLOOKUP($A44,'340'!$AH$1:$HN$2,180,FALSE)</f>
        <v>0</v>
      </c>
      <c r="GX44" s="337"/>
      <c r="GY44" s="74">
        <f>VLOOKUP($A44,'340'!$AH$1:$HN$2,181,FALSE)</f>
        <v>0</v>
      </c>
      <c r="GZ44" s="69">
        <f>VLOOKUP($A44,'340'!$AH$1:$HN$2,182,FALSE)</f>
        <v>0</v>
      </c>
      <c r="HA44" s="69">
        <f>VLOOKUP($A44,'340'!$AH$1:$HN$2,183,FALSE)</f>
        <v>0</v>
      </c>
      <c r="HB44" s="69">
        <f>VLOOKUP($A44,'340'!$AH$1:$HN$2,184,FALSE)</f>
        <v>0</v>
      </c>
      <c r="HC44" s="69">
        <f>VLOOKUP($A44,'340'!$AH$7:$HN$8,HC109,FALSE)</f>
        <v>0</v>
      </c>
      <c r="HD44" s="69">
        <f>VLOOKUP($A44,'340'!$AH$1:$HN$2,186,FALSE)</f>
        <v>0</v>
      </c>
      <c r="HE44" s="124">
        <f>VLOOKUP($A44,'340'!$AH$1:$HN$2,187,FALSE)</f>
        <v>0</v>
      </c>
      <c r="HF44" s="24"/>
    </row>
    <row r="45" spans="1:215" x14ac:dyDescent="0.25">
      <c r="A45" s="290">
        <f t="shared" si="0"/>
        <v>241</v>
      </c>
      <c r="B45" s="291">
        <f>VLOOKUP($A45,'341'!$AG$1:$HM$2,2,FALSE)</f>
        <v>0</v>
      </c>
      <c r="C45" s="290">
        <f>VLOOKUP($A45,'341'!$AG$1:$HM$2,3,FALSE)</f>
        <v>0</v>
      </c>
      <c r="D45" s="290">
        <f>VLOOKUP($A45,'341'!$AG$1:$HM$2,4,FALSE)</f>
        <v>0</v>
      </c>
      <c r="E45" s="292">
        <f>VLOOKUP($A45,'341'!$AG$1:$HM$2,5,FALSE)</f>
        <v>0</v>
      </c>
      <c r="F45" s="337"/>
      <c r="G45" s="73">
        <f>VLOOKUP($A45,'341'!$AG$1:$HM$2,6,FALSE)</f>
        <v>0</v>
      </c>
      <c r="H45" s="24">
        <f>VLOOKUP($A45,'341'!$AG$1:$HM$2,7,FALSE)</f>
        <v>0</v>
      </c>
      <c r="I45" s="24">
        <f>VLOOKUP($A45,'341'!$AG$1:$HM$2,8,FALSE)</f>
        <v>0</v>
      </c>
      <c r="J45" s="24">
        <f>VLOOKUP($A45,'341'!$AG$1:$HM$2,9,FALSE)</f>
        <v>0</v>
      </c>
      <c r="K45" s="69">
        <f>VLOOKUP($A45,'341'!$AG$7:$HM$8,K109,FALSE)</f>
        <v>0</v>
      </c>
      <c r="L45" s="24">
        <f>VLOOKUP($A45,'341'!$AG$1:$HM$2,11,FALSE)</f>
        <v>0</v>
      </c>
      <c r="M45" s="137">
        <f>VLOOKUP($A45,'341'!$AG$1:$HM$2,12,FALSE)</f>
        <v>0</v>
      </c>
      <c r="N45" s="337"/>
      <c r="O45" s="74">
        <f>VLOOKUP($A45,'341'!$AG$1:$HM$2,13,FALSE)</f>
        <v>0</v>
      </c>
      <c r="P45" s="69">
        <f>VLOOKUP($A45,'341'!$AG$1:$HM$2,14,FALSE)</f>
        <v>0</v>
      </c>
      <c r="Q45" s="69">
        <f>VLOOKUP($A45,'341'!$AG$1:$HM$2,15,FALSE)</f>
        <v>0</v>
      </c>
      <c r="R45" s="69">
        <f>VLOOKUP($A45,'341'!$AG$1:$HM$2,16,FALSE)</f>
        <v>0</v>
      </c>
      <c r="S45" s="69">
        <f>VLOOKUP($A45,'341'!$AG$7:$HM$8,S109,FALSE)</f>
        <v>0</v>
      </c>
      <c r="T45" s="69">
        <f>VLOOKUP($A45,'341'!$AG$1:$HM$2,18,FALSE)</f>
        <v>0</v>
      </c>
      <c r="U45" s="75">
        <f>VLOOKUP($A45,'341'!$AG$1:$HM$2,19,FALSE)</f>
        <v>0</v>
      </c>
      <c r="V45" s="337"/>
      <c r="W45" s="74">
        <f>VLOOKUP($A45,'341'!$AG$1:$HM$2,20,FALSE)</f>
        <v>0</v>
      </c>
      <c r="X45" s="69">
        <f>VLOOKUP($A45,'341'!$AG$1:$HM$2,21,FALSE)</f>
        <v>0</v>
      </c>
      <c r="Y45" s="69">
        <f>VLOOKUP($A45,'341'!$AG$1:$HM$2,22,FALSE)</f>
        <v>0</v>
      </c>
      <c r="Z45" s="69">
        <f>VLOOKUP($A45,'341'!$AG$1:$HM$2,23,FALSE)</f>
        <v>0</v>
      </c>
      <c r="AA45" s="69">
        <f>VLOOKUP($A45,'341'!$AG$7:$HM$8,AA109,FALSE)</f>
        <v>0</v>
      </c>
      <c r="AB45" s="69">
        <f>VLOOKUP($A45,'341'!$AG$1:$HM$2,25,FALSE)</f>
        <v>0</v>
      </c>
      <c r="AC45" s="75">
        <f>VLOOKUP($A45,'341'!$AG$1:$HM$2,26,FALSE)</f>
        <v>0</v>
      </c>
      <c r="AD45" s="337"/>
      <c r="AE45" s="74">
        <f>VLOOKUP($A45,'341'!$AG$1:$HM$2,27,FALSE)</f>
        <v>0</v>
      </c>
      <c r="AF45" s="69">
        <f>VLOOKUP($A45,'341'!$AG$1:$HM$2,28,FALSE)</f>
        <v>0</v>
      </c>
      <c r="AG45" s="69">
        <f>VLOOKUP($A45,'341'!$AG$1:$HM$2,29,FALSE)</f>
        <v>0</v>
      </c>
      <c r="AH45" s="69">
        <f>VLOOKUP($A45,'341'!$AG$1:$HM$2,30,FALSE)</f>
        <v>0</v>
      </c>
      <c r="AI45" s="69">
        <f>VLOOKUP($A45,'341'!$AG$7:$HM$8,AI109,FALSE)</f>
        <v>0</v>
      </c>
      <c r="AJ45" s="69">
        <f>VLOOKUP($A45,'341'!$AG$1:$HM$2,32,FALSE)</f>
        <v>0</v>
      </c>
      <c r="AK45" s="75">
        <f>VLOOKUP($A45,'341'!$AG$1:$HM$2,33,FALSE)</f>
        <v>0</v>
      </c>
      <c r="AL45" s="337"/>
      <c r="AM45" s="74">
        <f>VLOOKUP($A45,'341'!$AG$1:$HM$2,34,FALSE)</f>
        <v>0</v>
      </c>
      <c r="AN45" s="69">
        <f>VLOOKUP($A45,'341'!$AG$1:$HM$2,35,FALSE)</f>
        <v>0</v>
      </c>
      <c r="AO45" s="69">
        <f>VLOOKUP($A45,'341'!$AG$1:$HM$2,36,FALSE)</f>
        <v>0</v>
      </c>
      <c r="AP45" s="69">
        <f>VLOOKUP($A45,'341'!$AG$1:$HM$2,37,FALSE)</f>
        <v>0</v>
      </c>
      <c r="AQ45" s="69">
        <f>VLOOKUP($A45,'341'!$AG$7:$HM$8,AQ109,FALSE)</f>
        <v>0</v>
      </c>
      <c r="AR45" s="69">
        <f>VLOOKUP($A45,'341'!$AG$1:$HM$2,39,FALSE)</f>
        <v>0</v>
      </c>
      <c r="AS45" s="75">
        <f>VLOOKUP($A45,'341'!$AG$1:$HM$2,40,FALSE)</f>
        <v>0</v>
      </c>
      <c r="AT45" s="337"/>
      <c r="AU45" s="74">
        <f>VLOOKUP($A45,'341'!$AG$1:$HM$2,41,FALSE)</f>
        <v>0</v>
      </c>
      <c r="AV45" s="69">
        <f>VLOOKUP($A45,'341'!$AG$1:$HM$2,42,FALSE)</f>
        <v>0</v>
      </c>
      <c r="AW45" s="69">
        <f>VLOOKUP($A45,'341'!$AG$1:$HM$2,43,FALSE)</f>
        <v>0</v>
      </c>
      <c r="AX45" s="69">
        <f>VLOOKUP($A45,'341'!$AG$1:$HM$2,44,FALSE)</f>
        <v>0</v>
      </c>
      <c r="AY45" s="69">
        <f>VLOOKUP($A45,'341'!$AG$7:$HM$8,AY109,FALSE)</f>
        <v>0</v>
      </c>
      <c r="AZ45" s="69">
        <f>VLOOKUP($A45,'341'!$AG$1:$HM$2,46,FALSE)</f>
        <v>0</v>
      </c>
      <c r="BA45" s="75">
        <f>VLOOKUP($A45,'341'!$AG$1:$HM$2,47,FALSE)</f>
        <v>0</v>
      </c>
      <c r="BB45" s="337"/>
      <c r="BC45" s="74">
        <f>VLOOKUP($A45,'341'!$AG$1:$HM$2,48,FALSE)</f>
        <v>0</v>
      </c>
      <c r="BD45" s="69">
        <f>VLOOKUP($A45,'341'!$AG$1:$HM$2,49,FALSE)</f>
        <v>0</v>
      </c>
      <c r="BE45" s="69">
        <f>VLOOKUP($A45,'341'!$AG$1:$HM$2,50,FALSE)</f>
        <v>0</v>
      </c>
      <c r="BF45" s="69">
        <f>VLOOKUP($A45,'341'!$AG$1:$HM$2,51,FALSE)</f>
        <v>0</v>
      </c>
      <c r="BG45" s="69">
        <f>VLOOKUP($A45,'341'!$AG$7:$HM$8,BG109,FALSE)</f>
        <v>0</v>
      </c>
      <c r="BH45" s="69">
        <f>VLOOKUP($A45,'341'!$AG$1:$HM$2,53,FALSE)</f>
        <v>0</v>
      </c>
      <c r="BI45" s="75">
        <f>VLOOKUP($A45,'341'!$AG$1:$HM$2,54,FALSE)</f>
        <v>0</v>
      </c>
      <c r="BJ45" s="337"/>
      <c r="BK45" s="74">
        <f>VLOOKUP($A45,'341'!$AG$1:$HM$2,55,FALSE)</f>
        <v>0</v>
      </c>
      <c r="BL45" s="69">
        <f>VLOOKUP($A45,'341'!$AG$1:$HM$2,56,FALSE)</f>
        <v>0</v>
      </c>
      <c r="BM45" s="69">
        <f>VLOOKUP($A45,'341'!$AG$1:$HM$2,57,FALSE)</f>
        <v>0</v>
      </c>
      <c r="BN45" s="69">
        <f>VLOOKUP($A45,'341'!$AG$1:$HM$2,58,FALSE)</f>
        <v>0</v>
      </c>
      <c r="BO45" s="69">
        <f>VLOOKUP($A45,'341'!$AG$7:$HM$8,BO109,FALSE)</f>
        <v>0</v>
      </c>
      <c r="BP45" s="69">
        <f>VLOOKUP($A45,'341'!$AG$1:$HM$2,60,FALSE)</f>
        <v>0</v>
      </c>
      <c r="BQ45" s="75">
        <f>VLOOKUP($A45,'341'!$AG$1:$HM$2,61,FALSE)</f>
        <v>0</v>
      </c>
      <c r="BR45" s="337"/>
      <c r="BS45" s="74">
        <f>VLOOKUP($A45,'341'!$AG$1:$HM$2,62,FALSE)</f>
        <v>0</v>
      </c>
      <c r="BT45" s="69">
        <f>VLOOKUP($A45,'341'!$AG$1:$HM$2,63,FALSE)</f>
        <v>0</v>
      </c>
      <c r="BU45" s="69">
        <f>VLOOKUP($A45,'341'!$AG$1:$HM$2,64,FALSE)</f>
        <v>0</v>
      </c>
      <c r="BV45" s="69">
        <f>VLOOKUP($A45,'341'!$AG$1:$HM$2,65,FALSE)</f>
        <v>0</v>
      </c>
      <c r="BW45" s="69">
        <f>VLOOKUP($A45,'341'!$AG$7:$HM$8,BW109,FALSE)</f>
        <v>0</v>
      </c>
      <c r="BX45" s="69">
        <f>VLOOKUP($A45,'341'!$AG$1:$HM$2,67,FALSE)</f>
        <v>0</v>
      </c>
      <c r="BY45" s="75">
        <f>VLOOKUP($A45,'341'!$AG$1:$HM$2,68,FALSE)</f>
        <v>0</v>
      </c>
      <c r="BZ45" s="337"/>
      <c r="CA45" s="74">
        <f>VLOOKUP($A45,'341'!$AG$1:$HM$2,69,FALSE)</f>
        <v>0</v>
      </c>
      <c r="CB45" s="69">
        <f>VLOOKUP($A45,'341'!$AG$1:$HM$2,70,FALSE)</f>
        <v>0</v>
      </c>
      <c r="CC45" s="69">
        <f>VLOOKUP($A45,'341'!$AG$1:$HM$2,71,FALSE)</f>
        <v>0</v>
      </c>
      <c r="CD45" s="69">
        <f>VLOOKUP($A45,'341'!$AG$1:$HM$2,72,FALSE)</f>
        <v>0</v>
      </c>
      <c r="CE45" s="69">
        <f>VLOOKUP($A45,'341'!$AG$7:$HM$8,CE109,FALSE)</f>
        <v>0</v>
      </c>
      <c r="CF45" s="69">
        <f>VLOOKUP($A45,'341'!$AG$1:$HM$2,74,FALSE)</f>
        <v>0</v>
      </c>
      <c r="CG45" s="75">
        <f>VLOOKUP($A45,'341'!$AG$1:$HM$2,75,FALSE)</f>
        <v>0</v>
      </c>
      <c r="CH45" s="337"/>
      <c r="CI45" s="74">
        <f>VLOOKUP($A45,'341'!$AG$1:$HM$2,76,FALSE)</f>
        <v>0</v>
      </c>
      <c r="CJ45" s="69">
        <f>VLOOKUP($A45,'341'!$AG$1:$HM$2,77,FALSE)</f>
        <v>0</v>
      </c>
      <c r="CK45" s="69">
        <f>VLOOKUP($A45,'341'!$AG$1:$HM$2,78,FALSE)</f>
        <v>0</v>
      </c>
      <c r="CL45" s="69">
        <f>VLOOKUP($A45,'341'!$AG$1:$HM$2,79,FALSE)</f>
        <v>0</v>
      </c>
      <c r="CM45" s="69">
        <f>VLOOKUP($A45,'341'!$AG$7:$HM$8,CM109,FALSE)</f>
        <v>0</v>
      </c>
      <c r="CN45" s="69">
        <f>VLOOKUP($A45,'341'!$AG$1:$HM$2,81,FALSE)</f>
        <v>0</v>
      </c>
      <c r="CO45" s="75">
        <f>VLOOKUP($A45,'341'!$AG$1:$HM$2,82,FALSE)</f>
        <v>0</v>
      </c>
      <c r="CP45" s="337"/>
      <c r="CQ45" s="74">
        <f>VLOOKUP($A45,'341'!$AG$1:$HM$2,83,FALSE)</f>
        <v>0</v>
      </c>
      <c r="CR45" s="69">
        <f>VLOOKUP($A45,'341'!$AG$1:$HM$2,84,FALSE)</f>
        <v>0</v>
      </c>
      <c r="CS45" s="69">
        <f>VLOOKUP($A45,'341'!$AG$1:$HM$2,85,FALSE)</f>
        <v>0</v>
      </c>
      <c r="CT45" s="69">
        <f>VLOOKUP($A45,'341'!$AG$1:$HM$2,86,FALSE)</f>
        <v>0</v>
      </c>
      <c r="CU45" s="69">
        <f>VLOOKUP($A45,'341'!$AG$7:$HM$8,CU109,FALSE)</f>
        <v>0</v>
      </c>
      <c r="CV45" s="69">
        <f>VLOOKUP($A45,'341'!$AG$1:$HM$2,88,FALSE)</f>
        <v>0</v>
      </c>
      <c r="CW45" s="75">
        <f>VLOOKUP($A45,'341'!$AG$1:$HM$2,89,FALSE)</f>
        <v>0</v>
      </c>
      <c r="CX45" s="337"/>
      <c r="CY45" s="74">
        <f>VLOOKUP($A45,'341'!$AG$1:$HM$2,90,FALSE)</f>
        <v>0</v>
      </c>
      <c r="CZ45" s="69">
        <f>VLOOKUP($A45,'341'!$AG$1:$HM$2,91,FALSE)</f>
        <v>0</v>
      </c>
      <c r="DA45" s="69">
        <f>VLOOKUP($A45,'341'!$AG$1:$HM$2,92,FALSE)</f>
        <v>0</v>
      </c>
      <c r="DB45" s="69">
        <f>VLOOKUP($A45,'341'!$AG$1:$HM$2,93,FALSE)</f>
        <v>0</v>
      </c>
      <c r="DC45" s="69">
        <f>VLOOKUP($A45,'341'!$AG$7:$HM$8,DC109,FALSE)</f>
        <v>0</v>
      </c>
      <c r="DD45" s="69">
        <f>VLOOKUP($A45,'341'!$AG$1:$HM$2,95,FALSE)</f>
        <v>0</v>
      </c>
      <c r="DE45" s="75">
        <f>VLOOKUP($A45,'341'!$AG$1:$HM$2,96,FALSE)</f>
        <v>0</v>
      </c>
      <c r="DF45" s="337"/>
      <c r="DG45" s="74">
        <f>VLOOKUP($A45,'341'!$AG$1:$HM$2,97,FALSE)</f>
        <v>0</v>
      </c>
      <c r="DH45" s="69">
        <f>VLOOKUP($A45,'341'!$AG$1:$HM$2,98,FALSE)</f>
        <v>0</v>
      </c>
      <c r="DI45" s="69">
        <f>VLOOKUP($A45,'341'!$AG$1:$HM$2,99,FALSE)</f>
        <v>0</v>
      </c>
      <c r="DJ45" s="69">
        <f>VLOOKUP($A45,'341'!$AG$1:$HM$2,100,FALSE)</f>
        <v>0</v>
      </c>
      <c r="DK45" s="69">
        <f>VLOOKUP($A45,'341'!$AG$7:$HM$8,DK109,FALSE)</f>
        <v>0</v>
      </c>
      <c r="DL45" s="69">
        <f>VLOOKUP($A45,'341'!$AG$1:$HM$2,102,FALSE)</f>
        <v>0</v>
      </c>
      <c r="DM45" s="75">
        <f>VLOOKUP($A45,'341'!$AG$1:$HM$2,103,FALSE)</f>
        <v>0</v>
      </c>
      <c r="DN45" s="337"/>
      <c r="DO45" s="74">
        <f>VLOOKUP($A45,'341'!$AG$1:$HM$2,104,FALSE)</f>
        <v>0</v>
      </c>
      <c r="DP45" s="69">
        <f>VLOOKUP($A45,'341'!$AG$1:$HM$2,105,FALSE)</f>
        <v>0</v>
      </c>
      <c r="DQ45" s="69">
        <f>VLOOKUP($A45,'341'!$AG$1:$HM$2,106,FALSE)</f>
        <v>0</v>
      </c>
      <c r="DR45" s="69">
        <f>VLOOKUP($A45,'341'!$AG$1:$HM$2,107,FALSE)</f>
        <v>0</v>
      </c>
      <c r="DS45" s="69">
        <f>VLOOKUP($A45,'341'!$AG$7:$HM$8,DS109,FALSE)</f>
        <v>0</v>
      </c>
      <c r="DT45" s="69">
        <f>VLOOKUP($A45,'341'!$AG$1:$HM$2,109,FALSE)</f>
        <v>0</v>
      </c>
      <c r="DU45" s="75">
        <f>VLOOKUP($A45,'341'!$AG$1:$HM$2,110,FALSE)</f>
        <v>0</v>
      </c>
      <c r="DV45" s="337"/>
      <c r="DW45" s="74">
        <f>VLOOKUP($A45,'341'!$AG$1:$HM$2,111,FALSE)</f>
        <v>0</v>
      </c>
      <c r="DX45" s="69">
        <f>VLOOKUP($A45,'341'!$AG$1:$HM$2,112,FALSE)</f>
        <v>0</v>
      </c>
      <c r="DY45" s="69">
        <f>VLOOKUP($A45,'341'!$AG$1:$HM$2,113,FALSE)</f>
        <v>0</v>
      </c>
      <c r="DZ45" s="69">
        <f>VLOOKUP($A45,'341'!$AG$1:$HM$2,114,FALSE)</f>
        <v>0</v>
      </c>
      <c r="EA45" s="69">
        <f>VLOOKUP($A45,'341'!$AG$7:$HM$8,EA109,FALSE)</f>
        <v>0</v>
      </c>
      <c r="EB45" s="69">
        <f>VLOOKUP($A45,'341'!$AG$1:$HM$2,116,FALSE)</f>
        <v>0</v>
      </c>
      <c r="EC45" s="75">
        <f>VLOOKUP($A45,'341'!$AG$1:$HM$2,117,FALSE)</f>
        <v>0</v>
      </c>
      <c r="ED45" s="337"/>
      <c r="EE45" s="74">
        <f>VLOOKUP($A45,'341'!$AG$1:$HM$2,118,FALSE)</f>
        <v>0</v>
      </c>
      <c r="EF45" s="69">
        <f>VLOOKUP($A45,'341'!$AG$1:$HM$2,119,FALSE)</f>
        <v>0</v>
      </c>
      <c r="EG45" s="69">
        <f>VLOOKUP($A45,'341'!$AG$1:$HM$2,120,FALSE)</f>
        <v>0</v>
      </c>
      <c r="EH45" s="69">
        <f>VLOOKUP($A45,'341'!$AG$1:$HM$2,121,FALSE)</f>
        <v>0</v>
      </c>
      <c r="EI45" s="69">
        <f>VLOOKUP($A45,'341'!$AG$7:$HM$8,EI109,FALSE)</f>
        <v>0</v>
      </c>
      <c r="EJ45" s="69">
        <f>VLOOKUP($A45,'341'!$AG$1:$HM$2,123,FALSE)</f>
        <v>0</v>
      </c>
      <c r="EK45" s="75">
        <f>VLOOKUP($A45,'341'!$AG$1:$HM$2,124,FALSE)</f>
        <v>0</v>
      </c>
      <c r="EL45" s="337"/>
      <c r="EM45" s="74">
        <f>VLOOKUP($A45,'341'!$AG$1:$HM$2,125,FALSE)</f>
        <v>0</v>
      </c>
      <c r="EN45" s="69">
        <f>VLOOKUP($A45,'341'!$AG$1:$HM$2,126,FALSE)</f>
        <v>0</v>
      </c>
      <c r="EO45" s="69">
        <f>VLOOKUP($A45,'341'!$AG$1:$HM$2,127,FALSE)</f>
        <v>0</v>
      </c>
      <c r="EP45" s="69">
        <f>VLOOKUP($A45,'341'!$AG$1:$HM$2,128,FALSE)</f>
        <v>0</v>
      </c>
      <c r="EQ45" s="69">
        <f>VLOOKUP($A45,'341'!$AG$7:$HM$8,EQ109,FALSE)</f>
        <v>0</v>
      </c>
      <c r="ER45" s="69">
        <f>VLOOKUP($A45,'341'!$AG$1:$HM$2,130,FALSE)</f>
        <v>0</v>
      </c>
      <c r="ES45" s="75">
        <f>VLOOKUP($A45,'341'!$AG$1:$HM$2,131,FALSE)</f>
        <v>0</v>
      </c>
      <c r="ET45" s="337"/>
      <c r="EU45" s="74">
        <f>VLOOKUP($A45,'341'!$AG$1:$HM$2,132,FALSE)</f>
        <v>0</v>
      </c>
      <c r="EV45" s="69">
        <f>VLOOKUP($A45,'341'!$AG$1:$HM$2,133,FALSE)</f>
        <v>0</v>
      </c>
      <c r="EW45" s="69">
        <f>VLOOKUP($A45,'341'!$AG$1:$HM$2,134,FALSE)</f>
        <v>0</v>
      </c>
      <c r="EX45" s="69">
        <f>VLOOKUP($A45,'341'!$AG$1:$HM$2,135,FALSE)</f>
        <v>0</v>
      </c>
      <c r="EY45" s="69">
        <f>VLOOKUP($A45,'341'!$AG$7:$HM$8,EY109,FALSE)</f>
        <v>0</v>
      </c>
      <c r="EZ45" s="69">
        <f>VLOOKUP($A45,'341'!$AG$1:$HM$2,137,FALSE)</f>
        <v>0</v>
      </c>
      <c r="FA45" s="75">
        <f>VLOOKUP($A45,'341'!$AG$1:$HM$2,138,FALSE)</f>
        <v>0</v>
      </c>
      <c r="FB45" s="337"/>
      <c r="FC45" s="74">
        <f>VLOOKUP($A45,'341'!$AG$1:$HM$2,139,FALSE)</f>
        <v>0</v>
      </c>
      <c r="FD45" s="69">
        <f>VLOOKUP($A45,'341'!$AG$1:$HM$2,140,FALSE)</f>
        <v>0</v>
      </c>
      <c r="FE45" s="69">
        <f>VLOOKUP($A45,'341'!$AG$1:$HM$2,141,FALSE)</f>
        <v>0</v>
      </c>
      <c r="FF45" s="69">
        <f>VLOOKUP($A45,'341'!$AG$1:$HM$2,142,FALSE)</f>
        <v>0</v>
      </c>
      <c r="FG45" s="69">
        <f>VLOOKUP($A45,'341'!$AG$7:$HM$8,FG109,FALSE)</f>
        <v>0</v>
      </c>
      <c r="FH45" s="69">
        <f>VLOOKUP($A45,'341'!$AG$1:$HM$2,144,FALSE)</f>
        <v>0</v>
      </c>
      <c r="FI45" s="75">
        <f>VLOOKUP($A45,'341'!$AG$1:$HM$2,145,FALSE)</f>
        <v>0</v>
      </c>
      <c r="FJ45" s="337"/>
      <c r="FK45" s="74">
        <f>VLOOKUP($A45,'341'!$AG$1:$HM$2,146,FALSE)</f>
        <v>0</v>
      </c>
      <c r="FL45" s="69">
        <f>VLOOKUP($A45,'341'!$AG$1:$HM$2,147,FALSE)</f>
        <v>0</v>
      </c>
      <c r="FM45" s="69">
        <f>VLOOKUP($A45,'341'!$AG$1:$HM$2,148,FALSE)</f>
        <v>0</v>
      </c>
      <c r="FN45" s="69">
        <f>VLOOKUP($A45,'341'!$AG$1:$HM$2,149,FALSE)</f>
        <v>0</v>
      </c>
      <c r="FO45" s="69">
        <f>VLOOKUP($A45,'341'!$AG$7:$HM$8,FO109,FALSE)</f>
        <v>0</v>
      </c>
      <c r="FP45" s="69">
        <f>VLOOKUP($A45,'341'!$AG$1:$HM$2,151,FALSE)</f>
        <v>0</v>
      </c>
      <c r="FQ45" s="75">
        <f>VLOOKUP($A45,'341'!$AG$1:$HM$2,152,FALSE)</f>
        <v>0</v>
      </c>
      <c r="FR45" s="337"/>
      <c r="FS45" s="74">
        <f>VLOOKUP($A45,'341'!$AG$1:$HM$2,153,FALSE)</f>
        <v>0</v>
      </c>
      <c r="FT45" s="69">
        <f>VLOOKUP($A45,'341'!$AG$1:$HM$2,154,FALSE)</f>
        <v>0</v>
      </c>
      <c r="FU45" s="69">
        <f>VLOOKUP($A45,'341'!$AG$1:$HM$2,155,FALSE)</f>
        <v>0</v>
      </c>
      <c r="FV45" s="69">
        <f>VLOOKUP($A45,'341'!$AG$1:$HM$2,156,FALSE)</f>
        <v>0</v>
      </c>
      <c r="FW45" s="69">
        <f>VLOOKUP($A45,'341'!$AG$7:$HM$8,FW109,FALSE)</f>
        <v>0</v>
      </c>
      <c r="FX45" s="69">
        <f>VLOOKUP($A45,'341'!$AG$1:$HM$2,158,FALSE)</f>
        <v>0</v>
      </c>
      <c r="FY45" s="75">
        <f>VLOOKUP($A45,'341'!$AG$1:$HM$2,159,FALSE)</f>
        <v>0</v>
      </c>
      <c r="FZ45" s="337"/>
      <c r="GA45" s="74">
        <f>VLOOKUP($A45,'341'!$AG$1:$HM$2,160,FALSE)</f>
        <v>0</v>
      </c>
      <c r="GB45" s="69">
        <f>VLOOKUP($A45,'341'!$AG$1:$HM$2,161,FALSE)</f>
        <v>0</v>
      </c>
      <c r="GC45" s="69">
        <f>VLOOKUP($A45,'341'!$AG$1:$HM$2,162,FALSE)</f>
        <v>0</v>
      </c>
      <c r="GD45" s="69">
        <f>VLOOKUP($A45,'341'!$AG$1:$HM$2,163,FALSE)</f>
        <v>0</v>
      </c>
      <c r="GE45" s="69">
        <f>VLOOKUP($A45,'341'!$AG$7:$HM$8,GE109,FALSE)</f>
        <v>0</v>
      </c>
      <c r="GF45" s="69">
        <f>VLOOKUP($A45,'341'!$AG$1:$HM$2,165,FALSE)</f>
        <v>0</v>
      </c>
      <c r="GG45" s="75">
        <f>VLOOKUP($A45,'341'!$AG$1:$HM$2,166,FALSE)</f>
        <v>0</v>
      </c>
      <c r="GH45" s="337"/>
      <c r="GI45" s="74">
        <f>VLOOKUP($A45,'341'!$AG$1:$HM$2,167,FALSE)</f>
        <v>0</v>
      </c>
      <c r="GJ45" s="69">
        <f>VLOOKUP($A45,'341'!$AG$1:$HM$2,168,FALSE)</f>
        <v>0</v>
      </c>
      <c r="GK45" s="69">
        <f>VLOOKUP($A45,'341'!$AG$1:$HM$2,169,FALSE)</f>
        <v>0</v>
      </c>
      <c r="GL45" s="69">
        <f>VLOOKUP($A45,'341'!$AG$1:$HM$2,170,FALSE)</f>
        <v>0</v>
      </c>
      <c r="GM45" s="69">
        <f>VLOOKUP($A45,'341'!$AG$7:$HM$8,GM109,FALSE)</f>
        <v>0</v>
      </c>
      <c r="GN45" s="69">
        <f>VLOOKUP($A45,'341'!$AG$1:$HM$2,172,FALSE)</f>
        <v>0</v>
      </c>
      <c r="GO45" s="75">
        <f>VLOOKUP($A45,'341'!$AG$1:$HM$2,173,FALSE)</f>
        <v>0</v>
      </c>
      <c r="GP45" s="337"/>
      <c r="GQ45" s="74">
        <f>VLOOKUP($A45,'341'!$AG$1:$HM$2,174,FALSE)</f>
        <v>0</v>
      </c>
      <c r="GR45" s="69">
        <f>VLOOKUP($A45,'341'!$AG$1:$HM$2,175,FALSE)</f>
        <v>0</v>
      </c>
      <c r="GS45" s="69">
        <f>VLOOKUP($A45,'341'!$AG$1:$HM$2,176,FALSE)</f>
        <v>0</v>
      </c>
      <c r="GT45" s="69">
        <f>VLOOKUP($A45,'341'!$AG$1:$HM$2,177,FALSE)</f>
        <v>0</v>
      </c>
      <c r="GU45" s="69">
        <f>VLOOKUP($A45,'341'!$AG$7:$HM$8,GU109,FALSE)</f>
        <v>0</v>
      </c>
      <c r="GV45" s="69">
        <f>VLOOKUP($A45,'341'!$AG$1:$HM$2,179,FALSE)</f>
        <v>0</v>
      </c>
      <c r="GW45" s="75">
        <f>VLOOKUP($A45,'341'!$AG$1:$HM$2,180,FALSE)</f>
        <v>0</v>
      </c>
      <c r="GX45" s="337"/>
      <c r="GY45" s="74">
        <f>VLOOKUP($A45,'341'!$AG$1:$HM$2,181,FALSE)</f>
        <v>0</v>
      </c>
      <c r="GZ45" s="69">
        <f>VLOOKUP($A45,'341'!$AG$1:$HM$2,182,FALSE)</f>
        <v>0</v>
      </c>
      <c r="HA45" s="69">
        <f>VLOOKUP($A45,'341'!$AG$1:$HM$2,183,FALSE)</f>
        <v>0</v>
      </c>
      <c r="HB45" s="69">
        <f>VLOOKUP($A45,'341'!$AG$1:$HM$2,184,FALSE)</f>
        <v>0</v>
      </c>
      <c r="HC45" s="69">
        <f>VLOOKUP($A45,'341'!$AG$7:$HM$8,HC109,FALSE)</f>
        <v>0</v>
      </c>
      <c r="HD45" s="69">
        <f>VLOOKUP($A45,'341'!$AG$1:$HM$2,186,FALSE)</f>
        <v>0</v>
      </c>
      <c r="HE45" s="124">
        <f>VLOOKUP($A45,'341'!$AG$1:$HM$2,187,FALSE)</f>
        <v>0</v>
      </c>
      <c r="HF45" s="24"/>
    </row>
    <row r="46" spans="1:215" x14ac:dyDescent="0.25">
      <c r="A46" s="290">
        <f t="shared" si="0"/>
        <v>242</v>
      </c>
      <c r="B46" s="291">
        <f>VLOOKUP($A46,'342'!$AG$1:$HM$2,2,FALSE)</f>
        <v>0</v>
      </c>
      <c r="C46" s="290">
        <f>VLOOKUP($A46,'342'!$AG$1:$HM$2,3,FALSE)</f>
        <v>0</v>
      </c>
      <c r="D46" s="290">
        <f>VLOOKUP($A46,'342'!$AG$1:$HM$2,4,FALSE)</f>
        <v>0</v>
      </c>
      <c r="E46" s="292">
        <f>VLOOKUP($A46,'342'!$AG$1:$HM$2,5,FALSE)</f>
        <v>0</v>
      </c>
      <c r="F46" s="337"/>
      <c r="G46" s="73">
        <f>VLOOKUP($A46,'342'!$AG$1:$HM$2,6,FALSE)</f>
        <v>0</v>
      </c>
      <c r="H46" s="24">
        <f>VLOOKUP($A46,'342'!$AG$1:$HM$2,7,FALSE)</f>
        <v>0</v>
      </c>
      <c r="I46" s="24">
        <f>VLOOKUP($A46,'342'!$AG$1:$HM$2,8,FALSE)</f>
        <v>0</v>
      </c>
      <c r="J46" s="24">
        <f>VLOOKUP($A46,'342'!$AG$1:$HM$2,9,FALSE)</f>
        <v>0</v>
      </c>
      <c r="K46" s="69">
        <f>VLOOKUP($A46,'342'!$AG$7:$HM$8,K109,FALSE)</f>
        <v>0</v>
      </c>
      <c r="L46" s="24">
        <f>VLOOKUP($A46,'342'!$AG$1:$HM$2,11,FALSE)</f>
        <v>0</v>
      </c>
      <c r="M46" s="137">
        <f>VLOOKUP($A46,'342'!$AG$1:$HM$2,12,FALSE)</f>
        <v>0</v>
      </c>
      <c r="N46" s="337"/>
      <c r="O46" s="74">
        <f>VLOOKUP($A46,'342'!$AG$1:$HM$2,13,FALSE)</f>
        <v>0</v>
      </c>
      <c r="P46" s="69">
        <f>VLOOKUP($A46,'342'!$AG$1:$HM$2,14,FALSE)</f>
        <v>0</v>
      </c>
      <c r="Q46" s="69">
        <f>VLOOKUP($A46,'342'!$AG$1:$HM$2,15,FALSE)</f>
        <v>0</v>
      </c>
      <c r="R46" s="69">
        <f>VLOOKUP($A46,'342'!$AG$1:$HM$2,16,FALSE)</f>
        <v>0</v>
      </c>
      <c r="S46" s="69">
        <f>VLOOKUP($A46,'342'!$AG$7:$HM$8,S109,FALSE)</f>
        <v>0</v>
      </c>
      <c r="T46" s="69">
        <f>VLOOKUP($A46,'342'!$AG$1:$HM$2,18,FALSE)</f>
        <v>0</v>
      </c>
      <c r="U46" s="75">
        <f>VLOOKUP($A46,'342'!$AG$1:$HM$2,19,FALSE)</f>
        <v>0</v>
      </c>
      <c r="V46" s="337"/>
      <c r="W46" s="74">
        <f>VLOOKUP($A46,'342'!$AG$1:$HM$2,20,FALSE)</f>
        <v>0</v>
      </c>
      <c r="X46" s="69">
        <f>VLOOKUP($A46,'342'!$AG$1:$HM$2,21,FALSE)</f>
        <v>0</v>
      </c>
      <c r="Y46" s="69">
        <f>VLOOKUP($A46,'342'!$AG$1:$HM$2,22,FALSE)</f>
        <v>0</v>
      </c>
      <c r="Z46" s="69">
        <f>VLOOKUP($A46,'342'!$AG$1:$HM$2,23,FALSE)</f>
        <v>0</v>
      </c>
      <c r="AA46" s="69">
        <f>VLOOKUP($A46,'342'!$AG$7:$HM$8,AA109,FALSE)</f>
        <v>0</v>
      </c>
      <c r="AB46" s="69">
        <f>VLOOKUP($A46,'342'!$AG$1:$HM$2,25,FALSE)</f>
        <v>0</v>
      </c>
      <c r="AC46" s="75">
        <f>VLOOKUP($A46,'342'!$AG$1:$HM$2,26,FALSE)</f>
        <v>0</v>
      </c>
      <c r="AD46" s="337"/>
      <c r="AE46" s="74">
        <f>VLOOKUP($A46,'342'!$AG$1:$HM$2,27,FALSE)</f>
        <v>0</v>
      </c>
      <c r="AF46" s="69">
        <f>VLOOKUP($A46,'342'!$AG$1:$HM$2,28,FALSE)</f>
        <v>0</v>
      </c>
      <c r="AG46" s="69">
        <f>VLOOKUP($A46,'342'!$AG$1:$HM$2,29,FALSE)</f>
        <v>0</v>
      </c>
      <c r="AH46" s="69">
        <f>VLOOKUP($A46,'342'!$AG$1:$HM$2,30,FALSE)</f>
        <v>0</v>
      </c>
      <c r="AI46" s="69">
        <f>VLOOKUP($A46,'342'!$AG$7:$HM$8,AI109,FALSE)</f>
        <v>0</v>
      </c>
      <c r="AJ46" s="69">
        <f>VLOOKUP($A46,'342'!$AG$1:$HM$2,32,FALSE)</f>
        <v>0</v>
      </c>
      <c r="AK46" s="75">
        <f>VLOOKUP($A46,'342'!$AG$1:$HM$2,33,FALSE)</f>
        <v>0</v>
      </c>
      <c r="AL46" s="337"/>
      <c r="AM46" s="74">
        <f>VLOOKUP($A46,'342'!$AG$1:$HM$2,34,FALSE)</f>
        <v>0</v>
      </c>
      <c r="AN46" s="69">
        <f>VLOOKUP($A46,'342'!$AG$1:$HM$2,35,FALSE)</f>
        <v>0</v>
      </c>
      <c r="AO46" s="69">
        <f>VLOOKUP($A46,'342'!$AG$1:$HM$2,36,FALSE)</f>
        <v>0</v>
      </c>
      <c r="AP46" s="69">
        <f>VLOOKUP($A46,'342'!$AG$1:$HM$2,37,FALSE)</f>
        <v>0</v>
      </c>
      <c r="AQ46" s="69">
        <f>VLOOKUP($A46,'342'!$AG$7:$HM$8,AQ109,FALSE)</f>
        <v>0</v>
      </c>
      <c r="AR46" s="69">
        <f>VLOOKUP($A46,'342'!$AG$1:$HM$2,39,FALSE)</f>
        <v>0</v>
      </c>
      <c r="AS46" s="75">
        <f>VLOOKUP($A46,'342'!$AG$1:$HM$2,40,FALSE)</f>
        <v>0</v>
      </c>
      <c r="AT46" s="337"/>
      <c r="AU46" s="74">
        <f>VLOOKUP($A46,'342'!$AG$1:$HM$2,41,FALSE)</f>
        <v>0</v>
      </c>
      <c r="AV46" s="69">
        <f>VLOOKUP($A46,'342'!$AG$1:$HM$2,42,FALSE)</f>
        <v>0</v>
      </c>
      <c r="AW46" s="69">
        <f>VLOOKUP($A46,'342'!$AG$1:$HM$2,43,FALSE)</f>
        <v>0</v>
      </c>
      <c r="AX46" s="69">
        <f>VLOOKUP($A46,'342'!$AG$1:$HM$2,44,FALSE)</f>
        <v>0</v>
      </c>
      <c r="AY46" s="69">
        <f>VLOOKUP($A46,'342'!$AG$7:$HM$8,AY109,FALSE)</f>
        <v>0</v>
      </c>
      <c r="AZ46" s="69">
        <f>VLOOKUP($A46,'342'!$AG$1:$HM$2,46,FALSE)</f>
        <v>0</v>
      </c>
      <c r="BA46" s="75">
        <f>VLOOKUP($A46,'342'!$AG$1:$HM$2,47,FALSE)</f>
        <v>0</v>
      </c>
      <c r="BB46" s="337"/>
      <c r="BC46" s="74">
        <f>VLOOKUP($A46,'342'!$AG$1:$HM$2,48,FALSE)</f>
        <v>0</v>
      </c>
      <c r="BD46" s="69">
        <f>VLOOKUP($A46,'342'!$AG$1:$HM$2,49,FALSE)</f>
        <v>0</v>
      </c>
      <c r="BE46" s="69">
        <f>VLOOKUP($A46,'342'!$AG$1:$HM$2,50,FALSE)</f>
        <v>0</v>
      </c>
      <c r="BF46" s="69">
        <f>VLOOKUP($A46,'342'!$AG$1:$HM$2,51,FALSE)</f>
        <v>0</v>
      </c>
      <c r="BG46" s="69">
        <f>VLOOKUP($A46,'342'!$AG$7:$HM$8,BG109,FALSE)</f>
        <v>0</v>
      </c>
      <c r="BH46" s="69">
        <f>VLOOKUP($A46,'342'!$AG$1:$HM$2,53,FALSE)</f>
        <v>0</v>
      </c>
      <c r="BI46" s="75">
        <f>VLOOKUP($A46,'342'!$AG$1:$HM$2,54,FALSE)</f>
        <v>0</v>
      </c>
      <c r="BJ46" s="337"/>
      <c r="BK46" s="74">
        <f>VLOOKUP($A46,'342'!$AG$1:$HM$2,55,FALSE)</f>
        <v>0</v>
      </c>
      <c r="BL46" s="69">
        <f>VLOOKUP($A46,'342'!$AG$1:$HM$2,56,FALSE)</f>
        <v>0</v>
      </c>
      <c r="BM46" s="69">
        <f>VLOOKUP($A46,'342'!$AG$1:$HM$2,57,FALSE)</f>
        <v>0</v>
      </c>
      <c r="BN46" s="69">
        <f>VLOOKUP($A46,'342'!$AG$1:$HM$2,58,FALSE)</f>
        <v>0</v>
      </c>
      <c r="BO46" s="69">
        <f>VLOOKUP($A46,'342'!$AG$7:$HM$8,BO109,FALSE)</f>
        <v>0</v>
      </c>
      <c r="BP46" s="69">
        <f>VLOOKUP($A46,'342'!$AG$1:$HM$2,60,FALSE)</f>
        <v>0</v>
      </c>
      <c r="BQ46" s="75">
        <f>VLOOKUP($A46,'342'!$AG$1:$HM$2,61,FALSE)</f>
        <v>0</v>
      </c>
      <c r="BR46" s="337"/>
      <c r="BS46" s="74">
        <f>VLOOKUP($A46,'342'!$AG$1:$HM$2,62,FALSE)</f>
        <v>0</v>
      </c>
      <c r="BT46" s="69">
        <f>VLOOKUP($A46,'342'!$AG$1:$HM$2,63,FALSE)</f>
        <v>0</v>
      </c>
      <c r="BU46" s="69">
        <f>VLOOKUP($A46,'342'!$AG$1:$HM$2,64,FALSE)</f>
        <v>0</v>
      </c>
      <c r="BV46" s="69">
        <f>VLOOKUP($A46,'342'!$AG$1:$HM$2,65,FALSE)</f>
        <v>0</v>
      </c>
      <c r="BW46" s="69">
        <f>VLOOKUP($A46,'342'!$AG$7:$HM$8,BW109,FALSE)</f>
        <v>0</v>
      </c>
      <c r="BX46" s="69">
        <f>VLOOKUP($A46,'342'!$AG$1:$HM$2,67,FALSE)</f>
        <v>0</v>
      </c>
      <c r="BY46" s="75">
        <f>VLOOKUP($A46,'342'!$AG$1:$HM$2,68,FALSE)</f>
        <v>0</v>
      </c>
      <c r="BZ46" s="337"/>
      <c r="CA46" s="74">
        <f>VLOOKUP($A46,'342'!$AG$1:$HM$2,69,FALSE)</f>
        <v>0</v>
      </c>
      <c r="CB46" s="69">
        <f>VLOOKUP($A46,'342'!$AG$1:$HM$2,70,FALSE)</f>
        <v>0</v>
      </c>
      <c r="CC46" s="69">
        <f>VLOOKUP($A46,'342'!$AG$1:$HM$2,71,FALSE)</f>
        <v>0</v>
      </c>
      <c r="CD46" s="69">
        <f>VLOOKUP($A46,'342'!$AG$1:$HM$2,72,FALSE)</f>
        <v>0</v>
      </c>
      <c r="CE46" s="69">
        <f>VLOOKUP($A46,'342'!$AG$7:$HM$8,CE109,FALSE)</f>
        <v>0</v>
      </c>
      <c r="CF46" s="69">
        <f>VLOOKUP($A46,'342'!$AG$1:$HM$2,74,FALSE)</f>
        <v>0</v>
      </c>
      <c r="CG46" s="75">
        <f>VLOOKUP($A46,'342'!$AG$1:$HM$2,75,FALSE)</f>
        <v>0</v>
      </c>
      <c r="CH46" s="337"/>
      <c r="CI46" s="74">
        <f>VLOOKUP($A46,'342'!$AG$1:$HM$2,76,FALSE)</f>
        <v>0</v>
      </c>
      <c r="CJ46" s="69">
        <f>VLOOKUP($A46,'342'!$AG$1:$HM$2,77,FALSE)</f>
        <v>0</v>
      </c>
      <c r="CK46" s="69">
        <f>VLOOKUP($A46,'342'!$AG$1:$HM$2,78,FALSE)</f>
        <v>0</v>
      </c>
      <c r="CL46" s="69">
        <f>VLOOKUP($A46,'342'!$AG$1:$HM$2,79,FALSE)</f>
        <v>0</v>
      </c>
      <c r="CM46" s="69">
        <f>VLOOKUP($A46,'342'!$AG$7:$HM$8,CM109,FALSE)</f>
        <v>0</v>
      </c>
      <c r="CN46" s="69">
        <f>VLOOKUP($A46,'342'!$AG$1:$HM$2,81,FALSE)</f>
        <v>0</v>
      </c>
      <c r="CO46" s="75">
        <f>VLOOKUP($A46,'342'!$AG$1:$HM$2,82,FALSE)</f>
        <v>0</v>
      </c>
      <c r="CP46" s="337"/>
      <c r="CQ46" s="74">
        <f>VLOOKUP($A46,'342'!$AG$1:$HM$2,83,FALSE)</f>
        <v>0</v>
      </c>
      <c r="CR46" s="69">
        <f>VLOOKUP($A46,'342'!$AG$1:$HM$2,84,FALSE)</f>
        <v>0</v>
      </c>
      <c r="CS46" s="69">
        <f>VLOOKUP($A46,'342'!$AG$1:$HM$2,85,FALSE)</f>
        <v>0</v>
      </c>
      <c r="CT46" s="69">
        <f>VLOOKUP($A46,'342'!$AG$1:$HM$2,86,FALSE)</f>
        <v>0</v>
      </c>
      <c r="CU46" s="69">
        <f>VLOOKUP($A46,'342'!$AG$7:$HM$8,CU109,FALSE)</f>
        <v>0</v>
      </c>
      <c r="CV46" s="69">
        <f>VLOOKUP($A46,'342'!$AG$1:$HM$2,88,FALSE)</f>
        <v>0</v>
      </c>
      <c r="CW46" s="75">
        <f>VLOOKUP($A46,'342'!$AG$1:$HM$2,89,FALSE)</f>
        <v>0</v>
      </c>
      <c r="CX46" s="337"/>
      <c r="CY46" s="74">
        <f>VLOOKUP($A46,'342'!$AG$1:$HM$2,90,FALSE)</f>
        <v>0</v>
      </c>
      <c r="CZ46" s="69">
        <f>VLOOKUP($A46,'342'!$AG$1:$HM$2,91,FALSE)</f>
        <v>0</v>
      </c>
      <c r="DA46" s="69">
        <f>VLOOKUP($A46,'342'!$AG$1:$HM$2,92,FALSE)</f>
        <v>0</v>
      </c>
      <c r="DB46" s="69">
        <f>VLOOKUP($A46,'342'!$AG$1:$HM$2,93,FALSE)</f>
        <v>0</v>
      </c>
      <c r="DC46" s="69">
        <f>VLOOKUP($A46,'342'!$AG$7:$HM$8,DC109,FALSE)</f>
        <v>0</v>
      </c>
      <c r="DD46" s="69">
        <f>VLOOKUP($A46,'342'!$AG$1:$HM$2,95,FALSE)</f>
        <v>0</v>
      </c>
      <c r="DE46" s="75">
        <f>VLOOKUP($A46,'342'!$AG$1:$HM$2,96,FALSE)</f>
        <v>0</v>
      </c>
      <c r="DF46" s="337"/>
      <c r="DG46" s="74">
        <f>VLOOKUP($A46,'342'!$AG$1:$HM$2,97,FALSE)</f>
        <v>0</v>
      </c>
      <c r="DH46" s="69">
        <f>VLOOKUP($A46,'342'!$AG$1:$HM$2,98,FALSE)</f>
        <v>0</v>
      </c>
      <c r="DI46" s="69">
        <f>VLOOKUP($A46,'342'!$AG$1:$HM$2,99,FALSE)</f>
        <v>0</v>
      </c>
      <c r="DJ46" s="69">
        <f>VLOOKUP($A46,'342'!$AG$1:$HM$2,100,FALSE)</f>
        <v>0</v>
      </c>
      <c r="DK46" s="69">
        <f>VLOOKUP($A46,'342'!$AG$7:$HM$8,DK109,FALSE)</f>
        <v>0</v>
      </c>
      <c r="DL46" s="69">
        <f>VLOOKUP($A46,'342'!$AG$1:$HM$2,102,FALSE)</f>
        <v>0</v>
      </c>
      <c r="DM46" s="75">
        <f>VLOOKUP($A46,'342'!$AG$1:$HM$2,103,FALSE)</f>
        <v>0</v>
      </c>
      <c r="DN46" s="337"/>
      <c r="DO46" s="74">
        <f>VLOOKUP($A46,'342'!$AG$1:$HM$2,104,FALSE)</f>
        <v>0</v>
      </c>
      <c r="DP46" s="69">
        <f>VLOOKUP($A46,'342'!$AG$1:$HM$2,105,FALSE)</f>
        <v>0</v>
      </c>
      <c r="DQ46" s="69">
        <f>VLOOKUP($A46,'342'!$AG$1:$HM$2,106,FALSE)</f>
        <v>0</v>
      </c>
      <c r="DR46" s="69">
        <f>VLOOKUP($A46,'342'!$AG$1:$HM$2,107,FALSE)</f>
        <v>0</v>
      </c>
      <c r="DS46" s="69">
        <f>VLOOKUP($A46,'342'!$AG$7:$HM$8,DS109,FALSE)</f>
        <v>0</v>
      </c>
      <c r="DT46" s="69">
        <f>VLOOKUP($A46,'342'!$AG$1:$HM$2,109,FALSE)</f>
        <v>0</v>
      </c>
      <c r="DU46" s="75">
        <f>VLOOKUP($A46,'342'!$AG$1:$HM$2,110,FALSE)</f>
        <v>0</v>
      </c>
      <c r="DV46" s="337"/>
      <c r="DW46" s="74">
        <f>VLOOKUP($A46,'342'!$AG$1:$HM$2,111,FALSE)</f>
        <v>0</v>
      </c>
      <c r="DX46" s="69">
        <f>VLOOKUP($A46,'342'!$AG$1:$HM$2,112,FALSE)</f>
        <v>0</v>
      </c>
      <c r="DY46" s="69">
        <f>VLOOKUP($A46,'342'!$AG$1:$HM$2,113,FALSE)</f>
        <v>0</v>
      </c>
      <c r="DZ46" s="69">
        <f>VLOOKUP($A46,'342'!$AG$1:$HM$2,114,FALSE)</f>
        <v>0</v>
      </c>
      <c r="EA46" s="69">
        <f>VLOOKUP($A46,'342'!$AG$7:$HM$8,EA109,FALSE)</f>
        <v>0</v>
      </c>
      <c r="EB46" s="69">
        <f>VLOOKUP($A46,'342'!$AG$1:$HM$2,116,FALSE)</f>
        <v>0</v>
      </c>
      <c r="EC46" s="75">
        <f>VLOOKUP($A46,'342'!$AG$1:$HM$2,117,FALSE)</f>
        <v>0</v>
      </c>
      <c r="ED46" s="337"/>
      <c r="EE46" s="74">
        <f>VLOOKUP($A46,'342'!$AG$1:$HM$2,118,FALSE)</f>
        <v>0</v>
      </c>
      <c r="EF46" s="69">
        <f>VLOOKUP($A46,'342'!$AG$1:$HM$2,119,FALSE)</f>
        <v>0</v>
      </c>
      <c r="EG46" s="69">
        <f>VLOOKUP($A46,'342'!$AG$1:$HM$2,120,FALSE)</f>
        <v>0</v>
      </c>
      <c r="EH46" s="69">
        <f>VLOOKUP($A46,'342'!$AG$1:$HM$2,121,FALSE)</f>
        <v>0</v>
      </c>
      <c r="EI46" s="69">
        <f>VLOOKUP($A46,'342'!$AG$7:$HM$8,EI109,FALSE)</f>
        <v>0</v>
      </c>
      <c r="EJ46" s="69">
        <f>VLOOKUP($A46,'342'!$AG$1:$HM$2,123,FALSE)</f>
        <v>0</v>
      </c>
      <c r="EK46" s="75">
        <f>VLOOKUP($A46,'342'!$AG$1:$HM$2,124,FALSE)</f>
        <v>0</v>
      </c>
      <c r="EL46" s="337"/>
      <c r="EM46" s="74">
        <f>VLOOKUP($A46,'342'!$AG$1:$HM$2,125,FALSE)</f>
        <v>0</v>
      </c>
      <c r="EN46" s="69">
        <f>VLOOKUP($A46,'342'!$AG$1:$HM$2,126,FALSE)</f>
        <v>0</v>
      </c>
      <c r="EO46" s="69">
        <f>VLOOKUP($A46,'342'!$AG$1:$HM$2,127,FALSE)</f>
        <v>0</v>
      </c>
      <c r="EP46" s="69">
        <f>VLOOKUP($A46,'342'!$AG$1:$HM$2,128,FALSE)</f>
        <v>0</v>
      </c>
      <c r="EQ46" s="69">
        <f>VLOOKUP($A46,'342'!$AG$7:$HM$8,EQ109,FALSE)</f>
        <v>0</v>
      </c>
      <c r="ER46" s="69">
        <f>VLOOKUP($A46,'342'!$AG$1:$HM$2,130,FALSE)</f>
        <v>0</v>
      </c>
      <c r="ES46" s="75">
        <f>VLOOKUP($A46,'342'!$AG$1:$HM$2,131,FALSE)</f>
        <v>0</v>
      </c>
      <c r="ET46" s="337"/>
      <c r="EU46" s="74">
        <f>VLOOKUP($A46,'342'!$AG$1:$HM$2,132,FALSE)</f>
        <v>0</v>
      </c>
      <c r="EV46" s="69">
        <f>VLOOKUP($A46,'342'!$AG$1:$HM$2,133,FALSE)</f>
        <v>0</v>
      </c>
      <c r="EW46" s="69">
        <f>VLOOKUP($A46,'342'!$AG$1:$HM$2,134,FALSE)</f>
        <v>0</v>
      </c>
      <c r="EX46" s="69">
        <f>VLOOKUP($A46,'342'!$AG$1:$HM$2,135,FALSE)</f>
        <v>0</v>
      </c>
      <c r="EY46" s="69">
        <f>VLOOKUP($A46,'342'!$AG$7:$HM$8,EY109,FALSE)</f>
        <v>0</v>
      </c>
      <c r="EZ46" s="69">
        <f>VLOOKUP($A46,'342'!$AG$1:$HM$2,137,FALSE)</f>
        <v>0</v>
      </c>
      <c r="FA46" s="75">
        <f>VLOOKUP($A46,'342'!$AG$1:$HM$2,138,FALSE)</f>
        <v>0</v>
      </c>
      <c r="FB46" s="337"/>
      <c r="FC46" s="74">
        <f>VLOOKUP($A46,'342'!$AG$1:$HM$2,139,FALSE)</f>
        <v>0</v>
      </c>
      <c r="FD46" s="69">
        <f>VLOOKUP($A46,'342'!$AG$1:$HM$2,140,FALSE)</f>
        <v>0</v>
      </c>
      <c r="FE46" s="69">
        <f>VLOOKUP($A46,'342'!$AG$1:$HM$2,141,FALSE)</f>
        <v>0</v>
      </c>
      <c r="FF46" s="69">
        <f>VLOOKUP($A46,'342'!$AG$1:$HM$2,142,FALSE)</f>
        <v>0</v>
      </c>
      <c r="FG46" s="69">
        <f>VLOOKUP($A46,'342'!$AG$7:$HM$8,FG109,FALSE)</f>
        <v>0</v>
      </c>
      <c r="FH46" s="69">
        <f>VLOOKUP($A46,'342'!$AG$1:$HM$2,144,FALSE)</f>
        <v>0</v>
      </c>
      <c r="FI46" s="75">
        <f>VLOOKUP($A46,'342'!$AG$1:$HM$2,145,FALSE)</f>
        <v>0</v>
      </c>
      <c r="FJ46" s="337"/>
      <c r="FK46" s="74">
        <f>VLOOKUP($A46,'342'!$AG$1:$HM$2,146,FALSE)</f>
        <v>0</v>
      </c>
      <c r="FL46" s="69">
        <f>VLOOKUP($A46,'342'!$AG$1:$HM$2,147,FALSE)</f>
        <v>0</v>
      </c>
      <c r="FM46" s="69">
        <f>VLOOKUP($A46,'342'!$AG$1:$HM$2,148,FALSE)</f>
        <v>0</v>
      </c>
      <c r="FN46" s="69">
        <f>VLOOKUP($A46,'342'!$AG$1:$HM$2,149,FALSE)</f>
        <v>0</v>
      </c>
      <c r="FO46" s="69">
        <f>VLOOKUP($A46,'342'!$AG$7:$HM$8,FO109,FALSE)</f>
        <v>0</v>
      </c>
      <c r="FP46" s="69">
        <f>VLOOKUP($A46,'342'!$AG$1:$HM$2,151,FALSE)</f>
        <v>0</v>
      </c>
      <c r="FQ46" s="75">
        <f>VLOOKUP($A46,'342'!$AG$1:$HM$2,152,FALSE)</f>
        <v>0</v>
      </c>
      <c r="FR46" s="337"/>
      <c r="FS46" s="74">
        <f>VLOOKUP($A46,'342'!$AG$1:$HM$2,153,FALSE)</f>
        <v>0</v>
      </c>
      <c r="FT46" s="69">
        <f>VLOOKUP($A46,'342'!$AG$1:$HM$2,154,FALSE)</f>
        <v>0</v>
      </c>
      <c r="FU46" s="69">
        <f>VLOOKUP($A46,'342'!$AG$1:$HM$2,155,FALSE)</f>
        <v>0</v>
      </c>
      <c r="FV46" s="69">
        <f>VLOOKUP($A46,'342'!$AG$1:$HM$2,156,FALSE)</f>
        <v>0</v>
      </c>
      <c r="FW46" s="69">
        <f>VLOOKUP($A46,'342'!$AG$7:$HM$8,FW109,FALSE)</f>
        <v>0</v>
      </c>
      <c r="FX46" s="69">
        <f>VLOOKUP($A46,'342'!$AG$1:$HM$2,158,FALSE)</f>
        <v>0</v>
      </c>
      <c r="FY46" s="75">
        <f>VLOOKUP($A46,'342'!$AG$1:$HM$2,159,FALSE)</f>
        <v>0</v>
      </c>
      <c r="FZ46" s="337"/>
      <c r="GA46" s="74">
        <f>VLOOKUP($A46,'342'!$AG$1:$HM$2,160,FALSE)</f>
        <v>0</v>
      </c>
      <c r="GB46" s="69">
        <f>VLOOKUP($A46,'342'!$AG$1:$HM$2,161,FALSE)</f>
        <v>0</v>
      </c>
      <c r="GC46" s="69">
        <f>VLOOKUP($A46,'342'!$AG$1:$HM$2,162,FALSE)</f>
        <v>0</v>
      </c>
      <c r="GD46" s="69">
        <f>VLOOKUP($A46,'342'!$AG$1:$HM$2,163,FALSE)</f>
        <v>0</v>
      </c>
      <c r="GE46" s="69">
        <f>VLOOKUP($A46,'342'!$AG$7:$HM$8,GE109,FALSE)</f>
        <v>0</v>
      </c>
      <c r="GF46" s="69">
        <f>VLOOKUP($A46,'342'!$AG$1:$HM$2,165,FALSE)</f>
        <v>0</v>
      </c>
      <c r="GG46" s="75">
        <f>VLOOKUP($A46,'342'!$AG$1:$HM$2,166,FALSE)</f>
        <v>0</v>
      </c>
      <c r="GH46" s="337"/>
      <c r="GI46" s="74">
        <f>VLOOKUP($A46,'342'!$AG$1:$HM$2,167,FALSE)</f>
        <v>0</v>
      </c>
      <c r="GJ46" s="69">
        <f>VLOOKUP($A46,'342'!$AG$1:$HM$2,168,FALSE)</f>
        <v>0</v>
      </c>
      <c r="GK46" s="69">
        <f>VLOOKUP($A46,'342'!$AG$1:$HM$2,169,FALSE)</f>
        <v>0</v>
      </c>
      <c r="GL46" s="69">
        <f>VLOOKUP($A46,'342'!$AG$1:$HM$2,170,FALSE)</f>
        <v>0</v>
      </c>
      <c r="GM46" s="69">
        <f>VLOOKUP($A46,'342'!$AG$7:$HM$8,GM109,FALSE)</f>
        <v>0</v>
      </c>
      <c r="GN46" s="69">
        <f>VLOOKUP($A46,'342'!$AG$1:$HM$2,172,FALSE)</f>
        <v>0</v>
      </c>
      <c r="GO46" s="75">
        <f>VLOOKUP($A46,'342'!$AG$1:$HM$2,173,FALSE)</f>
        <v>0</v>
      </c>
      <c r="GP46" s="337"/>
      <c r="GQ46" s="74">
        <f>VLOOKUP($A46,'342'!$AG$1:$HM$2,174,FALSE)</f>
        <v>0</v>
      </c>
      <c r="GR46" s="69">
        <f>VLOOKUP($A46,'342'!$AG$1:$HM$2,175,FALSE)</f>
        <v>0</v>
      </c>
      <c r="GS46" s="69">
        <f>VLOOKUP($A46,'342'!$AG$1:$HM$2,176,FALSE)</f>
        <v>0</v>
      </c>
      <c r="GT46" s="69">
        <f>VLOOKUP($A46,'342'!$AG$1:$HM$2,177,FALSE)</f>
        <v>0</v>
      </c>
      <c r="GU46" s="69">
        <f>VLOOKUP($A46,'342'!$AG$7:$HM$8,GU109,FALSE)</f>
        <v>0</v>
      </c>
      <c r="GV46" s="69">
        <f>VLOOKUP($A46,'342'!$AG$1:$HM$2,179,FALSE)</f>
        <v>0</v>
      </c>
      <c r="GW46" s="75">
        <f>VLOOKUP($A46,'342'!$AG$1:$HM$2,180,FALSE)</f>
        <v>0</v>
      </c>
      <c r="GX46" s="337"/>
      <c r="GY46" s="74">
        <f>VLOOKUP($A46,'342'!$AG$1:$HM$2,181,FALSE)</f>
        <v>0</v>
      </c>
      <c r="GZ46" s="69">
        <f>VLOOKUP($A46,'342'!$AG$1:$HM$2,182,FALSE)</f>
        <v>0</v>
      </c>
      <c r="HA46" s="69">
        <f>VLOOKUP($A46,'342'!$AG$1:$HM$2,183,FALSE)</f>
        <v>0</v>
      </c>
      <c r="HB46" s="69">
        <f>VLOOKUP($A46,'342'!$AG$1:$HM$2,184,FALSE)</f>
        <v>0</v>
      </c>
      <c r="HC46" s="69">
        <f>VLOOKUP($A46,'342'!$AG$7:$HM$8,HC109,FALSE)</f>
        <v>0</v>
      </c>
      <c r="HD46" s="69">
        <f>VLOOKUP($A46,'342'!$AG$1:$HM$2,186,FALSE)</f>
        <v>0</v>
      </c>
      <c r="HE46" s="124">
        <f>VLOOKUP($A46,'342'!$AG$1:$HM$2,187,FALSE)</f>
        <v>0</v>
      </c>
      <c r="HF46" s="24"/>
    </row>
    <row r="47" spans="1:215" x14ac:dyDescent="0.25">
      <c r="A47" s="290">
        <f t="shared" si="0"/>
        <v>243</v>
      </c>
      <c r="B47" s="291">
        <f>VLOOKUP($A47,'343'!$AG$1:$HM$2,2,FALSE)</f>
        <v>0</v>
      </c>
      <c r="C47" s="290">
        <f>VLOOKUP($A47,'343'!$AG$1:$HM$2,3,FALSE)</f>
        <v>0</v>
      </c>
      <c r="D47" s="290">
        <f>VLOOKUP($A47,'343'!$AG$1:$HM$2,4,FALSE)</f>
        <v>0</v>
      </c>
      <c r="E47" s="292">
        <f>VLOOKUP($A47,'343'!$AG$1:$HM$2,5,FALSE)</f>
        <v>0</v>
      </c>
      <c r="F47" s="337"/>
      <c r="G47" s="73">
        <f>VLOOKUP($A47,'343'!$AG$1:$HM$2,6,FALSE)</f>
        <v>0</v>
      </c>
      <c r="H47" s="24">
        <f>VLOOKUP($A47,'343'!$AG$1:$HM$2,7,FALSE)</f>
        <v>0</v>
      </c>
      <c r="I47" s="24">
        <f>VLOOKUP($A47,'343'!$AG$1:$HM$2,8,FALSE)</f>
        <v>0</v>
      </c>
      <c r="J47" s="24">
        <f>VLOOKUP($A47,'343'!$AG$1:$HM$2,9,FALSE)</f>
        <v>0</v>
      </c>
      <c r="K47" s="69">
        <f>VLOOKUP($A47,'343'!$AG$7:$HM$8,K109,FALSE)</f>
        <v>0</v>
      </c>
      <c r="L47" s="24">
        <f>VLOOKUP($A47,'343'!$AG$1:$HM$2,11,FALSE)</f>
        <v>0</v>
      </c>
      <c r="M47" s="137">
        <f>VLOOKUP($A47,'343'!$AG$1:$HM$2,12,FALSE)</f>
        <v>0</v>
      </c>
      <c r="N47" s="337"/>
      <c r="O47" s="74">
        <f>VLOOKUP($A47,'343'!$AG$1:$HM$2,13,FALSE)</f>
        <v>0</v>
      </c>
      <c r="P47" s="69">
        <f>VLOOKUP($A47,'343'!$AG$1:$HM$2,14,FALSE)</f>
        <v>0</v>
      </c>
      <c r="Q47" s="69">
        <f>VLOOKUP($A47,'343'!$AG$1:$HM$2,15,FALSE)</f>
        <v>0</v>
      </c>
      <c r="R47" s="69">
        <f>VLOOKUP($A47,'343'!$AG$1:$HM$2,16,FALSE)</f>
        <v>0</v>
      </c>
      <c r="S47" s="69">
        <f>VLOOKUP($A47,'343'!$AG$7:$HM$8,S109,FALSE)</f>
        <v>0</v>
      </c>
      <c r="T47" s="69">
        <f>VLOOKUP($A47,'343'!$AG$1:$HM$2,18,FALSE)</f>
        <v>0</v>
      </c>
      <c r="U47" s="75">
        <f>VLOOKUP($A47,'343'!$AG$1:$HM$2,19,FALSE)</f>
        <v>0</v>
      </c>
      <c r="V47" s="337"/>
      <c r="W47" s="74">
        <f>VLOOKUP($A47,'343'!$AG$1:$HM$2,20,FALSE)</f>
        <v>0</v>
      </c>
      <c r="X47" s="69">
        <f>VLOOKUP($A47,'343'!$AG$1:$HM$2,21,FALSE)</f>
        <v>0</v>
      </c>
      <c r="Y47" s="69">
        <f>VLOOKUP($A47,'343'!$AG$1:$HM$2,22,FALSE)</f>
        <v>0</v>
      </c>
      <c r="Z47" s="69">
        <f>VLOOKUP($A47,'343'!$AG$1:$HM$2,23,FALSE)</f>
        <v>0</v>
      </c>
      <c r="AA47" s="69">
        <f>VLOOKUP($A47,'343'!$AG$7:$HM$8,AA109,FALSE)</f>
        <v>0</v>
      </c>
      <c r="AB47" s="69">
        <f>VLOOKUP($A47,'343'!$AG$1:$HM$2,25,FALSE)</f>
        <v>0</v>
      </c>
      <c r="AC47" s="75">
        <f>VLOOKUP($A47,'343'!$AG$1:$HM$2,26,FALSE)</f>
        <v>0</v>
      </c>
      <c r="AD47" s="337"/>
      <c r="AE47" s="74">
        <f>VLOOKUP($A47,'343'!$AG$1:$HM$2,27,FALSE)</f>
        <v>0</v>
      </c>
      <c r="AF47" s="69">
        <f>VLOOKUP($A47,'343'!$AG$1:$HM$2,28,FALSE)</f>
        <v>0</v>
      </c>
      <c r="AG47" s="69">
        <f>VLOOKUP($A47,'343'!$AG$1:$HM$2,29,FALSE)</f>
        <v>0</v>
      </c>
      <c r="AH47" s="69">
        <f>VLOOKUP($A47,'343'!$AG$1:$HM$2,30,FALSE)</f>
        <v>0</v>
      </c>
      <c r="AI47" s="69">
        <f>VLOOKUP($A47,'343'!$AG$7:$HM$8,AI109,FALSE)</f>
        <v>0</v>
      </c>
      <c r="AJ47" s="69">
        <f>VLOOKUP($A47,'343'!$AG$1:$HM$2,32,FALSE)</f>
        <v>0</v>
      </c>
      <c r="AK47" s="75">
        <f>VLOOKUP($A47,'343'!$AG$1:$HM$2,33,FALSE)</f>
        <v>0</v>
      </c>
      <c r="AL47" s="337"/>
      <c r="AM47" s="74">
        <f>VLOOKUP($A47,'343'!$AG$1:$HM$2,34,FALSE)</f>
        <v>0</v>
      </c>
      <c r="AN47" s="69">
        <f>VLOOKUP($A47,'343'!$AG$1:$HM$2,35,FALSE)</f>
        <v>0</v>
      </c>
      <c r="AO47" s="69">
        <f>VLOOKUP($A47,'343'!$AG$1:$HM$2,36,FALSE)</f>
        <v>0</v>
      </c>
      <c r="AP47" s="69">
        <f>VLOOKUP($A47,'343'!$AG$1:$HM$2,37,FALSE)</f>
        <v>0</v>
      </c>
      <c r="AQ47" s="69">
        <f>VLOOKUP($A47,'343'!$AG$7:$HM$8,AQ109,FALSE)</f>
        <v>0</v>
      </c>
      <c r="AR47" s="69">
        <f>VLOOKUP($A47,'343'!$AG$1:$HM$2,39,FALSE)</f>
        <v>0</v>
      </c>
      <c r="AS47" s="75">
        <f>VLOOKUP($A47,'343'!$AG$1:$HM$2,40,FALSE)</f>
        <v>0</v>
      </c>
      <c r="AT47" s="337"/>
      <c r="AU47" s="74">
        <f>VLOOKUP($A47,'343'!$AG$1:$HM$2,41,FALSE)</f>
        <v>0</v>
      </c>
      <c r="AV47" s="69">
        <f>VLOOKUP($A47,'343'!$AG$1:$HM$2,42,FALSE)</f>
        <v>0</v>
      </c>
      <c r="AW47" s="69">
        <f>VLOOKUP($A47,'343'!$AG$1:$HM$2,43,FALSE)</f>
        <v>0</v>
      </c>
      <c r="AX47" s="69">
        <f>VLOOKUP($A47,'343'!$AG$1:$HM$2,44,FALSE)</f>
        <v>0</v>
      </c>
      <c r="AY47" s="69">
        <f>VLOOKUP($A47,'343'!$AG$7:$HM$8,AY109,FALSE)</f>
        <v>0</v>
      </c>
      <c r="AZ47" s="69">
        <f>VLOOKUP($A47,'343'!$AG$1:$HM$2,46,FALSE)</f>
        <v>0</v>
      </c>
      <c r="BA47" s="75">
        <f>VLOOKUP($A47,'343'!$AG$1:$HM$2,47,FALSE)</f>
        <v>0</v>
      </c>
      <c r="BB47" s="337"/>
      <c r="BC47" s="74">
        <f>VLOOKUP($A47,'343'!$AG$1:$HM$2,48,FALSE)</f>
        <v>0</v>
      </c>
      <c r="BD47" s="69">
        <f>VLOOKUP($A47,'343'!$AG$1:$HM$2,49,FALSE)</f>
        <v>0</v>
      </c>
      <c r="BE47" s="69">
        <f>VLOOKUP($A47,'343'!$AG$1:$HM$2,50,FALSE)</f>
        <v>0</v>
      </c>
      <c r="BF47" s="69">
        <f>VLOOKUP($A47,'343'!$AG$1:$HM$2,51,FALSE)</f>
        <v>0</v>
      </c>
      <c r="BG47" s="69">
        <f>VLOOKUP($A47,'343'!$AG$7:$HM$8,BG109,FALSE)</f>
        <v>0</v>
      </c>
      <c r="BH47" s="69">
        <f>VLOOKUP($A47,'343'!$AG$1:$HM$2,53,FALSE)</f>
        <v>0</v>
      </c>
      <c r="BI47" s="75">
        <f>VLOOKUP($A47,'343'!$AG$1:$HM$2,54,FALSE)</f>
        <v>0</v>
      </c>
      <c r="BJ47" s="337"/>
      <c r="BK47" s="74">
        <f>VLOOKUP($A47,'343'!$AG$1:$HM$2,55,FALSE)</f>
        <v>0</v>
      </c>
      <c r="BL47" s="69">
        <f>VLOOKUP($A47,'343'!$AG$1:$HM$2,56,FALSE)</f>
        <v>0</v>
      </c>
      <c r="BM47" s="69">
        <f>VLOOKUP($A47,'343'!$AG$1:$HM$2,57,FALSE)</f>
        <v>0</v>
      </c>
      <c r="BN47" s="69">
        <f>VLOOKUP($A47,'343'!$AG$1:$HM$2,58,FALSE)</f>
        <v>0</v>
      </c>
      <c r="BO47" s="69">
        <f>VLOOKUP($A47,'343'!$AG$7:$HM$8,BO109,FALSE)</f>
        <v>0</v>
      </c>
      <c r="BP47" s="69">
        <f>VLOOKUP($A47,'343'!$AG$1:$HM$2,60,FALSE)</f>
        <v>0</v>
      </c>
      <c r="BQ47" s="75">
        <f>VLOOKUP($A47,'343'!$AG$1:$HM$2,61,FALSE)</f>
        <v>0</v>
      </c>
      <c r="BR47" s="337"/>
      <c r="BS47" s="74">
        <f>VLOOKUP($A47,'343'!$AG$1:$HM$2,62,FALSE)</f>
        <v>0</v>
      </c>
      <c r="BT47" s="69">
        <f>VLOOKUP($A47,'343'!$AG$1:$HM$2,63,FALSE)</f>
        <v>0</v>
      </c>
      <c r="BU47" s="69">
        <f>VLOOKUP($A47,'343'!$AG$1:$HM$2,64,FALSE)</f>
        <v>0</v>
      </c>
      <c r="BV47" s="69">
        <f>VLOOKUP($A47,'343'!$AG$1:$HM$2,65,FALSE)</f>
        <v>0</v>
      </c>
      <c r="BW47" s="69">
        <f>VLOOKUP($A47,'343'!$AG$7:$HM$8,BW109,FALSE)</f>
        <v>0</v>
      </c>
      <c r="BX47" s="69">
        <f>VLOOKUP($A47,'343'!$AG$1:$HM$2,67,FALSE)</f>
        <v>0</v>
      </c>
      <c r="BY47" s="75">
        <f>VLOOKUP($A47,'343'!$AG$1:$HM$2,68,FALSE)</f>
        <v>0</v>
      </c>
      <c r="BZ47" s="337"/>
      <c r="CA47" s="74">
        <f>VLOOKUP($A47,'343'!$AG$1:$HM$2,69,FALSE)</f>
        <v>0</v>
      </c>
      <c r="CB47" s="69">
        <f>VLOOKUP($A47,'343'!$AG$1:$HM$2,70,FALSE)</f>
        <v>0</v>
      </c>
      <c r="CC47" s="69">
        <f>VLOOKUP($A47,'343'!$AG$1:$HM$2,71,FALSE)</f>
        <v>0</v>
      </c>
      <c r="CD47" s="69">
        <f>VLOOKUP($A47,'343'!$AG$1:$HM$2,72,FALSE)</f>
        <v>0</v>
      </c>
      <c r="CE47" s="69">
        <f>VLOOKUP($A47,'343'!$AG$7:$HM$8,CE109,FALSE)</f>
        <v>0</v>
      </c>
      <c r="CF47" s="69">
        <f>VLOOKUP($A47,'343'!$AG$1:$HM$2,74,FALSE)</f>
        <v>0</v>
      </c>
      <c r="CG47" s="75">
        <f>VLOOKUP($A47,'343'!$AG$1:$HM$2,75,FALSE)</f>
        <v>0</v>
      </c>
      <c r="CH47" s="337"/>
      <c r="CI47" s="74">
        <f>VLOOKUP($A47,'343'!$AG$1:$HM$2,76,FALSE)</f>
        <v>0</v>
      </c>
      <c r="CJ47" s="69">
        <f>VLOOKUP($A47,'343'!$AG$1:$HM$2,77,FALSE)</f>
        <v>0</v>
      </c>
      <c r="CK47" s="69">
        <f>VLOOKUP($A47,'343'!$AG$1:$HM$2,78,FALSE)</f>
        <v>0</v>
      </c>
      <c r="CL47" s="69">
        <f>VLOOKUP($A47,'343'!$AG$1:$HM$2,79,FALSE)</f>
        <v>0</v>
      </c>
      <c r="CM47" s="69">
        <f>VLOOKUP($A47,'343'!$AG$7:$HM$8,CM109,FALSE)</f>
        <v>0</v>
      </c>
      <c r="CN47" s="69">
        <f>VLOOKUP($A47,'343'!$AG$1:$HM$2,81,FALSE)</f>
        <v>0</v>
      </c>
      <c r="CO47" s="75">
        <f>VLOOKUP($A47,'343'!$AG$1:$HM$2,82,FALSE)</f>
        <v>0</v>
      </c>
      <c r="CP47" s="337"/>
      <c r="CQ47" s="74">
        <f>VLOOKUP($A47,'343'!$AG$1:$HM$2,83,FALSE)</f>
        <v>0</v>
      </c>
      <c r="CR47" s="69">
        <f>VLOOKUP($A47,'343'!$AG$1:$HM$2,84,FALSE)</f>
        <v>0</v>
      </c>
      <c r="CS47" s="69">
        <f>VLOOKUP($A47,'343'!$AG$1:$HM$2,85,FALSE)</f>
        <v>0</v>
      </c>
      <c r="CT47" s="69">
        <f>VLOOKUP($A47,'343'!$AG$1:$HM$2,86,FALSE)</f>
        <v>0</v>
      </c>
      <c r="CU47" s="69">
        <f>VLOOKUP($A47,'343'!$AG$7:$HM$8,CU109,FALSE)</f>
        <v>0</v>
      </c>
      <c r="CV47" s="69">
        <f>VLOOKUP($A47,'343'!$AG$1:$HM$2,88,FALSE)</f>
        <v>0</v>
      </c>
      <c r="CW47" s="75">
        <f>VLOOKUP($A47,'343'!$AG$1:$HM$2,89,FALSE)</f>
        <v>0</v>
      </c>
      <c r="CX47" s="337"/>
      <c r="CY47" s="74">
        <f>VLOOKUP($A47,'343'!$AG$1:$HM$2,90,FALSE)</f>
        <v>0</v>
      </c>
      <c r="CZ47" s="69">
        <f>VLOOKUP($A47,'343'!$AG$1:$HM$2,91,FALSE)</f>
        <v>0</v>
      </c>
      <c r="DA47" s="69">
        <f>VLOOKUP($A47,'343'!$AG$1:$HM$2,92,FALSE)</f>
        <v>0</v>
      </c>
      <c r="DB47" s="69">
        <f>VLOOKUP($A47,'343'!$AG$1:$HM$2,93,FALSE)</f>
        <v>0</v>
      </c>
      <c r="DC47" s="69">
        <f>VLOOKUP($A47,'343'!$AG$7:$HM$8,DC109,FALSE)</f>
        <v>0</v>
      </c>
      <c r="DD47" s="69">
        <f>VLOOKUP($A47,'343'!$AG$1:$HM$2,95,FALSE)</f>
        <v>0</v>
      </c>
      <c r="DE47" s="75">
        <f>VLOOKUP($A47,'343'!$AG$1:$HM$2,96,FALSE)</f>
        <v>0</v>
      </c>
      <c r="DF47" s="337"/>
      <c r="DG47" s="74">
        <f>VLOOKUP($A47,'343'!$AG$1:$HM$2,97,FALSE)</f>
        <v>0</v>
      </c>
      <c r="DH47" s="69">
        <f>VLOOKUP($A47,'343'!$AG$1:$HM$2,98,FALSE)</f>
        <v>0</v>
      </c>
      <c r="DI47" s="69">
        <f>VLOOKUP($A47,'343'!$AG$1:$HM$2,99,FALSE)</f>
        <v>0</v>
      </c>
      <c r="DJ47" s="69">
        <f>VLOOKUP($A47,'343'!$AG$1:$HM$2,100,FALSE)</f>
        <v>0</v>
      </c>
      <c r="DK47" s="69">
        <f>VLOOKUP($A47,'343'!$AG$7:$HM$8,DK109,FALSE)</f>
        <v>0</v>
      </c>
      <c r="DL47" s="69">
        <f>VLOOKUP($A47,'343'!$AG$1:$HM$2,102,FALSE)</f>
        <v>0</v>
      </c>
      <c r="DM47" s="75">
        <f>VLOOKUP($A47,'343'!$AG$1:$HM$2,103,FALSE)</f>
        <v>0</v>
      </c>
      <c r="DN47" s="337"/>
      <c r="DO47" s="74">
        <f>VLOOKUP($A47,'343'!$AG$1:$HM$2,104,FALSE)</f>
        <v>0</v>
      </c>
      <c r="DP47" s="69">
        <f>VLOOKUP($A47,'343'!$AG$1:$HM$2,105,FALSE)</f>
        <v>0</v>
      </c>
      <c r="DQ47" s="69">
        <f>VLOOKUP($A47,'343'!$AG$1:$HM$2,106,FALSE)</f>
        <v>0</v>
      </c>
      <c r="DR47" s="69">
        <f>VLOOKUP($A47,'343'!$AG$1:$HM$2,107,FALSE)</f>
        <v>0</v>
      </c>
      <c r="DS47" s="69">
        <f>VLOOKUP($A47,'343'!$AG$7:$HM$8,DS109,FALSE)</f>
        <v>0</v>
      </c>
      <c r="DT47" s="69">
        <f>VLOOKUP($A47,'343'!$AG$1:$HM$2,109,FALSE)</f>
        <v>0</v>
      </c>
      <c r="DU47" s="75">
        <f>VLOOKUP($A47,'343'!$AG$1:$HM$2,110,FALSE)</f>
        <v>0</v>
      </c>
      <c r="DV47" s="337"/>
      <c r="DW47" s="74">
        <f>VLOOKUP($A47,'343'!$AG$1:$HM$2,111,FALSE)</f>
        <v>0</v>
      </c>
      <c r="DX47" s="69">
        <f>VLOOKUP($A47,'343'!$AG$1:$HM$2,112,FALSE)</f>
        <v>0</v>
      </c>
      <c r="DY47" s="69">
        <f>VLOOKUP($A47,'343'!$AG$1:$HM$2,113,FALSE)</f>
        <v>0</v>
      </c>
      <c r="DZ47" s="69">
        <f>VLOOKUP($A47,'343'!$AG$1:$HM$2,114,FALSE)</f>
        <v>0</v>
      </c>
      <c r="EA47" s="69">
        <f>VLOOKUP($A47,'343'!$AG$7:$HM$8,EA109,FALSE)</f>
        <v>0</v>
      </c>
      <c r="EB47" s="69">
        <f>VLOOKUP($A47,'343'!$AG$1:$HM$2,116,FALSE)</f>
        <v>0</v>
      </c>
      <c r="EC47" s="75">
        <f>VLOOKUP($A47,'343'!$AG$1:$HM$2,117,FALSE)</f>
        <v>0</v>
      </c>
      <c r="ED47" s="337"/>
      <c r="EE47" s="74">
        <f>VLOOKUP($A47,'343'!$AG$1:$HM$2,118,FALSE)</f>
        <v>0</v>
      </c>
      <c r="EF47" s="69">
        <f>VLOOKUP($A47,'343'!$AG$1:$HM$2,119,FALSE)</f>
        <v>0</v>
      </c>
      <c r="EG47" s="69">
        <f>VLOOKUP($A47,'343'!$AG$1:$HM$2,120,FALSE)</f>
        <v>0</v>
      </c>
      <c r="EH47" s="69">
        <f>VLOOKUP($A47,'343'!$AG$1:$HM$2,121,FALSE)</f>
        <v>0</v>
      </c>
      <c r="EI47" s="69">
        <f>VLOOKUP($A47,'343'!$AG$7:$HM$8,EI109,FALSE)</f>
        <v>0</v>
      </c>
      <c r="EJ47" s="69">
        <f>VLOOKUP($A47,'343'!$AG$1:$HM$2,123,FALSE)</f>
        <v>0</v>
      </c>
      <c r="EK47" s="75">
        <f>VLOOKUP($A47,'343'!$AG$1:$HM$2,124,FALSE)</f>
        <v>0</v>
      </c>
      <c r="EL47" s="337"/>
      <c r="EM47" s="74">
        <f>VLOOKUP($A47,'343'!$AG$1:$HM$2,125,FALSE)</f>
        <v>0</v>
      </c>
      <c r="EN47" s="69">
        <f>VLOOKUP($A47,'343'!$AG$1:$HM$2,126,FALSE)</f>
        <v>0</v>
      </c>
      <c r="EO47" s="69">
        <f>VLOOKUP($A47,'343'!$AG$1:$HM$2,127,FALSE)</f>
        <v>0</v>
      </c>
      <c r="EP47" s="69">
        <f>VLOOKUP($A47,'343'!$AG$1:$HM$2,128,FALSE)</f>
        <v>0</v>
      </c>
      <c r="EQ47" s="69">
        <f>VLOOKUP($A47,'343'!$AG$7:$HM$8,EQ109,FALSE)</f>
        <v>0</v>
      </c>
      <c r="ER47" s="69">
        <f>VLOOKUP($A47,'343'!$AG$1:$HM$2,130,FALSE)</f>
        <v>0</v>
      </c>
      <c r="ES47" s="75">
        <f>VLOOKUP($A47,'343'!$AG$1:$HM$2,131,FALSE)</f>
        <v>0</v>
      </c>
      <c r="ET47" s="337"/>
      <c r="EU47" s="74">
        <f>VLOOKUP($A47,'343'!$AG$1:$HM$2,132,FALSE)</f>
        <v>0</v>
      </c>
      <c r="EV47" s="69">
        <f>VLOOKUP($A47,'343'!$AG$1:$HM$2,133,FALSE)</f>
        <v>0</v>
      </c>
      <c r="EW47" s="69">
        <f>VLOOKUP($A47,'343'!$AG$1:$HM$2,134,FALSE)</f>
        <v>0</v>
      </c>
      <c r="EX47" s="69">
        <f>VLOOKUP($A47,'343'!$AG$1:$HM$2,135,FALSE)</f>
        <v>0</v>
      </c>
      <c r="EY47" s="69">
        <f>VLOOKUP($A47,'343'!$AG$7:$HM$8,EY109,FALSE)</f>
        <v>0</v>
      </c>
      <c r="EZ47" s="69">
        <f>VLOOKUP($A47,'343'!$AG$1:$HM$2,137,FALSE)</f>
        <v>0</v>
      </c>
      <c r="FA47" s="75">
        <f>VLOOKUP($A47,'343'!$AG$1:$HM$2,138,FALSE)</f>
        <v>0</v>
      </c>
      <c r="FB47" s="337"/>
      <c r="FC47" s="74">
        <f>VLOOKUP($A47,'343'!$AG$1:$HM$2,139,FALSE)</f>
        <v>0</v>
      </c>
      <c r="FD47" s="69">
        <f>VLOOKUP($A47,'343'!$AG$1:$HM$2,140,FALSE)</f>
        <v>0</v>
      </c>
      <c r="FE47" s="69">
        <f>VLOOKUP($A47,'343'!$AG$1:$HM$2,141,FALSE)</f>
        <v>0</v>
      </c>
      <c r="FF47" s="69">
        <f>VLOOKUP($A47,'343'!$AG$1:$HM$2,142,FALSE)</f>
        <v>0</v>
      </c>
      <c r="FG47" s="69">
        <f>VLOOKUP($A47,'343'!$AG$7:$HM$8,FG109,FALSE)</f>
        <v>0</v>
      </c>
      <c r="FH47" s="69">
        <f>VLOOKUP($A47,'343'!$AG$1:$HM$2,144,FALSE)</f>
        <v>0</v>
      </c>
      <c r="FI47" s="75">
        <f>VLOOKUP($A47,'343'!$AG$1:$HM$2,145,FALSE)</f>
        <v>0</v>
      </c>
      <c r="FJ47" s="337"/>
      <c r="FK47" s="74">
        <f>VLOOKUP($A47,'343'!$AG$1:$HM$2,146,FALSE)</f>
        <v>0</v>
      </c>
      <c r="FL47" s="69">
        <f>VLOOKUP($A47,'343'!$AG$1:$HM$2,147,FALSE)</f>
        <v>0</v>
      </c>
      <c r="FM47" s="69">
        <f>VLOOKUP($A47,'343'!$AG$1:$HM$2,148,FALSE)</f>
        <v>0</v>
      </c>
      <c r="FN47" s="69">
        <f>VLOOKUP($A47,'343'!$AG$1:$HM$2,149,FALSE)</f>
        <v>0</v>
      </c>
      <c r="FO47" s="69">
        <f>VLOOKUP($A47,'343'!$AG$7:$HM$8,FO109,FALSE)</f>
        <v>0</v>
      </c>
      <c r="FP47" s="69">
        <f>VLOOKUP($A47,'343'!$AG$1:$HM$2,151,FALSE)</f>
        <v>0</v>
      </c>
      <c r="FQ47" s="75">
        <f>VLOOKUP($A47,'343'!$AG$1:$HM$2,152,FALSE)</f>
        <v>0</v>
      </c>
      <c r="FR47" s="337"/>
      <c r="FS47" s="74">
        <f>VLOOKUP($A47,'343'!$AG$1:$HM$2,153,FALSE)</f>
        <v>0</v>
      </c>
      <c r="FT47" s="69">
        <f>VLOOKUP($A47,'343'!$AG$1:$HM$2,154,FALSE)</f>
        <v>0</v>
      </c>
      <c r="FU47" s="69">
        <f>VLOOKUP($A47,'343'!$AG$1:$HM$2,155,FALSE)</f>
        <v>0</v>
      </c>
      <c r="FV47" s="69">
        <f>VLOOKUP($A47,'343'!$AG$1:$HM$2,156,FALSE)</f>
        <v>0</v>
      </c>
      <c r="FW47" s="69">
        <f>VLOOKUP($A47,'343'!$AG$7:$HM$8,FW109,FALSE)</f>
        <v>0</v>
      </c>
      <c r="FX47" s="69">
        <f>VLOOKUP($A47,'343'!$AG$1:$HM$2,158,FALSE)</f>
        <v>0</v>
      </c>
      <c r="FY47" s="75">
        <f>VLOOKUP($A47,'343'!$AG$1:$HM$2,159,FALSE)</f>
        <v>0</v>
      </c>
      <c r="FZ47" s="337"/>
      <c r="GA47" s="74">
        <f>VLOOKUP($A47,'343'!$AG$1:$HM$2,160,FALSE)</f>
        <v>0</v>
      </c>
      <c r="GB47" s="69">
        <f>VLOOKUP($A47,'343'!$AG$1:$HM$2,161,FALSE)</f>
        <v>0</v>
      </c>
      <c r="GC47" s="69">
        <f>VLOOKUP($A47,'343'!$AG$1:$HM$2,162,FALSE)</f>
        <v>0</v>
      </c>
      <c r="GD47" s="69">
        <f>VLOOKUP($A47,'343'!$AG$1:$HM$2,163,FALSE)</f>
        <v>0</v>
      </c>
      <c r="GE47" s="69">
        <f>VLOOKUP($A47,'343'!$AG$7:$HM$8,GE109,FALSE)</f>
        <v>0</v>
      </c>
      <c r="GF47" s="69">
        <f>VLOOKUP($A47,'343'!$AG$1:$HM$2,165,FALSE)</f>
        <v>0</v>
      </c>
      <c r="GG47" s="75">
        <f>VLOOKUP($A47,'343'!$AG$1:$HM$2,166,FALSE)</f>
        <v>0</v>
      </c>
      <c r="GH47" s="337"/>
      <c r="GI47" s="74">
        <f>VLOOKUP($A47,'343'!$AG$1:$HM$2,167,FALSE)</f>
        <v>0</v>
      </c>
      <c r="GJ47" s="69">
        <f>VLOOKUP($A47,'343'!$AG$1:$HM$2,168,FALSE)</f>
        <v>0</v>
      </c>
      <c r="GK47" s="69">
        <f>VLOOKUP($A47,'343'!$AG$1:$HM$2,169,FALSE)</f>
        <v>0</v>
      </c>
      <c r="GL47" s="69">
        <f>VLOOKUP($A47,'343'!$AG$1:$HM$2,170,FALSE)</f>
        <v>0</v>
      </c>
      <c r="GM47" s="69">
        <f>VLOOKUP($A47,'343'!$AG$7:$HM$8,GM109,FALSE)</f>
        <v>0</v>
      </c>
      <c r="GN47" s="69">
        <f>VLOOKUP($A47,'343'!$AG$1:$HM$2,172,FALSE)</f>
        <v>0</v>
      </c>
      <c r="GO47" s="75">
        <f>VLOOKUP($A47,'343'!$AG$1:$HM$2,173,FALSE)</f>
        <v>0</v>
      </c>
      <c r="GP47" s="337"/>
      <c r="GQ47" s="74">
        <f>VLOOKUP($A47,'343'!$AG$1:$HM$2,174,FALSE)</f>
        <v>0</v>
      </c>
      <c r="GR47" s="69">
        <f>VLOOKUP($A47,'343'!$AG$1:$HM$2,175,FALSE)</f>
        <v>0</v>
      </c>
      <c r="GS47" s="69">
        <f>VLOOKUP($A47,'343'!$AG$1:$HM$2,176,FALSE)</f>
        <v>0</v>
      </c>
      <c r="GT47" s="69">
        <f>VLOOKUP($A47,'343'!$AG$1:$HM$2,177,FALSE)</f>
        <v>0</v>
      </c>
      <c r="GU47" s="69">
        <f>VLOOKUP($A47,'343'!$AG$7:$HM$8,GU109,FALSE)</f>
        <v>0</v>
      </c>
      <c r="GV47" s="69">
        <f>VLOOKUP($A47,'343'!$AG$1:$HM$2,179,FALSE)</f>
        <v>0</v>
      </c>
      <c r="GW47" s="75">
        <f>VLOOKUP($A47,'343'!$AG$1:$HM$2,180,FALSE)</f>
        <v>0</v>
      </c>
      <c r="GX47" s="337"/>
      <c r="GY47" s="74">
        <f>VLOOKUP($A47,'343'!$AG$1:$HM$2,181,FALSE)</f>
        <v>0</v>
      </c>
      <c r="GZ47" s="69">
        <f>VLOOKUP($A47,'343'!$AG$1:$HM$2,182,FALSE)</f>
        <v>0</v>
      </c>
      <c r="HA47" s="69">
        <f>VLOOKUP($A47,'343'!$AG$1:$HM$2,183,FALSE)</f>
        <v>0</v>
      </c>
      <c r="HB47" s="69">
        <f>VLOOKUP($A47,'343'!$AG$1:$HM$2,184,FALSE)</f>
        <v>0</v>
      </c>
      <c r="HC47" s="69">
        <f>VLOOKUP($A47,'343'!$AG$7:$HM$8,HC109,FALSE)</f>
        <v>0</v>
      </c>
      <c r="HD47" s="69">
        <f>VLOOKUP($A47,'343'!$AG$1:$HM$2,186,FALSE)</f>
        <v>0</v>
      </c>
      <c r="HE47" s="124">
        <f>VLOOKUP($A47,'343'!$AG$1:$HM$2,187,FALSE)</f>
        <v>0</v>
      </c>
      <c r="HF47" s="24"/>
    </row>
    <row r="48" spans="1:215" x14ac:dyDescent="0.25">
      <c r="A48" s="290">
        <f t="shared" si="0"/>
        <v>244</v>
      </c>
      <c r="B48" s="291">
        <f>VLOOKUP($A48,'344'!$AH$1:$HN$2,2,FALSE)</f>
        <v>0</v>
      </c>
      <c r="C48" s="290">
        <f>VLOOKUP($A48,'344'!$AH$1:$HN$2,3,FALSE)</f>
        <v>0</v>
      </c>
      <c r="D48" s="290">
        <f>VLOOKUP($A48,'344'!$AH$1:$HN$2,4,FALSE)</f>
        <v>0</v>
      </c>
      <c r="E48" s="292">
        <f>VLOOKUP($A48,'344'!$AH$1:$HN$2,5,FALSE)</f>
        <v>0</v>
      </c>
      <c r="F48" s="337"/>
      <c r="G48" s="73">
        <f>VLOOKUP($A48,'344'!$AH$1:$HN$2,6,FALSE)</f>
        <v>0</v>
      </c>
      <c r="H48" s="24">
        <f>VLOOKUP($A48,'344'!$AH$1:$HN$2,7,FALSE)</f>
        <v>0</v>
      </c>
      <c r="I48" s="24">
        <f>VLOOKUP($A48,'344'!$AH$1:$HN$2,8,FALSE)</f>
        <v>0</v>
      </c>
      <c r="J48" s="24">
        <f>VLOOKUP($A48,'344'!$AH$1:$HN$2,9,FALSE)</f>
        <v>0</v>
      </c>
      <c r="K48" s="69">
        <f>VLOOKUP($A48,'344'!$AH$7:$HN$8,K109,FALSE)</f>
        <v>0</v>
      </c>
      <c r="L48" s="24">
        <f>VLOOKUP($A48,'344'!$AH$1:$HN$2,11,FALSE)</f>
        <v>0</v>
      </c>
      <c r="M48" s="137">
        <f>VLOOKUP($A48,'344'!$AH$1:$HN$2,12,FALSE)</f>
        <v>0</v>
      </c>
      <c r="N48" s="337"/>
      <c r="O48" s="74">
        <f>VLOOKUP($A48,'344'!$AH$1:$HN$2,13,FALSE)</f>
        <v>0</v>
      </c>
      <c r="P48" s="69">
        <f>VLOOKUP($A48,'344'!$AH$1:$HN$2,14,FALSE)</f>
        <v>0</v>
      </c>
      <c r="Q48" s="69">
        <f>VLOOKUP($A48,'344'!$AH$1:$HN$2,15,FALSE)</f>
        <v>0</v>
      </c>
      <c r="R48" s="69">
        <f>VLOOKUP($A48,'344'!$AH$1:$HN$2,16,FALSE)</f>
        <v>0</v>
      </c>
      <c r="S48" s="69">
        <f>VLOOKUP($A48,'344'!$AH$7:$HN$8,S109,FALSE)</f>
        <v>0</v>
      </c>
      <c r="T48" s="69">
        <f>VLOOKUP($A48,'344'!$AH$1:$HN$2,18,FALSE)</f>
        <v>0</v>
      </c>
      <c r="U48" s="75">
        <f>VLOOKUP($A48,'344'!$AH$1:$HN$2,19,FALSE)</f>
        <v>0</v>
      </c>
      <c r="V48" s="337"/>
      <c r="W48" s="74">
        <f>VLOOKUP($A48,'344'!$AH$1:$HN$2,20,FALSE)</f>
        <v>0</v>
      </c>
      <c r="X48" s="69">
        <f>VLOOKUP($A48,'344'!$AH$1:$HN$2,21,FALSE)</f>
        <v>0</v>
      </c>
      <c r="Y48" s="69">
        <f>VLOOKUP($A48,'344'!$AH$1:$HN$2,22,FALSE)</f>
        <v>0</v>
      </c>
      <c r="Z48" s="69">
        <f>VLOOKUP($A48,'344'!$AH$1:$HN$2,23,FALSE)</f>
        <v>0</v>
      </c>
      <c r="AA48" s="69">
        <f>VLOOKUP($A48,'344'!$AH$7:$HN$8,AA109,FALSE)</f>
        <v>0</v>
      </c>
      <c r="AB48" s="69">
        <f>VLOOKUP($A48,'344'!$AH$1:$HN$2,25,FALSE)</f>
        <v>0</v>
      </c>
      <c r="AC48" s="75">
        <f>VLOOKUP($A48,'344'!$AH$1:$HN$2,26,FALSE)</f>
        <v>0</v>
      </c>
      <c r="AD48" s="337"/>
      <c r="AE48" s="74">
        <f>VLOOKUP($A48,'344'!$AH$1:$HN$2,27,FALSE)</f>
        <v>0</v>
      </c>
      <c r="AF48" s="69">
        <f>VLOOKUP($A48,'344'!$AH$1:$HN$2,28,FALSE)</f>
        <v>0</v>
      </c>
      <c r="AG48" s="69">
        <f>VLOOKUP($A48,'344'!$AH$1:$HN$2,29,FALSE)</f>
        <v>0</v>
      </c>
      <c r="AH48" s="69">
        <f>VLOOKUP($A48,'344'!$AH$1:$HN$2,30,FALSE)</f>
        <v>0</v>
      </c>
      <c r="AI48" s="69">
        <f>VLOOKUP($A48,'344'!$AH$7:$HN$8,AI109,FALSE)</f>
        <v>0</v>
      </c>
      <c r="AJ48" s="69">
        <f>VLOOKUP($A48,'344'!$AH$1:$HN$2,32,FALSE)</f>
        <v>0</v>
      </c>
      <c r="AK48" s="75">
        <f>VLOOKUP($A48,'344'!$AH$1:$HN$2,33,FALSE)</f>
        <v>0</v>
      </c>
      <c r="AL48" s="337"/>
      <c r="AM48" s="74">
        <f>VLOOKUP($A48,'344'!$AH$1:$HN$2,34,FALSE)</f>
        <v>0</v>
      </c>
      <c r="AN48" s="69">
        <f>VLOOKUP($A48,'344'!$AH$1:$HN$2,35,FALSE)</f>
        <v>0</v>
      </c>
      <c r="AO48" s="69">
        <f>VLOOKUP($A48,'344'!$AH$1:$HN$2,36,FALSE)</f>
        <v>0</v>
      </c>
      <c r="AP48" s="69">
        <f>VLOOKUP($A48,'344'!$AH$1:$HN$2,37,FALSE)</f>
        <v>0</v>
      </c>
      <c r="AQ48" s="69">
        <f>VLOOKUP($A48,'344'!$AH$7:$HN$8,AQ109,FALSE)</f>
        <v>0</v>
      </c>
      <c r="AR48" s="69">
        <f>VLOOKUP($A48,'344'!$AH$1:$HN$2,39,FALSE)</f>
        <v>0</v>
      </c>
      <c r="AS48" s="75">
        <f>VLOOKUP($A48,'344'!$AH$1:$HN$2,40,FALSE)</f>
        <v>0</v>
      </c>
      <c r="AT48" s="337"/>
      <c r="AU48" s="74">
        <f>VLOOKUP($A48,'344'!$AH$1:$HN$2,41,FALSE)</f>
        <v>0</v>
      </c>
      <c r="AV48" s="69">
        <f>VLOOKUP($A48,'344'!$AH$1:$HN$2,42,FALSE)</f>
        <v>0</v>
      </c>
      <c r="AW48" s="69">
        <f>VLOOKUP($A48,'344'!$AH$1:$HN$2,43,FALSE)</f>
        <v>0</v>
      </c>
      <c r="AX48" s="69">
        <f>VLOOKUP($A48,'344'!$AH$1:$HN$2,44,FALSE)</f>
        <v>0</v>
      </c>
      <c r="AY48" s="69">
        <f>VLOOKUP($A48,'344'!$AH$7:$HN$8,AY109,FALSE)</f>
        <v>0</v>
      </c>
      <c r="AZ48" s="69">
        <f>VLOOKUP($A48,'344'!$AH$1:$HN$2,46,FALSE)</f>
        <v>0</v>
      </c>
      <c r="BA48" s="75">
        <f>VLOOKUP($A48,'344'!$AH$1:$HN$2,47,FALSE)</f>
        <v>0</v>
      </c>
      <c r="BB48" s="337"/>
      <c r="BC48" s="74">
        <f>VLOOKUP($A48,'344'!$AH$1:$HN$2,48,FALSE)</f>
        <v>0</v>
      </c>
      <c r="BD48" s="69">
        <f>VLOOKUP($A48,'344'!$AH$1:$HN$2,49,FALSE)</f>
        <v>0</v>
      </c>
      <c r="BE48" s="69">
        <f>VLOOKUP($A48,'344'!$AH$1:$HN$2,50,FALSE)</f>
        <v>0</v>
      </c>
      <c r="BF48" s="69">
        <f>VLOOKUP($A48,'344'!$AH$1:$HN$2,51,FALSE)</f>
        <v>0</v>
      </c>
      <c r="BG48" s="69">
        <f>VLOOKUP($A48,'344'!$AH$7:$HN$8,BG109,FALSE)</f>
        <v>0</v>
      </c>
      <c r="BH48" s="69">
        <f>VLOOKUP($A48,'344'!$AH$1:$HN$2,53,FALSE)</f>
        <v>0</v>
      </c>
      <c r="BI48" s="75">
        <f>VLOOKUP($A48,'344'!$AH$1:$HN$2,54,FALSE)</f>
        <v>0</v>
      </c>
      <c r="BJ48" s="337"/>
      <c r="BK48" s="74">
        <f>VLOOKUP($A48,'344'!$AH$1:$HN$2,55,FALSE)</f>
        <v>0</v>
      </c>
      <c r="BL48" s="69">
        <f>VLOOKUP($A48,'344'!$AH$1:$HN$2,56,FALSE)</f>
        <v>0</v>
      </c>
      <c r="BM48" s="69">
        <f>VLOOKUP($A48,'344'!$AH$1:$HN$2,57,FALSE)</f>
        <v>0</v>
      </c>
      <c r="BN48" s="69">
        <f>VLOOKUP($A48,'344'!$AH$1:$HN$2,58,FALSE)</f>
        <v>0</v>
      </c>
      <c r="BO48" s="69">
        <f>VLOOKUP($A48,'344'!$AH$7:$HN$8,BO109,FALSE)</f>
        <v>0</v>
      </c>
      <c r="BP48" s="69">
        <f>VLOOKUP($A48,'344'!$AH$1:$HN$2,60,FALSE)</f>
        <v>0</v>
      </c>
      <c r="BQ48" s="75">
        <f>VLOOKUP($A48,'344'!$AH$1:$HN$2,61,FALSE)</f>
        <v>0</v>
      </c>
      <c r="BR48" s="337"/>
      <c r="BS48" s="74">
        <f>VLOOKUP($A48,'344'!$AH$1:$HN$2,62,FALSE)</f>
        <v>0</v>
      </c>
      <c r="BT48" s="69">
        <f>VLOOKUP($A48,'344'!$AH$1:$HN$2,63,FALSE)</f>
        <v>0</v>
      </c>
      <c r="BU48" s="69">
        <f>VLOOKUP($A48,'344'!$AH$1:$HN$2,64,FALSE)</f>
        <v>0</v>
      </c>
      <c r="BV48" s="69">
        <f>VLOOKUP($A48,'344'!$AH$1:$HN$2,65,FALSE)</f>
        <v>0</v>
      </c>
      <c r="BW48" s="69">
        <f>VLOOKUP($A48,'344'!$AH$7:$HN$8,BW109,FALSE)</f>
        <v>0</v>
      </c>
      <c r="BX48" s="69">
        <f>VLOOKUP($A48,'344'!$AH$1:$HN$2,67,FALSE)</f>
        <v>0</v>
      </c>
      <c r="BY48" s="75">
        <f>VLOOKUP($A48,'344'!$AH$1:$HN$2,68,FALSE)</f>
        <v>0</v>
      </c>
      <c r="BZ48" s="337"/>
      <c r="CA48" s="74">
        <f>VLOOKUP($A48,'344'!$AH$1:$HN$2,69,FALSE)</f>
        <v>0</v>
      </c>
      <c r="CB48" s="69">
        <f>VLOOKUP($A48,'344'!$AH$1:$HN$2,70,FALSE)</f>
        <v>0</v>
      </c>
      <c r="CC48" s="69">
        <f>VLOOKUP($A48,'344'!$AH$1:$HN$2,71,FALSE)</f>
        <v>0</v>
      </c>
      <c r="CD48" s="69">
        <f>VLOOKUP($A48,'344'!$AH$1:$HN$2,72,FALSE)</f>
        <v>0</v>
      </c>
      <c r="CE48" s="69">
        <f>VLOOKUP($A48,'344'!$AH$7:$HN$8,CE109,FALSE)</f>
        <v>0</v>
      </c>
      <c r="CF48" s="69">
        <f>VLOOKUP($A48,'344'!$AH$1:$HN$2,74,FALSE)</f>
        <v>0</v>
      </c>
      <c r="CG48" s="75">
        <f>VLOOKUP($A48,'344'!$AH$1:$HN$2,75,FALSE)</f>
        <v>0</v>
      </c>
      <c r="CH48" s="337"/>
      <c r="CI48" s="74">
        <f>VLOOKUP($A48,'344'!$AH$1:$HN$2,76,FALSE)</f>
        <v>0</v>
      </c>
      <c r="CJ48" s="69">
        <f>VLOOKUP($A48,'344'!$AH$1:$HN$2,77,FALSE)</f>
        <v>0</v>
      </c>
      <c r="CK48" s="69">
        <f>VLOOKUP($A48,'344'!$AH$1:$HN$2,78,FALSE)</f>
        <v>0</v>
      </c>
      <c r="CL48" s="69">
        <f>VLOOKUP($A48,'344'!$AH$1:$HN$2,79,FALSE)</f>
        <v>0</v>
      </c>
      <c r="CM48" s="69">
        <f>VLOOKUP($A48,'344'!$AH$7:$HN$8,CM109,FALSE)</f>
        <v>0</v>
      </c>
      <c r="CN48" s="69">
        <f>VLOOKUP($A48,'344'!$AH$1:$HN$2,81,FALSE)</f>
        <v>0</v>
      </c>
      <c r="CO48" s="75">
        <f>VLOOKUP($A48,'344'!$AH$1:$HN$2,82,FALSE)</f>
        <v>0</v>
      </c>
      <c r="CP48" s="337"/>
      <c r="CQ48" s="74">
        <f>VLOOKUP($A48,'344'!$AH$1:$HN$2,83,FALSE)</f>
        <v>0</v>
      </c>
      <c r="CR48" s="69">
        <f>VLOOKUP($A48,'344'!$AH$1:$HN$2,84,FALSE)</f>
        <v>0</v>
      </c>
      <c r="CS48" s="69">
        <f>VLOOKUP($A48,'344'!$AH$1:$HN$2,85,FALSE)</f>
        <v>0</v>
      </c>
      <c r="CT48" s="69">
        <f>VLOOKUP($A48,'344'!$AH$1:$HN$2,86,FALSE)</f>
        <v>0</v>
      </c>
      <c r="CU48" s="69">
        <f>VLOOKUP($A48,'344'!$AH$7:$HN$8,CU109,FALSE)</f>
        <v>0</v>
      </c>
      <c r="CV48" s="69">
        <f>VLOOKUP($A48,'344'!$AH$1:$HN$2,88,FALSE)</f>
        <v>0</v>
      </c>
      <c r="CW48" s="75">
        <f>VLOOKUP($A48,'344'!$AH$1:$HN$2,89,FALSE)</f>
        <v>0</v>
      </c>
      <c r="CX48" s="337"/>
      <c r="CY48" s="74">
        <f>VLOOKUP($A48,'344'!$AH$1:$HN$2,90,FALSE)</f>
        <v>0</v>
      </c>
      <c r="CZ48" s="69">
        <f>VLOOKUP($A48,'344'!$AH$1:$HN$2,91,FALSE)</f>
        <v>0</v>
      </c>
      <c r="DA48" s="69">
        <f>VLOOKUP($A48,'344'!$AH$1:$HN$2,92,FALSE)</f>
        <v>0</v>
      </c>
      <c r="DB48" s="69">
        <f>VLOOKUP($A48,'344'!$AH$1:$HN$2,93,FALSE)</f>
        <v>0</v>
      </c>
      <c r="DC48" s="69">
        <f>VLOOKUP($A48,'344'!$AH$7:$HN$8,DC109,FALSE)</f>
        <v>0</v>
      </c>
      <c r="DD48" s="69">
        <f>VLOOKUP($A48,'344'!$AH$1:$HN$2,95,FALSE)</f>
        <v>0</v>
      </c>
      <c r="DE48" s="75">
        <f>VLOOKUP($A48,'344'!$AH$1:$HN$2,96,FALSE)</f>
        <v>0</v>
      </c>
      <c r="DF48" s="337"/>
      <c r="DG48" s="74">
        <f>VLOOKUP($A48,'344'!$AH$1:$HN$2,97,FALSE)</f>
        <v>0</v>
      </c>
      <c r="DH48" s="69">
        <f>VLOOKUP($A48,'344'!$AH$1:$HN$2,98,FALSE)</f>
        <v>0</v>
      </c>
      <c r="DI48" s="69">
        <f>VLOOKUP($A48,'344'!$AH$1:$HN$2,99,FALSE)</f>
        <v>0</v>
      </c>
      <c r="DJ48" s="69">
        <f>VLOOKUP($A48,'344'!$AH$1:$HN$2,100,FALSE)</f>
        <v>0</v>
      </c>
      <c r="DK48" s="69">
        <f>VLOOKUP($A48,'344'!$AH$7:$HN$8,DK109,FALSE)</f>
        <v>0</v>
      </c>
      <c r="DL48" s="69">
        <f>VLOOKUP($A48,'344'!$AH$1:$HN$2,102,FALSE)</f>
        <v>0</v>
      </c>
      <c r="DM48" s="75">
        <f>VLOOKUP($A48,'344'!$AH$1:$HN$2,103,FALSE)</f>
        <v>0</v>
      </c>
      <c r="DN48" s="337"/>
      <c r="DO48" s="74">
        <f>VLOOKUP($A48,'344'!$AH$1:$HN$2,104,FALSE)</f>
        <v>0</v>
      </c>
      <c r="DP48" s="69">
        <f>VLOOKUP($A48,'344'!$AH$1:$HN$2,105,FALSE)</f>
        <v>0</v>
      </c>
      <c r="DQ48" s="69">
        <f>VLOOKUP($A48,'344'!$AH$1:$HN$2,106,FALSE)</f>
        <v>0</v>
      </c>
      <c r="DR48" s="69">
        <f>VLOOKUP($A48,'344'!$AH$1:$HN$2,107,FALSE)</f>
        <v>0</v>
      </c>
      <c r="DS48" s="69">
        <f>VLOOKUP($A48,'344'!$AH$7:$HN$8,DS109,FALSE)</f>
        <v>0</v>
      </c>
      <c r="DT48" s="69">
        <f>VLOOKUP($A48,'344'!$AH$1:$HN$2,109,FALSE)</f>
        <v>0</v>
      </c>
      <c r="DU48" s="75">
        <f>VLOOKUP($A48,'344'!$AH$1:$HN$2,110,FALSE)</f>
        <v>0</v>
      </c>
      <c r="DV48" s="337"/>
      <c r="DW48" s="74">
        <f>VLOOKUP($A48,'344'!$AH$1:$HN$2,111,FALSE)</f>
        <v>0</v>
      </c>
      <c r="DX48" s="69">
        <f>VLOOKUP($A48,'344'!$AH$1:$HN$2,112,FALSE)</f>
        <v>0</v>
      </c>
      <c r="DY48" s="69">
        <f>VLOOKUP($A48,'344'!$AH$1:$HN$2,113,FALSE)</f>
        <v>0</v>
      </c>
      <c r="DZ48" s="69">
        <f>VLOOKUP($A48,'344'!$AH$1:$HN$2,114,FALSE)</f>
        <v>0</v>
      </c>
      <c r="EA48" s="69">
        <f>VLOOKUP($A48,'344'!$AH$7:$HN$8,EA109,FALSE)</f>
        <v>0</v>
      </c>
      <c r="EB48" s="69">
        <f>VLOOKUP($A48,'344'!$AH$1:$HN$2,116,FALSE)</f>
        <v>0</v>
      </c>
      <c r="EC48" s="75">
        <f>VLOOKUP($A48,'344'!$AH$1:$HN$2,117,FALSE)</f>
        <v>0</v>
      </c>
      <c r="ED48" s="337"/>
      <c r="EE48" s="74">
        <f>VLOOKUP($A48,'344'!$AH$1:$HN$2,118,FALSE)</f>
        <v>0</v>
      </c>
      <c r="EF48" s="69">
        <f>VLOOKUP($A48,'344'!$AH$1:$HN$2,119,FALSE)</f>
        <v>0</v>
      </c>
      <c r="EG48" s="69">
        <f>VLOOKUP($A48,'344'!$AH$1:$HN$2,120,FALSE)</f>
        <v>0</v>
      </c>
      <c r="EH48" s="69">
        <f>VLOOKUP($A48,'344'!$AH$1:$HN$2,121,FALSE)</f>
        <v>0</v>
      </c>
      <c r="EI48" s="69">
        <f>VLOOKUP($A48,'344'!$AH$7:$HN$8,EI109,FALSE)</f>
        <v>0</v>
      </c>
      <c r="EJ48" s="69">
        <f>VLOOKUP($A48,'344'!$AH$1:$HN$2,123,FALSE)</f>
        <v>0</v>
      </c>
      <c r="EK48" s="75">
        <f>VLOOKUP($A48,'344'!$AH$1:$HN$2,124,FALSE)</f>
        <v>0</v>
      </c>
      <c r="EL48" s="337"/>
      <c r="EM48" s="74">
        <f>VLOOKUP($A48,'344'!$AH$1:$HN$2,125,FALSE)</f>
        <v>0</v>
      </c>
      <c r="EN48" s="69">
        <f>VLOOKUP($A48,'344'!$AH$1:$HN$2,126,FALSE)</f>
        <v>0</v>
      </c>
      <c r="EO48" s="69">
        <f>VLOOKUP($A48,'344'!$AH$1:$HN$2,127,FALSE)</f>
        <v>0</v>
      </c>
      <c r="EP48" s="69">
        <f>VLOOKUP($A48,'344'!$AH$1:$HN$2,128,FALSE)</f>
        <v>0</v>
      </c>
      <c r="EQ48" s="69">
        <f>VLOOKUP($A48,'344'!$AH$7:$HN$8,EQ109,FALSE)</f>
        <v>0</v>
      </c>
      <c r="ER48" s="69">
        <f>VLOOKUP($A48,'344'!$AH$1:$HN$2,130,FALSE)</f>
        <v>0</v>
      </c>
      <c r="ES48" s="75">
        <f>VLOOKUP($A48,'344'!$AH$1:$HN$2,131,FALSE)</f>
        <v>0</v>
      </c>
      <c r="ET48" s="337"/>
      <c r="EU48" s="74">
        <f>VLOOKUP($A48,'344'!$AH$1:$HN$2,132,FALSE)</f>
        <v>0</v>
      </c>
      <c r="EV48" s="69">
        <f>VLOOKUP($A48,'344'!$AH$1:$HN$2,133,FALSE)</f>
        <v>0</v>
      </c>
      <c r="EW48" s="69">
        <f>VLOOKUP($A48,'344'!$AH$1:$HN$2,134,FALSE)</f>
        <v>0</v>
      </c>
      <c r="EX48" s="69">
        <f>VLOOKUP($A48,'344'!$AH$1:$HN$2,135,FALSE)</f>
        <v>0</v>
      </c>
      <c r="EY48" s="69">
        <f>VLOOKUP($A48,'344'!$AH$7:$HN$8,EY109,FALSE)</f>
        <v>0</v>
      </c>
      <c r="EZ48" s="69">
        <f>VLOOKUP($A48,'344'!$AH$1:$HN$2,137,FALSE)</f>
        <v>0</v>
      </c>
      <c r="FA48" s="75">
        <f>VLOOKUP($A48,'344'!$AH$1:$HN$2,138,FALSE)</f>
        <v>0</v>
      </c>
      <c r="FB48" s="337"/>
      <c r="FC48" s="74">
        <f>VLOOKUP($A48,'344'!$AH$1:$HN$2,139,FALSE)</f>
        <v>0</v>
      </c>
      <c r="FD48" s="69">
        <f>VLOOKUP($A48,'344'!$AH$1:$HN$2,140,FALSE)</f>
        <v>0</v>
      </c>
      <c r="FE48" s="69">
        <f>VLOOKUP($A48,'344'!$AH$1:$HN$2,141,FALSE)</f>
        <v>0</v>
      </c>
      <c r="FF48" s="69">
        <f>VLOOKUP($A48,'344'!$AH$1:$HN$2,142,FALSE)</f>
        <v>0</v>
      </c>
      <c r="FG48" s="69">
        <f>VLOOKUP($A48,'344'!$AH$7:$HN$8,FG109,FALSE)</f>
        <v>0</v>
      </c>
      <c r="FH48" s="69">
        <f>VLOOKUP($A48,'344'!$AH$1:$HN$2,144,FALSE)</f>
        <v>0</v>
      </c>
      <c r="FI48" s="75">
        <f>VLOOKUP($A48,'344'!$AH$1:$HN$2,145,FALSE)</f>
        <v>0</v>
      </c>
      <c r="FJ48" s="337"/>
      <c r="FK48" s="74">
        <f>VLOOKUP($A48,'344'!$AH$1:$HN$2,146,FALSE)</f>
        <v>0</v>
      </c>
      <c r="FL48" s="69">
        <f>VLOOKUP($A48,'344'!$AH$1:$HN$2,147,FALSE)</f>
        <v>0</v>
      </c>
      <c r="FM48" s="69">
        <f>VLOOKUP($A48,'344'!$AH$1:$HN$2,148,FALSE)</f>
        <v>0</v>
      </c>
      <c r="FN48" s="69">
        <f>VLOOKUP($A48,'344'!$AH$1:$HN$2,149,FALSE)</f>
        <v>0</v>
      </c>
      <c r="FO48" s="69">
        <f>VLOOKUP($A48,'344'!$AH$7:$HN$8,FO109,FALSE)</f>
        <v>0</v>
      </c>
      <c r="FP48" s="69">
        <f>VLOOKUP($A48,'344'!$AH$1:$HN$2,151,FALSE)</f>
        <v>0</v>
      </c>
      <c r="FQ48" s="75">
        <f>VLOOKUP($A48,'344'!$AH$1:$HN$2,152,FALSE)</f>
        <v>0</v>
      </c>
      <c r="FR48" s="337"/>
      <c r="FS48" s="74">
        <f>VLOOKUP($A48,'344'!$AH$1:$HN$2,153,FALSE)</f>
        <v>0</v>
      </c>
      <c r="FT48" s="69">
        <f>VLOOKUP($A48,'344'!$AH$1:$HN$2,154,FALSE)</f>
        <v>0</v>
      </c>
      <c r="FU48" s="69">
        <f>VLOOKUP($A48,'344'!$AH$1:$HN$2,155,FALSE)</f>
        <v>0</v>
      </c>
      <c r="FV48" s="69">
        <f>VLOOKUP($A48,'344'!$AH$1:$HN$2,156,FALSE)</f>
        <v>0</v>
      </c>
      <c r="FW48" s="69">
        <f>VLOOKUP($A48,'344'!$AH$7:$HN$8,FW109,FALSE)</f>
        <v>0</v>
      </c>
      <c r="FX48" s="69">
        <f>VLOOKUP($A48,'344'!$AH$1:$HN$2,158,FALSE)</f>
        <v>0</v>
      </c>
      <c r="FY48" s="75">
        <f>VLOOKUP($A48,'344'!$AH$1:$HN$2,159,FALSE)</f>
        <v>0</v>
      </c>
      <c r="FZ48" s="337"/>
      <c r="GA48" s="74">
        <f>VLOOKUP($A48,'344'!$AH$1:$HN$2,160,FALSE)</f>
        <v>0</v>
      </c>
      <c r="GB48" s="69">
        <f>VLOOKUP($A48,'344'!$AH$1:$HN$2,161,FALSE)</f>
        <v>0</v>
      </c>
      <c r="GC48" s="69">
        <f>VLOOKUP($A48,'344'!$AH$1:$HN$2,162,FALSE)</f>
        <v>0</v>
      </c>
      <c r="GD48" s="69">
        <f>VLOOKUP($A48,'344'!$AH$1:$HN$2,163,FALSE)</f>
        <v>0</v>
      </c>
      <c r="GE48" s="69">
        <f>VLOOKUP($A48,'344'!$AH$7:$HN$8,GE109,FALSE)</f>
        <v>0</v>
      </c>
      <c r="GF48" s="69">
        <f>VLOOKUP($A48,'344'!$AH$1:$HN$2,165,FALSE)</f>
        <v>0</v>
      </c>
      <c r="GG48" s="75">
        <f>VLOOKUP($A48,'344'!$AH$1:$HN$2,166,FALSE)</f>
        <v>0</v>
      </c>
      <c r="GH48" s="337"/>
      <c r="GI48" s="74">
        <f>VLOOKUP($A48,'344'!$AH$1:$HN$2,167,FALSE)</f>
        <v>0</v>
      </c>
      <c r="GJ48" s="69">
        <f>VLOOKUP($A48,'344'!$AH$1:$HN$2,168,FALSE)</f>
        <v>0</v>
      </c>
      <c r="GK48" s="69">
        <f>VLOOKUP($A48,'344'!$AH$1:$HN$2,169,FALSE)</f>
        <v>0</v>
      </c>
      <c r="GL48" s="69">
        <f>VLOOKUP($A48,'344'!$AH$1:$HN$2,170,FALSE)</f>
        <v>0</v>
      </c>
      <c r="GM48" s="69">
        <f>VLOOKUP($A48,'344'!$AH$7:$HN$8,GM109,FALSE)</f>
        <v>0</v>
      </c>
      <c r="GN48" s="69">
        <f>VLOOKUP($A48,'344'!$AH$1:$HN$2,172,FALSE)</f>
        <v>0</v>
      </c>
      <c r="GO48" s="75">
        <f>VLOOKUP($A48,'344'!$AH$1:$HN$2,173,FALSE)</f>
        <v>0</v>
      </c>
      <c r="GP48" s="337"/>
      <c r="GQ48" s="74">
        <f>VLOOKUP($A48,'344'!$AH$1:$HN$2,174,FALSE)</f>
        <v>0</v>
      </c>
      <c r="GR48" s="69">
        <f>VLOOKUP($A48,'344'!$AH$1:$HN$2,175,FALSE)</f>
        <v>0</v>
      </c>
      <c r="GS48" s="69">
        <f>VLOOKUP($A48,'344'!$AH$1:$HN$2,176,FALSE)</f>
        <v>0</v>
      </c>
      <c r="GT48" s="69">
        <f>VLOOKUP($A48,'344'!$AH$1:$HN$2,177,FALSE)</f>
        <v>0</v>
      </c>
      <c r="GU48" s="69">
        <f>VLOOKUP($A48,'344'!$AH$7:$HN$8,GU109,FALSE)</f>
        <v>0</v>
      </c>
      <c r="GV48" s="69">
        <f>VLOOKUP($A48,'344'!$AH$1:$HN$2,179,FALSE)</f>
        <v>0</v>
      </c>
      <c r="GW48" s="75">
        <f>VLOOKUP($A48,'344'!$AH$1:$HN$2,180,FALSE)</f>
        <v>0</v>
      </c>
      <c r="GX48" s="337"/>
      <c r="GY48" s="74">
        <f>VLOOKUP($A48,'344'!$AH$1:$HN$2,181,FALSE)</f>
        <v>0</v>
      </c>
      <c r="GZ48" s="69">
        <f>VLOOKUP($A48,'344'!$AH$1:$HN$2,182,FALSE)</f>
        <v>0</v>
      </c>
      <c r="HA48" s="69">
        <f>VLOOKUP($A48,'344'!$AH$1:$HN$2,183,FALSE)</f>
        <v>0</v>
      </c>
      <c r="HB48" s="69">
        <f>VLOOKUP($A48,'344'!$AH$1:$HN$2,184,FALSE)</f>
        <v>0</v>
      </c>
      <c r="HC48" s="69">
        <f>VLOOKUP($A48,'344'!$AH$7:$HN$8,HC109,FALSE)</f>
        <v>0</v>
      </c>
      <c r="HD48" s="69">
        <f>VLOOKUP($A48,'344'!$AH$1:$HN$2,186,FALSE)</f>
        <v>0</v>
      </c>
      <c r="HE48" s="124">
        <f>VLOOKUP($A48,'344'!$AH$1:$HN$2,187,FALSE)</f>
        <v>0</v>
      </c>
      <c r="HF48" s="24"/>
    </row>
    <row r="49" spans="1:214" x14ac:dyDescent="0.25">
      <c r="A49" s="290">
        <f t="shared" si="0"/>
        <v>245</v>
      </c>
      <c r="B49" s="291">
        <f>VLOOKUP($A49,'345'!$AX$1:$ID$2,2,FALSE)</f>
        <v>0</v>
      </c>
      <c r="C49" s="290">
        <f>VLOOKUP($A49,'345'!$AX$1:$ID$2,3,FALSE)</f>
        <v>0</v>
      </c>
      <c r="D49" s="290">
        <f>VLOOKUP($A49,'345'!$AX$1:$ID$2,4,FALSE)</f>
        <v>0</v>
      </c>
      <c r="E49" s="292">
        <f>VLOOKUP($A49,'345'!$AX$1:$ID$2,5,FALSE)</f>
        <v>0</v>
      </c>
      <c r="F49" s="337"/>
      <c r="G49" s="73">
        <f>VLOOKUP($A49,'345'!$AX$1:$ID$2,6,FALSE)</f>
        <v>0</v>
      </c>
      <c r="H49" s="24">
        <f>VLOOKUP($A49,'345'!$AX$1:$ID$2,7,FALSE)</f>
        <v>0</v>
      </c>
      <c r="I49" s="24">
        <f>VLOOKUP($A49,'345'!$AX$1:$ID$2,8,FALSE)</f>
        <v>0</v>
      </c>
      <c r="J49" s="24">
        <f>VLOOKUP($A49,'345'!$AX$1:$ID$2,9,FALSE)</f>
        <v>0</v>
      </c>
      <c r="K49" s="69">
        <f>VLOOKUP($A49,'345'!$AX$7:$ID$8,K109,FALSE)</f>
        <v>0</v>
      </c>
      <c r="L49" s="24">
        <f>VLOOKUP($A49,'345'!$AX$1:$ID$2,11,FALSE)</f>
        <v>0</v>
      </c>
      <c r="M49" s="137">
        <f>VLOOKUP($A49,'345'!$AX$1:$ID$2,12,FALSE)</f>
        <v>0</v>
      </c>
      <c r="N49" s="337"/>
      <c r="O49" s="74">
        <f>VLOOKUP($A49,'345'!$AX$1:$ID$2,13,FALSE)</f>
        <v>0</v>
      </c>
      <c r="P49" s="69">
        <f>VLOOKUP($A49,'345'!$AX$1:$ID$2,14,FALSE)</f>
        <v>0</v>
      </c>
      <c r="Q49" s="69">
        <f>VLOOKUP($A49,'345'!$AX$1:$ID$2,15,FALSE)</f>
        <v>0</v>
      </c>
      <c r="R49" s="69">
        <f>VLOOKUP($A49,'345'!$AX$1:$ID$2,16,FALSE)</f>
        <v>0</v>
      </c>
      <c r="S49" s="69">
        <f>VLOOKUP($A49,'345'!$AX$7:$ID$8,S109,FALSE)</f>
        <v>0</v>
      </c>
      <c r="T49" s="69">
        <f>VLOOKUP($A49,'345'!$AX$1:$ID$2,18,FALSE)</f>
        <v>0</v>
      </c>
      <c r="U49" s="75">
        <f>VLOOKUP($A49,'345'!$AX$1:$ID$2,19,FALSE)</f>
        <v>0</v>
      </c>
      <c r="V49" s="337"/>
      <c r="W49" s="74">
        <f>VLOOKUP($A49,'345'!$AX$1:$ID$2,20,FALSE)</f>
        <v>0</v>
      </c>
      <c r="X49" s="69">
        <f>VLOOKUP($A49,'345'!$AX$1:$ID$2,21,FALSE)</f>
        <v>0</v>
      </c>
      <c r="Y49" s="69">
        <f>VLOOKUP($A49,'345'!$AX$1:$ID$2,22,FALSE)</f>
        <v>0</v>
      </c>
      <c r="Z49" s="69">
        <f>VLOOKUP($A49,'345'!$AX$1:$ID$2,23,FALSE)</f>
        <v>0</v>
      </c>
      <c r="AA49" s="69">
        <f>VLOOKUP($A49,'345'!$AX$7:$ID$8,AA109,FALSE)</f>
        <v>0</v>
      </c>
      <c r="AB49" s="69">
        <f>VLOOKUP($A49,'345'!$AX$1:$ID$2,25,FALSE)</f>
        <v>0</v>
      </c>
      <c r="AC49" s="75">
        <f>VLOOKUP($A49,'345'!$AX$1:$ID$2,26,FALSE)</f>
        <v>0</v>
      </c>
      <c r="AD49" s="337"/>
      <c r="AE49" s="74">
        <f>VLOOKUP($A49,'345'!$AX$1:$ID$2,27,FALSE)</f>
        <v>0</v>
      </c>
      <c r="AF49" s="69">
        <f>VLOOKUP($A49,'345'!$AX$1:$ID$2,28,FALSE)</f>
        <v>0</v>
      </c>
      <c r="AG49" s="69">
        <f>VLOOKUP($A49,'345'!$AX$1:$ID$2,29,FALSE)</f>
        <v>0</v>
      </c>
      <c r="AH49" s="69">
        <f>VLOOKUP($A49,'345'!$AX$1:$ID$2,30,FALSE)</f>
        <v>0</v>
      </c>
      <c r="AI49" s="69">
        <f>VLOOKUP($A49,'345'!$AX$7:$ID$8,AI109,FALSE)</f>
        <v>0</v>
      </c>
      <c r="AJ49" s="69">
        <f>VLOOKUP($A49,'345'!$AX$1:$ID$2,32,FALSE)</f>
        <v>0</v>
      </c>
      <c r="AK49" s="75">
        <f>VLOOKUP($A49,'345'!$AX$1:$ID$2,33,FALSE)</f>
        <v>0</v>
      </c>
      <c r="AL49" s="337"/>
      <c r="AM49" s="74">
        <f>VLOOKUP($A49,'345'!$AX$1:$ID$2,34,FALSE)</f>
        <v>0</v>
      </c>
      <c r="AN49" s="69">
        <f>VLOOKUP($A49,'345'!$AX$1:$ID$2,35,FALSE)</f>
        <v>0</v>
      </c>
      <c r="AO49" s="69">
        <f>VLOOKUP($A49,'345'!$AX$1:$ID$2,36,FALSE)</f>
        <v>0</v>
      </c>
      <c r="AP49" s="69">
        <f>VLOOKUP($A49,'345'!$AX$1:$ID$2,37,FALSE)</f>
        <v>0</v>
      </c>
      <c r="AQ49" s="69">
        <f>VLOOKUP($A49,'345'!$AX$7:$ID$8,AQ109,FALSE)</f>
        <v>0</v>
      </c>
      <c r="AR49" s="69">
        <f>VLOOKUP($A49,'345'!$AX$1:$ID$2,39,FALSE)</f>
        <v>0</v>
      </c>
      <c r="AS49" s="75">
        <f>VLOOKUP($A49,'345'!$AX$1:$ID$2,40,FALSE)</f>
        <v>0</v>
      </c>
      <c r="AT49" s="337"/>
      <c r="AU49" s="74">
        <f>VLOOKUP($A49,'345'!$AX$1:$ID$2,41,FALSE)</f>
        <v>0</v>
      </c>
      <c r="AV49" s="69">
        <f>VLOOKUP($A49,'345'!$AX$1:$ID$2,42,FALSE)</f>
        <v>0</v>
      </c>
      <c r="AW49" s="69">
        <f>VLOOKUP($A49,'345'!$AX$1:$ID$2,43,FALSE)</f>
        <v>0</v>
      </c>
      <c r="AX49" s="69">
        <f>VLOOKUP($A49,'345'!$AX$1:$ID$2,44,FALSE)</f>
        <v>0</v>
      </c>
      <c r="AY49" s="69">
        <f>VLOOKUP($A49,'345'!$AX$7:$ID$8,AY109,FALSE)</f>
        <v>0</v>
      </c>
      <c r="AZ49" s="69">
        <f>VLOOKUP($A49,'345'!$AX$1:$ID$2,46,FALSE)</f>
        <v>0</v>
      </c>
      <c r="BA49" s="75">
        <f>VLOOKUP($A49,'345'!$AX$1:$ID$2,47,FALSE)</f>
        <v>0</v>
      </c>
      <c r="BB49" s="337"/>
      <c r="BC49" s="74">
        <f>VLOOKUP($A49,'345'!$AX$1:$ID$2,48,FALSE)</f>
        <v>0</v>
      </c>
      <c r="BD49" s="69">
        <f>VLOOKUP($A49,'345'!$AX$1:$ID$2,49,FALSE)</f>
        <v>0</v>
      </c>
      <c r="BE49" s="69">
        <f>VLOOKUP($A49,'345'!$AX$1:$ID$2,50,FALSE)</f>
        <v>0</v>
      </c>
      <c r="BF49" s="69">
        <f>VLOOKUP($A49,'345'!$AX$1:$ID$2,51,FALSE)</f>
        <v>0</v>
      </c>
      <c r="BG49" s="69">
        <f>VLOOKUP($A49,'345'!$AX$7:$ID$8,BG109,FALSE)</f>
        <v>0</v>
      </c>
      <c r="BH49" s="69">
        <f>VLOOKUP($A49,'345'!$AX$1:$ID$2,53,FALSE)</f>
        <v>0</v>
      </c>
      <c r="BI49" s="75">
        <f>VLOOKUP($A49,'345'!$AX$1:$ID$2,54,FALSE)</f>
        <v>0</v>
      </c>
      <c r="BJ49" s="337"/>
      <c r="BK49" s="74">
        <f>VLOOKUP($A49,'345'!$AX$1:$ID$2,55,FALSE)</f>
        <v>0</v>
      </c>
      <c r="BL49" s="69">
        <f>VLOOKUP($A49,'345'!$AX$1:$ID$2,56,FALSE)</f>
        <v>0</v>
      </c>
      <c r="BM49" s="69">
        <f>VLOOKUP($A49,'345'!$AX$1:$ID$2,57,FALSE)</f>
        <v>0</v>
      </c>
      <c r="BN49" s="69">
        <f>VLOOKUP($A49,'345'!$AX$1:$ID$2,58,FALSE)</f>
        <v>0</v>
      </c>
      <c r="BO49" s="69">
        <f>VLOOKUP($A49,'345'!$AX$7:$ID$8,BO109,FALSE)</f>
        <v>0</v>
      </c>
      <c r="BP49" s="69">
        <f>VLOOKUP($A49,'345'!$AX$1:$ID$2,60,FALSE)</f>
        <v>0</v>
      </c>
      <c r="BQ49" s="75">
        <f>VLOOKUP($A49,'345'!$AX$1:$ID$2,61,FALSE)</f>
        <v>0</v>
      </c>
      <c r="BR49" s="337"/>
      <c r="BS49" s="74">
        <f>VLOOKUP($A49,'345'!$AX$1:$ID$2,62,FALSE)</f>
        <v>0</v>
      </c>
      <c r="BT49" s="69">
        <f>VLOOKUP($A49,'345'!$AX$1:$ID$2,63,FALSE)</f>
        <v>0</v>
      </c>
      <c r="BU49" s="69">
        <f>VLOOKUP($A49,'345'!$AX$1:$ID$2,64,FALSE)</f>
        <v>0</v>
      </c>
      <c r="BV49" s="69">
        <f>VLOOKUP($A49,'345'!$AX$1:$ID$2,65,FALSE)</f>
        <v>0</v>
      </c>
      <c r="BW49" s="69">
        <f>VLOOKUP($A49,'345'!$AX$7:$ID$8,BW109,FALSE)</f>
        <v>0</v>
      </c>
      <c r="BX49" s="69">
        <f>VLOOKUP($A49,'345'!$AX$1:$ID$2,67,FALSE)</f>
        <v>0</v>
      </c>
      <c r="BY49" s="75">
        <f>VLOOKUP($A49,'345'!$AX$1:$ID$2,68,FALSE)</f>
        <v>0</v>
      </c>
      <c r="BZ49" s="337"/>
      <c r="CA49" s="74">
        <f>VLOOKUP($A49,'345'!$AX$1:$ID$2,69,FALSE)</f>
        <v>0</v>
      </c>
      <c r="CB49" s="69">
        <f>VLOOKUP($A49,'345'!$AX$1:$ID$2,70,FALSE)</f>
        <v>0</v>
      </c>
      <c r="CC49" s="69">
        <f>VLOOKUP($A49,'345'!$AX$1:$ID$2,71,FALSE)</f>
        <v>0</v>
      </c>
      <c r="CD49" s="69">
        <f>VLOOKUP($A49,'345'!$AX$1:$ID$2,72,FALSE)</f>
        <v>0</v>
      </c>
      <c r="CE49" s="69">
        <f>VLOOKUP($A49,'345'!$AX$7:$ID$8,CE109,FALSE)</f>
        <v>0</v>
      </c>
      <c r="CF49" s="69">
        <f>VLOOKUP($A49,'345'!$AX$1:$ID$2,74,FALSE)</f>
        <v>0</v>
      </c>
      <c r="CG49" s="75">
        <f>VLOOKUP($A49,'345'!$AX$1:$ID$2,75,FALSE)</f>
        <v>0</v>
      </c>
      <c r="CH49" s="337"/>
      <c r="CI49" s="74">
        <f>VLOOKUP($A49,'345'!$AX$1:$ID$2,76,FALSE)</f>
        <v>0</v>
      </c>
      <c r="CJ49" s="69">
        <f>VLOOKUP($A49,'345'!$AX$1:$ID$2,77,FALSE)</f>
        <v>0</v>
      </c>
      <c r="CK49" s="69">
        <f>VLOOKUP($A49,'345'!$AX$1:$ID$2,78,FALSE)</f>
        <v>0</v>
      </c>
      <c r="CL49" s="69">
        <f>VLOOKUP($A49,'345'!$AX$1:$ID$2,79,FALSE)</f>
        <v>0</v>
      </c>
      <c r="CM49" s="69">
        <f>VLOOKUP($A49,'345'!$AX$7:$ID$8,CM109,FALSE)</f>
        <v>0</v>
      </c>
      <c r="CN49" s="69">
        <f>VLOOKUP($A49,'345'!$AX$1:$ID$2,81,FALSE)</f>
        <v>0</v>
      </c>
      <c r="CO49" s="75">
        <f>VLOOKUP($A49,'345'!$AX$1:$ID$2,82,FALSE)</f>
        <v>0</v>
      </c>
      <c r="CP49" s="337"/>
      <c r="CQ49" s="74">
        <f>VLOOKUP($A49,'345'!$AX$1:$ID$2,83,FALSE)</f>
        <v>0</v>
      </c>
      <c r="CR49" s="69">
        <f>VLOOKUP($A49,'345'!$AX$1:$ID$2,84,FALSE)</f>
        <v>0</v>
      </c>
      <c r="CS49" s="69">
        <f>VLOOKUP($A49,'345'!$AX$1:$ID$2,85,FALSE)</f>
        <v>0</v>
      </c>
      <c r="CT49" s="69">
        <f>VLOOKUP($A49,'345'!$AX$1:$ID$2,86,FALSE)</f>
        <v>0</v>
      </c>
      <c r="CU49" s="69">
        <f>VLOOKUP($A49,'345'!$AX$7:$ID$8,CU109,FALSE)</f>
        <v>0</v>
      </c>
      <c r="CV49" s="69">
        <f>VLOOKUP($A49,'345'!$AX$1:$ID$2,88,FALSE)</f>
        <v>0</v>
      </c>
      <c r="CW49" s="75">
        <f>VLOOKUP($A49,'345'!$AX$1:$ID$2,89,FALSE)</f>
        <v>0</v>
      </c>
      <c r="CX49" s="337"/>
      <c r="CY49" s="74">
        <f>VLOOKUP($A49,'345'!$AX$1:$ID$2,90,FALSE)</f>
        <v>0</v>
      </c>
      <c r="CZ49" s="69">
        <f>VLOOKUP($A49,'345'!$AX$1:$ID$2,91,FALSE)</f>
        <v>0</v>
      </c>
      <c r="DA49" s="69">
        <f>VLOOKUP($A49,'345'!$AX$1:$ID$2,92,FALSE)</f>
        <v>0</v>
      </c>
      <c r="DB49" s="69">
        <f>VLOOKUP($A49,'345'!$AX$1:$ID$2,93,FALSE)</f>
        <v>0</v>
      </c>
      <c r="DC49" s="69">
        <f>VLOOKUP($A49,'345'!$AX$7:$ID$8,DC109,FALSE)</f>
        <v>0</v>
      </c>
      <c r="DD49" s="69">
        <f>VLOOKUP($A49,'345'!$AX$1:$ID$2,95,FALSE)</f>
        <v>0</v>
      </c>
      <c r="DE49" s="75">
        <f>VLOOKUP($A49,'345'!$AX$1:$ID$2,96,FALSE)</f>
        <v>0</v>
      </c>
      <c r="DF49" s="337"/>
      <c r="DG49" s="74">
        <f>VLOOKUP($A49,'345'!$AX$1:$ID$2,97,FALSE)</f>
        <v>0</v>
      </c>
      <c r="DH49" s="69">
        <f>VLOOKUP($A49,'345'!$AX$1:$ID$2,98,FALSE)</f>
        <v>0</v>
      </c>
      <c r="DI49" s="69">
        <f>VLOOKUP($A49,'345'!$AX$1:$ID$2,99,FALSE)</f>
        <v>0</v>
      </c>
      <c r="DJ49" s="69">
        <f>VLOOKUP($A49,'345'!$AX$1:$ID$2,100,FALSE)</f>
        <v>0</v>
      </c>
      <c r="DK49" s="69">
        <f>VLOOKUP($A49,'345'!$AX$7:$ID$8,DK109,FALSE)</f>
        <v>0</v>
      </c>
      <c r="DL49" s="69">
        <f>VLOOKUP($A49,'345'!$AX$1:$ID$2,102,FALSE)</f>
        <v>0</v>
      </c>
      <c r="DM49" s="75">
        <f>VLOOKUP($A49,'345'!$AX$1:$ID$2,103,FALSE)</f>
        <v>0</v>
      </c>
      <c r="DN49" s="337"/>
      <c r="DO49" s="74">
        <f>VLOOKUP($A49,'345'!$AX$1:$ID$2,104,FALSE)</f>
        <v>0</v>
      </c>
      <c r="DP49" s="69">
        <f>VLOOKUP($A49,'345'!$AX$1:$ID$2,105,FALSE)</f>
        <v>0</v>
      </c>
      <c r="DQ49" s="69">
        <f>VLOOKUP($A49,'345'!$AX$1:$ID$2,106,FALSE)</f>
        <v>0</v>
      </c>
      <c r="DR49" s="69">
        <f>VLOOKUP($A49,'345'!$AX$1:$ID$2,107,FALSE)</f>
        <v>0</v>
      </c>
      <c r="DS49" s="69">
        <f>VLOOKUP($A49,'345'!$AX$7:$ID$8,DS109,FALSE)</f>
        <v>0</v>
      </c>
      <c r="DT49" s="69">
        <f>VLOOKUP($A49,'345'!$AX$1:$ID$2,109,FALSE)</f>
        <v>0</v>
      </c>
      <c r="DU49" s="75">
        <f>VLOOKUP($A49,'345'!$AX$1:$ID$2,110,FALSE)</f>
        <v>0</v>
      </c>
      <c r="DV49" s="337"/>
      <c r="DW49" s="74">
        <f>VLOOKUP($A49,'345'!$AX$1:$ID$2,111,FALSE)</f>
        <v>0</v>
      </c>
      <c r="DX49" s="69">
        <f>VLOOKUP($A49,'345'!$AX$1:$ID$2,112,FALSE)</f>
        <v>0</v>
      </c>
      <c r="DY49" s="69">
        <f>VLOOKUP($A49,'345'!$AX$1:$ID$2,113,FALSE)</f>
        <v>0</v>
      </c>
      <c r="DZ49" s="69">
        <f>VLOOKUP($A49,'345'!$AX$1:$ID$2,114,FALSE)</f>
        <v>0</v>
      </c>
      <c r="EA49" s="69">
        <f>VLOOKUP($A49,'345'!$AX$7:$ID$8,EA109,FALSE)</f>
        <v>0</v>
      </c>
      <c r="EB49" s="69">
        <f>VLOOKUP($A49,'345'!$AX$1:$ID$2,116,FALSE)</f>
        <v>0</v>
      </c>
      <c r="EC49" s="75">
        <f>VLOOKUP($A49,'345'!$AX$1:$ID$2,117,FALSE)</f>
        <v>0</v>
      </c>
      <c r="ED49" s="337"/>
      <c r="EE49" s="74">
        <f>VLOOKUP($A49,'345'!$AX$1:$ID$2,118,FALSE)</f>
        <v>0</v>
      </c>
      <c r="EF49" s="69">
        <f>VLOOKUP($A49,'345'!$AX$1:$ID$2,119,FALSE)</f>
        <v>0</v>
      </c>
      <c r="EG49" s="69">
        <f>VLOOKUP($A49,'345'!$AX$1:$ID$2,120,FALSE)</f>
        <v>0</v>
      </c>
      <c r="EH49" s="69">
        <f>VLOOKUP($A49,'345'!$AX$1:$ID$2,121,FALSE)</f>
        <v>0</v>
      </c>
      <c r="EI49" s="69">
        <f>VLOOKUP($A49,'345'!$AX$7:$ID$8,EI109,FALSE)</f>
        <v>0</v>
      </c>
      <c r="EJ49" s="69">
        <f>VLOOKUP($A49,'345'!$AX$1:$ID$2,123,FALSE)</f>
        <v>0</v>
      </c>
      <c r="EK49" s="75">
        <f>VLOOKUP($A49,'345'!$AX$1:$ID$2,124,FALSE)</f>
        <v>0</v>
      </c>
      <c r="EL49" s="337"/>
      <c r="EM49" s="74">
        <f>VLOOKUP($A49,'345'!$AX$1:$ID$2,125,FALSE)</f>
        <v>0</v>
      </c>
      <c r="EN49" s="69">
        <f>VLOOKUP($A49,'345'!$AX$1:$ID$2,126,FALSE)</f>
        <v>0</v>
      </c>
      <c r="EO49" s="69">
        <f>VLOOKUP($A49,'345'!$AX$1:$ID$2,127,FALSE)</f>
        <v>0</v>
      </c>
      <c r="EP49" s="69">
        <f>VLOOKUP($A49,'345'!$AX$1:$ID$2,128,FALSE)</f>
        <v>0</v>
      </c>
      <c r="EQ49" s="69">
        <f>VLOOKUP($A49,'345'!$AX$7:$ID$8,EQ109,FALSE)</f>
        <v>0</v>
      </c>
      <c r="ER49" s="69">
        <f>VLOOKUP($A49,'345'!$AX$1:$ID$2,130,FALSE)</f>
        <v>0</v>
      </c>
      <c r="ES49" s="75">
        <f>VLOOKUP($A49,'345'!$AX$1:$ID$2,131,FALSE)</f>
        <v>0</v>
      </c>
      <c r="ET49" s="337"/>
      <c r="EU49" s="74">
        <f>VLOOKUP($A49,'345'!$AX$1:$ID$2,132,FALSE)</f>
        <v>0</v>
      </c>
      <c r="EV49" s="69">
        <f>VLOOKUP($A49,'345'!$AX$1:$ID$2,133,FALSE)</f>
        <v>0</v>
      </c>
      <c r="EW49" s="69">
        <f>VLOOKUP($A49,'345'!$AX$1:$ID$2,134,FALSE)</f>
        <v>0</v>
      </c>
      <c r="EX49" s="69">
        <f>VLOOKUP($A49,'345'!$AX$1:$ID$2,135,FALSE)</f>
        <v>0</v>
      </c>
      <c r="EY49" s="69">
        <f>VLOOKUP($A49,'345'!$AX$7:$ID$8,EY109,FALSE)</f>
        <v>0</v>
      </c>
      <c r="EZ49" s="69">
        <f>VLOOKUP($A49,'345'!$AX$1:$ID$2,137,FALSE)</f>
        <v>0</v>
      </c>
      <c r="FA49" s="75">
        <f>VLOOKUP($A49,'345'!$AX$1:$ID$2,138,FALSE)</f>
        <v>0</v>
      </c>
      <c r="FB49" s="337"/>
      <c r="FC49" s="74">
        <f>VLOOKUP($A49,'345'!$AX$1:$ID$2,139,FALSE)</f>
        <v>0</v>
      </c>
      <c r="FD49" s="69">
        <f>VLOOKUP($A49,'345'!$AX$1:$ID$2,140,FALSE)</f>
        <v>0</v>
      </c>
      <c r="FE49" s="69">
        <f>VLOOKUP($A49,'345'!$AX$1:$ID$2,141,FALSE)</f>
        <v>0</v>
      </c>
      <c r="FF49" s="69">
        <f>VLOOKUP($A49,'345'!$AX$1:$ID$2,142,FALSE)</f>
        <v>0</v>
      </c>
      <c r="FG49" s="69">
        <f>VLOOKUP($A49,'345'!$AX$7:$ID$8,FG109,FALSE)</f>
        <v>0</v>
      </c>
      <c r="FH49" s="69">
        <f>VLOOKUP($A49,'345'!$AX$1:$ID$2,144,FALSE)</f>
        <v>0</v>
      </c>
      <c r="FI49" s="75">
        <f>VLOOKUP($A49,'345'!$AX$1:$ID$2,145,FALSE)</f>
        <v>0</v>
      </c>
      <c r="FJ49" s="337"/>
      <c r="FK49" s="74">
        <f>VLOOKUP($A49,'345'!$AX$1:$ID$2,146,FALSE)</f>
        <v>0</v>
      </c>
      <c r="FL49" s="69">
        <f>VLOOKUP($A49,'345'!$AX$1:$ID$2,147,FALSE)</f>
        <v>0</v>
      </c>
      <c r="FM49" s="69">
        <f>VLOOKUP($A49,'345'!$AX$1:$ID$2,148,FALSE)</f>
        <v>0</v>
      </c>
      <c r="FN49" s="69">
        <f>VLOOKUP($A49,'345'!$AX$1:$ID$2,149,FALSE)</f>
        <v>0</v>
      </c>
      <c r="FO49" s="69">
        <f>VLOOKUP($A49,'345'!$AX$7:$ID$8,FO109,FALSE)</f>
        <v>0</v>
      </c>
      <c r="FP49" s="69">
        <f>VLOOKUP($A49,'345'!$AX$1:$ID$2,151,FALSE)</f>
        <v>0</v>
      </c>
      <c r="FQ49" s="75">
        <f>VLOOKUP($A49,'345'!$AX$1:$ID$2,152,FALSE)</f>
        <v>0</v>
      </c>
      <c r="FR49" s="337"/>
      <c r="FS49" s="74">
        <f>VLOOKUP($A49,'345'!$AX$1:$ID$2,153,FALSE)</f>
        <v>0</v>
      </c>
      <c r="FT49" s="69">
        <f>VLOOKUP($A49,'345'!$AX$1:$ID$2,154,FALSE)</f>
        <v>0</v>
      </c>
      <c r="FU49" s="69">
        <f>VLOOKUP($A49,'345'!$AX$1:$ID$2,155,FALSE)</f>
        <v>0</v>
      </c>
      <c r="FV49" s="69">
        <f>VLOOKUP($A49,'345'!$AX$1:$ID$2,156,FALSE)</f>
        <v>0</v>
      </c>
      <c r="FW49" s="69">
        <f>VLOOKUP($A49,'345'!$AX$7:$ID$8,FW109,FALSE)</f>
        <v>0</v>
      </c>
      <c r="FX49" s="69">
        <f>VLOOKUP($A49,'345'!$AX$1:$ID$2,158,FALSE)</f>
        <v>0</v>
      </c>
      <c r="FY49" s="75">
        <f>VLOOKUP($A49,'345'!$AX$1:$ID$2,159,FALSE)</f>
        <v>0</v>
      </c>
      <c r="FZ49" s="337"/>
      <c r="GA49" s="74">
        <f>VLOOKUP($A49,'345'!$AX$1:$ID$2,160,FALSE)</f>
        <v>0</v>
      </c>
      <c r="GB49" s="69">
        <f>VLOOKUP($A49,'345'!$AX$1:$ID$2,161,FALSE)</f>
        <v>0</v>
      </c>
      <c r="GC49" s="69">
        <f>VLOOKUP($A49,'345'!$AX$1:$ID$2,162,FALSE)</f>
        <v>0</v>
      </c>
      <c r="GD49" s="69">
        <f>VLOOKUP($A49,'345'!$AX$1:$ID$2,163,FALSE)</f>
        <v>0</v>
      </c>
      <c r="GE49" s="69">
        <f>VLOOKUP($A49,'345'!$AX$7:$ID$8,GE109,FALSE)</f>
        <v>0</v>
      </c>
      <c r="GF49" s="69">
        <f>VLOOKUP($A49,'345'!$AX$1:$ID$2,165,FALSE)</f>
        <v>0</v>
      </c>
      <c r="GG49" s="75">
        <f>VLOOKUP($A49,'345'!$AX$1:$ID$2,166,FALSE)</f>
        <v>0</v>
      </c>
      <c r="GH49" s="337"/>
      <c r="GI49" s="74">
        <f>VLOOKUP($A49,'345'!$AX$1:$ID$2,167,FALSE)</f>
        <v>0</v>
      </c>
      <c r="GJ49" s="69">
        <f>VLOOKUP($A49,'345'!$AX$1:$ID$2,168,FALSE)</f>
        <v>0</v>
      </c>
      <c r="GK49" s="69">
        <f>VLOOKUP($A49,'345'!$AX$1:$ID$2,169,FALSE)</f>
        <v>0</v>
      </c>
      <c r="GL49" s="69">
        <f>VLOOKUP($A49,'345'!$AX$1:$ID$2,170,FALSE)</f>
        <v>0</v>
      </c>
      <c r="GM49" s="69">
        <f>VLOOKUP($A49,'345'!$AX$7:$ID$8,GM109,FALSE)</f>
        <v>0</v>
      </c>
      <c r="GN49" s="69">
        <f>VLOOKUP($A49,'345'!$AX$1:$ID$2,172,FALSE)</f>
        <v>0</v>
      </c>
      <c r="GO49" s="75">
        <f>VLOOKUP($A49,'345'!$AX$1:$ID$2,173,FALSE)</f>
        <v>0</v>
      </c>
      <c r="GP49" s="337"/>
      <c r="GQ49" s="74">
        <f>VLOOKUP($A49,'345'!$AX$1:$ID$2,174,FALSE)</f>
        <v>0</v>
      </c>
      <c r="GR49" s="69">
        <f>VLOOKUP($A49,'345'!$AX$1:$ID$2,175,FALSE)</f>
        <v>0</v>
      </c>
      <c r="GS49" s="69">
        <f>VLOOKUP($A49,'345'!$AX$1:$ID$2,176,FALSE)</f>
        <v>0</v>
      </c>
      <c r="GT49" s="69">
        <f>VLOOKUP($A49,'345'!$AX$1:$ID$2,177,FALSE)</f>
        <v>0</v>
      </c>
      <c r="GU49" s="69">
        <f>VLOOKUP($A49,'345'!$AX$7:$ID$8,GU109,FALSE)</f>
        <v>0</v>
      </c>
      <c r="GV49" s="69">
        <f>VLOOKUP($A49,'345'!$AX$1:$ID$2,179,FALSE)</f>
        <v>0</v>
      </c>
      <c r="GW49" s="75">
        <f>VLOOKUP($A49,'345'!$AX$1:$ID$2,180,FALSE)</f>
        <v>0</v>
      </c>
      <c r="GX49" s="337"/>
      <c r="GY49" s="74">
        <f>VLOOKUP($A49,'345'!$AX$1:$ID$2,181,FALSE)</f>
        <v>0</v>
      </c>
      <c r="GZ49" s="69">
        <f>VLOOKUP($A49,'345'!$AX$1:$ID$2,182,FALSE)</f>
        <v>0</v>
      </c>
      <c r="HA49" s="69">
        <f>VLOOKUP($A49,'345'!$AX$1:$ID$2,183,FALSE)</f>
        <v>0</v>
      </c>
      <c r="HB49" s="69">
        <f>VLOOKUP($A49,'345'!$AX$1:$ID$2,184,FALSE)</f>
        <v>0</v>
      </c>
      <c r="HC49" s="69">
        <f>VLOOKUP($A49,'345'!$AX$7:$ID$8,HC109,FALSE)</f>
        <v>0</v>
      </c>
      <c r="HD49" s="69">
        <f>VLOOKUP($A49,'345'!$AX$1:$ID$2,186,FALSE)</f>
        <v>0</v>
      </c>
      <c r="HE49" s="124">
        <f>VLOOKUP($A49,'345'!$AX$1:$ID$2,187,FALSE)</f>
        <v>0</v>
      </c>
      <c r="HF49" s="174"/>
    </row>
    <row r="50" spans="1:214" x14ac:dyDescent="0.25">
      <c r="A50" s="290">
        <f t="shared" si="0"/>
        <v>246</v>
      </c>
      <c r="B50" s="291">
        <f>VLOOKUP($A50,'346'!$AG$1:$HM$2,2,FALSE)</f>
        <v>0</v>
      </c>
      <c r="C50" s="290">
        <f>VLOOKUP($A50,'346'!$AG$1:$HM$2,3,FALSE)</f>
        <v>0</v>
      </c>
      <c r="D50" s="290">
        <f>VLOOKUP($A50,'346'!$AG$1:$HM$2,4,FALSE)</f>
        <v>0</v>
      </c>
      <c r="E50" s="292">
        <f>VLOOKUP($A50,'346'!$AG$1:$HM$2,5,FALSE)</f>
        <v>0</v>
      </c>
      <c r="F50" s="337"/>
      <c r="G50" s="73">
        <f>VLOOKUP($A50,'346'!$AG$1:$HM$2,6,FALSE)</f>
        <v>0</v>
      </c>
      <c r="H50" s="24">
        <f>VLOOKUP($A50,'346'!$AG$1:$HM$2,7,FALSE)</f>
        <v>0</v>
      </c>
      <c r="I50" s="24">
        <f>VLOOKUP($A50,'346'!$AG$1:$HM$2,8,FALSE)</f>
        <v>0</v>
      </c>
      <c r="J50" s="24">
        <f>VLOOKUP($A50,'346'!$AG$1:$HM$2,9,FALSE)</f>
        <v>0</v>
      </c>
      <c r="K50" s="69">
        <f>VLOOKUP($A50,'346'!$AG$7:$HM$8,K109,FALSE)</f>
        <v>0</v>
      </c>
      <c r="L50" s="24">
        <f>VLOOKUP($A50,'346'!$AG$1:$HM$2,11,FALSE)</f>
        <v>0</v>
      </c>
      <c r="M50" s="137">
        <f>VLOOKUP($A50,'346'!$AG$1:$HM$2,12,FALSE)</f>
        <v>0</v>
      </c>
      <c r="N50" s="337"/>
      <c r="O50" s="74">
        <f>VLOOKUP($A50,'346'!$AG$1:$HM$2,13,FALSE)</f>
        <v>0</v>
      </c>
      <c r="P50" s="69">
        <f>VLOOKUP($A50,'346'!$AG$1:$HM$2,14,FALSE)</f>
        <v>0</v>
      </c>
      <c r="Q50" s="69">
        <f>VLOOKUP($A50,'346'!$AG$1:$HM$2,15,FALSE)</f>
        <v>0</v>
      </c>
      <c r="R50" s="69">
        <f>VLOOKUP($A50,'346'!$AG$1:$HM$2,16,FALSE)</f>
        <v>0</v>
      </c>
      <c r="S50" s="69">
        <f>VLOOKUP($A50,'346'!$AG$7:$HM$8,S109,FALSE)</f>
        <v>0</v>
      </c>
      <c r="T50" s="69">
        <f>VLOOKUP($A50,'346'!$AG$1:$HM$2,18,FALSE)</f>
        <v>0</v>
      </c>
      <c r="U50" s="75">
        <f>VLOOKUP($A50,'346'!$AG$1:$HM$2,19,FALSE)</f>
        <v>0</v>
      </c>
      <c r="V50" s="337"/>
      <c r="W50" s="74">
        <f>VLOOKUP($A50,'346'!$AG$1:$HM$2,20,FALSE)</f>
        <v>0</v>
      </c>
      <c r="X50" s="69">
        <f>VLOOKUP($A50,'346'!$AG$1:$HM$2,21,FALSE)</f>
        <v>0</v>
      </c>
      <c r="Y50" s="69">
        <f>VLOOKUP($A50,'346'!$AG$1:$HM$2,22,FALSE)</f>
        <v>0</v>
      </c>
      <c r="Z50" s="69">
        <f>VLOOKUP($A50,'346'!$AG$1:$HM$2,23,FALSE)</f>
        <v>0</v>
      </c>
      <c r="AA50" s="69">
        <f>VLOOKUP($A50,'346'!$AG$7:$HM$8,AA109,FALSE)</f>
        <v>0</v>
      </c>
      <c r="AB50" s="69">
        <f>VLOOKUP($A50,'346'!$AG$1:$HM$2,25,FALSE)</f>
        <v>0</v>
      </c>
      <c r="AC50" s="75">
        <f>VLOOKUP($A50,'346'!$AG$1:$HM$2,26,FALSE)</f>
        <v>0</v>
      </c>
      <c r="AD50" s="337"/>
      <c r="AE50" s="74">
        <f>VLOOKUP($A50,'346'!$AG$1:$HM$2,27,FALSE)</f>
        <v>0</v>
      </c>
      <c r="AF50" s="69">
        <f>VLOOKUP($A50,'346'!$AG$1:$HM$2,28,FALSE)</f>
        <v>0</v>
      </c>
      <c r="AG50" s="69">
        <f>VLOOKUP($A50,'346'!$AG$1:$HM$2,29,FALSE)</f>
        <v>0</v>
      </c>
      <c r="AH50" s="69">
        <f>VLOOKUP($A50,'346'!$AG$1:$HM$2,30,FALSE)</f>
        <v>0</v>
      </c>
      <c r="AI50" s="69">
        <f>VLOOKUP($A50,'346'!$AG$7:$HM$8,AI109,FALSE)</f>
        <v>0</v>
      </c>
      <c r="AJ50" s="69">
        <f>VLOOKUP($A50,'346'!$AG$1:$HM$2,32,FALSE)</f>
        <v>0</v>
      </c>
      <c r="AK50" s="75">
        <f>VLOOKUP($A50,'346'!$AG$1:$HM$2,33,FALSE)</f>
        <v>0</v>
      </c>
      <c r="AL50" s="337"/>
      <c r="AM50" s="74">
        <f>VLOOKUP($A50,'346'!$AG$1:$HM$2,34,FALSE)</f>
        <v>0</v>
      </c>
      <c r="AN50" s="69">
        <f>VLOOKUP($A50,'346'!$AG$1:$HM$2,35,FALSE)</f>
        <v>0</v>
      </c>
      <c r="AO50" s="69">
        <f>VLOOKUP($A50,'346'!$AG$1:$HM$2,36,FALSE)</f>
        <v>0</v>
      </c>
      <c r="AP50" s="69">
        <f>VLOOKUP($A50,'346'!$AG$1:$HM$2,37,FALSE)</f>
        <v>0</v>
      </c>
      <c r="AQ50" s="69">
        <f>VLOOKUP($A50,'346'!$AG$7:$HM$8,AQ109,FALSE)</f>
        <v>0</v>
      </c>
      <c r="AR50" s="69">
        <f>VLOOKUP($A50,'346'!$AG$1:$HM$2,39,FALSE)</f>
        <v>0</v>
      </c>
      <c r="AS50" s="75">
        <f>VLOOKUP($A50,'346'!$AG$1:$HM$2,40,FALSE)</f>
        <v>0</v>
      </c>
      <c r="AT50" s="337"/>
      <c r="AU50" s="74">
        <f>VLOOKUP($A50,'346'!$AG$1:$HM$2,41,FALSE)</f>
        <v>0</v>
      </c>
      <c r="AV50" s="69">
        <f>VLOOKUP($A50,'346'!$AG$1:$HM$2,42,FALSE)</f>
        <v>0</v>
      </c>
      <c r="AW50" s="69">
        <f>VLOOKUP($A50,'346'!$AG$1:$HM$2,43,FALSE)</f>
        <v>0</v>
      </c>
      <c r="AX50" s="69">
        <f>VLOOKUP($A50,'346'!$AG$1:$HM$2,44,FALSE)</f>
        <v>0</v>
      </c>
      <c r="AY50" s="69">
        <f>VLOOKUP($A50,'346'!$AG$7:$HM$8,AY109,FALSE)</f>
        <v>0</v>
      </c>
      <c r="AZ50" s="69">
        <f>VLOOKUP($A50,'346'!$AG$1:$HM$2,46,FALSE)</f>
        <v>0</v>
      </c>
      <c r="BA50" s="75">
        <f>VLOOKUP($A50,'346'!$AG$1:$HM$2,47,FALSE)</f>
        <v>0</v>
      </c>
      <c r="BB50" s="337"/>
      <c r="BC50" s="74">
        <f>VLOOKUP($A50,'346'!$AG$1:$HM$2,48,FALSE)</f>
        <v>0</v>
      </c>
      <c r="BD50" s="69">
        <f>VLOOKUP($A50,'346'!$AG$1:$HM$2,49,FALSE)</f>
        <v>0</v>
      </c>
      <c r="BE50" s="69">
        <f>VLOOKUP($A50,'346'!$AG$1:$HM$2,50,FALSE)</f>
        <v>0</v>
      </c>
      <c r="BF50" s="69">
        <f>VLOOKUP($A50,'346'!$AG$1:$HM$2,51,FALSE)</f>
        <v>0</v>
      </c>
      <c r="BG50" s="69">
        <f>VLOOKUP($A50,'346'!$AG$7:$HM$8,BG109,FALSE)</f>
        <v>0</v>
      </c>
      <c r="BH50" s="69">
        <f>VLOOKUP($A50,'346'!$AG$1:$HM$2,53,FALSE)</f>
        <v>0</v>
      </c>
      <c r="BI50" s="75">
        <f>VLOOKUP($A50,'346'!$AG$1:$HM$2,54,FALSE)</f>
        <v>0</v>
      </c>
      <c r="BJ50" s="337"/>
      <c r="BK50" s="74">
        <f>VLOOKUP($A50,'346'!$AG$1:$HM$2,55,FALSE)</f>
        <v>0</v>
      </c>
      <c r="BL50" s="69">
        <f>VLOOKUP($A50,'346'!$AG$1:$HM$2,56,FALSE)</f>
        <v>0</v>
      </c>
      <c r="BM50" s="69">
        <f>VLOOKUP($A50,'346'!$AG$1:$HM$2,57,FALSE)</f>
        <v>0</v>
      </c>
      <c r="BN50" s="69">
        <f>VLOOKUP($A50,'346'!$AG$1:$HM$2,58,FALSE)</f>
        <v>0</v>
      </c>
      <c r="BO50" s="69">
        <f>VLOOKUP($A50,'346'!$AG$7:$HM$8,BO109,FALSE)</f>
        <v>0</v>
      </c>
      <c r="BP50" s="69">
        <f>VLOOKUP($A50,'346'!$AG$1:$HM$2,60,FALSE)</f>
        <v>0</v>
      </c>
      <c r="BQ50" s="75">
        <f>VLOOKUP($A50,'346'!$AG$1:$HM$2,61,FALSE)</f>
        <v>0</v>
      </c>
      <c r="BR50" s="337"/>
      <c r="BS50" s="74">
        <f>VLOOKUP($A50,'346'!$AG$1:$HM$2,62,FALSE)</f>
        <v>0</v>
      </c>
      <c r="BT50" s="69">
        <f>VLOOKUP($A50,'346'!$AG$1:$HM$2,63,FALSE)</f>
        <v>0</v>
      </c>
      <c r="BU50" s="69">
        <f>VLOOKUP($A50,'346'!$AG$1:$HM$2,64,FALSE)</f>
        <v>0</v>
      </c>
      <c r="BV50" s="69">
        <f>VLOOKUP($A50,'346'!$AG$1:$HM$2,65,FALSE)</f>
        <v>0</v>
      </c>
      <c r="BW50" s="69">
        <f>VLOOKUP($A50,'346'!$AG$7:$HM$8,BW109,FALSE)</f>
        <v>0</v>
      </c>
      <c r="BX50" s="69">
        <f>VLOOKUP($A50,'346'!$AG$1:$HM$2,67,FALSE)</f>
        <v>0</v>
      </c>
      <c r="BY50" s="75">
        <f>VLOOKUP($A50,'346'!$AG$1:$HM$2,68,FALSE)</f>
        <v>0</v>
      </c>
      <c r="BZ50" s="337"/>
      <c r="CA50" s="74">
        <f>VLOOKUP($A50,'346'!$AG$1:$HM$2,69,FALSE)</f>
        <v>0</v>
      </c>
      <c r="CB50" s="69">
        <f>VLOOKUP($A50,'346'!$AG$1:$HM$2,70,FALSE)</f>
        <v>0</v>
      </c>
      <c r="CC50" s="69">
        <f>VLOOKUP($A50,'346'!$AG$1:$HM$2,71,FALSE)</f>
        <v>0</v>
      </c>
      <c r="CD50" s="69">
        <f>VLOOKUP($A50,'346'!$AG$1:$HM$2,72,FALSE)</f>
        <v>0</v>
      </c>
      <c r="CE50" s="69">
        <f>VLOOKUP($A50,'346'!$AG$7:$HM$8,CE109,FALSE)</f>
        <v>0</v>
      </c>
      <c r="CF50" s="69">
        <f>VLOOKUP($A50,'346'!$AG$1:$HM$2,74,FALSE)</f>
        <v>0</v>
      </c>
      <c r="CG50" s="75">
        <f>VLOOKUP($A50,'346'!$AG$1:$HM$2,75,FALSE)</f>
        <v>0</v>
      </c>
      <c r="CH50" s="337"/>
      <c r="CI50" s="74">
        <f>VLOOKUP($A50,'346'!$AG$1:$HM$2,76,FALSE)</f>
        <v>0</v>
      </c>
      <c r="CJ50" s="69">
        <f>VLOOKUP($A50,'346'!$AG$1:$HM$2,77,FALSE)</f>
        <v>0</v>
      </c>
      <c r="CK50" s="69">
        <f>VLOOKUP($A50,'346'!$AG$1:$HM$2,78,FALSE)</f>
        <v>0</v>
      </c>
      <c r="CL50" s="69">
        <f>VLOOKUP($A50,'346'!$AG$1:$HM$2,79,FALSE)</f>
        <v>0</v>
      </c>
      <c r="CM50" s="69">
        <f>VLOOKUP($A50,'346'!$AG$7:$HM$8,CM109,FALSE)</f>
        <v>0</v>
      </c>
      <c r="CN50" s="69">
        <f>VLOOKUP($A50,'346'!$AG$1:$HM$2,81,FALSE)</f>
        <v>0</v>
      </c>
      <c r="CO50" s="75">
        <f>VLOOKUP($A50,'346'!$AG$1:$HM$2,82,FALSE)</f>
        <v>0</v>
      </c>
      <c r="CP50" s="337"/>
      <c r="CQ50" s="74">
        <f>VLOOKUP($A50,'346'!$AG$1:$HM$2,83,FALSE)</f>
        <v>0</v>
      </c>
      <c r="CR50" s="69">
        <f>VLOOKUP($A50,'346'!$AG$1:$HM$2,84,FALSE)</f>
        <v>0</v>
      </c>
      <c r="CS50" s="69">
        <f>VLOOKUP($A50,'346'!$AG$1:$HM$2,85,FALSE)</f>
        <v>0</v>
      </c>
      <c r="CT50" s="69">
        <f>VLOOKUP($A50,'346'!$AG$1:$HM$2,86,FALSE)</f>
        <v>0</v>
      </c>
      <c r="CU50" s="69">
        <f>VLOOKUP($A50,'346'!$AG$7:$HM$8,CU109,FALSE)</f>
        <v>0</v>
      </c>
      <c r="CV50" s="69">
        <f>VLOOKUP($A50,'346'!$AG$1:$HM$2,88,FALSE)</f>
        <v>0</v>
      </c>
      <c r="CW50" s="75">
        <f>VLOOKUP($A50,'346'!$AG$1:$HM$2,89,FALSE)</f>
        <v>0</v>
      </c>
      <c r="CX50" s="337"/>
      <c r="CY50" s="74">
        <f>VLOOKUP($A50,'346'!$AG$1:$HM$2,90,FALSE)</f>
        <v>0</v>
      </c>
      <c r="CZ50" s="69">
        <f>VLOOKUP($A50,'346'!$AG$1:$HM$2,91,FALSE)</f>
        <v>0</v>
      </c>
      <c r="DA50" s="69">
        <f>VLOOKUP($A50,'346'!$AG$1:$HM$2,92,FALSE)</f>
        <v>0</v>
      </c>
      <c r="DB50" s="69">
        <f>VLOOKUP($A50,'346'!$AG$1:$HM$2,93,FALSE)</f>
        <v>0</v>
      </c>
      <c r="DC50" s="69">
        <f>VLOOKUP($A50,'346'!$AG$7:$HM$8,DC109,FALSE)</f>
        <v>0</v>
      </c>
      <c r="DD50" s="69">
        <f>VLOOKUP($A50,'346'!$AG$1:$HM$2,95,FALSE)</f>
        <v>0</v>
      </c>
      <c r="DE50" s="75">
        <f>VLOOKUP($A50,'346'!$AG$1:$HM$2,96,FALSE)</f>
        <v>0</v>
      </c>
      <c r="DF50" s="337"/>
      <c r="DG50" s="74">
        <f>VLOOKUP($A50,'346'!$AG$1:$HM$2,97,FALSE)</f>
        <v>0</v>
      </c>
      <c r="DH50" s="69">
        <f>VLOOKUP($A50,'346'!$AG$1:$HM$2,98,FALSE)</f>
        <v>0</v>
      </c>
      <c r="DI50" s="69">
        <f>VLOOKUP($A50,'346'!$AG$1:$HM$2,99,FALSE)</f>
        <v>0</v>
      </c>
      <c r="DJ50" s="69">
        <f>VLOOKUP($A50,'346'!$AG$1:$HM$2,100,FALSE)</f>
        <v>0</v>
      </c>
      <c r="DK50" s="69">
        <f>VLOOKUP($A50,'346'!$AG$7:$HM$8,DK109,FALSE)</f>
        <v>0</v>
      </c>
      <c r="DL50" s="69">
        <f>VLOOKUP($A50,'346'!$AG$1:$HM$2,102,FALSE)</f>
        <v>0</v>
      </c>
      <c r="DM50" s="75">
        <f>VLOOKUP($A50,'346'!$AG$1:$HM$2,103,FALSE)</f>
        <v>0</v>
      </c>
      <c r="DN50" s="337"/>
      <c r="DO50" s="74">
        <f>VLOOKUP($A50,'346'!$AG$1:$HM$2,104,FALSE)</f>
        <v>0</v>
      </c>
      <c r="DP50" s="69">
        <f>VLOOKUP($A50,'346'!$AG$1:$HM$2,105,FALSE)</f>
        <v>0</v>
      </c>
      <c r="DQ50" s="69">
        <f>VLOOKUP($A50,'346'!$AG$1:$HM$2,106,FALSE)</f>
        <v>0</v>
      </c>
      <c r="DR50" s="69">
        <f>VLOOKUP($A50,'346'!$AG$1:$HM$2,107,FALSE)</f>
        <v>0</v>
      </c>
      <c r="DS50" s="69">
        <f>VLOOKUP($A50,'346'!$AG$7:$HM$8,DS109,FALSE)</f>
        <v>0</v>
      </c>
      <c r="DT50" s="69">
        <f>VLOOKUP($A50,'346'!$AG$1:$HM$2,109,FALSE)</f>
        <v>0</v>
      </c>
      <c r="DU50" s="75">
        <f>VLOOKUP($A50,'346'!$AG$1:$HM$2,110,FALSE)</f>
        <v>0</v>
      </c>
      <c r="DV50" s="337"/>
      <c r="DW50" s="74">
        <f>VLOOKUP($A50,'346'!$AG$1:$HM$2,111,FALSE)</f>
        <v>0</v>
      </c>
      <c r="DX50" s="69">
        <f>VLOOKUP($A50,'346'!$AG$1:$HM$2,112,FALSE)</f>
        <v>0</v>
      </c>
      <c r="DY50" s="69">
        <f>VLOOKUP($A50,'346'!$AG$1:$HM$2,113,FALSE)</f>
        <v>0</v>
      </c>
      <c r="DZ50" s="69">
        <f>VLOOKUP($A50,'346'!$AG$1:$HM$2,114,FALSE)</f>
        <v>0</v>
      </c>
      <c r="EA50" s="69">
        <f>VLOOKUP($A50,'346'!$AG$7:$HM$8,EA109,FALSE)</f>
        <v>0</v>
      </c>
      <c r="EB50" s="69">
        <f>VLOOKUP($A50,'346'!$AG$1:$HM$2,116,FALSE)</f>
        <v>0</v>
      </c>
      <c r="EC50" s="75">
        <f>VLOOKUP($A50,'346'!$AG$1:$HM$2,117,FALSE)</f>
        <v>0</v>
      </c>
      <c r="ED50" s="337"/>
      <c r="EE50" s="74">
        <f>VLOOKUP($A50,'346'!$AG$1:$HM$2,118,FALSE)</f>
        <v>0</v>
      </c>
      <c r="EF50" s="69">
        <f>VLOOKUP($A50,'346'!$AG$1:$HM$2,119,FALSE)</f>
        <v>0</v>
      </c>
      <c r="EG50" s="69">
        <f>VLOOKUP($A50,'346'!$AG$1:$HM$2,120,FALSE)</f>
        <v>0</v>
      </c>
      <c r="EH50" s="69">
        <f>VLOOKUP($A50,'346'!$AG$1:$HM$2,121,FALSE)</f>
        <v>0</v>
      </c>
      <c r="EI50" s="69">
        <f>VLOOKUP($A50,'346'!$AG$7:$HM$8,EI109,FALSE)</f>
        <v>0</v>
      </c>
      <c r="EJ50" s="69">
        <f>VLOOKUP($A50,'346'!$AG$1:$HM$2,123,FALSE)</f>
        <v>0</v>
      </c>
      <c r="EK50" s="75">
        <f>VLOOKUP($A50,'346'!$AG$1:$HM$2,124,FALSE)</f>
        <v>0</v>
      </c>
      <c r="EL50" s="337"/>
      <c r="EM50" s="74">
        <f>VLOOKUP($A50,'346'!$AG$1:$HM$2,125,FALSE)</f>
        <v>0</v>
      </c>
      <c r="EN50" s="69">
        <f>VLOOKUP($A50,'346'!$AG$1:$HM$2,126,FALSE)</f>
        <v>0</v>
      </c>
      <c r="EO50" s="69">
        <f>VLOOKUP($A50,'346'!$AG$1:$HM$2,127,FALSE)</f>
        <v>0</v>
      </c>
      <c r="EP50" s="69">
        <f>VLOOKUP($A50,'346'!$AG$1:$HM$2,128,FALSE)</f>
        <v>0</v>
      </c>
      <c r="EQ50" s="69">
        <f>VLOOKUP($A50,'346'!$AG$7:$HM$8,EQ109,FALSE)</f>
        <v>0</v>
      </c>
      <c r="ER50" s="69">
        <f>VLOOKUP($A50,'346'!$AG$1:$HM$2,130,FALSE)</f>
        <v>0</v>
      </c>
      <c r="ES50" s="75">
        <f>VLOOKUP($A50,'346'!$AG$1:$HM$2,131,FALSE)</f>
        <v>0</v>
      </c>
      <c r="ET50" s="337"/>
      <c r="EU50" s="74">
        <f>VLOOKUP($A50,'346'!$AG$1:$HM$2,132,FALSE)</f>
        <v>0</v>
      </c>
      <c r="EV50" s="69">
        <f>VLOOKUP($A50,'346'!$AG$1:$HM$2,133,FALSE)</f>
        <v>0</v>
      </c>
      <c r="EW50" s="69">
        <f>VLOOKUP($A50,'346'!$AG$1:$HM$2,134,FALSE)</f>
        <v>0</v>
      </c>
      <c r="EX50" s="69">
        <f>VLOOKUP($A50,'346'!$AG$1:$HM$2,135,FALSE)</f>
        <v>0</v>
      </c>
      <c r="EY50" s="69">
        <f>VLOOKUP($A50,'346'!$AG$7:$HM$8,EY109,FALSE)</f>
        <v>0</v>
      </c>
      <c r="EZ50" s="69">
        <f>VLOOKUP($A50,'346'!$AG$1:$HM$2,137,FALSE)</f>
        <v>0</v>
      </c>
      <c r="FA50" s="75">
        <f>VLOOKUP($A50,'346'!$AG$1:$HM$2,138,FALSE)</f>
        <v>0</v>
      </c>
      <c r="FB50" s="337"/>
      <c r="FC50" s="74">
        <f>VLOOKUP($A50,'346'!$AG$1:$HM$2,139,FALSE)</f>
        <v>0</v>
      </c>
      <c r="FD50" s="69">
        <f>VLOOKUP($A50,'346'!$AG$1:$HM$2,140,FALSE)</f>
        <v>0</v>
      </c>
      <c r="FE50" s="69">
        <f>VLOOKUP($A50,'346'!$AG$1:$HM$2,141,FALSE)</f>
        <v>0</v>
      </c>
      <c r="FF50" s="69">
        <f>VLOOKUP($A50,'346'!$AG$1:$HM$2,142,FALSE)</f>
        <v>0</v>
      </c>
      <c r="FG50" s="69">
        <f>VLOOKUP($A50,'346'!$AG$7:$HM$8,FG109,FALSE)</f>
        <v>0</v>
      </c>
      <c r="FH50" s="69">
        <f>VLOOKUP($A50,'346'!$AG$1:$HM$2,144,FALSE)</f>
        <v>0</v>
      </c>
      <c r="FI50" s="75">
        <f>VLOOKUP($A50,'346'!$AG$1:$HM$2,145,FALSE)</f>
        <v>0</v>
      </c>
      <c r="FJ50" s="337"/>
      <c r="FK50" s="74">
        <f>VLOOKUP($A50,'346'!$AG$1:$HM$2,146,FALSE)</f>
        <v>0</v>
      </c>
      <c r="FL50" s="69">
        <f>VLOOKUP($A50,'346'!$AG$1:$HM$2,147,FALSE)</f>
        <v>0</v>
      </c>
      <c r="FM50" s="69">
        <f>VLOOKUP($A50,'346'!$AG$1:$HM$2,148,FALSE)</f>
        <v>0</v>
      </c>
      <c r="FN50" s="69">
        <f>VLOOKUP($A50,'346'!$AG$1:$HM$2,149,FALSE)</f>
        <v>0</v>
      </c>
      <c r="FO50" s="69">
        <f>VLOOKUP($A50,'346'!$AG$7:$HM$8,FO109,FALSE)</f>
        <v>0</v>
      </c>
      <c r="FP50" s="69">
        <f>VLOOKUP($A50,'346'!$AG$1:$HM$2,151,FALSE)</f>
        <v>0</v>
      </c>
      <c r="FQ50" s="75">
        <f>VLOOKUP($A50,'346'!$AG$1:$HM$2,152,FALSE)</f>
        <v>0</v>
      </c>
      <c r="FR50" s="337"/>
      <c r="FS50" s="74">
        <f>VLOOKUP($A50,'346'!$AG$1:$HM$2,153,FALSE)</f>
        <v>0</v>
      </c>
      <c r="FT50" s="69">
        <f>VLOOKUP($A50,'346'!$AG$1:$HM$2,154,FALSE)</f>
        <v>0</v>
      </c>
      <c r="FU50" s="69">
        <f>VLOOKUP($A50,'346'!$AG$1:$HM$2,155,FALSE)</f>
        <v>0</v>
      </c>
      <c r="FV50" s="69">
        <f>VLOOKUP($A50,'346'!$AG$1:$HM$2,156,FALSE)</f>
        <v>0</v>
      </c>
      <c r="FW50" s="69">
        <f>VLOOKUP($A50,'346'!$AG$7:$HM$8,FW109,FALSE)</f>
        <v>0</v>
      </c>
      <c r="FX50" s="69">
        <f>VLOOKUP($A50,'346'!$AG$1:$HM$2,158,FALSE)</f>
        <v>0</v>
      </c>
      <c r="FY50" s="75">
        <f>VLOOKUP($A50,'346'!$AG$1:$HM$2,159,FALSE)</f>
        <v>0</v>
      </c>
      <c r="FZ50" s="337"/>
      <c r="GA50" s="74">
        <f>VLOOKUP($A50,'346'!$AG$1:$HM$2,160,FALSE)</f>
        <v>0</v>
      </c>
      <c r="GB50" s="69">
        <f>VLOOKUP($A50,'346'!$AG$1:$HM$2,161,FALSE)</f>
        <v>0</v>
      </c>
      <c r="GC50" s="69">
        <f>VLOOKUP($A50,'346'!$AG$1:$HM$2,162,FALSE)</f>
        <v>0</v>
      </c>
      <c r="GD50" s="69">
        <f>VLOOKUP($A50,'346'!$AG$1:$HM$2,163,FALSE)</f>
        <v>0</v>
      </c>
      <c r="GE50" s="69">
        <f>VLOOKUP($A50,'346'!$AG$7:$HM$8,GE109,FALSE)</f>
        <v>0</v>
      </c>
      <c r="GF50" s="69">
        <f>VLOOKUP($A50,'346'!$AG$1:$HM$2,165,FALSE)</f>
        <v>0</v>
      </c>
      <c r="GG50" s="75">
        <f>VLOOKUP($A50,'346'!$AG$1:$HM$2,166,FALSE)</f>
        <v>0</v>
      </c>
      <c r="GH50" s="337"/>
      <c r="GI50" s="74">
        <f>VLOOKUP($A50,'346'!$AG$1:$HM$2,167,FALSE)</f>
        <v>0</v>
      </c>
      <c r="GJ50" s="69">
        <f>VLOOKUP($A50,'346'!$AG$1:$HM$2,168,FALSE)</f>
        <v>0</v>
      </c>
      <c r="GK50" s="69">
        <f>VLOOKUP($A50,'346'!$AG$1:$HM$2,169,FALSE)</f>
        <v>0</v>
      </c>
      <c r="GL50" s="69">
        <f>VLOOKUP($A50,'346'!$AG$1:$HM$2,170,FALSE)</f>
        <v>0</v>
      </c>
      <c r="GM50" s="69">
        <f>VLOOKUP($A50,'346'!$AG$7:$HM$8,GM109,FALSE)</f>
        <v>0</v>
      </c>
      <c r="GN50" s="69">
        <f>VLOOKUP($A50,'346'!$AG$1:$HM$2,172,FALSE)</f>
        <v>0</v>
      </c>
      <c r="GO50" s="75">
        <f>VLOOKUP($A50,'346'!$AG$1:$HM$2,173,FALSE)</f>
        <v>0</v>
      </c>
      <c r="GP50" s="337"/>
      <c r="GQ50" s="74">
        <f>VLOOKUP($A50,'346'!$AG$1:$HM$2,174,FALSE)</f>
        <v>0</v>
      </c>
      <c r="GR50" s="69">
        <f>VLOOKUP($A50,'346'!$AG$1:$HM$2,175,FALSE)</f>
        <v>0</v>
      </c>
      <c r="GS50" s="69">
        <f>VLOOKUP($A50,'346'!$AG$1:$HM$2,176,FALSE)</f>
        <v>0</v>
      </c>
      <c r="GT50" s="69">
        <f>VLOOKUP($A50,'346'!$AG$1:$HM$2,177,FALSE)</f>
        <v>0</v>
      </c>
      <c r="GU50" s="69">
        <f>VLOOKUP($A50,'346'!$AG$7:$HM$8,GU109,FALSE)</f>
        <v>0</v>
      </c>
      <c r="GV50" s="69">
        <f>VLOOKUP($A50,'346'!$AG$1:$HM$2,179,FALSE)</f>
        <v>0</v>
      </c>
      <c r="GW50" s="75">
        <f>VLOOKUP($A50,'346'!$AG$1:$HM$2,180,FALSE)</f>
        <v>0</v>
      </c>
      <c r="GX50" s="337"/>
      <c r="GY50" s="74">
        <f>VLOOKUP($A50,'346'!$AG$1:$HM$2,181,FALSE)</f>
        <v>0</v>
      </c>
      <c r="GZ50" s="69">
        <f>VLOOKUP($A50,'346'!$AG$1:$HM$2,182,FALSE)</f>
        <v>0</v>
      </c>
      <c r="HA50" s="69">
        <f>VLOOKUP($A50,'346'!$AG$1:$HM$2,183,FALSE)</f>
        <v>0</v>
      </c>
      <c r="HB50" s="69">
        <f>VLOOKUP($A50,'346'!$AG$1:$HM$2,184,FALSE)</f>
        <v>0</v>
      </c>
      <c r="HC50" s="69">
        <f>VLOOKUP($A50,'346'!$AG$7:$HM$8,HC109,FALSE)</f>
        <v>0</v>
      </c>
      <c r="HD50" s="69">
        <f>VLOOKUP($A50,'346'!$AG$1:$HM$2,186,FALSE)</f>
        <v>0</v>
      </c>
      <c r="HE50" s="124">
        <f>VLOOKUP($A50,'346'!$AG$1:$HM$2,187,FALSE)</f>
        <v>0</v>
      </c>
      <c r="HF50" s="174"/>
    </row>
    <row r="51" spans="1:214" x14ac:dyDescent="0.25">
      <c r="A51" s="290">
        <f t="shared" si="0"/>
        <v>247</v>
      </c>
      <c r="B51" s="291">
        <f>VLOOKUP($A51,'347'!$AN$1:$HT$2,2,FALSE)</f>
        <v>0</v>
      </c>
      <c r="C51" s="290">
        <f>VLOOKUP($A51,'347'!$AN$1:$HT$2,3,FALSE)</f>
        <v>0</v>
      </c>
      <c r="D51" s="290">
        <f>VLOOKUP($A51,'347'!$AN$1:$HT$2,4,FALSE)</f>
        <v>0</v>
      </c>
      <c r="E51" s="292">
        <f>VLOOKUP($A51,'347'!$AN$1:$HT$2,5,FALSE)</f>
        <v>0</v>
      </c>
      <c r="F51" s="337"/>
      <c r="G51" s="73">
        <f>VLOOKUP($A51,'347'!$AN$1:$HT$2,6,FALSE)</f>
        <v>0</v>
      </c>
      <c r="H51" s="24">
        <f>VLOOKUP($A51,'347'!$AN$1:$HT$2,7,FALSE)</f>
        <v>0</v>
      </c>
      <c r="I51" s="24">
        <f>VLOOKUP($A51,'347'!$AN$1:$HT$2,8,FALSE)</f>
        <v>0</v>
      </c>
      <c r="J51" s="24">
        <f>VLOOKUP($A51,'347'!$AN$1:$HT$2,9,FALSE)</f>
        <v>0</v>
      </c>
      <c r="K51" s="69">
        <f>VLOOKUP($A51,'347'!$AN$7:$HT$8,K109,FALSE)</f>
        <v>0</v>
      </c>
      <c r="L51" s="24">
        <f>VLOOKUP($A51,'347'!$AN$1:$HT$2,11,FALSE)</f>
        <v>0</v>
      </c>
      <c r="M51" s="137">
        <f>VLOOKUP($A51,'347'!$AN$1:$HT$2,12,FALSE)</f>
        <v>0</v>
      </c>
      <c r="N51" s="337"/>
      <c r="O51" s="74">
        <f>VLOOKUP($A51,'347'!$AN$1:$HT$2,13,FALSE)</f>
        <v>0</v>
      </c>
      <c r="P51" s="69">
        <f>VLOOKUP($A51,'347'!$AN$1:$HT$2,14,FALSE)</f>
        <v>0</v>
      </c>
      <c r="Q51" s="69">
        <f>VLOOKUP($A51,'347'!$AN$1:$HT$2,15,FALSE)</f>
        <v>0</v>
      </c>
      <c r="R51" s="69">
        <f>VLOOKUP($A51,'347'!$AN$1:$HT$2,16,FALSE)</f>
        <v>0</v>
      </c>
      <c r="S51" s="69">
        <f>VLOOKUP($A51,'347'!$AN$7:$HT$8,S109,FALSE)</f>
        <v>0</v>
      </c>
      <c r="T51" s="69">
        <f>VLOOKUP($A51,'347'!$AN$1:$HT$2,18,FALSE)</f>
        <v>0</v>
      </c>
      <c r="U51" s="75">
        <f>VLOOKUP($A51,'347'!$AN$1:$HT$2,19,FALSE)</f>
        <v>0</v>
      </c>
      <c r="V51" s="337"/>
      <c r="W51" s="74">
        <f>VLOOKUP($A51,'347'!$AN$1:$HT$2,20,FALSE)</f>
        <v>0</v>
      </c>
      <c r="X51" s="69">
        <f>VLOOKUP($A51,'347'!$AN$1:$HT$2,21,FALSE)</f>
        <v>0</v>
      </c>
      <c r="Y51" s="69">
        <f>VLOOKUP($A51,'347'!$AN$1:$HT$2,22,FALSE)</f>
        <v>0</v>
      </c>
      <c r="Z51" s="69">
        <f>VLOOKUP($A51,'347'!$AN$1:$HT$2,23,FALSE)</f>
        <v>0</v>
      </c>
      <c r="AA51" s="69">
        <f>VLOOKUP($A51,'347'!$AN$7:$HT$8,AA109,FALSE)</f>
        <v>0</v>
      </c>
      <c r="AB51" s="69">
        <f>VLOOKUP($A51,'347'!$AN$1:$HT$2,25,FALSE)</f>
        <v>0</v>
      </c>
      <c r="AC51" s="75">
        <f>VLOOKUP($A51,'347'!$AN$1:$HT$2,26,FALSE)</f>
        <v>0</v>
      </c>
      <c r="AD51" s="337"/>
      <c r="AE51" s="74">
        <f>VLOOKUP($A51,'347'!$AN$1:$HT$2,27,FALSE)</f>
        <v>0</v>
      </c>
      <c r="AF51" s="69">
        <f>VLOOKUP($A51,'347'!$AN$1:$HT$2,28,FALSE)</f>
        <v>0</v>
      </c>
      <c r="AG51" s="69">
        <f>VLOOKUP($A51,'347'!$AN$1:$HT$2,29,FALSE)</f>
        <v>0</v>
      </c>
      <c r="AH51" s="69">
        <f>VLOOKUP($A51,'347'!$AN$1:$HT$2,30,FALSE)</f>
        <v>0</v>
      </c>
      <c r="AI51" s="69">
        <f>VLOOKUP($A51,'347'!$AN$7:$HT$8,AI109,FALSE)</f>
        <v>0</v>
      </c>
      <c r="AJ51" s="69">
        <f>VLOOKUP($A51,'347'!$AN$1:$HT$2,32,FALSE)</f>
        <v>0</v>
      </c>
      <c r="AK51" s="75">
        <f>VLOOKUP($A51,'347'!$AN$1:$HT$2,33,FALSE)</f>
        <v>0</v>
      </c>
      <c r="AL51" s="337"/>
      <c r="AM51" s="74">
        <f>VLOOKUP($A51,'347'!$AN$1:$HT$2,34,FALSE)</f>
        <v>0</v>
      </c>
      <c r="AN51" s="69">
        <f>VLOOKUP($A51,'347'!$AN$1:$HT$2,35,FALSE)</f>
        <v>0</v>
      </c>
      <c r="AO51" s="69">
        <f>VLOOKUP($A51,'347'!$AN$1:$HT$2,36,FALSE)</f>
        <v>0</v>
      </c>
      <c r="AP51" s="69">
        <f>VLOOKUP($A51,'347'!$AN$1:$HT$2,37,FALSE)</f>
        <v>0</v>
      </c>
      <c r="AQ51" s="69">
        <f>VLOOKUP($A51,'347'!$AN$7:$HT$8,AQ109,FALSE)</f>
        <v>0</v>
      </c>
      <c r="AR51" s="69">
        <f>VLOOKUP($A51,'347'!$AN$1:$HT$2,39,FALSE)</f>
        <v>0</v>
      </c>
      <c r="AS51" s="75">
        <f>VLOOKUP($A51,'347'!$AN$1:$HT$2,40,FALSE)</f>
        <v>0</v>
      </c>
      <c r="AT51" s="337"/>
      <c r="AU51" s="74">
        <f>VLOOKUP($A51,'347'!$AN$1:$HT$2,41,FALSE)</f>
        <v>0</v>
      </c>
      <c r="AV51" s="69">
        <f>VLOOKUP($A51,'347'!$AN$1:$HT$2,42,FALSE)</f>
        <v>0</v>
      </c>
      <c r="AW51" s="69">
        <f>VLOOKUP($A51,'347'!$AN$1:$HT$2,43,FALSE)</f>
        <v>0</v>
      </c>
      <c r="AX51" s="69">
        <f>VLOOKUP($A51,'347'!$AN$1:$HT$2,44,FALSE)</f>
        <v>0</v>
      </c>
      <c r="AY51" s="69">
        <f>VLOOKUP($A51,'347'!$AN$7:$HT$8,AY109,FALSE)</f>
        <v>0</v>
      </c>
      <c r="AZ51" s="69">
        <f>VLOOKUP($A51,'347'!$AN$1:$HT$2,46,FALSE)</f>
        <v>0</v>
      </c>
      <c r="BA51" s="75">
        <f>VLOOKUP($A51,'347'!$AN$1:$HT$2,47,FALSE)</f>
        <v>0</v>
      </c>
      <c r="BB51" s="337"/>
      <c r="BC51" s="74">
        <f>VLOOKUP($A51,'347'!$AN$1:$HT$2,48,FALSE)</f>
        <v>0</v>
      </c>
      <c r="BD51" s="69">
        <f>VLOOKUP($A51,'347'!$AN$1:$HT$2,49,FALSE)</f>
        <v>0</v>
      </c>
      <c r="BE51" s="69">
        <f>VLOOKUP($A51,'347'!$AN$1:$HT$2,50,FALSE)</f>
        <v>0</v>
      </c>
      <c r="BF51" s="69">
        <f>VLOOKUP($A51,'347'!$AN$1:$HT$2,51,FALSE)</f>
        <v>0</v>
      </c>
      <c r="BG51" s="69">
        <f>VLOOKUP($A51,'347'!$AN$7:$HT$8,BG109,FALSE)</f>
        <v>0</v>
      </c>
      <c r="BH51" s="69">
        <f>VLOOKUP($A51,'347'!$AN$1:$HT$2,53,FALSE)</f>
        <v>0</v>
      </c>
      <c r="BI51" s="75">
        <f>VLOOKUP($A51,'347'!$AN$1:$HT$2,54,FALSE)</f>
        <v>0</v>
      </c>
      <c r="BJ51" s="337"/>
      <c r="BK51" s="74">
        <f>VLOOKUP($A51,'347'!$AN$1:$HT$2,55,FALSE)</f>
        <v>0</v>
      </c>
      <c r="BL51" s="69">
        <f>VLOOKUP($A51,'347'!$AN$1:$HT$2,56,FALSE)</f>
        <v>0</v>
      </c>
      <c r="BM51" s="69">
        <f>VLOOKUP($A51,'347'!$AN$1:$HT$2,57,FALSE)</f>
        <v>0</v>
      </c>
      <c r="BN51" s="69">
        <f>VLOOKUP($A51,'347'!$AN$1:$HT$2,58,FALSE)</f>
        <v>0</v>
      </c>
      <c r="BO51" s="69">
        <f>VLOOKUP($A51,'347'!$AN$7:$HT$8,BO109,FALSE)</f>
        <v>0</v>
      </c>
      <c r="BP51" s="69">
        <f>VLOOKUP($A51,'347'!$AN$1:$HT$2,60,FALSE)</f>
        <v>0</v>
      </c>
      <c r="BQ51" s="75">
        <f>VLOOKUP($A51,'347'!$AN$1:$HT$2,61,FALSE)</f>
        <v>0</v>
      </c>
      <c r="BR51" s="337"/>
      <c r="BS51" s="74">
        <f>VLOOKUP($A51,'347'!$AN$1:$HT$2,62,FALSE)</f>
        <v>0</v>
      </c>
      <c r="BT51" s="69">
        <f>VLOOKUP($A51,'347'!$AN$1:$HT$2,63,FALSE)</f>
        <v>0</v>
      </c>
      <c r="BU51" s="69">
        <f>VLOOKUP($A51,'347'!$AN$1:$HT$2,64,FALSE)</f>
        <v>0</v>
      </c>
      <c r="BV51" s="69">
        <f>VLOOKUP($A51,'347'!$AN$1:$HT$2,65,FALSE)</f>
        <v>0</v>
      </c>
      <c r="BW51" s="69">
        <f>VLOOKUP($A51,'347'!$AN$7:$HT$8,BW109,FALSE)</f>
        <v>0</v>
      </c>
      <c r="BX51" s="69">
        <f>VLOOKUP($A51,'347'!$AN$1:$HT$2,67,FALSE)</f>
        <v>0</v>
      </c>
      <c r="BY51" s="75">
        <f>VLOOKUP($A51,'347'!$AN$1:$HT$2,68,FALSE)</f>
        <v>0</v>
      </c>
      <c r="BZ51" s="337"/>
      <c r="CA51" s="74">
        <f>VLOOKUP($A51,'347'!$AN$1:$HT$2,69,FALSE)</f>
        <v>0</v>
      </c>
      <c r="CB51" s="69">
        <f>VLOOKUP($A51,'347'!$AN$1:$HT$2,70,FALSE)</f>
        <v>0</v>
      </c>
      <c r="CC51" s="69">
        <f>VLOOKUP($A51,'347'!$AN$1:$HT$2,71,FALSE)</f>
        <v>0</v>
      </c>
      <c r="CD51" s="69">
        <f>VLOOKUP($A51,'347'!$AN$1:$HT$2,72,FALSE)</f>
        <v>0</v>
      </c>
      <c r="CE51" s="69">
        <f>VLOOKUP($A51,'347'!$AN$7:$HT$8,CE109,FALSE)</f>
        <v>0</v>
      </c>
      <c r="CF51" s="69">
        <f>VLOOKUP($A51,'347'!$AN$1:$HT$2,74,FALSE)</f>
        <v>0</v>
      </c>
      <c r="CG51" s="75">
        <f>VLOOKUP($A51,'347'!$AN$1:$HT$2,75,FALSE)</f>
        <v>0</v>
      </c>
      <c r="CH51" s="337"/>
      <c r="CI51" s="74">
        <f>VLOOKUP($A51,'347'!$AN$1:$HT$2,76,FALSE)</f>
        <v>0</v>
      </c>
      <c r="CJ51" s="69">
        <f>VLOOKUP($A51,'347'!$AN$1:$HT$2,77,FALSE)</f>
        <v>0</v>
      </c>
      <c r="CK51" s="69">
        <f>VLOOKUP($A51,'347'!$AN$1:$HT$2,78,FALSE)</f>
        <v>0</v>
      </c>
      <c r="CL51" s="69">
        <f>VLOOKUP($A51,'347'!$AN$1:$HT$2,79,FALSE)</f>
        <v>0</v>
      </c>
      <c r="CM51" s="69">
        <f>VLOOKUP($A51,'347'!$AN$7:$HT$8,CM109,FALSE)</f>
        <v>0</v>
      </c>
      <c r="CN51" s="69">
        <f>VLOOKUP($A51,'347'!$AN$1:$HT$2,81,FALSE)</f>
        <v>0</v>
      </c>
      <c r="CO51" s="75">
        <f>VLOOKUP($A51,'347'!$AN$1:$HT$2,82,FALSE)</f>
        <v>0</v>
      </c>
      <c r="CP51" s="337"/>
      <c r="CQ51" s="74">
        <f>VLOOKUP($A51,'347'!$AN$1:$HT$2,83,FALSE)</f>
        <v>0</v>
      </c>
      <c r="CR51" s="69">
        <f>VLOOKUP($A51,'347'!$AN$1:$HT$2,84,FALSE)</f>
        <v>0</v>
      </c>
      <c r="CS51" s="69">
        <f>VLOOKUP($A51,'347'!$AN$1:$HT$2,85,FALSE)</f>
        <v>0</v>
      </c>
      <c r="CT51" s="69">
        <f>VLOOKUP($A51,'347'!$AN$1:$HT$2,86,FALSE)</f>
        <v>0</v>
      </c>
      <c r="CU51" s="69">
        <f>VLOOKUP($A51,'347'!$AN$7:$HT$8,CU109,FALSE)</f>
        <v>0</v>
      </c>
      <c r="CV51" s="69">
        <f>VLOOKUP($A51,'347'!$AN$1:$HT$2,88,FALSE)</f>
        <v>0</v>
      </c>
      <c r="CW51" s="75">
        <f>VLOOKUP($A51,'347'!$AN$1:$HT$2,89,FALSE)</f>
        <v>0</v>
      </c>
      <c r="CX51" s="337"/>
      <c r="CY51" s="74">
        <f>VLOOKUP($A51,'347'!$AN$1:$HT$2,90,FALSE)</f>
        <v>0</v>
      </c>
      <c r="CZ51" s="69">
        <f>VLOOKUP($A51,'347'!$AN$1:$HT$2,91,FALSE)</f>
        <v>0</v>
      </c>
      <c r="DA51" s="69">
        <f>VLOOKUP($A51,'347'!$AN$1:$HT$2,92,FALSE)</f>
        <v>0</v>
      </c>
      <c r="DB51" s="69">
        <f>VLOOKUP($A51,'347'!$AN$1:$HT$2,93,FALSE)</f>
        <v>0</v>
      </c>
      <c r="DC51" s="69">
        <f>VLOOKUP($A51,'347'!$AN$7:$HT$8,DC109,FALSE)</f>
        <v>0</v>
      </c>
      <c r="DD51" s="69">
        <f>VLOOKUP($A51,'347'!$AN$1:$HT$2,95,FALSE)</f>
        <v>0</v>
      </c>
      <c r="DE51" s="75">
        <f>VLOOKUP($A51,'347'!$AN$1:$HT$2,96,FALSE)</f>
        <v>0</v>
      </c>
      <c r="DF51" s="337"/>
      <c r="DG51" s="74">
        <f>VLOOKUP($A51,'347'!$AN$1:$HT$2,97,FALSE)</f>
        <v>0</v>
      </c>
      <c r="DH51" s="69">
        <f>VLOOKUP($A51,'347'!$AN$1:$HT$2,98,FALSE)</f>
        <v>0</v>
      </c>
      <c r="DI51" s="69">
        <f>VLOOKUP($A51,'347'!$AN$1:$HT$2,99,FALSE)</f>
        <v>0</v>
      </c>
      <c r="DJ51" s="69">
        <f>VLOOKUP($A51,'347'!$AN$1:$HT$2,100,FALSE)</f>
        <v>0</v>
      </c>
      <c r="DK51" s="69">
        <f>VLOOKUP($A51,'347'!$AN$7:$HT$8,DK109,FALSE)</f>
        <v>0</v>
      </c>
      <c r="DL51" s="69">
        <f>VLOOKUP($A51,'347'!$AN$1:$HT$2,102,FALSE)</f>
        <v>0</v>
      </c>
      <c r="DM51" s="75">
        <f>VLOOKUP($A51,'347'!$AN$1:$HT$2,103,FALSE)</f>
        <v>0</v>
      </c>
      <c r="DN51" s="337"/>
      <c r="DO51" s="74">
        <f>VLOOKUP($A51,'347'!$AN$1:$HT$2,104,FALSE)</f>
        <v>0</v>
      </c>
      <c r="DP51" s="69">
        <f>VLOOKUP($A51,'347'!$AN$1:$HT$2,105,FALSE)</f>
        <v>0</v>
      </c>
      <c r="DQ51" s="69">
        <f>VLOOKUP($A51,'347'!$AN$1:$HT$2,106,FALSE)</f>
        <v>0</v>
      </c>
      <c r="DR51" s="69">
        <f>VLOOKUP($A51,'347'!$AN$1:$HT$2,107,FALSE)</f>
        <v>0</v>
      </c>
      <c r="DS51" s="69">
        <f>VLOOKUP($A51,'347'!$AN$7:$HT$8,DS109,FALSE)</f>
        <v>0</v>
      </c>
      <c r="DT51" s="69">
        <f>VLOOKUP($A51,'347'!$AN$1:$HT$2,109,FALSE)</f>
        <v>0</v>
      </c>
      <c r="DU51" s="75">
        <f>VLOOKUP($A51,'347'!$AN$1:$HT$2,110,FALSE)</f>
        <v>0</v>
      </c>
      <c r="DV51" s="337"/>
      <c r="DW51" s="74">
        <f>VLOOKUP($A51,'347'!$AN$1:$HT$2,111,FALSE)</f>
        <v>0</v>
      </c>
      <c r="DX51" s="69">
        <f>VLOOKUP($A51,'347'!$AN$1:$HT$2,112,FALSE)</f>
        <v>0</v>
      </c>
      <c r="DY51" s="69">
        <f>VLOOKUP($A51,'347'!$AN$1:$HT$2,113,FALSE)</f>
        <v>0</v>
      </c>
      <c r="DZ51" s="69">
        <f>VLOOKUP($A51,'347'!$AN$1:$HT$2,114,FALSE)</f>
        <v>0</v>
      </c>
      <c r="EA51" s="69">
        <f>VLOOKUP($A51,'347'!$AN$7:$HT$8,EA109,FALSE)</f>
        <v>0</v>
      </c>
      <c r="EB51" s="69">
        <f>VLOOKUP($A51,'347'!$AN$1:$HT$2,116,FALSE)</f>
        <v>0</v>
      </c>
      <c r="EC51" s="75">
        <f>VLOOKUP($A51,'347'!$AN$1:$HT$2,117,FALSE)</f>
        <v>0</v>
      </c>
      <c r="ED51" s="337"/>
      <c r="EE51" s="74">
        <f>VLOOKUP($A51,'347'!$AN$1:$HT$2,118,FALSE)</f>
        <v>0</v>
      </c>
      <c r="EF51" s="69">
        <f>VLOOKUP($A51,'347'!$AN$1:$HT$2,119,FALSE)</f>
        <v>0</v>
      </c>
      <c r="EG51" s="69">
        <f>VLOOKUP($A51,'347'!$AN$1:$HT$2,120,FALSE)</f>
        <v>0</v>
      </c>
      <c r="EH51" s="69">
        <f>VLOOKUP($A51,'347'!$AN$1:$HT$2,121,FALSE)</f>
        <v>0</v>
      </c>
      <c r="EI51" s="69">
        <f>VLOOKUP($A51,'347'!$AN$7:$HT$8,EI109,FALSE)</f>
        <v>0</v>
      </c>
      <c r="EJ51" s="69">
        <f>VLOOKUP($A51,'347'!$AN$1:$HT$2,123,FALSE)</f>
        <v>0</v>
      </c>
      <c r="EK51" s="75">
        <f>VLOOKUP($A51,'347'!$AN$1:$HT$2,124,FALSE)</f>
        <v>0</v>
      </c>
      <c r="EL51" s="337"/>
      <c r="EM51" s="74">
        <f>VLOOKUP($A51,'347'!$AN$1:$HT$2,125,FALSE)</f>
        <v>0</v>
      </c>
      <c r="EN51" s="69">
        <f>VLOOKUP($A51,'347'!$AN$1:$HT$2,126,FALSE)</f>
        <v>0</v>
      </c>
      <c r="EO51" s="69">
        <f>VLOOKUP($A51,'347'!$AN$1:$HT$2,127,FALSE)</f>
        <v>0</v>
      </c>
      <c r="EP51" s="69">
        <f>VLOOKUP($A51,'347'!$AN$1:$HT$2,128,FALSE)</f>
        <v>0</v>
      </c>
      <c r="EQ51" s="69">
        <f>VLOOKUP($A51,'347'!$AN$7:$HT$8,EQ109,FALSE)</f>
        <v>0</v>
      </c>
      <c r="ER51" s="69">
        <f>VLOOKUP($A51,'347'!$AN$1:$HT$2,130,FALSE)</f>
        <v>0</v>
      </c>
      <c r="ES51" s="75">
        <f>VLOOKUP($A51,'347'!$AN$1:$HT$2,131,FALSE)</f>
        <v>0</v>
      </c>
      <c r="ET51" s="337"/>
      <c r="EU51" s="74">
        <f>VLOOKUP($A51,'347'!$AN$1:$HT$2,132,FALSE)</f>
        <v>0</v>
      </c>
      <c r="EV51" s="69">
        <f>VLOOKUP($A51,'347'!$AN$1:$HT$2,133,FALSE)</f>
        <v>0</v>
      </c>
      <c r="EW51" s="69">
        <f>VLOOKUP($A51,'347'!$AN$1:$HT$2,134,FALSE)</f>
        <v>0</v>
      </c>
      <c r="EX51" s="69">
        <f>VLOOKUP($A51,'347'!$AN$1:$HT$2,135,FALSE)</f>
        <v>0</v>
      </c>
      <c r="EY51" s="69">
        <f>VLOOKUP($A51,'347'!$AN$7:$HT$8,EY109,FALSE)</f>
        <v>0</v>
      </c>
      <c r="EZ51" s="69">
        <f>VLOOKUP($A51,'347'!$AN$1:$HT$2,137,FALSE)</f>
        <v>0</v>
      </c>
      <c r="FA51" s="75">
        <f>VLOOKUP($A51,'347'!$AN$1:$HT$2,138,FALSE)</f>
        <v>0</v>
      </c>
      <c r="FB51" s="337"/>
      <c r="FC51" s="74">
        <f>VLOOKUP($A51,'347'!$AN$1:$HT$2,139,FALSE)</f>
        <v>0</v>
      </c>
      <c r="FD51" s="69">
        <f>VLOOKUP($A51,'347'!$AN$1:$HT$2,140,FALSE)</f>
        <v>0</v>
      </c>
      <c r="FE51" s="69">
        <f>VLOOKUP($A51,'347'!$AN$1:$HT$2,141,FALSE)</f>
        <v>0</v>
      </c>
      <c r="FF51" s="69">
        <f>VLOOKUP($A51,'347'!$AN$1:$HT$2,142,FALSE)</f>
        <v>0</v>
      </c>
      <c r="FG51" s="69">
        <f>VLOOKUP($A51,'347'!$AN$7:$HT$8,FG109,FALSE)</f>
        <v>0</v>
      </c>
      <c r="FH51" s="69">
        <f>VLOOKUP($A51,'347'!$AN$1:$HT$2,144,FALSE)</f>
        <v>0</v>
      </c>
      <c r="FI51" s="75">
        <f>VLOOKUP($A51,'347'!$AN$1:$HT$2,145,FALSE)</f>
        <v>0</v>
      </c>
      <c r="FJ51" s="337"/>
      <c r="FK51" s="74">
        <f>VLOOKUP($A51,'347'!$AN$1:$HT$2,146,FALSE)</f>
        <v>0</v>
      </c>
      <c r="FL51" s="69">
        <f>VLOOKUP($A51,'347'!$AN$1:$HT$2,147,FALSE)</f>
        <v>0</v>
      </c>
      <c r="FM51" s="69">
        <f>VLOOKUP($A51,'347'!$AN$1:$HT$2,148,FALSE)</f>
        <v>0</v>
      </c>
      <c r="FN51" s="69">
        <f>VLOOKUP($A51,'347'!$AN$1:$HT$2,149,FALSE)</f>
        <v>0</v>
      </c>
      <c r="FO51" s="69">
        <f>VLOOKUP($A51,'347'!$AN$7:$HT$8,FO109,FALSE)</f>
        <v>0</v>
      </c>
      <c r="FP51" s="69">
        <f>VLOOKUP($A51,'347'!$AN$1:$HT$2,151,FALSE)</f>
        <v>0</v>
      </c>
      <c r="FQ51" s="75">
        <f>VLOOKUP($A51,'347'!$AN$1:$HT$2,152,FALSE)</f>
        <v>0</v>
      </c>
      <c r="FR51" s="337"/>
      <c r="FS51" s="74">
        <f>VLOOKUP($A51,'347'!$AN$1:$HT$2,153,FALSE)</f>
        <v>0</v>
      </c>
      <c r="FT51" s="69">
        <f>VLOOKUP($A51,'347'!$AN$1:$HT$2,154,FALSE)</f>
        <v>0</v>
      </c>
      <c r="FU51" s="69">
        <f>VLOOKUP($A51,'347'!$AN$1:$HT$2,155,FALSE)</f>
        <v>0</v>
      </c>
      <c r="FV51" s="69">
        <f>VLOOKUP($A51,'347'!$AN$1:$HT$2,156,FALSE)</f>
        <v>0</v>
      </c>
      <c r="FW51" s="69">
        <f>VLOOKUP($A51,'347'!$AN$7:$HT$8,FW109,FALSE)</f>
        <v>0</v>
      </c>
      <c r="FX51" s="69">
        <f>VLOOKUP($A51,'347'!$AN$1:$HT$2,158,FALSE)</f>
        <v>0</v>
      </c>
      <c r="FY51" s="75">
        <f>VLOOKUP($A51,'347'!$AN$1:$HT$2,159,FALSE)</f>
        <v>0</v>
      </c>
      <c r="FZ51" s="337"/>
      <c r="GA51" s="74">
        <f>VLOOKUP($A51,'347'!$AN$1:$HT$2,160,FALSE)</f>
        <v>0</v>
      </c>
      <c r="GB51" s="69">
        <f>VLOOKUP($A51,'347'!$AN$1:$HT$2,161,FALSE)</f>
        <v>0</v>
      </c>
      <c r="GC51" s="69">
        <f>VLOOKUP($A51,'347'!$AN$1:$HT$2,162,FALSE)</f>
        <v>0</v>
      </c>
      <c r="GD51" s="69">
        <f>VLOOKUP($A51,'347'!$AN$1:$HT$2,163,FALSE)</f>
        <v>0</v>
      </c>
      <c r="GE51" s="69">
        <f>VLOOKUP($A51,'347'!$AN$7:$HT$8,GE109,FALSE)</f>
        <v>0</v>
      </c>
      <c r="GF51" s="69">
        <f>VLOOKUP($A51,'347'!$AN$1:$HT$2,165,FALSE)</f>
        <v>0</v>
      </c>
      <c r="GG51" s="75">
        <f>VLOOKUP($A51,'347'!$AN$1:$HT$2,166,FALSE)</f>
        <v>0</v>
      </c>
      <c r="GH51" s="337"/>
      <c r="GI51" s="74">
        <f>VLOOKUP($A51,'347'!$AN$1:$HT$2,167,FALSE)</f>
        <v>0</v>
      </c>
      <c r="GJ51" s="69">
        <f>VLOOKUP($A51,'347'!$AN$1:$HT$2,168,FALSE)</f>
        <v>0</v>
      </c>
      <c r="GK51" s="69">
        <f>VLOOKUP($A51,'347'!$AN$1:$HT$2,169,FALSE)</f>
        <v>0</v>
      </c>
      <c r="GL51" s="69">
        <f>VLOOKUP($A51,'347'!$AN$1:$HT$2,170,FALSE)</f>
        <v>0</v>
      </c>
      <c r="GM51" s="69">
        <f>VLOOKUP($A51,'347'!$AN$7:$HT$8,GM109,FALSE)</f>
        <v>0</v>
      </c>
      <c r="GN51" s="69">
        <f>VLOOKUP($A51,'347'!$AN$1:$HT$2,172,FALSE)</f>
        <v>0</v>
      </c>
      <c r="GO51" s="75">
        <f>VLOOKUP($A51,'347'!$AN$1:$HT$2,173,FALSE)</f>
        <v>0</v>
      </c>
      <c r="GP51" s="337"/>
      <c r="GQ51" s="74">
        <f>VLOOKUP($A51,'347'!$AN$1:$HT$2,174,FALSE)</f>
        <v>0</v>
      </c>
      <c r="GR51" s="69">
        <f>VLOOKUP($A51,'347'!$AN$1:$HT$2,175,FALSE)</f>
        <v>0</v>
      </c>
      <c r="GS51" s="69">
        <f>VLOOKUP($A51,'347'!$AN$1:$HT$2,176,FALSE)</f>
        <v>0</v>
      </c>
      <c r="GT51" s="69">
        <f>VLOOKUP($A51,'347'!$AN$1:$HT$2,177,FALSE)</f>
        <v>0</v>
      </c>
      <c r="GU51" s="69">
        <f>VLOOKUP($A51,'347'!$AN$7:$HT$8,GU109,FALSE)</f>
        <v>0</v>
      </c>
      <c r="GV51" s="69">
        <f>VLOOKUP($A51,'347'!$AN$1:$HT$2,179,FALSE)</f>
        <v>0</v>
      </c>
      <c r="GW51" s="75">
        <f>VLOOKUP($A51,'347'!$AN$1:$HT$2,180,FALSE)</f>
        <v>0</v>
      </c>
      <c r="GX51" s="337"/>
      <c r="GY51" s="74">
        <f>VLOOKUP($A51,'347'!$AN$1:$HT$2,181,FALSE)</f>
        <v>0</v>
      </c>
      <c r="GZ51" s="69">
        <f>VLOOKUP($A51,'347'!$AN$1:$HT$2,182,FALSE)</f>
        <v>0</v>
      </c>
      <c r="HA51" s="69">
        <f>VLOOKUP($A51,'347'!$AN$1:$HT$2,183,FALSE)</f>
        <v>0</v>
      </c>
      <c r="HB51" s="69">
        <f>VLOOKUP($A51,'347'!$AN$1:$HT$2,184,FALSE)</f>
        <v>0</v>
      </c>
      <c r="HC51" s="69">
        <f>VLOOKUP($A51,'347'!$AN$7:$HT$8,HC109,FALSE)</f>
        <v>0</v>
      </c>
      <c r="HD51" s="69">
        <f>VLOOKUP($A51,'347'!$AN$1:$HT$2,186,FALSE)</f>
        <v>0</v>
      </c>
      <c r="HE51" s="124">
        <f>VLOOKUP($A51,'347'!$AN$1:$HT$2,187,FALSE)</f>
        <v>0</v>
      </c>
      <c r="HF51" s="24"/>
    </row>
    <row r="52" spans="1:214" x14ac:dyDescent="0.25">
      <c r="A52" s="290">
        <f t="shared" si="0"/>
        <v>248</v>
      </c>
      <c r="B52" s="291">
        <f>VLOOKUP($A52,'348'!$AS$1:$HY$2,2,FALSE)</f>
        <v>0</v>
      </c>
      <c r="C52" s="290">
        <f>VLOOKUP($A52,'348'!$AS$1:$HY$2,3,FALSE)</f>
        <v>0</v>
      </c>
      <c r="D52" s="290">
        <f>VLOOKUP($A52,'348'!$AS$1:$HY$2,4,FALSE)</f>
        <v>0</v>
      </c>
      <c r="E52" s="292">
        <f>VLOOKUP($A52,'348'!$AS$1:$HY$2,5,FALSE)</f>
        <v>0</v>
      </c>
      <c r="F52" s="337"/>
      <c r="G52" s="73">
        <f>VLOOKUP($A52,'348'!$AS$1:$HY$2,6,FALSE)</f>
        <v>0</v>
      </c>
      <c r="H52" s="24">
        <f>VLOOKUP($A52,'348'!$AS$1:$HY$2,7,FALSE)</f>
        <v>0</v>
      </c>
      <c r="I52" s="24">
        <f>VLOOKUP($A52,'348'!$AS$1:$HY$2,8,FALSE)</f>
        <v>0</v>
      </c>
      <c r="J52" s="24">
        <f>VLOOKUP($A52,'348'!$AS$1:$HY$2,9,FALSE)</f>
        <v>0</v>
      </c>
      <c r="K52" s="69">
        <f>VLOOKUP($A52,'348'!$AS$7:$HY$8,K109,FALSE)</f>
        <v>0</v>
      </c>
      <c r="L52" s="24">
        <f>VLOOKUP($A52,'348'!$AS$1:$HY$2,11,FALSE)</f>
        <v>0</v>
      </c>
      <c r="M52" s="137">
        <f>VLOOKUP($A52,'348'!$AS$1:$HY$2,12,FALSE)</f>
        <v>0</v>
      </c>
      <c r="N52" s="337"/>
      <c r="O52" s="74">
        <f>VLOOKUP($A52,'348'!$AS$1:$HY$2,13,FALSE)</f>
        <v>0</v>
      </c>
      <c r="P52" s="69">
        <f>VLOOKUP($A52,'348'!$AS$1:$HY$2,14,FALSE)</f>
        <v>0</v>
      </c>
      <c r="Q52" s="69">
        <f>VLOOKUP($A52,'348'!$AS$1:$HY$2,15,FALSE)</f>
        <v>0</v>
      </c>
      <c r="R52" s="69">
        <f>VLOOKUP($A52,'348'!$AS$1:$HY$2,16,FALSE)</f>
        <v>0</v>
      </c>
      <c r="S52" s="69">
        <f>VLOOKUP($A52,'348'!$AS$7:$HY$8,S109,FALSE)</f>
        <v>0</v>
      </c>
      <c r="T52" s="69">
        <f>VLOOKUP($A52,'348'!$AS$1:$HY$2,18,FALSE)</f>
        <v>0</v>
      </c>
      <c r="U52" s="75">
        <f>VLOOKUP($A52,'348'!$AS$1:$HY$2,19,FALSE)</f>
        <v>0</v>
      </c>
      <c r="V52" s="337"/>
      <c r="W52" s="74">
        <f>VLOOKUP($A52,'348'!$AS$1:$HY$2,20,FALSE)</f>
        <v>0</v>
      </c>
      <c r="X52" s="69">
        <f>VLOOKUP($A52,'348'!$AS$1:$HY$2,21,FALSE)</f>
        <v>0</v>
      </c>
      <c r="Y52" s="69">
        <f>VLOOKUP($A52,'348'!$AS$1:$HY$2,22,FALSE)</f>
        <v>0</v>
      </c>
      <c r="Z52" s="69">
        <f>VLOOKUP($A52,'348'!$AS$1:$HY$2,23,FALSE)</f>
        <v>0</v>
      </c>
      <c r="AA52" s="69">
        <f>VLOOKUP($A52,'348'!$AS$7:$HY$8,AA109,FALSE)</f>
        <v>0</v>
      </c>
      <c r="AB52" s="69">
        <f>VLOOKUP($A52,'348'!$AS$1:$HY$2,25,FALSE)</f>
        <v>0</v>
      </c>
      <c r="AC52" s="75">
        <f>VLOOKUP($A52,'348'!$AS$1:$HY$2,26,FALSE)</f>
        <v>0</v>
      </c>
      <c r="AD52" s="337"/>
      <c r="AE52" s="74">
        <f>VLOOKUP($A52,'348'!$AS$1:$HY$2,27,FALSE)</f>
        <v>0</v>
      </c>
      <c r="AF52" s="69">
        <f>VLOOKUP($A52,'348'!$AS$1:$HY$2,28,FALSE)</f>
        <v>0</v>
      </c>
      <c r="AG52" s="69">
        <f>VLOOKUP($A52,'348'!$AS$1:$HY$2,29,FALSE)</f>
        <v>0</v>
      </c>
      <c r="AH52" s="69">
        <f>VLOOKUP($A52,'348'!$AS$1:$HY$2,30,FALSE)</f>
        <v>0</v>
      </c>
      <c r="AI52" s="69">
        <f>VLOOKUP($A52,'348'!$AS$7:$HY$8,AI109,FALSE)</f>
        <v>0</v>
      </c>
      <c r="AJ52" s="69">
        <f>VLOOKUP($A52,'348'!$AS$1:$HY$2,32,FALSE)</f>
        <v>0</v>
      </c>
      <c r="AK52" s="75">
        <f>VLOOKUP($A52,'348'!$AS$1:$HY$2,33,FALSE)</f>
        <v>0</v>
      </c>
      <c r="AL52" s="337"/>
      <c r="AM52" s="74">
        <f>VLOOKUP($A52,'348'!$AS$1:$HY$2,34,FALSE)</f>
        <v>0</v>
      </c>
      <c r="AN52" s="69">
        <f>VLOOKUP($A52,'348'!$AS$1:$HY$2,35,FALSE)</f>
        <v>0</v>
      </c>
      <c r="AO52" s="69">
        <f>VLOOKUP($A52,'348'!$AS$1:$HY$2,36,FALSE)</f>
        <v>0</v>
      </c>
      <c r="AP52" s="69">
        <f>VLOOKUP($A52,'348'!$AS$1:$HY$2,37,FALSE)</f>
        <v>0</v>
      </c>
      <c r="AQ52" s="69">
        <f>VLOOKUP($A52,'348'!$AS$7:$HY$8,AQ109,FALSE)</f>
        <v>0</v>
      </c>
      <c r="AR52" s="69">
        <f>VLOOKUP($A52,'348'!$AS$1:$HY$2,39,FALSE)</f>
        <v>0</v>
      </c>
      <c r="AS52" s="75">
        <f>VLOOKUP($A52,'348'!$AS$1:$HY$2,40,FALSE)</f>
        <v>0</v>
      </c>
      <c r="AT52" s="337"/>
      <c r="AU52" s="74">
        <f>VLOOKUP($A52,'348'!$AS$1:$HY$2,41,FALSE)</f>
        <v>0</v>
      </c>
      <c r="AV52" s="69">
        <f>VLOOKUP($A52,'348'!$AS$1:$HY$2,42,FALSE)</f>
        <v>0</v>
      </c>
      <c r="AW52" s="69">
        <f>VLOOKUP($A52,'348'!$AS$1:$HY$2,43,FALSE)</f>
        <v>0</v>
      </c>
      <c r="AX52" s="69">
        <f>VLOOKUP($A52,'348'!$AS$1:$HY$2,44,FALSE)</f>
        <v>0</v>
      </c>
      <c r="AY52" s="69">
        <f>VLOOKUP($A52,'348'!$AS$7:$HY$8,AY109,FALSE)</f>
        <v>0</v>
      </c>
      <c r="AZ52" s="69">
        <f>VLOOKUP($A52,'348'!$AS$1:$HY$2,46,FALSE)</f>
        <v>0</v>
      </c>
      <c r="BA52" s="75">
        <f>VLOOKUP($A52,'348'!$AS$1:$HY$2,47,FALSE)</f>
        <v>0</v>
      </c>
      <c r="BB52" s="337"/>
      <c r="BC52" s="74">
        <f>VLOOKUP($A52,'348'!$AS$1:$HY$2,48,FALSE)</f>
        <v>0</v>
      </c>
      <c r="BD52" s="69">
        <f>VLOOKUP($A52,'348'!$AS$1:$HY$2,49,FALSE)</f>
        <v>0</v>
      </c>
      <c r="BE52" s="69">
        <f>VLOOKUP($A52,'348'!$AS$1:$HY$2,50,FALSE)</f>
        <v>0</v>
      </c>
      <c r="BF52" s="69">
        <f>VLOOKUP($A52,'348'!$AS$1:$HY$2,51,FALSE)</f>
        <v>0</v>
      </c>
      <c r="BG52" s="69">
        <f>VLOOKUP($A52,'348'!$AS$7:$HY$8,BG109,FALSE)</f>
        <v>0</v>
      </c>
      <c r="BH52" s="69">
        <f>VLOOKUP($A52,'348'!$AS$1:$HY$2,53,FALSE)</f>
        <v>0</v>
      </c>
      <c r="BI52" s="75">
        <f>VLOOKUP($A52,'348'!$AS$1:$HY$2,54,FALSE)</f>
        <v>0</v>
      </c>
      <c r="BJ52" s="337"/>
      <c r="BK52" s="74">
        <f>VLOOKUP($A52,'348'!$AS$1:$HY$2,55,FALSE)</f>
        <v>0</v>
      </c>
      <c r="BL52" s="69">
        <f>VLOOKUP($A52,'348'!$AS$1:$HY$2,56,FALSE)</f>
        <v>0</v>
      </c>
      <c r="BM52" s="69">
        <f>VLOOKUP($A52,'348'!$AS$1:$HY$2,57,FALSE)</f>
        <v>0</v>
      </c>
      <c r="BN52" s="69">
        <f>VLOOKUP($A52,'348'!$AS$1:$HY$2,58,FALSE)</f>
        <v>0</v>
      </c>
      <c r="BO52" s="69">
        <f>VLOOKUP($A52,'348'!$AS$7:$HY$8,BO109,FALSE)</f>
        <v>0</v>
      </c>
      <c r="BP52" s="69">
        <f>VLOOKUP($A52,'348'!$AS$1:$HY$2,60,FALSE)</f>
        <v>0</v>
      </c>
      <c r="BQ52" s="75">
        <f>VLOOKUP($A52,'348'!$AS$1:$HY$2,61,FALSE)</f>
        <v>0</v>
      </c>
      <c r="BR52" s="337"/>
      <c r="BS52" s="74">
        <f>VLOOKUP($A52,'348'!$AS$1:$HY$2,62,FALSE)</f>
        <v>0</v>
      </c>
      <c r="BT52" s="69">
        <f>VLOOKUP($A52,'348'!$AS$1:$HY$2,63,FALSE)</f>
        <v>0</v>
      </c>
      <c r="BU52" s="69">
        <f>VLOOKUP($A52,'348'!$AS$1:$HY$2,64,FALSE)</f>
        <v>0</v>
      </c>
      <c r="BV52" s="69">
        <f>VLOOKUP($A52,'348'!$AS$1:$HY$2,65,FALSE)</f>
        <v>0</v>
      </c>
      <c r="BW52" s="69">
        <f>VLOOKUP($A52,'348'!$AS$7:$HY$8,BW109,FALSE)</f>
        <v>0</v>
      </c>
      <c r="BX52" s="69">
        <f>VLOOKUP($A52,'348'!$AS$1:$HY$2,67,FALSE)</f>
        <v>0</v>
      </c>
      <c r="BY52" s="75">
        <f>VLOOKUP($A52,'348'!$AS$1:$HY$2,68,FALSE)</f>
        <v>0</v>
      </c>
      <c r="BZ52" s="337"/>
      <c r="CA52" s="74">
        <f>VLOOKUP($A52,'348'!$AS$1:$HY$2,69,FALSE)</f>
        <v>0</v>
      </c>
      <c r="CB52" s="69">
        <f>VLOOKUP($A52,'348'!$AS$1:$HY$2,70,FALSE)</f>
        <v>0</v>
      </c>
      <c r="CC52" s="69">
        <f>VLOOKUP($A52,'348'!$AS$1:$HY$2,71,FALSE)</f>
        <v>0</v>
      </c>
      <c r="CD52" s="69">
        <f>VLOOKUP($A52,'348'!$AS$1:$HY$2,72,FALSE)</f>
        <v>0</v>
      </c>
      <c r="CE52" s="69">
        <f>VLOOKUP($A52,'348'!$AS$7:$HY$8,CE109,FALSE)</f>
        <v>0</v>
      </c>
      <c r="CF52" s="69">
        <f>VLOOKUP($A52,'348'!$AS$1:$HY$2,74,FALSE)</f>
        <v>0</v>
      </c>
      <c r="CG52" s="75">
        <f>VLOOKUP($A52,'348'!$AS$1:$HY$2,75,FALSE)</f>
        <v>0</v>
      </c>
      <c r="CH52" s="337"/>
      <c r="CI52" s="74">
        <f>VLOOKUP($A52,'348'!$AS$1:$HY$2,76,FALSE)</f>
        <v>0</v>
      </c>
      <c r="CJ52" s="69">
        <f>VLOOKUP($A52,'348'!$AS$1:$HY$2,77,FALSE)</f>
        <v>0</v>
      </c>
      <c r="CK52" s="69">
        <f>VLOOKUP($A52,'348'!$AS$1:$HY$2,78,FALSE)</f>
        <v>0</v>
      </c>
      <c r="CL52" s="69">
        <f>VLOOKUP($A52,'348'!$AS$1:$HY$2,79,FALSE)</f>
        <v>0</v>
      </c>
      <c r="CM52" s="69">
        <f>VLOOKUP($A52,'348'!$AS$7:$HY$8,CM109,FALSE)</f>
        <v>0</v>
      </c>
      <c r="CN52" s="69">
        <f>VLOOKUP($A52,'348'!$AS$1:$HY$2,81,FALSE)</f>
        <v>0</v>
      </c>
      <c r="CO52" s="75">
        <f>VLOOKUP($A52,'348'!$AS$1:$HY$2,82,FALSE)</f>
        <v>0</v>
      </c>
      <c r="CP52" s="337"/>
      <c r="CQ52" s="74">
        <f>VLOOKUP($A52,'348'!$AS$1:$HY$2,83,FALSE)</f>
        <v>0</v>
      </c>
      <c r="CR52" s="69">
        <f>VLOOKUP($A52,'348'!$AS$1:$HY$2,84,FALSE)</f>
        <v>0</v>
      </c>
      <c r="CS52" s="69">
        <f>VLOOKUP($A52,'348'!$AS$1:$HY$2,85,FALSE)</f>
        <v>0</v>
      </c>
      <c r="CT52" s="69">
        <f>VLOOKUP($A52,'348'!$AS$1:$HY$2,86,FALSE)</f>
        <v>0</v>
      </c>
      <c r="CU52" s="69">
        <f>VLOOKUP($A52,'348'!$AS$7:$HY$8,CU109,FALSE)</f>
        <v>0</v>
      </c>
      <c r="CV52" s="69">
        <f>VLOOKUP($A52,'348'!$AS$1:$HY$2,88,FALSE)</f>
        <v>0</v>
      </c>
      <c r="CW52" s="75">
        <f>VLOOKUP($A52,'348'!$AS$1:$HY$2,89,FALSE)</f>
        <v>0</v>
      </c>
      <c r="CX52" s="337"/>
      <c r="CY52" s="74">
        <f>VLOOKUP($A52,'348'!$AS$1:$HY$2,90,FALSE)</f>
        <v>0</v>
      </c>
      <c r="CZ52" s="69">
        <f>VLOOKUP($A52,'348'!$AS$1:$HY$2,91,FALSE)</f>
        <v>0</v>
      </c>
      <c r="DA52" s="69">
        <f>VLOOKUP($A52,'348'!$AS$1:$HY$2,92,FALSE)</f>
        <v>0</v>
      </c>
      <c r="DB52" s="69">
        <f>VLOOKUP($A52,'348'!$AS$1:$HY$2,93,FALSE)</f>
        <v>0</v>
      </c>
      <c r="DC52" s="69">
        <f>VLOOKUP($A52,'348'!$AS$7:$HY$8,DC109,FALSE)</f>
        <v>0</v>
      </c>
      <c r="DD52" s="69">
        <f>VLOOKUP($A52,'348'!$AS$1:$HY$2,95,FALSE)</f>
        <v>0</v>
      </c>
      <c r="DE52" s="75">
        <f>VLOOKUP($A52,'348'!$AS$1:$HY$2,96,FALSE)</f>
        <v>0</v>
      </c>
      <c r="DF52" s="337"/>
      <c r="DG52" s="74">
        <f>VLOOKUP($A52,'348'!$AS$1:$HY$2,97,FALSE)</f>
        <v>0</v>
      </c>
      <c r="DH52" s="69">
        <f>VLOOKUP($A52,'348'!$AS$1:$HY$2,98,FALSE)</f>
        <v>0</v>
      </c>
      <c r="DI52" s="69">
        <f>VLOOKUP($A52,'348'!$AS$1:$HY$2,99,FALSE)</f>
        <v>0</v>
      </c>
      <c r="DJ52" s="69">
        <f>VLOOKUP($A52,'348'!$AS$1:$HY$2,100,FALSE)</f>
        <v>0</v>
      </c>
      <c r="DK52" s="69">
        <f>VLOOKUP($A52,'348'!$AS$7:$HY$8,DK109,FALSE)</f>
        <v>0</v>
      </c>
      <c r="DL52" s="69">
        <f>VLOOKUP($A52,'348'!$AS$1:$HY$2,102,FALSE)</f>
        <v>0</v>
      </c>
      <c r="DM52" s="75">
        <f>VLOOKUP($A52,'348'!$AS$1:$HY$2,103,FALSE)</f>
        <v>0</v>
      </c>
      <c r="DN52" s="337"/>
      <c r="DO52" s="74">
        <f>VLOOKUP($A52,'348'!$AS$1:$HY$2,104,FALSE)</f>
        <v>0</v>
      </c>
      <c r="DP52" s="69">
        <f>VLOOKUP($A52,'348'!$AS$1:$HY$2,105,FALSE)</f>
        <v>0</v>
      </c>
      <c r="DQ52" s="69">
        <f>VLOOKUP($A52,'348'!$AS$1:$HY$2,106,FALSE)</f>
        <v>0</v>
      </c>
      <c r="DR52" s="69">
        <f>VLOOKUP($A52,'348'!$AS$1:$HY$2,107,FALSE)</f>
        <v>0</v>
      </c>
      <c r="DS52" s="69">
        <f>VLOOKUP($A52,'348'!$AS$7:$HY$8,DS109,FALSE)</f>
        <v>0</v>
      </c>
      <c r="DT52" s="69">
        <f>VLOOKUP($A52,'348'!$AS$1:$HY$2,109,FALSE)</f>
        <v>0</v>
      </c>
      <c r="DU52" s="75">
        <f>VLOOKUP($A52,'348'!$AS$1:$HY$2,110,FALSE)</f>
        <v>0</v>
      </c>
      <c r="DV52" s="337"/>
      <c r="DW52" s="74">
        <f>VLOOKUP($A52,'348'!$AS$1:$HY$2,111,FALSE)</f>
        <v>0</v>
      </c>
      <c r="DX52" s="69">
        <f>VLOOKUP($A52,'348'!$AS$1:$HY$2,112,FALSE)</f>
        <v>0</v>
      </c>
      <c r="DY52" s="69">
        <f>VLOOKUP($A52,'348'!$AS$1:$HY$2,113,FALSE)</f>
        <v>0</v>
      </c>
      <c r="DZ52" s="69">
        <f>VLOOKUP($A52,'348'!$AS$1:$HY$2,114,FALSE)</f>
        <v>0</v>
      </c>
      <c r="EA52" s="69">
        <f>VLOOKUP($A52,'348'!$AS$7:$HY$8,EA109,FALSE)</f>
        <v>0</v>
      </c>
      <c r="EB52" s="69">
        <f>VLOOKUP($A52,'348'!$AS$1:$HY$2,116,FALSE)</f>
        <v>0</v>
      </c>
      <c r="EC52" s="75">
        <f>VLOOKUP($A52,'348'!$AS$1:$HY$2,117,FALSE)</f>
        <v>0</v>
      </c>
      <c r="ED52" s="337"/>
      <c r="EE52" s="74">
        <f>VLOOKUP($A52,'348'!$AS$1:$HY$2,118,FALSE)</f>
        <v>0</v>
      </c>
      <c r="EF52" s="69">
        <f>VLOOKUP($A52,'348'!$AS$1:$HY$2,119,FALSE)</f>
        <v>0</v>
      </c>
      <c r="EG52" s="69">
        <f>VLOOKUP($A52,'348'!$AS$1:$HY$2,120,FALSE)</f>
        <v>0</v>
      </c>
      <c r="EH52" s="69">
        <f>VLOOKUP($A52,'348'!$AS$1:$HY$2,121,FALSE)</f>
        <v>0</v>
      </c>
      <c r="EI52" s="69">
        <f>VLOOKUP($A52,'348'!$AS$7:$HY$8,EI109,FALSE)</f>
        <v>0</v>
      </c>
      <c r="EJ52" s="69">
        <f>VLOOKUP($A52,'348'!$AS$1:$HY$2,123,FALSE)</f>
        <v>0</v>
      </c>
      <c r="EK52" s="75">
        <f>VLOOKUP($A52,'348'!$AS$1:$HY$2,124,FALSE)</f>
        <v>0</v>
      </c>
      <c r="EL52" s="337"/>
      <c r="EM52" s="74">
        <f>VLOOKUP($A52,'348'!$AS$1:$HY$2,125,FALSE)</f>
        <v>0</v>
      </c>
      <c r="EN52" s="69">
        <f>VLOOKUP($A52,'348'!$AS$1:$HY$2,126,FALSE)</f>
        <v>0</v>
      </c>
      <c r="EO52" s="69">
        <f>VLOOKUP($A52,'348'!$AS$1:$HY$2,127,FALSE)</f>
        <v>0</v>
      </c>
      <c r="EP52" s="69">
        <f>VLOOKUP($A52,'348'!$AS$1:$HY$2,128,FALSE)</f>
        <v>0</v>
      </c>
      <c r="EQ52" s="69">
        <f>VLOOKUP($A52,'348'!$AS$7:$HY$8,EQ109,FALSE)</f>
        <v>0</v>
      </c>
      <c r="ER52" s="69">
        <f>VLOOKUP($A52,'348'!$AS$1:$HY$2,130,FALSE)</f>
        <v>0</v>
      </c>
      <c r="ES52" s="75">
        <f>VLOOKUP($A52,'348'!$AS$1:$HY$2,131,FALSE)</f>
        <v>0</v>
      </c>
      <c r="ET52" s="337"/>
      <c r="EU52" s="74">
        <f>VLOOKUP($A52,'348'!$AS$1:$HY$2,132,FALSE)</f>
        <v>0</v>
      </c>
      <c r="EV52" s="69">
        <f>VLOOKUP($A52,'348'!$AS$1:$HY$2,133,FALSE)</f>
        <v>0</v>
      </c>
      <c r="EW52" s="69">
        <f>VLOOKUP($A52,'348'!$AS$1:$HY$2,134,FALSE)</f>
        <v>0</v>
      </c>
      <c r="EX52" s="69">
        <f>VLOOKUP($A52,'348'!$AS$1:$HY$2,135,FALSE)</f>
        <v>0</v>
      </c>
      <c r="EY52" s="69">
        <f>VLOOKUP($A52,'348'!$AS$7:$HY$8,EY109,FALSE)</f>
        <v>0</v>
      </c>
      <c r="EZ52" s="69">
        <f>VLOOKUP($A52,'348'!$AS$1:$HY$2,137,FALSE)</f>
        <v>0</v>
      </c>
      <c r="FA52" s="75">
        <f>VLOOKUP($A52,'348'!$AS$1:$HY$2,138,FALSE)</f>
        <v>0</v>
      </c>
      <c r="FB52" s="337"/>
      <c r="FC52" s="74">
        <f>VLOOKUP($A52,'348'!$AS$1:$HY$2,139,FALSE)</f>
        <v>0</v>
      </c>
      <c r="FD52" s="69">
        <f>VLOOKUP($A52,'348'!$AS$1:$HY$2,140,FALSE)</f>
        <v>0</v>
      </c>
      <c r="FE52" s="69">
        <f>VLOOKUP($A52,'348'!$AS$1:$HY$2,141,FALSE)</f>
        <v>0</v>
      </c>
      <c r="FF52" s="69">
        <f>VLOOKUP($A52,'348'!$AS$1:$HY$2,142,FALSE)</f>
        <v>0</v>
      </c>
      <c r="FG52" s="69">
        <f>VLOOKUP($A52,'348'!$AS$7:$HY$8,FG109,FALSE)</f>
        <v>0</v>
      </c>
      <c r="FH52" s="69">
        <f>VLOOKUP($A52,'348'!$AS$1:$HY$2,144,FALSE)</f>
        <v>0</v>
      </c>
      <c r="FI52" s="75">
        <f>VLOOKUP($A52,'348'!$AS$1:$HY$2,145,FALSE)</f>
        <v>0</v>
      </c>
      <c r="FJ52" s="337"/>
      <c r="FK52" s="74">
        <f>VLOOKUP($A52,'348'!$AS$1:$HY$2,146,FALSE)</f>
        <v>0</v>
      </c>
      <c r="FL52" s="69">
        <f>VLOOKUP($A52,'348'!$AS$1:$HY$2,147,FALSE)</f>
        <v>0</v>
      </c>
      <c r="FM52" s="69">
        <f>VLOOKUP($A52,'348'!$AS$1:$HY$2,148,FALSE)</f>
        <v>0</v>
      </c>
      <c r="FN52" s="69">
        <f>VLOOKUP($A52,'348'!$AS$1:$HY$2,149,FALSE)</f>
        <v>0</v>
      </c>
      <c r="FO52" s="69">
        <f>VLOOKUP($A52,'348'!$AS$7:$HY$8,FO109,FALSE)</f>
        <v>0</v>
      </c>
      <c r="FP52" s="69">
        <f>VLOOKUP($A52,'348'!$AS$1:$HY$2,151,FALSE)</f>
        <v>0</v>
      </c>
      <c r="FQ52" s="75">
        <f>VLOOKUP($A52,'348'!$AS$1:$HY$2,152,FALSE)</f>
        <v>0</v>
      </c>
      <c r="FR52" s="337"/>
      <c r="FS52" s="74">
        <f>VLOOKUP($A52,'348'!$AS$1:$HY$2,153,FALSE)</f>
        <v>0</v>
      </c>
      <c r="FT52" s="69">
        <f>VLOOKUP($A52,'348'!$AS$1:$HY$2,154,FALSE)</f>
        <v>0</v>
      </c>
      <c r="FU52" s="69">
        <f>VLOOKUP($A52,'348'!$AS$1:$HY$2,155,FALSE)</f>
        <v>0</v>
      </c>
      <c r="FV52" s="69">
        <f>VLOOKUP($A52,'348'!$AS$1:$HY$2,156,FALSE)</f>
        <v>0</v>
      </c>
      <c r="FW52" s="69">
        <f>VLOOKUP($A52,'348'!$AS$7:$HY$8,FW109,FALSE)</f>
        <v>0</v>
      </c>
      <c r="FX52" s="69">
        <f>VLOOKUP($A52,'348'!$AS$1:$HY$2,158,FALSE)</f>
        <v>0</v>
      </c>
      <c r="FY52" s="75">
        <f>VLOOKUP($A52,'348'!$AS$1:$HY$2,159,FALSE)</f>
        <v>0</v>
      </c>
      <c r="FZ52" s="337"/>
      <c r="GA52" s="74">
        <f>VLOOKUP($A52,'348'!$AS$1:$HY$2,160,FALSE)</f>
        <v>0</v>
      </c>
      <c r="GB52" s="69">
        <f>VLOOKUP($A52,'348'!$AS$1:$HY$2,161,FALSE)</f>
        <v>0</v>
      </c>
      <c r="GC52" s="69">
        <f>VLOOKUP($A52,'348'!$AS$1:$HY$2,162,FALSE)</f>
        <v>0</v>
      </c>
      <c r="GD52" s="69">
        <f>VLOOKUP($A52,'348'!$AS$1:$HY$2,163,FALSE)</f>
        <v>0</v>
      </c>
      <c r="GE52" s="69">
        <f>VLOOKUP($A52,'348'!$AS$7:$HY$8,GE109,FALSE)</f>
        <v>0</v>
      </c>
      <c r="GF52" s="69">
        <f>VLOOKUP($A52,'348'!$AS$1:$HY$2,165,FALSE)</f>
        <v>0</v>
      </c>
      <c r="GG52" s="75">
        <f>VLOOKUP($A52,'348'!$AS$1:$HY$2,166,FALSE)</f>
        <v>0</v>
      </c>
      <c r="GH52" s="337"/>
      <c r="GI52" s="74">
        <f>VLOOKUP($A52,'348'!$AS$1:$HY$2,167,FALSE)</f>
        <v>0</v>
      </c>
      <c r="GJ52" s="69">
        <f>VLOOKUP($A52,'348'!$AS$1:$HY$2,168,FALSE)</f>
        <v>0</v>
      </c>
      <c r="GK52" s="69">
        <f>VLOOKUP($A52,'348'!$AS$1:$HY$2,169,FALSE)</f>
        <v>0</v>
      </c>
      <c r="GL52" s="69">
        <f>VLOOKUP($A52,'348'!$AS$1:$HY$2,170,FALSE)</f>
        <v>0</v>
      </c>
      <c r="GM52" s="69">
        <f>VLOOKUP($A52,'348'!$AS$7:$HY$8,GM109,FALSE)</f>
        <v>0</v>
      </c>
      <c r="GN52" s="69">
        <f>VLOOKUP($A52,'348'!$AS$1:$HY$2,172,FALSE)</f>
        <v>0</v>
      </c>
      <c r="GO52" s="75">
        <f>VLOOKUP($A52,'348'!$AS$1:$HY$2,173,FALSE)</f>
        <v>0</v>
      </c>
      <c r="GP52" s="337"/>
      <c r="GQ52" s="74">
        <f>VLOOKUP($A52,'348'!$AS$1:$HY$2,174,FALSE)</f>
        <v>0</v>
      </c>
      <c r="GR52" s="69">
        <f>VLOOKUP($A52,'348'!$AS$1:$HY$2,175,FALSE)</f>
        <v>0</v>
      </c>
      <c r="GS52" s="69">
        <f>VLOOKUP($A52,'348'!$AS$1:$HY$2,176,FALSE)</f>
        <v>0</v>
      </c>
      <c r="GT52" s="69">
        <f>VLOOKUP($A52,'348'!$AS$1:$HY$2,177,FALSE)</f>
        <v>0</v>
      </c>
      <c r="GU52" s="69">
        <f>VLOOKUP($A52,'348'!$AS$7:$HY$8,GU109,FALSE)</f>
        <v>0</v>
      </c>
      <c r="GV52" s="69">
        <f>VLOOKUP($A52,'348'!$AS$1:$HY$2,179,FALSE)</f>
        <v>0</v>
      </c>
      <c r="GW52" s="75">
        <f>VLOOKUP($A52,'348'!$AS$1:$HY$2,180,FALSE)</f>
        <v>0</v>
      </c>
      <c r="GX52" s="337"/>
      <c r="GY52" s="74">
        <f>VLOOKUP($A52,'348'!$AS$1:$HY$2,181,FALSE)</f>
        <v>0</v>
      </c>
      <c r="GZ52" s="69">
        <f>VLOOKUP($A52,'348'!$AS$1:$HY$2,182,FALSE)</f>
        <v>0</v>
      </c>
      <c r="HA52" s="69">
        <f>VLOOKUP($A52,'348'!$AS$1:$HY$2,183,FALSE)</f>
        <v>0</v>
      </c>
      <c r="HB52" s="69">
        <f>VLOOKUP($A52,'348'!$AS$1:$HY$2,184,FALSE)</f>
        <v>0</v>
      </c>
      <c r="HC52" s="69">
        <f>VLOOKUP($A52,'348'!$AS$7:$HY$8,HC109,FALSE)</f>
        <v>0</v>
      </c>
      <c r="HD52" s="69">
        <f>VLOOKUP($A52,'348'!$AS$1:$HY$2,186,FALSE)</f>
        <v>0</v>
      </c>
      <c r="HE52" s="124">
        <f>VLOOKUP($A52,'348'!$AS$1:$HY$2,187,FALSE)</f>
        <v>0</v>
      </c>
      <c r="HF52" s="174"/>
    </row>
    <row r="53" spans="1:214" x14ac:dyDescent="0.25">
      <c r="A53" s="290">
        <f t="shared" si="0"/>
        <v>249</v>
      </c>
      <c r="B53" s="291">
        <f>VLOOKUP($A53,'349'!$AV$1:$IB$2,2,FALSE)</f>
        <v>0</v>
      </c>
      <c r="C53" s="290">
        <f>VLOOKUP($A53,'349'!$AV$1:$IB$2,3,FALSE)</f>
        <v>0</v>
      </c>
      <c r="D53" s="290">
        <f>VLOOKUP($A53,'349'!$AV$1:$IB$2,4,FALSE)</f>
        <v>0</v>
      </c>
      <c r="E53" s="292">
        <f>VLOOKUP($A53,'349'!$AV$1:$IB$2,5,FALSE)</f>
        <v>0</v>
      </c>
      <c r="F53" s="337"/>
      <c r="G53" s="73">
        <f>VLOOKUP($A53,'349'!$AV$1:$IB$2,6,FALSE)</f>
        <v>0</v>
      </c>
      <c r="H53" s="24">
        <f>VLOOKUP($A53,'349'!$AV$1:$IB$2,7,FALSE)</f>
        <v>0</v>
      </c>
      <c r="I53" s="24">
        <f>VLOOKUP($A53,'349'!$AV$1:$IB$2,8,FALSE)</f>
        <v>0</v>
      </c>
      <c r="J53" s="24">
        <f>VLOOKUP($A53,'349'!$AV$1:$IB$2,9,FALSE)</f>
        <v>0</v>
      </c>
      <c r="K53" s="69">
        <f>VLOOKUP($A53,'349'!$AV$7:$IB$8,K109,FALSE)</f>
        <v>0</v>
      </c>
      <c r="L53" s="24">
        <f>VLOOKUP($A53,'349'!$AV$1:$IB$2,11,FALSE)</f>
        <v>0</v>
      </c>
      <c r="M53" s="137">
        <f>VLOOKUP($A53,'349'!$AV$1:$IB$2,12,FALSE)</f>
        <v>0</v>
      </c>
      <c r="N53" s="337"/>
      <c r="O53" s="74">
        <f>VLOOKUP($A53,'349'!$AV$1:$IB$2,13,FALSE)</f>
        <v>0</v>
      </c>
      <c r="P53" s="69">
        <f>VLOOKUP($A53,'349'!$AV$1:$IB$2,14,FALSE)</f>
        <v>0</v>
      </c>
      <c r="Q53" s="69">
        <f>VLOOKUP($A53,'349'!$AV$1:$IB$2,15,FALSE)</f>
        <v>0</v>
      </c>
      <c r="R53" s="69">
        <f>VLOOKUP($A53,'349'!$AV$1:$IB$2,16,FALSE)</f>
        <v>0</v>
      </c>
      <c r="S53" s="69">
        <f>VLOOKUP($A53,'349'!$AV$7:$IB$8,S109,FALSE)</f>
        <v>0</v>
      </c>
      <c r="T53" s="69">
        <f>VLOOKUP($A53,'349'!$AV$1:$IB$2,18,FALSE)</f>
        <v>0</v>
      </c>
      <c r="U53" s="75">
        <f>VLOOKUP($A53,'349'!$AV$1:$IB$2,19,FALSE)</f>
        <v>0</v>
      </c>
      <c r="V53" s="337"/>
      <c r="W53" s="74">
        <f>VLOOKUP($A53,'349'!$AV$1:$IB$2,20,FALSE)</f>
        <v>0</v>
      </c>
      <c r="X53" s="69">
        <f>VLOOKUP($A53,'349'!$AV$1:$IB$2,21,FALSE)</f>
        <v>0</v>
      </c>
      <c r="Y53" s="69">
        <f>VLOOKUP($A53,'349'!$AV$1:$IB$2,22,FALSE)</f>
        <v>0</v>
      </c>
      <c r="Z53" s="69">
        <f>VLOOKUP($A53,'349'!$AV$1:$IB$2,23,FALSE)</f>
        <v>0</v>
      </c>
      <c r="AA53" s="69">
        <f>VLOOKUP($A53,'349'!$AV$7:$IB$8,AA109,FALSE)</f>
        <v>0</v>
      </c>
      <c r="AB53" s="69">
        <f>VLOOKUP($A53,'349'!$AV$1:$IB$2,25,FALSE)</f>
        <v>0</v>
      </c>
      <c r="AC53" s="75">
        <f>VLOOKUP($A53,'349'!$AV$1:$IB$2,26,FALSE)</f>
        <v>0</v>
      </c>
      <c r="AD53" s="337"/>
      <c r="AE53" s="74">
        <f>VLOOKUP($A53,'349'!$AV$1:$IB$2,27,FALSE)</f>
        <v>0</v>
      </c>
      <c r="AF53" s="69">
        <f>VLOOKUP($A53,'349'!$AV$1:$IB$2,28,FALSE)</f>
        <v>0</v>
      </c>
      <c r="AG53" s="69">
        <f>VLOOKUP($A53,'349'!$AV$1:$IB$2,29,FALSE)</f>
        <v>0</v>
      </c>
      <c r="AH53" s="69">
        <f>VLOOKUP($A53,'349'!$AV$1:$IB$2,30,FALSE)</f>
        <v>0</v>
      </c>
      <c r="AI53" s="69">
        <f>VLOOKUP($A53,'349'!$AV$7:$IB$8,AI109,FALSE)</f>
        <v>0</v>
      </c>
      <c r="AJ53" s="69">
        <f>VLOOKUP($A53,'349'!$AV$1:$IB$2,32,FALSE)</f>
        <v>0</v>
      </c>
      <c r="AK53" s="75">
        <f>VLOOKUP($A53,'349'!$AV$1:$IB$2,33,FALSE)</f>
        <v>0</v>
      </c>
      <c r="AL53" s="337"/>
      <c r="AM53" s="74">
        <f>VLOOKUP($A53,'349'!$AV$1:$IB$2,34,FALSE)</f>
        <v>0</v>
      </c>
      <c r="AN53" s="69">
        <f>VLOOKUP($A53,'349'!$AV$1:$IB$2,35,FALSE)</f>
        <v>0</v>
      </c>
      <c r="AO53" s="69">
        <f>VLOOKUP($A53,'349'!$AV$1:$IB$2,36,FALSE)</f>
        <v>0</v>
      </c>
      <c r="AP53" s="69">
        <f>VLOOKUP($A53,'349'!$AV$1:$IB$2,37,FALSE)</f>
        <v>0</v>
      </c>
      <c r="AQ53" s="69">
        <f>VLOOKUP($A53,'349'!$AV$7:$IB$8,AQ109,FALSE)</f>
        <v>0</v>
      </c>
      <c r="AR53" s="69">
        <f>VLOOKUP($A53,'349'!$AV$1:$IB$2,39,FALSE)</f>
        <v>0</v>
      </c>
      <c r="AS53" s="75">
        <f>VLOOKUP($A53,'349'!$AV$1:$IB$2,40,FALSE)</f>
        <v>0</v>
      </c>
      <c r="AT53" s="337"/>
      <c r="AU53" s="74">
        <f>VLOOKUP($A53,'349'!$AV$1:$IB$2,41,FALSE)</f>
        <v>0</v>
      </c>
      <c r="AV53" s="69">
        <f>VLOOKUP($A53,'349'!$AV$1:$IB$2,42,FALSE)</f>
        <v>0</v>
      </c>
      <c r="AW53" s="69">
        <f>VLOOKUP($A53,'349'!$AV$1:$IB$2,43,FALSE)</f>
        <v>0</v>
      </c>
      <c r="AX53" s="69">
        <f>VLOOKUP($A53,'349'!$AV$1:$IB$2,44,FALSE)</f>
        <v>0</v>
      </c>
      <c r="AY53" s="69">
        <f>VLOOKUP($A53,'349'!$AV$7:$IB$8,AY109,FALSE)</f>
        <v>0</v>
      </c>
      <c r="AZ53" s="69">
        <f>VLOOKUP($A53,'349'!$AV$1:$IB$2,46,FALSE)</f>
        <v>0</v>
      </c>
      <c r="BA53" s="75">
        <f>VLOOKUP($A53,'349'!$AV$1:$IB$2,47,FALSE)</f>
        <v>0</v>
      </c>
      <c r="BB53" s="337"/>
      <c r="BC53" s="74">
        <f>VLOOKUP($A53,'349'!$AV$1:$IB$2,48,FALSE)</f>
        <v>0</v>
      </c>
      <c r="BD53" s="69">
        <f>VLOOKUP($A53,'349'!$AV$1:$IB$2,49,FALSE)</f>
        <v>0</v>
      </c>
      <c r="BE53" s="69">
        <f>VLOOKUP($A53,'349'!$AV$1:$IB$2,50,FALSE)</f>
        <v>0</v>
      </c>
      <c r="BF53" s="69">
        <f>VLOOKUP($A53,'349'!$AV$1:$IB$2,51,FALSE)</f>
        <v>0</v>
      </c>
      <c r="BG53" s="69">
        <f>VLOOKUP($A53,'349'!$AV$7:$IB$8,BG109,FALSE)</f>
        <v>0</v>
      </c>
      <c r="BH53" s="69">
        <f>VLOOKUP($A53,'349'!$AV$1:$IB$2,53,FALSE)</f>
        <v>0</v>
      </c>
      <c r="BI53" s="75">
        <f>VLOOKUP($A53,'349'!$AV$1:$IB$2,54,FALSE)</f>
        <v>0</v>
      </c>
      <c r="BJ53" s="337"/>
      <c r="BK53" s="74">
        <f>VLOOKUP($A53,'349'!$AV$1:$IB$2,55,FALSE)</f>
        <v>0</v>
      </c>
      <c r="BL53" s="69">
        <f>VLOOKUP($A53,'349'!$AV$1:$IB$2,56,FALSE)</f>
        <v>0</v>
      </c>
      <c r="BM53" s="69">
        <f>VLOOKUP($A53,'349'!$AV$1:$IB$2,57,FALSE)</f>
        <v>0</v>
      </c>
      <c r="BN53" s="69">
        <f>VLOOKUP($A53,'349'!$AV$1:$IB$2,58,FALSE)</f>
        <v>0</v>
      </c>
      <c r="BO53" s="69">
        <f>VLOOKUP($A53,'349'!$AV$7:$IB$8,BO109,FALSE)</f>
        <v>0</v>
      </c>
      <c r="BP53" s="69">
        <f>VLOOKUP($A53,'349'!$AV$1:$IB$2,60,FALSE)</f>
        <v>0</v>
      </c>
      <c r="BQ53" s="75">
        <f>VLOOKUP($A53,'349'!$AV$1:$IB$2,61,FALSE)</f>
        <v>0</v>
      </c>
      <c r="BR53" s="337"/>
      <c r="BS53" s="74">
        <f>VLOOKUP($A53,'349'!$AV$1:$IB$2,62,FALSE)</f>
        <v>0</v>
      </c>
      <c r="BT53" s="69">
        <f>VLOOKUP($A53,'349'!$AV$1:$IB$2,63,FALSE)</f>
        <v>0</v>
      </c>
      <c r="BU53" s="69">
        <f>VLOOKUP($A53,'349'!$AV$1:$IB$2,64,FALSE)</f>
        <v>0</v>
      </c>
      <c r="BV53" s="69">
        <f>VLOOKUP($A53,'349'!$AV$1:$IB$2,65,FALSE)</f>
        <v>0</v>
      </c>
      <c r="BW53" s="69">
        <f>VLOOKUP($A53,'349'!$AV$7:$IB$8,BW109,FALSE)</f>
        <v>0</v>
      </c>
      <c r="BX53" s="69">
        <f>VLOOKUP($A53,'349'!$AV$1:$IB$2,67,FALSE)</f>
        <v>0</v>
      </c>
      <c r="BY53" s="75">
        <f>VLOOKUP($A53,'349'!$AV$1:$IB$2,68,FALSE)</f>
        <v>0</v>
      </c>
      <c r="BZ53" s="337"/>
      <c r="CA53" s="74">
        <f>VLOOKUP($A53,'349'!$AV$1:$IB$2,69,FALSE)</f>
        <v>0</v>
      </c>
      <c r="CB53" s="69">
        <f>VLOOKUP($A53,'349'!$AV$1:$IB$2,70,FALSE)</f>
        <v>0</v>
      </c>
      <c r="CC53" s="69">
        <f>VLOOKUP($A53,'349'!$AV$1:$IB$2,71,FALSE)</f>
        <v>0</v>
      </c>
      <c r="CD53" s="69">
        <f>VLOOKUP($A53,'349'!$AV$1:$IB$2,72,FALSE)</f>
        <v>0</v>
      </c>
      <c r="CE53" s="69">
        <f>VLOOKUP($A53,'349'!$AV$7:$IB$8,CE109,FALSE)</f>
        <v>0</v>
      </c>
      <c r="CF53" s="69">
        <f>VLOOKUP($A53,'349'!$AV$1:$IB$2,74,FALSE)</f>
        <v>0</v>
      </c>
      <c r="CG53" s="75">
        <f>VLOOKUP($A53,'349'!$AV$1:$IB$2,75,FALSE)</f>
        <v>0</v>
      </c>
      <c r="CH53" s="337"/>
      <c r="CI53" s="74">
        <f>VLOOKUP($A53,'349'!$AV$1:$IB$2,76,FALSE)</f>
        <v>0</v>
      </c>
      <c r="CJ53" s="69">
        <f>VLOOKUP($A53,'349'!$AV$1:$IB$2,77,FALSE)</f>
        <v>0</v>
      </c>
      <c r="CK53" s="69">
        <f>VLOOKUP($A53,'349'!$AV$1:$IB$2,78,FALSE)</f>
        <v>0</v>
      </c>
      <c r="CL53" s="69">
        <f>VLOOKUP($A53,'349'!$AV$1:$IB$2,79,FALSE)</f>
        <v>0</v>
      </c>
      <c r="CM53" s="69">
        <f>VLOOKUP($A53,'349'!$AV$7:$IB$8,CM109,FALSE)</f>
        <v>0</v>
      </c>
      <c r="CN53" s="69">
        <f>VLOOKUP($A53,'349'!$AV$1:$IB$2,81,FALSE)</f>
        <v>0</v>
      </c>
      <c r="CO53" s="75">
        <f>VLOOKUP($A53,'349'!$AV$1:$IB$2,82,FALSE)</f>
        <v>0</v>
      </c>
      <c r="CP53" s="337"/>
      <c r="CQ53" s="74">
        <f>VLOOKUP($A53,'349'!$AV$1:$IB$2,83,FALSE)</f>
        <v>0</v>
      </c>
      <c r="CR53" s="69">
        <f>VLOOKUP($A53,'349'!$AV$1:$IB$2,84,FALSE)</f>
        <v>0</v>
      </c>
      <c r="CS53" s="69">
        <f>VLOOKUP($A53,'349'!$AV$1:$IB$2,85,FALSE)</f>
        <v>0</v>
      </c>
      <c r="CT53" s="69">
        <f>VLOOKUP($A53,'349'!$AV$1:$IB$2,86,FALSE)</f>
        <v>0</v>
      </c>
      <c r="CU53" s="69">
        <f>VLOOKUP($A53,'349'!$AV$7:$IB$8,CU109,FALSE)</f>
        <v>0</v>
      </c>
      <c r="CV53" s="69">
        <f>VLOOKUP($A53,'349'!$AV$1:$IB$2,88,FALSE)</f>
        <v>0</v>
      </c>
      <c r="CW53" s="75">
        <f>VLOOKUP($A53,'349'!$AV$1:$IB$2,89,FALSE)</f>
        <v>0</v>
      </c>
      <c r="CX53" s="337"/>
      <c r="CY53" s="74">
        <f>VLOOKUP($A53,'349'!$AV$1:$IB$2,90,FALSE)</f>
        <v>0</v>
      </c>
      <c r="CZ53" s="69">
        <f>VLOOKUP($A53,'349'!$AV$1:$IB$2,91,FALSE)</f>
        <v>0</v>
      </c>
      <c r="DA53" s="69">
        <f>VLOOKUP($A53,'349'!$AV$1:$IB$2,92,FALSE)</f>
        <v>0</v>
      </c>
      <c r="DB53" s="69">
        <f>VLOOKUP($A53,'349'!$AV$1:$IB$2,93,FALSE)</f>
        <v>0</v>
      </c>
      <c r="DC53" s="69">
        <f>VLOOKUP($A53,'349'!$AV$7:$IB$8,DC109,FALSE)</f>
        <v>0</v>
      </c>
      <c r="DD53" s="69">
        <f>VLOOKUP($A53,'349'!$AV$1:$IB$2,95,FALSE)</f>
        <v>0</v>
      </c>
      <c r="DE53" s="75">
        <f>VLOOKUP($A53,'349'!$AV$1:$IB$2,96,FALSE)</f>
        <v>0</v>
      </c>
      <c r="DF53" s="337"/>
      <c r="DG53" s="74">
        <f>VLOOKUP($A53,'349'!$AV$1:$IB$2,97,FALSE)</f>
        <v>0</v>
      </c>
      <c r="DH53" s="69">
        <f>VLOOKUP($A53,'349'!$AV$1:$IB$2,98,FALSE)</f>
        <v>0</v>
      </c>
      <c r="DI53" s="69">
        <f>VLOOKUP($A53,'349'!$AV$1:$IB$2,99,FALSE)</f>
        <v>0</v>
      </c>
      <c r="DJ53" s="69">
        <f>VLOOKUP($A53,'349'!$AV$1:$IB$2,100,FALSE)</f>
        <v>0</v>
      </c>
      <c r="DK53" s="69">
        <f>VLOOKUP($A53,'349'!$AV$7:$IB$8,DK109,FALSE)</f>
        <v>0</v>
      </c>
      <c r="DL53" s="69">
        <f>VLOOKUP($A53,'349'!$AV$1:$IB$2,102,FALSE)</f>
        <v>0</v>
      </c>
      <c r="DM53" s="75">
        <f>VLOOKUP($A53,'349'!$AV$1:$IB$2,103,FALSE)</f>
        <v>0</v>
      </c>
      <c r="DN53" s="337"/>
      <c r="DO53" s="74">
        <f>VLOOKUP($A53,'349'!$AV$1:$IB$2,104,FALSE)</f>
        <v>0</v>
      </c>
      <c r="DP53" s="69">
        <f>VLOOKUP($A53,'349'!$AV$1:$IB$2,105,FALSE)</f>
        <v>0</v>
      </c>
      <c r="DQ53" s="69">
        <f>VLOOKUP($A53,'349'!$AV$1:$IB$2,106,FALSE)</f>
        <v>0</v>
      </c>
      <c r="DR53" s="69">
        <f>VLOOKUP($A53,'349'!$AV$1:$IB$2,107,FALSE)</f>
        <v>0</v>
      </c>
      <c r="DS53" s="69">
        <f>VLOOKUP($A53,'349'!$AV$7:$IB$8,DS109,FALSE)</f>
        <v>0</v>
      </c>
      <c r="DT53" s="69">
        <f>VLOOKUP($A53,'349'!$AV$1:$IB$2,109,FALSE)</f>
        <v>0</v>
      </c>
      <c r="DU53" s="75">
        <f>VLOOKUP($A53,'349'!$AV$1:$IB$2,110,FALSE)</f>
        <v>0</v>
      </c>
      <c r="DV53" s="337"/>
      <c r="DW53" s="74">
        <f>VLOOKUP($A53,'349'!$AV$1:$IB$2,111,FALSE)</f>
        <v>0</v>
      </c>
      <c r="DX53" s="69">
        <f>VLOOKUP($A53,'349'!$AV$1:$IB$2,112,FALSE)</f>
        <v>0</v>
      </c>
      <c r="DY53" s="69">
        <f>VLOOKUP($A53,'349'!$AV$1:$IB$2,113,FALSE)</f>
        <v>0</v>
      </c>
      <c r="DZ53" s="69">
        <f>VLOOKUP($A53,'349'!$AV$1:$IB$2,114,FALSE)</f>
        <v>0</v>
      </c>
      <c r="EA53" s="69">
        <f>VLOOKUP($A53,'349'!$AV$7:$IB$8,EA109,FALSE)</f>
        <v>0</v>
      </c>
      <c r="EB53" s="69">
        <f>VLOOKUP($A53,'349'!$AV$1:$IB$2,116,FALSE)</f>
        <v>0</v>
      </c>
      <c r="EC53" s="75">
        <f>VLOOKUP($A53,'349'!$AV$1:$IB$2,117,FALSE)</f>
        <v>0</v>
      </c>
      <c r="ED53" s="337"/>
      <c r="EE53" s="74">
        <f>VLOOKUP($A53,'349'!$AV$1:$IB$2,118,FALSE)</f>
        <v>0</v>
      </c>
      <c r="EF53" s="69">
        <f>VLOOKUP($A53,'349'!$AV$1:$IB$2,119,FALSE)</f>
        <v>0</v>
      </c>
      <c r="EG53" s="69">
        <f>VLOOKUP($A53,'349'!$AV$1:$IB$2,120,FALSE)</f>
        <v>0</v>
      </c>
      <c r="EH53" s="69">
        <f>VLOOKUP($A53,'349'!$AV$1:$IB$2,121,FALSE)</f>
        <v>0</v>
      </c>
      <c r="EI53" s="69">
        <f>VLOOKUP($A53,'349'!$AV$7:$IB$8,EI109,FALSE)</f>
        <v>0</v>
      </c>
      <c r="EJ53" s="69">
        <f>VLOOKUP($A53,'349'!$AV$1:$IB$2,123,FALSE)</f>
        <v>0</v>
      </c>
      <c r="EK53" s="75">
        <f>VLOOKUP($A53,'349'!$AV$1:$IB$2,124,FALSE)</f>
        <v>0</v>
      </c>
      <c r="EL53" s="337"/>
      <c r="EM53" s="74">
        <f>VLOOKUP($A53,'349'!$AV$1:$IB$2,125,FALSE)</f>
        <v>0</v>
      </c>
      <c r="EN53" s="69">
        <f>VLOOKUP($A53,'349'!$AV$1:$IB$2,126,FALSE)</f>
        <v>0</v>
      </c>
      <c r="EO53" s="69">
        <f>VLOOKUP($A53,'349'!$AV$1:$IB$2,127,FALSE)</f>
        <v>0</v>
      </c>
      <c r="EP53" s="69">
        <f>VLOOKUP($A53,'349'!$AV$1:$IB$2,128,FALSE)</f>
        <v>0</v>
      </c>
      <c r="EQ53" s="69">
        <f>VLOOKUP($A53,'349'!$AV$7:$IB$8,EQ109,FALSE)</f>
        <v>0</v>
      </c>
      <c r="ER53" s="69">
        <f>VLOOKUP($A53,'349'!$AV$1:$IB$2,130,FALSE)</f>
        <v>0</v>
      </c>
      <c r="ES53" s="75">
        <f>VLOOKUP($A53,'349'!$AV$1:$IB$2,131,FALSE)</f>
        <v>0</v>
      </c>
      <c r="ET53" s="337"/>
      <c r="EU53" s="74">
        <f>VLOOKUP($A53,'349'!$AV$1:$IB$2,132,FALSE)</f>
        <v>0</v>
      </c>
      <c r="EV53" s="69">
        <f>VLOOKUP($A53,'349'!$AV$1:$IB$2,133,FALSE)</f>
        <v>0</v>
      </c>
      <c r="EW53" s="69">
        <f>VLOOKUP($A53,'349'!$AV$1:$IB$2,134,FALSE)</f>
        <v>0</v>
      </c>
      <c r="EX53" s="69">
        <f>VLOOKUP($A53,'349'!$AV$1:$IB$2,135,FALSE)</f>
        <v>0</v>
      </c>
      <c r="EY53" s="69">
        <f>VLOOKUP($A53,'349'!$AV$7:$IB$8,EY109,FALSE)</f>
        <v>0</v>
      </c>
      <c r="EZ53" s="69">
        <f>VLOOKUP($A53,'349'!$AV$1:$IB$2,137,FALSE)</f>
        <v>0</v>
      </c>
      <c r="FA53" s="75">
        <f>VLOOKUP($A53,'349'!$AV$1:$IB$2,138,FALSE)</f>
        <v>0</v>
      </c>
      <c r="FB53" s="337"/>
      <c r="FC53" s="74">
        <f>VLOOKUP($A53,'349'!$AV$1:$IB$2,139,FALSE)</f>
        <v>0</v>
      </c>
      <c r="FD53" s="69">
        <f>VLOOKUP($A53,'349'!$AV$1:$IB$2,140,FALSE)</f>
        <v>0</v>
      </c>
      <c r="FE53" s="69">
        <f>VLOOKUP($A53,'349'!$AV$1:$IB$2,141,FALSE)</f>
        <v>0</v>
      </c>
      <c r="FF53" s="69">
        <f>VLOOKUP($A53,'349'!$AV$1:$IB$2,142,FALSE)</f>
        <v>0</v>
      </c>
      <c r="FG53" s="69">
        <f>VLOOKUP($A53,'349'!$AV$7:$IB$8,FG109,FALSE)</f>
        <v>0</v>
      </c>
      <c r="FH53" s="69">
        <f>VLOOKUP($A53,'349'!$AV$1:$IB$2,144,FALSE)</f>
        <v>0</v>
      </c>
      <c r="FI53" s="75">
        <f>VLOOKUP($A53,'349'!$AV$1:$IB$2,145,FALSE)</f>
        <v>0</v>
      </c>
      <c r="FJ53" s="337"/>
      <c r="FK53" s="74">
        <f>VLOOKUP($A53,'349'!$AV$1:$IB$2,146,FALSE)</f>
        <v>0</v>
      </c>
      <c r="FL53" s="69">
        <f>VLOOKUP($A53,'349'!$AV$1:$IB$2,147,FALSE)</f>
        <v>0</v>
      </c>
      <c r="FM53" s="69">
        <f>VLOOKUP($A53,'349'!$AV$1:$IB$2,148,FALSE)</f>
        <v>0</v>
      </c>
      <c r="FN53" s="69">
        <f>VLOOKUP($A53,'349'!$AV$1:$IB$2,149,FALSE)</f>
        <v>0</v>
      </c>
      <c r="FO53" s="69">
        <f>VLOOKUP($A53,'349'!$AV$7:$IB$8,FO109,FALSE)</f>
        <v>0</v>
      </c>
      <c r="FP53" s="69">
        <f>VLOOKUP($A53,'349'!$AV$1:$IB$2,151,FALSE)</f>
        <v>0</v>
      </c>
      <c r="FQ53" s="75">
        <f>VLOOKUP($A53,'349'!$AV$1:$IB$2,152,FALSE)</f>
        <v>0</v>
      </c>
      <c r="FR53" s="337"/>
      <c r="FS53" s="74">
        <f>VLOOKUP($A53,'349'!$AV$1:$IB$2,153,FALSE)</f>
        <v>0</v>
      </c>
      <c r="FT53" s="69">
        <f>VLOOKUP($A53,'349'!$AV$1:$IB$2,154,FALSE)</f>
        <v>0</v>
      </c>
      <c r="FU53" s="69">
        <f>VLOOKUP($A53,'349'!$AV$1:$IB$2,155,FALSE)</f>
        <v>0</v>
      </c>
      <c r="FV53" s="69">
        <f>VLOOKUP($A53,'349'!$AV$1:$IB$2,156,FALSE)</f>
        <v>0</v>
      </c>
      <c r="FW53" s="69">
        <f>VLOOKUP($A53,'349'!$AV$7:$IB$8,FW109,FALSE)</f>
        <v>0</v>
      </c>
      <c r="FX53" s="69">
        <f>VLOOKUP($A53,'349'!$AV$1:$IB$2,158,FALSE)</f>
        <v>0</v>
      </c>
      <c r="FY53" s="75">
        <f>VLOOKUP($A53,'349'!$AV$1:$IB$2,159,FALSE)</f>
        <v>0</v>
      </c>
      <c r="FZ53" s="337"/>
      <c r="GA53" s="74">
        <f>VLOOKUP($A53,'349'!$AV$1:$IB$2,160,FALSE)</f>
        <v>0</v>
      </c>
      <c r="GB53" s="69">
        <f>VLOOKUP($A53,'349'!$AV$1:$IB$2,161,FALSE)</f>
        <v>0</v>
      </c>
      <c r="GC53" s="69">
        <f>VLOOKUP($A53,'349'!$AV$1:$IB$2,162,FALSE)</f>
        <v>0</v>
      </c>
      <c r="GD53" s="69">
        <f>VLOOKUP($A53,'349'!$AV$1:$IB$2,163,FALSE)</f>
        <v>0</v>
      </c>
      <c r="GE53" s="69">
        <f>VLOOKUP($A53,'349'!$AV$7:$IB$8,GE109,FALSE)</f>
        <v>0</v>
      </c>
      <c r="GF53" s="69">
        <f>VLOOKUP($A53,'349'!$AV$1:$IB$2,165,FALSE)</f>
        <v>0</v>
      </c>
      <c r="GG53" s="75">
        <f>VLOOKUP($A53,'349'!$AV$1:$IB$2,166,FALSE)</f>
        <v>0</v>
      </c>
      <c r="GH53" s="337"/>
      <c r="GI53" s="74">
        <f>VLOOKUP($A53,'349'!$AV$1:$IB$2,167,FALSE)</f>
        <v>0</v>
      </c>
      <c r="GJ53" s="69">
        <f>VLOOKUP($A53,'349'!$AV$1:$IB$2,168,FALSE)</f>
        <v>0</v>
      </c>
      <c r="GK53" s="69">
        <f>VLOOKUP($A53,'349'!$AV$1:$IB$2,169,FALSE)</f>
        <v>0</v>
      </c>
      <c r="GL53" s="69">
        <f>VLOOKUP($A53,'349'!$AV$1:$IB$2,170,FALSE)</f>
        <v>0</v>
      </c>
      <c r="GM53" s="69">
        <f>VLOOKUP($A53,'349'!$AV$7:$IB$8,GM109,FALSE)</f>
        <v>0</v>
      </c>
      <c r="GN53" s="69">
        <f>VLOOKUP($A53,'349'!$AV$1:$IB$2,172,FALSE)</f>
        <v>0</v>
      </c>
      <c r="GO53" s="75">
        <f>VLOOKUP($A53,'349'!$AV$1:$IB$2,173,FALSE)</f>
        <v>0</v>
      </c>
      <c r="GP53" s="337"/>
      <c r="GQ53" s="74">
        <f>VLOOKUP($A53,'349'!$AV$1:$IB$2,174,FALSE)</f>
        <v>0</v>
      </c>
      <c r="GR53" s="69">
        <f>VLOOKUP($A53,'349'!$AV$1:$IB$2,175,FALSE)</f>
        <v>0</v>
      </c>
      <c r="GS53" s="69">
        <f>VLOOKUP($A53,'349'!$AV$1:$IB$2,176,FALSE)</f>
        <v>0</v>
      </c>
      <c r="GT53" s="69">
        <f>VLOOKUP($A53,'349'!$AV$1:$IB$2,177,FALSE)</f>
        <v>0</v>
      </c>
      <c r="GU53" s="69">
        <f>VLOOKUP($A53,'349'!$AV$7:$IB$8,GU109,FALSE)</f>
        <v>0</v>
      </c>
      <c r="GV53" s="69">
        <f>VLOOKUP($A53,'349'!$AV$1:$IB$2,179,FALSE)</f>
        <v>0</v>
      </c>
      <c r="GW53" s="75">
        <f>VLOOKUP($A53,'349'!$AV$1:$IB$2,180,FALSE)</f>
        <v>0</v>
      </c>
      <c r="GX53" s="337"/>
      <c r="GY53" s="74">
        <f>VLOOKUP($A53,'349'!$AV$1:$IB$2,181,FALSE)</f>
        <v>0</v>
      </c>
      <c r="GZ53" s="69">
        <f>VLOOKUP($A53,'349'!$AV$1:$IB$2,182,FALSE)</f>
        <v>0</v>
      </c>
      <c r="HA53" s="69">
        <f>VLOOKUP($A53,'349'!$AV$1:$IB$2,183,FALSE)</f>
        <v>0</v>
      </c>
      <c r="HB53" s="69">
        <f>VLOOKUP($A53,'349'!$AV$1:$IB$2,184,FALSE)</f>
        <v>0</v>
      </c>
      <c r="HC53" s="69">
        <f>VLOOKUP($A53,'349'!$AV$7:$IB$8,HC109,FALSE)</f>
        <v>0</v>
      </c>
      <c r="HD53" s="69">
        <f>VLOOKUP($A53,'349'!$AV$1:$IB$2,186,FALSE)</f>
        <v>0</v>
      </c>
      <c r="HE53" s="124">
        <f>VLOOKUP($A53,'349'!$AV$1:$IB$2,187,FALSE)</f>
        <v>0</v>
      </c>
      <c r="HF53" s="24"/>
    </row>
    <row r="54" spans="1:214" x14ac:dyDescent="0.25">
      <c r="A54" s="290">
        <f t="shared" si="0"/>
        <v>250</v>
      </c>
      <c r="B54" s="291">
        <f>VLOOKUP($A54,'350'!$AI$1:$HO$2,2,FALSE)</f>
        <v>0</v>
      </c>
      <c r="C54" s="290">
        <f>VLOOKUP($A54,'350'!$AI$1:$HO$2,3,FALSE)</f>
        <v>0</v>
      </c>
      <c r="D54" s="290">
        <f>VLOOKUP($A54,'350'!$AI$1:$HO$2,4,FALSE)</f>
        <v>0</v>
      </c>
      <c r="E54" s="292">
        <f>VLOOKUP($A54,'350'!$AI$1:$HO$2,5,FALSE)</f>
        <v>0</v>
      </c>
      <c r="F54" s="337"/>
      <c r="G54" s="73">
        <f>VLOOKUP($A54,'350'!$AI$1:$HO$2,6,FALSE)</f>
        <v>0</v>
      </c>
      <c r="H54" s="24">
        <f>VLOOKUP($A54,'350'!$AI$1:$HO$2,7,FALSE)</f>
        <v>0</v>
      </c>
      <c r="I54" s="24">
        <f>VLOOKUP($A54,'350'!$AI$1:$HO$2,8,FALSE)</f>
        <v>0</v>
      </c>
      <c r="J54" s="24">
        <f>VLOOKUP($A54,'350'!$AI$1:$HO$2,9,FALSE)</f>
        <v>0</v>
      </c>
      <c r="K54" s="69">
        <f>VLOOKUP($A54,'350'!$AI$7:$HO$8,K109,FALSE)</f>
        <v>0</v>
      </c>
      <c r="L54" s="24">
        <f>VLOOKUP($A54,'350'!$AI$1:$HO$2,11,FALSE)</f>
        <v>0</v>
      </c>
      <c r="M54" s="137">
        <f>VLOOKUP($A54,'350'!$AI$1:$HO$2,12,FALSE)</f>
        <v>0</v>
      </c>
      <c r="N54" s="337"/>
      <c r="O54" s="74">
        <f>VLOOKUP($A54,'350'!$AI$1:$HO$2,13,FALSE)</f>
        <v>0</v>
      </c>
      <c r="P54" s="69">
        <f>VLOOKUP($A54,'350'!$AI$1:$HO$2,14,FALSE)</f>
        <v>0</v>
      </c>
      <c r="Q54" s="69">
        <f>VLOOKUP($A54,'350'!$AI$1:$HO$2,15,FALSE)</f>
        <v>0</v>
      </c>
      <c r="R54" s="69">
        <f>VLOOKUP($A54,'350'!$AI$1:$HO$2,16,FALSE)</f>
        <v>0</v>
      </c>
      <c r="S54" s="69">
        <f>VLOOKUP($A54,'350'!$AI$7:$HO$8,S109,FALSE)</f>
        <v>0</v>
      </c>
      <c r="T54" s="69">
        <f>VLOOKUP($A54,'350'!$AI$1:$HO$2,18,FALSE)</f>
        <v>0</v>
      </c>
      <c r="U54" s="75">
        <f>VLOOKUP($A54,'350'!$AI$1:$HO$2,19,FALSE)</f>
        <v>0</v>
      </c>
      <c r="V54" s="337"/>
      <c r="W54" s="74">
        <f>VLOOKUP($A54,'350'!$AI$1:$HO$2,20,FALSE)</f>
        <v>0</v>
      </c>
      <c r="X54" s="69">
        <f>VLOOKUP($A54,'350'!$AI$1:$HO$2,21,FALSE)</f>
        <v>0</v>
      </c>
      <c r="Y54" s="69">
        <f>VLOOKUP($A54,'350'!$AI$1:$HO$2,22,FALSE)</f>
        <v>0</v>
      </c>
      <c r="Z54" s="69">
        <f>VLOOKUP($A54,'350'!$AI$1:$HO$2,23,FALSE)</f>
        <v>0</v>
      </c>
      <c r="AA54" s="69">
        <f>VLOOKUP($A54,'350'!$AI$7:$HO$8,AA109,FALSE)</f>
        <v>0</v>
      </c>
      <c r="AB54" s="69">
        <f>VLOOKUP($A54,'350'!$AI$1:$HO$2,25,FALSE)</f>
        <v>0</v>
      </c>
      <c r="AC54" s="75">
        <f>VLOOKUP($A54,'350'!$AI$1:$HO$2,26,FALSE)</f>
        <v>0</v>
      </c>
      <c r="AD54" s="337"/>
      <c r="AE54" s="74">
        <f>VLOOKUP($A54,'350'!$AI$1:$HO$2,27,FALSE)</f>
        <v>0</v>
      </c>
      <c r="AF54" s="69">
        <f>VLOOKUP($A54,'350'!$AI$1:$HO$2,28,FALSE)</f>
        <v>0</v>
      </c>
      <c r="AG54" s="69">
        <f>VLOOKUP($A54,'350'!$AI$1:$HO$2,29,FALSE)</f>
        <v>0</v>
      </c>
      <c r="AH54" s="69">
        <f>VLOOKUP($A54,'350'!$AI$1:$HO$2,30,FALSE)</f>
        <v>0</v>
      </c>
      <c r="AI54" s="69">
        <f>VLOOKUP($A54,'350'!$AI$7:$HO$8,AI109,FALSE)</f>
        <v>0</v>
      </c>
      <c r="AJ54" s="69">
        <f>VLOOKUP($A54,'350'!$AI$1:$HO$2,32,FALSE)</f>
        <v>0</v>
      </c>
      <c r="AK54" s="75">
        <f>VLOOKUP($A54,'350'!$AI$1:$HO$2,33,FALSE)</f>
        <v>0</v>
      </c>
      <c r="AL54" s="337"/>
      <c r="AM54" s="74">
        <f>VLOOKUP($A54,'350'!$AI$1:$HO$2,34,FALSE)</f>
        <v>0</v>
      </c>
      <c r="AN54" s="69">
        <f>VLOOKUP($A54,'350'!$AI$1:$HO$2,35,FALSE)</f>
        <v>0</v>
      </c>
      <c r="AO54" s="69">
        <f>VLOOKUP($A54,'350'!$AI$1:$HO$2,36,FALSE)</f>
        <v>0</v>
      </c>
      <c r="AP54" s="69">
        <f>VLOOKUP($A54,'350'!$AI$1:$HO$2,37,FALSE)</f>
        <v>0</v>
      </c>
      <c r="AQ54" s="69">
        <f>VLOOKUP($A54,'350'!$AI$7:$HO$8,AQ109,FALSE)</f>
        <v>0</v>
      </c>
      <c r="AR54" s="69">
        <f>VLOOKUP($A54,'350'!$AI$1:$HO$2,39,FALSE)</f>
        <v>0</v>
      </c>
      <c r="AS54" s="75">
        <f>VLOOKUP($A54,'350'!$AI$1:$HO$2,40,FALSE)</f>
        <v>0</v>
      </c>
      <c r="AT54" s="337"/>
      <c r="AU54" s="74">
        <f>VLOOKUP($A54,'350'!$AI$1:$HO$2,41,FALSE)</f>
        <v>0</v>
      </c>
      <c r="AV54" s="69">
        <f>VLOOKUP($A54,'350'!$AI$1:$HO$2,42,FALSE)</f>
        <v>0</v>
      </c>
      <c r="AW54" s="69">
        <f>VLOOKUP($A54,'350'!$AI$1:$HO$2,43,FALSE)</f>
        <v>0</v>
      </c>
      <c r="AX54" s="69">
        <f>VLOOKUP($A54,'350'!$AI$1:$HO$2,44,FALSE)</f>
        <v>0</v>
      </c>
      <c r="AY54" s="69">
        <f>VLOOKUP($A54,'350'!$AI$7:$HO$8,AY109,FALSE)</f>
        <v>0</v>
      </c>
      <c r="AZ54" s="69">
        <f>VLOOKUP($A54,'350'!$AI$1:$HO$2,46,FALSE)</f>
        <v>0</v>
      </c>
      <c r="BA54" s="75">
        <f>VLOOKUP($A54,'350'!$AI$1:$HO$2,47,FALSE)</f>
        <v>0</v>
      </c>
      <c r="BB54" s="337"/>
      <c r="BC54" s="74">
        <f>VLOOKUP($A54,'350'!$AI$1:$HO$2,48,FALSE)</f>
        <v>0</v>
      </c>
      <c r="BD54" s="69">
        <f>VLOOKUP($A54,'350'!$AI$1:$HO$2,49,FALSE)</f>
        <v>0</v>
      </c>
      <c r="BE54" s="69">
        <f>VLOOKUP($A54,'350'!$AI$1:$HO$2,50,FALSE)</f>
        <v>0</v>
      </c>
      <c r="BF54" s="69">
        <f>VLOOKUP($A54,'350'!$AI$1:$HO$2,51,FALSE)</f>
        <v>0</v>
      </c>
      <c r="BG54" s="69">
        <f>VLOOKUP($A54,'350'!$AI$7:$HO$8,BG109,FALSE)</f>
        <v>0</v>
      </c>
      <c r="BH54" s="69">
        <f>VLOOKUP($A54,'350'!$AI$1:$HO$2,53,FALSE)</f>
        <v>0</v>
      </c>
      <c r="BI54" s="75">
        <f>VLOOKUP($A54,'350'!$AI$1:$HO$2,54,FALSE)</f>
        <v>0</v>
      </c>
      <c r="BJ54" s="337"/>
      <c r="BK54" s="74">
        <f>VLOOKUP($A54,'350'!$AI$1:$HO$2,55,FALSE)</f>
        <v>0</v>
      </c>
      <c r="BL54" s="69">
        <f>VLOOKUP($A54,'350'!$AI$1:$HO$2,56,FALSE)</f>
        <v>0</v>
      </c>
      <c r="BM54" s="69">
        <f>VLOOKUP($A54,'350'!$AI$1:$HO$2,57,FALSE)</f>
        <v>0</v>
      </c>
      <c r="BN54" s="69">
        <f>VLOOKUP($A54,'350'!$AI$1:$HO$2,58,FALSE)</f>
        <v>0</v>
      </c>
      <c r="BO54" s="69">
        <f>VLOOKUP($A54,'350'!$AI$7:$HO$8,BO109,FALSE)</f>
        <v>0</v>
      </c>
      <c r="BP54" s="69">
        <f>VLOOKUP($A54,'350'!$AI$1:$HO$2,60,FALSE)</f>
        <v>0</v>
      </c>
      <c r="BQ54" s="75">
        <f>VLOOKUP($A54,'350'!$AI$1:$HO$2,61,FALSE)</f>
        <v>0</v>
      </c>
      <c r="BR54" s="337"/>
      <c r="BS54" s="74">
        <f>VLOOKUP($A54,'350'!$AI$1:$HO$2,62,FALSE)</f>
        <v>0</v>
      </c>
      <c r="BT54" s="69">
        <f>VLOOKUP($A54,'350'!$AI$1:$HO$2,63,FALSE)</f>
        <v>0</v>
      </c>
      <c r="BU54" s="69">
        <f>VLOOKUP($A54,'350'!$AI$1:$HO$2,64,FALSE)</f>
        <v>0</v>
      </c>
      <c r="BV54" s="69">
        <f>VLOOKUP($A54,'350'!$AI$1:$HO$2,65,FALSE)</f>
        <v>0</v>
      </c>
      <c r="BW54" s="69">
        <f>VLOOKUP($A54,'350'!$AI$7:$HO$8,BW109,FALSE)</f>
        <v>0</v>
      </c>
      <c r="BX54" s="69">
        <f>VLOOKUP($A54,'350'!$AI$1:$HO$2,67,FALSE)</f>
        <v>0</v>
      </c>
      <c r="BY54" s="75">
        <f>VLOOKUP($A54,'350'!$AI$1:$HO$2,68,FALSE)</f>
        <v>0</v>
      </c>
      <c r="BZ54" s="337"/>
      <c r="CA54" s="74">
        <f>VLOOKUP($A54,'350'!$AI$1:$HO$2,69,FALSE)</f>
        <v>0</v>
      </c>
      <c r="CB54" s="69">
        <f>VLOOKUP($A54,'350'!$AI$1:$HO$2,70,FALSE)</f>
        <v>0</v>
      </c>
      <c r="CC54" s="69">
        <f>VLOOKUP($A54,'350'!$AI$1:$HO$2,71,FALSE)</f>
        <v>0</v>
      </c>
      <c r="CD54" s="69">
        <f>VLOOKUP($A54,'350'!$AI$1:$HO$2,72,FALSE)</f>
        <v>0</v>
      </c>
      <c r="CE54" s="69">
        <f>VLOOKUP($A54,'350'!$AI$7:$HO$8,CE109,FALSE)</f>
        <v>0</v>
      </c>
      <c r="CF54" s="69">
        <f>VLOOKUP($A54,'350'!$AI$1:$HO$2,74,FALSE)</f>
        <v>0</v>
      </c>
      <c r="CG54" s="75">
        <f>VLOOKUP($A54,'350'!$AI$1:$HO$2,75,FALSE)</f>
        <v>0</v>
      </c>
      <c r="CH54" s="337"/>
      <c r="CI54" s="74">
        <f>VLOOKUP($A54,'350'!$AI$1:$HO$2,76,FALSE)</f>
        <v>0</v>
      </c>
      <c r="CJ54" s="69">
        <f>VLOOKUP($A54,'350'!$AI$1:$HO$2,77,FALSE)</f>
        <v>0</v>
      </c>
      <c r="CK54" s="69">
        <f>VLOOKUP($A54,'350'!$AI$1:$HO$2,78,FALSE)</f>
        <v>0</v>
      </c>
      <c r="CL54" s="69">
        <f>VLOOKUP($A54,'350'!$AI$1:$HO$2,79,FALSE)</f>
        <v>0</v>
      </c>
      <c r="CM54" s="69">
        <f>VLOOKUP($A54,'350'!$AI$7:$HO$8,CM109,FALSE)</f>
        <v>0</v>
      </c>
      <c r="CN54" s="69">
        <f>VLOOKUP($A54,'350'!$AI$1:$HO$2,81,FALSE)</f>
        <v>0</v>
      </c>
      <c r="CO54" s="75">
        <f>VLOOKUP($A54,'350'!$AI$1:$HO$2,82,FALSE)</f>
        <v>0</v>
      </c>
      <c r="CP54" s="337"/>
      <c r="CQ54" s="74">
        <f>VLOOKUP($A54,'350'!$AI$1:$HO$2,83,FALSE)</f>
        <v>0</v>
      </c>
      <c r="CR54" s="69">
        <f>VLOOKUP($A54,'350'!$AI$1:$HO$2,84,FALSE)</f>
        <v>0</v>
      </c>
      <c r="CS54" s="69">
        <f>VLOOKUP($A54,'350'!$AI$1:$HO$2,85,FALSE)</f>
        <v>0</v>
      </c>
      <c r="CT54" s="69">
        <f>VLOOKUP($A54,'350'!$AI$1:$HO$2,86,FALSE)</f>
        <v>0</v>
      </c>
      <c r="CU54" s="69">
        <f>VLOOKUP($A54,'350'!$AI$7:$HO$8,CU109,FALSE)</f>
        <v>0</v>
      </c>
      <c r="CV54" s="69">
        <f>VLOOKUP($A54,'350'!$AI$1:$HO$2,88,FALSE)</f>
        <v>0</v>
      </c>
      <c r="CW54" s="75">
        <f>VLOOKUP($A54,'350'!$AI$1:$HO$2,89,FALSE)</f>
        <v>0</v>
      </c>
      <c r="CX54" s="337"/>
      <c r="CY54" s="74">
        <f>VLOOKUP($A54,'350'!$AI$1:$HO$2,90,FALSE)</f>
        <v>0</v>
      </c>
      <c r="CZ54" s="69">
        <f>VLOOKUP($A54,'350'!$AI$1:$HO$2,91,FALSE)</f>
        <v>0</v>
      </c>
      <c r="DA54" s="69">
        <f>VLOOKUP($A54,'350'!$AI$1:$HO$2,92,FALSE)</f>
        <v>0</v>
      </c>
      <c r="DB54" s="69">
        <f>VLOOKUP($A54,'350'!$AI$1:$HO$2,93,FALSE)</f>
        <v>0</v>
      </c>
      <c r="DC54" s="69">
        <f>VLOOKUP($A54,'350'!$AI$7:$HO$8,DC109,FALSE)</f>
        <v>0</v>
      </c>
      <c r="DD54" s="69">
        <f>VLOOKUP($A54,'350'!$AI$1:$HO$2,95,FALSE)</f>
        <v>0</v>
      </c>
      <c r="DE54" s="75">
        <f>VLOOKUP($A54,'350'!$AI$1:$HO$2,96,FALSE)</f>
        <v>0</v>
      </c>
      <c r="DF54" s="337"/>
      <c r="DG54" s="74">
        <f>VLOOKUP($A54,'350'!$AI$1:$HO$2,97,FALSE)</f>
        <v>0</v>
      </c>
      <c r="DH54" s="69">
        <f>VLOOKUP($A54,'350'!$AI$1:$HO$2,98,FALSE)</f>
        <v>0</v>
      </c>
      <c r="DI54" s="69">
        <f>VLOOKUP($A54,'350'!$AI$1:$HO$2,99,FALSE)</f>
        <v>0</v>
      </c>
      <c r="DJ54" s="69">
        <f>VLOOKUP($A54,'350'!$AI$1:$HO$2,100,FALSE)</f>
        <v>0</v>
      </c>
      <c r="DK54" s="69">
        <f>VLOOKUP($A54,'350'!$AI$7:$HO$8,DK109,FALSE)</f>
        <v>0</v>
      </c>
      <c r="DL54" s="69">
        <f>VLOOKUP($A54,'350'!$AI$1:$HO$2,102,FALSE)</f>
        <v>0</v>
      </c>
      <c r="DM54" s="75">
        <f>VLOOKUP($A54,'350'!$AI$1:$HO$2,103,FALSE)</f>
        <v>0</v>
      </c>
      <c r="DN54" s="337"/>
      <c r="DO54" s="74">
        <f>VLOOKUP($A54,'350'!$AI$1:$HO$2,104,FALSE)</f>
        <v>0</v>
      </c>
      <c r="DP54" s="69">
        <f>VLOOKUP($A54,'350'!$AI$1:$HO$2,105,FALSE)</f>
        <v>0</v>
      </c>
      <c r="DQ54" s="69">
        <f>VLOOKUP($A54,'350'!$AI$1:$HO$2,106,FALSE)</f>
        <v>0</v>
      </c>
      <c r="DR54" s="69">
        <f>VLOOKUP($A54,'350'!$AI$1:$HO$2,107,FALSE)</f>
        <v>0</v>
      </c>
      <c r="DS54" s="69">
        <f>VLOOKUP($A54,'350'!$AI$7:$HO$8,DS109,FALSE)</f>
        <v>0</v>
      </c>
      <c r="DT54" s="69">
        <f>VLOOKUP($A54,'350'!$AI$1:$HO$2,109,FALSE)</f>
        <v>0</v>
      </c>
      <c r="DU54" s="75">
        <f>VLOOKUP($A54,'350'!$AI$1:$HO$2,110,FALSE)</f>
        <v>0</v>
      </c>
      <c r="DV54" s="337"/>
      <c r="DW54" s="74">
        <f>VLOOKUP($A54,'350'!$AI$1:$HO$2,111,FALSE)</f>
        <v>0</v>
      </c>
      <c r="DX54" s="69">
        <f>VLOOKUP($A54,'350'!$AI$1:$HO$2,112,FALSE)</f>
        <v>0</v>
      </c>
      <c r="DY54" s="69">
        <f>VLOOKUP($A54,'350'!$AI$1:$HO$2,113,FALSE)</f>
        <v>0</v>
      </c>
      <c r="DZ54" s="69">
        <f>VLOOKUP($A54,'350'!$AI$1:$HO$2,114,FALSE)</f>
        <v>0</v>
      </c>
      <c r="EA54" s="69">
        <f>VLOOKUP($A54,'350'!$AI$7:$HO$8,EA109,FALSE)</f>
        <v>0</v>
      </c>
      <c r="EB54" s="69">
        <f>VLOOKUP($A54,'350'!$AI$1:$HO$2,116,FALSE)</f>
        <v>0</v>
      </c>
      <c r="EC54" s="75">
        <f>VLOOKUP($A54,'350'!$AI$1:$HO$2,117,FALSE)</f>
        <v>0</v>
      </c>
      <c r="ED54" s="337"/>
      <c r="EE54" s="74">
        <f>VLOOKUP($A54,'350'!$AI$1:$HO$2,118,FALSE)</f>
        <v>0</v>
      </c>
      <c r="EF54" s="69">
        <f>VLOOKUP($A54,'350'!$AI$1:$HO$2,119,FALSE)</f>
        <v>0</v>
      </c>
      <c r="EG54" s="69">
        <f>VLOOKUP($A54,'350'!$AI$1:$HO$2,120,FALSE)</f>
        <v>0</v>
      </c>
      <c r="EH54" s="69">
        <f>VLOOKUP($A54,'350'!$AI$1:$HO$2,121,FALSE)</f>
        <v>0</v>
      </c>
      <c r="EI54" s="69">
        <f>VLOOKUP($A54,'350'!$AI$7:$HO$8,EI109,FALSE)</f>
        <v>0</v>
      </c>
      <c r="EJ54" s="69">
        <f>VLOOKUP($A54,'350'!$AI$1:$HO$2,123,FALSE)</f>
        <v>0</v>
      </c>
      <c r="EK54" s="75">
        <f>VLOOKUP($A54,'350'!$AI$1:$HO$2,124,FALSE)</f>
        <v>0</v>
      </c>
      <c r="EL54" s="337"/>
      <c r="EM54" s="74">
        <f>VLOOKUP($A54,'350'!$AI$1:$HO$2,125,FALSE)</f>
        <v>0</v>
      </c>
      <c r="EN54" s="69">
        <f>VLOOKUP($A54,'350'!$AI$1:$HO$2,126,FALSE)</f>
        <v>0</v>
      </c>
      <c r="EO54" s="69">
        <f>VLOOKUP($A54,'350'!$AI$1:$HO$2,127,FALSE)</f>
        <v>0</v>
      </c>
      <c r="EP54" s="69">
        <f>VLOOKUP($A54,'350'!$AI$1:$HO$2,128,FALSE)</f>
        <v>0</v>
      </c>
      <c r="EQ54" s="69">
        <f>VLOOKUP($A54,'350'!$AI$7:$HO$8,EQ109,FALSE)</f>
        <v>0</v>
      </c>
      <c r="ER54" s="69">
        <f>VLOOKUP($A54,'350'!$AI$1:$HO$2,130,FALSE)</f>
        <v>0</v>
      </c>
      <c r="ES54" s="75">
        <f>VLOOKUP($A54,'350'!$AI$1:$HO$2,131,FALSE)</f>
        <v>0</v>
      </c>
      <c r="ET54" s="337"/>
      <c r="EU54" s="74">
        <f>VLOOKUP($A54,'350'!$AI$1:$HO$2,132,FALSE)</f>
        <v>0</v>
      </c>
      <c r="EV54" s="69">
        <f>VLOOKUP($A54,'350'!$AI$1:$HO$2,133,FALSE)</f>
        <v>0</v>
      </c>
      <c r="EW54" s="69">
        <f>VLOOKUP($A54,'350'!$AI$1:$HO$2,134,FALSE)</f>
        <v>0</v>
      </c>
      <c r="EX54" s="69">
        <f>VLOOKUP($A54,'350'!$AI$1:$HO$2,135,FALSE)</f>
        <v>0</v>
      </c>
      <c r="EY54" s="69">
        <f>VLOOKUP($A54,'350'!$AI$7:$HO$8,EY109,FALSE)</f>
        <v>0</v>
      </c>
      <c r="EZ54" s="69">
        <f>VLOOKUP($A54,'350'!$AI$1:$HO$2,137,FALSE)</f>
        <v>0</v>
      </c>
      <c r="FA54" s="75">
        <f>VLOOKUP($A54,'350'!$AI$1:$HO$2,138,FALSE)</f>
        <v>0</v>
      </c>
      <c r="FB54" s="337"/>
      <c r="FC54" s="74">
        <f>VLOOKUP($A54,'350'!$AI$1:$HO$2,139,FALSE)</f>
        <v>0</v>
      </c>
      <c r="FD54" s="69">
        <f>VLOOKUP($A54,'350'!$AI$1:$HO$2,140,FALSE)</f>
        <v>0</v>
      </c>
      <c r="FE54" s="69">
        <f>VLOOKUP($A54,'350'!$AI$1:$HO$2,141,FALSE)</f>
        <v>0</v>
      </c>
      <c r="FF54" s="69">
        <f>VLOOKUP($A54,'350'!$AI$1:$HO$2,142,FALSE)</f>
        <v>0</v>
      </c>
      <c r="FG54" s="69">
        <f>VLOOKUP($A54,'350'!$AI$7:$HO$8,FG109,FALSE)</f>
        <v>0</v>
      </c>
      <c r="FH54" s="69">
        <f>VLOOKUP($A54,'350'!$AI$1:$HO$2,144,FALSE)</f>
        <v>0</v>
      </c>
      <c r="FI54" s="75">
        <f>VLOOKUP($A54,'350'!$AI$1:$HO$2,145,FALSE)</f>
        <v>0</v>
      </c>
      <c r="FJ54" s="337"/>
      <c r="FK54" s="74">
        <f>VLOOKUP($A54,'350'!$AI$1:$HO$2,146,FALSE)</f>
        <v>0</v>
      </c>
      <c r="FL54" s="69">
        <f>VLOOKUP($A54,'350'!$AI$1:$HO$2,147,FALSE)</f>
        <v>0</v>
      </c>
      <c r="FM54" s="69">
        <f>VLOOKUP($A54,'350'!$AI$1:$HO$2,148,FALSE)</f>
        <v>0</v>
      </c>
      <c r="FN54" s="69">
        <f>VLOOKUP($A54,'350'!$AI$1:$HO$2,149,FALSE)</f>
        <v>0</v>
      </c>
      <c r="FO54" s="69">
        <f>VLOOKUP($A54,'350'!$AI$7:$HO$8,FO109,FALSE)</f>
        <v>0</v>
      </c>
      <c r="FP54" s="69">
        <f>VLOOKUP($A54,'350'!$AI$1:$HO$2,151,FALSE)</f>
        <v>0</v>
      </c>
      <c r="FQ54" s="75">
        <f>VLOOKUP($A54,'350'!$AI$1:$HO$2,152,FALSE)</f>
        <v>0</v>
      </c>
      <c r="FR54" s="337"/>
      <c r="FS54" s="74">
        <f>VLOOKUP($A54,'350'!$AI$1:$HO$2,153,FALSE)</f>
        <v>0</v>
      </c>
      <c r="FT54" s="69">
        <f>VLOOKUP($A54,'350'!$AI$1:$HO$2,154,FALSE)</f>
        <v>0</v>
      </c>
      <c r="FU54" s="69">
        <f>VLOOKUP($A54,'350'!$AI$1:$HO$2,155,FALSE)</f>
        <v>0</v>
      </c>
      <c r="FV54" s="69">
        <f>VLOOKUP($A54,'350'!$AI$1:$HO$2,156,FALSE)</f>
        <v>0</v>
      </c>
      <c r="FW54" s="69">
        <f>VLOOKUP($A54,'350'!$AI$7:$HO$8,FW109,FALSE)</f>
        <v>0</v>
      </c>
      <c r="FX54" s="69">
        <f>VLOOKUP($A54,'350'!$AI$1:$HO$2,158,FALSE)</f>
        <v>0</v>
      </c>
      <c r="FY54" s="75">
        <f>VLOOKUP($A54,'350'!$AI$1:$HO$2,159,FALSE)</f>
        <v>0</v>
      </c>
      <c r="FZ54" s="337"/>
      <c r="GA54" s="74">
        <f>VLOOKUP($A54,'350'!$AI$1:$HO$2,160,FALSE)</f>
        <v>0</v>
      </c>
      <c r="GB54" s="69">
        <f>VLOOKUP($A54,'350'!$AI$1:$HO$2,161,FALSE)</f>
        <v>0</v>
      </c>
      <c r="GC54" s="69">
        <f>VLOOKUP($A54,'350'!$AI$1:$HO$2,162,FALSE)</f>
        <v>0</v>
      </c>
      <c r="GD54" s="69">
        <f>VLOOKUP($A54,'350'!$AI$1:$HO$2,163,FALSE)</f>
        <v>0</v>
      </c>
      <c r="GE54" s="69">
        <f>VLOOKUP($A54,'350'!$AI$7:$HO$8,GE109,FALSE)</f>
        <v>0</v>
      </c>
      <c r="GF54" s="69">
        <f>VLOOKUP($A54,'350'!$AI$1:$HO$2,165,FALSE)</f>
        <v>0</v>
      </c>
      <c r="GG54" s="75">
        <f>VLOOKUP($A54,'350'!$AI$1:$HO$2,166,FALSE)</f>
        <v>0</v>
      </c>
      <c r="GH54" s="337"/>
      <c r="GI54" s="74">
        <f>VLOOKUP($A54,'350'!$AI$1:$HO$2,167,FALSE)</f>
        <v>0</v>
      </c>
      <c r="GJ54" s="69">
        <f>VLOOKUP($A54,'350'!$AI$1:$HO$2,168,FALSE)</f>
        <v>0</v>
      </c>
      <c r="GK54" s="69">
        <f>VLOOKUP($A54,'350'!$AI$1:$HO$2,169,FALSE)</f>
        <v>0</v>
      </c>
      <c r="GL54" s="69">
        <f>VLOOKUP($A54,'350'!$AI$1:$HO$2,170,FALSE)</f>
        <v>0</v>
      </c>
      <c r="GM54" s="69">
        <f>VLOOKUP($A54,'350'!$AI$7:$HO$8,GM109,FALSE)</f>
        <v>0</v>
      </c>
      <c r="GN54" s="69">
        <f>VLOOKUP($A54,'350'!$AI$1:$HO$2,172,FALSE)</f>
        <v>0</v>
      </c>
      <c r="GO54" s="75">
        <f>VLOOKUP($A54,'350'!$AI$1:$HO$2,173,FALSE)</f>
        <v>0</v>
      </c>
      <c r="GP54" s="337"/>
      <c r="GQ54" s="74">
        <f>VLOOKUP($A54,'350'!$AI$1:$HO$2,174,FALSE)</f>
        <v>0</v>
      </c>
      <c r="GR54" s="69">
        <f>VLOOKUP($A54,'350'!$AI$1:$HO$2,175,FALSE)</f>
        <v>0</v>
      </c>
      <c r="GS54" s="69">
        <f>VLOOKUP($A54,'350'!$AI$1:$HO$2,176,FALSE)</f>
        <v>0</v>
      </c>
      <c r="GT54" s="69">
        <f>VLOOKUP($A54,'350'!$AI$1:$HO$2,177,FALSE)</f>
        <v>0</v>
      </c>
      <c r="GU54" s="69">
        <f>VLOOKUP($A54,'350'!$AI$7:$HO$8,GU109,FALSE)</f>
        <v>0</v>
      </c>
      <c r="GV54" s="69">
        <f>VLOOKUP($A54,'350'!$AI$1:$HO$2,179,FALSE)</f>
        <v>0</v>
      </c>
      <c r="GW54" s="75">
        <f>VLOOKUP($A54,'350'!$AI$1:$HO$2,180,FALSE)</f>
        <v>0</v>
      </c>
      <c r="GX54" s="337"/>
      <c r="GY54" s="74">
        <f>VLOOKUP($A54,'350'!$AI$1:$HO$2,181,FALSE)</f>
        <v>0</v>
      </c>
      <c r="GZ54" s="69">
        <f>VLOOKUP($A54,'350'!$AI$1:$HO$2,182,FALSE)</f>
        <v>0</v>
      </c>
      <c r="HA54" s="69">
        <f>VLOOKUP($A54,'350'!$AI$1:$HO$2,183,FALSE)</f>
        <v>0</v>
      </c>
      <c r="HB54" s="69">
        <f>VLOOKUP($A54,'350'!$AI$1:$HO$2,184,FALSE)</f>
        <v>0</v>
      </c>
      <c r="HC54" s="69">
        <f>VLOOKUP($A54,'350'!$AI$7:$HO$8,HC109,FALSE)</f>
        <v>0</v>
      </c>
      <c r="HD54" s="69">
        <f>VLOOKUP($A54,'350'!$AI$1:$HO$2,186,FALSE)</f>
        <v>0</v>
      </c>
      <c r="HE54" s="124">
        <f>VLOOKUP($A54,'350'!$AI$1:$HO$2,187,FALSE)</f>
        <v>0</v>
      </c>
      <c r="HF54" s="24"/>
    </row>
    <row r="55" spans="1:214" x14ac:dyDescent="0.25">
      <c r="A55" s="290">
        <f t="shared" si="0"/>
        <v>251</v>
      </c>
      <c r="B55" s="291">
        <f>VLOOKUP($A55,'351'!$AH$1:$HN$2,2,FALSE)</f>
        <v>0</v>
      </c>
      <c r="C55" s="290">
        <f>VLOOKUP($A55,'351'!$AH$1:$HN$2,3,FALSE)</f>
        <v>0</v>
      </c>
      <c r="D55" s="290">
        <f>VLOOKUP($A55,'351'!$AH$1:$HN$2,4,FALSE)</f>
        <v>0</v>
      </c>
      <c r="E55" s="292">
        <f>VLOOKUP($A55,'351'!$AH$1:$HN$2,5,FALSE)</f>
        <v>0</v>
      </c>
      <c r="F55" s="337"/>
      <c r="G55" s="73">
        <f>VLOOKUP($A55,'351'!$AH$1:$HN$2,6,FALSE)</f>
        <v>0</v>
      </c>
      <c r="H55" s="24">
        <f>VLOOKUP($A55,'351'!$AH$1:$HN$2,7,FALSE)</f>
        <v>0</v>
      </c>
      <c r="I55" s="24">
        <f>VLOOKUP($A55,'351'!$AH$1:$HN$2,8,FALSE)</f>
        <v>0</v>
      </c>
      <c r="J55" s="24">
        <f>VLOOKUP($A55,'351'!$AH$1:$HN$2,9,FALSE)</f>
        <v>0</v>
      </c>
      <c r="K55" s="69">
        <f>VLOOKUP($A55,'351'!$AH$7:$HN$8,K109,FALSE)</f>
        <v>0</v>
      </c>
      <c r="L55" s="24">
        <f>VLOOKUP($A55,'351'!$AH$1:$HN$2,11,FALSE)</f>
        <v>0</v>
      </c>
      <c r="M55" s="137">
        <f>VLOOKUP($A55,'351'!$AH$1:$HN$2,12,FALSE)</f>
        <v>0</v>
      </c>
      <c r="N55" s="337"/>
      <c r="O55" s="74">
        <f>VLOOKUP($A55,'351'!$AH$1:$HN$2,13,FALSE)</f>
        <v>0</v>
      </c>
      <c r="P55" s="69">
        <f>VLOOKUP($A55,'351'!$AH$1:$HN$2,14,FALSE)</f>
        <v>0</v>
      </c>
      <c r="Q55" s="69">
        <f>VLOOKUP($A55,'351'!$AH$1:$HN$2,15,FALSE)</f>
        <v>0</v>
      </c>
      <c r="R55" s="69">
        <f>VLOOKUP($A55,'351'!$AH$1:$HN$2,16,FALSE)</f>
        <v>0</v>
      </c>
      <c r="S55" s="69">
        <f>VLOOKUP($A55,'351'!$AH$7:$HN$8,S109,FALSE)</f>
        <v>0</v>
      </c>
      <c r="T55" s="69">
        <f>VLOOKUP($A55,'351'!$AH$1:$HN$2,18,FALSE)</f>
        <v>0</v>
      </c>
      <c r="U55" s="75">
        <f>VLOOKUP($A55,'351'!$AH$1:$HN$2,19,FALSE)</f>
        <v>0</v>
      </c>
      <c r="V55" s="337"/>
      <c r="W55" s="74">
        <f>VLOOKUP($A55,'351'!$AH$1:$HN$2,20,FALSE)</f>
        <v>0</v>
      </c>
      <c r="X55" s="69">
        <f>VLOOKUP($A55,'351'!$AH$1:$HN$2,21,FALSE)</f>
        <v>0</v>
      </c>
      <c r="Y55" s="69">
        <f>VLOOKUP($A55,'351'!$AH$1:$HN$2,22,FALSE)</f>
        <v>0</v>
      </c>
      <c r="Z55" s="69">
        <f>VLOOKUP($A55,'351'!$AH$1:$HN$2,23,FALSE)</f>
        <v>0</v>
      </c>
      <c r="AA55" s="69">
        <f>VLOOKUP($A55,'351'!$AH$7:$HN$8,AA109,FALSE)</f>
        <v>0</v>
      </c>
      <c r="AB55" s="69">
        <f>VLOOKUP($A55,'351'!$AH$1:$HN$2,25,FALSE)</f>
        <v>0</v>
      </c>
      <c r="AC55" s="75">
        <f>VLOOKUP($A55,'351'!$AH$1:$HN$2,26,FALSE)</f>
        <v>0</v>
      </c>
      <c r="AD55" s="337"/>
      <c r="AE55" s="74">
        <f>VLOOKUP($A55,'351'!$AH$1:$HN$2,27,FALSE)</f>
        <v>0</v>
      </c>
      <c r="AF55" s="69">
        <f>VLOOKUP($A55,'351'!$AH$1:$HN$2,28,FALSE)</f>
        <v>0</v>
      </c>
      <c r="AG55" s="69">
        <f>VLOOKUP($A55,'351'!$AH$1:$HN$2,29,FALSE)</f>
        <v>0</v>
      </c>
      <c r="AH55" s="69">
        <f>VLOOKUP($A55,'351'!$AH$1:$HN$2,30,FALSE)</f>
        <v>0</v>
      </c>
      <c r="AI55" s="69">
        <f>VLOOKUP($A55,'351'!$AH$7:$HN$8,AI109,FALSE)</f>
        <v>0</v>
      </c>
      <c r="AJ55" s="69">
        <f>VLOOKUP($A55,'351'!$AH$1:$HN$2,32,FALSE)</f>
        <v>0</v>
      </c>
      <c r="AK55" s="75">
        <f>VLOOKUP($A55,'351'!$AH$1:$HN$2,33,FALSE)</f>
        <v>0</v>
      </c>
      <c r="AL55" s="337"/>
      <c r="AM55" s="74">
        <f>VLOOKUP($A55,'351'!$AH$1:$HN$2,34,FALSE)</f>
        <v>0</v>
      </c>
      <c r="AN55" s="69">
        <f>VLOOKUP($A55,'351'!$AH$1:$HN$2,35,FALSE)</f>
        <v>0</v>
      </c>
      <c r="AO55" s="69">
        <f>VLOOKUP($A55,'351'!$AH$1:$HN$2,36,FALSE)</f>
        <v>0</v>
      </c>
      <c r="AP55" s="69">
        <f>VLOOKUP($A55,'351'!$AH$1:$HN$2,37,FALSE)</f>
        <v>0</v>
      </c>
      <c r="AQ55" s="69">
        <f>VLOOKUP($A55,'351'!$AH$7:$HN$8,AQ109,FALSE)</f>
        <v>0</v>
      </c>
      <c r="AR55" s="69">
        <f>VLOOKUP($A55,'351'!$AH$1:$HN$2,39,FALSE)</f>
        <v>0</v>
      </c>
      <c r="AS55" s="75">
        <f>VLOOKUP($A55,'351'!$AH$1:$HN$2,40,FALSE)</f>
        <v>0</v>
      </c>
      <c r="AT55" s="337"/>
      <c r="AU55" s="74">
        <f>VLOOKUP($A55,'351'!$AH$1:$HN$2,41,FALSE)</f>
        <v>0</v>
      </c>
      <c r="AV55" s="69">
        <f>VLOOKUP($A55,'351'!$AH$1:$HN$2,42,FALSE)</f>
        <v>0</v>
      </c>
      <c r="AW55" s="69">
        <f>VLOOKUP($A55,'351'!$AH$1:$HN$2,43,FALSE)</f>
        <v>0</v>
      </c>
      <c r="AX55" s="69">
        <f>VLOOKUP($A55,'351'!$AH$1:$HN$2,44,FALSE)</f>
        <v>0</v>
      </c>
      <c r="AY55" s="69">
        <f>VLOOKUP($A55,'351'!$AH$7:$HN$8,AY109,FALSE)</f>
        <v>0</v>
      </c>
      <c r="AZ55" s="69">
        <f>VLOOKUP($A55,'351'!$AH$1:$HN$2,46,FALSE)</f>
        <v>0</v>
      </c>
      <c r="BA55" s="75">
        <f>VLOOKUP($A55,'351'!$AH$1:$HN$2,47,FALSE)</f>
        <v>0</v>
      </c>
      <c r="BB55" s="337"/>
      <c r="BC55" s="74">
        <f>VLOOKUP($A55,'351'!$AH$1:$HN$2,48,FALSE)</f>
        <v>0</v>
      </c>
      <c r="BD55" s="69">
        <f>VLOOKUP($A55,'351'!$AH$1:$HN$2,49,FALSE)</f>
        <v>0</v>
      </c>
      <c r="BE55" s="69">
        <f>VLOOKUP($A55,'351'!$AH$1:$HN$2,50,FALSE)</f>
        <v>0</v>
      </c>
      <c r="BF55" s="69">
        <f>VLOOKUP($A55,'351'!$AH$1:$HN$2,51,FALSE)</f>
        <v>0</v>
      </c>
      <c r="BG55" s="69">
        <f>VLOOKUP($A55,'351'!$AH$7:$HN$8,BG109,FALSE)</f>
        <v>0</v>
      </c>
      <c r="BH55" s="69">
        <f>VLOOKUP($A55,'351'!$AH$1:$HN$2,53,FALSE)</f>
        <v>0</v>
      </c>
      <c r="BI55" s="75">
        <f>VLOOKUP($A55,'351'!$AH$1:$HN$2,54,FALSE)</f>
        <v>0</v>
      </c>
      <c r="BJ55" s="337"/>
      <c r="BK55" s="74">
        <f>VLOOKUP($A55,'351'!$AH$1:$HN$2,55,FALSE)</f>
        <v>0</v>
      </c>
      <c r="BL55" s="69">
        <f>VLOOKUP($A55,'351'!$AH$1:$HN$2,56,FALSE)</f>
        <v>0</v>
      </c>
      <c r="BM55" s="69">
        <f>VLOOKUP($A55,'351'!$AH$1:$HN$2,57,FALSE)</f>
        <v>0</v>
      </c>
      <c r="BN55" s="69">
        <f>VLOOKUP($A55,'351'!$AH$1:$HN$2,58,FALSE)</f>
        <v>0</v>
      </c>
      <c r="BO55" s="69">
        <f>VLOOKUP($A55,'351'!$AH$7:$HN$8,BO109,FALSE)</f>
        <v>0</v>
      </c>
      <c r="BP55" s="69">
        <f>VLOOKUP($A55,'351'!$AH$1:$HN$2,60,FALSE)</f>
        <v>0</v>
      </c>
      <c r="BQ55" s="75">
        <f>VLOOKUP($A55,'351'!$AH$1:$HN$2,61,FALSE)</f>
        <v>0</v>
      </c>
      <c r="BR55" s="337"/>
      <c r="BS55" s="74">
        <f>VLOOKUP($A55,'351'!$AH$1:$HN$2,62,FALSE)</f>
        <v>0</v>
      </c>
      <c r="BT55" s="69">
        <f>VLOOKUP($A55,'351'!$AH$1:$HN$2,63,FALSE)</f>
        <v>0</v>
      </c>
      <c r="BU55" s="69">
        <f>VLOOKUP($A55,'351'!$AH$1:$HN$2,64,FALSE)</f>
        <v>0</v>
      </c>
      <c r="BV55" s="69">
        <f>VLOOKUP($A55,'351'!$AH$1:$HN$2,65,FALSE)</f>
        <v>0</v>
      </c>
      <c r="BW55" s="69">
        <f>VLOOKUP($A55,'351'!$AH$7:$HN$8,BW109,FALSE)</f>
        <v>0</v>
      </c>
      <c r="BX55" s="69">
        <f>VLOOKUP($A55,'351'!$AH$1:$HN$2,67,FALSE)</f>
        <v>0</v>
      </c>
      <c r="BY55" s="75">
        <f>VLOOKUP($A55,'351'!$AH$1:$HN$2,68,FALSE)</f>
        <v>0</v>
      </c>
      <c r="BZ55" s="337"/>
      <c r="CA55" s="74">
        <f>VLOOKUP($A55,'351'!$AH$1:$HN$2,69,FALSE)</f>
        <v>0</v>
      </c>
      <c r="CB55" s="69">
        <f>VLOOKUP($A55,'351'!$AH$1:$HN$2,70,FALSE)</f>
        <v>0</v>
      </c>
      <c r="CC55" s="69">
        <f>VLOOKUP($A55,'351'!$AH$1:$HN$2,71,FALSE)</f>
        <v>0</v>
      </c>
      <c r="CD55" s="69">
        <f>VLOOKUP($A55,'351'!$AH$1:$HN$2,72,FALSE)</f>
        <v>0</v>
      </c>
      <c r="CE55" s="69">
        <f>VLOOKUP($A55,'351'!$AH$7:$HN$8,CE109,FALSE)</f>
        <v>0</v>
      </c>
      <c r="CF55" s="69">
        <f>VLOOKUP($A55,'351'!$AH$1:$HN$2,74,FALSE)</f>
        <v>0</v>
      </c>
      <c r="CG55" s="75">
        <f>VLOOKUP($A55,'351'!$AH$1:$HN$2,75,FALSE)</f>
        <v>0</v>
      </c>
      <c r="CH55" s="337"/>
      <c r="CI55" s="74">
        <f>VLOOKUP($A55,'351'!$AH$1:$HN$2,76,FALSE)</f>
        <v>0</v>
      </c>
      <c r="CJ55" s="69">
        <f>VLOOKUP($A55,'351'!$AH$1:$HN$2,77,FALSE)</f>
        <v>0</v>
      </c>
      <c r="CK55" s="69">
        <f>VLOOKUP($A55,'351'!$AH$1:$HN$2,78,FALSE)</f>
        <v>0</v>
      </c>
      <c r="CL55" s="69">
        <f>VLOOKUP($A55,'351'!$AH$1:$HN$2,79,FALSE)</f>
        <v>0</v>
      </c>
      <c r="CM55" s="69">
        <f>VLOOKUP($A55,'351'!$AH$7:$HN$8,CM109,FALSE)</f>
        <v>0</v>
      </c>
      <c r="CN55" s="69">
        <f>VLOOKUP($A55,'351'!$AH$1:$HN$2,81,FALSE)</f>
        <v>0</v>
      </c>
      <c r="CO55" s="75">
        <f>VLOOKUP($A55,'351'!$AH$1:$HN$2,82,FALSE)</f>
        <v>0</v>
      </c>
      <c r="CP55" s="337"/>
      <c r="CQ55" s="74">
        <f>VLOOKUP($A55,'351'!$AH$1:$HN$2,83,FALSE)</f>
        <v>0</v>
      </c>
      <c r="CR55" s="69">
        <f>VLOOKUP($A55,'351'!$AH$1:$HN$2,84,FALSE)</f>
        <v>0</v>
      </c>
      <c r="CS55" s="69">
        <f>VLOOKUP($A55,'351'!$AH$1:$HN$2,85,FALSE)</f>
        <v>0</v>
      </c>
      <c r="CT55" s="69">
        <f>VLOOKUP($A55,'351'!$AH$1:$HN$2,86,FALSE)</f>
        <v>0</v>
      </c>
      <c r="CU55" s="69">
        <f>VLOOKUP($A55,'351'!$AH$7:$HN$8,CU109,FALSE)</f>
        <v>0</v>
      </c>
      <c r="CV55" s="69">
        <f>VLOOKUP($A55,'351'!$AH$1:$HN$2,88,FALSE)</f>
        <v>0</v>
      </c>
      <c r="CW55" s="75">
        <f>VLOOKUP($A55,'351'!$AH$1:$HN$2,89,FALSE)</f>
        <v>0</v>
      </c>
      <c r="CX55" s="337"/>
      <c r="CY55" s="74">
        <f>VLOOKUP($A55,'351'!$AH$1:$HN$2,90,FALSE)</f>
        <v>0</v>
      </c>
      <c r="CZ55" s="69">
        <f>VLOOKUP($A55,'351'!$AH$1:$HN$2,91,FALSE)</f>
        <v>0</v>
      </c>
      <c r="DA55" s="69">
        <f>VLOOKUP($A55,'351'!$AH$1:$HN$2,92,FALSE)</f>
        <v>0</v>
      </c>
      <c r="DB55" s="69">
        <f>VLOOKUP($A55,'351'!$AH$1:$HN$2,93,FALSE)</f>
        <v>0</v>
      </c>
      <c r="DC55" s="69">
        <f>VLOOKUP($A55,'351'!$AH$7:$HN$8,DC109,FALSE)</f>
        <v>0</v>
      </c>
      <c r="DD55" s="69">
        <f>VLOOKUP($A55,'351'!$AH$1:$HN$2,95,FALSE)</f>
        <v>0</v>
      </c>
      <c r="DE55" s="75">
        <f>VLOOKUP($A55,'351'!$AH$1:$HN$2,96,FALSE)</f>
        <v>0</v>
      </c>
      <c r="DF55" s="337"/>
      <c r="DG55" s="74">
        <f>VLOOKUP($A55,'351'!$AH$1:$HN$2,97,FALSE)</f>
        <v>0</v>
      </c>
      <c r="DH55" s="69">
        <f>VLOOKUP($A55,'351'!$AH$1:$HN$2,98,FALSE)</f>
        <v>0</v>
      </c>
      <c r="DI55" s="69">
        <f>VLOOKUP($A55,'351'!$AH$1:$HN$2,99,FALSE)</f>
        <v>0</v>
      </c>
      <c r="DJ55" s="69">
        <f>VLOOKUP($A55,'351'!$AH$1:$HN$2,100,FALSE)</f>
        <v>0</v>
      </c>
      <c r="DK55" s="69">
        <f>VLOOKUP($A55,'351'!$AH$7:$HN$8,DK109,FALSE)</f>
        <v>0</v>
      </c>
      <c r="DL55" s="69">
        <f>VLOOKUP($A55,'351'!$AH$1:$HN$2,102,FALSE)</f>
        <v>0</v>
      </c>
      <c r="DM55" s="75">
        <f>VLOOKUP($A55,'351'!$AH$1:$HN$2,103,FALSE)</f>
        <v>0</v>
      </c>
      <c r="DN55" s="337"/>
      <c r="DO55" s="74">
        <f>VLOOKUP($A55,'351'!$AH$1:$HN$2,104,FALSE)</f>
        <v>0</v>
      </c>
      <c r="DP55" s="69">
        <f>VLOOKUP($A55,'351'!$AH$1:$HN$2,105,FALSE)</f>
        <v>0</v>
      </c>
      <c r="DQ55" s="69">
        <f>VLOOKUP($A55,'351'!$AH$1:$HN$2,106,FALSE)</f>
        <v>0</v>
      </c>
      <c r="DR55" s="69">
        <f>VLOOKUP($A55,'351'!$AH$1:$HN$2,107,FALSE)</f>
        <v>0</v>
      </c>
      <c r="DS55" s="69">
        <f>VLOOKUP($A55,'351'!$AH$7:$HN$8,DS109,FALSE)</f>
        <v>0</v>
      </c>
      <c r="DT55" s="69">
        <f>VLOOKUP($A55,'351'!$AH$1:$HN$2,109,FALSE)</f>
        <v>0</v>
      </c>
      <c r="DU55" s="75">
        <f>VLOOKUP($A55,'351'!$AH$1:$HN$2,110,FALSE)</f>
        <v>0</v>
      </c>
      <c r="DV55" s="337"/>
      <c r="DW55" s="74">
        <f>VLOOKUP($A55,'351'!$AH$1:$HN$2,111,FALSE)</f>
        <v>0</v>
      </c>
      <c r="DX55" s="69">
        <f>VLOOKUP($A55,'351'!$AH$1:$HN$2,112,FALSE)</f>
        <v>0</v>
      </c>
      <c r="DY55" s="69">
        <f>VLOOKUP($A55,'351'!$AH$1:$HN$2,113,FALSE)</f>
        <v>0</v>
      </c>
      <c r="DZ55" s="69">
        <f>VLOOKUP($A55,'351'!$AH$1:$HN$2,114,FALSE)</f>
        <v>0</v>
      </c>
      <c r="EA55" s="69">
        <f>VLOOKUP($A55,'351'!$AH$7:$HN$8,EA109,FALSE)</f>
        <v>0</v>
      </c>
      <c r="EB55" s="69">
        <f>VLOOKUP($A55,'351'!$AH$1:$HN$2,116,FALSE)</f>
        <v>0</v>
      </c>
      <c r="EC55" s="75">
        <f>VLOOKUP($A55,'351'!$AH$1:$HN$2,117,FALSE)</f>
        <v>0</v>
      </c>
      <c r="ED55" s="337"/>
      <c r="EE55" s="74">
        <f>VLOOKUP($A55,'351'!$AH$1:$HN$2,118,FALSE)</f>
        <v>0</v>
      </c>
      <c r="EF55" s="69">
        <f>VLOOKUP($A55,'351'!$AH$1:$HN$2,119,FALSE)</f>
        <v>0</v>
      </c>
      <c r="EG55" s="69">
        <f>VLOOKUP($A55,'351'!$AH$1:$HN$2,120,FALSE)</f>
        <v>0</v>
      </c>
      <c r="EH55" s="69">
        <f>VLOOKUP($A55,'351'!$AH$1:$HN$2,121,FALSE)</f>
        <v>0</v>
      </c>
      <c r="EI55" s="69">
        <f>VLOOKUP($A55,'351'!$AH$7:$HN$8,EI109,FALSE)</f>
        <v>0</v>
      </c>
      <c r="EJ55" s="69">
        <f>VLOOKUP($A55,'351'!$AH$1:$HN$2,123,FALSE)</f>
        <v>0</v>
      </c>
      <c r="EK55" s="75">
        <f>VLOOKUP($A55,'351'!$AH$1:$HN$2,124,FALSE)</f>
        <v>0</v>
      </c>
      <c r="EL55" s="337"/>
      <c r="EM55" s="74">
        <f>VLOOKUP($A55,'351'!$AH$1:$HN$2,125,FALSE)</f>
        <v>0</v>
      </c>
      <c r="EN55" s="69">
        <f>VLOOKUP($A55,'351'!$AH$1:$HN$2,126,FALSE)</f>
        <v>0</v>
      </c>
      <c r="EO55" s="69">
        <f>VLOOKUP($A55,'351'!$AH$1:$HN$2,127,FALSE)</f>
        <v>0</v>
      </c>
      <c r="EP55" s="69">
        <f>VLOOKUP($A55,'351'!$AH$1:$HN$2,128,FALSE)</f>
        <v>0</v>
      </c>
      <c r="EQ55" s="69">
        <f>VLOOKUP($A55,'351'!$AH$7:$HN$8,EQ109,FALSE)</f>
        <v>0</v>
      </c>
      <c r="ER55" s="69">
        <f>VLOOKUP($A55,'351'!$AH$1:$HN$2,130,FALSE)</f>
        <v>0</v>
      </c>
      <c r="ES55" s="75">
        <f>VLOOKUP($A55,'351'!$AH$1:$HN$2,131,FALSE)</f>
        <v>0</v>
      </c>
      <c r="ET55" s="337"/>
      <c r="EU55" s="74">
        <f>VLOOKUP($A55,'351'!$AH$1:$HN$2,132,FALSE)</f>
        <v>0</v>
      </c>
      <c r="EV55" s="69">
        <f>VLOOKUP($A55,'351'!$AH$1:$HN$2,133,FALSE)</f>
        <v>0</v>
      </c>
      <c r="EW55" s="69">
        <f>VLOOKUP($A55,'351'!$AH$1:$HN$2,134,FALSE)</f>
        <v>0</v>
      </c>
      <c r="EX55" s="69">
        <f>VLOOKUP($A55,'351'!$AH$1:$HN$2,135,FALSE)</f>
        <v>0</v>
      </c>
      <c r="EY55" s="69">
        <f>VLOOKUP($A55,'351'!$AH$7:$HN$8,EY109,FALSE)</f>
        <v>0</v>
      </c>
      <c r="EZ55" s="69">
        <f>VLOOKUP($A55,'351'!$AH$1:$HN$2,137,FALSE)</f>
        <v>0</v>
      </c>
      <c r="FA55" s="75">
        <f>VLOOKUP($A55,'351'!$AH$1:$HN$2,138,FALSE)</f>
        <v>0</v>
      </c>
      <c r="FB55" s="337"/>
      <c r="FC55" s="74">
        <f>VLOOKUP($A55,'351'!$AH$1:$HN$2,139,FALSE)</f>
        <v>0</v>
      </c>
      <c r="FD55" s="69">
        <f>VLOOKUP($A55,'351'!$AH$1:$HN$2,140,FALSE)</f>
        <v>0</v>
      </c>
      <c r="FE55" s="69">
        <f>VLOOKUP($A55,'351'!$AH$1:$HN$2,141,FALSE)</f>
        <v>0</v>
      </c>
      <c r="FF55" s="69">
        <f>VLOOKUP($A55,'351'!$AH$1:$HN$2,142,FALSE)</f>
        <v>0</v>
      </c>
      <c r="FG55" s="69">
        <f>VLOOKUP($A55,'351'!$AH$7:$HN$8,FG109,FALSE)</f>
        <v>0</v>
      </c>
      <c r="FH55" s="69">
        <f>VLOOKUP($A55,'351'!$AH$1:$HN$2,144,FALSE)</f>
        <v>0</v>
      </c>
      <c r="FI55" s="75">
        <f>VLOOKUP($A55,'351'!$AH$1:$HN$2,145,FALSE)</f>
        <v>0</v>
      </c>
      <c r="FJ55" s="337"/>
      <c r="FK55" s="74">
        <f>VLOOKUP($A55,'351'!$AH$1:$HN$2,146,FALSE)</f>
        <v>0</v>
      </c>
      <c r="FL55" s="69">
        <f>VLOOKUP($A55,'351'!$AH$1:$HN$2,147,FALSE)</f>
        <v>0</v>
      </c>
      <c r="FM55" s="69">
        <f>VLOOKUP($A55,'351'!$AH$1:$HN$2,148,FALSE)</f>
        <v>0</v>
      </c>
      <c r="FN55" s="69">
        <f>VLOOKUP($A55,'351'!$AH$1:$HN$2,149,FALSE)</f>
        <v>0</v>
      </c>
      <c r="FO55" s="69">
        <f>VLOOKUP($A55,'351'!$AH$7:$HN$8,FO109,FALSE)</f>
        <v>0</v>
      </c>
      <c r="FP55" s="69">
        <f>VLOOKUP($A55,'351'!$AH$1:$HN$2,151,FALSE)</f>
        <v>0</v>
      </c>
      <c r="FQ55" s="75">
        <f>VLOOKUP($A55,'351'!$AH$1:$HN$2,152,FALSE)</f>
        <v>0</v>
      </c>
      <c r="FR55" s="337"/>
      <c r="FS55" s="74">
        <f>VLOOKUP($A55,'351'!$AH$1:$HN$2,153,FALSE)</f>
        <v>0</v>
      </c>
      <c r="FT55" s="69">
        <f>VLOOKUP($A55,'351'!$AH$1:$HN$2,154,FALSE)</f>
        <v>0</v>
      </c>
      <c r="FU55" s="69">
        <f>VLOOKUP($A55,'351'!$AH$1:$HN$2,155,FALSE)</f>
        <v>0</v>
      </c>
      <c r="FV55" s="69">
        <f>VLOOKUP($A55,'351'!$AH$1:$HN$2,156,FALSE)</f>
        <v>0</v>
      </c>
      <c r="FW55" s="69">
        <f>VLOOKUP($A55,'351'!$AH$7:$HN$8,FW109,FALSE)</f>
        <v>0</v>
      </c>
      <c r="FX55" s="69">
        <f>VLOOKUP($A55,'351'!$AH$1:$HN$2,158,FALSE)</f>
        <v>0</v>
      </c>
      <c r="FY55" s="75">
        <f>VLOOKUP($A55,'351'!$AH$1:$HN$2,159,FALSE)</f>
        <v>0</v>
      </c>
      <c r="FZ55" s="337"/>
      <c r="GA55" s="74">
        <f>VLOOKUP($A55,'351'!$AH$1:$HN$2,160,FALSE)</f>
        <v>0</v>
      </c>
      <c r="GB55" s="69">
        <f>VLOOKUP($A55,'351'!$AH$1:$HN$2,161,FALSE)</f>
        <v>0</v>
      </c>
      <c r="GC55" s="69">
        <f>VLOOKUP($A55,'351'!$AH$1:$HN$2,162,FALSE)</f>
        <v>0</v>
      </c>
      <c r="GD55" s="69">
        <f>VLOOKUP($A55,'351'!$AH$1:$HN$2,163,FALSE)</f>
        <v>0</v>
      </c>
      <c r="GE55" s="69">
        <f>VLOOKUP($A55,'351'!$AH$7:$HN$8,GE109,FALSE)</f>
        <v>0</v>
      </c>
      <c r="GF55" s="69">
        <f>VLOOKUP($A55,'351'!$AH$1:$HN$2,165,FALSE)</f>
        <v>0</v>
      </c>
      <c r="GG55" s="75">
        <f>VLOOKUP($A55,'351'!$AH$1:$HN$2,166,FALSE)</f>
        <v>0</v>
      </c>
      <c r="GH55" s="337"/>
      <c r="GI55" s="74">
        <f>VLOOKUP($A55,'351'!$AH$1:$HN$2,167,FALSE)</f>
        <v>0</v>
      </c>
      <c r="GJ55" s="69">
        <f>VLOOKUP($A55,'351'!$AH$1:$HN$2,168,FALSE)</f>
        <v>0</v>
      </c>
      <c r="GK55" s="69">
        <f>VLOOKUP($A55,'351'!$AH$1:$HN$2,169,FALSE)</f>
        <v>0</v>
      </c>
      <c r="GL55" s="69">
        <f>VLOOKUP($A55,'351'!$AH$1:$HN$2,170,FALSE)</f>
        <v>0</v>
      </c>
      <c r="GM55" s="69">
        <f>VLOOKUP($A55,'351'!$AH$7:$HN$8,GM109,FALSE)</f>
        <v>0</v>
      </c>
      <c r="GN55" s="69">
        <f>VLOOKUP($A55,'351'!$AH$1:$HN$2,172,FALSE)</f>
        <v>0</v>
      </c>
      <c r="GO55" s="75">
        <f>VLOOKUP($A55,'351'!$AH$1:$HN$2,173,FALSE)</f>
        <v>0</v>
      </c>
      <c r="GP55" s="337"/>
      <c r="GQ55" s="74">
        <f>VLOOKUP($A55,'351'!$AH$1:$HN$2,174,FALSE)</f>
        <v>0</v>
      </c>
      <c r="GR55" s="69">
        <f>VLOOKUP($A55,'351'!$AH$1:$HN$2,175,FALSE)</f>
        <v>0</v>
      </c>
      <c r="GS55" s="69">
        <f>VLOOKUP($A55,'351'!$AH$1:$HN$2,176,FALSE)</f>
        <v>0</v>
      </c>
      <c r="GT55" s="69">
        <f>VLOOKUP($A55,'351'!$AH$1:$HN$2,177,FALSE)</f>
        <v>0</v>
      </c>
      <c r="GU55" s="69">
        <f>VLOOKUP($A55,'351'!$AH$7:$HN$8,GU109,FALSE)</f>
        <v>0</v>
      </c>
      <c r="GV55" s="69">
        <f>VLOOKUP($A55,'351'!$AH$1:$HN$2,179,FALSE)</f>
        <v>0</v>
      </c>
      <c r="GW55" s="75">
        <f>VLOOKUP($A55,'351'!$AH$1:$HN$2,180,FALSE)</f>
        <v>0</v>
      </c>
      <c r="GX55" s="337"/>
      <c r="GY55" s="74">
        <f>VLOOKUP($A55,'351'!$AH$1:$HN$2,181,FALSE)</f>
        <v>0</v>
      </c>
      <c r="GZ55" s="69">
        <f>VLOOKUP($A55,'351'!$AH$1:$HN$2,182,FALSE)</f>
        <v>0</v>
      </c>
      <c r="HA55" s="69">
        <f>VLOOKUP($A55,'351'!$AH$1:$HN$2,183,FALSE)</f>
        <v>0</v>
      </c>
      <c r="HB55" s="69">
        <f>VLOOKUP($A55,'351'!$AH$1:$HN$2,184,FALSE)</f>
        <v>0</v>
      </c>
      <c r="HC55" s="69">
        <f>VLOOKUP($A55,'351'!$AH$7:$HN$8,HC109,FALSE)</f>
        <v>0</v>
      </c>
      <c r="HD55" s="69">
        <f>VLOOKUP($A55,'351'!$AH$1:$HN$2,186,FALSE)</f>
        <v>0</v>
      </c>
      <c r="HE55" s="124">
        <f>VLOOKUP($A55,'351'!$AH$1:$HN$2,187,FALSE)</f>
        <v>0</v>
      </c>
      <c r="HF55" s="24"/>
    </row>
    <row r="56" spans="1:214" x14ac:dyDescent="0.25">
      <c r="A56" s="290">
        <f t="shared" si="0"/>
        <v>252</v>
      </c>
      <c r="B56" s="291">
        <f>VLOOKUP($A56,'352'!$AG$1:$HM$2,2,FALSE)</f>
        <v>0</v>
      </c>
      <c r="C56" s="290">
        <f>VLOOKUP($A56,'352'!$AG$1:$HM$2,3,FALSE)</f>
        <v>0</v>
      </c>
      <c r="D56" s="290">
        <f>VLOOKUP($A56,'352'!$AG$1:$HM$2,4,FALSE)</f>
        <v>0</v>
      </c>
      <c r="E56" s="292">
        <f>VLOOKUP($A56,'352'!$AG$1:$HM$2,5,FALSE)</f>
        <v>0</v>
      </c>
      <c r="F56" s="337"/>
      <c r="G56" s="73">
        <f>VLOOKUP($A56,'352'!$AG$1:$HM$2,6,FALSE)</f>
        <v>0</v>
      </c>
      <c r="H56" s="24">
        <f>VLOOKUP($A56,'352'!$AG$1:$HM$2,7,FALSE)</f>
        <v>0</v>
      </c>
      <c r="I56" s="24">
        <f>VLOOKUP($A56,'352'!$AG$1:$HM$2,8,FALSE)</f>
        <v>0</v>
      </c>
      <c r="J56" s="24">
        <f>VLOOKUP($A56,'352'!$AG$1:$HM$2,9,FALSE)</f>
        <v>0</v>
      </c>
      <c r="K56" s="69">
        <f>VLOOKUP($A56,'352'!$AG$7:$HM$8,K109,FALSE)</f>
        <v>0</v>
      </c>
      <c r="L56" s="24">
        <f>VLOOKUP($A56,'352'!$AG$1:$HM$2,11,FALSE)</f>
        <v>0</v>
      </c>
      <c r="M56" s="137">
        <f>VLOOKUP($A56,'352'!$AG$1:$HM$2,12,FALSE)</f>
        <v>0</v>
      </c>
      <c r="N56" s="337"/>
      <c r="O56" s="74">
        <f>VLOOKUP($A56,'352'!$AG$1:$HM$2,13,FALSE)</f>
        <v>0</v>
      </c>
      <c r="P56" s="69">
        <f>VLOOKUP($A56,'352'!$AG$1:$HM$2,14,FALSE)</f>
        <v>0</v>
      </c>
      <c r="Q56" s="69">
        <f>VLOOKUP($A56,'352'!$AG$1:$HM$2,15,FALSE)</f>
        <v>0</v>
      </c>
      <c r="R56" s="69">
        <f>VLOOKUP($A56,'352'!$AG$1:$HM$2,16,FALSE)</f>
        <v>0</v>
      </c>
      <c r="S56" s="69">
        <f>VLOOKUP($A56,'352'!$AG$7:$HM$8,S109,FALSE)</f>
        <v>0</v>
      </c>
      <c r="T56" s="69">
        <f>VLOOKUP($A56,'352'!$AG$1:$HM$2,18,FALSE)</f>
        <v>0</v>
      </c>
      <c r="U56" s="75">
        <f>VLOOKUP($A56,'352'!$AG$1:$HM$2,19,FALSE)</f>
        <v>0</v>
      </c>
      <c r="V56" s="337"/>
      <c r="W56" s="74">
        <f>VLOOKUP($A56,'352'!$AG$1:$HM$2,20,FALSE)</f>
        <v>0</v>
      </c>
      <c r="X56" s="69">
        <f>VLOOKUP($A56,'352'!$AG$1:$HM$2,21,FALSE)</f>
        <v>0</v>
      </c>
      <c r="Y56" s="69">
        <f>VLOOKUP($A56,'352'!$AG$1:$HM$2,22,FALSE)</f>
        <v>0</v>
      </c>
      <c r="Z56" s="69">
        <f>VLOOKUP($A56,'352'!$AG$1:$HM$2,23,FALSE)</f>
        <v>0</v>
      </c>
      <c r="AA56" s="69">
        <f>VLOOKUP($A56,'352'!$AG$7:$HM$8,AA109,FALSE)</f>
        <v>0</v>
      </c>
      <c r="AB56" s="69">
        <f>VLOOKUP($A56,'352'!$AG$1:$HM$2,25,FALSE)</f>
        <v>0</v>
      </c>
      <c r="AC56" s="75">
        <f>VLOOKUP($A56,'352'!$AG$1:$HM$2,26,FALSE)</f>
        <v>0</v>
      </c>
      <c r="AD56" s="337"/>
      <c r="AE56" s="74">
        <f>VLOOKUP($A56,'352'!$AG$1:$HM$2,27,FALSE)</f>
        <v>0</v>
      </c>
      <c r="AF56" s="69">
        <f>VLOOKUP($A56,'352'!$AG$1:$HM$2,28,FALSE)</f>
        <v>0</v>
      </c>
      <c r="AG56" s="69">
        <f>VLOOKUP($A56,'352'!$AG$1:$HM$2,29,FALSE)</f>
        <v>0</v>
      </c>
      <c r="AH56" s="69">
        <f>VLOOKUP($A56,'352'!$AG$1:$HM$2,30,FALSE)</f>
        <v>0</v>
      </c>
      <c r="AI56" s="69">
        <f>VLOOKUP($A56,'352'!$AG$7:$HM$8,AI109,FALSE)</f>
        <v>0</v>
      </c>
      <c r="AJ56" s="69">
        <f>VLOOKUP($A56,'352'!$AG$1:$HM$2,32,FALSE)</f>
        <v>0</v>
      </c>
      <c r="AK56" s="75">
        <f>VLOOKUP($A56,'352'!$AG$1:$HM$2,33,FALSE)</f>
        <v>0</v>
      </c>
      <c r="AL56" s="337"/>
      <c r="AM56" s="74">
        <f>VLOOKUP($A56,'352'!$AG$1:$HM$2,34,FALSE)</f>
        <v>0</v>
      </c>
      <c r="AN56" s="69">
        <f>VLOOKUP($A56,'352'!$AG$1:$HM$2,35,FALSE)</f>
        <v>0</v>
      </c>
      <c r="AO56" s="69">
        <f>VLOOKUP($A56,'352'!$AG$1:$HM$2,36,FALSE)</f>
        <v>0</v>
      </c>
      <c r="AP56" s="69">
        <f>VLOOKUP($A56,'352'!$AG$1:$HM$2,37,FALSE)</f>
        <v>0</v>
      </c>
      <c r="AQ56" s="69">
        <f>VLOOKUP($A56,'352'!$AG$7:$HM$8,AQ109,FALSE)</f>
        <v>0</v>
      </c>
      <c r="AR56" s="69">
        <f>VLOOKUP($A56,'352'!$AG$1:$HM$2,39,FALSE)</f>
        <v>0</v>
      </c>
      <c r="AS56" s="75">
        <f>VLOOKUP($A56,'352'!$AG$1:$HM$2,40,FALSE)</f>
        <v>0</v>
      </c>
      <c r="AT56" s="337"/>
      <c r="AU56" s="74">
        <f>VLOOKUP($A56,'352'!$AG$1:$HM$2,41,FALSE)</f>
        <v>0</v>
      </c>
      <c r="AV56" s="69">
        <f>VLOOKUP($A56,'352'!$AG$1:$HM$2,42,FALSE)</f>
        <v>0</v>
      </c>
      <c r="AW56" s="69">
        <f>VLOOKUP($A56,'352'!$AG$1:$HM$2,43,FALSE)</f>
        <v>0</v>
      </c>
      <c r="AX56" s="69">
        <f>VLOOKUP($A56,'352'!$AG$1:$HM$2,44,FALSE)</f>
        <v>0</v>
      </c>
      <c r="AY56" s="69">
        <f>VLOOKUP($A56,'352'!$AG$7:$HM$8,AY109,FALSE)</f>
        <v>0</v>
      </c>
      <c r="AZ56" s="69">
        <f>VLOOKUP($A56,'352'!$AG$1:$HM$2,46,FALSE)</f>
        <v>0</v>
      </c>
      <c r="BA56" s="75">
        <f>VLOOKUP($A56,'352'!$AG$1:$HM$2,47,FALSE)</f>
        <v>0</v>
      </c>
      <c r="BB56" s="337"/>
      <c r="BC56" s="74">
        <f>VLOOKUP($A56,'352'!$AG$1:$HM$2,48,FALSE)</f>
        <v>0</v>
      </c>
      <c r="BD56" s="69">
        <f>VLOOKUP($A56,'352'!$AG$1:$HM$2,49,FALSE)</f>
        <v>0</v>
      </c>
      <c r="BE56" s="69">
        <f>VLOOKUP($A56,'352'!$AG$1:$HM$2,50,FALSE)</f>
        <v>0</v>
      </c>
      <c r="BF56" s="69">
        <f>VLOOKUP($A56,'352'!$AG$1:$HM$2,51,FALSE)</f>
        <v>0</v>
      </c>
      <c r="BG56" s="69">
        <f>VLOOKUP($A56,'352'!$AG$7:$HM$8,BG109,FALSE)</f>
        <v>0</v>
      </c>
      <c r="BH56" s="69">
        <f>VLOOKUP($A56,'352'!$AG$1:$HM$2,53,FALSE)</f>
        <v>0</v>
      </c>
      <c r="BI56" s="75">
        <f>VLOOKUP($A56,'352'!$AG$1:$HM$2,54,FALSE)</f>
        <v>0</v>
      </c>
      <c r="BJ56" s="337"/>
      <c r="BK56" s="74">
        <f>VLOOKUP($A56,'352'!$AG$1:$HM$2,55,FALSE)</f>
        <v>0</v>
      </c>
      <c r="BL56" s="69">
        <f>VLOOKUP($A56,'352'!$AG$1:$HM$2,56,FALSE)</f>
        <v>0</v>
      </c>
      <c r="BM56" s="69">
        <f>VLOOKUP($A56,'352'!$AG$1:$HM$2,57,FALSE)</f>
        <v>0</v>
      </c>
      <c r="BN56" s="69">
        <f>VLOOKUP($A56,'352'!$AG$1:$HM$2,58,FALSE)</f>
        <v>0</v>
      </c>
      <c r="BO56" s="69">
        <f>VLOOKUP($A56,'352'!$AG$7:$HM$8,BO109,FALSE)</f>
        <v>0</v>
      </c>
      <c r="BP56" s="69">
        <f>VLOOKUP($A56,'352'!$AG$1:$HM$2,60,FALSE)</f>
        <v>0</v>
      </c>
      <c r="BQ56" s="75">
        <f>VLOOKUP($A56,'352'!$AG$1:$HM$2,61,FALSE)</f>
        <v>0</v>
      </c>
      <c r="BR56" s="337"/>
      <c r="BS56" s="74">
        <f>VLOOKUP($A56,'352'!$AG$1:$HM$2,62,FALSE)</f>
        <v>0</v>
      </c>
      <c r="BT56" s="69">
        <f>VLOOKUP($A56,'352'!$AG$1:$HM$2,63,FALSE)</f>
        <v>0</v>
      </c>
      <c r="BU56" s="69">
        <f>VLOOKUP($A56,'352'!$AG$1:$HM$2,64,FALSE)</f>
        <v>0</v>
      </c>
      <c r="BV56" s="69">
        <f>VLOOKUP($A56,'352'!$AG$1:$HM$2,65,FALSE)</f>
        <v>0</v>
      </c>
      <c r="BW56" s="69">
        <f>VLOOKUP($A56,'352'!$AG$7:$HM$8,BW109,FALSE)</f>
        <v>0</v>
      </c>
      <c r="BX56" s="69">
        <f>VLOOKUP($A56,'352'!$AG$1:$HM$2,67,FALSE)</f>
        <v>0</v>
      </c>
      <c r="BY56" s="75">
        <f>VLOOKUP($A56,'352'!$AG$1:$HM$2,68,FALSE)</f>
        <v>0</v>
      </c>
      <c r="BZ56" s="337"/>
      <c r="CA56" s="74">
        <f>VLOOKUP($A56,'352'!$AG$1:$HM$2,69,FALSE)</f>
        <v>0</v>
      </c>
      <c r="CB56" s="69">
        <f>VLOOKUP($A56,'352'!$AG$1:$HM$2,70,FALSE)</f>
        <v>0</v>
      </c>
      <c r="CC56" s="69">
        <f>VLOOKUP($A56,'352'!$AG$1:$HM$2,71,FALSE)</f>
        <v>0</v>
      </c>
      <c r="CD56" s="69">
        <f>VLOOKUP($A56,'352'!$AG$1:$HM$2,72,FALSE)</f>
        <v>0</v>
      </c>
      <c r="CE56" s="69">
        <f>VLOOKUP($A56,'352'!$AG$7:$HM$8,CE109,FALSE)</f>
        <v>0</v>
      </c>
      <c r="CF56" s="69">
        <f>VLOOKUP($A56,'352'!$AG$1:$HM$2,74,FALSE)</f>
        <v>0</v>
      </c>
      <c r="CG56" s="75">
        <f>VLOOKUP($A56,'352'!$AG$1:$HM$2,75,FALSE)</f>
        <v>0</v>
      </c>
      <c r="CH56" s="337"/>
      <c r="CI56" s="74">
        <f>VLOOKUP($A56,'352'!$AG$1:$HM$2,76,FALSE)</f>
        <v>0</v>
      </c>
      <c r="CJ56" s="69">
        <f>VLOOKUP($A56,'352'!$AG$1:$HM$2,77,FALSE)</f>
        <v>0</v>
      </c>
      <c r="CK56" s="69">
        <f>VLOOKUP($A56,'352'!$AG$1:$HM$2,78,FALSE)</f>
        <v>0</v>
      </c>
      <c r="CL56" s="69">
        <f>VLOOKUP($A56,'352'!$AG$1:$HM$2,79,FALSE)</f>
        <v>0</v>
      </c>
      <c r="CM56" s="69">
        <f>VLOOKUP($A56,'352'!$AG$7:$HM$8,CM109,FALSE)</f>
        <v>0</v>
      </c>
      <c r="CN56" s="69">
        <f>VLOOKUP($A56,'352'!$AG$1:$HM$2,81,FALSE)</f>
        <v>0</v>
      </c>
      <c r="CO56" s="75">
        <f>VLOOKUP($A56,'352'!$AG$1:$HM$2,82,FALSE)</f>
        <v>0</v>
      </c>
      <c r="CP56" s="337"/>
      <c r="CQ56" s="74">
        <f>VLOOKUP($A56,'352'!$AG$1:$HM$2,83,FALSE)</f>
        <v>0</v>
      </c>
      <c r="CR56" s="69">
        <f>VLOOKUP($A56,'352'!$AG$1:$HM$2,84,FALSE)</f>
        <v>0</v>
      </c>
      <c r="CS56" s="69">
        <f>VLOOKUP($A56,'352'!$AG$1:$HM$2,85,FALSE)</f>
        <v>0</v>
      </c>
      <c r="CT56" s="69">
        <f>VLOOKUP($A56,'352'!$AG$1:$HM$2,86,FALSE)</f>
        <v>0</v>
      </c>
      <c r="CU56" s="69">
        <f>VLOOKUP($A56,'352'!$AG$7:$HM$8,CU109,FALSE)</f>
        <v>0</v>
      </c>
      <c r="CV56" s="69">
        <f>VLOOKUP($A56,'352'!$AG$1:$HM$2,88,FALSE)</f>
        <v>0</v>
      </c>
      <c r="CW56" s="75">
        <f>VLOOKUP($A56,'352'!$AG$1:$HM$2,89,FALSE)</f>
        <v>0</v>
      </c>
      <c r="CX56" s="337"/>
      <c r="CY56" s="74">
        <f>VLOOKUP($A56,'352'!$AG$1:$HM$2,90,FALSE)</f>
        <v>0</v>
      </c>
      <c r="CZ56" s="69">
        <f>VLOOKUP($A56,'352'!$AG$1:$HM$2,91,FALSE)</f>
        <v>0</v>
      </c>
      <c r="DA56" s="69">
        <f>VLOOKUP($A56,'352'!$AG$1:$HM$2,92,FALSE)</f>
        <v>0</v>
      </c>
      <c r="DB56" s="69">
        <f>VLOOKUP($A56,'352'!$AG$1:$HM$2,93,FALSE)</f>
        <v>0</v>
      </c>
      <c r="DC56" s="69">
        <f>VLOOKUP($A56,'352'!$AG$7:$HM$8,DC109,FALSE)</f>
        <v>0</v>
      </c>
      <c r="DD56" s="69">
        <f>VLOOKUP($A56,'352'!$AG$1:$HM$2,95,FALSE)</f>
        <v>0</v>
      </c>
      <c r="DE56" s="75">
        <f>VLOOKUP($A56,'352'!$AG$1:$HM$2,96,FALSE)</f>
        <v>0</v>
      </c>
      <c r="DF56" s="337"/>
      <c r="DG56" s="74">
        <f>VLOOKUP($A56,'352'!$AG$1:$HM$2,97,FALSE)</f>
        <v>0</v>
      </c>
      <c r="DH56" s="69">
        <f>VLOOKUP($A56,'352'!$AG$1:$HM$2,98,FALSE)</f>
        <v>0</v>
      </c>
      <c r="DI56" s="69">
        <f>VLOOKUP($A56,'352'!$AG$1:$HM$2,99,FALSE)</f>
        <v>0</v>
      </c>
      <c r="DJ56" s="69">
        <f>VLOOKUP($A56,'352'!$AG$1:$HM$2,100,FALSE)</f>
        <v>0</v>
      </c>
      <c r="DK56" s="69">
        <f>VLOOKUP($A56,'352'!$AG$7:$HM$8,DK109,FALSE)</f>
        <v>0</v>
      </c>
      <c r="DL56" s="69">
        <f>VLOOKUP($A56,'352'!$AG$1:$HM$2,102,FALSE)</f>
        <v>0</v>
      </c>
      <c r="DM56" s="75">
        <f>VLOOKUP($A56,'352'!$AG$1:$HM$2,103,FALSE)</f>
        <v>0</v>
      </c>
      <c r="DN56" s="337"/>
      <c r="DO56" s="74">
        <f>VLOOKUP($A56,'352'!$AG$1:$HM$2,104,FALSE)</f>
        <v>0</v>
      </c>
      <c r="DP56" s="69">
        <f>VLOOKUP($A56,'352'!$AG$1:$HM$2,105,FALSE)</f>
        <v>0</v>
      </c>
      <c r="DQ56" s="69">
        <f>VLOOKUP($A56,'352'!$AG$1:$HM$2,106,FALSE)</f>
        <v>0</v>
      </c>
      <c r="DR56" s="69">
        <f>VLOOKUP($A56,'352'!$AG$1:$HM$2,107,FALSE)</f>
        <v>0</v>
      </c>
      <c r="DS56" s="69">
        <f>VLOOKUP($A56,'352'!$AG$7:$HM$8,DS109,FALSE)</f>
        <v>0</v>
      </c>
      <c r="DT56" s="69">
        <f>VLOOKUP($A56,'352'!$AG$1:$HM$2,109,FALSE)</f>
        <v>0</v>
      </c>
      <c r="DU56" s="75">
        <f>VLOOKUP($A56,'352'!$AG$1:$HM$2,110,FALSE)</f>
        <v>0</v>
      </c>
      <c r="DV56" s="337"/>
      <c r="DW56" s="74">
        <f>VLOOKUP($A56,'352'!$AG$1:$HM$2,111,FALSE)</f>
        <v>0</v>
      </c>
      <c r="DX56" s="69">
        <f>VLOOKUP($A56,'352'!$AG$1:$HM$2,112,FALSE)</f>
        <v>0</v>
      </c>
      <c r="DY56" s="69">
        <f>VLOOKUP($A56,'352'!$AG$1:$HM$2,113,FALSE)</f>
        <v>0</v>
      </c>
      <c r="DZ56" s="69">
        <f>VLOOKUP($A56,'352'!$AG$1:$HM$2,114,FALSE)</f>
        <v>0</v>
      </c>
      <c r="EA56" s="69">
        <f>VLOOKUP($A56,'352'!$AG$7:$HM$8,EA109,FALSE)</f>
        <v>0</v>
      </c>
      <c r="EB56" s="69">
        <f>VLOOKUP($A56,'352'!$AG$1:$HM$2,116,FALSE)</f>
        <v>0</v>
      </c>
      <c r="EC56" s="75">
        <f>VLOOKUP($A56,'352'!$AG$1:$HM$2,117,FALSE)</f>
        <v>0</v>
      </c>
      <c r="ED56" s="337"/>
      <c r="EE56" s="74">
        <f>VLOOKUP($A56,'352'!$AG$1:$HM$2,118,FALSE)</f>
        <v>0</v>
      </c>
      <c r="EF56" s="69">
        <f>VLOOKUP($A56,'352'!$AG$1:$HM$2,119,FALSE)</f>
        <v>0</v>
      </c>
      <c r="EG56" s="69">
        <f>VLOOKUP($A56,'352'!$AG$1:$HM$2,120,FALSE)</f>
        <v>0</v>
      </c>
      <c r="EH56" s="69">
        <f>VLOOKUP($A56,'352'!$AG$1:$HM$2,121,FALSE)</f>
        <v>0</v>
      </c>
      <c r="EI56" s="69">
        <f>VLOOKUP($A56,'352'!$AG$7:$HM$8,EI109,FALSE)</f>
        <v>0</v>
      </c>
      <c r="EJ56" s="69">
        <f>VLOOKUP($A56,'352'!$AG$1:$HM$2,123,FALSE)</f>
        <v>0</v>
      </c>
      <c r="EK56" s="75">
        <f>VLOOKUP($A56,'352'!$AG$1:$HM$2,124,FALSE)</f>
        <v>0</v>
      </c>
      <c r="EL56" s="337"/>
      <c r="EM56" s="74">
        <f>VLOOKUP($A56,'352'!$AG$1:$HM$2,125,FALSE)</f>
        <v>0</v>
      </c>
      <c r="EN56" s="69">
        <f>VLOOKUP($A56,'352'!$AG$1:$HM$2,126,FALSE)</f>
        <v>0</v>
      </c>
      <c r="EO56" s="69">
        <f>VLOOKUP($A56,'352'!$AG$1:$HM$2,127,FALSE)</f>
        <v>0</v>
      </c>
      <c r="EP56" s="69">
        <f>VLOOKUP($A56,'352'!$AG$1:$HM$2,128,FALSE)</f>
        <v>0</v>
      </c>
      <c r="EQ56" s="69">
        <f>VLOOKUP($A56,'352'!$AG$7:$HM$8,EQ109,FALSE)</f>
        <v>0</v>
      </c>
      <c r="ER56" s="69">
        <f>VLOOKUP($A56,'352'!$AG$1:$HM$2,130,FALSE)</f>
        <v>0</v>
      </c>
      <c r="ES56" s="75">
        <f>VLOOKUP($A56,'352'!$AG$1:$HM$2,131,FALSE)</f>
        <v>0</v>
      </c>
      <c r="ET56" s="337"/>
      <c r="EU56" s="74">
        <f>VLOOKUP($A56,'352'!$AG$1:$HM$2,132,FALSE)</f>
        <v>0</v>
      </c>
      <c r="EV56" s="69">
        <f>VLOOKUP($A56,'352'!$AG$1:$HM$2,133,FALSE)</f>
        <v>0</v>
      </c>
      <c r="EW56" s="69">
        <f>VLOOKUP($A56,'352'!$AG$1:$HM$2,134,FALSE)</f>
        <v>0</v>
      </c>
      <c r="EX56" s="69">
        <f>VLOOKUP($A56,'352'!$AG$1:$HM$2,135,FALSE)</f>
        <v>0</v>
      </c>
      <c r="EY56" s="69">
        <f>VLOOKUP($A56,'352'!$AG$7:$HM$8,EY109,FALSE)</f>
        <v>0</v>
      </c>
      <c r="EZ56" s="69">
        <f>VLOOKUP($A56,'352'!$AG$1:$HM$2,137,FALSE)</f>
        <v>0</v>
      </c>
      <c r="FA56" s="75">
        <f>VLOOKUP($A56,'352'!$AG$1:$HM$2,138,FALSE)</f>
        <v>0</v>
      </c>
      <c r="FB56" s="337"/>
      <c r="FC56" s="74">
        <f>VLOOKUP($A56,'352'!$AG$1:$HM$2,139,FALSE)</f>
        <v>0</v>
      </c>
      <c r="FD56" s="69">
        <f>VLOOKUP($A56,'352'!$AG$1:$HM$2,140,FALSE)</f>
        <v>0</v>
      </c>
      <c r="FE56" s="69">
        <f>VLOOKUP($A56,'352'!$AG$1:$HM$2,141,FALSE)</f>
        <v>0</v>
      </c>
      <c r="FF56" s="69">
        <f>VLOOKUP($A56,'352'!$AG$1:$HM$2,142,FALSE)</f>
        <v>0</v>
      </c>
      <c r="FG56" s="69">
        <f>VLOOKUP($A56,'352'!$AG$7:$HM$8,FG109,FALSE)</f>
        <v>0</v>
      </c>
      <c r="FH56" s="69">
        <f>VLOOKUP($A56,'352'!$AG$1:$HM$2,144,FALSE)</f>
        <v>0</v>
      </c>
      <c r="FI56" s="75">
        <f>VLOOKUP($A56,'352'!$AG$1:$HM$2,145,FALSE)</f>
        <v>0</v>
      </c>
      <c r="FJ56" s="337"/>
      <c r="FK56" s="74">
        <f>VLOOKUP($A56,'352'!$AG$1:$HM$2,146,FALSE)</f>
        <v>0</v>
      </c>
      <c r="FL56" s="69">
        <f>VLOOKUP($A56,'352'!$AG$1:$HM$2,147,FALSE)</f>
        <v>0</v>
      </c>
      <c r="FM56" s="69">
        <f>VLOOKUP($A56,'352'!$AG$1:$HM$2,148,FALSE)</f>
        <v>0</v>
      </c>
      <c r="FN56" s="69">
        <f>VLOOKUP($A56,'352'!$AG$1:$HM$2,149,FALSE)</f>
        <v>0</v>
      </c>
      <c r="FO56" s="69">
        <f>VLOOKUP($A56,'352'!$AG$7:$HM$8,FO109,FALSE)</f>
        <v>0</v>
      </c>
      <c r="FP56" s="69">
        <f>VLOOKUP($A56,'352'!$AG$1:$HM$2,151,FALSE)</f>
        <v>0</v>
      </c>
      <c r="FQ56" s="75">
        <f>VLOOKUP($A56,'352'!$AG$1:$HM$2,152,FALSE)</f>
        <v>0</v>
      </c>
      <c r="FR56" s="337"/>
      <c r="FS56" s="74">
        <f>VLOOKUP($A56,'352'!$AG$1:$HM$2,153,FALSE)</f>
        <v>0</v>
      </c>
      <c r="FT56" s="69">
        <f>VLOOKUP($A56,'352'!$AG$1:$HM$2,154,FALSE)</f>
        <v>0</v>
      </c>
      <c r="FU56" s="69">
        <f>VLOOKUP($A56,'352'!$AG$1:$HM$2,155,FALSE)</f>
        <v>0</v>
      </c>
      <c r="FV56" s="69">
        <f>VLOOKUP($A56,'352'!$AG$1:$HM$2,156,FALSE)</f>
        <v>0</v>
      </c>
      <c r="FW56" s="69">
        <f>VLOOKUP($A56,'352'!$AG$7:$HM$8,FW109,FALSE)</f>
        <v>0</v>
      </c>
      <c r="FX56" s="69">
        <f>VLOOKUP($A56,'352'!$AG$1:$HM$2,158,FALSE)</f>
        <v>0</v>
      </c>
      <c r="FY56" s="75">
        <f>VLOOKUP($A56,'352'!$AG$1:$HM$2,159,FALSE)</f>
        <v>0</v>
      </c>
      <c r="FZ56" s="337"/>
      <c r="GA56" s="74">
        <f>VLOOKUP($A56,'352'!$AG$1:$HM$2,160,FALSE)</f>
        <v>0</v>
      </c>
      <c r="GB56" s="69">
        <f>VLOOKUP($A56,'352'!$AG$1:$HM$2,161,FALSE)</f>
        <v>0</v>
      </c>
      <c r="GC56" s="69">
        <f>VLOOKUP($A56,'352'!$AG$1:$HM$2,162,FALSE)</f>
        <v>0</v>
      </c>
      <c r="GD56" s="69">
        <f>VLOOKUP($A56,'352'!$AG$1:$HM$2,163,FALSE)</f>
        <v>0</v>
      </c>
      <c r="GE56" s="69">
        <f>VLOOKUP($A56,'352'!$AG$7:$HM$8,GE109,FALSE)</f>
        <v>0</v>
      </c>
      <c r="GF56" s="69">
        <f>VLOOKUP($A56,'352'!$AG$1:$HM$2,165,FALSE)</f>
        <v>0</v>
      </c>
      <c r="GG56" s="75">
        <f>VLOOKUP($A56,'352'!$AG$1:$HM$2,166,FALSE)</f>
        <v>0</v>
      </c>
      <c r="GH56" s="337"/>
      <c r="GI56" s="74">
        <f>VLOOKUP($A56,'352'!$AG$1:$HM$2,167,FALSE)</f>
        <v>0</v>
      </c>
      <c r="GJ56" s="69">
        <f>VLOOKUP($A56,'352'!$AG$1:$HM$2,168,FALSE)</f>
        <v>0</v>
      </c>
      <c r="GK56" s="69">
        <f>VLOOKUP($A56,'352'!$AG$1:$HM$2,169,FALSE)</f>
        <v>0</v>
      </c>
      <c r="GL56" s="69">
        <f>VLOOKUP($A56,'352'!$AG$1:$HM$2,170,FALSE)</f>
        <v>0</v>
      </c>
      <c r="GM56" s="69">
        <f>VLOOKUP($A56,'352'!$AG$7:$HM$8,GM109,FALSE)</f>
        <v>0</v>
      </c>
      <c r="GN56" s="69">
        <f>VLOOKUP($A56,'352'!$AG$1:$HM$2,172,FALSE)</f>
        <v>0</v>
      </c>
      <c r="GO56" s="75">
        <f>VLOOKUP($A56,'352'!$AG$1:$HM$2,173,FALSE)</f>
        <v>0</v>
      </c>
      <c r="GP56" s="337"/>
      <c r="GQ56" s="74">
        <f>VLOOKUP($A56,'352'!$AG$1:$HM$2,174,FALSE)</f>
        <v>0</v>
      </c>
      <c r="GR56" s="69">
        <f>VLOOKUP($A56,'352'!$AG$1:$HM$2,175,FALSE)</f>
        <v>0</v>
      </c>
      <c r="GS56" s="69">
        <f>VLOOKUP($A56,'352'!$AG$1:$HM$2,176,FALSE)</f>
        <v>0</v>
      </c>
      <c r="GT56" s="69">
        <f>VLOOKUP($A56,'352'!$AG$1:$HM$2,177,FALSE)</f>
        <v>0</v>
      </c>
      <c r="GU56" s="69">
        <f>VLOOKUP($A56,'352'!$AG$7:$HM$8,GU109,FALSE)</f>
        <v>0</v>
      </c>
      <c r="GV56" s="69">
        <f>VLOOKUP($A56,'352'!$AG$1:$HM$2,179,FALSE)</f>
        <v>0</v>
      </c>
      <c r="GW56" s="75">
        <f>VLOOKUP($A56,'352'!$AG$1:$HM$2,180,FALSE)</f>
        <v>0</v>
      </c>
      <c r="GX56" s="337"/>
      <c r="GY56" s="74">
        <f>VLOOKUP($A56,'352'!$AG$1:$HM$2,181,FALSE)</f>
        <v>0</v>
      </c>
      <c r="GZ56" s="69">
        <f>VLOOKUP($A56,'352'!$AG$1:$HM$2,182,FALSE)</f>
        <v>0</v>
      </c>
      <c r="HA56" s="69">
        <f>VLOOKUP($A56,'352'!$AG$1:$HM$2,183,FALSE)</f>
        <v>0</v>
      </c>
      <c r="HB56" s="69">
        <f>VLOOKUP($A56,'352'!$AG$1:$HM$2,184,FALSE)</f>
        <v>0</v>
      </c>
      <c r="HC56" s="69">
        <f>VLOOKUP($A56,'352'!$AG$7:$HM$8,HC109,FALSE)</f>
        <v>0</v>
      </c>
      <c r="HD56" s="69">
        <f>VLOOKUP($A56,'352'!$AG$1:$HM$2,186,FALSE)</f>
        <v>0</v>
      </c>
      <c r="HE56" s="124">
        <f>VLOOKUP($A56,'352'!$AG$1:$HM$2,187,FALSE)</f>
        <v>0</v>
      </c>
      <c r="HF56" s="24"/>
    </row>
    <row r="57" spans="1:214" x14ac:dyDescent="0.25">
      <c r="A57" s="290">
        <f t="shared" si="0"/>
        <v>253</v>
      </c>
      <c r="B57" s="291">
        <f>VLOOKUP($A57,'353'!$AG$1:$HM$2,2,FALSE)</f>
        <v>0</v>
      </c>
      <c r="C57" s="290">
        <f>VLOOKUP($A57,'353'!$AG$1:$HM$2,3,FALSE)</f>
        <v>0</v>
      </c>
      <c r="D57" s="290">
        <f>VLOOKUP($A57,'353'!$AG$1:$HM$2,4,FALSE)</f>
        <v>0</v>
      </c>
      <c r="E57" s="292">
        <f>VLOOKUP($A57,'353'!$AG$1:$HM$2,5,FALSE)</f>
        <v>0</v>
      </c>
      <c r="F57" s="337"/>
      <c r="G57" s="73">
        <f>VLOOKUP($A57,'353'!$AG$1:$HM$2,6,FALSE)</f>
        <v>0</v>
      </c>
      <c r="H57" s="24">
        <f>VLOOKUP($A57,'353'!$AG$1:$HM$2,7,FALSE)</f>
        <v>0</v>
      </c>
      <c r="I57" s="24">
        <f>VLOOKUP($A57,'353'!$AG$1:$HM$2,8,FALSE)</f>
        <v>0</v>
      </c>
      <c r="J57" s="24">
        <f>VLOOKUP($A57,'353'!$AG$1:$HM$2,9,FALSE)</f>
        <v>0</v>
      </c>
      <c r="K57" s="69">
        <f>VLOOKUP($A57,'353'!$AG$7:$HM$8,K109,FALSE)</f>
        <v>0</v>
      </c>
      <c r="L57" s="24">
        <f>VLOOKUP($A57,'353'!$AG$1:$HM$2,11,FALSE)</f>
        <v>0</v>
      </c>
      <c r="M57" s="137">
        <f>VLOOKUP($A57,'353'!$AG$1:$HM$2,12,FALSE)</f>
        <v>0</v>
      </c>
      <c r="N57" s="337"/>
      <c r="O57" s="74">
        <f>VLOOKUP($A57,'353'!$AG$1:$HM$2,13,FALSE)</f>
        <v>0</v>
      </c>
      <c r="P57" s="69">
        <f>VLOOKUP($A57,'353'!$AG$1:$HM$2,14,FALSE)</f>
        <v>0</v>
      </c>
      <c r="Q57" s="69">
        <f>VLOOKUP($A57,'353'!$AG$1:$HM$2,15,FALSE)</f>
        <v>0</v>
      </c>
      <c r="R57" s="69">
        <f>VLOOKUP($A57,'353'!$AG$1:$HM$2,16,FALSE)</f>
        <v>0</v>
      </c>
      <c r="S57" s="69">
        <f>VLOOKUP($A57,'353'!$AG$7:$HM$8,S109,FALSE)</f>
        <v>0</v>
      </c>
      <c r="T57" s="69">
        <f>VLOOKUP($A57,'353'!$AG$1:$HM$2,18,FALSE)</f>
        <v>0</v>
      </c>
      <c r="U57" s="75">
        <f>VLOOKUP($A57,'353'!$AG$1:$HM$2,19,FALSE)</f>
        <v>0</v>
      </c>
      <c r="V57" s="337"/>
      <c r="W57" s="74">
        <f>VLOOKUP($A57,'353'!$AG$1:$HM$2,20,FALSE)</f>
        <v>0</v>
      </c>
      <c r="X57" s="69">
        <f>VLOOKUP($A57,'353'!$AG$1:$HM$2,21,FALSE)</f>
        <v>0</v>
      </c>
      <c r="Y57" s="69">
        <f>VLOOKUP($A57,'353'!$AG$1:$HM$2,22,FALSE)</f>
        <v>0</v>
      </c>
      <c r="Z57" s="69">
        <f>VLOOKUP($A57,'353'!$AG$1:$HM$2,23,FALSE)</f>
        <v>0</v>
      </c>
      <c r="AA57" s="69">
        <f>VLOOKUP($A57,'353'!$AG$7:$HM$8,AA109,FALSE)</f>
        <v>0</v>
      </c>
      <c r="AB57" s="69">
        <f>VLOOKUP($A57,'353'!$AG$1:$HM$2,25,FALSE)</f>
        <v>0</v>
      </c>
      <c r="AC57" s="75">
        <f>VLOOKUP($A57,'353'!$AG$1:$HM$2,26,FALSE)</f>
        <v>0</v>
      </c>
      <c r="AD57" s="337"/>
      <c r="AE57" s="74">
        <f>VLOOKUP($A57,'353'!$AG$1:$HM$2,27,FALSE)</f>
        <v>0</v>
      </c>
      <c r="AF57" s="69">
        <f>VLOOKUP($A57,'353'!$AG$1:$HM$2,28,FALSE)</f>
        <v>0</v>
      </c>
      <c r="AG57" s="69">
        <f>VLOOKUP($A57,'353'!$AG$1:$HM$2,29,FALSE)</f>
        <v>0</v>
      </c>
      <c r="AH57" s="69">
        <f>VLOOKUP($A57,'353'!$AG$1:$HM$2,30,FALSE)</f>
        <v>0</v>
      </c>
      <c r="AI57" s="69">
        <f>VLOOKUP($A57,'353'!$AG$7:$HM$8,AI109,FALSE)</f>
        <v>0</v>
      </c>
      <c r="AJ57" s="69">
        <f>VLOOKUP($A57,'353'!$AG$1:$HM$2,32,FALSE)</f>
        <v>0</v>
      </c>
      <c r="AK57" s="75">
        <f>VLOOKUP($A57,'353'!$AG$1:$HM$2,33,FALSE)</f>
        <v>0</v>
      </c>
      <c r="AL57" s="337"/>
      <c r="AM57" s="74">
        <f>VLOOKUP($A57,'353'!$AG$1:$HM$2,34,FALSE)</f>
        <v>0</v>
      </c>
      <c r="AN57" s="69">
        <f>VLOOKUP($A57,'353'!$AG$1:$HM$2,35,FALSE)</f>
        <v>0</v>
      </c>
      <c r="AO57" s="69">
        <f>VLOOKUP($A57,'353'!$AG$1:$HM$2,36,FALSE)</f>
        <v>0</v>
      </c>
      <c r="AP57" s="69">
        <f>VLOOKUP($A57,'353'!$AG$1:$HM$2,37,FALSE)</f>
        <v>0</v>
      </c>
      <c r="AQ57" s="69">
        <f>VLOOKUP($A57,'353'!$AG$7:$HM$8,AQ109,FALSE)</f>
        <v>0</v>
      </c>
      <c r="AR57" s="69">
        <f>VLOOKUP($A57,'353'!$AG$1:$HM$2,39,FALSE)</f>
        <v>0</v>
      </c>
      <c r="AS57" s="75">
        <f>VLOOKUP($A57,'353'!$AG$1:$HM$2,40,FALSE)</f>
        <v>0</v>
      </c>
      <c r="AT57" s="337"/>
      <c r="AU57" s="74">
        <f>VLOOKUP($A57,'353'!$AG$1:$HM$2,41,FALSE)</f>
        <v>0</v>
      </c>
      <c r="AV57" s="69">
        <f>VLOOKUP($A57,'353'!$AG$1:$HM$2,42,FALSE)</f>
        <v>0</v>
      </c>
      <c r="AW57" s="69">
        <f>VLOOKUP($A57,'353'!$AG$1:$HM$2,43,FALSE)</f>
        <v>0</v>
      </c>
      <c r="AX57" s="69">
        <f>VLOOKUP($A57,'353'!$AG$1:$HM$2,44,FALSE)</f>
        <v>0</v>
      </c>
      <c r="AY57" s="69">
        <f>VLOOKUP($A57,'353'!$AG$7:$HM$8,AY109,FALSE)</f>
        <v>0</v>
      </c>
      <c r="AZ57" s="69">
        <f>VLOOKUP($A57,'353'!$AG$1:$HM$2,46,FALSE)</f>
        <v>0</v>
      </c>
      <c r="BA57" s="75">
        <f>VLOOKUP($A57,'353'!$AG$1:$HM$2,47,FALSE)</f>
        <v>0</v>
      </c>
      <c r="BB57" s="337"/>
      <c r="BC57" s="74">
        <f>VLOOKUP($A57,'353'!$AG$1:$HM$2,48,FALSE)</f>
        <v>0</v>
      </c>
      <c r="BD57" s="69">
        <f>VLOOKUP($A57,'353'!$AG$1:$HM$2,49,FALSE)</f>
        <v>0</v>
      </c>
      <c r="BE57" s="69">
        <f>VLOOKUP($A57,'353'!$AG$1:$HM$2,50,FALSE)</f>
        <v>0</v>
      </c>
      <c r="BF57" s="69">
        <f>VLOOKUP($A57,'353'!$AG$1:$HM$2,51,FALSE)</f>
        <v>0</v>
      </c>
      <c r="BG57" s="69">
        <f>VLOOKUP($A57,'353'!$AG$7:$HM$8,BG109,FALSE)</f>
        <v>0</v>
      </c>
      <c r="BH57" s="69">
        <f>VLOOKUP($A57,'353'!$AG$1:$HM$2,53,FALSE)</f>
        <v>0</v>
      </c>
      <c r="BI57" s="75">
        <f>VLOOKUP($A57,'353'!$AG$1:$HM$2,54,FALSE)</f>
        <v>0</v>
      </c>
      <c r="BJ57" s="337"/>
      <c r="BK57" s="74">
        <f>VLOOKUP($A57,'353'!$AG$1:$HM$2,55,FALSE)</f>
        <v>0</v>
      </c>
      <c r="BL57" s="69">
        <f>VLOOKUP($A57,'353'!$AG$1:$HM$2,56,FALSE)</f>
        <v>0</v>
      </c>
      <c r="BM57" s="69">
        <f>VLOOKUP($A57,'353'!$AG$1:$HM$2,57,FALSE)</f>
        <v>0</v>
      </c>
      <c r="BN57" s="69">
        <f>VLOOKUP($A57,'353'!$AG$1:$HM$2,58,FALSE)</f>
        <v>0</v>
      </c>
      <c r="BO57" s="69">
        <f>VLOOKUP($A57,'353'!$AG$7:$HM$8,BO109,FALSE)</f>
        <v>0</v>
      </c>
      <c r="BP57" s="69">
        <f>VLOOKUP($A57,'353'!$AG$1:$HM$2,60,FALSE)</f>
        <v>0</v>
      </c>
      <c r="BQ57" s="75">
        <f>VLOOKUP($A57,'353'!$AG$1:$HM$2,61,FALSE)</f>
        <v>0</v>
      </c>
      <c r="BR57" s="337"/>
      <c r="BS57" s="74">
        <f>VLOOKUP($A57,'353'!$AG$1:$HM$2,62,FALSE)</f>
        <v>0</v>
      </c>
      <c r="BT57" s="69">
        <f>VLOOKUP($A57,'353'!$AG$1:$HM$2,63,FALSE)</f>
        <v>0</v>
      </c>
      <c r="BU57" s="69">
        <f>VLOOKUP($A57,'353'!$AG$1:$HM$2,64,FALSE)</f>
        <v>0</v>
      </c>
      <c r="BV57" s="69">
        <f>VLOOKUP($A57,'353'!$AG$1:$HM$2,65,FALSE)</f>
        <v>0</v>
      </c>
      <c r="BW57" s="69">
        <f>VLOOKUP($A57,'353'!$AG$7:$HM$8,BW109,FALSE)</f>
        <v>0</v>
      </c>
      <c r="BX57" s="69">
        <f>VLOOKUP($A57,'353'!$AG$1:$HM$2,67,FALSE)</f>
        <v>0</v>
      </c>
      <c r="BY57" s="75">
        <f>VLOOKUP($A57,'353'!$AG$1:$HM$2,68,FALSE)</f>
        <v>0</v>
      </c>
      <c r="BZ57" s="337"/>
      <c r="CA57" s="74">
        <f>VLOOKUP($A57,'353'!$AG$1:$HM$2,69,FALSE)</f>
        <v>0</v>
      </c>
      <c r="CB57" s="69">
        <f>VLOOKUP($A57,'353'!$AG$1:$HM$2,70,FALSE)</f>
        <v>0</v>
      </c>
      <c r="CC57" s="69">
        <f>VLOOKUP($A57,'353'!$AG$1:$HM$2,71,FALSE)</f>
        <v>0</v>
      </c>
      <c r="CD57" s="69">
        <f>VLOOKUP($A57,'353'!$AG$1:$HM$2,72,FALSE)</f>
        <v>0</v>
      </c>
      <c r="CE57" s="69">
        <f>VLOOKUP($A57,'353'!$AG$7:$HM$8,CE109,FALSE)</f>
        <v>0</v>
      </c>
      <c r="CF57" s="69">
        <f>VLOOKUP($A57,'353'!$AG$1:$HM$2,74,FALSE)</f>
        <v>0</v>
      </c>
      <c r="CG57" s="75">
        <f>VLOOKUP($A57,'353'!$AG$1:$HM$2,75,FALSE)</f>
        <v>0</v>
      </c>
      <c r="CH57" s="337"/>
      <c r="CI57" s="74">
        <f>VLOOKUP($A57,'353'!$AG$1:$HM$2,76,FALSE)</f>
        <v>0</v>
      </c>
      <c r="CJ57" s="69">
        <f>VLOOKUP($A57,'353'!$AG$1:$HM$2,77,FALSE)</f>
        <v>0</v>
      </c>
      <c r="CK57" s="69">
        <f>VLOOKUP($A57,'353'!$AG$1:$HM$2,78,FALSE)</f>
        <v>0</v>
      </c>
      <c r="CL57" s="69">
        <f>VLOOKUP($A57,'353'!$AG$1:$HM$2,79,FALSE)</f>
        <v>0</v>
      </c>
      <c r="CM57" s="69">
        <f>VLOOKUP($A57,'353'!$AG$7:$HM$8,CM109,FALSE)</f>
        <v>0</v>
      </c>
      <c r="CN57" s="69">
        <f>VLOOKUP($A57,'353'!$AG$1:$HM$2,81,FALSE)</f>
        <v>0</v>
      </c>
      <c r="CO57" s="75">
        <f>VLOOKUP($A57,'353'!$AG$1:$HM$2,82,FALSE)</f>
        <v>0</v>
      </c>
      <c r="CP57" s="337"/>
      <c r="CQ57" s="74">
        <f>VLOOKUP($A57,'353'!$AG$1:$HM$2,83,FALSE)</f>
        <v>0</v>
      </c>
      <c r="CR57" s="69">
        <f>VLOOKUP($A57,'353'!$AG$1:$HM$2,84,FALSE)</f>
        <v>0</v>
      </c>
      <c r="CS57" s="69">
        <f>VLOOKUP($A57,'353'!$AG$1:$HM$2,85,FALSE)</f>
        <v>0</v>
      </c>
      <c r="CT57" s="69">
        <f>VLOOKUP($A57,'353'!$AG$1:$HM$2,86,FALSE)</f>
        <v>0</v>
      </c>
      <c r="CU57" s="69">
        <f>VLOOKUP($A57,'353'!$AG$7:$HM$8,CU109,FALSE)</f>
        <v>0</v>
      </c>
      <c r="CV57" s="69">
        <f>VLOOKUP($A57,'353'!$AG$1:$HM$2,88,FALSE)</f>
        <v>0</v>
      </c>
      <c r="CW57" s="75">
        <f>VLOOKUP($A57,'353'!$AG$1:$HM$2,89,FALSE)</f>
        <v>0</v>
      </c>
      <c r="CX57" s="337"/>
      <c r="CY57" s="74">
        <f>VLOOKUP($A57,'353'!$AG$1:$HM$2,90,FALSE)</f>
        <v>0</v>
      </c>
      <c r="CZ57" s="69">
        <f>VLOOKUP($A57,'353'!$AG$1:$HM$2,91,FALSE)</f>
        <v>0</v>
      </c>
      <c r="DA57" s="69">
        <f>VLOOKUP($A57,'353'!$AG$1:$HM$2,92,FALSE)</f>
        <v>0</v>
      </c>
      <c r="DB57" s="69">
        <f>VLOOKUP($A57,'353'!$AG$1:$HM$2,93,FALSE)</f>
        <v>0</v>
      </c>
      <c r="DC57" s="69">
        <f>VLOOKUP($A57,'353'!$AG$7:$HM$8,DC109,FALSE)</f>
        <v>0</v>
      </c>
      <c r="DD57" s="69">
        <f>VLOOKUP($A57,'353'!$AG$1:$HM$2,95,FALSE)</f>
        <v>0</v>
      </c>
      <c r="DE57" s="75">
        <f>VLOOKUP($A57,'353'!$AG$1:$HM$2,96,FALSE)</f>
        <v>0</v>
      </c>
      <c r="DF57" s="337"/>
      <c r="DG57" s="74">
        <f>VLOOKUP($A57,'353'!$AG$1:$HM$2,97,FALSE)</f>
        <v>0</v>
      </c>
      <c r="DH57" s="69">
        <f>VLOOKUP($A57,'353'!$AG$1:$HM$2,98,FALSE)</f>
        <v>0</v>
      </c>
      <c r="DI57" s="69">
        <f>VLOOKUP($A57,'353'!$AG$1:$HM$2,99,FALSE)</f>
        <v>0</v>
      </c>
      <c r="DJ57" s="69">
        <f>VLOOKUP($A57,'353'!$AG$1:$HM$2,100,FALSE)</f>
        <v>0</v>
      </c>
      <c r="DK57" s="69">
        <f>VLOOKUP($A57,'353'!$AG$7:$HM$8,DK109,FALSE)</f>
        <v>0</v>
      </c>
      <c r="DL57" s="69">
        <f>VLOOKUP($A57,'353'!$AG$1:$HM$2,102,FALSE)</f>
        <v>0</v>
      </c>
      <c r="DM57" s="75">
        <f>VLOOKUP($A57,'353'!$AG$1:$HM$2,103,FALSE)</f>
        <v>0</v>
      </c>
      <c r="DN57" s="337"/>
      <c r="DO57" s="74">
        <f>VLOOKUP($A57,'353'!$AG$1:$HM$2,104,FALSE)</f>
        <v>0</v>
      </c>
      <c r="DP57" s="69">
        <f>VLOOKUP($A57,'353'!$AG$1:$HM$2,105,FALSE)</f>
        <v>0</v>
      </c>
      <c r="DQ57" s="69">
        <f>VLOOKUP($A57,'353'!$AG$1:$HM$2,106,FALSE)</f>
        <v>0</v>
      </c>
      <c r="DR57" s="69">
        <f>VLOOKUP($A57,'353'!$AG$1:$HM$2,107,FALSE)</f>
        <v>0</v>
      </c>
      <c r="DS57" s="69">
        <f>VLOOKUP($A57,'353'!$AG$7:$HM$8,DS109,FALSE)</f>
        <v>0</v>
      </c>
      <c r="DT57" s="69">
        <f>VLOOKUP($A57,'353'!$AG$1:$HM$2,109,FALSE)</f>
        <v>0</v>
      </c>
      <c r="DU57" s="75">
        <f>VLOOKUP($A57,'353'!$AG$1:$HM$2,110,FALSE)</f>
        <v>0</v>
      </c>
      <c r="DV57" s="337"/>
      <c r="DW57" s="74">
        <f>VLOOKUP($A57,'353'!$AG$1:$HM$2,111,FALSE)</f>
        <v>0</v>
      </c>
      <c r="DX57" s="69">
        <f>VLOOKUP($A57,'353'!$AG$1:$HM$2,112,FALSE)</f>
        <v>0</v>
      </c>
      <c r="DY57" s="69">
        <f>VLOOKUP($A57,'353'!$AG$1:$HM$2,113,FALSE)</f>
        <v>0</v>
      </c>
      <c r="DZ57" s="69">
        <f>VLOOKUP($A57,'353'!$AG$1:$HM$2,114,FALSE)</f>
        <v>0</v>
      </c>
      <c r="EA57" s="69">
        <f>VLOOKUP($A57,'353'!$AG$7:$HM$8,EA109,FALSE)</f>
        <v>0</v>
      </c>
      <c r="EB57" s="69">
        <f>VLOOKUP($A57,'353'!$AG$1:$HM$2,116,FALSE)</f>
        <v>0</v>
      </c>
      <c r="EC57" s="75">
        <f>VLOOKUP($A57,'353'!$AG$1:$HM$2,117,FALSE)</f>
        <v>0</v>
      </c>
      <c r="ED57" s="337"/>
      <c r="EE57" s="74">
        <f>VLOOKUP($A57,'353'!$AG$1:$HM$2,118,FALSE)</f>
        <v>0</v>
      </c>
      <c r="EF57" s="69">
        <f>VLOOKUP($A57,'353'!$AG$1:$HM$2,119,FALSE)</f>
        <v>0</v>
      </c>
      <c r="EG57" s="69">
        <f>VLOOKUP($A57,'353'!$AG$1:$HM$2,120,FALSE)</f>
        <v>0</v>
      </c>
      <c r="EH57" s="69">
        <f>VLOOKUP($A57,'353'!$AG$1:$HM$2,121,FALSE)</f>
        <v>0</v>
      </c>
      <c r="EI57" s="69">
        <f>VLOOKUP($A57,'353'!$AG$7:$HM$8,EI109,FALSE)</f>
        <v>0</v>
      </c>
      <c r="EJ57" s="69">
        <f>VLOOKUP($A57,'353'!$AG$1:$HM$2,123,FALSE)</f>
        <v>0</v>
      </c>
      <c r="EK57" s="75">
        <f>VLOOKUP($A57,'353'!$AG$1:$HM$2,124,FALSE)</f>
        <v>0</v>
      </c>
      <c r="EL57" s="337"/>
      <c r="EM57" s="74">
        <f>VLOOKUP($A57,'353'!$AG$1:$HM$2,125,FALSE)</f>
        <v>0</v>
      </c>
      <c r="EN57" s="69">
        <f>VLOOKUP($A57,'353'!$AG$1:$HM$2,126,FALSE)</f>
        <v>0</v>
      </c>
      <c r="EO57" s="69">
        <f>VLOOKUP($A57,'353'!$AG$1:$HM$2,127,FALSE)</f>
        <v>0</v>
      </c>
      <c r="EP57" s="69">
        <f>VLOOKUP($A57,'353'!$AG$1:$HM$2,128,FALSE)</f>
        <v>0</v>
      </c>
      <c r="EQ57" s="69">
        <f>VLOOKUP($A57,'353'!$AG$7:$HM$8,EQ109,FALSE)</f>
        <v>0</v>
      </c>
      <c r="ER57" s="69">
        <f>VLOOKUP($A57,'353'!$AG$1:$HM$2,130,FALSE)</f>
        <v>0</v>
      </c>
      <c r="ES57" s="75">
        <f>VLOOKUP($A57,'353'!$AG$1:$HM$2,131,FALSE)</f>
        <v>0</v>
      </c>
      <c r="ET57" s="337"/>
      <c r="EU57" s="74">
        <f>VLOOKUP($A57,'353'!$AG$1:$HM$2,132,FALSE)</f>
        <v>0</v>
      </c>
      <c r="EV57" s="69">
        <f>VLOOKUP($A57,'353'!$AG$1:$HM$2,133,FALSE)</f>
        <v>0</v>
      </c>
      <c r="EW57" s="69">
        <f>VLOOKUP($A57,'353'!$AG$1:$HM$2,134,FALSE)</f>
        <v>0</v>
      </c>
      <c r="EX57" s="69">
        <f>VLOOKUP($A57,'353'!$AG$1:$HM$2,135,FALSE)</f>
        <v>0</v>
      </c>
      <c r="EY57" s="69">
        <f>VLOOKUP($A57,'353'!$AG$7:$HM$8,EY109,FALSE)</f>
        <v>0</v>
      </c>
      <c r="EZ57" s="69">
        <f>VLOOKUP($A57,'353'!$AG$1:$HM$2,137,FALSE)</f>
        <v>0</v>
      </c>
      <c r="FA57" s="75">
        <f>VLOOKUP($A57,'353'!$AG$1:$HM$2,138,FALSE)</f>
        <v>0</v>
      </c>
      <c r="FB57" s="337"/>
      <c r="FC57" s="74">
        <f>VLOOKUP($A57,'353'!$AG$1:$HM$2,139,FALSE)</f>
        <v>0</v>
      </c>
      <c r="FD57" s="69">
        <f>VLOOKUP($A57,'353'!$AG$1:$HM$2,140,FALSE)</f>
        <v>0</v>
      </c>
      <c r="FE57" s="69">
        <f>VLOOKUP($A57,'353'!$AG$1:$HM$2,141,FALSE)</f>
        <v>0</v>
      </c>
      <c r="FF57" s="69">
        <f>VLOOKUP($A57,'353'!$AG$1:$HM$2,142,FALSE)</f>
        <v>0</v>
      </c>
      <c r="FG57" s="69">
        <f>VLOOKUP($A57,'353'!$AG$7:$HM$8,FG109,FALSE)</f>
        <v>0</v>
      </c>
      <c r="FH57" s="69">
        <f>VLOOKUP($A57,'353'!$AG$1:$HM$2,144,FALSE)</f>
        <v>0</v>
      </c>
      <c r="FI57" s="75">
        <f>VLOOKUP($A57,'353'!$AG$1:$HM$2,145,FALSE)</f>
        <v>0</v>
      </c>
      <c r="FJ57" s="337"/>
      <c r="FK57" s="74">
        <f>VLOOKUP($A57,'353'!$AG$1:$HM$2,146,FALSE)</f>
        <v>0</v>
      </c>
      <c r="FL57" s="69">
        <f>VLOOKUP($A57,'353'!$AG$1:$HM$2,147,FALSE)</f>
        <v>0</v>
      </c>
      <c r="FM57" s="69">
        <f>VLOOKUP($A57,'353'!$AG$1:$HM$2,148,FALSE)</f>
        <v>0</v>
      </c>
      <c r="FN57" s="69">
        <f>VLOOKUP($A57,'353'!$AG$1:$HM$2,149,FALSE)</f>
        <v>0</v>
      </c>
      <c r="FO57" s="69">
        <f>VLOOKUP($A57,'353'!$AG$7:$HM$8,FO109,FALSE)</f>
        <v>0</v>
      </c>
      <c r="FP57" s="69">
        <f>VLOOKUP($A57,'353'!$AG$1:$HM$2,151,FALSE)</f>
        <v>0</v>
      </c>
      <c r="FQ57" s="75">
        <f>VLOOKUP($A57,'353'!$AG$1:$HM$2,152,FALSE)</f>
        <v>0</v>
      </c>
      <c r="FR57" s="337"/>
      <c r="FS57" s="74">
        <f>VLOOKUP($A57,'353'!$AG$1:$HM$2,153,FALSE)</f>
        <v>0</v>
      </c>
      <c r="FT57" s="69">
        <f>VLOOKUP($A57,'353'!$AG$1:$HM$2,154,FALSE)</f>
        <v>0</v>
      </c>
      <c r="FU57" s="69">
        <f>VLOOKUP($A57,'353'!$AG$1:$HM$2,155,FALSE)</f>
        <v>0</v>
      </c>
      <c r="FV57" s="69">
        <f>VLOOKUP($A57,'353'!$AG$1:$HM$2,156,FALSE)</f>
        <v>0</v>
      </c>
      <c r="FW57" s="69">
        <f>VLOOKUP($A57,'353'!$AG$7:$HM$8,FW109,FALSE)</f>
        <v>0</v>
      </c>
      <c r="FX57" s="69">
        <f>VLOOKUP($A57,'353'!$AG$1:$HM$2,158,FALSE)</f>
        <v>0</v>
      </c>
      <c r="FY57" s="75">
        <f>VLOOKUP($A57,'353'!$AG$1:$HM$2,159,FALSE)</f>
        <v>0</v>
      </c>
      <c r="FZ57" s="337"/>
      <c r="GA57" s="74">
        <f>VLOOKUP($A57,'353'!$AG$1:$HM$2,160,FALSE)</f>
        <v>0</v>
      </c>
      <c r="GB57" s="69">
        <f>VLOOKUP($A57,'353'!$AG$1:$HM$2,161,FALSE)</f>
        <v>0</v>
      </c>
      <c r="GC57" s="69">
        <f>VLOOKUP($A57,'353'!$AG$1:$HM$2,162,FALSE)</f>
        <v>0</v>
      </c>
      <c r="GD57" s="69">
        <f>VLOOKUP($A57,'353'!$AG$1:$HM$2,163,FALSE)</f>
        <v>0</v>
      </c>
      <c r="GE57" s="69">
        <f>VLOOKUP($A57,'353'!$AG$7:$HM$8,GE109,FALSE)</f>
        <v>0</v>
      </c>
      <c r="GF57" s="69">
        <f>VLOOKUP($A57,'353'!$AG$1:$HM$2,165,FALSE)</f>
        <v>0</v>
      </c>
      <c r="GG57" s="75">
        <f>VLOOKUP($A57,'353'!$AG$1:$HM$2,166,FALSE)</f>
        <v>0</v>
      </c>
      <c r="GH57" s="337"/>
      <c r="GI57" s="74">
        <f>VLOOKUP($A57,'353'!$AG$1:$HM$2,167,FALSE)</f>
        <v>0</v>
      </c>
      <c r="GJ57" s="69">
        <f>VLOOKUP($A57,'353'!$AG$1:$HM$2,168,FALSE)</f>
        <v>0</v>
      </c>
      <c r="GK57" s="69">
        <f>VLOOKUP($A57,'353'!$AG$1:$HM$2,169,FALSE)</f>
        <v>0</v>
      </c>
      <c r="GL57" s="69">
        <f>VLOOKUP($A57,'353'!$AG$1:$HM$2,170,FALSE)</f>
        <v>0</v>
      </c>
      <c r="GM57" s="69">
        <f>VLOOKUP($A57,'353'!$AG$7:$HM$8,GM109,FALSE)</f>
        <v>0</v>
      </c>
      <c r="GN57" s="69">
        <f>VLOOKUP($A57,'353'!$AG$1:$HM$2,172,FALSE)</f>
        <v>0</v>
      </c>
      <c r="GO57" s="75">
        <f>VLOOKUP($A57,'353'!$AG$1:$HM$2,173,FALSE)</f>
        <v>0</v>
      </c>
      <c r="GP57" s="337"/>
      <c r="GQ57" s="74">
        <f>VLOOKUP($A57,'353'!$AG$1:$HM$2,174,FALSE)</f>
        <v>0</v>
      </c>
      <c r="GR57" s="69">
        <f>VLOOKUP($A57,'353'!$AG$1:$HM$2,175,FALSE)</f>
        <v>0</v>
      </c>
      <c r="GS57" s="69">
        <f>VLOOKUP($A57,'353'!$AG$1:$HM$2,176,FALSE)</f>
        <v>0</v>
      </c>
      <c r="GT57" s="69">
        <f>VLOOKUP($A57,'353'!$AG$1:$HM$2,177,FALSE)</f>
        <v>0</v>
      </c>
      <c r="GU57" s="69">
        <f>VLOOKUP($A57,'353'!$AG$7:$HM$8,GU109,FALSE)</f>
        <v>0</v>
      </c>
      <c r="GV57" s="69">
        <f>VLOOKUP($A57,'353'!$AG$1:$HM$2,179,FALSE)</f>
        <v>0</v>
      </c>
      <c r="GW57" s="75">
        <f>VLOOKUP($A57,'353'!$AG$1:$HM$2,180,FALSE)</f>
        <v>0</v>
      </c>
      <c r="GX57" s="337"/>
      <c r="GY57" s="74">
        <f>VLOOKUP($A57,'353'!$AG$1:$HM$2,181,FALSE)</f>
        <v>0</v>
      </c>
      <c r="GZ57" s="69">
        <f>VLOOKUP($A57,'353'!$AG$1:$HM$2,182,FALSE)</f>
        <v>0</v>
      </c>
      <c r="HA57" s="69">
        <f>VLOOKUP($A57,'353'!$AG$1:$HM$2,183,FALSE)</f>
        <v>0</v>
      </c>
      <c r="HB57" s="69">
        <f>VLOOKUP($A57,'353'!$AG$1:$HM$2,184,FALSE)</f>
        <v>0</v>
      </c>
      <c r="HC57" s="69">
        <f>VLOOKUP($A57,'353'!$AG$7:$HM$8,HC109,FALSE)</f>
        <v>0</v>
      </c>
      <c r="HD57" s="69">
        <f>VLOOKUP($A57,'353'!$AG$1:$HM$2,186,FALSE)</f>
        <v>0</v>
      </c>
      <c r="HE57" s="124">
        <f>VLOOKUP($A57,'353'!$AG$1:$HM$2,187,FALSE)</f>
        <v>0</v>
      </c>
      <c r="HF57" s="24"/>
    </row>
    <row r="58" spans="1:214" x14ac:dyDescent="0.25">
      <c r="A58" s="290">
        <f t="shared" si="0"/>
        <v>254</v>
      </c>
      <c r="B58" s="291">
        <f>VLOOKUP($A58,'354'!$AW$1:$IC$2,2,FALSE)</f>
        <v>0</v>
      </c>
      <c r="C58" s="290">
        <f>VLOOKUP($A58,'354'!$AW$1:$IC$2,3,FALSE)</f>
        <v>0</v>
      </c>
      <c r="D58" s="290">
        <f>VLOOKUP($A58,'354'!$AW$1:$IC$2,4,FALSE)</f>
        <v>0</v>
      </c>
      <c r="E58" s="292">
        <f>VLOOKUP($A58,'354'!$AW$1:$IC$2,5,FALSE)</f>
        <v>0</v>
      </c>
      <c r="F58" s="337"/>
      <c r="G58" s="73">
        <f>VLOOKUP($A58,'354'!$AW$1:$IC$2,6,FALSE)</f>
        <v>0</v>
      </c>
      <c r="H58" s="24">
        <f>VLOOKUP($A58,'354'!$AW$1:$IC$2,7,FALSE)</f>
        <v>0</v>
      </c>
      <c r="I58" s="24">
        <f>VLOOKUP($A58,'354'!$AW$1:$IC$2,8,FALSE)</f>
        <v>0</v>
      </c>
      <c r="J58" s="24">
        <f>VLOOKUP($A58,'354'!$AW$1:$IC$2,9,FALSE)</f>
        <v>0</v>
      </c>
      <c r="K58" s="69">
        <f>VLOOKUP($A58,'354'!$AW$7:$IC$8,K109,FALSE)</f>
        <v>0</v>
      </c>
      <c r="L58" s="24">
        <f>VLOOKUP($A58,'354'!$AW$1:$IC$2,11,FALSE)</f>
        <v>0</v>
      </c>
      <c r="M58" s="137">
        <f>VLOOKUP($A58,'354'!$AW$1:$IC$2,12,FALSE)</f>
        <v>0</v>
      </c>
      <c r="N58" s="337"/>
      <c r="O58" s="74">
        <f>VLOOKUP($A58,'354'!$AW$1:$IC$2,13,FALSE)</f>
        <v>0</v>
      </c>
      <c r="P58" s="69">
        <f>VLOOKUP($A58,'354'!$AW$1:$IC$2,14,FALSE)</f>
        <v>0</v>
      </c>
      <c r="Q58" s="69">
        <f>VLOOKUP($A58,'354'!$AW$1:$IC$2,15,FALSE)</f>
        <v>0</v>
      </c>
      <c r="R58" s="69">
        <f>VLOOKUP($A58,'354'!$AW$1:$IC$2,16,FALSE)</f>
        <v>0</v>
      </c>
      <c r="S58" s="69">
        <f>VLOOKUP($A58,'354'!$AW$7:$IC$8,S109,FALSE)</f>
        <v>0</v>
      </c>
      <c r="T58" s="69">
        <f>VLOOKUP($A58,'354'!$AW$1:$IC$2,18,FALSE)</f>
        <v>0</v>
      </c>
      <c r="U58" s="75">
        <f>VLOOKUP($A58,'354'!$AW$1:$IC$2,19,FALSE)</f>
        <v>0</v>
      </c>
      <c r="V58" s="337"/>
      <c r="W58" s="74">
        <f>VLOOKUP($A58,'354'!$AW$1:$IC$2,20,FALSE)</f>
        <v>0</v>
      </c>
      <c r="X58" s="69">
        <f>VLOOKUP($A58,'354'!$AW$1:$IC$2,21,FALSE)</f>
        <v>0</v>
      </c>
      <c r="Y58" s="69">
        <f>VLOOKUP($A58,'354'!$AW$1:$IC$2,22,FALSE)</f>
        <v>0</v>
      </c>
      <c r="Z58" s="69">
        <f>VLOOKUP($A58,'354'!$AW$1:$IC$2,23,FALSE)</f>
        <v>0</v>
      </c>
      <c r="AA58" s="69">
        <f>VLOOKUP($A58,'354'!$AW$7:$IC$8,AA109,FALSE)</f>
        <v>0</v>
      </c>
      <c r="AB58" s="69">
        <f>VLOOKUP($A58,'354'!$AW$1:$IC$2,25,FALSE)</f>
        <v>0</v>
      </c>
      <c r="AC58" s="75">
        <f>VLOOKUP($A58,'354'!$AW$1:$IC$2,26,FALSE)</f>
        <v>0</v>
      </c>
      <c r="AD58" s="337"/>
      <c r="AE58" s="74">
        <f>VLOOKUP($A58,'354'!$AW$1:$IC$2,27,FALSE)</f>
        <v>0</v>
      </c>
      <c r="AF58" s="69">
        <f>VLOOKUP($A58,'354'!$AW$1:$IC$2,28,FALSE)</f>
        <v>0</v>
      </c>
      <c r="AG58" s="69">
        <f>VLOOKUP($A58,'354'!$AW$1:$IC$2,29,FALSE)</f>
        <v>0</v>
      </c>
      <c r="AH58" s="69">
        <f>VLOOKUP($A58,'354'!$AW$1:$IC$2,30,FALSE)</f>
        <v>0</v>
      </c>
      <c r="AI58" s="69">
        <f>VLOOKUP($A58,'354'!$AW$7:$IC$8,AI109,FALSE)</f>
        <v>0</v>
      </c>
      <c r="AJ58" s="69">
        <f>VLOOKUP($A58,'354'!$AW$1:$IC$2,32,FALSE)</f>
        <v>0</v>
      </c>
      <c r="AK58" s="75">
        <f>VLOOKUP($A58,'354'!$AW$1:$IC$2,33,FALSE)</f>
        <v>0</v>
      </c>
      <c r="AL58" s="337"/>
      <c r="AM58" s="74">
        <f>VLOOKUP($A58,'354'!$AW$1:$IC$2,34,FALSE)</f>
        <v>0</v>
      </c>
      <c r="AN58" s="69">
        <f>VLOOKUP($A58,'354'!$AW$1:$IC$2,35,FALSE)</f>
        <v>0</v>
      </c>
      <c r="AO58" s="69">
        <f>VLOOKUP($A58,'354'!$AW$1:$IC$2,36,FALSE)</f>
        <v>0</v>
      </c>
      <c r="AP58" s="69">
        <f>VLOOKUP($A58,'354'!$AW$1:$IC$2,37,FALSE)</f>
        <v>0</v>
      </c>
      <c r="AQ58" s="69">
        <f>VLOOKUP($A58,'354'!$AW$7:$IC$8,AQ109,FALSE)</f>
        <v>0</v>
      </c>
      <c r="AR58" s="69">
        <f>VLOOKUP($A58,'354'!$AW$1:$IC$2,39,FALSE)</f>
        <v>0</v>
      </c>
      <c r="AS58" s="75">
        <f>VLOOKUP($A58,'354'!$AW$1:$IC$2,40,FALSE)</f>
        <v>0</v>
      </c>
      <c r="AT58" s="337"/>
      <c r="AU58" s="74">
        <f>VLOOKUP($A58,'354'!$AW$1:$IC$2,41,FALSE)</f>
        <v>0</v>
      </c>
      <c r="AV58" s="69">
        <f>VLOOKUP($A58,'354'!$AW$1:$IC$2,42,FALSE)</f>
        <v>0</v>
      </c>
      <c r="AW58" s="69">
        <f>VLOOKUP($A58,'354'!$AW$1:$IC$2,43,FALSE)</f>
        <v>0</v>
      </c>
      <c r="AX58" s="69">
        <f>VLOOKUP($A58,'354'!$AW$1:$IC$2,44,FALSE)</f>
        <v>0</v>
      </c>
      <c r="AY58" s="69">
        <f>VLOOKUP($A58,'354'!$AW$7:$IC$8,AY109,FALSE)</f>
        <v>0</v>
      </c>
      <c r="AZ58" s="69">
        <f>VLOOKUP($A58,'354'!$AW$1:$IC$2,46,FALSE)</f>
        <v>0</v>
      </c>
      <c r="BA58" s="75">
        <f>VLOOKUP($A58,'354'!$AW$1:$IC$2,47,FALSE)</f>
        <v>0</v>
      </c>
      <c r="BB58" s="337"/>
      <c r="BC58" s="74">
        <f>VLOOKUP($A58,'354'!$AW$1:$IC$2,48,FALSE)</f>
        <v>0</v>
      </c>
      <c r="BD58" s="69">
        <f>VLOOKUP($A58,'354'!$AW$1:$IC$2,49,FALSE)</f>
        <v>0</v>
      </c>
      <c r="BE58" s="69">
        <f>VLOOKUP($A58,'354'!$AW$1:$IC$2,50,FALSE)</f>
        <v>0</v>
      </c>
      <c r="BF58" s="69">
        <f>VLOOKUP($A58,'354'!$AW$1:$IC$2,51,FALSE)</f>
        <v>0</v>
      </c>
      <c r="BG58" s="69">
        <f>VLOOKUP($A58,'354'!$AW$7:$IC$8,BG109,FALSE)</f>
        <v>0</v>
      </c>
      <c r="BH58" s="69">
        <f>VLOOKUP($A58,'354'!$AW$1:$IC$2,53,FALSE)</f>
        <v>0</v>
      </c>
      <c r="BI58" s="75">
        <f>VLOOKUP($A58,'354'!$AW$1:$IC$2,54,FALSE)</f>
        <v>0</v>
      </c>
      <c r="BJ58" s="337"/>
      <c r="BK58" s="74">
        <f>VLOOKUP($A58,'354'!$AW$1:$IC$2,55,FALSE)</f>
        <v>0</v>
      </c>
      <c r="BL58" s="69">
        <f>VLOOKUP($A58,'354'!$AW$1:$IC$2,56,FALSE)</f>
        <v>0</v>
      </c>
      <c r="BM58" s="69">
        <f>VLOOKUP($A58,'354'!$AW$1:$IC$2,57,FALSE)</f>
        <v>0</v>
      </c>
      <c r="BN58" s="69">
        <f>VLOOKUP($A58,'354'!$AW$1:$IC$2,58,FALSE)</f>
        <v>0</v>
      </c>
      <c r="BO58" s="69">
        <f>VLOOKUP($A58,'354'!$AW$7:$IC$8,BO109,FALSE)</f>
        <v>0</v>
      </c>
      <c r="BP58" s="69">
        <f>VLOOKUP($A58,'354'!$AW$1:$IC$2,60,FALSE)</f>
        <v>0</v>
      </c>
      <c r="BQ58" s="75">
        <f>VLOOKUP($A58,'354'!$AW$1:$IC$2,61,FALSE)</f>
        <v>0</v>
      </c>
      <c r="BR58" s="337"/>
      <c r="BS58" s="74">
        <f>VLOOKUP($A58,'354'!$AW$1:$IC$2,62,FALSE)</f>
        <v>0</v>
      </c>
      <c r="BT58" s="69">
        <f>VLOOKUP($A58,'354'!$AW$1:$IC$2,63,FALSE)</f>
        <v>0</v>
      </c>
      <c r="BU58" s="69">
        <f>VLOOKUP($A58,'354'!$AW$1:$IC$2,64,FALSE)</f>
        <v>0</v>
      </c>
      <c r="BV58" s="69">
        <f>VLOOKUP($A58,'354'!$AW$1:$IC$2,65,FALSE)</f>
        <v>0</v>
      </c>
      <c r="BW58" s="69">
        <f>VLOOKUP($A58,'354'!$AW$7:$IC$8,BW109,FALSE)</f>
        <v>0</v>
      </c>
      <c r="BX58" s="69">
        <f>VLOOKUP($A58,'354'!$AW$1:$IC$2,67,FALSE)</f>
        <v>0</v>
      </c>
      <c r="BY58" s="75">
        <f>VLOOKUP($A58,'354'!$AW$1:$IC$2,68,FALSE)</f>
        <v>0</v>
      </c>
      <c r="BZ58" s="337"/>
      <c r="CA58" s="74">
        <f>VLOOKUP($A58,'354'!$AW$1:$IC$2,69,FALSE)</f>
        <v>0</v>
      </c>
      <c r="CB58" s="69">
        <f>VLOOKUP($A58,'354'!$AW$1:$IC$2,70,FALSE)</f>
        <v>0</v>
      </c>
      <c r="CC58" s="69">
        <f>VLOOKUP($A58,'354'!$AW$1:$IC$2,71,FALSE)</f>
        <v>0</v>
      </c>
      <c r="CD58" s="69">
        <f>VLOOKUP($A58,'354'!$AW$1:$IC$2,72,FALSE)</f>
        <v>0</v>
      </c>
      <c r="CE58" s="69">
        <f>VLOOKUP($A58,'354'!$AW$7:$IC$8,CE109,FALSE)</f>
        <v>0</v>
      </c>
      <c r="CF58" s="69">
        <f>VLOOKUP($A58,'354'!$AW$1:$IC$2,74,FALSE)</f>
        <v>0</v>
      </c>
      <c r="CG58" s="75">
        <f>VLOOKUP($A58,'354'!$AW$1:$IC$2,75,FALSE)</f>
        <v>0</v>
      </c>
      <c r="CH58" s="337"/>
      <c r="CI58" s="74">
        <f>VLOOKUP($A58,'354'!$AW$1:$IC$2,76,FALSE)</f>
        <v>0</v>
      </c>
      <c r="CJ58" s="69">
        <f>VLOOKUP($A58,'354'!$AW$1:$IC$2,77,FALSE)</f>
        <v>0</v>
      </c>
      <c r="CK58" s="69">
        <f>VLOOKUP($A58,'354'!$AW$1:$IC$2,78,FALSE)</f>
        <v>0</v>
      </c>
      <c r="CL58" s="69">
        <f>VLOOKUP($A58,'354'!$AW$1:$IC$2,79,FALSE)</f>
        <v>0</v>
      </c>
      <c r="CM58" s="69">
        <f>VLOOKUP($A58,'354'!$AW$7:$IC$8,CM109,FALSE)</f>
        <v>0</v>
      </c>
      <c r="CN58" s="69">
        <f>VLOOKUP($A58,'354'!$AW$1:$IC$2,81,FALSE)</f>
        <v>0</v>
      </c>
      <c r="CO58" s="75">
        <f>VLOOKUP($A58,'354'!$AW$1:$IC$2,82,FALSE)</f>
        <v>0</v>
      </c>
      <c r="CP58" s="337"/>
      <c r="CQ58" s="74">
        <f>VLOOKUP($A58,'354'!$AW$1:$IC$2,83,FALSE)</f>
        <v>0</v>
      </c>
      <c r="CR58" s="69">
        <f>VLOOKUP($A58,'354'!$AW$1:$IC$2,84,FALSE)</f>
        <v>0</v>
      </c>
      <c r="CS58" s="69">
        <f>VLOOKUP($A58,'354'!$AW$1:$IC$2,85,FALSE)</f>
        <v>0</v>
      </c>
      <c r="CT58" s="69">
        <f>VLOOKUP($A58,'354'!$AW$1:$IC$2,86,FALSE)</f>
        <v>0</v>
      </c>
      <c r="CU58" s="69">
        <f>VLOOKUP($A58,'354'!$AW$7:$IC$8,CU109,FALSE)</f>
        <v>0</v>
      </c>
      <c r="CV58" s="69">
        <f>VLOOKUP($A58,'354'!$AW$1:$IC$2,88,FALSE)</f>
        <v>0</v>
      </c>
      <c r="CW58" s="75">
        <f>VLOOKUP($A58,'354'!$AW$1:$IC$2,89,FALSE)</f>
        <v>0</v>
      </c>
      <c r="CX58" s="337"/>
      <c r="CY58" s="74">
        <f>VLOOKUP($A58,'354'!$AW$1:$IC$2,90,FALSE)</f>
        <v>0</v>
      </c>
      <c r="CZ58" s="69">
        <f>VLOOKUP($A58,'354'!$AW$1:$IC$2,91,FALSE)</f>
        <v>0</v>
      </c>
      <c r="DA58" s="69">
        <f>VLOOKUP($A58,'354'!$AW$1:$IC$2,92,FALSE)</f>
        <v>0</v>
      </c>
      <c r="DB58" s="69">
        <f>VLOOKUP($A58,'354'!$AW$1:$IC$2,93,FALSE)</f>
        <v>0</v>
      </c>
      <c r="DC58" s="69">
        <f>VLOOKUP($A58,'354'!$AW$7:$IC$8,DC109,FALSE)</f>
        <v>0</v>
      </c>
      <c r="DD58" s="69">
        <f>VLOOKUP($A58,'354'!$AW$1:$IC$2,95,FALSE)</f>
        <v>0</v>
      </c>
      <c r="DE58" s="75">
        <f>VLOOKUP($A58,'354'!$AW$1:$IC$2,96,FALSE)</f>
        <v>0</v>
      </c>
      <c r="DF58" s="337"/>
      <c r="DG58" s="74">
        <f>VLOOKUP($A58,'354'!$AW$1:$IC$2,97,FALSE)</f>
        <v>0</v>
      </c>
      <c r="DH58" s="69">
        <f>VLOOKUP($A58,'354'!$AW$1:$IC$2,98,FALSE)</f>
        <v>0</v>
      </c>
      <c r="DI58" s="69">
        <f>VLOOKUP($A58,'354'!$AW$1:$IC$2,99,FALSE)</f>
        <v>0</v>
      </c>
      <c r="DJ58" s="69">
        <f>VLOOKUP($A58,'354'!$AW$1:$IC$2,100,FALSE)</f>
        <v>0</v>
      </c>
      <c r="DK58" s="69">
        <f>VLOOKUP($A58,'354'!$AW$7:$IC$8,DK109,FALSE)</f>
        <v>0</v>
      </c>
      <c r="DL58" s="69">
        <f>VLOOKUP($A58,'354'!$AW$1:$IC$2,102,FALSE)</f>
        <v>0</v>
      </c>
      <c r="DM58" s="75">
        <f>VLOOKUP($A58,'354'!$AW$1:$IC$2,103,FALSE)</f>
        <v>0</v>
      </c>
      <c r="DN58" s="337"/>
      <c r="DO58" s="74">
        <f>VLOOKUP($A58,'354'!$AW$1:$IC$2,104,FALSE)</f>
        <v>0</v>
      </c>
      <c r="DP58" s="69">
        <f>VLOOKUP($A58,'354'!$AW$1:$IC$2,105,FALSE)</f>
        <v>0</v>
      </c>
      <c r="DQ58" s="69">
        <f>VLOOKUP($A58,'354'!$AW$1:$IC$2,106,FALSE)</f>
        <v>0</v>
      </c>
      <c r="DR58" s="69">
        <f>VLOOKUP($A58,'354'!$AW$1:$IC$2,107,FALSE)</f>
        <v>0</v>
      </c>
      <c r="DS58" s="69">
        <f>VLOOKUP($A58,'354'!$AW$7:$IC$8,DS109,FALSE)</f>
        <v>0</v>
      </c>
      <c r="DT58" s="69">
        <f>VLOOKUP($A58,'354'!$AW$1:$IC$2,109,FALSE)</f>
        <v>0</v>
      </c>
      <c r="DU58" s="75">
        <f>VLOOKUP($A58,'354'!$AW$1:$IC$2,110,FALSE)</f>
        <v>0</v>
      </c>
      <c r="DV58" s="337"/>
      <c r="DW58" s="74">
        <f>VLOOKUP($A58,'354'!$AW$1:$IC$2,111,FALSE)</f>
        <v>0</v>
      </c>
      <c r="DX58" s="69">
        <f>VLOOKUP($A58,'354'!$AW$1:$IC$2,112,FALSE)</f>
        <v>0</v>
      </c>
      <c r="DY58" s="69">
        <f>VLOOKUP($A58,'354'!$AW$1:$IC$2,113,FALSE)</f>
        <v>0</v>
      </c>
      <c r="DZ58" s="69">
        <f>VLOOKUP($A58,'354'!$AW$1:$IC$2,114,FALSE)</f>
        <v>0</v>
      </c>
      <c r="EA58" s="69">
        <f>VLOOKUP($A58,'354'!$AW$7:$IC$8,EA109,FALSE)</f>
        <v>0</v>
      </c>
      <c r="EB58" s="69">
        <f>VLOOKUP($A58,'354'!$AW$1:$IC$2,116,FALSE)</f>
        <v>0</v>
      </c>
      <c r="EC58" s="75">
        <f>VLOOKUP($A58,'354'!$AW$1:$IC$2,117,FALSE)</f>
        <v>0</v>
      </c>
      <c r="ED58" s="337"/>
      <c r="EE58" s="74">
        <f>VLOOKUP($A58,'354'!$AW$1:$IC$2,118,FALSE)</f>
        <v>0</v>
      </c>
      <c r="EF58" s="69">
        <f>VLOOKUP($A58,'354'!$AW$1:$IC$2,119,FALSE)</f>
        <v>0</v>
      </c>
      <c r="EG58" s="69">
        <f>VLOOKUP($A58,'354'!$AW$1:$IC$2,120,FALSE)</f>
        <v>0</v>
      </c>
      <c r="EH58" s="69">
        <f>VLOOKUP($A58,'354'!$AW$1:$IC$2,121,FALSE)</f>
        <v>0</v>
      </c>
      <c r="EI58" s="69">
        <f>VLOOKUP($A58,'354'!$AW$7:$IC$8,EI109,FALSE)</f>
        <v>0</v>
      </c>
      <c r="EJ58" s="69">
        <f>VLOOKUP($A58,'354'!$AW$1:$IC$2,123,FALSE)</f>
        <v>0</v>
      </c>
      <c r="EK58" s="75">
        <f>VLOOKUP($A58,'354'!$AW$1:$IC$2,124,FALSE)</f>
        <v>0</v>
      </c>
      <c r="EL58" s="337"/>
      <c r="EM58" s="74">
        <f>VLOOKUP($A58,'354'!$AW$1:$IC$2,125,FALSE)</f>
        <v>0</v>
      </c>
      <c r="EN58" s="69">
        <f>VLOOKUP($A58,'354'!$AW$1:$IC$2,126,FALSE)</f>
        <v>0</v>
      </c>
      <c r="EO58" s="69">
        <f>VLOOKUP($A58,'354'!$AW$1:$IC$2,127,FALSE)</f>
        <v>0</v>
      </c>
      <c r="EP58" s="69">
        <f>VLOOKUP($A58,'354'!$AW$1:$IC$2,128,FALSE)</f>
        <v>0</v>
      </c>
      <c r="EQ58" s="69">
        <f>VLOOKUP($A58,'354'!$AW$7:$IC$8,EQ109,FALSE)</f>
        <v>0</v>
      </c>
      <c r="ER58" s="69">
        <f>VLOOKUP($A58,'354'!$AW$1:$IC$2,130,FALSE)</f>
        <v>0</v>
      </c>
      <c r="ES58" s="75">
        <f>VLOOKUP($A58,'354'!$AW$1:$IC$2,131,FALSE)</f>
        <v>0</v>
      </c>
      <c r="ET58" s="337"/>
      <c r="EU58" s="74">
        <f>VLOOKUP($A58,'354'!$AW$1:$IC$2,132,FALSE)</f>
        <v>0</v>
      </c>
      <c r="EV58" s="69">
        <f>VLOOKUP($A58,'354'!$AW$1:$IC$2,133,FALSE)</f>
        <v>0</v>
      </c>
      <c r="EW58" s="69">
        <f>VLOOKUP($A58,'354'!$AW$1:$IC$2,134,FALSE)</f>
        <v>0</v>
      </c>
      <c r="EX58" s="69">
        <f>VLOOKUP($A58,'354'!$AW$1:$IC$2,135,FALSE)</f>
        <v>0</v>
      </c>
      <c r="EY58" s="69">
        <f>VLOOKUP($A58,'354'!$AW$7:$IC$8,EY109,FALSE)</f>
        <v>0</v>
      </c>
      <c r="EZ58" s="69">
        <f>VLOOKUP($A58,'354'!$AW$1:$IC$2,137,FALSE)</f>
        <v>0</v>
      </c>
      <c r="FA58" s="75">
        <f>VLOOKUP($A58,'354'!$AW$1:$IC$2,138,FALSE)</f>
        <v>0</v>
      </c>
      <c r="FB58" s="337"/>
      <c r="FC58" s="74">
        <f>VLOOKUP($A58,'354'!$AW$1:$IC$2,139,FALSE)</f>
        <v>0</v>
      </c>
      <c r="FD58" s="69">
        <f>VLOOKUP($A58,'354'!$AW$1:$IC$2,140,FALSE)</f>
        <v>0</v>
      </c>
      <c r="FE58" s="69">
        <f>VLOOKUP($A58,'354'!$AW$1:$IC$2,141,FALSE)</f>
        <v>0</v>
      </c>
      <c r="FF58" s="69">
        <f>VLOOKUP($A58,'354'!$AW$1:$IC$2,142,FALSE)</f>
        <v>0</v>
      </c>
      <c r="FG58" s="69">
        <f>VLOOKUP($A58,'354'!$AW$7:$IC$8,FG109,FALSE)</f>
        <v>0</v>
      </c>
      <c r="FH58" s="69">
        <f>VLOOKUP($A58,'354'!$AW$1:$IC$2,144,FALSE)</f>
        <v>0</v>
      </c>
      <c r="FI58" s="75">
        <f>VLOOKUP($A58,'354'!$AW$1:$IC$2,145,FALSE)</f>
        <v>0</v>
      </c>
      <c r="FJ58" s="337"/>
      <c r="FK58" s="74">
        <f>VLOOKUP($A58,'354'!$AW$1:$IC$2,146,FALSE)</f>
        <v>0</v>
      </c>
      <c r="FL58" s="69">
        <f>VLOOKUP($A58,'354'!$AW$1:$IC$2,147,FALSE)</f>
        <v>0</v>
      </c>
      <c r="FM58" s="69">
        <f>VLOOKUP($A58,'354'!$AW$1:$IC$2,148,FALSE)</f>
        <v>0</v>
      </c>
      <c r="FN58" s="69">
        <f>VLOOKUP($A58,'354'!$AW$1:$IC$2,149,FALSE)</f>
        <v>0</v>
      </c>
      <c r="FO58" s="69">
        <f>VLOOKUP($A58,'354'!$AW$7:$IC$8,FO109,FALSE)</f>
        <v>0</v>
      </c>
      <c r="FP58" s="69">
        <f>VLOOKUP($A58,'354'!$AW$1:$IC$2,151,FALSE)</f>
        <v>0</v>
      </c>
      <c r="FQ58" s="75">
        <f>VLOOKUP($A58,'354'!$AW$1:$IC$2,152,FALSE)</f>
        <v>0</v>
      </c>
      <c r="FR58" s="337"/>
      <c r="FS58" s="74">
        <f>VLOOKUP($A58,'354'!$AW$1:$IC$2,153,FALSE)</f>
        <v>0</v>
      </c>
      <c r="FT58" s="69">
        <f>VLOOKUP($A58,'354'!$AW$1:$IC$2,154,FALSE)</f>
        <v>0</v>
      </c>
      <c r="FU58" s="69">
        <f>VLOOKUP($A58,'354'!$AW$1:$IC$2,155,FALSE)</f>
        <v>0</v>
      </c>
      <c r="FV58" s="69">
        <f>VLOOKUP($A58,'354'!$AW$1:$IC$2,156,FALSE)</f>
        <v>0</v>
      </c>
      <c r="FW58" s="69">
        <f>VLOOKUP($A58,'354'!$AW$7:$IC$8,FW109,FALSE)</f>
        <v>0</v>
      </c>
      <c r="FX58" s="69">
        <f>VLOOKUP($A58,'354'!$AW$1:$IC$2,158,FALSE)</f>
        <v>0</v>
      </c>
      <c r="FY58" s="75">
        <f>VLOOKUP($A58,'354'!$AW$1:$IC$2,159,FALSE)</f>
        <v>0</v>
      </c>
      <c r="FZ58" s="337"/>
      <c r="GA58" s="74">
        <f>VLOOKUP($A58,'354'!$AW$1:$IC$2,160,FALSE)</f>
        <v>0</v>
      </c>
      <c r="GB58" s="69">
        <f>VLOOKUP($A58,'354'!$AW$1:$IC$2,161,FALSE)</f>
        <v>0</v>
      </c>
      <c r="GC58" s="69">
        <f>VLOOKUP($A58,'354'!$AW$1:$IC$2,162,FALSE)</f>
        <v>0</v>
      </c>
      <c r="GD58" s="69">
        <f>VLOOKUP($A58,'354'!$AW$1:$IC$2,163,FALSE)</f>
        <v>0</v>
      </c>
      <c r="GE58" s="69">
        <f>VLOOKUP($A58,'354'!$AW$7:$IC$8,GE109,FALSE)</f>
        <v>0</v>
      </c>
      <c r="GF58" s="69">
        <f>VLOOKUP($A58,'354'!$AW$1:$IC$2,165,FALSE)</f>
        <v>0</v>
      </c>
      <c r="GG58" s="75">
        <f>VLOOKUP($A58,'354'!$AW$1:$IC$2,166,FALSE)</f>
        <v>0</v>
      </c>
      <c r="GH58" s="337"/>
      <c r="GI58" s="74">
        <f>VLOOKUP($A58,'354'!$AW$1:$IC$2,167,FALSE)</f>
        <v>0</v>
      </c>
      <c r="GJ58" s="69">
        <f>VLOOKUP($A58,'354'!$AW$1:$IC$2,168,FALSE)</f>
        <v>0</v>
      </c>
      <c r="GK58" s="69">
        <f>VLOOKUP($A58,'354'!$AW$1:$IC$2,169,FALSE)</f>
        <v>0</v>
      </c>
      <c r="GL58" s="69">
        <f>VLOOKUP($A58,'354'!$AW$1:$IC$2,170,FALSE)</f>
        <v>0</v>
      </c>
      <c r="GM58" s="69">
        <f>VLOOKUP($A58,'354'!$AW$7:$IC$8,GM109,FALSE)</f>
        <v>0</v>
      </c>
      <c r="GN58" s="69">
        <f>VLOOKUP($A58,'354'!$AW$1:$IC$2,172,FALSE)</f>
        <v>0</v>
      </c>
      <c r="GO58" s="75">
        <f>VLOOKUP($A58,'354'!$AW$1:$IC$2,173,FALSE)</f>
        <v>0</v>
      </c>
      <c r="GP58" s="337"/>
      <c r="GQ58" s="74">
        <f>VLOOKUP($A58,'354'!$AW$1:$IC$2,174,FALSE)</f>
        <v>0</v>
      </c>
      <c r="GR58" s="69">
        <f>VLOOKUP($A58,'354'!$AW$1:$IC$2,175,FALSE)</f>
        <v>0</v>
      </c>
      <c r="GS58" s="69">
        <f>VLOOKUP($A58,'354'!$AW$1:$IC$2,176,FALSE)</f>
        <v>0</v>
      </c>
      <c r="GT58" s="69">
        <f>VLOOKUP($A58,'354'!$AW$1:$IC$2,177,FALSE)</f>
        <v>0</v>
      </c>
      <c r="GU58" s="69">
        <f>VLOOKUP($A58,'354'!$AW$7:$IC$8,GU109,FALSE)</f>
        <v>0</v>
      </c>
      <c r="GV58" s="69">
        <f>VLOOKUP($A58,'354'!$AW$1:$IC$2,179,FALSE)</f>
        <v>0</v>
      </c>
      <c r="GW58" s="75">
        <f>VLOOKUP($A58,'354'!$AW$1:$IC$2,180,FALSE)</f>
        <v>0</v>
      </c>
      <c r="GX58" s="337"/>
      <c r="GY58" s="74">
        <f>VLOOKUP($A58,'354'!$AW$1:$IC$2,181,FALSE)</f>
        <v>0</v>
      </c>
      <c r="GZ58" s="69">
        <f>VLOOKUP($A58,'354'!$AW$1:$IC$2,182,FALSE)</f>
        <v>0</v>
      </c>
      <c r="HA58" s="69">
        <f>VLOOKUP($A58,'354'!$AW$1:$IC$2,183,FALSE)</f>
        <v>0</v>
      </c>
      <c r="HB58" s="69">
        <f>VLOOKUP($A58,'354'!$AW$1:$IC$2,184,FALSE)</f>
        <v>0</v>
      </c>
      <c r="HC58" s="69">
        <f>VLOOKUP($A58,'354'!$AW$7:$IC$8,HC109,FALSE)</f>
        <v>0</v>
      </c>
      <c r="HD58" s="69">
        <f>VLOOKUP($A58,'354'!$AW$1:$IC$2,186,FALSE)</f>
        <v>0</v>
      </c>
      <c r="HE58" s="124">
        <f>VLOOKUP($A58,'354'!$AW$1:$IC$2,187,FALSE)</f>
        <v>0</v>
      </c>
      <c r="HF58" s="174"/>
    </row>
    <row r="59" spans="1:214" x14ac:dyDescent="0.25">
      <c r="A59" s="290">
        <f t="shared" si="0"/>
        <v>255</v>
      </c>
      <c r="B59" s="291">
        <f>VLOOKUP($A59,'355'!$AR$1:$HX$2,2,FALSE)</f>
        <v>0</v>
      </c>
      <c r="C59" s="290">
        <f>VLOOKUP($A59,'355'!$AR$1:$HX$2,3,FALSE)</f>
        <v>0</v>
      </c>
      <c r="D59" s="290">
        <f>VLOOKUP($A59,'355'!$AR$1:$HX$2,4,FALSE)</f>
        <v>0</v>
      </c>
      <c r="E59" s="292">
        <f>VLOOKUP($A59,'355'!$AR$1:$HX$2,5,FALSE)</f>
        <v>0</v>
      </c>
      <c r="F59" s="337"/>
      <c r="G59" s="73">
        <f>VLOOKUP($A59,'355'!$AR$1:$HX$2,6,FALSE)</f>
        <v>0</v>
      </c>
      <c r="H59" s="24">
        <f>VLOOKUP($A59,'355'!$AR$1:$HX$2,7,FALSE)</f>
        <v>0</v>
      </c>
      <c r="I59" s="24">
        <f>VLOOKUP($A59,'355'!$AR$1:$HX$2,8,FALSE)</f>
        <v>0</v>
      </c>
      <c r="J59" s="24">
        <f>VLOOKUP($A59,'355'!$AR$1:$HX$2,9,FALSE)</f>
        <v>0</v>
      </c>
      <c r="K59" s="69">
        <f>VLOOKUP($A59,'355'!$AR$7:$HX$8,K109,FALSE)</f>
        <v>0</v>
      </c>
      <c r="L59" s="24">
        <f>VLOOKUP($A59,'355'!$AR$1:$HX$2,11,FALSE)</f>
        <v>0</v>
      </c>
      <c r="M59" s="137">
        <f>VLOOKUP($A59,'355'!$AR$1:$HX$2,12,FALSE)</f>
        <v>0</v>
      </c>
      <c r="N59" s="337"/>
      <c r="O59" s="74">
        <f>VLOOKUP($A59,'355'!$AR$1:$HX$2,13,FALSE)</f>
        <v>0</v>
      </c>
      <c r="P59" s="69">
        <f>VLOOKUP($A59,'355'!$AR$1:$HX$2,14,FALSE)</f>
        <v>0</v>
      </c>
      <c r="Q59" s="69">
        <f>VLOOKUP($A59,'355'!$AR$1:$HX$2,15,FALSE)</f>
        <v>0</v>
      </c>
      <c r="R59" s="69">
        <f>VLOOKUP($A59,'355'!$AR$1:$HX$2,16,FALSE)</f>
        <v>0</v>
      </c>
      <c r="S59" s="69">
        <f>VLOOKUP($A59,'355'!$AR$7:$HX$8,S109,FALSE)</f>
        <v>0</v>
      </c>
      <c r="T59" s="69">
        <f>VLOOKUP($A59,'355'!$AR$1:$HX$2,18,FALSE)</f>
        <v>0</v>
      </c>
      <c r="U59" s="75">
        <f>VLOOKUP($A59,'355'!$AR$1:$HX$2,19,FALSE)</f>
        <v>0</v>
      </c>
      <c r="V59" s="337"/>
      <c r="W59" s="74">
        <f>VLOOKUP($A59,'355'!$AR$1:$HX$2,20,FALSE)</f>
        <v>0</v>
      </c>
      <c r="X59" s="69">
        <f>VLOOKUP($A59,'355'!$AR$1:$HX$2,21,FALSE)</f>
        <v>0</v>
      </c>
      <c r="Y59" s="69">
        <f>VLOOKUP($A59,'355'!$AR$1:$HX$2,22,FALSE)</f>
        <v>0</v>
      </c>
      <c r="Z59" s="69">
        <f>VLOOKUP($A59,'355'!$AR$1:$HX$2,23,FALSE)</f>
        <v>0</v>
      </c>
      <c r="AA59" s="69">
        <f>VLOOKUP($A59,'355'!$AR$7:$HX$8,AA109,FALSE)</f>
        <v>0</v>
      </c>
      <c r="AB59" s="69">
        <f>VLOOKUP($A59,'355'!$AR$1:$HX$2,25,FALSE)</f>
        <v>0</v>
      </c>
      <c r="AC59" s="75">
        <f>VLOOKUP($A59,'355'!$AR$1:$HX$2,26,FALSE)</f>
        <v>0</v>
      </c>
      <c r="AD59" s="337"/>
      <c r="AE59" s="74">
        <f>VLOOKUP($A59,'355'!$AR$1:$HX$2,27,FALSE)</f>
        <v>0</v>
      </c>
      <c r="AF59" s="69">
        <f>VLOOKUP($A59,'355'!$AR$1:$HX$2,28,FALSE)</f>
        <v>0</v>
      </c>
      <c r="AG59" s="69">
        <f>VLOOKUP($A59,'355'!$AR$1:$HX$2,29,FALSE)</f>
        <v>0</v>
      </c>
      <c r="AH59" s="69">
        <f>VLOOKUP($A59,'355'!$AR$1:$HX$2,30,FALSE)</f>
        <v>0</v>
      </c>
      <c r="AI59" s="69">
        <f>VLOOKUP($A59,'355'!$AR$7:$HX$8,AI109,FALSE)</f>
        <v>0</v>
      </c>
      <c r="AJ59" s="69">
        <f>VLOOKUP($A59,'355'!$AR$1:$HX$2,32,FALSE)</f>
        <v>0</v>
      </c>
      <c r="AK59" s="75">
        <f>VLOOKUP($A59,'355'!$AR$1:$HX$2,33,FALSE)</f>
        <v>0</v>
      </c>
      <c r="AL59" s="337"/>
      <c r="AM59" s="74">
        <f>VLOOKUP($A59,'355'!$AR$1:$HX$2,34,FALSE)</f>
        <v>0</v>
      </c>
      <c r="AN59" s="69">
        <f>VLOOKUP($A59,'355'!$AR$1:$HX$2,35,FALSE)</f>
        <v>0</v>
      </c>
      <c r="AO59" s="69">
        <f>VLOOKUP($A59,'355'!$AR$1:$HX$2,36,FALSE)</f>
        <v>0</v>
      </c>
      <c r="AP59" s="69">
        <f>VLOOKUP($A59,'355'!$AR$1:$HX$2,37,FALSE)</f>
        <v>0</v>
      </c>
      <c r="AQ59" s="69">
        <f>VLOOKUP($A59,'355'!$AR$7:$HX$8,AQ109,FALSE)</f>
        <v>0</v>
      </c>
      <c r="AR59" s="69">
        <f>VLOOKUP($A59,'355'!$AR$1:$HX$2,39,FALSE)</f>
        <v>0</v>
      </c>
      <c r="AS59" s="75">
        <f>VLOOKUP($A59,'355'!$AR$1:$HX$2,40,FALSE)</f>
        <v>0</v>
      </c>
      <c r="AT59" s="337"/>
      <c r="AU59" s="74">
        <f>VLOOKUP($A59,'355'!$AR$1:$HX$2,41,FALSE)</f>
        <v>0</v>
      </c>
      <c r="AV59" s="69">
        <f>VLOOKUP($A59,'355'!$AR$1:$HX$2,42,FALSE)</f>
        <v>0</v>
      </c>
      <c r="AW59" s="69">
        <f>VLOOKUP($A59,'355'!$AR$1:$HX$2,43,FALSE)</f>
        <v>0</v>
      </c>
      <c r="AX59" s="69">
        <f>VLOOKUP($A59,'355'!$AR$1:$HX$2,44,FALSE)</f>
        <v>0</v>
      </c>
      <c r="AY59" s="69">
        <f>VLOOKUP($A59,'355'!$AR$7:$HX$8,AY109,FALSE)</f>
        <v>0</v>
      </c>
      <c r="AZ59" s="69">
        <f>VLOOKUP($A59,'355'!$AR$1:$HX$2,46,FALSE)</f>
        <v>0</v>
      </c>
      <c r="BA59" s="75">
        <f>VLOOKUP($A59,'355'!$AR$1:$HX$2,47,FALSE)</f>
        <v>0</v>
      </c>
      <c r="BB59" s="337"/>
      <c r="BC59" s="74">
        <f>VLOOKUP($A59,'355'!$AR$1:$HX$2,48,FALSE)</f>
        <v>0</v>
      </c>
      <c r="BD59" s="69">
        <f>VLOOKUP($A59,'355'!$AR$1:$HX$2,49,FALSE)</f>
        <v>0</v>
      </c>
      <c r="BE59" s="69">
        <f>VLOOKUP($A59,'355'!$AR$1:$HX$2,50,FALSE)</f>
        <v>0</v>
      </c>
      <c r="BF59" s="69">
        <f>VLOOKUP($A59,'355'!$AR$1:$HX$2,51,FALSE)</f>
        <v>0</v>
      </c>
      <c r="BG59" s="69">
        <f>VLOOKUP($A59,'355'!$AR$7:$HX$8,BG109,FALSE)</f>
        <v>0</v>
      </c>
      <c r="BH59" s="69">
        <f>VLOOKUP($A59,'355'!$AR$1:$HX$2,53,FALSE)</f>
        <v>0</v>
      </c>
      <c r="BI59" s="75">
        <f>VLOOKUP($A59,'355'!$AR$1:$HX$2,54,FALSE)</f>
        <v>0</v>
      </c>
      <c r="BJ59" s="337"/>
      <c r="BK59" s="74">
        <f>VLOOKUP($A59,'355'!$AR$1:$HX$2,55,FALSE)</f>
        <v>0</v>
      </c>
      <c r="BL59" s="69">
        <f>VLOOKUP($A59,'355'!$AR$1:$HX$2,56,FALSE)</f>
        <v>0</v>
      </c>
      <c r="BM59" s="69">
        <f>VLOOKUP($A59,'355'!$AR$1:$HX$2,57,FALSE)</f>
        <v>0</v>
      </c>
      <c r="BN59" s="69">
        <f>VLOOKUP($A59,'355'!$AR$1:$HX$2,58,FALSE)</f>
        <v>0</v>
      </c>
      <c r="BO59" s="69">
        <f>VLOOKUP($A59,'355'!$AR$7:$HX$8,BO109,FALSE)</f>
        <v>0</v>
      </c>
      <c r="BP59" s="69">
        <f>VLOOKUP($A59,'355'!$AR$1:$HX$2,60,FALSE)</f>
        <v>0</v>
      </c>
      <c r="BQ59" s="75">
        <f>VLOOKUP($A59,'355'!$AR$1:$HX$2,61,FALSE)</f>
        <v>0</v>
      </c>
      <c r="BR59" s="337"/>
      <c r="BS59" s="74">
        <f>VLOOKUP($A59,'355'!$AR$1:$HX$2,62,FALSE)</f>
        <v>0</v>
      </c>
      <c r="BT59" s="69">
        <f>VLOOKUP($A59,'355'!$AR$1:$HX$2,63,FALSE)</f>
        <v>0</v>
      </c>
      <c r="BU59" s="69">
        <f>VLOOKUP($A59,'355'!$AR$1:$HX$2,64,FALSE)</f>
        <v>0</v>
      </c>
      <c r="BV59" s="69">
        <f>VLOOKUP($A59,'355'!$AR$1:$HX$2,65,FALSE)</f>
        <v>0</v>
      </c>
      <c r="BW59" s="69">
        <f>VLOOKUP($A59,'355'!$AR$7:$HX$8,BW109,FALSE)</f>
        <v>0</v>
      </c>
      <c r="BX59" s="69">
        <f>VLOOKUP($A59,'355'!$AR$1:$HX$2,67,FALSE)</f>
        <v>0</v>
      </c>
      <c r="BY59" s="75">
        <f>VLOOKUP($A59,'355'!$AR$1:$HX$2,68,FALSE)</f>
        <v>0</v>
      </c>
      <c r="BZ59" s="337"/>
      <c r="CA59" s="74">
        <f>VLOOKUP($A59,'355'!$AR$1:$HX$2,69,FALSE)</f>
        <v>0</v>
      </c>
      <c r="CB59" s="69">
        <f>VLOOKUP($A59,'355'!$AR$1:$HX$2,70,FALSE)</f>
        <v>0</v>
      </c>
      <c r="CC59" s="69">
        <f>VLOOKUP($A59,'355'!$AR$1:$HX$2,71,FALSE)</f>
        <v>0</v>
      </c>
      <c r="CD59" s="69">
        <f>VLOOKUP($A59,'355'!$AR$1:$HX$2,72,FALSE)</f>
        <v>0</v>
      </c>
      <c r="CE59" s="69">
        <f>VLOOKUP($A59,'355'!$AR$7:$HX$8,CE109,FALSE)</f>
        <v>0</v>
      </c>
      <c r="CF59" s="69">
        <f>VLOOKUP($A59,'355'!$AR$1:$HX$2,74,FALSE)</f>
        <v>0</v>
      </c>
      <c r="CG59" s="75">
        <f>VLOOKUP($A59,'355'!$AR$1:$HX$2,75,FALSE)</f>
        <v>0</v>
      </c>
      <c r="CH59" s="337"/>
      <c r="CI59" s="74">
        <f>VLOOKUP($A59,'355'!$AR$1:$HX$2,76,FALSE)</f>
        <v>0</v>
      </c>
      <c r="CJ59" s="69">
        <f>VLOOKUP($A59,'355'!$AR$1:$HX$2,77,FALSE)</f>
        <v>0</v>
      </c>
      <c r="CK59" s="69">
        <f>VLOOKUP($A59,'355'!$AR$1:$HX$2,78,FALSE)</f>
        <v>0</v>
      </c>
      <c r="CL59" s="69">
        <f>VLOOKUP($A59,'355'!$AR$1:$HX$2,79,FALSE)</f>
        <v>0</v>
      </c>
      <c r="CM59" s="69">
        <f>VLOOKUP($A59,'355'!$AR$7:$HX$8,CM109,FALSE)</f>
        <v>0</v>
      </c>
      <c r="CN59" s="69">
        <f>VLOOKUP($A59,'355'!$AR$1:$HX$2,81,FALSE)</f>
        <v>0</v>
      </c>
      <c r="CO59" s="75">
        <f>VLOOKUP($A59,'355'!$AR$1:$HX$2,82,FALSE)</f>
        <v>0</v>
      </c>
      <c r="CP59" s="337"/>
      <c r="CQ59" s="74">
        <f>VLOOKUP($A59,'355'!$AR$1:$HX$2,83,FALSE)</f>
        <v>0</v>
      </c>
      <c r="CR59" s="69">
        <f>VLOOKUP($A59,'355'!$AR$1:$HX$2,84,FALSE)</f>
        <v>0</v>
      </c>
      <c r="CS59" s="69">
        <f>VLOOKUP($A59,'355'!$AR$1:$HX$2,85,FALSE)</f>
        <v>0</v>
      </c>
      <c r="CT59" s="69">
        <f>VLOOKUP($A59,'355'!$AR$1:$HX$2,86,FALSE)</f>
        <v>0</v>
      </c>
      <c r="CU59" s="69">
        <f>VLOOKUP($A59,'355'!$AR$7:$HX$8,CU109,FALSE)</f>
        <v>0</v>
      </c>
      <c r="CV59" s="69">
        <f>VLOOKUP($A59,'355'!$AR$1:$HX$2,88,FALSE)</f>
        <v>0</v>
      </c>
      <c r="CW59" s="75">
        <f>VLOOKUP($A59,'355'!$AR$1:$HX$2,89,FALSE)</f>
        <v>0</v>
      </c>
      <c r="CX59" s="337"/>
      <c r="CY59" s="74">
        <f>VLOOKUP($A59,'355'!$AR$1:$HX$2,90,FALSE)</f>
        <v>0</v>
      </c>
      <c r="CZ59" s="69">
        <f>VLOOKUP($A59,'355'!$AR$1:$HX$2,91,FALSE)</f>
        <v>0</v>
      </c>
      <c r="DA59" s="69">
        <f>VLOOKUP($A59,'355'!$AR$1:$HX$2,92,FALSE)</f>
        <v>0</v>
      </c>
      <c r="DB59" s="69">
        <f>VLOOKUP($A59,'355'!$AR$1:$HX$2,93,FALSE)</f>
        <v>0</v>
      </c>
      <c r="DC59" s="69">
        <f>VLOOKUP($A59,'355'!$AR$7:$HX$8,DC109,FALSE)</f>
        <v>0</v>
      </c>
      <c r="DD59" s="69">
        <f>VLOOKUP($A59,'355'!$AR$1:$HX$2,95,FALSE)</f>
        <v>0</v>
      </c>
      <c r="DE59" s="75">
        <f>VLOOKUP($A59,'355'!$AR$1:$HX$2,96,FALSE)</f>
        <v>0</v>
      </c>
      <c r="DF59" s="337"/>
      <c r="DG59" s="74">
        <f>VLOOKUP($A59,'355'!$AR$1:$HX$2,97,FALSE)</f>
        <v>0</v>
      </c>
      <c r="DH59" s="69">
        <f>VLOOKUP($A59,'355'!$AR$1:$HX$2,98,FALSE)</f>
        <v>0</v>
      </c>
      <c r="DI59" s="69">
        <f>VLOOKUP($A59,'355'!$AR$1:$HX$2,99,FALSE)</f>
        <v>0</v>
      </c>
      <c r="DJ59" s="69">
        <f>VLOOKUP($A59,'355'!$AR$1:$HX$2,100,FALSE)</f>
        <v>0</v>
      </c>
      <c r="DK59" s="69">
        <f>VLOOKUP($A59,'355'!$AR$7:$HX$8,DK109,FALSE)</f>
        <v>0</v>
      </c>
      <c r="DL59" s="69">
        <f>VLOOKUP($A59,'355'!$AR$1:$HX$2,102,FALSE)</f>
        <v>0</v>
      </c>
      <c r="DM59" s="75">
        <f>VLOOKUP($A59,'355'!$AR$1:$HX$2,103,FALSE)</f>
        <v>0</v>
      </c>
      <c r="DN59" s="337"/>
      <c r="DO59" s="74">
        <f>VLOOKUP($A59,'355'!$AR$1:$HX$2,104,FALSE)</f>
        <v>0</v>
      </c>
      <c r="DP59" s="69">
        <f>VLOOKUP($A59,'355'!$AR$1:$HX$2,105,FALSE)</f>
        <v>0</v>
      </c>
      <c r="DQ59" s="69">
        <f>VLOOKUP($A59,'355'!$AR$1:$HX$2,106,FALSE)</f>
        <v>0</v>
      </c>
      <c r="DR59" s="69">
        <f>VLOOKUP($A59,'355'!$AR$1:$HX$2,107,FALSE)</f>
        <v>0</v>
      </c>
      <c r="DS59" s="69">
        <f>VLOOKUP($A59,'355'!$AR$7:$HX$8,DS109,FALSE)</f>
        <v>0</v>
      </c>
      <c r="DT59" s="69">
        <f>VLOOKUP($A59,'355'!$AR$1:$HX$2,109,FALSE)</f>
        <v>0</v>
      </c>
      <c r="DU59" s="75">
        <f>VLOOKUP($A59,'355'!$AR$1:$HX$2,110,FALSE)</f>
        <v>0</v>
      </c>
      <c r="DV59" s="337"/>
      <c r="DW59" s="74">
        <f>VLOOKUP($A59,'355'!$AR$1:$HX$2,111,FALSE)</f>
        <v>0</v>
      </c>
      <c r="DX59" s="69">
        <f>VLOOKUP($A59,'355'!$AR$1:$HX$2,112,FALSE)</f>
        <v>0</v>
      </c>
      <c r="DY59" s="69">
        <f>VLOOKUP($A59,'355'!$AR$1:$HX$2,113,FALSE)</f>
        <v>0</v>
      </c>
      <c r="DZ59" s="69">
        <f>VLOOKUP($A59,'355'!$AR$1:$HX$2,114,FALSE)</f>
        <v>0</v>
      </c>
      <c r="EA59" s="69">
        <f>VLOOKUP($A59,'355'!$AR$7:$HX$8,EA109,FALSE)</f>
        <v>0</v>
      </c>
      <c r="EB59" s="69">
        <f>VLOOKUP($A59,'355'!$AR$1:$HX$2,116,FALSE)</f>
        <v>0</v>
      </c>
      <c r="EC59" s="75">
        <f>VLOOKUP($A59,'355'!$AR$1:$HX$2,117,FALSE)</f>
        <v>0</v>
      </c>
      <c r="ED59" s="337"/>
      <c r="EE59" s="74">
        <f>VLOOKUP($A59,'355'!$AR$1:$HX$2,118,FALSE)</f>
        <v>0</v>
      </c>
      <c r="EF59" s="69">
        <f>VLOOKUP($A59,'355'!$AR$1:$HX$2,119,FALSE)</f>
        <v>0</v>
      </c>
      <c r="EG59" s="69">
        <f>VLOOKUP($A59,'355'!$AR$1:$HX$2,120,FALSE)</f>
        <v>0</v>
      </c>
      <c r="EH59" s="69">
        <f>VLOOKUP($A59,'355'!$AR$1:$HX$2,121,FALSE)</f>
        <v>0</v>
      </c>
      <c r="EI59" s="69">
        <f>VLOOKUP($A59,'355'!$AR$7:$HX$8,EI109,FALSE)</f>
        <v>0</v>
      </c>
      <c r="EJ59" s="69">
        <f>VLOOKUP($A59,'355'!$AR$1:$HX$2,123,FALSE)</f>
        <v>0</v>
      </c>
      <c r="EK59" s="75">
        <f>VLOOKUP($A59,'355'!$AR$1:$HX$2,124,FALSE)</f>
        <v>0</v>
      </c>
      <c r="EL59" s="337"/>
      <c r="EM59" s="74">
        <f>VLOOKUP($A59,'355'!$AR$1:$HX$2,125,FALSE)</f>
        <v>0</v>
      </c>
      <c r="EN59" s="69">
        <f>VLOOKUP($A59,'355'!$AR$1:$HX$2,126,FALSE)</f>
        <v>0</v>
      </c>
      <c r="EO59" s="69">
        <f>VLOOKUP($A59,'355'!$AR$1:$HX$2,127,FALSE)</f>
        <v>0</v>
      </c>
      <c r="EP59" s="69">
        <f>VLOOKUP($A59,'355'!$AR$1:$HX$2,128,FALSE)</f>
        <v>0</v>
      </c>
      <c r="EQ59" s="69">
        <f>VLOOKUP($A59,'355'!$AR$7:$HX$8,EQ109,FALSE)</f>
        <v>0</v>
      </c>
      <c r="ER59" s="69">
        <f>VLOOKUP($A59,'355'!$AR$1:$HX$2,130,FALSE)</f>
        <v>0</v>
      </c>
      <c r="ES59" s="75">
        <f>VLOOKUP($A59,'355'!$AR$1:$HX$2,131,FALSE)</f>
        <v>0</v>
      </c>
      <c r="ET59" s="337"/>
      <c r="EU59" s="74">
        <f>VLOOKUP($A59,'355'!$AR$1:$HX$2,132,FALSE)</f>
        <v>0</v>
      </c>
      <c r="EV59" s="69">
        <f>VLOOKUP($A59,'355'!$AR$1:$HX$2,133,FALSE)</f>
        <v>0</v>
      </c>
      <c r="EW59" s="69">
        <f>VLOOKUP($A59,'355'!$AR$1:$HX$2,134,FALSE)</f>
        <v>0</v>
      </c>
      <c r="EX59" s="69">
        <f>VLOOKUP($A59,'355'!$AR$1:$HX$2,135,FALSE)</f>
        <v>0</v>
      </c>
      <c r="EY59" s="69">
        <f>VLOOKUP($A59,'355'!$AR$7:$HX$8,EY109,FALSE)</f>
        <v>0</v>
      </c>
      <c r="EZ59" s="69">
        <f>VLOOKUP($A59,'355'!$AR$1:$HX$2,137,FALSE)</f>
        <v>0</v>
      </c>
      <c r="FA59" s="75">
        <f>VLOOKUP($A59,'355'!$AR$1:$HX$2,138,FALSE)</f>
        <v>0</v>
      </c>
      <c r="FB59" s="337"/>
      <c r="FC59" s="74">
        <f>VLOOKUP($A59,'355'!$AR$1:$HX$2,139,FALSE)</f>
        <v>0</v>
      </c>
      <c r="FD59" s="69">
        <f>VLOOKUP($A59,'355'!$AR$1:$HX$2,140,FALSE)</f>
        <v>0</v>
      </c>
      <c r="FE59" s="69">
        <f>VLOOKUP($A59,'355'!$AR$1:$HX$2,141,FALSE)</f>
        <v>0</v>
      </c>
      <c r="FF59" s="69">
        <f>VLOOKUP($A59,'355'!$AR$1:$HX$2,142,FALSE)</f>
        <v>0</v>
      </c>
      <c r="FG59" s="69">
        <f>VLOOKUP($A59,'355'!$AR$7:$HX$8,FG109,FALSE)</f>
        <v>0</v>
      </c>
      <c r="FH59" s="69">
        <f>VLOOKUP($A59,'355'!$AR$1:$HX$2,144,FALSE)</f>
        <v>0</v>
      </c>
      <c r="FI59" s="75">
        <f>VLOOKUP($A59,'355'!$AR$1:$HX$2,145,FALSE)</f>
        <v>0</v>
      </c>
      <c r="FJ59" s="337"/>
      <c r="FK59" s="74">
        <f>VLOOKUP($A59,'355'!$AR$1:$HX$2,146,FALSE)</f>
        <v>0</v>
      </c>
      <c r="FL59" s="69">
        <f>VLOOKUP($A59,'355'!$AR$1:$HX$2,147,FALSE)</f>
        <v>0</v>
      </c>
      <c r="FM59" s="69">
        <f>VLOOKUP($A59,'355'!$AR$1:$HX$2,148,FALSE)</f>
        <v>0</v>
      </c>
      <c r="FN59" s="69">
        <f>VLOOKUP($A59,'355'!$AR$1:$HX$2,149,FALSE)</f>
        <v>0</v>
      </c>
      <c r="FO59" s="69">
        <f>VLOOKUP($A59,'355'!$AR$7:$HX$8,FO109,FALSE)</f>
        <v>0</v>
      </c>
      <c r="FP59" s="69">
        <f>VLOOKUP($A59,'355'!$AR$1:$HX$2,151,FALSE)</f>
        <v>0</v>
      </c>
      <c r="FQ59" s="75">
        <f>VLOOKUP($A59,'355'!$AR$1:$HX$2,152,FALSE)</f>
        <v>0</v>
      </c>
      <c r="FR59" s="337"/>
      <c r="FS59" s="74">
        <f>VLOOKUP($A59,'355'!$AR$1:$HX$2,153,FALSE)</f>
        <v>0</v>
      </c>
      <c r="FT59" s="69">
        <f>VLOOKUP($A59,'355'!$AR$1:$HX$2,154,FALSE)</f>
        <v>0</v>
      </c>
      <c r="FU59" s="69">
        <f>VLOOKUP($A59,'355'!$AR$1:$HX$2,155,FALSE)</f>
        <v>0</v>
      </c>
      <c r="FV59" s="69">
        <f>VLOOKUP($A59,'355'!$AR$1:$HX$2,156,FALSE)</f>
        <v>0</v>
      </c>
      <c r="FW59" s="69">
        <f>VLOOKUP($A59,'355'!$AR$7:$HX$8,FW109,FALSE)</f>
        <v>0</v>
      </c>
      <c r="FX59" s="69">
        <f>VLOOKUP($A59,'355'!$AR$1:$HX$2,158,FALSE)</f>
        <v>0</v>
      </c>
      <c r="FY59" s="75">
        <f>VLOOKUP($A59,'355'!$AR$1:$HX$2,159,FALSE)</f>
        <v>0</v>
      </c>
      <c r="FZ59" s="337"/>
      <c r="GA59" s="74">
        <f>VLOOKUP($A59,'355'!$AR$1:$HX$2,160,FALSE)</f>
        <v>0</v>
      </c>
      <c r="GB59" s="69">
        <f>VLOOKUP($A59,'355'!$AR$1:$HX$2,161,FALSE)</f>
        <v>0</v>
      </c>
      <c r="GC59" s="69">
        <f>VLOOKUP($A59,'355'!$AR$1:$HX$2,162,FALSE)</f>
        <v>0</v>
      </c>
      <c r="GD59" s="69">
        <f>VLOOKUP($A59,'355'!$AR$1:$HX$2,163,FALSE)</f>
        <v>0</v>
      </c>
      <c r="GE59" s="69">
        <f>VLOOKUP($A59,'355'!$AR$7:$HX$8,GE109,FALSE)</f>
        <v>0</v>
      </c>
      <c r="GF59" s="69">
        <f>VLOOKUP($A59,'355'!$AR$1:$HX$2,165,FALSE)</f>
        <v>0</v>
      </c>
      <c r="GG59" s="75">
        <f>VLOOKUP($A59,'355'!$AR$1:$HX$2,166,FALSE)</f>
        <v>0</v>
      </c>
      <c r="GH59" s="337"/>
      <c r="GI59" s="74">
        <f>VLOOKUP($A59,'355'!$AR$1:$HX$2,167,FALSE)</f>
        <v>0</v>
      </c>
      <c r="GJ59" s="69">
        <f>VLOOKUP($A59,'355'!$AR$1:$HX$2,168,FALSE)</f>
        <v>0</v>
      </c>
      <c r="GK59" s="69">
        <f>VLOOKUP($A59,'355'!$AR$1:$HX$2,169,FALSE)</f>
        <v>0</v>
      </c>
      <c r="GL59" s="69">
        <f>VLOOKUP($A59,'355'!$AR$1:$HX$2,170,FALSE)</f>
        <v>0</v>
      </c>
      <c r="GM59" s="69">
        <f>VLOOKUP($A59,'355'!$AR$7:$HX$8,GM109,FALSE)</f>
        <v>0</v>
      </c>
      <c r="GN59" s="69">
        <f>VLOOKUP($A59,'355'!$AR$1:$HX$2,172,FALSE)</f>
        <v>0</v>
      </c>
      <c r="GO59" s="75">
        <f>VLOOKUP($A59,'355'!$AR$1:$HX$2,173,FALSE)</f>
        <v>0</v>
      </c>
      <c r="GP59" s="337"/>
      <c r="GQ59" s="74">
        <f>VLOOKUP($A59,'355'!$AR$1:$HX$2,174,FALSE)</f>
        <v>0</v>
      </c>
      <c r="GR59" s="69">
        <f>VLOOKUP($A59,'355'!$AR$1:$HX$2,175,FALSE)</f>
        <v>0</v>
      </c>
      <c r="GS59" s="69">
        <f>VLOOKUP($A59,'355'!$AR$1:$HX$2,176,FALSE)</f>
        <v>0</v>
      </c>
      <c r="GT59" s="69">
        <f>VLOOKUP($A59,'355'!$AR$1:$HX$2,177,FALSE)</f>
        <v>0</v>
      </c>
      <c r="GU59" s="69">
        <f>VLOOKUP($A59,'355'!$AR$7:$HX$8,GU109,FALSE)</f>
        <v>0</v>
      </c>
      <c r="GV59" s="69">
        <f>VLOOKUP($A59,'355'!$AR$1:$HX$2,179,FALSE)</f>
        <v>0</v>
      </c>
      <c r="GW59" s="75">
        <f>VLOOKUP($A59,'355'!$AR$1:$HX$2,180,FALSE)</f>
        <v>0</v>
      </c>
      <c r="GX59" s="337"/>
      <c r="GY59" s="74">
        <f>VLOOKUP($A59,'355'!$AR$1:$HX$2,181,FALSE)</f>
        <v>0</v>
      </c>
      <c r="GZ59" s="69">
        <f>VLOOKUP($A59,'355'!$AR$1:$HX$2,182,FALSE)</f>
        <v>0</v>
      </c>
      <c r="HA59" s="69">
        <f>VLOOKUP($A59,'355'!$AR$1:$HX$2,183,FALSE)</f>
        <v>0</v>
      </c>
      <c r="HB59" s="69">
        <f>VLOOKUP($A59,'355'!$AR$1:$HX$2,184,FALSE)</f>
        <v>0</v>
      </c>
      <c r="HC59" s="69">
        <f>VLOOKUP($A59,'355'!$AR$7:$HX$8,HC109,FALSE)</f>
        <v>0</v>
      </c>
      <c r="HD59" s="69">
        <f>VLOOKUP($A59,'355'!$AR$1:$HX$2,186,FALSE)</f>
        <v>0</v>
      </c>
      <c r="HE59" s="124">
        <f>VLOOKUP($A59,'355'!$AR$1:$HX$2,187,FALSE)</f>
        <v>0</v>
      </c>
      <c r="HF59" s="174"/>
    </row>
    <row r="60" spans="1:214" x14ac:dyDescent="0.25">
      <c r="A60" s="290">
        <f t="shared" si="0"/>
        <v>256</v>
      </c>
      <c r="B60" s="291">
        <f>VLOOKUP($A60,'356'!$AK$1:$HQ$2,2,FALSE)</f>
        <v>0</v>
      </c>
      <c r="C60" s="290">
        <f>VLOOKUP($A60,'356'!$AK$1:$HQ$2,3,FALSE)</f>
        <v>0</v>
      </c>
      <c r="D60" s="290">
        <f>VLOOKUP($A60,'356'!$AK$1:$HQ$2,4,FALSE)</f>
        <v>0</v>
      </c>
      <c r="E60" s="292">
        <f>VLOOKUP($A60,'356'!$AK$1:$HQ$2,5,FALSE)</f>
        <v>0</v>
      </c>
      <c r="F60" s="337"/>
      <c r="G60" s="73">
        <f>VLOOKUP($A60,'356'!$AK$1:$HQ$2,6,FALSE)</f>
        <v>0</v>
      </c>
      <c r="H60" s="24">
        <f>VLOOKUP($A60,'356'!$AK$1:$HQ$2,7,FALSE)</f>
        <v>0</v>
      </c>
      <c r="I60" s="24">
        <f>VLOOKUP($A60,'356'!$AK$1:$HQ$2,8,FALSE)</f>
        <v>0</v>
      </c>
      <c r="J60" s="24">
        <f>VLOOKUP($A60,'356'!$AK$1:$HQ$2,9,FALSE)</f>
        <v>0</v>
      </c>
      <c r="K60" s="69">
        <f>VLOOKUP($A60,'356'!$AK$7:$HQ$8,K109,FALSE)</f>
        <v>0</v>
      </c>
      <c r="L60" s="24">
        <f>VLOOKUP($A60,'356'!$AK$1:$HQ$2,11,FALSE)</f>
        <v>0</v>
      </c>
      <c r="M60" s="137">
        <f>VLOOKUP($A60,'356'!$AK$1:$HQ$2,12,FALSE)</f>
        <v>0</v>
      </c>
      <c r="N60" s="337"/>
      <c r="O60" s="74">
        <f>VLOOKUP($A60,'356'!$AK$1:$HQ$2,13,FALSE)</f>
        <v>0</v>
      </c>
      <c r="P60" s="69">
        <f>VLOOKUP($A60,'356'!$AK$1:$HQ$2,14,FALSE)</f>
        <v>0</v>
      </c>
      <c r="Q60" s="69">
        <f>VLOOKUP($A60,'356'!$AK$1:$HQ$2,15,FALSE)</f>
        <v>0</v>
      </c>
      <c r="R60" s="69">
        <f>VLOOKUP($A60,'356'!$AK$1:$HQ$2,16,FALSE)</f>
        <v>0</v>
      </c>
      <c r="S60" s="69">
        <f>VLOOKUP($A60,'356'!$AK$7:$HQ$8,S109,FALSE)</f>
        <v>0</v>
      </c>
      <c r="T60" s="69">
        <f>VLOOKUP($A60,'356'!$AK$1:$HQ$2,18,FALSE)</f>
        <v>0</v>
      </c>
      <c r="U60" s="75">
        <f>VLOOKUP($A60,'356'!$AK$1:$HQ$2,19,FALSE)</f>
        <v>0</v>
      </c>
      <c r="V60" s="337"/>
      <c r="W60" s="74">
        <f>VLOOKUP($A60,'356'!$AK$1:$HQ$2,20,FALSE)</f>
        <v>0</v>
      </c>
      <c r="X60" s="69">
        <f>VLOOKUP($A60,'356'!$AK$1:$HQ$2,21,FALSE)</f>
        <v>0</v>
      </c>
      <c r="Y60" s="69">
        <f>VLOOKUP($A60,'356'!$AK$1:$HQ$2,22,FALSE)</f>
        <v>0</v>
      </c>
      <c r="Z60" s="69">
        <f>VLOOKUP($A60,'356'!$AK$1:$HQ$2,23,FALSE)</f>
        <v>0</v>
      </c>
      <c r="AA60" s="69">
        <f>VLOOKUP($A60,'356'!$AK$7:$HQ$8,AA109,FALSE)</f>
        <v>0</v>
      </c>
      <c r="AB60" s="69">
        <f>VLOOKUP($A60,'356'!$AK$1:$HQ$2,25,FALSE)</f>
        <v>0</v>
      </c>
      <c r="AC60" s="75">
        <f>VLOOKUP($A60,'356'!$AK$1:$HQ$2,26,FALSE)</f>
        <v>0</v>
      </c>
      <c r="AD60" s="337"/>
      <c r="AE60" s="74">
        <f>VLOOKUP($A60,'356'!$AK$1:$HQ$2,27,FALSE)</f>
        <v>0</v>
      </c>
      <c r="AF60" s="69">
        <f>VLOOKUP($A60,'356'!$AK$1:$HQ$2,28,FALSE)</f>
        <v>0</v>
      </c>
      <c r="AG60" s="69">
        <f>VLOOKUP($A60,'356'!$AK$1:$HQ$2,29,FALSE)</f>
        <v>0</v>
      </c>
      <c r="AH60" s="69">
        <f>VLOOKUP($A60,'356'!$AK$1:$HQ$2,30,FALSE)</f>
        <v>0</v>
      </c>
      <c r="AI60" s="69">
        <f>VLOOKUP($A60,'356'!$AK$7:$HQ$8,AI109,FALSE)</f>
        <v>0</v>
      </c>
      <c r="AJ60" s="69">
        <f>VLOOKUP($A60,'356'!$AK$1:$HQ$2,32,FALSE)</f>
        <v>0</v>
      </c>
      <c r="AK60" s="75">
        <f>VLOOKUP($A60,'356'!$AK$1:$HQ$2,33,FALSE)</f>
        <v>0</v>
      </c>
      <c r="AL60" s="337"/>
      <c r="AM60" s="74">
        <f>VLOOKUP($A60,'356'!$AK$1:$HQ$2,34,FALSE)</f>
        <v>0</v>
      </c>
      <c r="AN60" s="69">
        <f>VLOOKUP($A60,'356'!$AK$1:$HQ$2,35,FALSE)</f>
        <v>0</v>
      </c>
      <c r="AO60" s="69">
        <f>VLOOKUP($A60,'356'!$AK$1:$HQ$2,36,FALSE)</f>
        <v>0</v>
      </c>
      <c r="AP60" s="69">
        <f>VLOOKUP($A60,'356'!$AK$1:$HQ$2,37,FALSE)</f>
        <v>0</v>
      </c>
      <c r="AQ60" s="69">
        <f>VLOOKUP($A60,'356'!$AK$7:$HQ$8,AQ109,FALSE)</f>
        <v>0</v>
      </c>
      <c r="AR60" s="69">
        <f>VLOOKUP($A60,'356'!$AK$1:$HQ$2,39,FALSE)</f>
        <v>0</v>
      </c>
      <c r="AS60" s="75">
        <f>VLOOKUP($A60,'356'!$AK$1:$HQ$2,40,FALSE)</f>
        <v>0</v>
      </c>
      <c r="AT60" s="337"/>
      <c r="AU60" s="74">
        <f>VLOOKUP($A60,'356'!$AK$1:$HQ$2,41,FALSE)</f>
        <v>0</v>
      </c>
      <c r="AV60" s="69">
        <f>VLOOKUP($A60,'356'!$AK$1:$HQ$2,42,FALSE)</f>
        <v>0</v>
      </c>
      <c r="AW60" s="69">
        <f>VLOOKUP($A60,'356'!$AK$1:$HQ$2,43,FALSE)</f>
        <v>0</v>
      </c>
      <c r="AX60" s="69">
        <f>VLOOKUP($A60,'356'!$AK$1:$HQ$2,44,FALSE)</f>
        <v>0</v>
      </c>
      <c r="AY60" s="69">
        <f>VLOOKUP($A60,'356'!$AK$7:$HQ$8,AY109,FALSE)</f>
        <v>0</v>
      </c>
      <c r="AZ60" s="69">
        <f>VLOOKUP($A60,'356'!$AK$1:$HQ$2,46,FALSE)</f>
        <v>0</v>
      </c>
      <c r="BA60" s="75">
        <f>VLOOKUP($A60,'356'!$AK$1:$HQ$2,47,FALSE)</f>
        <v>0</v>
      </c>
      <c r="BB60" s="337"/>
      <c r="BC60" s="74">
        <f>VLOOKUP($A60,'356'!$AK$1:$HQ$2,48,FALSE)</f>
        <v>0</v>
      </c>
      <c r="BD60" s="69">
        <f>VLOOKUP($A60,'356'!$AK$1:$HQ$2,49,FALSE)</f>
        <v>0</v>
      </c>
      <c r="BE60" s="69">
        <f>VLOOKUP($A60,'356'!$AK$1:$HQ$2,50,FALSE)</f>
        <v>0</v>
      </c>
      <c r="BF60" s="69">
        <f>VLOOKUP($A60,'356'!$AK$1:$HQ$2,51,FALSE)</f>
        <v>0</v>
      </c>
      <c r="BG60" s="69">
        <f>VLOOKUP($A60,'356'!$AK$7:$HQ$8,BG109,FALSE)</f>
        <v>0</v>
      </c>
      <c r="BH60" s="69">
        <f>VLOOKUP($A60,'356'!$AK$1:$HQ$2,53,FALSE)</f>
        <v>0</v>
      </c>
      <c r="BI60" s="75">
        <f>VLOOKUP($A60,'356'!$AK$1:$HQ$2,54,FALSE)</f>
        <v>0</v>
      </c>
      <c r="BJ60" s="337"/>
      <c r="BK60" s="74">
        <f>VLOOKUP($A60,'356'!$AK$1:$HQ$2,55,FALSE)</f>
        <v>0</v>
      </c>
      <c r="BL60" s="69">
        <f>VLOOKUP($A60,'356'!$AK$1:$HQ$2,56,FALSE)</f>
        <v>0</v>
      </c>
      <c r="BM60" s="69">
        <f>VLOOKUP($A60,'356'!$AK$1:$HQ$2,57,FALSE)</f>
        <v>0</v>
      </c>
      <c r="BN60" s="69">
        <f>VLOOKUP($A60,'356'!$AK$1:$HQ$2,58,FALSE)</f>
        <v>0</v>
      </c>
      <c r="BO60" s="69">
        <f>VLOOKUP($A60,'356'!$AK$7:$HQ$8,BO109,FALSE)</f>
        <v>0</v>
      </c>
      <c r="BP60" s="69">
        <f>VLOOKUP($A60,'356'!$AK$1:$HQ$2,60,FALSE)</f>
        <v>0</v>
      </c>
      <c r="BQ60" s="75">
        <f>VLOOKUP($A60,'356'!$AK$1:$HQ$2,61,FALSE)</f>
        <v>0</v>
      </c>
      <c r="BR60" s="337"/>
      <c r="BS60" s="74">
        <f>VLOOKUP($A60,'356'!$AK$1:$HQ$2,62,FALSE)</f>
        <v>0</v>
      </c>
      <c r="BT60" s="69">
        <f>VLOOKUP($A60,'356'!$AK$1:$HQ$2,63,FALSE)</f>
        <v>0</v>
      </c>
      <c r="BU60" s="69">
        <f>VLOOKUP($A60,'356'!$AK$1:$HQ$2,64,FALSE)</f>
        <v>0</v>
      </c>
      <c r="BV60" s="69">
        <f>VLOOKUP($A60,'356'!$AK$1:$HQ$2,65,FALSE)</f>
        <v>0</v>
      </c>
      <c r="BW60" s="69">
        <f>VLOOKUP($A60,'356'!$AK$7:$HQ$8,BW109,FALSE)</f>
        <v>0</v>
      </c>
      <c r="BX60" s="69">
        <f>VLOOKUP($A60,'356'!$AK$1:$HQ$2,67,FALSE)</f>
        <v>0</v>
      </c>
      <c r="BY60" s="75">
        <f>VLOOKUP($A60,'356'!$AK$1:$HQ$2,68,FALSE)</f>
        <v>0</v>
      </c>
      <c r="BZ60" s="337"/>
      <c r="CA60" s="74">
        <f>VLOOKUP($A60,'356'!$AK$1:$HQ$2,69,FALSE)</f>
        <v>0</v>
      </c>
      <c r="CB60" s="69">
        <f>VLOOKUP($A60,'356'!$AK$1:$HQ$2,70,FALSE)</f>
        <v>0</v>
      </c>
      <c r="CC60" s="69">
        <f>VLOOKUP($A60,'356'!$AK$1:$HQ$2,71,FALSE)</f>
        <v>0</v>
      </c>
      <c r="CD60" s="69">
        <f>VLOOKUP($A60,'356'!$AK$1:$HQ$2,72,FALSE)</f>
        <v>0</v>
      </c>
      <c r="CE60" s="69">
        <f>VLOOKUP($A60,'356'!$AK$7:$HQ$8,CE109,FALSE)</f>
        <v>0</v>
      </c>
      <c r="CF60" s="69">
        <f>VLOOKUP($A60,'356'!$AK$1:$HQ$2,74,FALSE)</f>
        <v>0</v>
      </c>
      <c r="CG60" s="75">
        <f>VLOOKUP($A60,'356'!$AK$1:$HQ$2,75,FALSE)</f>
        <v>0</v>
      </c>
      <c r="CH60" s="337"/>
      <c r="CI60" s="74">
        <f>VLOOKUP($A60,'356'!$AK$1:$HQ$2,76,FALSE)</f>
        <v>0</v>
      </c>
      <c r="CJ60" s="69">
        <f>VLOOKUP($A60,'356'!$AK$1:$HQ$2,77,FALSE)</f>
        <v>0</v>
      </c>
      <c r="CK60" s="69">
        <f>VLOOKUP($A60,'356'!$AK$1:$HQ$2,78,FALSE)</f>
        <v>0</v>
      </c>
      <c r="CL60" s="69">
        <f>VLOOKUP($A60,'356'!$AK$1:$HQ$2,79,FALSE)</f>
        <v>0</v>
      </c>
      <c r="CM60" s="69">
        <f>VLOOKUP($A60,'356'!$AK$7:$HQ$8,CM109,FALSE)</f>
        <v>0</v>
      </c>
      <c r="CN60" s="69">
        <f>VLOOKUP($A60,'356'!$AK$1:$HQ$2,81,FALSE)</f>
        <v>0</v>
      </c>
      <c r="CO60" s="75">
        <f>VLOOKUP($A60,'356'!$AK$1:$HQ$2,82,FALSE)</f>
        <v>0</v>
      </c>
      <c r="CP60" s="337"/>
      <c r="CQ60" s="74">
        <f>VLOOKUP($A60,'356'!$AK$1:$HQ$2,83,FALSE)</f>
        <v>0</v>
      </c>
      <c r="CR60" s="69">
        <f>VLOOKUP($A60,'356'!$AK$1:$HQ$2,84,FALSE)</f>
        <v>0</v>
      </c>
      <c r="CS60" s="69">
        <f>VLOOKUP($A60,'356'!$AK$1:$HQ$2,85,FALSE)</f>
        <v>0</v>
      </c>
      <c r="CT60" s="69">
        <f>VLOOKUP($A60,'356'!$AK$1:$HQ$2,86,FALSE)</f>
        <v>0</v>
      </c>
      <c r="CU60" s="69">
        <f>VLOOKUP($A60,'356'!$AK$7:$HQ$8,CU109,FALSE)</f>
        <v>0</v>
      </c>
      <c r="CV60" s="69">
        <f>VLOOKUP($A60,'356'!$AK$1:$HQ$2,88,FALSE)</f>
        <v>0</v>
      </c>
      <c r="CW60" s="75">
        <f>VLOOKUP($A60,'356'!$AK$1:$HQ$2,89,FALSE)</f>
        <v>0</v>
      </c>
      <c r="CX60" s="337"/>
      <c r="CY60" s="74">
        <f>VLOOKUP($A60,'356'!$AK$1:$HQ$2,90,FALSE)</f>
        <v>0</v>
      </c>
      <c r="CZ60" s="69">
        <f>VLOOKUP($A60,'356'!$AK$1:$HQ$2,91,FALSE)</f>
        <v>0</v>
      </c>
      <c r="DA60" s="69">
        <f>VLOOKUP($A60,'356'!$AK$1:$HQ$2,92,FALSE)</f>
        <v>0</v>
      </c>
      <c r="DB60" s="69">
        <f>VLOOKUP($A60,'356'!$AK$1:$HQ$2,93,FALSE)</f>
        <v>0</v>
      </c>
      <c r="DC60" s="69">
        <f>VLOOKUP($A60,'356'!$AK$7:$HQ$8,DC109,FALSE)</f>
        <v>0</v>
      </c>
      <c r="DD60" s="69">
        <f>VLOOKUP($A60,'356'!$AK$1:$HQ$2,95,FALSE)</f>
        <v>0</v>
      </c>
      <c r="DE60" s="75">
        <f>VLOOKUP($A60,'356'!$AK$1:$HQ$2,96,FALSE)</f>
        <v>0</v>
      </c>
      <c r="DF60" s="337"/>
      <c r="DG60" s="74">
        <f>VLOOKUP($A60,'356'!$AK$1:$HQ$2,97,FALSE)</f>
        <v>0</v>
      </c>
      <c r="DH60" s="69">
        <f>VLOOKUP($A60,'356'!$AK$1:$HQ$2,98,FALSE)</f>
        <v>0</v>
      </c>
      <c r="DI60" s="69">
        <f>VLOOKUP($A60,'356'!$AK$1:$HQ$2,99,FALSE)</f>
        <v>0</v>
      </c>
      <c r="DJ60" s="69">
        <f>VLOOKUP($A60,'356'!$AK$1:$HQ$2,100,FALSE)</f>
        <v>0</v>
      </c>
      <c r="DK60" s="69">
        <f>VLOOKUP($A60,'356'!$AK$7:$HQ$8,DK109,FALSE)</f>
        <v>0</v>
      </c>
      <c r="DL60" s="69">
        <f>VLOOKUP($A60,'356'!$AK$1:$HQ$2,102,FALSE)</f>
        <v>0</v>
      </c>
      <c r="DM60" s="75">
        <f>VLOOKUP($A60,'356'!$AK$1:$HQ$2,103,FALSE)</f>
        <v>0</v>
      </c>
      <c r="DN60" s="337"/>
      <c r="DO60" s="74">
        <f>VLOOKUP($A60,'356'!$AK$1:$HQ$2,104,FALSE)</f>
        <v>0</v>
      </c>
      <c r="DP60" s="69">
        <f>VLOOKUP($A60,'356'!$AK$1:$HQ$2,105,FALSE)</f>
        <v>0</v>
      </c>
      <c r="DQ60" s="69">
        <f>VLOOKUP($A60,'356'!$AK$1:$HQ$2,106,FALSE)</f>
        <v>0</v>
      </c>
      <c r="DR60" s="69">
        <f>VLOOKUP($A60,'356'!$AK$1:$HQ$2,107,FALSE)</f>
        <v>0</v>
      </c>
      <c r="DS60" s="69">
        <f>VLOOKUP($A60,'356'!$AK$7:$HQ$8,DS109,FALSE)</f>
        <v>0</v>
      </c>
      <c r="DT60" s="69">
        <f>VLOOKUP($A60,'356'!$AK$1:$HQ$2,109,FALSE)</f>
        <v>0</v>
      </c>
      <c r="DU60" s="75">
        <f>VLOOKUP($A60,'356'!$AK$1:$HQ$2,110,FALSE)</f>
        <v>0</v>
      </c>
      <c r="DV60" s="337"/>
      <c r="DW60" s="74">
        <f>VLOOKUP($A60,'356'!$AK$1:$HQ$2,111,FALSE)</f>
        <v>0</v>
      </c>
      <c r="DX60" s="69">
        <f>VLOOKUP($A60,'356'!$AK$1:$HQ$2,112,FALSE)</f>
        <v>0</v>
      </c>
      <c r="DY60" s="69">
        <f>VLOOKUP($A60,'356'!$AK$1:$HQ$2,113,FALSE)</f>
        <v>0</v>
      </c>
      <c r="DZ60" s="69">
        <f>VLOOKUP($A60,'356'!$AK$1:$HQ$2,114,FALSE)</f>
        <v>0</v>
      </c>
      <c r="EA60" s="69">
        <f>VLOOKUP($A60,'356'!$AK$7:$HQ$8,EA109,FALSE)</f>
        <v>0</v>
      </c>
      <c r="EB60" s="69">
        <f>VLOOKUP($A60,'356'!$AK$1:$HQ$2,116,FALSE)</f>
        <v>0</v>
      </c>
      <c r="EC60" s="75">
        <f>VLOOKUP($A60,'356'!$AK$1:$HQ$2,117,FALSE)</f>
        <v>0</v>
      </c>
      <c r="ED60" s="337"/>
      <c r="EE60" s="74">
        <f>VLOOKUP($A60,'356'!$AK$1:$HQ$2,118,FALSE)</f>
        <v>0</v>
      </c>
      <c r="EF60" s="69">
        <f>VLOOKUP($A60,'356'!$AK$1:$HQ$2,119,FALSE)</f>
        <v>0</v>
      </c>
      <c r="EG60" s="69">
        <f>VLOOKUP($A60,'356'!$AK$1:$HQ$2,120,FALSE)</f>
        <v>0</v>
      </c>
      <c r="EH60" s="69">
        <f>VLOOKUP($A60,'356'!$AK$1:$HQ$2,121,FALSE)</f>
        <v>0</v>
      </c>
      <c r="EI60" s="69">
        <f>VLOOKUP($A60,'356'!$AK$7:$HQ$8,EI109,FALSE)</f>
        <v>0</v>
      </c>
      <c r="EJ60" s="69">
        <f>VLOOKUP($A60,'356'!$AK$1:$HQ$2,123,FALSE)</f>
        <v>0</v>
      </c>
      <c r="EK60" s="75">
        <f>VLOOKUP($A60,'356'!$AK$1:$HQ$2,124,FALSE)</f>
        <v>0</v>
      </c>
      <c r="EL60" s="337"/>
      <c r="EM60" s="74">
        <f>VLOOKUP($A60,'356'!$AK$1:$HQ$2,125,FALSE)</f>
        <v>0</v>
      </c>
      <c r="EN60" s="69">
        <f>VLOOKUP($A60,'356'!$AK$1:$HQ$2,126,FALSE)</f>
        <v>0</v>
      </c>
      <c r="EO60" s="69">
        <f>VLOOKUP($A60,'356'!$AK$1:$HQ$2,127,FALSE)</f>
        <v>0</v>
      </c>
      <c r="EP60" s="69">
        <f>VLOOKUP($A60,'356'!$AK$1:$HQ$2,128,FALSE)</f>
        <v>0</v>
      </c>
      <c r="EQ60" s="69">
        <f>VLOOKUP($A60,'356'!$AK$7:$HQ$8,EQ109,FALSE)</f>
        <v>0</v>
      </c>
      <c r="ER60" s="69">
        <f>VLOOKUP($A60,'356'!$AK$1:$HQ$2,130,FALSE)</f>
        <v>0</v>
      </c>
      <c r="ES60" s="75">
        <f>VLOOKUP($A60,'356'!$AK$1:$HQ$2,131,FALSE)</f>
        <v>0</v>
      </c>
      <c r="ET60" s="337"/>
      <c r="EU60" s="74">
        <f>VLOOKUP($A60,'356'!$AK$1:$HQ$2,132,FALSE)</f>
        <v>0</v>
      </c>
      <c r="EV60" s="69">
        <f>VLOOKUP($A60,'356'!$AK$1:$HQ$2,133,FALSE)</f>
        <v>0</v>
      </c>
      <c r="EW60" s="69">
        <f>VLOOKUP($A60,'356'!$AK$1:$HQ$2,134,FALSE)</f>
        <v>0</v>
      </c>
      <c r="EX60" s="69">
        <f>VLOOKUP($A60,'356'!$AK$1:$HQ$2,135,FALSE)</f>
        <v>0</v>
      </c>
      <c r="EY60" s="69">
        <f>VLOOKUP($A60,'356'!$AK$7:$HQ$8,EY109,FALSE)</f>
        <v>0</v>
      </c>
      <c r="EZ60" s="69">
        <f>VLOOKUP($A60,'356'!$AK$1:$HQ$2,137,FALSE)</f>
        <v>0</v>
      </c>
      <c r="FA60" s="75">
        <f>VLOOKUP($A60,'356'!$AK$1:$HQ$2,138,FALSE)</f>
        <v>0</v>
      </c>
      <c r="FB60" s="337"/>
      <c r="FC60" s="74">
        <f>VLOOKUP($A60,'356'!$AK$1:$HQ$2,139,FALSE)</f>
        <v>0</v>
      </c>
      <c r="FD60" s="69">
        <f>VLOOKUP($A60,'356'!$AK$1:$HQ$2,140,FALSE)</f>
        <v>0</v>
      </c>
      <c r="FE60" s="69">
        <f>VLOOKUP($A60,'356'!$AK$1:$HQ$2,141,FALSE)</f>
        <v>0</v>
      </c>
      <c r="FF60" s="69">
        <f>VLOOKUP($A60,'356'!$AK$1:$HQ$2,142,FALSE)</f>
        <v>0</v>
      </c>
      <c r="FG60" s="69">
        <f>VLOOKUP($A60,'356'!$AK$7:$HQ$8,FG109,FALSE)</f>
        <v>0</v>
      </c>
      <c r="FH60" s="69">
        <f>VLOOKUP($A60,'356'!$AK$1:$HQ$2,144,FALSE)</f>
        <v>0</v>
      </c>
      <c r="FI60" s="75">
        <f>VLOOKUP($A60,'356'!$AK$1:$HQ$2,145,FALSE)</f>
        <v>0</v>
      </c>
      <c r="FJ60" s="337"/>
      <c r="FK60" s="74">
        <f>VLOOKUP($A60,'356'!$AK$1:$HQ$2,146,FALSE)</f>
        <v>0</v>
      </c>
      <c r="FL60" s="69">
        <f>VLOOKUP($A60,'356'!$AK$1:$HQ$2,147,FALSE)</f>
        <v>0</v>
      </c>
      <c r="FM60" s="69">
        <f>VLOOKUP($A60,'356'!$AK$1:$HQ$2,148,FALSE)</f>
        <v>0</v>
      </c>
      <c r="FN60" s="69">
        <f>VLOOKUP($A60,'356'!$AK$1:$HQ$2,149,FALSE)</f>
        <v>0</v>
      </c>
      <c r="FO60" s="69">
        <f>VLOOKUP($A60,'356'!$AK$7:$HQ$8,FO109,FALSE)</f>
        <v>0</v>
      </c>
      <c r="FP60" s="69">
        <f>VLOOKUP($A60,'356'!$AK$1:$HQ$2,151,FALSE)</f>
        <v>0</v>
      </c>
      <c r="FQ60" s="75">
        <f>VLOOKUP($A60,'356'!$AK$1:$HQ$2,152,FALSE)</f>
        <v>0</v>
      </c>
      <c r="FR60" s="337"/>
      <c r="FS60" s="74">
        <f>VLOOKUP($A60,'356'!$AK$1:$HQ$2,153,FALSE)</f>
        <v>0</v>
      </c>
      <c r="FT60" s="69">
        <f>VLOOKUP($A60,'356'!$AK$1:$HQ$2,154,FALSE)</f>
        <v>0</v>
      </c>
      <c r="FU60" s="69">
        <f>VLOOKUP($A60,'356'!$AK$1:$HQ$2,155,FALSE)</f>
        <v>0</v>
      </c>
      <c r="FV60" s="69">
        <f>VLOOKUP($A60,'356'!$AK$1:$HQ$2,156,FALSE)</f>
        <v>0</v>
      </c>
      <c r="FW60" s="69">
        <f>VLOOKUP($A60,'356'!$AK$7:$HQ$8,FW109,FALSE)</f>
        <v>0</v>
      </c>
      <c r="FX60" s="69">
        <f>VLOOKUP($A60,'356'!$AK$1:$HQ$2,158,FALSE)</f>
        <v>0</v>
      </c>
      <c r="FY60" s="75">
        <f>VLOOKUP($A60,'356'!$AK$1:$HQ$2,159,FALSE)</f>
        <v>0</v>
      </c>
      <c r="FZ60" s="337"/>
      <c r="GA60" s="74">
        <f>VLOOKUP($A60,'356'!$AK$1:$HQ$2,160,FALSE)</f>
        <v>0</v>
      </c>
      <c r="GB60" s="69">
        <f>VLOOKUP($A60,'356'!$AK$1:$HQ$2,161,FALSE)</f>
        <v>0</v>
      </c>
      <c r="GC60" s="69">
        <f>VLOOKUP($A60,'356'!$AK$1:$HQ$2,162,FALSE)</f>
        <v>0</v>
      </c>
      <c r="GD60" s="69">
        <f>VLOOKUP($A60,'356'!$AK$1:$HQ$2,163,FALSE)</f>
        <v>0</v>
      </c>
      <c r="GE60" s="69">
        <f>VLOOKUP($A60,'356'!$AK$7:$HQ$8,GE109,FALSE)</f>
        <v>0</v>
      </c>
      <c r="GF60" s="69">
        <f>VLOOKUP($A60,'356'!$AK$1:$HQ$2,165,FALSE)</f>
        <v>0</v>
      </c>
      <c r="GG60" s="75">
        <f>VLOOKUP($A60,'356'!$AK$1:$HQ$2,166,FALSE)</f>
        <v>0</v>
      </c>
      <c r="GH60" s="337"/>
      <c r="GI60" s="74">
        <f>VLOOKUP($A60,'356'!$AK$1:$HQ$2,167,FALSE)</f>
        <v>0</v>
      </c>
      <c r="GJ60" s="69">
        <f>VLOOKUP($A60,'356'!$AK$1:$HQ$2,168,FALSE)</f>
        <v>0</v>
      </c>
      <c r="GK60" s="69">
        <f>VLOOKUP($A60,'356'!$AK$1:$HQ$2,169,FALSE)</f>
        <v>0</v>
      </c>
      <c r="GL60" s="69">
        <f>VLOOKUP($A60,'356'!$AK$1:$HQ$2,170,FALSE)</f>
        <v>0</v>
      </c>
      <c r="GM60" s="69">
        <f>VLOOKUP($A60,'356'!$AK$7:$HQ$8,GM109,FALSE)</f>
        <v>0</v>
      </c>
      <c r="GN60" s="69">
        <f>VLOOKUP($A60,'356'!$AK$1:$HQ$2,172,FALSE)</f>
        <v>0</v>
      </c>
      <c r="GO60" s="75">
        <f>VLOOKUP($A60,'356'!$AK$1:$HQ$2,173,FALSE)</f>
        <v>0</v>
      </c>
      <c r="GP60" s="337"/>
      <c r="GQ60" s="74">
        <f>VLOOKUP($A60,'356'!$AK$1:$HQ$2,174,FALSE)</f>
        <v>0</v>
      </c>
      <c r="GR60" s="69">
        <f>VLOOKUP($A60,'356'!$AK$1:$HQ$2,175,FALSE)</f>
        <v>0</v>
      </c>
      <c r="GS60" s="69">
        <f>VLOOKUP($A60,'356'!$AK$1:$HQ$2,176,FALSE)</f>
        <v>0</v>
      </c>
      <c r="GT60" s="69">
        <f>VLOOKUP($A60,'356'!$AK$1:$HQ$2,177,FALSE)</f>
        <v>0</v>
      </c>
      <c r="GU60" s="69">
        <f>VLOOKUP($A60,'356'!$AK$7:$HQ$8,GU109,FALSE)</f>
        <v>0</v>
      </c>
      <c r="GV60" s="69">
        <f>VLOOKUP($A60,'356'!$AK$1:$HQ$2,179,FALSE)</f>
        <v>0</v>
      </c>
      <c r="GW60" s="75">
        <f>VLOOKUP($A60,'356'!$AK$1:$HQ$2,180,FALSE)</f>
        <v>0</v>
      </c>
      <c r="GX60" s="337"/>
      <c r="GY60" s="74">
        <f>VLOOKUP($A60,'356'!$AK$1:$HQ$2,181,FALSE)</f>
        <v>0</v>
      </c>
      <c r="GZ60" s="69">
        <f>VLOOKUP($A60,'356'!$AK$1:$HQ$2,182,FALSE)</f>
        <v>0</v>
      </c>
      <c r="HA60" s="69">
        <f>VLOOKUP($A60,'356'!$AK$1:$HQ$2,183,FALSE)</f>
        <v>0</v>
      </c>
      <c r="HB60" s="69">
        <f>VLOOKUP($A60,'356'!$AK$1:$HQ$2,184,FALSE)</f>
        <v>0</v>
      </c>
      <c r="HC60" s="69">
        <f>VLOOKUP($A60,'356'!$AK$7:$HQ$8,HC109,FALSE)</f>
        <v>0</v>
      </c>
      <c r="HD60" s="69">
        <f>VLOOKUP($A60,'356'!$AK$1:$HQ$2,186,FALSE)</f>
        <v>0</v>
      </c>
      <c r="HE60" s="124">
        <f>VLOOKUP($A60,'356'!$AK$1:$HQ$2,187,FALSE)</f>
        <v>0</v>
      </c>
      <c r="HF60" s="24"/>
    </row>
    <row r="61" spans="1:214" x14ac:dyDescent="0.25">
      <c r="A61" s="290">
        <f t="shared" si="0"/>
        <v>257</v>
      </c>
      <c r="B61" s="291">
        <f>VLOOKUP($A61,'357'!$AG$1:$HM$2,2,FALSE)</f>
        <v>0</v>
      </c>
      <c r="C61" s="290">
        <f>VLOOKUP($A61,'357'!$AG$1:$HM$2,3,FALSE)</f>
        <v>0</v>
      </c>
      <c r="D61" s="290">
        <f>VLOOKUP($A61,'357'!$AG$1:$HM$2,4,FALSE)</f>
        <v>0</v>
      </c>
      <c r="E61" s="292">
        <f>VLOOKUP($A61,'357'!$AG$1:$HM$2,5,FALSE)</f>
        <v>0</v>
      </c>
      <c r="F61" s="337"/>
      <c r="G61" s="73">
        <f>VLOOKUP($A61,'357'!$AG$1:$HM$2,6,FALSE)</f>
        <v>0</v>
      </c>
      <c r="H61" s="24">
        <f>VLOOKUP($A61,'357'!$AG$1:$HM$2,7,FALSE)</f>
        <v>0</v>
      </c>
      <c r="I61" s="24">
        <f>VLOOKUP($A61,'357'!$AG$1:$HM$2,8,FALSE)</f>
        <v>0</v>
      </c>
      <c r="J61" s="24">
        <f>VLOOKUP($A61,'357'!$AG$1:$HM$2,9,FALSE)</f>
        <v>0</v>
      </c>
      <c r="K61" s="69">
        <f>VLOOKUP($A61,'357'!$AG$7:$HM$8,K109,FALSE)</f>
        <v>0</v>
      </c>
      <c r="L61" s="24">
        <f>VLOOKUP($A61,'357'!$AG$1:$HM$2,11,FALSE)</f>
        <v>0</v>
      </c>
      <c r="M61" s="137">
        <f>VLOOKUP($A61,'357'!$AG$1:$HM$2,12,FALSE)</f>
        <v>0</v>
      </c>
      <c r="N61" s="337"/>
      <c r="O61" s="74">
        <f>VLOOKUP($A61,'357'!$AG$1:$HM$2,13,FALSE)</f>
        <v>0</v>
      </c>
      <c r="P61" s="69">
        <f>VLOOKUP($A61,'357'!$AG$1:$HM$2,14,FALSE)</f>
        <v>0</v>
      </c>
      <c r="Q61" s="69">
        <f>VLOOKUP($A61,'357'!$AG$1:$HM$2,15,FALSE)</f>
        <v>0</v>
      </c>
      <c r="R61" s="69">
        <f>VLOOKUP($A61,'357'!$AG$1:$HM$2,16,FALSE)</f>
        <v>0</v>
      </c>
      <c r="S61" s="69">
        <f>VLOOKUP($A61,'357'!$AG$7:$HM$8,S109,FALSE)</f>
        <v>0</v>
      </c>
      <c r="T61" s="69">
        <f>VLOOKUP($A61,'357'!$AG$1:$HM$2,18,FALSE)</f>
        <v>0</v>
      </c>
      <c r="U61" s="75">
        <f>VLOOKUP($A61,'357'!$AG$1:$HM$2,19,FALSE)</f>
        <v>0</v>
      </c>
      <c r="V61" s="337"/>
      <c r="W61" s="74">
        <f>VLOOKUP($A61,'357'!$AG$1:$HM$2,20,FALSE)</f>
        <v>0</v>
      </c>
      <c r="X61" s="69">
        <f>VLOOKUP($A61,'357'!$AG$1:$HM$2,21,FALSE)</f>
        <v>0</v>
      </c>
      <c r="Y61" s="69">
        <f>VLOOKUP($A61,'357'!$AG$1:$HM$2,22,FALSE)</f>
        <v>0</v>
      </c>
      <c r="Z61" s="69">
        <f>VLOOKUP($A61,'357'!$AG$1:$HM$2,23,FALSE)</f>
        <v>0</v>
      </c>
      <c r="AA61" s="69">
        <f>VLOOKUP($A61,'357'!$AG$7:$HM$8,AA109,FALSE)</f>
        <v>0</v>
      </c>
      <c r="AB61" s="69">
        <f>VLOOKUP($A61,'357'!$AG$1:$HM$2,25,FALSE)</f>
        <v>0</v>
      </c>
      <c r="AC61" s="75">
        <f>VLOOKUP($A61,'357'!$AG$1:$HM$2,26,FALSE)</f>
        <v>0</v>
      </c>
      <c r="AD61" s="337"/>
      <c r="AE61" s="74">
        <f>VLOOKUP($A61,'357'!$AG$1:$HM$2,27,FALSE)</f>
        <v>0</v>
      </c>
      <c r="AF61" s="69">
        <f>VLOOKUP($A61,'357'!$AG$1:$HM$2,28,FALSE)</f>
        <v>0</v>
      </c>
      <c r="AG61" s="69">
        <f>VLOOKUP($A61,'357'!$AG$1:$HM$2,29,FALSE)</f>
        <v>0</v>
      </c>
      <c r="AH61" s="69">
        <f>VLOOKUP($A61,'357'!$AG$1:$HM$2,30,FALSE)</f>
        <v>0</v>
      </c>
      <c r="AI61" s="69">
        <f>VLOOKUP($A61,'357'!$AG$7:$HM$8,AI109,FALSE)</f>
        <v>0</v>
      </c>
      <c r="AJ61" s="69">
        <f>VLOOKUP($A61,'357'!$AG$1:$HM$2,32,FALSE)</f>
        <v>0</v>
      </c>
      <c r="AK61" s="75">
        <f>VLOOKUP($A61,'357'!$AG$1:$HM$2,33,FALSE)</f>
        <v>0</v>
      </c>
      <c r="AL61" s="337"/>
      <c r="AM61" s="74">
        <f>VLOOKUP($A61,'357'!$AG$1:$HM$2,34,FALSE)</f>
        <v>0</v>
      </c>
      <c r="AN61" s="69">
        <f>VLOOKUP($A61,'357'!$AG$1:$HM$2,35,FALSE)</f>
        <v>0</v>
      </c>
      <c r="AO61" s="69">
        <f>VLOOKUP($A61,'357'!$AG$1:$HM$2,36,FALSE)</f>
        <v>0</v>
      </c>
      <c r="AP61" s="69">
        <f>VLOOKUP($A61,'357'!$AG$1:$HM$2,37,FALSE)</f>
        <v>0</v>
      </c>
      <c r="AQ61" s="69">
        <f>VLOOKUP($A61,'357'!$AG$7:$HM$8,AQ109,FALSE)</f>
        <v>0</v>
      </c>
      <c r="AR61" s="69">
        <f>VLOOKUP($A61,'357'!$AG$1:$HM$2,39,FALSE)</f>
        <v>0</v>
      </c>
      <c r="AS61" s="75">
        <f>VLOOKUP($A61,'357'!$AG$1:$HM$2,40,FALSE)</f>
        <v>0</v>
      </c>
      <c r="AT61" s="337"/>
      <c r="AU61" s="74">
        <f>VLOOKUP($A61,'357'!$AG$1:$HM$2,41,FALSE)</f>
        <v>0</v>
      </c>
      <c r="AV61" s="69">
        <f>VLOOKUP($A61,'357'!$AG$1:$HM$2,42,FALSE)</f>
        <v>0</v>
      </c>
      <c r="AW61" s="69">
        <f>VLOOKUP($A61,'357'!$AG$1:$HM$2,43,FALSE)</f>
        <v>0</v>
      </c>
      <c r="AX61" s="69">
        <f>VLOOKUP($A61,'357'!$AG$1:$HM$2,44,FALSE)</f>
        <v>0</v>
      </c>
      <c r="AY61" s="69">
        <f>VLOOKUP($A61,'357'!$AG$7:$HM$8,AY109,FALSE)</f>
        <v>0</v>
      </c>
      <c r="AZ61" s="69">
        <f>VLOOKUP($A61,'357'!$AG$1:$HM$2,46,FALSE)</f>
        <v>0</v>
      </c>
      <c r="BA61" s="75">
        <f>VLOOKUP($A61,'357'!$AG$1:$HM$2,47,FALSE)</f>
        <v>0</v>
      </c>
      <c r="BB61" s="337"/>
      <c r="BC61" s="74">
        <f>VLOOKUP($A61,'357'!$AG$1:$HM$2,48,FALSE)</f>
        <v>0</v>
      </c>
      <c r="BD61" s="69">
        <f>VLOOKUP($A61,'357'!$AG$1:$HM$2,49,FALSE)</f>
        <v>0</v>
      </c>
      <c r="BE61" s="69">
        <f>VLOOKUP($A61,'357'!$AG$1:$HM$2,50,FALSE)</f>
        <v>0</v>
      </c>
      <c r="BF61" s="69">
        <f>VLOOKUP($A61,'357'!$AG$1:$HM$2,51,FALSE)</f>
        <v>0</v>
      </c>
      <c r="BG61" s="69">
        <f>VLOOKUP($A61,'357'!$AG$7:$HM$8,BG109,FALSE)</f>
        <v>0</v>
      </c>
      <c r="BH61" s="69">
        <f>VLOOKUP($A61,'357'!$AG$1:$HM$2,53,FALSE)</f>
        <v>0</v>
      </c>
      <c r="BI61" s="75">
        <f>VLOOKUP($A61,'357'!$AG$1:$HM$2,54,FALSE)</f>
        <v>0</v>
      </c>
      <c r="BJ61" s="337"/>
      <c r="BK61" s="74">
        <f>VLOOKUP($A61,'357'!$AG$1:$HM$2,55,FALSE)</f>
        <v>0</v>
      </c>
      <c r="BL61" s="69">
        <f>VLOOKUP($A61,'357'!$AG$1:$HM$2,56,FALSE)</f>
        <v>0</v>
      </c>
      <c r="BM61" s="69">
        <f>VLOOKUP($A61,'357'!$AG$1:$HM$2,57,FALSE)</f>
        <v>0</v>
      </c>
      <c r="BN61" s="69">
        <f>VLOOKUP($A61,'357'!$AG$1:$HM$2,58,FALSE)</f>
        <v>0</v>
      </c>
      <c r="BO61" s="69">
        <f>VLOOKUP($A61,'357'!$AG$7:$HM$8,BO109,FALSE)</f>
        <v>0</v>
      </c>
      <c r="BP61" s="69">
        <f>VLOOKUP($A61,'357'!$AG$1:$HM$2,60,FALSE)</f>
        <v>0</v>
      </c>
      <c r="BQ61" s="75">
        <f>VLOOKUP($A61,'357'!$AG$1:$HM$2,61,FALSE)</f>
        <v>0</v>
      </c>
      <c r="BR61" s="337"/>
      <c r="BS61" s="74">
        <f>VLOOKUP($A61,'357'!$AG$1:$HM$2,62,FALSE)</f>
        <v>0</v>
      </c>
      <c r="BT61" s="69">
        <f>VLOOKUP($A61,'357'!$AG$1:$HM$2,63,FALSE)</f>
        <v>0</v>
      </c>
      <c r="BU61" s="69">
        <f>VLOOKUP($A61,'357'!$AG$1:$HM$2,64,FALSE)</f>
        <v>0</v>
      </c>
      <c r="BV61" s="69">
        <f>VLOOKUP($A61,'357'!$AG$1:$HM$2,65,FALSE)</f>
        <v>0</v>
      </c>
      <c r="BW61" s="69">
        <f>VLOOKUP($A61,'357'!$AG$7:$HM$8,BW109,FALSE)</f>
        <v>0</v>
      </c>
      <c r="BX61" s="69">
        <f>VLOOKUP($A61,'357'!$AG$1:$HM$2,67,FALSE)</f>
        <v>0</v>
      </c>
      <c r="BY61" s="75">
        <f>VLOOKUP($A61,'357'!$AG$1:$HM$2,68,FALSE)</f>
        <v>0</v>
      </c>
      <c r="BZ61" s="337"/>
      <c r="CA61" s="74">
        <f>VLOOKUP($A61,'357'!$AG$1:$HM$2,69,FALSE)</f>
        <v>0</v>
      </c>
      <c r="CB61" s="69">
        <f>VLOOKUP($A61,'357'!$AG$1:$HM$2,70,FALSE)</f>
        <v>0</v>
      </c>
      <c r="CC61" s="69">
        <f>VLOOKUP($A61,'357'!$AG$1:$HM$2,71,FALSE)</f>
        <v>0</v>
      </c>
      <c r="CD61" s="69">
        <f>VLOOKUP($A61,'357'!$AG$1:$HM$2,72,FALSE)</f>
        <v>0</v>
      </c>
      <c r="CE61" s="69">
        <f>VLOOKUP($A61,'357'!$AG$7:$HM$8,CE109,FALSE)</f>
        <v>0</v>
      </c>
      <c r="CF61" s="69">
        <f>VLOOKUP($A61,'357'!$AG$1:$HM$2,74,FALSE)</f>
        <v>0</v>
      </c>
      <c r="CG61" s="75">
        <f>VLOOKUP($A61,'357'!$AG$1:$HM$2,75,FALSE)</f>
        <v>0</v>
      </c>
      <c r="CH61" s="337"/>
      <c r="CI61" s="74">
        <f>VLOOKUP($A61,'357'!$AG$1:$HM$2,76,FALSE)</f>
        <v>0</v>
      </c>
      <c r="CJ61" s="69">
        <f>VLOOKUP($A61,'357'!$AG$1:$HM$2,77,FALSE)</f>
        <v>0</v>
      </c>
      <c r="CK61" s="69">
        <f>VLOOKUP($A61,'357'!$AG$1:$HM$2,78,FALSE)</f>
        <v>0</v>
      </c>
      <c r="CL61" s="69">
        <f>VLOOKUP($A61,'357'!$AG$1:$HM$2,79,FALSE)</f>
        <v>0</v>
      </c>
      <c r="CM61" s="69">
        <f>VLOOKUP($A61,'357'!$AG$7:$HM$8,CM109,FALSE)</f>
        <v>0</v>
      </c>
      <c r="CN61" s="69">
        <f>VLOOKUP($A61,'357'!$AG$1:$HM$2,81,FALSE)</f>
        <v>0</v>
      </c>
      <c r="CO61" s="75">
        <f>VLOOKUP($A61,'357'!$AG$1:$HM$2,82,FALSE)</f>
        <v>0</v>
      </c>
      <c r="CP61" s="337"/>
      <c r="CQ61" s="74">
        <f>VLOOKUP($A61,'357'!$AG$1:$HM$2,83,FALSE)</f>
        <v>0</v>
      </c>
      <c r="CR61" s="69">
        <f>VLOOKUP($A61,'357'!$AG$1:$HM$2,84,FALSE)</f>
        <v>0</v>
      </c>
      <c r="CS61" s="69">
        <f>VLOOKUP($A61,'357'!$AG$1:$HM$2,85,FALSE)</f>
        <v>0</v>
      </c>
      <c r="CT61" s="69">
        <f>VLOOKUP($A61,'357'!$AG$1:$HM$2,86,FALSE)</f>
        <v>0</v>
      </c>
      <c r="CU61" s="69">
        <f>VLOOKUP($A61,'357'!$AG$7:$HM$8,CU109,FALSE)</f>
        <v>0</v>
      </c>
      <c r="CV61" s="69">
        <f>VLOOKUP($A61,'357'!$AG$1:$HM$2,88,FALSE)</f>
        <v>0</v>
      </c>
      <c r="CW61" s="75">
        <f>VLOOKUP($A61,'357'!$AG$1:$HM$2,89,FALSE)</f>
        <v>0</v>
      </c>
      <c r="CX61" s="337"/>
      <c r="CY61" s="74">
        <f>VLOOKUP($A61,'357'!$AG$1:$HM$2,90,FALSE)</f>
        <v>0</v>
      </c>
      <c r="CZ61" s="69">
        <f>VLOOKUP($A61,'357'!$AG$1:$HM$2,91,FALSE)</f>
        <v>0</v>
      </c>
      <c r="DA61" s="69">
        <f>VLOOKUP($A61,'357'!$AG$1:$HM$2,92,FALSE)</f>
        <v>0</v>
      </c>
      <c r="DB61" s="69">
        <f>VLOOKUP($A61,'357'!$AG$1:$HM$2,93,FALSE)</f>
        <v>0</v>
      </c>
      <c r="DC61" s="69">
        <f>VLOOKUP($A61,'357'!$AG$7:$HM$8,DC109,FALSE)</f>
        <v>0</v>
      </c>
      <c r="DD61" s="69">
        <f>VLOOKUP($A61,'357'!$AG$1:$HM$2,95,FALSE)</f>
        <v>0</v>
      </c>
      <c r="DE61" s="75">
        <f>VLOOKUP($A61,'357'!$AG$1:$HM$2,96,FALSE)</f>
        <v>0</v>
      </c>
      <c r="DF61" s="337"/>
      <c r="DG61" s="74">
        <f>VLOOKUP($A61,'357'!$AG$1:$HM$2,97,FALSE)</f>
        <v>0</v>
      </c>
      <c r="DH61" s="69">
        <f>VLOOKUP($A61,'357'!$AG$1:$HM$2,98,FALSE)</f>
        <v>0</v>
      </c>
      <c r="DI61" s="69">
        <f>VLOOKUP($A61,'357'!$AG$1:$HM$2,99,FALSE)</f>
        <v>0</v>
      </c>
      <c r="DJ61" s="69">
        <f>VLOOKUP($A61,'357'!$AG$1:$HM$2,100,FALSE)</f>
        <v>0</v>
      </c>
      <c r="DK61" s="69">
        <f>VLOOKUP($A61,'357'!$AG$7:$HM$8,DK109,FALSE)</f>
        <v>0</v>
      </c>
      <c r="DL61" s="69">
        <f>VLOOKUP($A61,'357'!$AG$1:$HM$2,102,FALSE)</f>
        <v>0</v>
      </c>
      <c r="DM61" s="75">
        <f>VLOOKUP($A61,'357'!$AG$1:$HM$2,103,FALSE)</f>
        <v>0</v>
      </c>
      <c r="DN61" s="337"/>
      <c r="DO61" s="74">
        <f>VLOOKUP($A61,'357'!$AG$1:$HM$2,104,FALSE)</f>
        <v>0</v>
      </c>
      <c r="DP61" s="69">
        <f>VLOOKUP($A61,'357'!$AG$1:$HM$2,105,FALSE)</f>
        <v>0</v>
      </c>
      <c r="DQ61" s="69">
        <f>VLOOKUP($A61,'357'!$AG$1:$HM$2,106,FALSE)</f>
        <v>0</v>
      </c>
      <c r="DR61" s="69">
        <f>VLOOKUP($A61,'357'!$AG$1:$HM$2,107,FALSE)</f>
        <v>0</v>
      </c>
      <c r="DS61" s="69">
        <f>VLOOKUP($A61,'357'!$AG$7:$HM$8,DS109,FALSE)</f>
        <v>0</v>
      </c>
      <c r="DT61" s="69">
        <f>VLOOKUP($A61,'357'!$AG$1:$HM$2,109,FALSE)</f>
        <v>0</v>
      </c>
      <c r="DU61" s="75">
        <f>VLOOKUP($A61,'357'!$AG$1:$HM$2,110,FALSE)</f>
        <v>0</v>
      </c>
      <c r="DV61" s="337"/>
      <c r="DW61" s="74">
        <f>VLOOKUP($A61,'357'!$AG$1:$HM$2,111,FALSE)</f>
        <v>0</v>
      </c>
      <c r="DX61" s="69">
        <f>VLOOKUP($A61,'357'!$AG$1:$HM$2,112,FALSE)</f>
        <v>0</v>
      </c>
      <c r="DY61" s="69">
        <f>VLOOKUP($A61,'357'!$AG$1:$HM$2,113,FALSE)</f>
        <v>0</v>
      </c>
      <c r="DZ61" s="69">
        <f>VLOOKUP($A61,'357'!$AG$1:$HM$2,114,FALSE)</f>
        <v>0</v>
      </c>
      <c r="EA61" s="69">
        <f>VLOOKUP($A61,'357'!$AG$7:$HM$8,EA109,FALSE)</f>
        <v>0</v>
      </c>
      <c r="EB61" s="69">
        <f>VLOOKUP($A61,'357'!$AG$1:$HM$2,116,FALSE)</f>
        <v>0</v>
      </c>
      <c r="EC61" s="75">
        <f>VLOOKUP($A61,'357'!$AG$1:$HM$2,117,FALSE)</f>
        <v>0</v>
      </c>
      <c r="ED61" s="337"/>
      <c r="EE61" s="74">
        <f>VLOOKUP($A61,'357'!$AG$1:$HM$2,118,FALSE)</f>
        <v>0</v>
      </c>
      <c r="EF61" s="69">
        <f>VLOOKUP($A61,'357'!$AG$1:$HM$2,119,FALSE)</f>
        <v>0</v>
      </c>
      <c r="EG61" s="69">
        <f>VLOOKUP($A61,'357'!$AG$1:$HM$2,120,FALSE)</f>
        <v>0</v>
      </c>
      <c r="EH61" s="69">
        <f>VLOOKUP($A61,'357'!$AG$1:$HM$2,121,FALSE)</f>
        <v>0</v>
      </c>
      <c r="EI61" s="69">
        <f>VLOOKUP($A61,'357'!$AG$7:$HM$8,EI109,FALSE)</f>
        <v>0</v>
      </c>
      <c r="EJ61" s="69">
        <f>VLOOKUP($A61,'357'!$AG$1:$HM$2,123,FALSE)</f>
        <v>0</v>
      </c>
      <c r="EK61" s="75">
        <f>VLOOKUP($A61,'357'!$AG$1:$HM$2,124,FALSE)</f>
        <v>0</v>
      </c>
      <c r="EL61" s="337"/>
      <c r="EM61" s="74">
        <f>VLOOKUP($A61,'357'!$AG$1:$HM$2,125,FALSE)</f>
        <v>0</v>
      </c>
      <c r="EN61" s="69">
        <f>VLOOKUP($A61,'357'!$AG$1:$HM$2,126,FALSE)</f>
        <v>0</v>
      </c>
      <c r="EO61" s="69">
        <f>VLOOKUP($A61,'357'!$AG$1:$HM$2,127,FALSE)</f>
        <v>0</v>
      </c>
      <c r="EP61" s="69">
        <f>VLOOKUP($A61,'357'!$AG$1:$HM$2,128,FALSE)</f>
        <v>0</v>
      </c>
      <c r="EQ61" s="69">
        <f>VLOOKUP($A61,'357'!$AG$7:$HM$8,EQ109,FALSE)</f>
        <v>0</v>
      </c>
      <c r="ER61" s="69">
        <f>VLOOKUP($A61,'357'!$AG$1:$HM$2,130,FALSE)</f>
        <v>0</v>
      </c>
      <c r="ES61" s="75">
        <f>VLOOKUP($A61,'357'!$AG$1:$HM$2,131,FALSE)</f>
        <v>0</v>
      </c>
      <c r="ET61" s="337"/>
      <c r="EU61" s="74">
        <f>VLOOKUP($A61,'357'!$AG$1:$HM$2,132,FALSE)</f>
        <v>0</v>
      </c>
      <c r="EV61" s="69">
        <f>VLOOKUP($A61,'357'!$AG$1:$HM$2,133,FALSE)</f>
        <v>0</v>
      </c>
      <c r="EW61" s="69">
        <f>VLOOKUP($A61,'357'!$AG$1:$HM$2,134,FALSE)</f>
        <v>0</v>
      </c>
      <c r="EX61" s="69">
        <f>VLOOKUP($A61,'357'!$AG$1:$HM$2,135,FALSE)</f>
        <v>0</v>
      </c>
      <c r="EY61" s="69">
        <f>VLOOKUP($A61,'357'!$AG$7:$HM$8,EY109,FALSE)</f>
        <v>0</v>
      </c>
      <c r="EZ61" s="69">
        <f>VLOOKUP($A61,'357'!$AG$1:$HM$2,137,FALSE)</f>
        <v>0</v>
      </c>
      <c r="FA61" s="75">
        <f>VLOOKUP($A61,'357'!$AG$1:$HM$2,138,FALSE)</f>
        <v>0</v>
      </c>
      <c r="FB61" s="337"/>
      <c r="FC61" s="74">
        <f>VLOOKUP($A61,'357'!$AG$1:$HM$2,139,FALSE)</f>
        <v>0</v>
      </c>
      <c r="FD61" s="69">
        <f>VLOOKUP($A61,'357'!$AG$1:$HM$2,140,FALSE)</f>
        <v>0</v>
      </c>
      <c r="FE61" s="69">
        <f>VLOOKUP($A61,'357'!$AG$1:$HM$2,141,FALSE)</f>
        <v>0</v>
      </c>
      <c r="FF61" s="69">
        <f>VLOOKUP($A61,'357'!$AG$1:$HM$2,142,FALSE)</f>
        <v>0</v>
      </c>
      <c r="FG61" s="69">
        <f>VLOOKUP($A61,'357'!$AG$7:$HM$8,FG109,FALSE)</f>
        <v>0</v>
      </c>
      <c r="FH61" s="69">
        <f>VLOOKUP($A61,'357'!$AG$1:$HM$2,144,FALSE)</f>
        <v>0</v>
      </c>
      <c r="FI61" s="75">
        <f>VLOOKUP($A61,'357'!$AG$1:$HM$2,145,FALSE)</f>
        <v>0</v>
      </c>
      <c r="FJ61" s="337"/>
      <c r="FK61" s="74">
        <f>VLOOKUP($A61,'357'!$AG$1:$HM$2,146,FALSE)</f>
        <v>0</v>
      </c>
      <c r="FL61" s="69">
        <f>VLOOKUP($A61,'357'!$AG$1:$HM$2,147,FALSE)</f>
        <v>0</v>
      </c>
      <c r="FM61" s="69">
        <f>VLOOKUP($A61,'357'!$AG$1:$HM$2,148,FALSE)</f>
        <v>0</v>
      </c>
      <c r="FN61" s="69">
        <f>VLOOKUP($A61,'357'!$AG$1:$HM$2,149,FALSE)</f>
        <v>0</v>
      </c>
      <c r="FO61" s="69">
        <f>VLOOKUP($A61,'357'!$AG$7:$HM$8,FO109,FALSE)</f>
        <v>0</v>
      </c>
      <c r="FP61" s="69">
        <f>VLOOKUP($A61,'357'!$AG$1:$HM$2,151,FALSE)</f>
        <v>0</v>
      </c>
      <c r="FQ61" s="75">
        <f>VLOOKUP($A61,'357'!$AG$1:$HM$2,152,FALSE)</f>
        <v>0</v>
      </c>
      <c r="FR61" s="337"/>
      <c r="FS61" s="74">
        <f>VLOOKUP($A61,'357'!$AG$1:$HM$2,153,FALSE)</f>
        <v>0</v>
      </c>
      <c r="FT61" s="69">
        <f>VLOOKUP($A61,'357'!$AG$1:$HM$2,154,FALSE)</f>
        <v>0</v>
      </c>
      <c r="FU61" s="69">
        <f>VLOOKUP($A61,'357'!$AG$1:$HM$2,155,FALSE)</f>
        <v>0</v>
      </c>
      <c r="FV61" s="69">
        <f>VLOOKUP($A61,'357'!$AG$1:$HM$2,156,FALSE)</f>
        <v>0</v>
      </c>
      <c r="FW61" s="69">
        <f>VLOOKUP($A61,'357'!$AG$7:$HM$8,FW109,FALSE)</f>
        <v>0</v>
      </c>
      <c r="FX61" s="69">
        <f>VLOOKUP($A61,'357'!$AG$1:$HM$2,158,FALSE)</f>
        <v>0</v>
      </c>
      <c r="FY61" s="75">
        <f>VLOOKUP($A61,'357'!$AG$1:$HM$2,159,FALSE)</f>
        <v>0</v>
      </c>
      <c r="FZ61" s="337"/>
      <c r="GA61" s="74">
        <f>VLOOKUP($A61,'357'!$AG$1:$HM$2,160,FALSE)</f>
        <v>0</v>
      </c>
      <c r="GB61" s="69">
        <f>VLOOKUP($A61,'357'!$AG$1:$HM$2,161,FALSE)</f>
        <v>0</v>
      </c>
      <c r="GC61" s="69">
        <f>VLOOKUP($A61,'357'!$AG$1:$HM$2,162,FALSE)</f>
        <v>0</v>
      </c>
      <c r="GD61" s="69">
        <f>VLOOKUP($A61,'357'!$AG$1:$HM$2,163,FALSE)</f>
        <v>0</v>
      </c>
      <c r="GE61" s="69">
        <f>VLOOKUP($A61,'357'!$AG$7:$HM$8,GE109,FALSE)</f>
        <v>0</v>
      </c>
      <c r="GF61" s="69">
        <f>VLOOKUP($A61,'357'!$AG$1:$HM$2,165,FALSE)</f>
        <v>0</v>
      </c>
      <c r="GG61" s="75">
        <f>VLOOKUP($A61,'357'!$AG$1:$HM$2,166,FALSE)</f>
        <v>0</v>
      </c>
      <c r="GH61" s="337"/>
      <c r="GI61" s="74">
        <f>VLOOKUP($A61,'357'!$AG$1:$HM$2,167,FALSE)</f>
        <v>0</v>
      </c>
      <c r="GJ61" s="69">
        <f>VLOOKUP($A61,'357'!$AG$1:$HM$2,168,FALSE)</f>
        <v>0</v>
      </c>
      <c r="GK61" s="69">
        <f>VLOOKUP($A61,'357'!$AG$1:$HM$2,169,FALSE)</f>
        <v>0</v>
      </c>
      <c r="GL61" s="69">
        <f>VLOOKUP($A61,'357'!$AG$1:$HM$2,170,FALSE)</f>
        <v>0</v>
      </c>
      <c r="GM61" s="69">
        <f>VLOOKUP($A61,'357'!$AG$7:$HM$8,GM109,FALSE)</f>
        <v>0</v>
      </c>
      <c r="GN61" s="69">
        <f>VLOOKUP($A61,'357'!$AG$1:$HM$2,172,FALSE)</f>
        <v>0</v>
      </c>
      <c r="GO61" s="75">
        <f>VLOOKUP($A61,'357'!$AG$1:$HM$2,173,FALSE)</f>
        <v>0</v>
      </c>
      <c r="GP61" s="337"/>
      <c r="GQ61" s="74">
        <f>VLOOKUP($A61,'357'!$AG$1:$HM$2,174,FALSE)</f>
        <v>0</v>
      </c>
      <c r="GR61" s="69">
        <f>VLOOKUP($A61,'357'!$AG$1:$HM$2,175,FALSE)</f>
        <v>0</v>
      </c>
      <c r="GS61" s="69">
        <f>VLOOKUP($A61,'357'!$AG$1:$HM$2,176,FALSE)</f>
        <v>0</v>
      </c>
      <c r="GT61" s="69">
        <f>VLOOKUP($A61,'357'!$AG$1:$HM$2,177,FALSE)</f>
        <v>0</v>
      </c>
      <c r="GU61" s="69">
        <f>VLOOKUP($A61,'357'!$AG$7:$HM$8,GU109,FALSE)</f>
        <v>0</v>
      </c>
      <c r="GV61" s="69">
        <f>VLOOKUP($A61,'357'!$AG$1:$HM$2,179,FALSE)</f>
        <v>0</v>
      </c>
      <c r="GW61" s="75">
        <f>VLOOKUP($A61,'357'!$AG$1:$HM$2,180,FALSE)</f>
        <v>0</v>
      </c>
      <c r="GX61" s="337"/>
      <c r="GY61" s="74">
        <f>VLOOKUP($A61,'357'!$AG$1:$HM$2,181,FALSE)</f>
        <v>0</v>
      </c>
      <c r="GZ61" s="69">
        <f>VLOOKUP($A61,'357'!$AG$1:$HM$2,182,FALSE)</f>
        <v>0</v>
      </c>
      <c r="HA61" s="69">
        <f>VLOOKUP($A61,'357'!$AG$1:$HM$2,183,FALSE)</f>
        <v>0</v>
      </c>
      <c r="HB61" s="69">
        <f>VLOOKUP($A61,'357'!$AG$1:$HM$2,184,FALSE)</f>
        <v>0</v>
      </c>
      <c r="HC61" s="69">
        <f>VLOOKUP($A61,'357'!$AG$7:$HM$8,HC109,FALSE)</f>
        <v>0</v>
      </c>
      <c r="HD61" s="69">
        <f>VLOOKUP($A61,'357'!$AG$1:$HM$2,186,FALSE)</f>
        <v>0</v>
      </c>
      <c r="HE61" s="124">
        <f>VLOOKUP($A61,'357'!$AG$1:$HM$2,187,FALSE)</f>
        <v>0</v>
      </c>
      <c r="HF61" s="24"/>
    </row>
    <row r="62" spans="1:214" x14ac:dyDescent="0.25">
      <c r="A62" s="290">
        <f t="shared" si="0"/>
        <v>258</v>
      </c>
      <c r="B62" s="291">
        <f>VLOOKUP($A62,'358'!$AL$1:$HR$2,2,FALSE)</f>
        <v>0</v>
      </c>
      <c r="C62" s="290">
        <f>VLOOKUP($A62,'358'!$AL$1:$HR$2,3,FALSE)</f>
        <v>0</v>
      </c>
      <c r="D62" s="290">
        <f>VLOOKUP($A62,'358'!$AL$1:$HR$2,4,FALSE)</f>
        <v>0</v>
      </c>
      <c r="E62" s="292">
        <f>VLOOKUP($A62,'358'!$AL$1:$HR$2,5,FALSE)</f>
        <v>0</v>
      </c>
      <c r="F62" s="337"/>
      <c r="G62" s="73">
        <f>VLOOKUP($A62,'358'!$AL$1:$HR$2,6,FALSE)</f>
        <v>0</v>
      </c>
      <c r="H62" s="24">
        <f>VLOOKUP($A62,'358'!$AL$1:$HR$2,7,FALSE)</f>
        <v>0</v>
      </c>
      <c r="I62" s="24">
        <f>VLOOKUP($A62,'358'!$AL$1:$HR$2,8,FALSE)</f>
        <v>0</v>
      </c>
      <c r="J62" s="24">
        <f>VLOOKUP($A62,'358'!$AL$1:$HR$2,9,FALSE)</f>
        <v>0</v>
      </c>
      <c r="K62" s="69">
        <f>VLOOKUP($A62,'358'!$AL$7:$HR$8,K109,FALSE)</f>
        <v>0</v>
      </c>
      <c r="L62" s="24">
        <f>VLOOKUP($A62,'358'!$AL$1:$HR$2,11,FALSE)</f>
        <v>0</v>
      </c>
      <c r="M62" s="137">
        <f>VLOOKUP($A62,'358'!$AL$1:$HR$2,12,FALSE)</f>
        <v>0</v>
      </c>
      <c r="N62" s="337"/>
      <c r="O62" s="74">
        <f>VLOOKUP($A62,'358'!$AL$1:$HR$2,13,FALSE)</f>
        <v>0</v>
      </c>
      <c r="P62" s="69">
        <f>VLOOKUP($A62,'358'!$AL$1:$HR$2,14,FALSE)</f>
        <v>0</v>
      </c>
      <c r="Q62" s="69">
        <f>VLOOKUP($A62,'358'!$AL$1:$HR$2,15,FALSE)</f>
        <v>0</v>
      </c>
      <c r="R62" s="69">
        <f>VLOOKUP($A62,'358'!$AL$1:$HR$2,16,FALSE)</f>
        <v>0</v>
      </c>
      <c r="S62" s="69">
        <f>VLOOKUP($A62,'358'!$AL$7:$HR$8,S109,FALSE)</f>
        <v>0</v>
      </c>
      <c r="T62" s="69">
        <f>VLOOKUP($A62,'358'!$AL$1:$HR$2,18,FALSE)</f>
        <v>0</v>
      </c>
      <c r="U62" s="75">
        <f>VLOOKUP($A62,'358'!$AL$1:$HR$2,19,FALSE)</f>
        <v>0</v>
      </c>
      <c r="V62" s="337"/>
      <c r="W62" s="74">
        <f>VLOOKUP($A62,'358'!$AL$1:$HR$2,20,FALSE)</f>
        <v>0</v>
      </c>
      <c r="X62" s="69">
        <f>VLOOKUP($A62,'358'!$AL$1:$HR$2,21,FALSE)</f>
        <v>0</v>
      </c>
      <c r="Y62" s="69">
        <f>VLOOKUP($A62,'358'!$AL$1:$HR$2,22,FALSE)</f>
        <v>0</v>
      </c>
      <c r="Z62" s="69">
        <f>VLOOKUP($A62,'358'!$AL$1:$HR$2,23,FALSE)</f>
        <v>0</v>
      </c>
      <c r="AA62" s="69">
        <f>VLOOKUP($A62,'358'!$AL$7:$HR$8,AA109,FALSE)</f>
        <v>0</v>
      </c>
      <c r="AB62" s="69">
        <f>VLOOKUP($A62,'358'!$AL$1:$HR$2,25,FALSE)</f>
        <v>0</v>
      </c>
      <c r="AC62" s="75">
        <f>VLOOKUP($A62,'358'!$AL$1:$HR$2,26,FALSE)</f>
        <v>0</v>
      </c>
      <c r="AD62" s="337"/>
      <c r="AE62" s="74">
        <f>VLOOKUP($A62,'358'!$AL$1:$HR$2,27,FALSE)</f>
        <v>0</v>
      </c>
      <c r="AF62" s="69">
        <f>VLOOKUP($A62,'358'!$AL$1:$HR$2,28,FALSE)</f>
        <v>0</v>
      </c>
      <c r="AG62" s="69">
        <f>VLOOKUP($A62,'358'!$AL$1:$HR$2,29,FALSE)</f>
        <v>0</v>
      </c>
      <c r="AH62" s="69">
        <f>VLOOKUP($A62,'358'!$AL$1:$HR$2,30,FALSE)</f>
        <v>0</v>
      </c>
      <c r="AI62" s="69">
        <f>VLOOKUP($A62,'358'!$AL$7:$HR$8,AI109,FALSE)</f>
        <v>0</v>
      </c>
      <c r="AJ62" s="69">
        <f>VLOOKUP($A62,'358'!$AL$1:$HR$2,32,FALSE)</f>
        <v>0</v>
      </c>
      <c r="AK62" s="75">
        <f>VLOOKUP($A62,'358'!$AL$1:$HR$2,33,FALSE)</f>
        <v>0</v>
      </c>
      <c r="AL62" s="337"/>
      <c r="AM62" s="74">
        <f>VLOOKUP($A62,'358'!$AL$1:$HR$2,34,FALSE)</f>
        <v>0</v>
      </c>
      <c r="AN62" s="69">
        <f>VLOOKUP($A62,'358'!$AL$1:$HR$2,35,FALSE)</f>
        <v>0</v>
      </c>
      <c r="AO62" s="69">
        <f>VLOOKUP($A62,'358'!$AL$1:$HR$2,36,FALSE)</f>
        <v>0</v>
      </c>
      <c r="AP62" s="69">
        <f>VLOOKUP($A62,'358'!$AL$1:$HR$2,37,FALSE)</f>
        <v>0</v>
      </c>
      <c r="AQ62" s="69">
        <f>VLOOKUP($A62,'358'!$AL$7:$HR$8,AQ109,FALSE)</f>
        <v>0</v>
      </c>
      <c r="AR62" s="69">
        <f>VLOOKUP($A62,'358'!$AL$1:$HR$2,39,FALSE)</f>
        <v>0</v>
      </c>
      <c r="AS62" s="75">
        <f>VLOOKUP($A62,'358'!$AL$1:$HR$2,40,FALSE)</f>
        <v>0</v>
      </c>
      <c r="AT62" s="337"/>
      <c r="AU62" s="74">
        <f>VLOOKUP($A62,'358'!$AL$1:$HR$2,41,FALSE)</f>
        <v>0</v>
      </c>
      <c r="AV62" s="69">
        <f>VLOOKUP($A62,'358'!$AL$1:$HR$2,42,FALSE)</f>
        <v>0</v>
      </c>
      <c r="AW62" s="69">
        <f>VLOOKUP($A62,'358'!$AL$1:$HR$2,43,FALSE)</f>
        <v>0</v>
      </c>
      <c r="AX62" s="69">
        <f>VLOOKUP($A62,'358'!$AL$1:$HR$2,44,FALSE)</f>
        <v>0</v>
      </c>
      <c r="AY62" s="69">
        <f>VLOOKUP($A62,'358'!$AL$7:$HR$8,AY109,FALSE)</f>
        <v>0</v>
      </c>
      <c r="AZ62" s="69">
        <f>VLOOKUP($A62,'358'!$AL$1:$HR$2,46,FALSE)</f>
        <v>0</v>
      </c>
      <c r="BA62" s="75">
        <f>VLOOKUP($A62,'358'!$AL$1:$HR$2,47,FALSE)</f>
        <v>0</v>
      </c>
      <c r="BB62" s="337"/>
      <c r="BC62" s="74">
        <f>VLOOKUP($A62,'358'!$AL$1:$HR$2,48,FALSE)</f>
        <v>0</v>
      </c>
      <c r="BD62" s="69">
        <f>VLOOKUP($A62,'358'!$AL$1:$HR$2,49,FALSE)</f>
        <v>0</v>
      </c>
      <c r="BE62" s="69">
        <f>VLOOKUP($A62,'358'!$AL$1:$HR$2,50,FALSE)</f>
        <v>0</v>
      </c>
      <c r="BF62" s="69">
        <f>VLOOKUP($A62,'358'!$AL$1:$HR$2,51,FALSE)</f>
        <v>0</v>
      </c>
      <c r="BG62" s="69">
        <f>VLOOKUP($A62,'358'!$AL$7:$HR$8,BG109,FALSE)</f>
        <v>0</v>
      </c>
      <c r="BH62" s="69">
        <f>VLOOKUP($A62,'358'!$AL$1:$HR$2,53,FALSE)</f>
        <v>0</v>
      </c>
      <c r="BI62" s="75">
        <f>VLOOKUP($A62,'358'!$AL$1:$HR$2,54,FALSE)</f>
        <v>0</v>
      </c>
      <c r="BJ62" s="337"/>
      <c r="BK62" s="74">
        <f>VLOOKUP($A62,'358'!$AL$1:$HR$2,55,FALSE)</f>
        <v>0</v>
      </c>
      <c r="BL62" s="69">
        <f>VLOOKUP($A62,'358'!$AL$1:$HR$2,56,FALSE)</f>
        <v>0</v>
      </c>
      <c r="BM62" s="69">
        <f>VLOOKUP($A62,'358'!$AL$1:$HR$2,57,FALSE)</f>
        <v>0</v>
      </c>
      <c r="BN62" s="69">
        <f>VLOOKUP($A62,'358'!$AL$1:$HR$2,58,FALSE)</f>
        <v>0</v>
      </c>
      <c r="BO62" s="69">
        <f>VLOOKUP($A62,'358'!$AL$7:$HR$8,BO109,FALSE)</f>
        <v>0</v>
      </c>
      <c r="BP62" s="69">
        <f>VLOOKUP($A62,'358'!$AL$1:$HR$2,60,FALSE)</f>
        <v>0</v>
      </c>
      <c r="BQ62" s="75">
        <f>VLOOKUP($A62,'358'!$AL$1:$HR$2,61,FALSE)</f>
        <v>0</v>
      </c>
      <c r="BR62" s="337"/>
      <c r="BS62" s="74">
        <f>VLOOKUP($A62,'358'!$AL$1:$HR$2,62,FALSE)</f>
        <v>0</v>
      </c>
      <c r="BT62" s="69">
        <f>VLOOKUP($A62,'358'!$AL$1:$HR$2,63,FALSE)</f>
        <v>0</v>
      </c>
      <c r="BU62" s="69">
        <f>VLOOKUP($A62,'358'!$AL$1:$HR$2,64,FALSE)</f>
        <v>0</v>
      </c>
      <c r="BV62" s="69">
        <f>VLOOKUP($A62,'358'!$AL$1:$HR$2,65,FALSE)</f>
        <v>0</v>
      </c>
      <c r="BW62" s="69">
        <f>VLOOKUP($A62,'358'!$AL$7:$HR$8,BW109,FALSE)</f>
        <v>0</v>
      </c>
      <c r="BX62" s="69">
        <f>VLOOKUP($A62,'358'!$AL$1:$HR$2,67,FALSE)</f>
        <v>0</v>
      </c>
      <c r="BY62" s="75">
        <f>VLOOKUP($A62,'358'!$AL$1:$HR$2,68,FALSE)</f>
        <v>0</v>
      </c>
      <c r="BZ62" s="337"/>
      <c r="CA62" s="74">
        <f>VLOOKUP($A62,'358'!$AL$1:$HR$2,69,FALSE)</f>
        <v>0</v>
      </c>
      <c r="CB62" s="69">
        <f>VLOOKUP($A62,'358'!$AL$1:$HR$2,70,FALSE)</f>
        <v>0</v>
      </c>
      <c r="CC62" s="69">
        <f>VLOOKUP($A62,'358'!$AL$1:$HR$2,71,FALSE)</f>
        <v>0</v>
      </c>
      <c r="CD62" s="69">
        <f>VLOOKUP($A62,'358'!$AL$1:$HR$2,72,FALSE)</f>
        <v>0</v>
      </c>
      <c r="CE62" s="69">
        <f>VLOOKUP($A62,'358'!$AL$7:$HR$8,CE109,FALSE)</f>
        <v>0</v>
      </c>
      <c r="CF62" s="69">
        <f>VLOOKUP($A62,'358'!$AL$1:$HR$2,74,FALSE)</f>
        <v>0</v>
      </c>
      <c r="CG62" s="75">
        <f>VLOOKUP($A62,'358'!$AL$1:$HR$2,75,FALSE)</f>
        <v>0</v>
      </c>
      <c r="CH62" s="337"/>
      <c r="CI62" s="74">
        <f>VLOOKUP($A62,'358'!$AL$1:$HR$2,76,FALSE)</f>
        <v>0</v>
      </c>
      <c r="CJ62" s="69">
        <f>VLOOKUP($A62,'358'!$AL$1:$HR$2,77,FALSE)</f>
        <v>0</v>
      </c>
      <c r="CK62" s="69">
        <f>VLOOKUP($A62,'358'!$AL$1:$HR$2,78,FALSE)</f>
        <v>0</v>
      </c>
      <c r="CL62" s="69">
        <f>VLOOKUP($A62,'358'!$AL$1:$HR$2,79,FALSE)</f>
        <v>0</v>
      </c>
      <c r="CM62" s="69">
        <f>VLOOKUP($A62,'358'!$AL$7:$HR$8,CM109,FALSE)</f>
        <v>0</v>
      </c>
      <c r="CN62" s="69">
        <f>VLOOKUP($A62,'358'!$AL$1:$HR$2,81,FALSE)</f>
        <v>0</v>
      </c>
      <c r="CO62" s="75">
        <f>VLOOKUP($A62,'358'!$AL$1:$HR$2,82,FALSE)</f>
        <v>0</v>
      </c>
      <c r="CP62" s="337"/>
      <c r="CQ62" s="74">
        <f>VLOOKUP($A62,'358'!$AL$1:$HR$2,83,FALSE)</f>
        <v>0</v>
      </c>
      <c r="CR62" s="69">
        <f>VLOOKUP($A62,'358'!$AL$1:$HR$2,84,FALSE)</f>
        <v>0</v>
      </c>
      <c r="CS62" s="69">
        <f>VLOOKUP($A62,'358'!$AL$1:$HR$2,85,FALSE)</f>
        <v>0</v>
      </c>
      <c r="CT62" s="69">
        <f>VLOOKUP($A62,'358'!$AL$1:$HR$2,86,FALSE)</f>
        <v>0</v>
      </c>
      <c r="CU62" s="69">
        <f>VLOOKUP($A62,'358'!$AL$7:$HR$8,CU109,FALSE)</f>
        <v>0</v>
      </c>
      <c r="CV62" s="69">
        <f>VLOOKUP($A62,'358'!$AL$1:$HR$2,88,FALSE)</f>
        <v>0</v>
      </c>
      <c r="CW62" s="75">
        <f>VLOOKUP($A62,'358'!$AL$1:$HR$2,89,FALSE)</f>
        <v>0</v>
      </c>
      <c r="CX62" s="337"/>
      <c r="CY62" s="74">
        <f>VLOOKUP($A62,'358'!$AL$1:$HR$2,90,FALSE)</f>
        <v>0</v>
      </c>
      <c r="CZ62" s="69">
        <f>VLOOKUP($A62,'358'!$AL$1:$HR$2,91,FALSE)</f>
        <v>0</v>
      </c>
      <c r="DA62" s="69">
        <f>VLOOKUP($A62,'358'!$AL$1:$HR$2,92,FALSE)</f>
        <v>0</v>
      </c>
      <c r="DB62" s="69">
        <f>VLOOKUP($A62,'358'!$AL$1:$HR$2,93,FALSE)</f>
        <v>0</v>
      </c>
      <c r="DC62" s="69">
        <f>VLOOKUP($A62,'358'!$AL$7:$HR$8,DC109,FALSE)</f>
        <v>0</v>
      </c>
      <c r="DD62" s="69">
        <f>VLOOKUP($A62,'358'!$AL$1:$HR$2,95,FALSE)</f>
        <v>0</v>
      </c>
      <c r="DE62" s="75">
        <f>VLOOKUP($A62,'358'!$AL$1:$HR$2,96,FALSE)</f>
        <v>0</v>
      </c>
      <c r="DF62" s="337"/>
      <c r="DG62" s="74">
        <f>VLOOKUP($A62,'358'!$AL$1:$HR$2,97,FALSE)</f>
        <v>0</v>
      </c>
      <c r="DH62" s="69">
        <f>VLOOKUP($A62,'358'!$AL$1:$HR$2,98,FALSE)</f>
        <v>0</v>
      </c>
      <c r="DI62" s="69">
        <f>VLOOKUP($A62,'358'!$AL$1:$HR$2,99,FALSE)</f>
        <v>0</v>
      </c>
      <c r="DJ62" s="69">
        <f>VLOOKUP($A62,'358'!$AL$1:$HR$2,100,FALSE)</f>
        <v>0</v>
      </c>
      <c r="DK62" s="69">
        <f>VLOOKUP($A62,'358'!$AL$7:$HR$8,DK109,FALSE)</f>
        <v>0</v>
      </c>
      <c r="DL62" s="69">
        <f>VLOOKUP($A62,'358'!$AL$1:$HR$2,102,FALSE)</f>
        <v>0</v>
      </c>
      <c r="DM62" s="75">
        <f>VLOOKUP($A62,'358'!$AL$1:$HR$2,103,FALSE)</f>
        <v>0</v>
      </c>
      <c r="DN62" s="337"/>
      <c r="DO62" s="74">
        <f>VLOOKUP($A62,'358'!$AL$1:$HR$2,104,FALSE)</f>
        <v>0</v>
      </c>
      <c r="DP62" s="69">
        <f>VLOOKUP($A62,'358'!$AL$1:$HR$2,105,FALSE)</f>
        <v>0</v>
      </c>
      <c r="DQ62" s="69">
        <f>VLOOKUP($A62,'358'!$AL$1:$HR$2,106,FALSE)</f>
        <v>0</v>
      </c>
      <c r="DR62" s="69">
        <f>VLOOKUP($A62,'358'!$AL$1:$HR$2,107,FALSE)</f>
        <v>0</v>
      </c>
      <c r="DS62" s="69">
        <f>VLOOKUP($A62,'358'!$AL$7:$HR$8,DS109,FALSE)</f>
        <v>0</v>
      </c>
      <c r="DT62" s="69">
        <f>VLOOKUP($A62,'358'!$AL$1:$HR$2,109,FALSE)</f>
        <v>0</v>
      </c>
      <c r="DU62" s="75">
        <f>VLOOKUP($A62,'358'!$AL$1:$HR$2,110,FALSE)</f>
        <v>0</v>
      </c>
      <c r="DV62" s="337"/>
      <c r="DW62" s="74">
        <f>VLOOKUP($A62,'358'!$AL$1:$HR$2,111,FALSE)</f>
        <v>0</v>
      </c>
      <c r="DX62" s="69">
        <f>VLOOKUP($A62,'358'!$AL$1:$HR$2,112,FALSE)</f>
        <v>0</v>
      </c>
      <c r="DY62" s="69">
        <f>VLOOKUP($A62,'358'!$AL$1:$HR$2,113,FALSE)</f>
        <v>0</v>
      </c>
      <c r="DZ62" s="69">
        <f>VLOOKUP($A62,'358'!$AL$1:$HR$2,114,FALSE)</f>
        <v>0</v>
      </c>
      <c r="EA62" s="69">
        <f>VLOOKUP($A62,'358'!$AL$7:$HR$8,EA109,FALSE)</f>
        <v>0</v>
      </c>
      <c r="EB62" s="69">
        <f>VLOOKUP($A62,'358'!$AL$1:$HR$2,116,FALSE)</f>
        <v>0</v>
      </c>
      <c r="EC62" s="75">
        <f>VLOOKUP($A62,'358'!$AL$1:$HR$2,117,FALSE)</f>
        <v>0</v>
      </c>
      <c r="ED62" s="337"/>
      <c r="EE62" s="74">
        <f>VLOOKUP($A62,'358'!$AL$1:$HR$2,118,FALSE)</f>
        <v>0</v>
      </c>
      <c r="EF62" s="69">
        <f>VLOOKUP($A62,'358'!$AL$1:$HR$2,119,FALSE)</f>
        <v>0</v>
      </c>
      <c r="EG62" s="69">
        <f>VLOOKUP($A62,'358'!$AL$1:$HR$2,120,FALSE)</f>
        <v>0</v>
      </c>
      <c r="EH62" s="69">
        <f>VLOOKUP($A62,'358'!$AL$1:$HR$2,121,FALSE)</f>
        <v>0</v>
      </c>
      <c r="EI62" s="69">
        <f>VLOOKUP($A62,'358'!$AL$7:$HR$8,EI109,FALSE)</f>
        <v>0</v>
      </c>
      <c r="EJ62" s="69">
        <f>VLOOKUP($A62,'358'!$AL$1:$HR$2,123,FALSE)</f>
        <v>0</v>
      </c>
      <c r="EK62" s="75">
        <f>VLOOKUP($A62,'358'!$AL$1:$HR$2,124,FALSE)</f>
        <v>0</v>
      </c>
      <c r="EL62" s="337"/>
      <c r="EM62" s="74">
        <f>VLOOKUP($A62,'358'!$AL$1:$HR$2,125,FALSE)</f>
        <v>0</v>
      </c>
      <c r="EN62" s="69">
        <f>VLOOKUP($A62,'358'!$AL$1:$HR$2,126,FALSE)</f>
        <v>0</v>
      </c>
      <c r="EO62" s="69">
        <f>VLOOKUP($A62,'358'!$AL$1:$HR$2,127,FALSE)</f>
        <v>0</v>
      </c>
      <c r="EP62" s="69">
        <f>VLOOKUP($A62,'358'!$AL$1:$HR$2,128,FALSE)</f>
        <v>0</v>
      </c>
      <c r="EQ62" s="69">
        <f>VLOOKUP($A62,'358'!$AL$7:$HR$8,EQ109,FALSE)</f>
        <v>0</v>
      </c>
      <c r="ER62" s="69">
        <f>VLOOKUP($A62,'358'!$AL$1:$HR$2,130,FALSE)</f>
        <v>0</v>
      </c>
      <c r="ES62" s="75">
        <f>VLOOKUP($A62,'358'!$AL$1:$HR$2,131,FALSE)</f>
        <v>0</v>
      </c>
      <c r="ET62" s="337"/>
      <c r="EU62" s="74">
        <f>VLOOKUP($A62,'358'!$AL$1:$HR$2,132,FALSE)</f>
        <v>0</v>
      </c>
      <c r="EV62" s="69">
        <f>VLOOKUP($A62,'358'!$AL$1:$HR$2,133,FALSE)</f>
        <v>0</v>
      </c>
      <c r="EW62" s="69">
        <f>VLOOKUP($A62,'358'!$AL$1:$HR$2,134,FALSE)</f>
        <v>0</v>
      </c>
      <c r="EX62" s="69">
        <f>VLOOKUP($A62,'358'!$AL$1:$HR$2,135,FALSE)</f>
        <v>0</v>
      </c>
      <c r="EY62" s="69">
        <f>VLOOKUP($A62,'358'!$AL$7:$HR$8,EY109,FALSE)</f>
        <v>0</v>
      </c>
      <c r="EZ62" s="69">
        <f>VLOOKUP($A62,'358'!$AL$1:$HR$2,137,FALSE)</f>
        <v>0</v>
      </c>
      <c r="FA62" s="75">
        <f>VLOOKUP($A62,'358'!$AL$1:$HR$2,138,FALSE)</f>
        <v>0</v>
      </c>
      <c r="FB62" s="337"/>
      <c r="FC62" s="74">
        <f>VLOOKUP($A62,'358'!$AL$1:$HR$2,139,FALSE)</f>
        <v>0</v>
      </c>
      <c r="FD62" s="69">
        <f>VLOOKUP($A62,'358'!$AL$1:$HR$2,140,FALSE)</f>
        <v>0</v>
      </c>
      <c r="FE62" s="69">
        <f>VLOOKUP($A62,'358'!$AL$1:$HR$2,141,FALSE)</f>
        <v>0</v>
      </c>
      <c r="FF62" s="69">
        <f>VLOOKUP($A62,'358'!$AL$1:$HR$2,142,FALSE)</f>
        <v>0</v>
      </c>
      <c r="FG62" s="69">
        <f>VLOOKUP($A62,'358'!$AL$7:$HR$8,FG109,FALSE)</f>
        <v>0</v>
      </c>
      <c r="FH62" s="69">
        <f>VLOOKUP($A62,'358'!$AL$1:$HR$2,144,FALSE)</f>
        <v>0</v>
      </c>
      <c r="FI62" s="75">
        <f>VLOOKUP($A62,'358'!$AL$1:$HR$2,145,FALSE)</f>
        <v>0</v>
      </c>
      <c r="FJ62" s="337"/>
      <c r="FK62" s="74">
        <f>VLOOKUP($A62,'358'!$AL$1:$HR$2,146,FALSE)</f>
        <v>0</v>
      </c>
      <c r="FL62" s="69">
        <f>VLOOKUP($A62,'358'!$AL$1:$HR$2,147,FALSE)</f>
        <v>0</v>
      </c>
      <c r="FM62" s="69">
        <f>VLOOKUP($A62,'358'!$AL$1:$HR$2,148,FALSE)</f>
        <v>0</v>
      </c>
      <c r="FN62" s="69">
        <f>VLOOKUP($A62,'358'!$AL$1:$HR$2,149,FALSE)</f>
        <v>0</v>
      </c>
      <c r="FO62" s="69">
        <f>VLOOKUP($A62,'358'!$AL$7:$HR$8,FO109,FALSE)</f>
        <v>0</v>
      </c>
      <c r="FP62" s="69">
        <f>VLOOKUP($A62,'358'!$AL$1:$HR$2,151,FALSE)</f>
        <v>0</v>
      </c>
      <c r="FQ62" s="75">
        <f>VLOOKUP($A62,'358'!$AL$1:$HR$2,152,FALSE)</f>
        <v>0</v>
      </c>
      <c r="FR62" s="337"/>
      <c r="FS62" s="74">
        <f>VLOOKUP($A62,'358'!$AL$1:$HR$2,153,FALSE)</f>
        <v>0</v>
      </c>
      <c r="FT62" s="69">
        <f>VLOOKUP($A62,'358'!$AL$1:$HR$2,154,FALSE)</f>
        <v>0</v>
      </c>
      <c r="FU62" s="69">
        <f>VLOOKUP($A62,'358'!$AL$1:$HR$2,155,FALSE)</f>
        <v>0</v>
      </c>
      <c r="FV62" s="69">
        <f>VLOOKUP($A62,'358'!$AL$1:$HR$2,156,FALSE)</f>
        <v>0</v>
      </c>
      <c r="FW62" s="69">
        <f>VLOOKUP($A62,'358'!$AL$7:$HR$8,FW109,FALSE)</f>
        <v>0</v>
      </c>
      <c r="FX62" s="69">
        <f>VLOOKUP($A62,'358'!$AL$1:$HR$2,158,FALSE)</f>
        <v>0</v>
      </c>
      <c r="FY62" s="75">
        <f>VLOOKUP($A62,'358'!$AL$1:$HR$2,159,FALSE)</f>
        <v>0</v>
      </c>
      <c r="FZ62" s="337"/>
      <c r="GA62" s="74">
        <f>VLOOKUP($A62,'358'!$AL$1:$HR$2,160,FALSE)</f>
        <v>0</v>
      </c>
      <c r="GB62" s="69">
        <f>VLOOKUP($A62,'358'!$AL$1:$HR$2,161,FALSE)</f>
        <v>0</v>
      </c>
      <c r="GC62" s="69">
        <f>VLOOKUP($A62,'358'!$AL$1:$HR$2,162,FALSE)</f>
        <v>0</v>
      </c>
      <c r="GD62" s="69">
        <f>VLOOKUP($A62,'358'!$AL$1:$HR$2,163,FALSE)</f>
        <v>0</v>
      </c>
      <c r="GE62" s="69">
        <f>VLOOKUP($A62,'358'!$AL$7:$HR$8,GE109,FALSE)</f>
        <v>0</v>
      </c>
      <c r="GF62" s="69">
        <f>VLOOKUP($A62,'358'!$AL$1:$HR$2,165,FALSE)</f>
        <v>0</v>
      </c>
      <c r="GG62" s="75">
        <f>VLOOKUP($A62,'358'!$AL$1:$HR$2,166,FALSE)</f>
        <v>0</v>
      </c>
      <c r="GH62" s="337"/>
      <c r="GI62" s="74">
        <f>VLOOKUP($A62,'358'!$AL$1:$HR$2,167,FALSE)</f>
        <v>0</v>
      </c>
      <c r="GJ62" s="69">
        <f>VLOOKUP($A62,'358'!$AL$1:$HR$2,168,FALSE)</f>
        <v>0</v>
      </c>
      <c r="GK62" s="69">
        <f>VLOOKUP($A62,'358'!$AL$1:$HR$2,169,FALSE)</f>
        <v>0</v>
      </c>
      <c r="GL62" s="69">
        <f>VLOOKUP($A62,'358'!$AL$1:$HR$2,170,FALSE)</f>
        <v>0</v>
      </c>
      <c r="GM62" s="69">
        <f>VLOOKUP($A62,'358'!$AL$7:$HR$8,GM109,FALSE)</f>
        <v>0</v>
      </c>
      <c r="GN62" s="69">
        <f>VLOOKUP($A62,'358'!$AL$1:$HR$2,172,FALSE)</f>
        <v>0</v>
      </c>
      <c r="GO62" s="75">
        <f>VLOOKUP($A62,'358'!$AL$1:$HR$2,173,FALSE)</f>
        <v>0</v>
      </c>
      <c r="GP62" s="337"/>
      <c r="GQ62" s="74">
        <f>VLOOKUP($A62,'358'!$AL$1:$HR$2,174,FALSE)</f>
        <v>0</v>
      </c>
      <c r="GR62" s="69">
        <f>VLOOKUP($A62,'358'!$AL$1:$HR$2,175,FALSE)</f>
        <v>0</v>
      </c>
      <c r="GS62" s="69">
        <f>VLOOKUP($A62,'358'!$AL$1:$HR$2,176,FALSE)</f>
        <v>0</v>
      </c>
      <c r="GT62" s="69">
        <f>VLOOKUP($A62,'358'!$AL$1:$HR$2,177,FALSE)</f>
        <v>0</v>
      </c>
      <c r="GU62" s="69">
        <f>VLOOKUP($A62,'358'!$AL$7:$HR$8,GU109,FALSE)</f>
        <v>0</v>
      </c>
      <c r="GV62" s="69">
        <f>VLOOKUP($A62,'358'!$AL$1:$HR$2,179,FALSE)</f>
        <v>0</v>
      </c>
      <c r="GW62" s="75">
        <f>VLOOKUP($A62,'358'!$AL$1:$HR$2,180,FALSE)</f>
        <v>0</v>
      </c>
      <c r="GX62" s="337"/>
      <c r="GY62" s="74">
        <f>VLOOKUP($A62,'358'!$AL$1:$HR$2,181,FALSE)</f>
        <v>0</v>
      </c>
      <c r="GZ62" s="69">
        <f>VLOOKUP($A62,'358'!$AL$1:$HR$2,182,FALSE)</f>
        <v>0</v>
      </c>
      <c r="HA62" s="69">
        <f>VLOOKUP($A62,'358'!$AL$1:$HR$2,183,FALSE)</f>
        <v>0</v>
      </c>
      <c r="HB62" s="69">
        <f>VLOOKUP($A62,'358'!$AL$1:$HR$2,184,FALSE)</f>
        <v>0</v>
      </c>
      <c r="HC62" s="69">
        <f>VLOOKUP($A62,'358'!$AL$7:$HR$8,HC109,FALSE)</f>
        <v>0</v>
      </c>
      <c r="HD62" s="69">
        <f>VLOOKUP($A62,'358'!$AL$1:$HR$2,186,FALSE)</f>
        <v>0</v>
      </c>
      <c r="HE62" s="124">
        <f>VLOOKUP($A62,'358'!$AL$1:$HR$2,187,FALSE)</f>
        <v>0</v>
      </c>
      <c r="HF62" s="174"/>
    </row>
    <row r="63" spans="1:214" x14ac:dyDescent="0.25">
      <c r="A63" s="290">
        <f t="shared" si="0"/>
        <v>259</v>
      </c>
      <c r="B63" s="291">
        <f>VLOOKUP($A63,'359'!$AJ$1:$HP$2,2,FALSE)</f>
        <v>0</v>
      </c>
      <c r="C63" s="290">
        <f>VLOOKUP($A63,'359'!$AJ$1:$HP$2,3,FALSE)</f>
        <v>0</v>
      </c>
      <c r="D63" s="290">
        <f>VLOOKUP($A63,'359'!$AJ$1:$HP$2,4,FALSE)</f>
        <v>0</v>
      </c>
      <c r="E63" s="292">
        <f>VLOOKUP($A63,'359'!$AJ$1:$HP$2,5,FALSE)</f>
        <v>0</v>
      </c>
      <c r="F63" s="337"/>
      <c r="G63" s="73">
        <f>VLOOKUP($A63,'359'!$AJ$1:$HP$2,6,FALSE)</f>
        <v>0</v>
      </c>
      <c r="H63" s="24">
        <f>VLOOKUP($A63,'359'!$AJ$1:$HP$2,7,FALSE)</f>
        <v>0</v>
      </c>
      <c r="I63" s="24">
        <f>VLOOKUP($A63,'359'!$AJ$1:$HP$2,8,FALSE)</f>
        <v>0</v>
      </c>
      <c r="J63" s="24">
        <f>VLOOKUP($A63,'359'!$AJ$1:$HP$2,9,FALSE)</f>
        <v>0</v>
      </c>
      <c r="K63" s="69">
        <f>VLOOKUP($A63,'359'!$AJ$7:$HP$8,K109,FALSE)</f>
        <v>0</v>
      </c>
      <c r="L63" s="24">
        <f>VLOOKUP($A63,'359'!$AJ$1:$HP$2,11,FALSE)</f>
        <v>0</v>
      </c>
      <c r="M63" s="137">
        <f>VLOOKUP($A63,'359'!$AJ$1:$HP$2,12,FALSE)</f>
        <v>0</v>
      </c>
      <c r="N63" s="337"/>
      <c r="O63" s="74">
        <f>VLOOKUP($A63,'359'!$AJ$1:$HP$2,13,FALSE)</f>
        <v>0</v>
      </c>
      <c r="P63" s="69">
        <f>VLOOKUP($A63,'359'!$AJ$1:$HP$2,14,FALSE)</f>
        <v>0</v>
      </c>
      <c r="Q63" s="69">
        <f>VLOOKUP($A63,'359'!$AJ$1:$HP$2,15,FALSE)</f>
        <v>0</v>
      </c>
      <c r="R63" s="69">
        <f>VLOOKUP($A63,'359'!$AJ$1:$HP$2,16,FALSE)</f>
        <v>0</v>
      </c>
      <c r="S63" s="69">
        <f>VLOOKUP($A63,'359'!$AJ$7:$HP$8,S109,FALSE)</f>
        <v>0</v>
      </c>
      <c r="T63" s="69">
        <f>VLOOKUP($A63,'359'!$AJ$1:$HP$2,18,FALSE)</f>
        <v>0</v>
      </c>
      <c r="U63" s="75">
        <f>VLOOKUP($A63,'359'!$AJ$1:$HP$2,19,FALSE)</f>
        <v>0</v>
      </c>
      <c r="V63" s="337"/>
      <c r="W63" s="74">
        <f>VLOOKUP($A63,'359'!$AJ$1:$HP$2,20,FALSE)</f>
        <v>0</v>
      </c>
      <c r="X63" s="69">
        <f>VLOOKUP($A63,'359'!$AJ$1:$HP$2,21,FALSE)</f>
        <v>0</v>
      </c>
      <c r="Y63" s="69">
        <f>VLOOKUP($A63,'359'!$AJ$1:$HP$2,22,FALSE)</f>
        <v>0</v>
      </c>
      <c r="Z63" s="69">
        <f>VLOOKUP($A63,'359'!$AJ$1:$HP$2,23,FALSE)</f>
        <v>0</v>
      </c>
      <c r="AA63" s="69">
        <f>VLOOKUP($A63,'359'!$AJ$7:$HP$8,AA109,FALSE)</f>
        <v>0</v>
      </c>
      <c r="AB63" s="69">
        <f>VLOOKUP($A63,'359'!$AJ$1:$HP$2,25,FALSE)</f>
        <v>0</v>
      </c>
      <c r="AC63" s="75">
        <f>VLOOKUP($A63,'359'!$AJ$1:$HP$2,26,FALSE)</f>
        <v>0</v>
      </c>
      <c r="AD63" s="337"/>
      <c r="AE63" s="74">
        <f>VLOOKUP($A63,'359'!$AJ$1:$HP$2,27,FALSE)</f>
        <v>0</v>
      </c>
      <c r="AF63" s="69">
        <f>VLOOKUP($A63,'359'!$AJ$1:$HP$2,28,FALSE)</f>
        <v>0</v>
      </c>
      <c r="AG63" s="69">
        <f>VLOOKUP($A63,'359'!$AJ$1:$HP$2,29,FALSE)</f>
        <v>0</v>
      </c>
      <c r="AH63" s="69">
        <f>VLOOKUP($A63,'359'!$AJ$1:$HP$2,30,FALSE)</f>
        <v>0</v>
      </c>
      <c r="AI63" s="69">
        <f>VLOOKUP($A63,'359'!$AJ$7:$HP$8,AI109,FALSE)</f>
        <v>0</v>
      </c>
      <c r="AJ63" s="69">
        <f>VLOOKUP($A63,'359'!$AJ$1:$HP$2,32,FALSE)</f>
        <v>0</v>
      </c>
      <c r="AK63" s="75">
        <f>VLOOKUP($A63,'359'!$AJ$1:$HP$2,33,FALSE)</f>
        <v>0</v>
      </c>
      <c r="AL63" s="337"/>
      <c r="AM63" s="74">
        <f>VLOOKUP($A63,'359'!$AJ$1:$HP$2,34,FALSE)</f>
        <v>0</v>
      </c>
      <c r="AN63" s="69">
        <f>VLOOKUP($A63,'359'!$AJ$1:$HP$2,35,FALSE)</f>
        <v>0</v>
      </c>
      <c r="AO63" s="69">
        <f>VLOOKUP($A63,'359'!$AJ$1:$HP$2,36,FALSE)</f>
        <v>0</v>
      </c>
      <c r="AP63" s="69">
        <f>VLOOKUP($A63,'359'!$AJ$1:$HP$2,37,FALSE)</f>
        <v>0</v>
      </c>
      <c r="AQ63" s="69">
        <f>VLOOKUP($A63,'359'!$AJ$7:$HP$8,AQ109,FALSE)</f>
        <v>0</v>
      </c>
      <c r="AR63" s="69">
        <f>VLOOKUP($A63,'359'!$AJ$1:$HP$2,39,FALSE)</f>
        <v>0</v>
      </c>
      <c r="AS63" s="75">
        <f>VLOOKUP($A63,'359'!$AJ$1:$HP$2,40,FALSE)</f>
        <v>0</v>
      </c>
      <c r="AT63" s="337"/>
      <c r="AU63" s="74">
        <f>VLOOKUP($A63,'359'!$AJ$1:$HP$2,41,FALSE)</f>
        <v>0</v>
      </c>
      <c r="AV63" s="69">
        <f>VLOOKUP($A63,'359'!$AJ$1:$HP$2,42,FALSE)</f>
        <v>0</v>
      </c>
      <c r="AW63" s="69">
        <f>VLOOKUP($A63,'359'!$AJ$1:$HP$2,43,FALSE)</f>
        <v>0</v>
      </c>
      <c r="AX63" s="69">
        <f>VLOOKUP($A63,'359'!$AJ$1:$HP$2,44,FALSE)</f>
        <v>0</v>
      </c>
      <c r="AY63" s="69">
        <f>VLOOKUP($A63,'359'!$AJ$7:$HP$8,AY109,FALSE)</f>
        <v>0</v>
      </c>
      <c r="AZ63" s="69">
        <f>VLOOKUP($A63,'359'!$AJ$1:$HP$2,46,FALSE)</f>
        <v>0</v>
      </c>
      <c r="BA63" s="75">
        <f>VLOOKUP($A63,'359'!$AJ$1:$HP$2,47,FALSE)</f>
        <v>0</v>
      </c>
      <c r="BB63" s="337"/>
      <c r="BC63" s="74">
        <f>VLOOKUP($A63,'359'!$AJ$1:$HP$2,48,FALSE)</f>
        <v>0</v>
      </c>
      <c r="BD63" s="69">
        <f>VLOOKUP($A63,'359'!$AJ$1:$HP$2,49,FALSE)</f>
        <v>0</v>
      </c>
      <c r="BE63" s="69">
        <f>VLOOKUP($A63,'359'!$AJ$1:$HP$2,50,FALSE)</f>
        <v>0</v>
      </c>
      <c r="BF63" s="69">
        <f>VLOOKUP($A63,'359'!$AJ$1:$HP$2,51,FALSE)</f>
        <v>0</v>
      </c>
      <c r="BG63" s="69">
        <f>VLOOKUP($A63,'359'!$AJ$7:$HP$8,BG109,FALSE)</f>
        <v>0</v>
      </c>
      <c r="BH63" s="69">
        <f>VLOOKUP($A63,'359'!$AJ$1:$HP$2,53,FALSE)</f>
        <v>0</v>
      </c>
      <c r="BI63" s="75">
        <f>VLOOKUP($A63,'359'!$AJ$1:$HP$2,54,FALSE)</f>
        <v>0</v>
      </c>
      <c r="BJ63" s="337"/>
      <c r="BK63" s="74">
        <f>VLOOKUP($A63,'359'!$AJ$1:$HP$2,55,FALSE)</f>
        <v>0</v>
      </c>
      <c r="BL63" s="69">
        <f>VLOOKUP($A63,'359'!$AJ$1:$HP$2,56,FALSE)</f>
        <v>0</v>
      </c>
      <c r="BM63" s="69">
        <f>VLOOKUP($A63,'359'!$AJ$1:$HP$2,57,FALSE)</f>
        <v>0</v>
      </c>
      <c r="BN63" s="69">
        <f>VLOOKUP($A63,'359'!$AJ$1:$HP$2,58,FALSE)</f>
        <v>0</v>
      </c>
      <c r="BO63" s="69">
        <f>VLOOKUP($A63,'359'!$AJ$7:$HP$8,BO109,FALSE)</f>
        <v>0</v>
      </c>
      <c r="BP63" s="69">
        <f>VLOOKUP($A63,'359'!$AJ$1:$HP$2,60,FALSE)</f>
        <v>0</v>
      </c>
      <c r="BQ63" s="75">
        <f>VLOOKUP($A63,'359'!$AJ$1:$HP$2,61,FALSE)</f>
        <v>0</v>
      </c>
      <c r="BR63" s="337"/>
      <c r="BS63" s="74">
        <f>VLOOKUP($A63,'359'!$AJ$1:$HP$2,62,FALSE)</f>
        <v>0</v>
      </c>
      <c r="BT63" s="69">
        <f>VLOOKUP($A63,'359'!$AJ$1:$HP$2,63,FALSE)</f>
        <v>0</v>
      </c>
      <c r="BU63" s="69">
        <f>VLOOKUP($A63,'359'!$AJ$1:$HP$2,64,FALSE)</f>
        <v>0</v>
      </c>
      <c r="BV63" s="69">
        <f>VLOOKUP($A63,'359'!$AJ$1:$HP$2,65,FALSE)</f>
        <v>0</v>
      </c>
      <c r="BW63" s="69">
        <f>VLOOKUP($A63,'359'!$AJ$7:$HP$8,BW109,FALSE)</f>
        <v>0</v>
      </c>
      <c r="BX63" s="69">
        <f>VLOOKUP($A63,'359'!$AJ$1:$HP$2,67,FALSE)</f>
        <v>0</v>
      </c>
      <c r="BY63" s="75">
        <f>VLOOKUP($A63,'359'!$AJ$1:$HP$2,68,FALSE)</f>
        <v>0</v>
      </c>
      <c r="BZ63" s="337"/>
      <c r="CA63" s="74">
        <f>VLOOKUP($A63,'359'!$AJ$1:$HP$2,69,FALSE)</f>
        <v>0</v>
      </c>
      <c r="CB63" s="69">
        <f>VLOOKUP($A63,'359'!$AJ$1:$HP$2,70,FALSE)</f>
        <v>0</v>
      </c>
      <c r="CC63" s="69">
        <f>VLOOKUP($A63,'359'!$AJ$1:$HP$2,71,FALSE)</f>
        <v>0</v>
      </c>
      <c r="CD63" s="69">
        <f>VLOOKUP($A63,'359'!$AJ$1:$HP$2,72,FALSE)</f>
        <v>0</v>
      </c>
      <c r="CE63" s="69">
        <f>VLOOKUP($A63,'359'!$AJ$7:$HP$8,CE109,FALSE)</f>
        <v>0</v>
      </c>
      <c r="CF63" s="69">
        <f>VLOOKUP($A63,'359'!$AJ$1:$HP$2,74,FALSE)</f>
        <v>0</v>
      </c>
      <c r="CG63" s="75">
        <f>VLOOKUP($A63,'359'!$AJ$1:$HP$2,75,FALSE)</f>
        <v>0</v>
      </c>
      <c r="CH63" s="337"/>
      <c r="CI63" s="74">
        <f>VLOOKUP($A63,'359'!$AJ$1:$HP$2,76,FALSE)</f>
        <v>0</v>
      </c>
      <c r="CJ63" s="69">
        <f>VLOOKUP($A63,'359'!$AJ$1:$HP$2,77,FALSE)</f>
        <v>0</v>
      </c>
      <c r="CK63" s="69">
        <f>VLOOKUP($A63,'359'!$AJ$1:$HP$2,78,FALSE)</f>
        <v>0</v>
      </c>
      <c r="CL63" s="69">
        <f>VLOOKUP($A63,'359'!$AJ$1:$HP$2,79,FALSE)</f>
        <v>0</v>
      </c>
      <c r="CM63" s="69">
        <f>VLOOKUP($A63,'359'!$AJ$7:$HP$8,CM109,FALSE)</f>
        <v>0</v>
      </c>
      <c r="CN63" s="69">
        <f>VLOOKUP($A63,'359'!$AJ$1:$HP$2,81,FALSE)</f>
        <v>0</v>
      </c>
      <c r="CO63" s="75">
        <f>VLOOKUP($A63,'359'!$AJ$1:$HP$2,82,FALSE)</f>
        <v>0</v>
      </c>
      <c r="CP63" s="337"/>
      <c r="CQ63" s="74">
        <f>VLOOKUP($A63,'359'!$AJ$1:$HP$2,83,FALSE)</f>
        <v>0</v>
      </c>
      <c r="CR63" s="69">
        <f>VLOOKUP($A63,'359'!$AJ$1:$HP$2,84,FALSE)</f>
        <v>0</v>
      </c>
      <c r="CS63" s="69">
        <f>VLOOKUP($A63,'359'!$AJ$1:$HP$2,85,FALSE)</f>
        <v>0</v>
      </c>
      <c r="CT63" s="69">
        <f>VLOOKUP($A63,'359'!$AJ$1:$HP$2,86,FALSE)</f>
        <v>0</v>
      </c>
      <c r="CU63" s="69">
        <f>VLOOKUP($A63,'359'!$AJ$7:$HP$8,CU109,FALSE)</f>
        <v>0</v>
      </c>
      <c r="CV63" s="69">
        <f>VLOOKUP($A63,'359'!$AJ$1:$HP$2,88,FALSE)</f>
        <v>0</v>
      </c>
      <c r="CW63" s="75">
        <f>VLOOKUP($A63,'359'!$AJ$1:$HP$2,89,FALSE)</f>
        <v>0</v>
      </c>
      <c r="CX63" s="337"/>
      <c r="CY63" s="74">
        <f>VLOOKUP($A63,'359'!$AJ$1:$HP$2,90,FALSE)</f>
        <v>0</v>
      </c>
      <c r="CZ63" s="69">
        <f>VLOOKUP($A63,'359'!$AJ$1:$HP$2,91,FALSE)</f>
        <v>0</v>
      </c>
      <c r="DA63" s="69">
        <f>VLOOKUP($A63,'359'!$AJ$1:$HP$2,92,FALSE)</f>
        <v>0</v>
      </c>
      <c r="DB63" s="69">
        <f>VLOOKUP($A63,'359'!$AJ$1:$HP$2,93,FALSE)</f>
        <v>0</v>
      </c>
      <c r="DC63" s="69">
        <f>VLOOKUP($A63,'359'!$AJ$7:$HP$8,DC109,FALSE)</f>
        <v>0</v>
      </c>
      <c r="DD63" s="69">
        <f>VLOOKUP($A63,'359'!$AJ$1:$HP$2,95,FALSE)</f>
        <v>0</v>
      </c>
      <c r="DE63" s="75">
        <f>VLOOKUP($A63,'359'!$AJ$1:$HP$2,96,FALSE)</f>
        <v>0</v>
      </c>
      <c r="DF63" s="337"/>
      <c r="DG63" s="74">
        <f>VLOOKUP($A63,'359'!$AJ$1:$HP$2,97,FALSE)</f>
        <v>0</v>
      </c>
      <c r="DH63" s="69">
        <f>VLOOKUP($A63,'359'!$AJ$1:$HP$2,98,FALSE)</f>
        <v>0</v>
      </c>
      <c r="DI63" s="69">
        <f>VLOOKUP($A63,'359'!$AJ$1:$HP$2,99,FALSE)</f>
        <v>0</v>
      </c>
      <c r="DJ63" s="69">
        <f>VLOOKUP($A63,'359'!$AJ$1:$HP$2,100,FALSE)</f>
        <v>0</v>
      </c>
      <c r="DK63" s="69">
        <f>VLOOKUP($A63,'359'!$AJ$7:$HP$8,DK109,FALSE)</f>
        <v>0</v>
      </c>
      <c r="DL63" s="69">
        <f>VLOOKUP($A63,'359'!$AJ$1:$HP$2,102,FALSE)</f>
        <v>0</v>
      </c>
      <c r="DM63" s="75">
        <f>VLOOKUP($A63,'359'!$AJ$1:$HP$2,103,FALSE)</f>
        <v>0</v>
      </c>
      <c r="DN63" s="337"/>
      <c r="DO63" s="74">
        <f>VLOOKUP($A63,'359'!$AJ$1:$HP$2,104,FALSE)</f>
        <v>0</v>
      </c>
      <c r="DP63" s="69">
        <f>VLOOKUP($A63,'359'!$AJ$1:$HP$2,105,FALSE)</f>
        <v>0</v>
      </c>
      <c r="DQ63" s="69">
        <f>VLOOKUP($A63,'359'!$AJ$1:$HP$2,106,FALSE)</f>
        <v>0</v>
      </c>
      <c r="DR63" s="69">
        <f>VLOOKUP($A63,'359'!$AJ$1:$HP$2,107,FALSE)</f>
        <v>0</v>
      </c>
      <c r="DS63" s="69">
        <f>VLOOKUP($A63,'359'!$AJ$7:$HP$8,DS109,FALSE)</f>
        <v>0</v>
      </c>
      <c r="DT63" s="69">
        <f>VLOOKUP($A63,'359'!$AJ$1:$HP$2,109,FALSE)</f>
        <v>0</v>
      </c>
      <c r="DU63" s="75">
        <f>VLOOKUP($A63,'359'!$AJ$1:$HP$2,110,FALSE)</f>
        <v>0</v>
      </c>
      <c r="DV63" s="337"/>
      <c r="DW63" s="74">
        <f>VLOOKUP($A63,'359'!$AJ$1:$HP$2,111,FALSE)</f>
        <v>0</v>
      </c>
      <c r="DX63" s="69">
        <f>VLOOKUP($A63,'359'!$AJ$1:$HP$2,112,FALSE)</f>
        <v>0</v>
      </c>
      <c r="DY63" s="69">
        <f>VLOOKUP($A63,'359'!$AJ$1:$HP$2,113,FALSE)</f>
        <v>0</v>
      </c>
      <c r="DZ63" s="69">
        <f>VLOOKUP($A63,'359'!$AJ$1:$HP$2,114,FALSE)</f>
        <v>0</v>
      </c>
      <c r="EA63" s="69">
        <f>VLOOKUP($A63,'359'!$AJ$7:$HP$8,EA109,FALSE)</f>
        <v>0</v>
      </c>
      <c r="EB63" s="69">
        <f>VLOOKUP($A63,'359'!$AJ$1:$HP$2,116,FALSE)</f>
        <v>0</v>
      </c>
      <c r="EC63" s="75">
        <f>VLOOKUP($A63,'359'!$AJ$1:$HP$2,117,FALSE)</f>
        <v>0</v>
      </c>
      <c r="ED63" s="337"/>
      <c r="EE63" s="74">
        <f>VLOOKUP($A63,'359'!$AJ$1:$HP$2,118,FALSE)</f>
        <v>0</v>
      </c>
      <c r="EF63" s="69">
        <f>VLOOKUP($A63,'359'!$AJ$1:$HP$2,119,FALSE)</f>
        <v>0</v>
      </c>
      <c r="EG63" s="69">
        <f>VLOOKUP($A63,'359'!$AJ$1:$HP$2,120,FALSE)</f>
        <v>0</v>
      </c>
      <c r="EH63" s="69">
        <f>VLOOKUP($A63,'359'!$AJ$1:$HP$2,121,FALSE)</f>
        <v>0</v>
      </c>
      <c r="EI63" s="69">
        <f>VLOOKUP($A63,'359'!$AJ$7:$HP$8,EI109,FALSE)</f>
        <v>0</v>
      </c>
      <c r="EJ63" s="69">
        <f>VLOOKUP($A63,'359'!$AJ$1:$HP$2,123,FALSE)</f>
        <v>0</v>
      </c>
      <c r="EK63" s="75">
        <f>VLOOKUP($A63,'359'!$AJ$1:$HP$2,124,FALSE)</f>
        <v>0</v>
      </c>
      <c r="EL63" s="337"/>
      <c r="EM63" s="74">
        <f>VLOOKUP($A63,'359'!$AJ$1:$HP$2,125,FALSE)</f>
        <v>0</v>
      </c>
      <c r="EN63" s="69">
        <f>VLOOKUP($A63,'359'!$AJ$1:$HP$2,126,FALSE)</f>
        <v>0</v>
      </c>
      <c r="EO63" s="69">
        <f>VLOOKUP($A63,'359'!$AJ$1:$HP$2,127,FALSE)</f>
        <v>0</v>
      </c>
      <c r="EP63" s="69">
        <f>VLOOKUP($A63,'359'!$AJ$1:$HP$2,128,FALSE)</f>
        <v>0</v>
      </c>
      <c r="EQ63" s="69">
        <f>VLOOKUP($A63,'359'!$AJ$7:$HP$8,EQ109,FALSE)</f>
        <v>0</v>
      </c>
      <c r="ER63" s="69">
        <f>VLOOKUP($A63,'359'!$AJ$1:$HP$2,130,FALSE)</f>
        <v>0</v>
      </c>
      <c r="ES63" s="75">
        <f>VLOOKUP($A63,'359'!$AJ$1:$HP$2,131,FALSE)</f>
        <v>0</v>
      </c>
      <c r="ET63" s="337"/>
      <c r="EU63" s="74">
        <f>VLOOKUP($A63,'359'!$AJ$1:$HP$2,132,FALSE)</f>
        <v>0</v>
      </c>
      <c r="EV63" s="69">
        <f>VLOOKUP($A63,'359'!$AJ$1:$HP$2,133,FALSE)</f>
        <v>0</v>
      </c>
      <c r="EW63" s="69">
        <f>VLOOKUP($A63,'359'!$AJ$1:$HP$2,134,FALSE)</f>
        <v>0</v>
      </c>
      <c r="EX63" s="69">
        <f>VLOOKUP($A63,'359'!$AJ$1:$HP$2,135,FALSE)</f>
        <v>0</v>
      </c>
      <c r="EY63" s="69">
        <f>VLOOKUP($A63,'359'!$AJ$7:$HP$8,EY109,FALSE)</f>
        <v>0</v>
      </c>
      <c r="EZ63" s="69">
        <f>VLOOKUP($A63,'359'!$AJ$1:$HP$2,137,FALSE)</f>
        <v>0</v>
      </c>
      <c r="FA63" s="75">
        <f>VLOOKUP($A63,'359'!$AJ$1:$HP$2,138,FALSE)</f>
        <v>0</v>
      </c>
      <c r="FB63" s="337"/>
      <c r="FC63" s="74">
        <f>VLOOKUP($A63,'359'!$AJ$1:$HP$2,139,FALSE)</f>
        <v>0</v>
      </c>
      <c r="FD63" s="69">
        <f>VLOOKUP($A63,'359'!$AJ$1:$HP$2,140,FALSE)</f>
        <v>0</v>
      </c>
      <c r="FE63" s="69">
        <f>VLOOKUP($A63,'359'!$AJ$1:$HP$2,141,FALSE)</f>
        <v>0</v>
      </c>
      <c r="FF63" s="69">
        <f>VLOOKUP($A63,'359'!$AJ$1:$HP$2,142,FALSE)</f>
        <v>0</v>
      </c>
      <c r="FG63" s="69">
        <f>VLOOKUP($A63,'359'!$AJ$7:$HP$8,FG109,FALSE)</f>
        <v>0</v>
      </c>
      <c r="FH63" s="69">
        <f>VLOOKUP($A63,'359'!$AJ$1:$HP$2,144,FALSE)</f>
        <v>0</v>
      </c>
      <c r="FI63" s="75">
        <f>VLOOKUP($A63,'359'!$AJ$1:$HP$2,145,FALSE)</f>
        <v>0</v>
      </c>
      <c r="FJ63" s="337"/>
      <c r="FK63" s="74">
        <f>VLOOKUP($A63,'359'!$AJ$1:$HP$2,146,FALSE)</f>
        <v>0</v>
      </c>
      <c r="FL63" s="69">
        <f>VLOOKUP($A63,'359'!$AJ$1:$HP$2,147,FALSE)</f>
        <v>0</v>
      </c>
      <c r="FM63" s="69">
        <f>VLOOKUP($A63,'359'!$AJ$1:$HP$2,148,FALSE)</f>
        <v>0</v>
      </c>
      <c r="FN63" s="69">
        <f>VLOOKUP($A63,'359'!$AJ$1:$HP$2,149,FALSE)</f>
        <v>0</v>
      </c>
      <c r="FO63" s="69">
        <f>VLOOKUP($A63,'359'!$AJ$7:$HP$8,FO109,FALSE)</f>
        <v>0</v>
      </c>
      <c r="FP63" s="69">
        <f>VLOOKUP($A63,'359'!$AJ$1:$HP$2,151,FALSE)</f>
        <v>0</v>
      </c>
      <c r="FQ63" s="75">
        <f>VLOOKUP($A63,'359'!$AJ$1:$HP$2,152,FALSE)</f>
        <v>0</v>
      </c>
      <c r="FR63" s="337"/>
      <c r="FS63" s="74">
        <f>VLOOKUP($A63,'359'!$AJ$1:$HP$2,153,FALSE)</f>
        <v>0</v>
      </c>
      <c r="FT63" s="69">
        <f>VLOOKUP($A63,'359'!$AJ$1:$HP$2,154,FALSE)</f>
        <v>0</v>
      </c>
      <c r="FU63" s="69">
        <f>VLOOKUP($A63,'359'!$AJ$1:$HP$2,155,FALSE)</f>
        <v>0</v>
      </c>
      <c r="FV63" s="69">
        <f>VLOOKUP($A63,'359'!$AJ$1:$HP$2,156,FALSE)</f>
        <v>0</v>
      </c>
      <c r="FW63" s="69">
        <f>VLOOKUP($A63,'359'!$AJ$7:$HP$8,FW109,FALSE)</f>
        <v>0</v>
      </c>
      <c r="FX63" s="69">
        <f>VLOOKUP($A63,'359'!$AJ$1:$HP$2,158,FALSE)</f>
        <v>0</v>
      </c>
      <c r="FY63" s="75">
        <f>VLOOKUP($A63,'359'!$AJ$1:$HP$2,159,FALSE)</f>
        <v>0</v>
      </c>
      <c r="FZ63" s="337"/>
      <c r="GA63" s="74">
        <f>VLOOKUP($A63,'359'!$AJ$1:$HP$2,160,FALSE)</f>
        <v>0</v>
      </c>
      <c r="GB63" s="69">
        <f>VLOOKUP($A63,'359'!$AJ$1:$HP$2,161,FALSE)</f>
        <v>0</v>
      </c>
      <c r="GC63" s="69">
        <f>VLOOKUP($A63,'359'!$AJ$1:$HP$2,162,FALSE)</f>
        <v>0</v>
      </c>
      <c r="GD63" s="69">
        <f>VLOOKUP($A63,'359'!$AJ$1:$HP$2,163,FALSE)</f>
        <v>0</v>
      </c>
      <c r="GE63" s="69">
        <f>VLOOKUP($A63,'359'!$AJ$7:$HP$8,GE109,FALSE)</f>
        <v>0</v>
      </c>
      <c r="GF63" s="69">
        <f>VLOOKUP($A63,'359'!$AJ$1:$HP$2,165,FALSE)</f>
        <v>0</v>
      </c>
      <c r="GG63" s="75">
        <f>VLOOKUP($A63,'359'!$AJ$1:$HP$2,166,FALSE)</f>
        <v>0</v>
      </c>
      <c r="GH63" s="337"/>
      <c r="GI63" s="74">
        <f>VLOOKUP($A63,'359'!$AJ$1:$HP$2,167,FALSE)</f>
        <v>0</v>
      </c>
      <c r="GJ63" s="69">
        <f>VLOOKUP($A63,'359'!$AJ$1:$HP$2,168,FALSE)</f>
        <v>0</v>
      </c>
      <c r="GK63" s="69">
        <f>VLOOKUP($A63,'359'!$AJ$1:$HP$2,169,FALSE)</f>
        <v>0</v>
      </c>
      <c r="GL63" s="69">
        <f>VLOOKUP($A63,'359'!$AJ$1:$HP$2,170,FALSE)</f>
        <v>0</v>
      </c>
      <c r="GM63" s="69">
        <f>VLOOKUP($A63,'359'!$AJ$7:$HP$8,GM109,FALSE)</f>
        <v>0</v>
      </c>
      <c r="GN63" s="69">
        <f>VLOOKUP($A63,'359'!$AJ$1:$HP$2,172,FALSE)</f>
        <v>0</v>
      </c>
      <c r="GO63" s="75">
        <f>VLOOKUP($A63,'359'!$AJ$1:$HP$2,173,FALSE)</f>
        <v>0</v>
      </c>
      <c r="GP63" s="337"/>
      <c r="GQ63" s="74">
        <f>VLOOKUP($A63,'359'!$AJ$1:$HP$2,174,FALSE)</f>
        <v>0</v>
      </c>
      <c r="GR63" s="69">
        <f>VLOOKUP($A63,'359'!$AJ$1:$HP$2,175,FALSE)</f>
        <v>0</v>
      </c>
      <c r="GS63" s="69">
        <f>VLOOKUP($A63,'359'!$AJ$1:$HP$2,176,FALSE)</f>
        <v>0</v>
      </c>
      <c r="GT63" s="69">
        <f>VLOOKUP($A63,'359'!$AJ$1:$HP$2,177,FALSE)</f>
        <v>0</v>
      </c>
      <c r="GU63" s="69">
        <f>VLOOKUP($A63,'359'!$AJ$7:$HP$8,GU109,FALSE)</f>
        <v>0</v>
      </c>
      <c r="GV63" s="69">
        <f>VLOOKUP($A63,'359'!$AJ$1:$HP$2,179,FALSE)</f>
        <v>0</v>
      </c>
      <c r="GW63" s="75">
        <f>VLOOKUP($A63,'359'!$AJ$1:$HP$2,180,FALSE)</f>
        <v>0</v>
      </c>
      <c r="GX63" s="337"/>
      <c r="GY63" s="74">
        <f>VLOOKUP($A63,'359'!$AJ$1:$HP$2,181,FALSE)</f>
        <v>0</v>
      </c>
      <c r="GZ63" s="69">
        <f>VLOOKUP($A63,'359'!$AJ$1:$HP$2,182,FALSE)</f>
        <v>0</v>
      </c>
      <c r="HA63" s="69">
        <f>VLOOKUP($A63,'359'!$AJ$1:$HP$2,183,FALSE)</f>
        <v>0</v>
      </c>
      <c r="HB63" s="69">
        <f>VLOOKUP($A63,'359'!$AJ$1:$HP$2,184,FALSE)</f>
        <v>0</v>
      </c>
      <c r="HC63" s="69">
        <f>VLOOKUP($A63,'359'!$AJ$7:$HP$8,HC109,FALSE)</f>
        <v>0</v>
      </c>
      <c r="HD63" s="69">
        <f>VLOOKUP($A63,'359'!$AJ$1:$HP$2,186,FALSE)</f>
        <v>0</v>
      </c>
      <c r="HE63" s="124">
        <f>VLOOKUP($A63,'359'!$AJ$1:$HP$2,187,FALSE)</f>
        <v>0</v>
      </c>
      <c r="HF63" s="24"/>
    </row>
    <row r="64" spans="1:214" x14ac:dyDescent="0.25">
      <c r="A64" s="290">
        <f t="shared" si="0"/>
        <v>260</v>
      </c>
      <c r="B64" s="291">
        <f>VLOOKUP($A64,'360'!$AO$1:$HU$2,2,FALSE)</f>
        <v>0</v>
      </c>
      <c r="C64" s="290">
        <f>VLOOKUP($A64,'360'!$AO$1:$HU$2,3,FALSE)</f>
        <v>0</v>
      </c>
      <c r="D64" s="290">
        <f>VLOOKUP($A64,'360'!$AO$1:$HU$2,4,FALSE)</f>
        <v>0</v>
      </c>
      <c r="E64" s="292">
        <f>VLOOKUP($A64,'360'!$AO$1:$HU$2,5,FALSE)</f>
        <v>0</v>
      </c>
      <c r="F64" s="337"/>
      <c r="G64" s="73">
        <f>VLOOKUP($A64,'360'!$AO$1:$HU$2,6,FALSE)</f>
        <v>0</v>
      </c>
      <c r="H64" s="24">
        <f>VLOOKUP($A64,'360'!$AO$1:$HU$2,7,FALSE)</f>
        <v>0</v>
      </c>
      <c r="I64" s="24">
        <f>VLOOKUP($A64,'360'!$AO$1:$HU$2,8,FALSE)</f>
        <v>0</v>
      </c>
      <c r="J64" s="24">
        <f>VLOOKUP($A64,'360'!$AO$1:$HU$2,9,FALSE)</f>
        <v>0</v>
      </c>
      <c r="K64" s="69">
        <f>VLOOKUP($A64,'360'!$AO$7:$HU$8,K109,FALSE)</f>
        <v>0</v>
      </c>
      <c r="L64" s="24">
        <f>VLOOKUP($A64,'360'!$AO$1:$HU$2,11,FALSE)</f>
        <v>0</v>
      </c>
      <c r="M64" s="137">
        <f>VLOOKUP($A64,'360'!$AO$1:$HU$2,12,FALSE)</f>
        <v>0</v>
      </c>
      <c r="N64" s="337"/>
      <c r="O64" s="74">
        <f>VLOOKUP($A64,'360'!$AO$1:$HU$2,13,FALSE)</f>
        <v>0</v>
      </c>
      <c r="P64" s="69">
        <f>VLOOKUP($A64,'360'!$AO$1:$HU$2,14,FALSE)</f>
        <v>0</v>
      </c>
      <c r="Q64" s="69">
        <f>VLOOKUP($A64,'360'!$AO$1:$HU$2,15,FALSE)</f>
        <v>0</v>
      </c>
      <c r="R64" s="69">
        <f>VLOOKUP($A64,'360'!$AO$1:$HU$2,16,FALSE)</f>
        <v>0</v>
      </c>
      <c r="S64" s="69">
        <f>VLOOKUP($A64,'360'!$AO$7:$HU$8,S109,FALSE)</f>
        <v>0</v>
      </c>
      <c r="T64" s="69">
        <f>VLOOKUP($A64,'360'!$AO$1:$HU$2,18,FALSE)</f>
        <v>0</v>
      </c>
      <c r="U64" s="75">
        <f>VLOOKUP($A64,'360'!$AO$1:$HU$2,19,FALSE)</f>
        <v>0</v>
      </c>
      <c r="V64" s="337"/>
      <c r="W64" s="74">
        <f>VLOOKUP($A64,'360'!$AO$1:$HU$2,20,FALSE)</f>
        <v>0</v>
      </c>
      <c r="X64" s="69">
        <f>VLOOKUP($A64,'360'!$AO$1:$HU$2,21,FALSE)</f>
        <v>0</v>
      </c>
      <c r="Y64" s="69">
        <f>VLOOKUP($A64,'360'!$AO$1:$HU$2,22,FALSE)</f>
        <v>0</v>
      </c>
      <c r="Z64" s="69">
        <f>VLOOKUP($A64,'360'!$AO$1:$HU$2,23,FALSE)</f>
        <v>0</v>
      </c>
      <c r="AA64" s="69">
        <f>VLOOKUP($A64,'360'!$AO$7:$HU$8,AA109,FALSE)</f>
        <v>0</v>
      </c>
      <c r="AB64" s="69">
        <f>VLOOKUP($A64,'360'!$AO$1:$HU$2,25,FALSE)</f>
        <v>0</v>
      </c>
      <c r="AC64" s="75">
        <f>VLOOKUP($A64,'360'!$AO$1:$HU$2,26,FALSE)</f>
        <v>0</v>
      </c>
      <c r="AD64" s="337"/>
      <c r="AE64" s="74">
        <f>VLOOKUP($A64,'360'!$AO$1:$HU$2,27,FALSE)</f>
        <v>0</v>
      </c>
      <c r="AF64" s="69">
        <f>VLOOKUP($A64,'360'!$AO$1:$HU$2,28,FALSE)</f>
        <v>0</v>
      </c>
      <c r="AG64" s="69">
        <f>VLOOKUP($A64,'360'!$AO$1:$HU$2,29,FALSE)</f>
        <v>0</v>
      </c>
      <c r="AH64" s="69">
        <f>VLOOKUP($A64,'360'!$AO$1:$HU$2,30,FALSE)</f>
        <v>0</v>
      </c>
      <c r="AI64" s="69">
        <f>VLOOKUP($A64,'360'!$AO$7:$HU$8,AI109,FALSE)</f>
        <v>0</v>
      </c>
      <c r="AJ64" s="69">
        <f>VLOOKUP($A64,'360'!$AO$1:$HU$2,32,FALSE)</f>
        <v>0</v>
      </c>
      <c r="AK64" s="75">
        <f>VLOOKUP($A64,'360'!$AO$1:$HU$2,33,FALSE)</f>
        <v>0</v>
      </c>
      <c r="AL64" s="337"/>
      <c r="AM64" s="74">
        <f>VLOOKUP($A64,'360'!$AO$1:$HU$2,34,FALSE)</f>
        <v>0</v>
      </c>
      <c r="AN64" s="69">
        <f>VLOOKUP($A64,'360'!$AO$1:$HU$2,35,FALSE)</f>
        <v>0</v>
      </c>
      <c r="AO64" s="69">
        <f>VLOOKUP($A64,'360'!$AO$1:$HU$2,36,FALSE)</f>
        <v>0</v>
      </c>
      <c r="AP64" s="69">
        <f>VLOOKUP($A64,'360'!$AO$1:$HU$2,37,FALSE)</f>
        <v>0</v>
      </c>
      <c r="AQ64" s="69">
        <f>VLOOKUP($A64,'360'!$AO$7:$HU$8,AQ109,FALSE)</f>
        <v>0</v>
      </c>
      <c r="AR64" s="69">
        <f>VLOOKUP($A64,'360'!$AO$1:$HU$2,39,FALSE)</f>
        <v>0</v>
      </c>
      <c r="AS64" s="75">
        <f>VLOOKUP($A64,'360'!$AO$1:$HU$2,40,FALSE)</f>
        <v>0</v>
      </c>
      <c r="AT64" s="337"/>
      <c r="AU64" s="74">
        <f>VLOOKUP($A64,'360'!$AO$1:$HU$2,41,FALSE)</f>
        <v>0</v>
      </c>
      <c r="AV64" s="69">
        <f>VLOOKUP($A64,'360'!$AO$1:$HU$2,42,FALSE)</f>
        <v>0</v>
      </c>
      <c r="AW64" s="69">
        <f>VLOOKUP($A64,'360'!$AO$1:$HU$2,43,FALSE)</f>
        <v>0</v>
      </c>
      <c r="AX64" s="69">
        <f>VLOOKUP($A64,'360'!$AO$1:$HU$2,44,FALSE)</f>
        <v>0</v>
      </c>
      <c r="AY64" s="69">
        <f>VLOOKUP($A64,'360'!$AO$7:$HU$8,AY109,FALSE)</f>
        <v>0</v>
      </c>
      <c r="AZ64" s="69">
        <f>VLOOKUP($A64,'360'!$AO$1:$HU$2,46,FALSE)</f>
        <v>0</v>
      </c>
      <c r="BA64" s="75">
        <f>VLOOKUP($A64,'360'!$AO$1:$HU$2,47,FALSE)</f>
        <v>0</v>
      </c>
      <c r="BB64" s="337"/>
      <c r="BC64" s="74">
        <f>VLOOKUP($A64,'360'!$AO$1:$HU$2,48,FALSE)</f>
        <v>0</v>
      </c>
      <c r="BD64" s="69">
        <f>VLOOKUP($A64,'360'!$AO$1:$HU$2,49,FALSE)</f>
        <v>0</v>
      </c>
      <c r="BE64" s="69">
        <f>VLOOKUP($A64,'360'!$AO$1:$HU$2,50,FALSE)</f>
        <v>0</v>
      </c>
      <c r="BF64" s="69">
        <f>VLOOKUP($A64,'360'!$AO$1:$HU$2,51,FALSE)</f>
        <v>0</v>
      </c>
      <c r="BG64" s="69">
        <f>VLOOKUP($A64,'360'!$AO$7:$HU$8,BG109,FALSE)</f>
        <v>0</v>
      </c>
      <c r="BH64" s="69">
        <f>VLOOKUP($A64,'360'!$AO$1:$HU$2,53,FALSE)</f>
        <v>0</v>
      </c>
      <c r="BI64" s="75">
        <f>VLOOKUP($A64,'360'!$AO$1:$HU$2,54,FALSE)</f>
        <v>0</v>
      </c>
      <c r="BJ64" s="337"/>
      <c r="BK64" s="74">
        <f>VLOOKUP($A64,'360'!$AO$1:$HU$2,55,FALSE)</f>
        <v>0</v>
      </c>
      <c r="BL64" s="69">
        <f>VLOOKUP($A64,'360'!$AO$1:$HU$2,56,FALSE)</f>
        <v>0</v>
      </c>
      <c r="BM64" s="69">
        <f>VLOOKUP($A64,'360'!$AO$1:$HU$2,57,FALSE)</f>
        <v>0</v>
      </c>
      <c r="BN64" s="69">
        <f>VLOOKUP($A64,'360'!$AO$1:$HU$2,58,FALSE)</f>
        <v>0</v>
      </c>
      <c r="BO64" s="69">
        <f>VLOOKUP($A64,'360'!$AO$7:$HU$8,BO109,FALSE)</f>
        <v>0</v>
      </c>
      <c r="BP64" s="69">
        <f>VLOOKUP($A64,'360'!$AO$1:$HU$2,60,FALSE)</f>
        <v>0</v>
      </c>
      <c r="BQ64" s="75">
        <f>VLOOKUP($A64,'360'!$AO$1:$HU$2,61,FALSE)</f>
        <v>0</v>
      </c>
      <c r="BR64" s="337"/>
      <c r="BS64" s="74">
        <f>VLOOKUP($A64,'360'!$AO$1:$HU$2,62,FALSE)</f>
        <v>0</v>
      </c>
      <c r="BT64" s="69">
        <f>VLOOKUP($A64,'360'!$AO$1:$HU$2,63,FALSE)</f>
        <v>0</v>
      </c>
      <c r="BU64" s="69">
        <f>VLOOKUP($A64,'360'!$AO$1:$HU$2,64,FALSE)</f>
        <v>0</v>
      </c>
      <c r="BV64" s="69">
        <f>VLOOKUP($A64,'360'!$AO$1:$HU$2,65,FALSE)</f>
        <v>0</v>
      </c>
      <c r="BW64" s="69">
        <f>VLOOKUP($A64,'360'!$AO$7:$HU$8,BW109,FALSE)</f>
        <v>0</v>
      </c>
      <c r="BX64" s="69">
        <f>VLOOKUP($A64,'360'!$AO$1:$HU$2,67,FALSE)</f>
        <v>0</v>
      </c>
      <c r="BY64" s="75">
        <f>VLOOKUP($A64,'360'!$AO$1:$HU$2,68,FALSE)</f>
        <v>0</v>
      </c>
      <c r="BZ64" s="337"/>
      <c r="CA64" s="74">
        <f>VLOOKUP($A64,'360'!$AO$1:$HU$2,69,FALSE)</f>
        <v>0</v>
      </c>
      <c r="CB64" s="69">
        <f>VLOOKUP($A64,'360'!$AO$1:$HU$2,70,FALSE)</f>
        <v>0</v>
      </c>
      <c r="CC64" s="69">
        <f>VLOOKUP($A64,'360'!$AO$1:$HU$2,71,FALSE)</f>
        <v>0</v>
      </c>
      <c r="CD64" s="69">
        <f>VLOOKUP($A64,'360'!$AO$1:$HU$2,72,FALSE)</f>
        <v>0</v>
      </c>
      <c r="CE64" s="69">
        <f>VLOOKUP($A64,'360'!$AO$7:$HU$8,CE109,FALSE)</f>
        <v>0</v>
      </c>
      <c r="CF64" s="69">
        <f>VLOOKUP($A64,'360'!$AO$1:$HU$2,74,FALSE)</f>
        <v>0</v>
      </c>
      <c r="CG64" s="75">
        <f>VLOOKUP($A64,'360'!$AO$1:$HU$2,75,FALSE)</f>
        <v>0</v>
      </c>
      <c r="CH64" s="337"/>
      <c r="CI64" s="74">
        <f>VLOOKUP($A64,'360'!$AO$1:$HU$2,76,FALSE)</f>
        <v>0</v>
      </c>
      <c r="CJ64" s="69">
        <f>VLOOKUP($A64,'360'!$AO$1:$HU$2,77,FALSE)</f>
        <v>0</v>
      </c>
      <c r="CK64" s="69">
        <f>VLOOKUP($A64,'360'!$AO$1:$HU$2,78,FALSE)</f>
        <v>0</v>
      </c>
      <c r="CL64" s="69">
        <f>VLOOKUP($A64,'360'!$AO$1:$HU$2,79,FALSE)</f>
        <v>0</v>
      </c>
      <c r="CM64" s="69">
        <f>VLOOKUP($A64,'360'!$AO$7:$HU$8,CM109,FALSE)</f>
        <v>0</v>
      </c>
      <c r="CN64" s="69">
        <f>VLOOKUP($A64,'360'!$AO$1:$HU$2,81,FALSE)</f>
        <v>0</v>
      </c>
      <c r="CO64" s="75">
        <f>VLOOKUP($A64,'360'!$AO$1:$HU$2,82,FALSE)</f>
        <v>0</v>
      </c>
      <c r="CP64" s="337"/>
      <c r="CQ64" s="74">
        <f>VLOOKUP($A64,'360'!$AO$1:$HU$2,83,FALSE)</f>
        <v>0</v>
      </c>
      <c r="CR64" s="69">
        <f>VLOOKUP($A64,'360'!$AO$1:$HU$2,84,FALSE)</f>
        <v>0</v>
      </c>
      <c r="CS64" s="69">
        <f>VLOOKUP($A64,'360'!$AO$1:$HU$2,85,FALSE)</f>
        <v>0</v>
      </c>
      <c r="CT64" s="69">
        <f>VLOOKUP($A64,'360'!$AO$1:$HU$2,86,FALSE)</f>
        <v>0</v>
      </c>
      <c r="CU64" s="69">
        <f>VLOOKUP($A64,'360'!$AO$7:$HU$8,CU109,FALSE)</f>
        <v>0</v>
      </c>
      <c r="CV64" s="69">
        <f>VLOOKUP($A64,'360'!$AO$1:$HU$2,88,FALSE)</f>
        <v>0</v>
      </c>
      <c r="CW64" s="75">
        <f>VLOOKUP($A64,'360'!$AO$1:$HU$2,89,FALSE)</f>
        <v>0</v>
      </c>
      <c r="CX64" s="337"/>
      <c r="CY64" s="74">
        <f>VLOOKUP($A64,'360'!$AO$1:$HU$2,90,FALSE)</f>
        <v>0</v>
      </c>
      <c r="CZ64" s="69">
        <f>VLOOKUP($A64,'360'!$AO$1:$HU$2,91,FALSE)</f>
        <v>0</v>
      </c>
      <c r="DA64" s="69">
        <f>VLOOKUP($A64,'360'!$AO$1:$HU$2,92,FALSE)</f>
        <v>0</v>
      </c>
      <c r="DB64" s="69">
        <f>VLOOKUP($A64,'360'!$AO$1:$HU$2,93,FALSE)</f>
        <v>0</v>
      </c>
      <c r="DC64" s="69">
        <f>VLOOKUP($A64,'360'!$AO$7:$HU$8,DC109,FALSE)</f>
        <v>0</v>
      </c>
      <c r="DD64" s="69">
        <f>VLOOKUP($A64,'360'!$AO$1:$HU$2,95,FALSE)</f>
        <v>0</v>
      </c>
      <c r="DE64" s="75">
        <f>VLOOKUP($A64,'360'!$AO$1:$HU$2,96,FALSE)</f>
        <v>0</v>
      </c>
      <c r="DF64" s="337"/>
      <c r="DG64" s="74">
        <f>VLOOKUP($A64,'360'!$AO$1:$HU$2,97,FALSE)</f>
        <v>0</v>
      </c>
      <c r="DH64" s="69">
        <f>VLOOKUP($A64,'360'!$AO$1:$HU$2,98,FALSE)</f>
        <v>0</v>
      </c>
      <c r="DI64" s="69">
        <f>VLOOKUP($A64,'360'!$AO$1:$HU$2,99,FALSE)</f>
        <v>0</v>
      </c>
      <c r="DJ64" s="69">
        <f>VLOOKUP($A64,'360'!$AO$1:$HU$2,100,FALSE)</f>
        <v>0</v>
      </c>
      <c r="DK64" s="69">
        <f>VLOOKUP($A64,'360'!$AO$7:$HU$8,DK109,FALSE)</f>
        <v>0</v>
      </c>
      <c r="DL64" s="69">
        <f>VLOOKUP($A64,'360'!$AO$1:$HU$2,102,FALSE)</f>
        <v>0</v>
      </c>
      <c r="DM64" s="75">
        <f>VLOOKUP($A64,'360'!$AO$1:$HU$2,103,FALSE)</f>
        <v>0</v>
      </c>
      <c r="DN64" s="337"/>
      <c r="DO64" s="74">
        <f>VLOOKUP($A64,'360'!$AO$1:$HU$2,104,FALSE)</f>
        <v>0</v>
      </c>
      <c r="DP64" s="69">
        <f>VLOOKUP($A64,'360'!$AO$1:$HU$2,105,FALSE)</f>
        <v>0</v>
      </c>
      <c r="DQ64" s="69">
        <f>VLOOKUP($A64,'360'!$AO$1:$HU$2,106,FALSE)</f>
        <v>0</v>
      </c>
      <c r="DR64" s="69">
        <f>VLOOKUP($A64,'360'!$AO$1:$HU$2,107,FALSE)</f>
        <v>0</v>
      </c>
      <c r="DS64" s="69">
        <f>VLOOKUP($A64,'360'!$AO$7:$HU$8,DS109,FALSE)</f>
        <v>0</v>
      </c>
      <c r="DT64" s="69">
        <f>VLOOKUP($A64,'360'!$AO$1:$HU$2,109,FALSE)</f>
        <v>0</v>
      </c>
      <c r="DU64" s="75">
        <f>VLOOKUP($A64,'360'!$AO$1:$HU$2,110,FALSE)</f>
        <v>0</v>
      </c>
      <c r="DV64" s="337"/>
      <c r="DW64" s="74">
        <f>VLOOKUP($A64,'360'!$AO$1:$HU$2,111,FALSE)</f>
        <v>0</v>
      </c>
      <c r="DX64" s="69">
        <f>VLOOKUP($A64,'360'!$AO$1:$HU$2,112,FALSE)</f>
        <v>0</v>
      </c>
      <c r="DY64" s="69">
        <f>VLOOKUP($A64,'360'!$AO$1:$HU$2,113,FALSE)</f>
        <v>0</v>
      </c>
      <c r="DZ64" s="69">
        <f>VLOOKUP($A64,'360'!$AO$1:$HU$2,114,FALSE)</f>
        <v>0</v>
      </c>
      <c r="EA64" s="69">
        <f>VLOOKUP($A64,'360'!$AO$7:$HU$8,EA109,FALSE)</f>
        <v>0</v>
      </c>
      <c r="EB64" s="69">
        <f>VLOOKUP($A64,'360'!$AO$1:$HU$2,116,FALSE)</f>
        <v>0</v>
      </c>
      <c r="EC64" s="75">
        <f>VLOOKUP($A64,'360'!$AO$1:$HU$2,117,FALSE)</f>
        <v>0</v>
      </c>
      <c r="ED64" s="337"/>
      <c r="EE64" s="74">
        <f>VLOOKUP($A64,'360'!$AO$1:$HU$2,118,FALSE)</f>
        <v>0</v>
      </c>
      <c r="EF64" s="69">
        <f>VLOOKUP($A64,'360'!$AO$1:$HU$2,119,FALSE)</f>
        <v>0</v>
      </c>
      <c r="EG64" s="69">
        <f>VLOOKUP($A64,'360'!$AO$1:$HU$2,120,FALSE)</f>
        <v>0</v>
      </c>
      <c r="EH64" s="69">
        <f>VLOOKUP($A64,'360'!$AO$1:$HU$2,121,FALSE)</f>
        <v>0</v>
      </c>
      <c r="EI64" s="69">
        <f>VLOOKUP($A64,'360'!$AO$7:$HU$8,EI109,FALSE)</f>
        <v>0</v>
      </c>
      <c r="EJ64" s="69">
        <f>VLOOKUP($A64,'360'!$AO$1:$HU$2,123,FALSE)</f>
        <v>0</v>
      </c>
      <c r="EK64" s="75">
        <f>VLOOKUP($A64,'360'!$AO$1:$HU$2,124,FALSE)</f>
        <v>0</v>
      </c>
      <c r="EL64" s="337"/>
      <c r="EM64" s="74">
        <f>VLOOKUP($A64,'360'!$AO$1:$HU$2,125,FALSE)</f>
        <v>0</v>
      </c>
      <c r="EN64" s="69">
        <f>VLOOKUP($A64,'360'!$AO$1:$HU$2,126,FALSE)</f>
        <v>0</v>
      </c>
      <c r="EO64" s="69">
        <f>VLOOKUP($A64,'360'!$AO$1:$HU$2,127,FALSE)</f>
        <v>0</v>
      </c>
      <c r="EP64" s="69">
        <f>VLOOKUP($A64,'360'!$AO$1:$HU$2,128,FALSE)</f>
        <v>0</v>
      </c>
      <c r="EQ64" s="69">
        <f>VLOOKUP($A64,'360'!$AO$7:$HU$8,EQ109,FALSE)</f>
        <v>0</v>
      </c>
      <c r="ER64" s="69">
        <f>VLOOKUP($A64,'360'!$AO$1:$HU$2,130,FALSE)</f>
        <v>0</v>
      </c>
      <c r="ES64" s="75">
        <f>VLOOKUP($A64,'360'!$AO$1:$HU$2,131,FALSE)</f>
        <v>0</v>
      </c>
      <c r="ET64" s="337"/>
      <c r="EU64" s="74">
        <f>VLOOKUP($A64,'360'!$AO$1:$HU$2,132,FALSE)</f>
        <v>0</v>
      </c>
      <c r="EV64" s="69">
        <f>VLOOKUP($A64,'360'!$AO$1:$HU$2,133,FALSE)</f>
        <v>0</v>
      </c>
      <c r="EW64" s="69">
        <f>VLOOKUP($A64,'360'!$AO$1:$HU$2,134,FALSE)</f>
        <v>0</v>
      </c>
      <c r="EX64" s="69">
        <f>VLOOKUP($A64,'360'!$AO$1:$HU$2,135,FALSE)</f>
        <v>0</v>
      </c>
      <c r="EY64" s="69">
        <f>VLOOKUP($A64,'360'!$AO$7:$HU$8,EY109,FALSE)</f>
        <v>0</v>
      </c>
      <c r="EZ64" s="69">
        <f>VLOOKUP($A64,'360'!$AO$1:$HU$2,137,FALSE)</f>
        <v>0</v>
      </c>
      <c r="FA64" s="75">
        <f>VLOOKUP($A64,'360'!$AO$1:$HU$2,138,FALSE)</f>
        <v>0</v>
      </c>
      <c r="FB64" s="337"/>
      <c r="FC64" s="74">
        <f>VLOOKUP($A64,'360'!$AO$1:$HU$2,139,FALSE)</f>
        <v>0</v>
      </c>
      <c r="FD64" s="69">
        <f>VLOOKUP($A64,'360'!$AO$1:$HU$2,140,FALSE)</f>
        <v>0</v>
      </c>
      <c r="FE64" s="69">
        <f>VLOOKUP($A64,'360'!$AO$1:$HU$2,141,FALSE)</f>
        <v>0</v>
      </c>
      <c r="FF64" s="69">
        <f>VLOOKUP($A64,'360'!$AO$1:$HU$2,142,FALSE)</f>
        <v>0</v>
      </c>
      <c r="FG64" s="69">
        <f>VLOOKUP($A64,'360'!$AO$7:$HU$8,FG109,FALSE)</f>
        <v>0</v>
      </c>
      <c r="FH64" s="69">
        <f>VLOOKUP($A64,'360'!$AO$1:$HU$2,144,FALSE)</f>
        <v>0</v>
      </c>
      <c r="FI64" s="75">
        <f>VLOOKUP($A64,'360'!$AO$1:$HU$2,145,FALSE)</f>
        <v>0</v>
      </c>
      <c r="FJ64" s="337"/>
      <c r="FK64" s="74">
        <f>VLOOKUP($A64,'360'!$AO$1:$HU$2,146,FALSE)</f>
        <v>0</v>
      </c>
      <c r="FL64" s="69">
        <f>VLOOKUP($A64,'360'!$AO$1:$HU$2,147,FALSE)</f>
        <v>0</v>
      </c>
      <c r="FM64" s="69">
        <f>VLOOKUP($A64,'360'!$AO$1:$HU$2,148,FALSE)</f>
        <v>0</v>
      </c>
      <c r="FN64" s="69">
        <f>VLOOKUP($A64,'360'!$AO$1:$HU$2,149,FALSE)</f>
        <v>0</v>
      </c>
      <c r="FO64" s="69">
        <f>VLOOKUP($A64,'360'!$AO$7:$HU$8,FO109,FALSE)</f>
        <v>0</v>
      </c>
      <c r="FP64" s="69">
        <f>VLOOKUP($A64,'360'!$AO$1:$HU$2,151,FALSE)</f>
        <v>0</v>
      </c>
      <c r="FQ64" s="75">
        <f>VLOOKUP($A64,'360'!$AO$1:$HU$2,152,FALSE)</f>
        <v>0</v>
      </c>
      <c r="FR64" s="337"/>
      <c r="FS64" s="74">
        <f>VLOOKUP($A64,'360'!$AO$1:$HU$2,153,FALSE)</f>
        <v>0</v>
      </c>
      <c r="FT64" s="69">
        <f>VLOOKUP($A64,'360'!$AO$1:$HU$2,154,FALSE)</f>
        <v>0</v>
      </c>
      <c r="FU64" s="69">
        <f>VLOOKUP($A64,'360'!$AO$1:$HU$2,155,FALSE)</f>
        <v>0</v>
      </c>
      <c r="FV64" s="69">
        <f>VLOOKUP($A64,'360'!$AO$1:$HU$2,156,FALSE)</f>
        <v>0</v>
      </c>
      <c r="FW64" s="69">
        <f>VLOOKUP($A64,'360'!$AO$7:$HU$8,FW109,FALSE)</f>
        <v>0</v>
      </c>
      <c r="FX64" s="69">
        <f>VLOOKUP($A64,'360'!$AO$1:$HU$2,158,FALSE)</f>
        <v>0</v>
      </c>
      <c r="FY64" s="75">
        <f>VLOOKUP($A64,'360'!$AO$1:$HU$2,159,FALSE)</f>
        <v>0</v>
      </c>
      <c r="FZ64" s="337"/>
      <c r="GA64" s="74">
        <f>VLOOKUP($A64,'360'!$AO$1:$HU$2,160,FALSE)</f>
        <v>0</v>
      </c>
      <c r="GB64" s="69">
        <f>VLOOKUP($A64,'360'!$AO$1:$HU$2,161,FALSE)</f>
        <v>0</v>
      </c>
      <c r="GC64" s="69">
        <f>VLOOKUP($A64,'360'!$AO$1:$HU$2,162,FALSE)</f>
        <v>0</v>
      </c>
      <c r="GD64" s="69">
        <f>VLOOKUP($A64,'360'!$AO$1:$HU$2,163,FALSE)</f>
        <v>0</v>
      </c>
      <c r="GE64" s="69">
        <f>VLOOKUP($A64,'360'!$AO$7:$HU$8,GE109,FALSE)</f>
        <v>0</v>
      </c>
      <c r="GF64" s="69">
        <f>VLOOKUP($A64,'360'!$AO$1:$HU$2,165,FALSE)</f>
        <v>0</v>
      </c>
      <c r="GG64" s="75">
        <f>VLOOKUP($A64,'360'!$AO$1:$HU$2,166,FALSE)</f>
        <v>0</v>
      </c>
      <c r="GH64" s="337"/>
      <c r="GI64" s="74">
        <f>VLOOKUP($A64,'360'!$AO$1:$HU$2,167,FALSE)</f>
        <v>0</v>
      </c>
      <c r="GJ64" s="69">
        <f>VLOOKUP($A64,'360'!$AO$1:$HU$2,168,FALSE)</f>
        <v>0</v>
      </c>
      <c r="GK64" s="69">
        <f>VLOOKUP($A64,'360'!$AO$1:$HU$2,169,FALSE)</f>
        <v>0</v>
      </c>
      <c r="GL64" s="69">
        <f>VLOOKUP($A64,'360'!$AO$1:$HU$2,170,FALSE)</f>
        <v>0</v>
      </c>
      <c r="GM64" s="69">
        <f>VLOOKUP($A64,'360'!$AO$7:$HU$8,GM109,FALSE)</f>
        <v>0</v>
      </c>
      <c r="GN64" s="69">
        <f>VLOOKUP($A64,'360'!$AO$1:$HU$2,172,FALSE)</f>
        <v>0</v>
      </c>
      <c r="GO64" s="75">
        <f>VLOOKUP($A64,'360'!$AO$1:$HU$2,173,FALSE)</f>
        <v>0</v>
      </c>
      <c r="GP64" s="337"/>
      <c r="GQ64" s="74">
        <f>VLOOKUP($A64,'360'!$AO$1:$HU$2,174,FALSE)</f>
        <v>0</v>
      </c>
      <c r="GR64" s="69">
        <f>VLOOKUP($A64,'360'!$AO$1:$HU$2,175,FALSE)</f>
        <v>0</v>
      </c>
      <c r="GS64" s="69">
        <f>VLOOKUP($A64,'360'!$AO$1:$HU$2,176,FALSE)</f>
        <v>0</v>
      </c>
      <c r="GT64" s="69">
        <f>VLOOKUP($A64,'360'!$AO$1:$HU$2,177,FALSE)</f>
        <v>0</v>
      </c>
      <c r="GU64" s="69">
        <f>VLOOKUP($A64,'360'!$AO$7:$HU$8,GU109,FALSE)</f>
        <v>0</v>
      </c>
      <c r="GV64" s="69">
        <f>VLOOKUP($A64,'360'!$AO$1:$HU$2,179,FALSE)</f>
        <v>0</v>
      </c>
      <c r="GW64" s="75">
        <f>VLOOKUP($A64,'360'!$AO$1:$HU$2,180,FALSE)</f>
        <v>0</v>
      </c>
      <c r="GX64" s="337"/>
      <c r="GY64" s="74">
        <f>VLOOKUP($A64,'360'!$AO$1:$HU$2,181,FALSE)</f>
        <v>0</v>
      </c>
      <c r="GZ64" s="69">
        <f>VLOOKUP($A64,'360'!$AO$1:$HU$2,182,FALSE)</f>
        <v>0</v>
      </c>
      <c r="HA64" s="69">
        <f>VLOOKUP($A64,'360'!$AO$1:$HU$2,183,FALSE)</f>
        <v>0</v>
      </c>
      <c r="HB64" s="69">
        <f>VLOOKUP($A64,'360'!$AO$1:$HU$2,184,FALSE)</f>
        <v>0</v>
      </c>
      <c r="HC64" s="69">
        <f>VLOOKUP($A64,'360'!$AO$7:$HU$8,HC109,FALSE)</f>
        <v>0</v>
      </c>
      <c r="HD64" s="69">
        <f>VLOOKUP($A64,'360'!$AO$1:$HU$2,186,FALSE)</f>
        <v>0</v>
      </c>
      <c r="HE64" s="124">
        <f>VLOOKUP($A64,'360'!$AO$1:$HU$2,187,FALSE)</f>
        <v>0</v>
      </c>
      <c r="HF64" s="24"/>
    </row>
    <row r="65" spans="1:214" x14ac:dyDescent="0.25">
      <c r="A65" s="290">
        <f t="shared" si="0"/>
        <v>261</v>
      </c>
      <c r="B65" s="291">
        <f>VLOOKUP($A65,'361'!$AG$1:$HM$2,2,FALSE)</f>
        <v>0</v>
      </c>
      <c r="C65" s="290">
        <f>VLOOKUP($A65,'361'!$AG$1:$HM$2,3,FALSE)</f>
        <v>0</v>
      </c>
      <c r="D65" s="290">
        <f>VLOOKUP($A65,'361'!$AG$1:$HM$2,4,FALSE)</f>
        <v>0</v>
      </c>
      <c r="E65" s="292">
        <f>VLOOKUP($A65,'361'!$AG$1:$HM$2,5,FALSE)</f>
        <v>0</v>
      </c>
      <c r="F65" s="337"/>
      <c r="G65" s="73">
        <f>VLOOKUP($A65,'361'!$AG$1:$HM$2,6,FALSE)</f>
        <v>0</v>
      </c>
      <c r="H65" s="24">
        <f>VLOOKUP($A65,'361'!$AG$1:$HM$2,7,FALSE)</f>
        <v>0</v>
      </c>
      <c r="I65" s="24">
        <f>VLOOKUP($A65,'361'!$AG$1:$HM$2,8,FALSE)</f>
        <v>0</v>
      </c>
      <c r="J65" s="24">
        <f>VLOOKUP($A65,'361'!$AG$1:$HM$2,9,FALSE)</f>
        <v>0</v>
      </c>
      <c r="K65" s="69">
        <f>VLOOKUP($A65,'361'!$AG$7:$HM$8,K109,FALSE)</f>
        <v>0</v>
      </c>
      <c r="L65" s="24">
        <f>VLOOKUP($A65,'361'!$AG$1:$HM$2,11,FALSE)</f>
        <v>0</v>
      </c>
      <c r="M65" s="137">
        <f>VLOOKUP($A65,'361'!$AG$1:$HM$2,12,FALSE)</f>
        <v>0</v>
      </c>
      <c r="N65" s="337"/>
      <c r="O65" s="74">
        <f>VLOOKUP($A65,'361'!$AG$1:$HM$2,13,FALSE)</f>
        <v>0</v>
      </c>
      <c r="P65" s="69">
        <f>VLOOKUP($A65,'361'!$AG$1:$HM$2,14,FALSE)</f>
        <v>0</v>
      </c>
      <c r="Q65" s="69">
        <f>VLOOKUP($A65,'361'!$AG$1:$HM$2,15,FALSE)</f>
        <v>0</v>
      </c>
      <c r="R65" s="69">
        <f>VLOOKUP($A65,'361'!$AG$1:$HM$2,16,FALSE)</f>
        <v>0</v>
      </c>
      <c r="S65" s="69">
        <f>VLOOKUP($A65,'361'!$AG$7:$HM$8,S109,FALSE)</f>
        <v>0</v>
      </c>
      <c r="T65" s="69">
        <f>VLOOKUP($A65,'361'!$AG$1:$HM$2,18,FALSE)</f>
        <v>0</v>
      </c>
      <c r="U65" s="75">
        <f>VLOOKUP($A65,'361'!$AG$1:$HM$2,19,FALSE)</f>
        <v>0</v>
      </c>
      <c r="V65" s="337"/>
      <c r="W65" s="74">
        <f>VLOOKUP($A65,'361'!$AG$1:$HM$2,20,FALSE)</f>
        <v>0</v>
      </c>
      <c r="X65" s="69">
        <f>VLOOKUP($A65,'361'!$AG$1:$HM$2,21,FALSE)</f>
        <v>0</v>
      </c>
      <c r="Y65" s="69">
        <f>VLOOKUP($A65,'361'!$AG$1:$HM$2,22,FALSE)</f>
        <v>0</v>
      </c>
      <c r="Z65" s="69">
        <f>VLOOKUP($A65,'361'!$AG$1:$HM$2,23,FALSE)</f>
        <v>0</v>
      </c>
      <c r="AA65" s="69">
        <f>VLOOKUP($A65,'361'!$AG$7:$HM$8,AA109,FALSE)</f>
        <v>0</v>
      </c>
      <c r="AB65" s="69">
        <f>VLOOKUP($A65,'361'!$AG$1:$HM$2,25,FALSE)</f>
        <v>0</v>
      </c>
      <c r="AC65" s="75">
        <f>VLOOKUP($A65,'361'!$AG$1:$HM$2,26,FALSE)</f>
        <v>0</v>
      </c>
      <c r="AD65" s="337"/>
      <c r="AE65" s="74">
        <f>VLOOKUP($A65,'361'!$AG$1:$HM$2,27,FALSE)</f>
        <v>0</v>
      </c>
      <c r="AF65" s="69">
        <f>VLOOKUP($A65,'361'!$AG$1:$HM$2,28,FALSE)</f>
        <v>0</v>
      </c>
      <c r="AG65" s="69">
        <f>VLOOKUP($A65,'361'!$AG$1:$HM$2,29,FALSE)</f>
        <v>0</v>
      </c>
      <c r="AH65" s="69">
        <f>VLOOKUP($A65,'361'!$AG$1:$HM$2,30,FALSE)</f>
        <v>0</v>
      </c>
      <c r="AI65" s="69">
        <f>VLOOKUP($A65,'361'!$AG$7:$HM$8,AI109,FALSE)</f>
        <v>0</v>
      </c>
      <c r="AJ65" s="69">
        <f>VLOOKUP($A65,'361'!$AG$1:$HM$2,32,FALSE)</f>
        <v>0</v>
      </c>
      <c r="AK65" s="75">
        <f>VLOOKUP($A65,'361'!$AG$1:$HM$2,33,FALSE)</f>
        <v>0</v>
      </c>
      <c r="AL65" s="337"/>
      <c r="AM65" s="74">
        <f>VLOOKUP($A65,'361'!$AG$1:$HM$2,34,FALSE)</f>
        <v>0</v>
      </c>
      <c r="AN65" s="69">
        <f>VLOOKUP($A65,'361'!$AG$1:$HM$2,35,FALSE)</f>
        <v>0</v>
      </c>
      <c r="AO65" s="69">
        <f>VLOOKUP($A65,'361'!$AG$1:$HM$2,36,FALSE)</f>
        <v>0</v>
      </c>
      <c r="AP65" s="69">
        <f>VLOOKUP($A65,'361'!$AG$1:$HM$2,37,FALSE)</f>
        <v>0</v>
      </c>
      <c r="AQ65" s="69">
        <f>VLOOKUP($A65,'361'!$AG$7:$HM$8,AQ109,FALSE)</f>
        <v>0</v>
      </c>
      <c r="AR65" s="69">
        <f>VLOOKUP($A65,'361'!$AG$1:$HM$2,39,FALSE)</f>
        <v>0</v>
      </c>
      <c r="AS65" s="75">
        <f>VLOOKUP($A65,'361'!$AG$1:$HM$2,40,FALSE)</f>
        <v>0</v>
      </c>
      <c r="AT65" s="337"/>
      <c r="AU65" s="74">
        <f>VLOOKUP($A65,'361'!$AG$1:$HM$2,41,FALSE)</f>
        <v>0</v>
      </c>
      <c r="AV65" s="69">
        <f>VLOOKUP($A65,'361'!$AG$1:$HM$2,42,FALSE)</f>
        <v>0</v>
      </c>
      <c r="AW65" s="69">
        <f>VLOOKUP($A65,'361'!$AG$1:$HM$2,43,FALSE)</f>
        <v>0</v>
      </c>
      <c r="AX65" s="69">
        <f>VLOOKUP($A65,'361'!$AG$1:$HM$2,44,FALSE)</f>
        <v>0</v>
      </c>
      <c r="AY65" s="69">
        <f>VLOOKUP($A65,'361'!$AG$7:$HM$8,AY109,FALSE)</f>
        <v>0</v>
      </c>
      <c r="AZ65" s="69">
        <f>VLOOKUP($A65,'361'!$AG$1:$HM$2,46,FALSE)</f>
        <v>0</v>
      </c>
      <c r="BA65" s="75">
        <f>VLOOKUP($A65,'361'!$AG$1:$HM$2,47,FALSE)</f>
        <v>0</v>
      </c>
      <c r="BB65" s="337"/>
      <c r="BC65" s="74">
        <f>VLOOKUP($A65,'361'!$AG$1:$HM$2,48,FALSE)</f>
        <v>0</v>
      </c>
      <c r="BD65" s="69">
        <f>VLOOKUP($A65,'361'!$AG$1:$HM$2,49,FALSE)</f>
        <v>0</v>
      </c>
      <c r="BE65" s="69">
        <f>VLOOKUP($A65,'361'!$AG$1:$HM$2,50,FALSE)</f>
        <v>0</v>
      </c>
      <c r="BF65" s="69">
        <f>VLOOKUP($A65,'361'!$AG$1:$HM$2,51,FALSE)</f>
        <v>0</v>
      </c>
      <c r="BG65" s="69">
        <f>VLOOKUP($A65,'361'!$AG$7:$HM$8,BG109,FALSE)</f>
        <v>0</v>
      </c>
      <c r="BH65" s="69">
        <f>VLOOKUP($A65,'361'!$AG$1:$HM$2,53,FALSE)</f>
        <v>0</v>
      </c>
      <c r="BI65" s="75">
        <f>VLOOKUP($A65,'361'!$AG$1:$HM$2,54,FALSE)</f>
        <v>0</v>
      </c>
      <c r="BJ65" s="337"/>
      <c r="BK65" s="74">
        <f>VLOOKUP($A65,'361'!$AG$1:$HM$2,55,FALSE)</f>
        <v>0</v>
      </c>
      <c r="BL65" s="69">
        <f>VLOOKUP($A65,'361'!$AG$1:$HM$2,56,FALSE)</f>
        <v>0</v>
      </c>
      <c r="BM65" s="69">
        <f>VLOOKUP($A65,'361'!$AG$1:$HM$2,57,FALSE)</f>
        <v>0</v>
      </c>
      <c r="BN65" s="69">
        <f>VLOOKUP($A65,'361'!$AG$1:$HM$2,58,FALSE)</f>
        <v>0</v>
      </c>
      <c r="BO65" s="69">
        <f>VLOOKUP($A65,'361'!$AG$7:$HM$8,BO109,FALSE)</f>
        <v>0</v>
      </c>
      <c r="BP65" s="69">
        <f>VLOOKUP($A65,'361'!$AG$1:$HM$2,60,FALSE)</f>
        <v>0</v>
      </c>
      <c r="BQ65" s="75">
        <f>VLOOKUP($A65,'361'!$AG$1:$HM$2,61,FALSE)</f>
        <v>0</v>
      </c>
      <c r="BR65" s="337"/>
      <c r="BS65" s="74">
        <f>VLOOKUP($A65,'361'!$AG$1:$HM$2,62,FALSE)</f>
        <v>0</v>
      </c>
      <c r="BT65" s="69">
        <f>VLOOKUP($A65,'361'!$AG$1:$HM$2,63,FALSE)</f>
        <v>0</v>
      </c>
      <c r="BU65" s="69">
        <f>VLOOKUP($A65,'361'!$AG$1:$HM$2,64,FALSE)</f>
        <v>0</v>
      </c>
      <c r="BV65" s="69">
        <f>VLOOKUP($A65,'361'!$AG$1:$HM$2,65,FALSE)</f>
        <v>0</v>
      </c>
      <c r="BW65" s="69">
        <f>VLOOKUP($A65,'361'!$AG$7:$HM$8,BW109,FALSE)</f>
        <v>0</v>
      </c>
      <c r="BX65" s="69">
        <f>VLOOKUP($A65,'361'!$AG$1:$HM$2,67,FALSE)</f>
        <v>0</v>
      </c>
      <c r="BY65" s="75">
        <f>VLOOKUP($A65,'361'!$AG$1:$HM$2,68,FALSE)</f>
        <v>0</v>
      </c>
      <c r="BZ65" s="337"/>
      <c r="CA65" s="74">
        <f>VLOOKUP($A65,'361'!$AG$1:$HM$2,69,FALSE)</f>
        <v>0</v>
      </c>
      <c r="CB65" s="69">
        <f>VLOOKUP($A65,'361'!$AG$1:$HM$2,70,FALSE)</f>
        <v>0</v>
      </c>
      <c r="CC65" s="69">
        <f>VLOOKUP($A65,'361'!$AG$1:$HM$2,71,FALSE)</f>
        <v>0</v>
      </c>
      <c r="CD65" s="69">
        <f>VLOOKUP($A65,'361'!$AG$1:$HM$2,72,FALSE)</f>
        <v>0</v>
      </c>
      <c r="CE65" s="69">
        <f>VLOOKUP($A65,'361'!$AG$7:$HM$8,CE109,FALSE)</f>
        <v>0</v>
      </c>
      <c r="CF65" s="69">
        <f>VLOOKUP($A65,'361'!$AG$1:$HM$2,74,FALSE)</f>
        <v>0</v>
      </c>
      <c r="CG65" s="75">
        <f>VLOOKUP($A65,'361'!$AG$1:$HM$2,75,FALSE)</f>
        <v>0</v>
      </c>
      <c r="CH65" s="337"/>
      <c r="CI65" s="74">
        <f>VLOOKUP($A65,'361'!$AG$1:$HM$2,76,FALSE)</f>
        <v>0</v>
      </c>
      <c r="CJ65" s="69">
        <f>VLOOKUP($A65,'361'!$AG$1:$HM$2,77,FALSE)</f>
        <v>0</v>
      </c>
      <c r="CK65" s="69">
        <f>VLOOKUP($A65,'361'!$AG$1:$HM$2,78,FALSE)</f>
        <v>0</v>
      </c>
      <c r="CL65" s="69">
        <f>VLOOKUP($A65,'361'!$AG$1:$HM$2,79,FALSE)</f>
        <v>0</v>
      </c>
      <c r="CM65" s="69">
        <f>VLOOKUP($A65,'361'!$AG$7:$HM$8,CM109,FALSE)</f>
        <v>0</v>
      </c>
      <c r="CN65" s="69">
        <f>VLOOKUP($A65,'361'!$AG$1:$HM$2,81,FALSE)</f>
        <v>0</v>
      </c>
      <c r="CO65" s="75">
        <f>VLOOKUP($A65,'361'!$AG$1:$HM$2,82,FALSE)</f>
        <v>0</v>
      </c>
      <c r="CP65" s="337"/>
      <c r="CQ65" s="74">
        <f>VLOOKUP($A65,'361'!$AG$1:$HM$2,83,FALSE)</f>
        <v>0</v>
      </c>
      <c r="CR65" s="69">
        <f>VLOOKUP($A65,'361'!$AG$1:$HM$2,84,FALSE)</f>
        <v>0</v>
      </c>
      <c r="CS65" s="69">
        <f>VLOOKUP($A65,'361'!$AG$1:$HM$2,85,FALSE)</f>
        <v>0</v>
      </c>
      <c r="CT65" s="69">
        <f>VLOOKUP($A65,'361'!$AG$1:$HM$2,86,FALSE)</f>
        <v>0</v>
      </c>
      <c r="CU65" s="69">
        <f>VLOOKUP($A65,'361'!$AG$7:$HM$8,CU109,FALSE)</f>
        <v>0</v>
      </c>
      <c r="CV65" s="69">
        <f>VLOOKUP($A65,'361'!$AG$1:$HM$2,88,FALSE)</f>
        <v>0</v>
      </c>
      <c r="CW65" s="75">
        <f>VLOOKUP($A65,'361'!$AG$1:$HM$2,89,FALSE)</f>
        <v>0</v>
      </c>
      <c r="CX65" s="337"/>
      <c r="CY65" s="74">
        <f>VLOOKUP($A65,'361'!$AG$1:$HM$2,90,FALSE)</f>
        <v>0</v>
      </c>
      <c r="CZ65" s="69">
        <f>VLOOKUP($A65,'361'!$AG$1:$HM$2,91,FALSE)</f>
        <v>0</v>
      </c>
      <c r="DA65" s="69">
        <f>VLOOKUP($A65,'361'!$AG$1:$HM$2,92,FALSE)</f>
        <v>0</v>
      </c>
      <c r="DB65" s="69">
        <f>VLOOKUP($A65,'361'!$AG$1:$HM$2,93,FALSE)</f>
        <v>0</v>
      </c>
      <c r="DC65" s="69">
        <f>VLOOKUP($A65,'361'!$AG$7:$HM$8,DC109,FALSE)</f>
        <v>0</v>
      </c>
      <c r="DD65" s="69">
        <f>VLOOKUP($A65,'361'!$AG$1:$HM$2,95,FALSE)</f>
        <v>0</v>
      </c>
      <c r="DE65" s="75">
        <f>VLOOKUP($A65,'361'!$AG$1:$HM$2,96,FALSE)</f>
        <v>0</v>
      </c>
      <c r="DF65" s="337"/>
      <c r="DG65" s="74">
        <f>VLOOKUP($A65,'361'!$AG$1:$HM$2,97,FALSE)</f>
        <v>0</v>
      </c>
      <c r="DH65" s="69">
        <f>VLOOKUP($A65,'361'!$AG$1:$HM$2,98,FALSE)</f>
        <v>0</v>
      </c>
      <c r="DI65" s="69">
        <f>VLOOKUP($A65,'361'!$AG$1:$HM$2,99,FALSE)</f>
        <v>0</v>
      </c>
      <c r="DJ65" s="69">
        <f>VLOOKUP($A65,'361'!$AG$1:$HM$2,100,FALSE)</f>
        <v>0</v>
      </c>
      <c r="DK65" s="69">
        <f>VLOOKUP($A65,'361'!$AG$7:$HM$8,DK109,FALSE)</f>
        <v>0</v>
      </c>
      <c r="DL65" s="69">
        <f>VLOOKUP($A65,'361'!$AG$1:$HM$2,102,FALSE)</f>
        <v>0</v>
      </c>
      <c r="DM65" s="75">
        <f>VLOOKUP($A65,'361'!$AG$1:$HM$2,103,FALSE)</f>
        <v>0</v>
      </c>
      <c r="DN65" s="337"/>
      <c r="DO65" s="74">
        <f>VLOOKUP($A65,'361'!$AG$1:$HM$2,104,FALSE)</f>
        <v>0</v>
      </c>
      <c r="DP65" s="69">
        <f>VLOOKUP($A65,'361'!$AG$1:$HM$2,105,FALSE)</f>
        <v>0</v>
      </c>
      <c r="DQ65" s="69">
        <f>VLOOKUP($A65,'361'!$AG$1:$HM$2,106,FALSE)</f>
        <v>0</v>
      </c>
      <c r="DR65" s="69">
        <f>VLOOKUP($A65,'361'!$AG$1:$HM$2,107,FALSE)</f>
        <v>0</v>
      </c>
      <c r="DS65" s="69">
        <f>VLOOKUP($A65,'361'!$AG$7:$HM$8,DS109,FALSE)</f>
        <v>0</v>
      </c>
      <c r="DT65" s="69">
        <f>VLOOKUP($A65,'361'!$AG$1:$HM$2,109,FALSE)</f>
        <v>0</v>
      </c>
      <c r="DU65" s="75">
        <f>VLOOKUP($A65,'361'!$AG$1:$HM$2,110,FALSE)</f>
        <v>0</v>
      </c>
      <c r="DV65" s="337"/>
      <c r="DW65" s="74">
        <f>VLOOKUP($A65,'361'!$AG$1:$HM$2,111,FALSE)</f>
        <v>0</v>
      </c>
      <c r="DX65" s="69">
        <f>VLOOKUP($A65,'361'!$AG$1:$HM$2,112,FALSE)</f>
        <v>0</v>
      </c>
      <c r="DY65" s="69">
        <f>VLOOKUP($A65,'361'!$AG$1:$HM$2,113,FALSE)</f>
        <v>0</v>
      </c>
      <c r="DZ65" s="69">
        <f>VLOOKUP($A65,'361'!$AG$1:$HM$2,114,FALSE)</f>
        <v>0</v>
      </c>
      <c r="EA65" s="69">
        <f>VLOOKUP($A65,'361'!$AG$7:$HM$8,EA109,FALSE)</f>
        <v>0</v>
      </c>
      <c r="EB65" s="69">
        <f>VLOOKUP($A65,'361'!$AG$1:$HM$2,116,FALSE)</f>
        <v>0</v>
      </c>
      <c r="EC65" s="75">
        <f>VLOOKUP($A65,'361'!$AG$1:$HM$2,117,FALSE)</f>
        <v>0</v>
      </c>
      <c r="ED65" s="337"/>
      <c r="EE65" s="74">
        <f>VLOOKUP($A65,'361'!$AG$1:$HM$2,118,FALSE)</f>
        <v>0</v>
      </c>
      <c r="EF65" s="69">
        <f>VLOOKUP($A65,'361'!$AG$1:$HM$2,119,FALSE)</f>
        <v>0</v>
      </c>
      <c r="EG65" s="69">
        <f>VLOOKUP($A65,'361'!$AG$1:$HM$2,120,FALSE)</f>
        <v>0</v>
      </c>
      <c r="EH65" s="69">
        <f>VLOOKUP($A65,'361'!$AG$1:$HM$2,121,FALSE)</f>
        <v>0</v>
      </c>
      <c r="EI65" s="69">
        <f>VLOOKUP($A65,'361'!$AG$7:$HM$8,EI109,FALSE)</f>
        <v>0</v>
      </c>
      <c r="EJ65" s="69">
        <f>VLOOKUP($A65,'361'!$AG$1:$HM$2,123,FALSE)</f>
        <v>0</v>
      </c>
      <c r="EK65" s="75">
        <f>VLOOKUP($A65,'361'!$AG$1:$HM$2,124,FALSE)</f>
        <v>0</v>
      </c>
      <c r="EL65" s="337"/>
      <c r="EM65" s="74">
        <f>VLOOKUP($A65,'361'!$AG$1:$HM$2,125,FALSE)</f>
        <v>0</v>
      </c>
      <c r="EN65" s="69">
        <f>VLOOKUP($A65,'361'!$AG$1:$HM$2,126,FALSE)</f>
        <v>0</v>
      </c>
      <c r="EO65" s="69">
        <f>VLOOKUP($A65,'361'!$AG$1:$HM$2,127,FALSE)</f>
        <v>0</v>
      </c>
      <c r="EP65" s="69">
        <f>VLOOKUP($A65,'361'!$AG$1:$HM$2,128,FALSE)</f>
        <v>0</v>
      </c>
      <c r="EQ65" s="69">
        <f>VLOOKUP($A65,'361'!$AG$7:$HM$8,EQ109,FALSE)</f>
        <v>0</v>
      </c>
      <c r="ER65" s="69">
        <f>VLOOKUP($A65,'361'!$AG$1:$HM$2,130,FALSE)</f>
        <v>0</v>
      </c>
      <c r="ES65" s="75">
        <f>VLOOKUP($A65,'361'!$AG$1:$HM$2,131,FALSE)</f>
        <v>0</v>
      </c>
      <c r="ET65" s="337"/>
      <c r="EU65" s="74">
        <f>VLOOKUP($A65,'361'!$AG$1:$HM$2,132,FALSE)</f>
        <v>0</v>
      </c>
      <c r="EV65" s="69">
        <f>VLOOKUP($A65,'361'!$AG$1:$HM$2,133,FALSE)</f>
        <v>0</v>
      </c>
      <c r="EW65" s="69">
        <f>VLOOKUP($A65,'361'!$AG$1:$HM$2,134,FALSE)</f>
        <v>0</v>
      </c>
      <c r="EX65" s="69">
        <f>VLOOKUP($A65,'361'!$AG$1:$HM$2,135,FALSE)</f>
        <v>0</v>
      </c>
      <c r="EY65" s="69">
        <f>VLOOKUP($A65,'361'!$AG$7:$HM$8,EY109,FALSE)</f>
        <v>0</v>
      </c>
      <c r="EZ65" s="69">
        <f>VLOOKUP($A65,'361'!$AG$1:$HM$2,137,FALSE)</f>
        <v>0</v>
      </c>
      <c r="FA65" s="75">
        <f>VLOOKUP($A65,'361'!$AG$1:$HM$2,138,FALSE)</f>
        <v>0</v>
      </c>
      <c r="FB65" s="337"/>
      <c r="FC65" s="74">
        <f>VLOOKUP($A65,'361'!$AG$1:$HM$2,139,FALSE)</f>
        <v>0</v>
      </c>
      <c r="FD65" s="69">
        <f>VLOOKUP($A65,'361'!$AG$1:$HM$2,140,FALSE)</f>
        <v>0</v>
      </c>
      <c r="FE65" s="69">
        <f>VLOOKUP($A65,'361'!$AG$1:$HM$2,141,FALSE)</f>
        <v>0</v>
      </c>
      <c r="FF65" s="69">
        <f>VLOOKUP($A65,'361'!$AG$1:$HM$2,142,FALSE)</f>
        <v>0</v>
      </c>
      <c r="FG65" s="69">
        <f>VLOOKUP($A65,'361'!$AG$7:$HM$8,FG109,FALSE)</f>
        <v>0</v>
      </c>
      <c r="FH65" s="69">
        <f>VLOOKUP($A65,'361'!$AG$1:$HM$2,144,FALSE)</f>
        <v>0</v>
      </c>
      <c r="FI65" s="75">
        <f>VLOOKUP($A65,'361'!$AG$1:$HM$2,145,FALSE)</f>
        <v>0</v>
      </c>
      <c r="FJ65" s="337"/>
      <c r="FK65" s="74">
        <f>VLOOKUP($A65,'361'!$AG$1:$HM$2,146,FALSE)</f>
        <v>0</v>
      </c>
      <c r="FL65" s="69">
        <f>VLOOKUP($A65,'361'!$AG$1:$HM$2,147,FALSE)</f>
        <v>0</v>
      </c>
      <c r="FM65" s="69">
        <f>VLOOKUP($A65,'361'!$AG$1:$HM$2,148,FALSE)</f>
        <v>0</v>
      </c>
      <c r="FN65" s="69">
        <f>VLOOKUP($A65,'361'!$AG$1:$HM$2,149,FALSE)</f>
        <v>0</v>
      </c>
      <c r="FO65" s="69">
        <f>VLOOKUP($A65,'361'!$AG$7:$HM$8,FO109,FALSE)</f>
        <v>0</v>
      </c>
      <c r="FP65" s="69">
        <f>VLOOKUP($A65,'361'!$AG$1:$HM$2,151,FALSE)</f>
        <v>0</v>
      </c>
      <c r="FQ65" s="75">
        <f>VLOOKUP($A65,'361'!$AG$1:$HM$2,152,FALSE)</f>
        <v>0</v>
      </c>
      <c r="FR65" s="337"/>
      <c r="FS65" s="74">
        <f>VLOOKUP($A65,'361'!$AG$1:$HM$2,153,FALSE)</f>
        <v>0</v>
      </c>
      <c r="FT65" s="69">
        <f>VLOOKUP($A65,'361'!$AG$1:$HM$2,154,FALSE)</f>
        <v>0</v>
      </c>
      <c r="FU65" s="69">
        <f>VLOOKUP($A65,'361'!$AG$1:$HM$2,155,FALSE)</f>
        <v>0</v>
      </c>
      <c r="FV65" s="69">
        <f>VLOOKUP($A65,'361'!$AG$1:$HM$2,156,FALSE)</f>
        <v>0</v>
      </c>
      <c r="FW65" s="69">
        <f>VLOOKUP($A65,'361'!$AG$7:$HM$8,FW109,FALSE)</f>
        <v>0</v>
      </c>
      <c r="FX65" s="69">
        <f>VLOOKUP($A65,'361'!$AG$1:$HM$2,158,FALSE)</f>
        <v>0</v>
      </c>
      <c r="FY65" s="75">
        <f>VLOOKUP($A65,'361'!$AG$1:$HM$2,159,FALSE)</f>
        <v>0</v>
      </c>
      <c r="FZ65" s="337"/>
      <c r="GA65" s="74">
        <f>VLOOKUP($A65,'361'!$AG$1:$HM$2,160,FALSE)</f>
        <v>0</v>
      </c>
      <c r="GB65" s="69">
        <f>VLOOKUP($A65,'361'!$AG$1:$HM$2,161,FALSE)</f>
        <v>0</v>
      </c>
      <c r="GC65" s="69">
        <f>VLOOKUP($A65,'361'!$AG$1:$HM$2,162,FALSE)</f>
        <v>0</v>
      </c>
      <c r="GD65" s="69">
        <f>VLOOKUP($A65,'361'!$AG$1:$HM$2,163,FALSE)</f>
        <v>0</v>
      </c>
      <c r="GE65" s="69">
        <f>VLOOKUP($A65,'361'!$AG$7:$HM$8,GE109,FALSE)</f>
        <v>0</v>
      </c>
      <c r="GF65" s="69">
        <f>VLOOKUP($A65,'361'!$AG$1:$HM$2,165,FALSE)</f>
        <v>0</v>
      </c>
      <c r="GG65" s="75">
        <f>VLOOKUP($A65,'361'!$AG$1:$HM$2,166,FALSE)</f>
        <v>0</v>
      </c>
      <c r="GH65" s="337"/>
      <c r="GI65" s="74">
        <f>VLOOKUP($A65,'361'!$AG$1:$HM$2,167,FALSE)</f>
        <v>0</v>
      </c>
      <c r="GJ65" s="69">
        <f>VLOOKUP($A65,'361'!$AG$1:$HM$2,168,FALSE)</f>
        <v>0</v>
      </c>
      <c r="GK65" s="69">
        <f>VLOOKUP($A65,'361'!$AG$1:$HM$2,169,FALSE)</f>
        <v>0</v>
      </c>
      <c r="GL65" s="69">
        <f>VLOOKUP($A65,'361'!$AG$1:$HM$2,170,FALSE)</f>
        <v>0</v>
      </c>
      <c r="GM65" s="69">
        <f>VLOOKUP($A65,'361'!$AG$7:$HM$8,GM109,FALSE)</f>
        <v>0</v>
      </c>
      <c r="GN65" s="69">
        <f>VLOOKUP($A65,'361'!$AG$1:$HM$2,172,FALSE)</f>
        <v>0</v>
      </c>
      <c r="GO65" s="75">
        <f>VLOOKUP($A65,'361'!$AG$1:$HM$2,173,FALSE)</f>
        <v>0</v>
      </c>
      <c r="GP65" s="337"/>
      <c r="GQ65" s="74">
        <f>VLOOKUP($A65,'361'!$AG$1:$HM$2,174,FALSE)</f>
        <v>0</v>
      </c>
      <c r="GR65" s="69">
        <f>VLOOKUP($A65,'361'!$AG$1:$HM$2,175,FALSE)</f>
        <v>0</v>
      </c>
      <c r="GS65" s="69">
        <f>VLOOKUP($A65,'361'!$AG$1:$HM$2,176,FALSE)</f>
        <v>0</v>
      </c>
      <c r="GT65" s="69">
        <f>VLOOKUP($A65,'361'!$AG$1:$HM$2,177,FALSE)</f>
        <v>0</v>
      </c>
      <c r="GU65" s="69">
        <f>VLOOKUP($A65,'361'!$AG$7:$HM$8,GU109,FALSE)</f>
        <v>0</v>
      </c>
      <c r="GV65" s="69">
        <f>VLOOKUP($A65,'361'!$AG$1:$HM$2,179,FALSE)</f>
        <v>0</v>
      </c>
      <c r="GW65" s="75">
        <f>VLOOKUP($A65,'361'!$AG$1:$HM$2,180,FALSE)</f>
        <v>0</v>
      </c>
      <c r="GX65" s="337"/>
      <c r="GY65" s="74">
        <f>VLOOKUP($A65,'361'!$AG$1:$HM$2,181,FALSE)</f>
        <v>0</v>
      </c>
      <c r="GZ65" s="69">
        <f>VLOOKUP($A65,'361'!$AG$1:$HM$2,182,FALSE)</f>
        <v>0</v>
      </c>
      <c r="HA65" s="69">
        <f>VLOOKUP($A65,'361'!$AG$1:$HM$2,183,FALSE)</f>
        <v>0</v>
      </c>
      <c r="HB65" s="69">
        <f>VLOOKUP($A65,'361'!$AG$1:$HM$2,184,FALSE)</f>
        <v>0</v>
      </c>
      <c r="HC65" s="69">
        <f>VLOOKUP($A65,'361'!$AG$7:$HM$8,HC109,FALSE)</f>
        <v>0</v>
      </c>
      <c r="HD65" s="69">
        <f>VLOOKUP($A65,'361'!$AG$1:$HM$2,186,FALSE)</f>
        <v>0</v>
      </c>
      <c r="HE65" s="124">
        <f>VLOOKUP($A65,'361'!$AG$1:$HM$2,187,FALSE)</f>
        <v>0</v>
      </c>
      <c r="HF65" s="24"/>
    </row>
    <row r="66" spans="1:214" x14ac:dyDescent="0.25">
      <c r="A66" s="290">
        <f t="shared" si="0"/>
        <v>262</v>
      </c>
      <c r="B66" s="291">
        <f>VLOOKUP($A66,'362'!$AI$1:$HO$2,2,FALSE)</f>
        <v>0</v>
      </c>
      <c r="C66" s="290">
        <f>VLOOKUP($A66,'362'!$AI$1:$HO$2,3,FALSE)</f>
        <v>0</v>
      </c>
      <c r="D66" s="290">
        <f>VLOOKUP($A66,'362'!$AI$1:$HO$2,4,FALSE)</f>
        <v>0</v>
      </c>
      <c r="E66" s="292">
        <f>VLOOKUP($A66,'362'!$AI$1:$HO$2,5,FALSE)</f>
        <v>0</v>
      </c>
      <c r="F66" s="337"/>
      <c r="G66" s="73">
        <f>VLOOKUP($A66,'362'!$AI$1:$HO$2,6,FALSE)</f>
        <v>0</v>
      </c>
      <c r="H66" s="24">
        <f>VLOOKUP($A66,'362'!$AI$1:$HO$2,7,FALSE)</f>
        <v>0</v>
      </c>
      <c r="I66" s="24">
        <f>VLOOKUP($A66,'362'!$AI$1:$HO$2,8,FALSE)</f>
        <v>0</v>
      </c>
      <c r="J66" s="24">
        <f>VLOOKUP($A66,'362'!$AI$1:$HO$2,9,FALSE)</f>
        <v>0</v>
      </c>
      <c r="K66" s="69">
        <f>VLOOKUP($A66,'362'!$AI$7:$HO$8,K109,FALSE)</f>
        <v>0</v>
      </c>
      <c r="L66" s="24">
        <f>VLOOKUP($A66,'362'!$AI$1:$HO$2,11,FALSE)</f>
        <v>0</v>
      </c>
      <c r="M66" s="137">
        <f>VLOOKUP($A66,'362'!$AI$1:$HO$2,12,FALSE)</f>
        <v>0</v>
      </c>
      <c r="N66" s="337"/>
      <c r="O66" s="74">
        <f>VLOOKUP($A66,'362'!$AI$1:$HO$2,13,FALSE)</f>
        <v>0</v>
      </c>
      <c r="P66" s="69">
        <f>VLOOKUP($A66,'362'!$AI$1:$HO$2,14,FALSE)</f>
        <v>0</v>
      </c>
      <c r="Q66" s="69">
        <f>VLOOKUP($A66,'362'!$AI$1:$HO$2,15,FALSE)</f>
        <v>0</v>
      </c>
      <c r="R66" s="69">
        <f>VLOOKUP($A66,'362'!$AI$1:$HO$2,16,FALSE)</f>
        <v>0</v>
      </c>
      <c r="S66" s="69">
        <f>VLOOKUP($A66,'362'!$AI$7:$HO$8,S109,FALSE)</f>
        <v>0</v>
      </c>
      <c r="T66" s="69">
        <f>VLOOKUP($A66,'362'!$AI$1:$HO$2,18,FALSE)</f>
        <v>0</v>
      </c>
      <c r="U66" s="75">
        <f>VLOOKUP($A66,'362'!$AI$1:$HO$2,19,FALSE)</f>
        <v>0</v>
      </c>
      <c r="V66" s="337"/>
      <c r="W66" s="74">
        <f>VLOOKUP($A66,'362'!$AI$1:$HO$2,20,FALSE)</f>
        <v>0</v>
      </c>
      <c r="X66" s="69">
        <f>VLOOKUP($A66,'362'!$AI$1:$HO$2,21,FALSE)</f>
        <v>0</v>
      </c>
      <c r="Y66" s="69">
        <f>VLOOKUP($A66,'362'!$AI$1:$HO$2,22,FALSE)</f>
        <v>0</v>
      </c>
      <c r="Z66" s="69">
        <f>VLOOKUP($A66,'362'!$AI$1:$HO$2,23,FALSE)</f>
        <v>0</v>
      </c>
      <c r="AA66" s="69">
        <f>VLOOKUP($A66,'362'!$AI$7:$HO$8,AA109,FALSE)</f>
        <v>0</v>
      </c>
      <c r="AB66" s="69">
        <f>VLOOKUP($A66,'362'!$AI$1:$HO$2,25,FALSE)</f>
        <v>0</v>
      </c>
      <c r="AC66" s="75">
        <f>VLOOKUP($A66,'362'!$AI$1:$HO$2,26,FALSE)</f>
        <v>0</v>
      </c>
      <c r="AD66" s="337"/>
      <c r="AE66" s="74">
        <f>VLOOKUP($A66,'362'!$AI$1:$HO$2,27,FALSE)</f>
        <v>0</v>
      </c>
      <c r="AF66" s="69">
        <f>VLOOKUP($A66,'362'!$AI$1:$HO$2,28,FALSE)</f>
        <v>0</v>
      </c>
      <c r="AG66" s="69">
        <f>VLOOKUP($A66,'362'!$AI$1:$HO$2,29,FALSE)</f>
        <v>0</v>
      </c>
      <c r="AH66" s="69">
        <f>VLOOKUP($A66,'362'!$AI$1:$HO$2,30,FALSE)</f>
        <v>0</v>
      </c>
      <c r="AI66" s="69">
        <f>VLOOKUP($A66,'362'!$AI$7:$HO$8,AI109,FALSE)</f>
        <v>0</v>
      </c>
      <c r="AJ66" s="69">
        <f>VLOOKUP($A66,'362'!$AI$1:$HO$2,32,FALSE)</f>
        <v>0</v>
      </c>
      <c r="AK66" s="75">
        <f>VLOOKUP($A66,'362'!$AI$1:$HO$2,33,FALSE)</f>
        <v>0</v>
      </c>
      <c r="AL66" s="337"/>
      <c r="AM66" s="74">
        <f>VLOOKUP($A66,'362'!$AI$1:$HO$2,34,FALSE)</f>
        <v>0</v>
      </c>
      <c r="AN66" s="69">
        <f>VLOOKUP($A66,'362'!$AI$1:$HO$2,35,FALSE)</f>
        <v>0</v>
      </c>
      <c r="AO66" s="69">
        <f>VLOOKUP($A66,'362'!$AI$1:$HO$2,36,FALSE)</f>
        <v>0</v>
      </c>
      <c r="AP66" s="69">
        <f>VLOOKUP($A66,'362'!$AI$1:$HO$2,37,FALSE)</f>
        <v>0</v>
      </c>
      <c r="AQ66" s="69">
        <f>VLOOKUP($A66,'362'!$AI$7:$HO$8,AQ109,FALSE)</f>
        <v>0</v>
      </c>
      <c r="AR66" s="69">
        <f>VLOOKUP($A66,'362'!$AI$1:$HO$2,39,FALSE)</f>
        <v>0</v>
      </c>
      <c r="AS66" s="75">
        <f>VLOOKUP($A66,'362'!$AI$1:$HO$2,40,FALSE)</f>
        <v>0</v>
      </c>
      <c r="AT66" s="337"/>
      <c r="AU66" s="74">
        <f>VLOOKUP($A66,'362'!$AI$1:$HO$2,41,FALSE)</f>
        <v>0</v>
      </c>
      <c r="AV66" s="69">
        <f>VLOOKUP($A66,'362'!$AI$1:$HO$2,42,FALSE)</f>
        <v>0</v>
      </c>
      <c r="AW66" s="69">
        <f>VLOOKUP($A66,'362'!$AI$1:$HO$2,43,FALSE)</f>
        <v>0</v>
      </c>
      <c r="AX66" s="69">
        <f>VLOOKUP($A66,'362'!$AI$1:$HO$2,44,FALSE)</f>
        <v>0</v>
      </c>
      <c r="AY66" s="69">
        <f>VLOOKUP($A66,'362'!$AI$7:$HO$8,AY109,FALSE)</f>
        <v>0</v>
      </c>
      <c r="AZ66" s="69">
        <f>VLOOKUP($A66,'362'!$AI$1:$HO$2,46,FALSE)</f>
        <v>0</v>
      </c>
      <c r="BA66" s="75">
        <f>VLOOKUP($A66,'362'!$AI$1:$HO$2,47,FALSE)</f>
        <v>0</v>
      </c>
      <c r="BB66" s="337"/>
      <c r="BC66" s="74">
        <f>VLOOKUP($A66,'362'!$AI$1:$HO$2,48,FALSE)</f>
        <v>0</v>
      </c>
      <c r="BD66" s="69">
        <f>VLOOKUP($A66,'362'!$AI$1:$HO$2,49,FALSE)</f>
        <v>0</v>
      </c>
      <c r="BE66" s="69">
        <f>VLOOKUP($A66,'362'!$AI$1:$HO$2,50,FALSE)</f>
        <v>0</v>
      </c>
      <c r="BF66" s="69">
        <f>VLOOKUP($A66,'362'!$AI$1:$HO$2,51,FALSE)</f>
        <v>0</v>
      </c>
      <c r="BG66" s="69">
        <f>VLOOKUP($A66,'362'!$AI$7:$HO$8,BG109,FALSE)</f>
        <v>0</v>
      </c>
      <c r="BH66" s="69">
        <f>VLOOKUP($A66,'362'!$AI$1:$HO$2,53,FALSE)</f>
        <v>0</v>
      </c>
      <c r="BI66" s="75">
        <f>VLOOKUP($A66,'362'!$AI$1:$HO$2,54,FALSE)</f>
        <v>0</v>
      </c>
      <c r="BJ66" s="337"/>
      <c r="BK66" s="74">
        <f>VLOOKUP($A66,'362'!$AI$1:$HO$2,55,FALSE)</f>
        <v>0</v>
      </c>
      <c r="BL66" s="69">
        <f>VLOOKUP($A66,'362'!$AI$1:$HO$2,56,FALSE)</f>
        <v>0</v>
      </c>
      <c r="BM66" s="69">
        <f>VLOOKUP($A66,'362'!$AI$1:$HO$2,57,FALSE)</f>
        <v>0</v>
      </c>
      <c r="BN66" s="69">
        <f>VLOOKUP($A66,'362'!$AI$1:$HO$2,58,FALSE)</f>
        <v>0</v>
      </c>
      <c r="BO66" s="69">
        <f>VLOOKUP($A66,'362'!$AI$7:$HO$8,BO109,FALSE)</f>
        <v>0</v>
      </c>
      <c r="BP66" s="69">
        <f>VLOOKUP($A66,'362'!$AI$1:$HO$2,60,FALSE)</f>
        <v>0</v>
      </c>
      <c r="BQ66" s="75">
        <f>VLOOKUP($A66,'362'!$AI$1:$HO$2,61,FALSE)</f>
        <v>0</v>
      </c>
      <c r="BR66" s="337"/>
      <c r="BS66" s="74">
        <f>VLOOKUP($A66,'362'!$AI$1:$HO$2,62,FALSE)</f>
        <v>0</v>
      </c>
      <c r="BT66" s="69">
        <f>VLOOKUP($A66,'362'!$AI$1:$HO$2,63,FALSE)</f>
        <v>0</v>
      </c>
      <c r="BU66" s="69">
        <f>VLOOKUP($A66,'362'!$AI$1:$HO$2,64,FALSE)</f>
        <v>0</v>
      </c>
      <c r="BV66" s="69">
        <f>VLOOKUP($A66,'362'!$AI$1:$HO$2,65,FALSE)</f>
        <v>0</v>
      </c>
      <c r="BW66" s="69">
        <f>VLOOKUP($A66,'362'!$AI$7:$HO$8,BW109,FALSE)</f>
        <v>0</v>
      </c>
      <c r="BX66" s="69">
        <f>VLOOKUP($A66,'362'!$AI$1:$HO$2,67,FALSE)</f>
        <v>0</v>
      </c>
      <c r="BY66" s="75">
        <f>VLOOKUP($A66,'362'!$AI$1:$HO$2,68,FALSE)</f>
        <v>0</v>
      </c>
      <c r="BZ66" s="337"/>
      <c r="CA66" s="74">
        <f>VLOOKUP($A66,'362'!$AI$1:$HO$2,69,FALSE)</f>
        <v>0</v>
      </c>
      <c r="CB66" s="69">
        <f>VLOOKUP($A66,'362'!$AI$1:$HO$2,70,FALSE)</f>
        <v>0</v>
      </c>
      <c r="CC66" s="69">
        <f>VLOOKUP($A66,'362'!$AI$1:$HO$2,71,FALSE)</f>
        <v>0</v>
      </c>
      <c r="CD66" s="69">
        <f>VLOOKUP($A66,'362'!$AI$1:$HO$2,72,FALSE)</f>
        <v>0</v>
      </c>
      <c r="CE66" s="69">
        <f>VLOOKUP($A66,'362'!$AI$7:$HO$8,CE109,FALSE)</f>
        <v>0</v>
      </c>
      <c r="CF66" s="69">
        <f>VLOOKUP($A66,'362'!$AI$1:$HO$2,74,FALSE)</f>
        <v>0</v>
      </c>
      <c r="CG66" s="75">
        <f>VLOOKUP($A66,'362'!$AI$1:$HO$2,75,FALSE)</f>
        <v>0</v>
      </c>
      <c r="CH66" s="337"/>
      <c r="CI66" s="74">
        <f>VLOOKUP($A66,'362'!$AI$1:$HO$2,76,FALSE)</f>
        <v>0</v>
      </c>
      <c r="CJ66" s="69">
        <f>VLOOKUP($A66,'362'!$AI$1:$HO$2,77,FALSE)</f>
        <v>0</v>
      </c>
      <c r="CK66" s="69">
        <f>VLOOKUP($A66,'362'!$AI$1:$HO$2,78,FALSE)</f>
        <v>0</v>
      </c>
      <c r="CL66" s="69">
        <f>VLOOKUP($A66,'362'!$AI$1:$HO$2,79,FALSE)</f>
        <v>0</v>
      </c>
      <c r="CM66" s="69">
        <f>VLOOKUP($A66,'362'!$AI$7:$HO$8,CM109,FALSE)</f>
        <v>0</v>
      </c>
      <c r="CN66" s="69">
        <f>VLOOKUP($A66,'362'!$AI$1:$HO$2,81,FALSE)</f>
        <v>0</v>
      </c>
      <c r="CO66" s="75">
        <f>VLOOKUP($A66,'362'!$AI$1:$HO$2,82,FALSE)</f>
        <v>0</v>
      </c>
      <c r="CP66" s="337"/>
      <c r="CQ66" s="74">
        <f>VLOOKUP($A66,'362'!$AI$1:$HO$2,83,FALSE)</f>
        <v>0</v>
      </c>
      <c r="CR66" s="69">
        <f>VLOOKUP($A66,'362'!$AI$1:$HO$2,84,FALSE)</f>
        <v>0</v>
      </c>
      <c r="CS66" s="69">
        <f>VLOOKUP($A66,'362'!$AI$1:$HO$2,85,FALSE)</f>
        <v>0</v>
      </c>
      <c r="CT66" s="69">
        <f>VLOOKUP($A66,'362'!$AI$1:$HO$2,86,FALSE)</f>
        <v>0</v>
      </c>
      <c r="CU66" s="69">
        <f>VLOOKUP($A66,'362'!$AI$7:$HO$8,CU109,FALSE)</f>
        <v>0</v>
      </c>
      <c r="CV66" s="69">
        <f>VLOOKUP($A66,'362'!$AI$1:$HO$2,88,FALSE)</f>
        <v>0</v>
      </c>
      <c r="CW66" s="75">
        <f>VLOOKUP($A66,'362'!$AI$1:$HO$2,89,FALSE)</f>
        <v>0</v>
      </c>
      <c r="CX66" s="337"/>
      <c r="CY66" s="74">
        <f>VLOOKUP($A66,'362'!$AI$1:$HO$2,90,FALSE)</f>
        <v>0</v>
      </c>
      <c r="CZ66" s="69">
        <f>VLOOKUP($A66,'362'!$AI$1:$HO$2,91,FALSE)</f>
        <v>0</v>
      </c>
      <c r="DA66" s="69">
        <f>VLOOKUP($A66,'362'!$AI$1:$HO$2,92,FALSE)</f>
        <v>0</v>
      </c>
      <c r="DB66" s="69">
        <f>VLOOKUP($A66,'362'!$AI$1:$HO$2,93,FALSE)</f>
        <v>0</v>
      </c>
      <c r="DC66" s="69">
        <f>VLOOKUP($A66,'362'!$AI$7:$HO$8,DC109,FALSE)</f>
        <v>0</v>
      </c>
      <c r="DD66" s="69">
        <f>VLOOKUP($A66,'362'!$AI$1:$HO$2,95,FALSE)</f>
        <v>0</v>
      </c>
      <c r="DE66" s="75">
        <f>VLOOKUP($A66,'362'!$AI$1:$HO$2,96,FALSE)</f>
        <v>0</v>
      </c>
      <c r="DF66" s="337"/>
      <c r="DG66" s="74">
        <f>VLOOKUP($A66,'362'!$AI$1:$HO$2,97,FALSE)</f>
        <v>0</v>
      </c>
      <c r="DH66" s="69">
        <f>VLOOKUP($A66,'362'!$AI$1:$HO$2,98,FALSE)</f>
        <v>0</v>
      </c>
      <c r="DI66" s="69">
        <f>VLOOKUP($A66,'362'!$AI$1:$HO$2,99,FALSE)</f>
        <v>0</v>
      </c>
      <c r="DJ66" s="69">
        <f>VLOOKUP($A66,'362'!$AI$1:$HO$2,100,FALSE)</f>
        <v>0</v>
      </c>
      <c r="DK66" s="69">
        <f>VLOOKUP($A66,'362'!$AI$7:$HO$8,DK109,FALSE)</f>
        <v>0</v>
      </c>
      <c r="DL66" s="69">
        <f>VLOOKUP($A66,'362'!$AI$1:$HO$2,102,FALSE)</f>
        <v>0</v>
      </c>
      <c r="DM66" s="75">
        <f>VLOOKUP($A66,'362'!$AI$1:$HO$2,103,FALSE)</f>
        <v>0</v>
      </c>
      <c r="DN66" s="337"/>
      <c r="DO66" s="74">
        <f>VLOOKUP($A66,'362'!$AI$1:$HO$2,104,FALSE)</f>
        <v>0</v>
      </c>
      <c r="DP66" s="69">
        <f>VLOOKUP($A66,'362'!$AI$1:$HO$2,105,FALSE)</f>
        <v>0</v>
      </c>
      <c r="DQ66" s="69">
        <f>VLOOKUP($A66,'362'!$AI$1:$HO$2,106,FALSE)</f>
        <v>0</v>
      </c>
      <c r="DR66" s="69">
        <f>VLOOKUP($A66,'362'!$AI$1:$HO$2,107,FALSE)</f>
        <v>0</v>
      </c>
      <c r="DS66" s="69">
        <f>VLOOKUP($A66,'362'!$AI$7:$HO$8,DS109,FALSE)</f>
        <v>0</v>
      </c>
      <c r="DT66" s="69">
        <f>VLOOKUP($A66,'362'!$AI$1:$HO$2,109,FALSE)</f>
        <v>0</v>
      </c>
      <c r="DU66" s="75">
        <f>VLOOKUP($A66,'362'!$AI$1:$HO$2,110,FALSE)</f>
        <v>0</v>
      </c>
      <c r="DV66" s="337"/>
      <c r="DW66" s="74">
        <f>VLOOKUP($A66,'362'!$AI$1:$HO$2,111,FALSE)</f>
        <v>0</v>
      </c>
      <c r="DX66" s="69">
        <f>VLOOKUP($A66,'362'!$AI$1:$HO$2,112,FALSE)</f>
        <v>0</v>
      </c>
      <c r="DY66" s="69">
        <f>VLOOKUP($A66,'362'!$AI$1:$HO$2,113,FALSE)</f>
        <v>0</v>
      </c>
      <c r="DZ66" s="69">
        <f>VLOOKUP($A66,'362'!$AI$1:$HO$2,114,FALSE)</f>
        <v>0</v>
      </c>
      <c r="EA66" s="69">
        <f>VLOOKUP($A66,'362'!$AI$7:$HO$8,EA109,FALSE)</f>
        <v>0</v>
      </c>
      <c r="EB66" s="69">
        <f>VLOOKUP($A66,'362'!$AI$1:$HO$2,116,FALSE)</f>
        <v>0</v>
      </c>
      <c r="EC66" s="75">
        <f>VLOOKUP($A66,'362'!$AI$1:$HO$2,117,FALSE)</f>
        <v>0</v>
      </c>
      <c r="ED66" s="337"/>
      <c r="EE66" s="74">
        <f>VLOOKUP($A66,'362'!$AI$1:$HO$2,118,FALSE)</f>
        <v>0</v>
      </c>
      <c r="EF66" s="69">
        <f>VLOOKUP($A66,'362'!$AI$1:$HO$2,119,FALSE)</f>
        <v>0</v>
      </c>
      <c r="EG66" s="69">
        <f>VLOOKUP($A66,'362'!$AI$1:$HO$2,120,FALSE)</f>
        <v>0</v>
      </c>
      <c r="EH66" s="69">
        <f>VLOOKUP($A66,'362'!$AI$1:$HO$2,121,FALSE)</f>
        <v>0</v>
      </c>
      <c r="EI66" s="69">
        <f>VLOOKUP($A66,'362'!$AI$7:$HO$8,EI109,FALSE)</f>
        <v>0</v>
      </c>
      <c r="EJ66" s="69">
        <f>VLOOKUP($A66,'362'!$AI$1:$HO$2,123,FALSE)</f>
        <v>0</v>
      </c>
      <c r="EK66" s="75">
        <f>VLOOKUP($A66,'362'!$AI$1:$HO$2,124,FALSE)</f>
        <v>0</v>
      </c>
      <c r="EL66" s="337"/>
      <c r="EM66" s="74">
        <f>VLOOKUP($A66,'362'!$AI$1:$HO$2,125,FALSE)</f>
        <v>0</v>
      </c>
      <c r="EN66" s="69">
        <f>VLOOKUP($A66,'362'!$AI$1:$HO$2,126,FALSE)</f>
        <v>0</v>
      </c>
      <c r="EO66" s="69">
        <f>VLOOKUP($A66,'362'!$AI$1:$HO$2,127,FALSE)</f>
        <v>0</v>
      </c>
      <c r="EP66" s="69">
        <f>VLOOKUP($A66,'362'!$AI$1:$HO$2,128,FALSE)</f>
        <v>0</v>
      </c>
      <c r="EQ66" s="69">
        <f>VLOOKUP($A66,'362'!$AI$7:$HO$8,EQ109,FALSE)</f>
        <v>0</v>
      </c>
      <c r="ER66" s="69">
        <f>VLOOKUP($A66,'362'!$AI$1:$HO$2,130,FALSE)</f>
        <v>0</v>
      </c>
      <c r="ES66" s="75">
        <f>VLOOKUP($A66,'362'!$AI$1:$HO$2,131,FALSE)</f>
        <v>0</v>
      </c>
      <c r="ET66" s="337"/>
      <c r="EU66" s="74">
        <f>VLOOKUP($A66,'362'!$AI$1:$HO$2,132,FALSE)</f>
        <v>0</v>
      </c>
      <c r="EV66" s="69">
        <f>VLOOKUP($A66,'362'!$AI$1:$HO$2,133,FALSE)</f>
        <v>0</v>
      </c>
      <c r="EW66" s="69">
        <f>VLOOKUP($A66,'362'!$AI$1:$HO$2,134,FALSE)</f>
        <v>0</v>
      </c>
      <c r="EX66" s="69">
        <f>VLOOKUP($A66,'362'!$AI$1:$HO$2,135,FALSE)</f>
        <v>0</v>
      </c>
      <c r="EY66" s="69">
        <f>VLOOKUP($A66,'362'!$AI$7:$HO$8,EY109,FALSE)</f>
        <v>0</v>
      </c>
      <c r="EZ66" s="69">
        <f>VLOOKUP($A66,'362'!$AI$1:$HO$2,137,FALSE)</f>
        <v>0</v>
      </c>
      <c r="FA66" s="75">
        <f>VLOOKUP($A66,'362'!$AI$1:$HO$2,138,FALSE)</f>
        <v>0</v>
      </c>
      <c r="FB66" s="337"/>
      <c r="FC66" s="74">
        <f>VLOOKUP($A66,'362'!$AI$1:$HO$2,139,FALSE)</f>
        <v>0</v>
      </c>
      <c r="FD66" s="69">
        <f>VLOOKUP($A66,'362'!$AI$1:$HO$2,140,FALSE)</f>
        <v>0</v>
      </c>
      <c r="FE66" s="69">
        <f>VLOOKUP($A66,'362'!$AI$1:$HO$2,141,FALSE)</f>
        <v>0</v>
      </c>
      <c r="FF66" s="69">
        <f>VLOOKUP($A66,'362'!$AI$1:$HO$2,142,FALSE)</f>
        <v>0</v>
      </c>
      <c r="FG66" s="69">
        <f>VLOOKUP($A66,'362'!$AI$7:$HO$8,FG109,FALSE)</f>
        <v>0</v>
      </c>
      <c r="FH66" s="69">
        <f>VLOOKUP($A66,'362'!$AI$1:$HO$2,144,FALSE)</f>
        <v>0</v>
      </c>
      <c r="FI66" s="75">
        <f>VLOOKUP($A66,'362'!$AI$1:$HO$2,145,FALSE)</f>
        <v>0</v>
      </c>
      <c r="FJ66" s="337"/>
      <c r="FK66" s="74">
        <f>VLOOKUP($A66,'362'!$AI$1:$HO$2,146,FALSE)</f>
        <v>0</v>
      </c>
      <c r="FL66" s="69">
        <f>VLOOKUP($A66,'362'!$AI$1:$HO$2,147,FALSE)</f>
        <v>0</v>
      </c>
      <c r="FM66" s="69">
        <f>VLOOKUP($A66,'362'!$AI$1:$HO$2,148,FALSE)</f>
        <v>0</v>
      </c>
      <c r="FN66" s="69">
        <f>VLOOKUP($A66,'362'!$AI$1:$HO$2,149,FALSE)</f>
        <v>0</v>
      </c>
      <c r="FO66" s="69">
        <f>VLOOKUP($A66,'362'!$AI$7:$HO$8,FO109,FALSE)</f>
        <v>0</v>
      </c>
      <c r="FP66" s="69">
        <f>VLOOKUP($A66,'362'!$AI$1:$HO$2,151,FALSE)</f>
        <v>0</v>
      </c>
      <c r="FQ66" s="75">
        <f>VLOOKUP($A66,'362'!$AI$1:$HO$2,152,FALSE)</f>
        <v>0</v>
      </c>
      <c r="FR66" s="337"/>
      <c r="FS66" s="74">
        <f>VLOOKUP($A66,'362'!$AI$1:$HO$2,153,FALSE)</f>
        <v>0</v>
      </c>
      <c r="FT66" s="69">
        <f>VLOOKUP($A66,'362'!$AI$1:$HO$2,154,FALSE)</f>
        <v>0</v>
      </c>
      <c r="FU66" s="69">
        <f>VLOOKUP($A66,'362'!$AI$1:$HO$2,155,FALSE)</f>
        <v>0</v>
      </c>
      <c r="FV66" s="69">
        <f>VLOOKUP($A66,'362'!$AI$1:$HO$2,156,FALSE)</f>
        <v>0</v>
      </c>
      <c r="FW66" s="69">
        <f>VLOOKUP($A66,'362'!$AI$7:$HO$8,FW109,FALSE)</f>
        <v>0</v>
      </c>
      <c r="FX66" s="69">
        <f>VLOOKUP($A66,'362'!$AI$1:$HO$2,158,FALSE)</f>
        <v>0</v>
      </c>
      <c r="FY66" s="75">
        <f>VLOOKUP($A66,'362'!$AI$1:$HO$2,159,FALSE)</f>
        <v>0</v>
      </c>
      <c r="FZ66" s="337"/>
      <c r="GA66" s="74">
        <f>VLOOKUP($A66,'362'!$AI$1:$HO$2,160,FALSE)</f>
        <v>0</v>
      </c>
      <c r="GB66" s="69">
        <f>VLOOKUP($A66,'362'!$AI$1:$HO$2,161,FALSE)</f>
        <v>0</v>
      </c>
      <c r="GC66" s="69">
        <f>VLOOKUP($A66,'362'!$AI$1:$HO$2,162,FALSE)</f>
        <v>0</v>
      </c>
      <c r="GD66" s="69">
        <f>VLOOKUP($A66,'362'!$AI$1:$HO$2,163,FALSE)</f>
        <v>0</v>
      </c>
      <c r="GE66" s="69">
        <f>VLOOKUP($A66,'362'!$AI$7:$HO$8,GE109,FALSE)</f>
        <v>0</v>
      </c>
      <c r="GF66" s="69">
        <f>VLOOKUP($A66,'362'!$AI$1:$HO$2,165,FALSE)</f>
        <v>0</v>
      </c>
      <c r="GG66" s="75">
        <f>VLOOKUP($A66,'362'!$AI$1:$HO$2,166,FALSE)</f>
        <v>0</v>
      </c>
      <c r="GH66" s="337"/>
      <c r="GI66" s="74">
        <f>VLOOKUP($A66,'362'!$AI$1:$HO$2,167,FALSE)</f>
        <v>0</v>
      </c>
      <c r="GJ66" s="69">
        <f>VLOOKUP($A66,'362'!$AI$1:$HO$2,168,FALSE)</f>
        <v>0</v>
      </c>
      <c r="GK66" s="69">
        <f>VLOOKUP($A66,'362'!$AI$1:$HO$2,169,FALSE)</f>
        <v>0</v>
      </c>
      <c r="GL66" s="69">
        <f>VLOOKUP($A66,'362'!$AI$1:$HO$2,170,FALSE)</f>
        <v>0</v>
      </c>
      <c r="GM66" s="69">
        <f>VLOOKUP($A66,'362'!$AI$7:$HO$8,GM109,FALSE)</f>
        <v>0</v>
      </c>
      <c r="GN66" s="69">
        <f>VLOOKUP($A66,'362'!$AI$1:$HO$2,172,FALSE)</f>
        <v>0</v>
      </c>
      <c r="GO66" s="75">
        <f>VLOOKUP($A66,'362'!$AI$1:$HO$2,173,FALSE)</f>
        <v>0</v>
      </c>
      <c r="GP66" s="337"/>
      <c r="GQ66" s="74">
        <f>VLOOKUP($A66,'362'!$AI$1:$HO$2,174,FALSE)</f>
        <v>0</v>
      </c>
      <c r="GR66" s="69">
        <f>VLOOKUP($A66,'362'!$AI$1:$HO$2,175,FALSE)</f>
        <v>0</v>
      </c>
      <c r="GS66" s="69">
        <f>VLOOKUP($A66,'362'!$AI$1:$HO$2,176,FALSE)</f>
        <v>0</v>
      </c>
      <c r="GT66" s="69">
        <f>VLOOKUP($A66,'362'!$AI$1:$HO$2,177,FALSE)</f>
        <v>0</v>
      </c>
      <c r="GU66" s="69">
        <f>VLOOKUP($A66,'362'!$AI$7:$HO$8,GU109,FALSE)</f>
        <v>0</v>
      </c>
      <c r="GV66" s="69">
        <f>VLOOKUP($A66,'362'!$AI$1:$HO$2,179,FALSE)</f>
        <v>0</v>
      </c>
      <c r="GW66" s="75">
        <f>VLOOKUP($A66,'362'!$AI$1:$HO$2,180,FALSE)</f>
        <v>0</v>
      </c>
      <c r="GX66" s="337"/>
      <c r="GY66" s="74">
        <f>VLOOKUP($A66,'362'!$AI$1:$HO$2,181,FALSE)</f>
        <v>0</v>
      </c>
      <c r="GZ66" s="69">
        <f>VLOOKUP($A66,'362'!$AI$1:$HO$2,182,FALSE)</f>
        <v>0</v>
      </c>
      <c r="HA66" s="69">
        <f>VLOOKUP($A66,'362'!$AI$1:$HO$2,183,FALSE)</f>
        <v>0</v>
      </c>
      <c r="HB66" s="69">
        <f>VLOOKUP($A66,'362'!$AI$1:$HO$2,184,FALSE)</f>
        <v>0</v>
      </c>
      <c r="HC66" s="69">
        <f>VLOOKUP($A66,'362'!$AI$7:$HO$8,HC109,FALSE)</f>
        <v>0</v>
      </c>
      <c r="HD66" s="69">
        <f>VLOOKUP($A66,'362'!$AI$1:$HO$2,186,FALSE)</f>
        <v>0</v>
      </c>
      <c r="HE66" s="124">
        <f>VLOOKUP($A66,'362'!$AI$1:$HO$2,187,FALSE)</f>
        <v>0</v>
      </c>
      <c r="HF66" s="174"/>
    </row>
    <row r="67" spans="1:214" x14ac:dyDescent="0.25">
      <c r="A67" s="290">
        <f t="shared" si="0"/>
        <v>263</v>
      </c>
      <c r="B67" s="291">
        <f>VLOOKUP($A67,'363'!$AG$1:$HM$2,2,FALSE)</f>
        <v>0</v>
      </c>
      <c r="C67" s="290">
        <f>VLOOKUP($A67,'363'!$AG$1:$HM$2,3,FALSE)</f>
        <v>0</v>
      </c>
      <c r="D67" s="290">
        <f>VLOOKUP($A67,'363'!$AG$1:$HM$2,4,FALSE)</f>
        <v>0</v>
      </c>
      <c r="E67" s="292">
        <f>VLOOKUP($A67,'363'!$AG$1:$HM$2,5,FALSE)</f>
        <v>0</v>
      </c>
      <c r="F67" s="337"/>
      <c r="G67" s="73">
        <f>VLOOKUP($A67,'363'!$AG$1:$HM$2,6,FALSE)</f>
        <v>0</v>
      </c>
      <c r="H67" s="24">
        <f>VLOOKUP($A67,'363'!$AG$1:$HM$2,7,FALSE)</f>
        <v>0</v>
      </c>
      <c r="I67" s="24">
        <f>VLOOKUP($A67,'363'!$AG$1:$HM$2,8,FALSE)</f>
        <v>0</v>
      </c>
      <c r="J67" s="24">
        <f>VLOOKUP($A67,'363'!$AG$1:$HM$2,9,FALSE)</f>
        <v>0</v>
      </c>
      <c r="K67" s="69">
        <f>VLOOKUP($A67,'363'!$AG$7:$HM$8,K109,FALSE)</f>
        <v>0</v>
      </c>
      <c r="L67" s="24">
        <f>VLOOKUP($A67,'363'!$AG$1:$HM$2,11,FALSE)</f>
        <v>0</v>
      </c>
      <c r="M67" s="137">
        <f>VLOOKUP($A67,'363'!$AG$1:$HM$2,12,FALSE)</f>
        <v>0</v>
      </c>
      <c r="N67" s="337"/>
      <c r="O67" s="74">
        <f>VLOOKUP($A67,'363'!$AG$1:$HM$2,13,FALSE)</f>
        <v>0</v>
      </c>
      <c r="P67" s="69">
        <f>VLOOKUP($A67,'363'!$AG$1:$HM$2,14,FALSE)</f>
        <v>0</v>
      </c>
      <c r="Q67" s="69">
        <f>VLOOKUP($A67,'363'!$AG$1:$HM$2,15,FALSE)</f>
        <v>0</v>
      </c>
      <c r="R67" s="69">
        <f>VLOOKUP($A67,'363'!$AG$1:$HM$2,16,FALSE)</f>
        <v>0</v>
      </c>
      <c r="S67" s="69">
        <f>VLOOKUP($A67,'363'!$AG$7:$HM$8,S109,FALSE)</f>
        <v>0</v>
      </c>
      <c r="T67" s="69">
        <f>VLOOKUP($A67,'363'!$AG$1:$HM$2,18,FALSE)</f>
        <v>0</v>
      </c>
      <c r="U67" s="75">
        <f>VLOOKUP($A67,'363'!$AG$1:$HM$2,19,FALSE)</f>
        <v>0</v>
      </c>
      <c r="V67" s="337"/>
      <c r="W67" s="74">
        <f>VLOOKUP($A67,'363'!$AG$1:$HM$2,20,FALSE)</f>
        <v>0</v>
      </c>
      <c r="X67" s="69">
        <f>VLOOKUP($A67,'363'!$AG$1:$HM$2,21,FALSE)</f>
        <v>0</v>
      </c>
      <c r="Y67" s="69">
        <f>VLOOKUP($A67,'363'!$AG$1:$HM$2,22,FALSE)</f>
        <v>0</v>
      </c>
      <c r="Z67" s="69">
        <f>VLOOKUP($A67,'363'!$AG$1:$HM$2,23,FALSE)</f>
        <v>0</v>
      </c>
      <c r="AA67" s="69">
        <f>VLOOKUP($A67,'363'!$AG$7:$HM$8,AA109,FALSE)</f>
        <v>0</v>
      </c>
      <c r="AB67" s="69">
        <f>VLOOKUP($A67,'363'!$AG$1:$HM$2,25,FALSE)</f>
        <v>0</v>
      </c>
      <c r="AC67" s="75">
        <f>VLOOKUP($A67,'363'!$AG$1:$HM$2,26,FALSE)</f>
        <v>0</v>
      </c>
      <c r="AD67" s="337"/>
      <c r="AE67" s="74">
        <f>VLOOKUP($A67,'363'!$AG$1:$HM$2,27,FALSE)</f>
        <v>0</v>
      </c>
      <c r="AF67" s="69">
        <f>VLOOKUP($A67,'363'!$AG$1:$HM$2,28,FALSE)</f>
        <v>0</v>
      </c>
      <c r="AG67" s="69">
        <f>VLOOKUP($A67,'363'!$AG$1:$HM$2,29,FALSE)</f>
        <v>0</v>
      </c>
      <c r="AH67" s="69">
        <f>VLOOKUP($A67,'363'!$AG$1:$HM$2,30,FALSE)</f>
        <v>0</v>
      </c>
      <c r="AI67" s="69">
        <f>VLOOKUP($A67,'363'!$AG$7:$HM$8,AI109,FALSE)</f>
        <v>0</v>
      </c>
      <c r="AJ67" s="69">
        <f>VLOOKUP($A67,'363'!$AG$1:$HM$2,32,FALSE)</f>
        <v>0</v>
      </c>
      <c r="AK67" s="75">
        <f>VLOOKUP($A67,'363'!$AG$1:$HM$2,33,FALSE)</f>
        <v>0</v>
      </c>
      <c r="AL67" s="337"/>
      <c r="AM67" s="74">
        <f>VLOOKUP($A67,'363'!$AG$1:$HM$2,34,FALSE)</f>
        <v>0</v>
      </c>
      <c r="AN67" s="69">
        <f>VLOOKUP($A67,'363'!$AG$1:$HM$2,35,FALSE)</f>
        <v>0</v>
      </c>
      <c r="AO67" s="69">
        <f>VLOOKUP($A67,'363'!$AG$1:$HM$2,36,FALSE)</f>
        <v>0</v>
      </c>
      <c r="AP67" s="69">
        <f>VLOOKUP($A67,'363'!$AG$1:$HM$2,37,FALSE)</f>
        <v>0</v>
      </c>
      <c r="AQ67" s="69">
        <f>VLOOKUP($A67,'363'!$AG$7:$HM$8,AQ109,FALSE)</f>
        <v>0</v>
      </c>
      <c r="AR67" s="69">
        <f>VLOOKUP($A67,'363'!$AG$1:$HM$2,39,FALSE)</f>
        <v>0</v>
      </c>
      <c r="AS67" s="75">
        <f>VLOOKUP($A67,'363'!$AG$1:$HM$2,40,FALSE)</f>
        <v>0</v>
      </c>
      <c r="AT67" s="337"/>
      <c r="AU67" s="74">
        <f>VLOOKUP($A67,'363'!$AG$1:$HM$2,41,FALSE)</f>
        <v>0</v>
      </c>
      <c r="AV67" s="69">
        <f>VLOOKUP($A67,'363'!$AG$1:$HM$2,42,FALSE)</f>
        <v>0</v>
      </c>
      <c r="AW67" s="69">
        <f>VLOOKUP($A67,'363'!$AG$1:$HM$2,43,FALSE)</f>
        <v>0</v>
      </c>
      <c r="AX67" s="69">
        <f>VLOOKUP($A67,'363'!$AG$1:$HM$2,44,FALSE)</f>
        <v>0</v>
      </c>
      <c r="AY67" s="69">
        <f>VLOOKUP($A67,'363'!$AG$7:$HM$8,AY109,FALSE)</f>
        <v>0</v>
      </c>
      <c r="AZ67" s="69">
        <f>VLOOKUP($A67,'363'!$AG$1:$HM$2,46,FALSE)</f>
        <v>0</v>
      </c>
      <c r="BA67" s="75">
        <f>VLOOKUP($A67,'363'!$AG$1:$HM$2,47,FALSE)</f>
        <v>0</v>
      </c>
      <c r="BB67" s="337"/>
      <c r="BC67" s="74">
        <f>VLOOKUP($A67,'363'!$AG$1:$HM$2,48,FALSE)</f>
        <v>0</v>
      </c>
      <c r="BD67" s="69">
        <f>VLOOKUP($A67,'363'!$AG$1:$HM$2,49,FALSE)</f>
        <v>0</v>
      </c>
      <c r="BE67" s="69">
        <f>VLOOKUP($A67,'363'!$AG$1:$HM$2,50,FALSE)</f>
        <v>0</v>
      </c>
      <c r="BF67" s="69">
        <f>VLOOKUP($A67,'363'!$AG$1:$HM$2,51,FALSE)</f>
        <v>0</v>
      </c>
      <c r="BG67" s="69">
        <f>VLOOKUP($A67,'363'!$AG$7:$HM$8,BG109,FALSE)</f>
        <v>0</v>
      </c>
      <c r="BH67" s="69">
        <f>VLOOKUP($A67,'363'!$AG$1:$HM$2,53,FALSE)</f>
        <v>0</v>
      </c>
      <c r="BI67" s="75">
        <f>VLOOKUP($A67,'363'!$AG$1:$HM$2,54,FALSE)</f>
        <v>0</v>
      </c>
      <c r="BJ67" s="337"/>
      <c r="BK67" s="74">
        <f>VLOOKUP($A67,'363'!$AG$1:$HM$2,55,FALSE)</f>
        <v>0</v>
      </c>
      <c r="BL67" s="69">
        <f>VLOOKUP($A67,'363'!$AG$1:$HM$2,56,FALSE)</f>
        <v>0</v>
      </c>
      <c r="BM67" s="69">
        <f>VLOOKUP($A67,'363'!$AG$1:$HM$2,57,FALSE)</f>
        <v>0</v>
      </c>
      <c r="BN67" s="69">
        <f>VLOOKUP($A67,'363'!$AG$1:$HM$2,58,FALSE)</f>
        <v>0</v>
      </c>
      <c r="BO67" s="69">
        <f>VLOOKUP($A67,'363'!$AG$7:$HM$8,BO109,FALSE)</f>
        <v>0</v>
      </c>
      <c r="BP67" s="69">
        <f>VLOOKUP($A67,'363'!$AG$1:$HM$2,60,FALSE)</f>
        <v>0</v>
      </c>
      <c r="BQ67" s="75">
        <f>VLOOKUP($A67,'363'!$AG$1:$HM$2,61,FALSE)</f>
        <v>0</v>
      </c>
      <c r="BR67" s="337"/>
      <c r="BS67" s="74">
        <f>VLOOKUP($A67,'363'!$AG$1:$HM$2,62,FALSE)</f>
        <v>0</v>
      </c>
      <c r="BT67" s="69">
        <f>VLOOKUP($A67,'363'!$AG$1:$HM$2,63,FALSE)</f>
        <v>0</v>
      </c>
      <c r="BU67" s="69">
        <f>VLOOKUP($A67,'363'!$AG$1:$HM$2,64,FALSE)</f>
        <v>0</v>
      </c>
      <c r="BV67" s="69">
        <f>VLOOKUP($A67,'363'!$AG$1:$HM$2,65,FALSE)</f>
        <v>0</v>
      </c>
      <c r="BW67" s="69">
        <f>VLOOKUP($A67,'363'!$AG$7:$HM$8,BW109,FALSE)</f>
        <v>0</v>
      </c>
      <c r="BX67" s="69">
        <f>VLOOKUP($A67,'363'!$AG$1:$HM$2,67,FALSE)</f>
        <v>0</v>
      </c>
      <c r="BY67" s="75">
        <f>VLOOKUP($A67,'363'!$AG$1:$HM$2,68,FALSE)</f>
        <v>0</v>
      </c>
      <c r="BZ67" s="337"/>
      <c r="CA67" s="74">
        <f>VLOOKUP($A67,'363'!$AG$1:$HM$2,69,FALSE)</f>
        <v>0</v>
      </c>
      <c r="CB67" s="69">
        <f>VLOOKUP($A67,'363'!$AG$1:$HM$2,70,FALSE)</f>
        <v>0</v>
      </c>
      <c r="CC67" s="69">
        <f>VLOOKUP($A67,'363'!$AG$1:$HM$2,71,FALSE)</f>
        <v>0</v>
      </c>
      <c r="CD67" s="69">
        <f>VLOOKUP($A67,'363'!$AG$1:$HM$2,72,FALSE)</f>
        <v>0</v>
      </c>
      <c r="CE67" s="69">
        <f>VLOOKUP($A67,'363'!$AG$7:$HM$8,CE109,FALSE)</f>
        <v>0</v>
      </c>
      <c r="CF67" s="69">
        <f>VLOOKUP($A67,'363'!$AG$1:$HM$2,74,FALSE)</f>
        <v>0</v>
      </c>
      <c r="CG67" s="75">
        <f>VLOOKUP($A67,'363'!$AG$1:$HM$2,75,FALSE)</f>
        <v>0</v>
      </c>
      <c r="CH67" s="337"/>
      <c r="CI67" s="74">
        <f>VLOOKUP($A67,'363'!$AG$1:$HM$2,76,FALSE)</f>
        <v>0</v>
      </c>
      <c r="CJ67" s="69">
        <f>VLOOKUP($A67,'363'!$AG$1:$HM$2,77,FALSE)</f>
        <v>0</v>
      </c>
      <c r="CK67" s="69">
        <f>VLOOKUP($A67,'363'!$AG$1:$HM$2,78,FALSE)</f>
        <v>0</v>
      </c>
      <c r="CL67" s="69">
        <f>VLOOKUP($A67,'363'!$AG$1:$HM$2,79,FALSE)</f>
        <v>0</v>
      </c>
      <c r="CM67" s="69">
        <f>VLOOKUP($A67,'363'!$AG$7:$HM$8,CM109,FALSE)</f>
        <v>0</v>
      </c>
      <c r="CN67" s="69">
        <f>VLOOKUP($A67,'363'!$AG$1:$HM$2,81,FALSE)</f>
        <v>0</v>
      </c>
      <c r="CO67" s="75">
        <f>VLOOKUP($A67,'363'!$AG$1:$HM$2,82,FALSE)</f>
        <v>0</v>
      </c>
      <c r="CP67" s="337"/>
      <c r="CQ67" s="74">
        <f>VLOOKUP($A67,'363'!$AG$1:$HM$2,83,FALSE)</f>
        <v>0</v>
      </c>
      <c r="CR67" s="69">
        <f>VLOOKUP($A67,'363'!$AG$1:$HM$2,84,FALSE)</f>
        <v>0</v>
      </c>
      <c r="CS67" s="69">
        <f>VLOOKUP($A67,'363'!$AG$1:$HM$2,85,FALSE)</f>
        <v>0</v>
      </c>
      <c r="CT67" s="69">
        <f>VLOOKUP($A67,'363'!$AG$1:$HM$2,86,FALSE)</f>
        <v>0</v>
      </c>
      <c r="CU67" s="69">
        <f>VLOOKUP($A67,'363'!$AG$7:$HM$8,CU109,FALSE)</f>
        <v>0</v>
      </c>
      <c r="CV67" s="69">
        <f>VLOOKUP($A67,'363'!$AG$1:$HM$2,88,FALSE)</f>
        <v>0</v>
      </c>
      <c r="CW67" s="75">
        <f>VLOOKUP($A67,'363'!$AG$1:$HM$2,89,FALSE)</f>
        <v>0</v>
      </c>
      <c r="CX67" s="337"/>
      <c r="CY67" s="74">
        <f>VLOOKUP($A67,'363'!$AG$1:$HM$2,90,FALSE)</f>
        <v>0</v>
      </c>
      <c r="CZ67" s="69">
        <f>VLOOKUP($A67,'363'!$AG$1:$HM$2,91,FALSE)</f>
        <v>0</v>
      </c>
      <c r="DA67" s="69">
        <f>VLOOKUP($A67,'363'!$AG$1:$HM$2,92,FALSE)</f>
        <v>0</v>
      </c>
      <c r="DB67" s="69">
        <f>VLOOKUP($A67,'363'!$AG$1:$HM$2,93,FALSE)</f>
        <v>0</v>
      </c>
      <c r="DC67" s="69">
        <f>VLOOKUP($A67,'363'!$AG$7:$HM$8,DC109,FALSE)</f>
        <v>0</v>
      </c>
      <c r="DD67" s="69">
        <f>VLOOKUP($A67,'363'!$AG$1:$HM$2,95,FALSE)</f>
        <v>0</v>
      </c>
      <c r="DE67" s="75">
        <f>VLOOKUP($A67,'363'!$AG$1:$HM$2,96,FALSE)</f>
        <v>0</v>
      </c>
      <c r="DF67" s="337"/>
      <c r="DG67" s="74">
        <f>VLOOKUP($A67,'363'!$AG$1:$HM$2,97,FALSE)</f>
        <v>0</v>
      </c>
      <c r="DH67" s="69">
        <f>VLOOKUP($A67,'363'!$AG$1:$HM$2,98,FALSE)</f>
        <v>0</v>
      </c>
      <c r="DI67" s="69">
        <f>VLOOKUP($A67,'363'!$AG$1:$HM$2,99,FALSE)</f>
        <v>0</v>
      </c>
      <c r="DJ67" s="69">
        <f>VLOOKUP($A67,'363'!$AG$1:$HM$2,100,FALSE)</f>
        <v>0</v>
      </c>
      <c r="DK67" s="69">
        <f>VLOOKUP($A67,'363'!$AG$7:$HM$8,DK109,FALSE)</f>
        <v>0</v>
      </c>
      <c r="DL67" s="69">
        <f>VLOOKUP($A67,'363'!$AG$1:$HM$2,102,FALSE)</f>
        <v>0</v>
      </c>
      <c r="DM67" s="75">
        <f>VLOOKUP($A67,'363'!$AG$1:$HM$2,103,FALSE)</f>
        <v>0</v>
      </c>
      <c r="DN67" s="337"/>
      <c r="DO67" s="74">
        <f>VLOOKUP($A67,'363'!$AG$1:$HM$2,104,FALSE)</f>
        <v>0</v>
      </c>
      <c r="DP67" s="69">
        <f>VLOOKUP($A67,'363'!$AG$1:$HM$2,105,FALSE)</f>
        <v>0</v>
      </c>
      <c r="DQ67" s="69">
        <f>VLOOKUP($A67,'363'!$AG$1:$HM$2,106,FALSE)</f>
        <v>0</v>
      </c>
      <c r="DR67" s="69">
        <f>VLOOKUP($A67,'363'!$AG$1:$HM$2,107,FALSE)</f>
        <v>0</v>
      </c>
      <c r="DS67" s="69">
        <f>VLOOKUP($A67,'363'!$AG$7:$HM$8,DS109,FALSE)</f>
        <v>0</v>
      </c>
      <c r="DT67" s="69">
        <f>VLOOKUP($A67,'363'!$AG$1:$HM$2,109,FALSE)</f>
        <v>0</v>
      </c>
      <c r="DU67" s="75">
        <f>VLOOKUP($A67,'363'!$AG$1:$HM$2,110,FALSE)</f>
        <v>0</v>
      </c>
      <c r="DV67" s="337"/>
      <c r="DW67" s="74">
        <f>VLOOKUP($A67,'363'!$AG$1:$HM$2,111,FALSE)</f>
        <v>0</v>
      </c>
      <c r="DX67" s="69">
        <f>VLOOKUP($A67,'363'!$AG$1:$HM$2,112,FALSE)</f>
        <v>0</v>
      </c>
      <c r="DY67" s="69">
        <f>VLOOKUP($A67,'363'!$AG$1:$HM$2,113,FALSE)</f>
        <v>0</v>
      </c>
      <c r="DZ67" s="69">
        <f>VLOOKUP($A67,'363'!$AG$1:$HM$2,114,FALSE)</f>
        <v>0</v>
      </c>
      <c r="EA67" s="69">
        <f>VLOOKUP($A67,'363'!$AG$7:$HM$8,EA109,FALSE)</f>
        <v>0</v>
      </c>
      <c r="EB67" s="69">
        <f>VLOOKUP($A67,'363'!$AG$1:$HM$2,116,FALSE)</f>
        <v>0</v>
      </c>
      <c r="EC67" s="75">
        <f>VLOOKUP($A67,'363'!$AG$1:$HM$2,117,FALSE)</f>
        <v>0</v>
      </c>
      <c r="ED67" s="337"/>
      <c r="EE67" s="74">
        <f>VLOOKUP($A67,'363'!$AG$1:$HM$2,118,FALSE)</f>
        <v>0</v>
      </c>
      <c r="EF67" s="69">
        <f>VLOOKUP($A67,'363'!$AG$1:$HM$2,119,FALSE)</f>
        <v>0</v>
      </c>
      <c r="EG67" s="69">
        <f>VLOOKUP($A67,'363'!$AG$1:$HM$2,120,FALSE)</f>
        <v>0</v>
      </c>
      <c r="EH67" s="69">
        <f>VLOOKUP($A67,'363'!$AG$1:$HM$2,121,FALSE)</f>
        <v>0</v>
      </c>
      <c r="EI67" s="69">
        <f>VLOOKUP($A67,'363'!$AG$7:$HM$8,EI109,FALSE)</f>
        <v>0</v>
      </c>
      <c r="EJ67" s="69">
        <f>VLOOKUP($A67,'363'!$AG$1:$HM$2,123,FALSE)</f>
        <v>0</v>
      </c>
      <c r="EK67" s="75">
        <f>VLOOKUP($A67,'363'!$AG$1:$HM$2,124,FALSE)</f>
        <v>0</v>
      </c>
      <c r="EL67" s="337"/>
      <c r="EM67" s="74">
        <f>VLOOKUP($A67,'363'!$AG$1:$HM$2,125,FALSE)</f>
        <v>0</v>
      </c>
      <c r="EN67" s="69">
        <f>VLOOKUP($A67,'363'!$AG$1:$HM$2,126,FALSE)</f>
        <v>0</v>
      </c>
      <c r="EO67" s="69">
        <f>VLOOKUP($A67,'363'!$AG$1:$HM$2,127,FALSE)</f>
        <v>0</v>
      </c>
      <c r="EP67" s="69">
        <f>VLOOKUP($A67,'363'!$AG$1:$HM$2,128,FALSE)</f>
        <v>0</v>
      </c>
      <c r="EQ67" s="69">
        <f>VLOOKUP($A67,'363'!$AG$7:$HM$8,EQ109,FALSE)</f>
        <v>0</v>
      </c>
      <c r="ER67" s="69">
        <f>VLOOKUP($A67,'363'!$AG$1:$HM$2,130,FALSE)</f>
        <v>0</v>
      </c>
      <c r="ES67" s="75">
        <f>VLOOKUP($A67,'363'!$AG$1:$HM$2,131,FALSE)</f>
        <v>0</v>
      </c>
      <c r="ET67" s="337"/>
      <c r="EU67" s="74">
        <f>VLOOKUP($A67,'363'!$AG$1:$HM$2,132,FALSE)</f>
        <v>0</v>
      </c>
      <c r="EV67" s="69">
        <f>VLOOKUP($A67,'363'!$AG$1:$HM$2,133,FALSE)</f>
        <v>0</v>
      </c>
      <c r="EW67" s="69">
        <f>VLOOKUP($A67,'363'!$AG$1:$HM$2,134,FALSE)</f>
        <v>0</v>
      </c>
      <c r="EX67" s="69">
        <f>VLOOKUP($A67,'363'!$AG$1:$HM$2,135,FALSE)</f>
        <v>0</v>
      </c>
      <c r="EY67" s="69">
        <f>VLOOKUP($A67,'363'!$AG$7:$HM$8,EY109,FALSE)</f>
        <v>0</v>
      </c>
      <c r="EZ67" s="69">
        <f>VLOOKUP($A67,'363'!$AG$1:$HM$2,137,FALSE)</f>
        <v>0</v>
      </c>
      <c r="FA67" s="75">
        <f>VLOOKUP($A67,'363'!$AG$1:$HM$2,138,FALSE)</f>
        <v>0</v>
      </c>
      <c r="FB67" s="337"/>
      <c r="FC67" s="74">
        <f>VLOOKUP($A67,'363'!$AG$1:$HM$2,139,FALSE)</f>
        <v>0</v>
      </c>
      <c r="FD67" s="69">
        <f>VLOOKUP($A67,'363'!$AG$1:$HM$2,140,FALSE)</f>
        <v>0</v>
      </c>
      <c r="FE67" s="69">
        <f>VLOOKUP($A67,'363'!$AG$1:$HM$2,141,FALSE)</f>
        <v>0</v>
      </c>
      <c r="FF67" s="69">
        <f>VLOOKUP($A67,'363'!$AG$1:$HM$2,142,FALSE)</f>
        <v>0</v>
      </c>
      <c r="FG67" s="69">
        <f>VLOOKUP($A67,'363'!$AG$7:$HM$8,FG109,FALSE)</f>
        <v>0</v>
      </c>
      <c r="FH67" s="69">
        <f>VLOOKUP($A67,'363'!$AG$1:$HM$2,144,FALSE)</f>
        <v>0</v>
      </c>
      <c r="FI67" s="75">
        <f>VLOOKUP($A67,'363'!$AG$1:$HM$2,145,FALSE)</f>
        <v>0</v>
      </c>
      <c r="FJ67" s="337"/>
      <c r="FK67" s="74">
        <f>VLOOKUP($A67,'363'!$AG$1:$HM$2,146,FALSE)</f>
        <v>0</v>
      </c>
      <c r="FL67" s="69">
        <f>VLOOKUP($A67,'363'!$AG$1:$HM$2,147,FALSE)</f>
        <v>0</v>
      </c>
      <c r="FM67" s="69">
        <f>VLOOKUP($A67,'363'!$AG$1:$HM$2,148,FALSE)</f>
        <v>0</v>
      </c>
      <c r="FN67" s="69">
        <f>VLOOKUP($A67,'363'!$AG$1:$HM$2,149,FALSE)</f>
        <v>0</v>
      </c>
      <c r="FO67" s="69">
        <f>VLOOKUP($A67,'363'!$AG$7:$HM$8,FO109,FALSE)</f>
        <v>0</v>
      </c>
      <c r="FP67" s="69">
        <f>VLOOKUP($A67,'363'!$AG$1:$HM$2,151,FALSE)</f>
        <v>0</v>
      </c>
      <c r="FQ67" s="75">
        <f>VLOOKUP($A67,'363'!$AG$1:$HM$2,152,FALSE)</f>
        <v>0</v>
      </c>
      <c r="FR67" s="337"/>
      <c r="FS67" s="74">
        <f>VLOOKUP($A67,'363'!$AG$1:$HM$2,153,FALSE)</f>
        <v>0</v>
      </c>
      <c r="FT67" s="69">
        <f>VLOOKUP($A67,'363'!$AG$1:$HM$2,154,FALSE)</f>
        <v>0</v>
      </c>
      <c r="FU67" s="69">
        <f>VLOOKUP($A67,'363'!$AG$1:$HM$2,155,FALSE)</f>
        <v>0</v>
      </c>
      <c r="FV67" s="69">
        <f>VLOOKUP($A67,'363'!$AG$1:$HM$2,156,FALSE)</f>
        <v>0</v>
      </c>
      <c r="FW67" s="69">
        <f>VLOOKUP($A67,'363'!$AG$7:$HM$8,FW109,FALSE)</f>
        <v>0</v>
      </c>
      <c r="FX67" s="69">
        <f>VLOOKUP($A67,'363'!$AG$1:$HM$2,158,FALSE)</f>
        <v>0</v>
      </c>
      <c r="FY67" s="75">
        <f>VLOOKUP($A67,'363'!$AG$1:$HM$2,159,FALSE)</f>
        <v>0</v>
      </c>
      <c r="FZ67" s="337"/>
      <c r="GA67" s="74">
        <f>VLOOKUP($A67,'363'!$AG$1:$HM$2,160,FALSE)</f>
        <v>0</v>
      </c>
      <c r="GB67" s="69">
        <f>VLOOKUP($A67,'363'!$AG$1:$HM$2,161,FALSE)</f>
        <v>0</v>
      </c>
      <c r="GC67" s="69">
        <f>VLOOKUP($A67,'363'!$AG$1:$HM$2,162,FALSE)</f>
        <v>0</v>
      </c>
      <c r="GD67" s="69">
        <f>VLOOKUP($A67,'363'!$AG$1:$HM$2,163,FALSE)</f>
        <v>0</v>
      </c>
      <c r="GE67" s="69">
        <f>VLOOKUP($A67,'363'!$AG$7:$HM$8,GE109,FALSE)</f>
        <v>0</v>
      </c>
      <c r="GF67" s="69">
        <f>VLOOKUP($A67,'363'!$AG$1:$HM$2,165,FALSE)</f>
        <v>0</v>
      </c>
      <c r="GG67" s="75">
        <f>VLOOKUP($A67,'363'!$AG$1:$HM$2,166,FALSE)</f>
        <v>0</v>
      </c>
      <c r="GH67" s="337"/>
      <c r="GI67" s="74">
        <f>VLOOKUP($A67,'363'!$AG$1:$HM$2,167,FALSE)</f>
        <v>0</v>
      </c>
      <c r="GJ67" s="69">
        <f>VLOOKUP($A67,'363'!$AG$1:$HM$2,168,FALSE)</f>
        <v>0</v>
      </c>
      <c r="GK67" s="69">
        <f>VLOOKUP($A67,'363'!$AG$1:$HM$2,169,FALSE)</f>
        <v>0</v>
      </c>
      <c r="GL67" s="69">
        <f>VLOOKUP($A67,'363'!$AG$1:$HM$2,170,FALSE)</f>
        <v>0</v>
      </c>
      <c r="GM67" s="69">
        <f>VLOOKUP($A67,'363'!$AG$7:$HM$8,GM109,FALSE)</f>
        <v>0</v>
      </c>
      <c r="GN67" s="69">
        <f>VLOOKUP($A67,'363'!$AG$1:$HM$2,172,FALSE)</f>
        <v>0</v>
      </c>
      <c r="GO67" s="75">
        <f>VLOOKUP($A67,'363'!$AG$1:$HM$2,173,FALSE)</f>
        <v>0</v>
      </c>
      <c r="GP67" s="337"/>
      <c r="GQ67" s="74">
        <f>VLOOKUP($A67,'363'!$AG$1:$HM$2,174,FALSE)</f>
        <v>0</v>
      </c>
      <c r="GR67" s="69">
        <f>VLOOKUP($A67,'363'!$AG$1:$HM$2,175,FALSE)</f>
        <v>0</v>
      </c>
      <c r="GS67" s="69">
        <f>VLOOKUP($A67,'363'!$AG$1:$HM$2,176,FALSE)</f>
        <v>0</v>
      </c>
      <c r="GT67" s="69">
        <f>VLOOKUP($A67,'363'!$AG$1:$HM$2,177,FALSE)</f>
        <v>0</v>
      </c>
      <c r="GU67" s="69">
        <f>VLOOKUP($A67,'363'!$AG$7:$HM$8,GU109,FALSE)</f>
        <v>0</v>
      </c>
      <c r="GV67" s="69">
        <f>VLOOKUP($A67,'363'!$AG$1:$HM$2,179,FALSE)</f>
        <v>0</v>
      </c>
      <c r="GW67" s="75">
        <f>VLOOKUP($A67,'363'!$AG$1:$HM$2,180,FALSE)</f>
        <v>0</v>
      </c>
      <c r="GX67" s="337"/>
      <c r="GY67" s="74">
        <f>VLOOKUP($A67,'363'!$AG$1:$HM$2,181,FALSE)</f>
        <v>0</v>
      </c>
      <c r="GZ67" s="69">
        <f>VLOOKUP($A67,'363'!$AG$1:$HM$2,182,FALSE)</f>
        <v>0</v>
      </c>
      <c r="HA67" s="69">
        <f>VLOOKUP($A67,'363'!$AG$1:$HM$2,183,FALSE)</f>
        <v>0</v>
      </c>
      <c r="HB67" s="69">
        <f>VLOOKUP($A67,'363'!$AG$1:$HM$2,184,FALSE)</f>
        <v>0</v>
      </c>
      <c r="HC67" s="69">
        <f>VLOOKUP($A67,'363'!$AG$7:$HM$8,HC109,FALSE)</f>
        <v>0</v>
      </c>
      <c r="HD67" s="69">
        <f>VLOOKUP($A67,'363'!$AG$1:$HM$2,186,FALSE)</f>
        <v>0</v>
      </c>
      <c r="HE67" s="124">
        <f>VLOOKUP($A67,'363'!$AG$1:$HM$2,187,FALSE)</f>
        <v>0</v>
      </c>
      <c r="HF67" s="24"/>
    </row>
    <row r="68" spans="1:214" x14ac:dyDescent="0.25">
      <c r="A68" s="290">
        <f t="shared" si="0"/>
        <v>264</v>
      </c>
      <c r="B68" s="291">
        <f>VLOOKUP($A68,'364'!$AG$1:$HM$2,2,FALSE)</f>
        <v>0</v>
      </c>
      <c r="C68" s="290">
        <f>VLOOKUP($A68,'364'!$AG$1:$HM$2,3,FALSE)</f>
        <v>0</v>
      </c>
      <c r="D68" s="290">
        <f>VLOOKUP($A68,'364'!$AG$1:$HM$2,4,FALSE)</f>
        <v>0</v>
      </c>
      <c r="E68" s="292">
        <f>VLOOKUP($A68,'364'!$AG$1:$HM$2,5,FALSE)</f>
        <v>0</v>
      </c>
      <c r="F68" s="337"/>
      <c r="G68" s="73">
        <f>VLOOKUP($A68,'364'!$AG$1:$HM$2,6,FALSE)</f>
        <v>0</v>
      </c>
      <c r="H68" s="24">
        <f>VLOOKUP($A68,'364'!$AG$1:$HM$2,7,FALSE)</f>
        <v>0</v>
      </c>
      <c r="I68" s="24">
        <f>VLOOKUP($A68,'364'!$AG$1:$HM$2,8,FALSE)</f>
        <v>0</v>
      </c>
      <c r="J68" s="24">
        <f>VLOOKUP($A68,'364'!$AG$1:$HM$2,9,FALSE)</f>
        <v>0</v>
      </c>
      <c r="K68" s="69">
        <f>VLOOKUP($A68,'364'!$AG$7:$HM$8,K109,FALSE)</f>
        <v>0</v>
      </c>
      <c r="L68" s="24">
        <f>VLOOKUP($A68,'364'!$AG$1:$HM$2,11,FALSE)</f>
        <v>0</v>
      </c>
      <c r="M68" s="137">
        <f>VLOOKUP($A68,'364'!$AG$1:$HM$2,12,FALSE)</f>
        <v>0</v>
      </c>
      <c r="N68" s="337"/>
      <c r="O68" s="74">
        <f>VLOOKUP($A68,'364'!$AG$1:$HM$2,13,FALSE)</f>
        <v>0</v>
      </c>
      <c r="P68" s="69">
        <f>VLOOKUP($A68,'364'!$AG$1:$HM$2,14,FALSE)</f>
        <v>0</v>
      </c>
      <c r="Q68" s="69">
        <f>VLOOKUP($A68,'364'!$AG$1:$HM$2,15,FALSE)</f>
        <v>0</v>
      </c>
      <c r="R68" s="69">
        <f>VLOOKUP($A68,'364'!$AG$1:$HM$2,16,FALSE)</f>
        <v>0</v>
      </c>
      <c r="S68" s="69">
        <f>VLOOKUP($A68,'364'!$AG$7:$HM$8,S109,FALSE)</f>
        <v>0</v>
      </c>
      <c r="T68" s="69">
        <f>VLOOKUP($A68,'364'!$AG$1:$HM$2,18,FALSE)</f>
        <v>0</v>
      </c>
      <c r="U68" s="75">
        <f>VLOOKUP($A68,'364'!$AG$1:$HM$2,19,FALSE)</f>
        <v>0</v>
      </c>
      <c r="V68" s="337"/>
      <c r="W68" s="74">
        <f>VLOOKUP($A68,'364'!$AG$1:$HM$2,20,FALSE)</f>
        <v>0</v>
      </c>
      <c r="X68" s="69">
        <f>VLOOKUP($A68,'364'!$AG$1:$HM$2,21,FALSE)</f>
        <v>0</v>
      </c>
      <c r="Y68" s="69">
        <f>VLOOKUP($A68,'364'!$AG$1:$HM$2,22,FALSE)</f>
        <v>0</v>
      </c>
      <c r="Z68" s="69">
        <f>VLOOKUP($A68,'364'!$AG$1:$HM$2,23,FALSE)</f>
        <v>0</v>
      </c>
      <c r="AA68" s="69">
        <f>VLOOKUP($A68,'364'!$AG$7:$HM$8,AA109,FALSE)</f>
        <v>0</v>
      </c>
      <c r="AB68" s="69">
        <f>VLOOKUP($A68,'364'!$AG$1:$HM$2,25,FALSE)</f>
        <v>0</v>
      </c>
      <c r="AC68" s="75">
        <f>VLOOKUP($A68,'364'!$AG$1:$HM$2,26,FALSE)</f>
        <v>0</v>
      </c>
      <c r="AD68" s="337"/>
      <c r="AE68" s="74">
        <f>VLOOKUP($A68,'364'!$AG$1:$HM$2,27,FALSE)</f>
        <v>0</v>
      </c>
      <c r="AF68" s="69">
        <f>VLOOKUP($A68,'364'!$AG$1:$HM$2,28,FALSE)</f>
        <v>0</v>
      </c>
      <c r="AG68" s="69">
        <f>VLOOKUP($A68,'364'!$AG$1:$HM$2,29,FALSE)</f>
        <v>0</v>
      </c>
      <c r="AH68" s="69">
        <f>VLOOKUP($A68,'364'!$AG$1:$HM$2,30,FALSE)</f>
        <v>0</v>
      </c>
      <c r="AI68" s="69">
        <f>VLOOKUP($A68,'364'!$AG$7:$HM$8,AI109,FALSE)</f>
        <v>0</v>
      </c>
      <c r="AJ68" s="69">
        <f>VLOOKUP($A68,'364'!$AG$1:$HM$2,32,FALSE)</f>
        <v>0</v>
      </c>
      <c r="AK68" s="75">
        <f>VLOOKUP($A68,'364'!$AG$1:$HM$2,33,FALSE)</f>
        <v>0</v>
      </c>
      <c r="AL68" s="337"/>
      <c r="AM68" s="74">
        <f>VLOOKUP($A68,'364'!$AG$1:$HM$2,34,FALSE)</f>
        <v>0</v>
      </c>
      <c r="AN68" s="69">
        <f>VLOOKUP($A68,'364'!$AG$1:$HM$2,35,FALSE)</f>
        <v>0</v>
      </c>
      <c r="AO68" s="69">
        <f>VLOOKUP($A68,'364'!$AG$1:$HM$2,36,FALSE)</f>
        <v>0</v>
      </c>
      <c r="AP68" s="69">
        <f>VLOOKUP($A68,'364'!$AG$1:$HM$2,37,FALSE)</f>
        <v>0</v>
      </c>
      <c r="AQ68" s="69">
        <f>VLOOKUP($A68,'364'!$AG$7:$HM$8,AQ109,FALSE)</f>
        <v>0</v>
      </c>
      <c r="AR68" s="69">
        <f>VLOOKUP($A68,'364'!$AG$1:$HM$2,39,FALSE)</f>
        <v>0</v>
      </c>
      <c r="AS68" s="75">
        <f>VLOOKUP($A68,'364'!$AG$1:$HM$2,40,FALSE)</f>
        <v>0</v>
      </c>
      <c r="AT68" s="337"/>
      <c r="AU68" s="74">
        <f>VLOOKUP($A68,'364'!$AG$1:$HM$2,41,FALSE)</f>
        <v>0</v>
      </c>
      <c r="AV68" s="69">
        <f>VLOOKUP($A68,'364'!$AG$1:$HM$2,42,FALSE)</f>
        <v>0</v>
      </c>
      <c r="AW68" s="69">
        <f>VLOOKUP($A68,'364'!$AG$1:$HM$2,43,FALSE)</f>
        <v>0</v>
      </c>
      <c r="AX68" s="69">
        <f>VLOOKUP($A68,'364'!$AG$1:$HM$2,44,FALSE)</f>
        <v>0</v>
      </c>
      <c r="AY68" s="69">
        <f>VLOOKUP($A68,'364'!$AG$7:$HM$8,AY109,FALSE)</f>
        <v>0</v>
      </c>
      <c r="AZ68" s="69">
        <f>VLOOKUP($A68,'364'!$AG$1:$HM$2,46,FALSE)</f>
        <v>0</v>
      </c>
      <c r="BA68" s="75">
        <f>VLOOKUP($A68,'364'!$AG$1:$HM$2,47,FALSE)</f>
        <v>0</v>
      </c>
      <c r="BB68" s="337"/>
      <c r="BC68" s="74">
        <f>VLOOKUP($A68,'364'!$AG$1:$HM$2,48,FALSE)</f>
        <v>0</v>
      </c>
      <c r="BD68" s="69">
        <f>VLOOKUP($A68,'364'!$AG$1:$HM$2,49,FALSE)</f>
        <v>0</v>
      </c>
      <c r="BE68" s="69">
        <f>VLOOKUP($A68,'364'!$AG$1:$HM$2,50,FALSE)</f>
        <v>0</v>
      </c>
      <c r="BF68" s="69">
        <f>VLOOKUP($A68,'364'!$AG$1:$HM$2,51,FALSE)</f>
        <v>0</v>
      </c>
      <c r="BG68" s="69">
        <f>VLOOKUP($A68,'364'!$AG$7:$HM$8,BG109,FALSE)</f>
        <v>0</v>
      </c>
      <c r="BH68" s="69">
        <f>VLOOKUP($A68,'364'!$AG$1:$HM$2,53,FALSE)</f>
        <v>0</v>
      </c>
      <c r="BI68" s="75">
        <f>VLOOKUP($A68,'364'!$AG$1:$HM$2,54,FALSE)</f>
        <v>0</v>
      </c>
      <c r="BJ68" s="337"/>
      <c r="BK68" s="74">
        <f>VLOOKUP($A68,'364'!$AG$1:$HM$2,55,FALSE)</f>
        <v>0</v>
      </c>
      <c r="BL68" s="69">
        <f>VLOOKUP($A68,'364'!$AG$1:$HM$2,56,FALSE)</f>
        <v>0</v>
      </c>
      <c r="BM68" s="69">
        <f>VLOOKUP($A68,'364'!$AG$1:$HM$2,57,FALSE)</f>
        <v>0</v>
      </c>
      <c r="BN68" s="69">
        <f>VLOOKUP($A68,'364'!$AG$1:$HM$2,58,FALSE)</f>
        <v>0</v>
      </c>
      <c r="BO68" s="69">
        <f>VLOOKUP($A68,'364'!$AG$7:$HM$8,BO109,FALSE)</f>
        <v>0</v>
      </c>
      <c r="BP68" s="69">
        <f>VLOOKUP($A68,'364'!$AG$1:$HM$2,60,FALSE)</f>
        <v>0</v>
      </c>
      <c r="BQ68" s="75">
        <f>VLOOKUP($A68,'364'!$AG$1:$HM$2,61,FALSE)</f>
        <v>0</v>
      </c>
      <c r="BR68" s="337"/>
      <c r="BS68" s="74">
        <f>VLOOKUP($A68,'364'!$AG$1:$HM$2,62,FALSE)</f>
        <v>0</v>
      </c>
      <c r="BT68" s="69">
        <f>VLOOKUP($A68,'364'!$AG$1:$HM$2,63,FALSE)</f>
        <v>0</v>
      </c>
      <c r="BU68" s="69">
        <f>VLOOKUP($A68,'364'!$AG$1:$HM$2,64,FALSE)</f>
        <v>0</v>
      </c>
      <c r="BV68" s="69">
        <f>VLOOKUP($A68,'364'!$AG$1:$HM$2,65,FALSE)</f>
        <v>0</v>
      </c>
      <c r="BW68" s="69">
        <f>VLOOKUP($A68,'364'!$AG$7:$HM$8,BW109,FALSE)</f>
        <v>0</v>
      </c>
      <c r="BX68" s="69">
        <f>VLOOKUP($A68,'364'!$AG$1:$HM$2,67,FALSE)</f>
        <v>0</v>
      </c>
      <c r="BY68" s="75">
        <f>VLOOKUP($A68,'364'!$AG$1:$HM$2,68,FALSE)</f>
        <v>0</v>
      </c>
      <c r="BZ68" s="337"/>
      <c r="CA68" s="74">
        <f>VLOOKUP($A68,'364'!$AG$1:$HM$2,69,FALSE)</f>
        <v>0</v>
      </c>
      <c r="CB68" s="69">
        <f>VLOOKUP($A68,'364'!$AG$1:$HM$2,70,FALSE)</f>
        <v>0</v>
      </c>
      <c r="CC68" s="69">
        <f>VLOOKUP($A68,'364'!$AG$1:$HM$2,71,FALSE)</f>
        <v>0</v>
      </c>
      <c r="CD68" s="69">
        <f>VLOOKUP($A68,'364'!$AG$1:$HM$2,72,FALSE)</f>
        <v>0</v>
      </c>
      <c r="CE68" s="69">
        <f>VLOOKUP($A68,'364'!$AG$7:$HM$8,CE109,FALSE)</f>
        <v>0</v>
      </c>
      <c r="CF68" s="69">
        <f>VLOOKUP($A68,'364'!$AG$1:$HM$2,74,FALSE)</f>
        <v>0</v>
      </c>
      <c r="CG68" s="75">
        <f>VLOOKUP($A68,'364'!$AG$1:$HM$2,75,FALSE)</f>
        <v>0</v>
      </c>
      <c r="CH68" s="337"/>
      <c r="CI68" s="74">
        <f>VLOOKUP($A68,'364'!$AG$1:$HM$2,76,FALSE)</f>
        <v>0</v>
      </c>
      <c r="CJ68" s="69">
        <f>VLOOKUP($A68,'364'!$AG$1:$HM$2,77,FALSE)</f>
        <v>0</v>
      </c>
      <c r="CK68" s="69">
        <f>VLOOKUP($A68,'364'!$AG$1:$HM$2,78,FALSE)</f>
        <v>0</v>
      </c>
      <c r="CL68" s="69">
        <f>VLOOKUP($A68,'364'!$AG$1:$HM$2,79,FALSE)</f>
        <v>0</v>
      </c>
      <c r="CM68" s="69">
        <f>VLOOKUP($A68,'364'!$AG$7:$HM$8,CM109,FALSE)</f>
        <v>0</v>
      </c>
      <c r="CN68" s="69">
        <f>VLOOKUP($A68,'364'!$AG$1:$HM$2,81,FALSE)</f>
        <v>0</v>
      </c>
      <c r="CO68" s="75">
        <f>VLOOKUP($A68,'364'!$AG$1:$HM$2,82,FALSE)</f>
        <v>0</v>
      </c>
      <c r="CP68" s="337"/>
      <c r="CQ68" s="74">
        <f>VLOOKUP($A68,'364'!$AG$1:$HM$2,83,FALSE)</f>
        <v>0</v>
      </c>
      <c r="CR68" s="69">
        <f>VLOOKUP($A68,'364'!$AG$1:$HM$2,84,FALSE)</f>
        <v>0</v>
      </c>
      <c r="CS68" s="69">
        <f>VLOOKUP($A68,'364'!$AG$1:$HM$2,85,FALSE)</f>
        <v>0</v>
      </c>
      <c r="CT68" s="69">
        <f>VLOOKUP($A68,'364'!$AG$1:$HM$2,86,FALSE)</f>
        <v>0</v>
      </c>
      <c r="CU68" s="69">
        <f>VLOOKUP($A68,'364'!$AG$7:$HM$8,CU109,FALSE)</f>
        <v>0</v>
      </c>
      <c r="CV68" s="69">
        <f>VLOOKUP($A68,'364'!$AG$1:$HM$2,88,FALSE)</f>
        <v>0</v>
      </c>
      <c r="CW68" s="75">
        <f>VLOOKUP($A68,'364'!$AG$1:$HM$2,89,FALSE)</f>
        <v>0</v>
      </c>
      <c r="CX68" s="337"/>
      <c r="CY68" s="74">
        <f>VLOOKUP($A68,'364'!$AG$1:$HM$2,90,FALSE)</f>
        <v>0</v>
      </c>
      <c r="CZ68" s="69">
        <f>VLOOKUP($A68,'364'!$AG$1:$HM$2,91,FALSE)</f>
        <v>0</v>
      </c>
      <c r="DA68" s="69">
        <f>VLOOKUP($A68,'364'!$AG$1:$HM$2,92,FALSE)</f>
        <v>0</v>
      </c>
      <c r="DB68" s="69">
        <f>VLOOKUP($A68,'364'!$AG$1:$HM$2,93,FALSE)</f>
        <v>0</v>
      </c>
      <c r="DC68" s="69">
        <f>VLOOKUP($A68,'364'!$AG$7:$HM$8,DC109,FALSE)</f>
        <v>0</v>
      </c>
      <c r="DD68" s="69">
        <f>VLOOKUP($A68,'364'!$AG$1:$HM$2,95,FALSE)</f>
        <v>0</v>
      </c>
      <c r="DE68" s="75">
        <f>VLOOKUP($A68,'364'!$AG$1:$HM$2,96,FALSE)</f>
        <v>0</v>
      </c>
      <c r="DF68" s="337"/>
      <c r="DG68" s="74">
        <f>VLOOKUP($A68,'364'!$AG$1:$HM$2,97,FALSE)</f>
        <v>0</v>
      </c>
      <c r="DH68" s="69">
        <f>VLOOKUP($A68,'364'!$AG$1:$HM$2,98,FALSE)</f>
        <v>0</v>
      </c>
      <c r="DI68" s="69">
        <f>VLOOKUP($A68,'364'!$AG$1:$HM$2,99,FALSE)</f>
        <v>0</v>
      </c>
      <c r="DJ68" s="69">
        <f>VLOOKUP($A68,'364'!$AG$1:$HM$2,100,FALSE)</f>
        <v>0</v>
      </c>
      <c r="DK68" s="69">
        <f>VLOOKUP($A68,'364'!$AG$7:$HM$8,DK109,FALSE)</f>
        <v>0</v>
      </c>
      <c r="DL68" s="69">
        <f>VLOOKUP($A68,'364'!$AG$1:$HM$2,102,FALSE)</f>
        <v>0</v>
      </c>
      <c r="DM68" s="75">
        <f>VLOOKUP($A68,'364'!$AG$1:$HM$2,103,FALSE)</f>
        <v>0</v>
      </c>
      <c r="DN68" s="337"/>
      <c r="DO68" s="74">
        <f>VLOOKUP($A68,'364'!$AG$1:$HM$2,104,FALSE)</f>
        <v>0</v>
      </c>
      <c r="DP68" s="69">
        <f>VLOOKUP($A68,'364'!$AG$1:$HM$2,105,FALSE)</f>
        <v>0</v>
      </c>
      <c r="DQ68" s="69">
        <f>VLOOKUP($A68,'364'!$AG$1:$HM$2,106,FALSE)</f>
        <v>0</v>
      </c>
      <c r="DR68" s="69">
        <f>VLOOKUP($A68,'364'!$AG$1:$HM$2,107,FALSE)</f>
        <v>0</v>
      </c>
      <c r="DS68" s="69">
        <f>VLOOKUP($A68,'364'!$AG$7:$HM$8,DS109,FALSE)</f>
        <v>0</v>
      </c>
      <c r="DT68" s="69">
        <f>VLOOKUP($A68,'364'!$AG$1:$HM$2,109,FALSE)</f>
        <v>0</v>
      </c>
      <c r="DU68" s="75">
        <f>VLOOKUP($A68,'364'!$AG$1:$HM$2,110,FALSE)</f>
        <v>0</v>
      </c>
      <c r="DV68" s="337"/>
      <c r="DW68" s="74">
        <f>VLOOKUP($A68,'364'!$AG$1:$HM$2,111,FALSE)</f>
        <v>0</v>
      </c>
      <c r="DX68" s="69">
        <f>VLOOKUP($A68,'364'!$AG$1:$HM$2,112,FALSE)</f>
        <v>0</v>
      </c>
      <c r="DY68" s="69">
        <f>VLOOKUP($A68,'364'!$AG$1:$HM$2,113,FALSE)</f>
        <v>0</v>
      </c>
      <c r="DZ68" s="69">
        <f>VLOOKUP($A68,'364'!$AG$1:$HM$2,114,FALSE)</f>
        <v>0</v>
      </c>
      <c r="EA68" s="69">
        <f>VLOOKUP($A68,'364'!$AG$7:$HM$8,EA109,FALSE)</f>
        <v>0</v>
      </c>
      <c r="EB68" s="69">
        <f>VLOOKUP($A68,'364'!$AG$1:$HM$2,116,FALSE)</f>
        <v>0</v>
      </c>
      <c r="EC68" s="75">
        <f>VLOOKUP($A68,'364'!$AG$1:$HM$2,117,FALSE)</f>
        <v>0</v>
      </c>
      <c r="ED68" s="337"/>
      <c r="EE68" s="74">
        <f>VLOOKUP($A68,'364'!$AG$1:$HM$2,118,FALSE)</f>
        <v>0</v>
      </c>
      <c r="EF68" s="69">
        <f>VLOOKUP($A68,'364'!$AG$1:$HM$2,119,FALSE)</f>
        <v>0</v>
      </c>
      <c r="EG68" s="69">
        <f>VLOOKUP($A68,'364'!$AG$1:$HM$2,120,FALSE)</f>
        <v>0</v>
      </c>
      <c r="EH68" s="69">
        <f>VLOOKUP($A68,'364'!$AG$1:$HM$2,121,FALSE)</f>
        <v>0</v>
      </c>
      <c r="EI68" s="69">
        <f>VLOOKUP($A68,'364'!$AG$7:$HM$8,EI109,FALSE)</f>
        <v>0</v>
      </c>
      <c r="EJ68" s="69">
        <f>VLOOKUP($A68,'364'!$AG$1:$HM$2,123,FALSE)</f>
        <v>0</v>
      </c>
      <c r="EK68" s="75">
        <f>VLOOKUP($A68,'364'!$AG$1:$HM$2,124,FALSE)</f>
        <v>0</v>
      </c>
      <c r="EL68" s="337"/>
      <c r="EM68" s="74">
        <f>VLOOKUP($A68,'364'!$AG$1:$HM$2,125,FALSE)</f>
        <v>0</v>
      </c>
      <c r="EN68" s="69">
        <f>VLOOKUP($A68,'364'!$AG$1:$HM$2,126,FALSE)</f>
        <v>0</v>
      </c>
      <c r="EO68" s="69">
        <f>VLOOKUP($A68,'364'!$AG$1:$HM$2,127,FALSE)</f>
        <v>0</v>
      </c>
      <c r="EP68" s="69">
        <f>VLOOKUP($A68,'364'!$AG$1:$HM$2,128,FALSE)</f>
        <v>0</v>
      </c>
      <c r="EQ68" s="69">
        <f>VLOOKUP($A68,'364'!$AG$7:$HM$8,EQ109,FALSE)</f>
        <v>0</v>
      </c>
      <c r="ER68" s="69">
        <f>VLOOKUP($A68,'364'!$AG$1:$HM$2,130,FALSE)</f>
        <v>0</v>
      </c>
      <c r="ES68" s="75">
        <f>VLOOKUP($A68,'364'!$AG$1:$HM$2,131,FALSE)</f>
        <v>0</v>
      </c>
      <c r="ET68" s="337"/>
      <c r="EU68" s="74">
        <f>VLOOKUP($A68,'364'!$AG$1:$HM$2,132,FALSE)</f>
        <v>0</v>
      </c>
      <c r="EV68" s="69">
        <f>VLOOKUP($A68,'364'!$AG$1:$HM$2,133,FALSE)</f>
        <v>0</v>
      </c>
      <c r="EW68" s="69">
        <f>VLOOKUP($A68,'364'!$AG$1:$HM$2,134,FALSE)</f>
        <v>0</v>
      </c>
      <c r="EX68" s="69">
        <f>VLOOKUP($A68,'364'!$AG$1:$HM$2,135,FALSE)</f>
        <v>0</v>
      </c>
      <c r="EY68" s="69">
        <f>VLOOKUP($A68,'364'!$AG$7:$HM$8,EY109,FALSE)</f>
        <v>0</v>
      </c>
      <c r="EZ68" s="69">
        <f>VLOOKUP($A68,'364'!$AG$1:$HM$2,137,FALSE)</f>
        <v>0</v>
      </c>
      <c r="FA68" s="75">
        <f>VLOOKUP($A68,'364'!$AG$1:$HM$2,138,FALSE)</f>
        <v>0</v>
      </c>
      <c r="FB68" s="337"/>
      <c r="FC68" s="74">
        <f>VLOOKUP($A68,'364'!$AG$1:$HM$2,139,FALSE)</f>
        <v>0</v>
      </c>
      <c r="FD68" s="69">
        <f>VLOOKUP($A68,'364'!$AG$1:$HM$2,140,FALSE)</f>
        <v>0</v>
      </c>
      <c r="FE68" s="69">
        <f>VLOOKUP($A68,'364'!$AG$1:$HM$2,141,FALSE)</f>
        <v>0</v>
      </c>
      <c r="FF68" s="69">
        <f>VLOOKUP($A68,'364'!$AG$1:$HM$2,142,FALSE)</f>
        <v>0</v>
      </c>
      <c r="FG68" s="69">
        <f>VLOOKUP($A68,'364'!$AG$7:$HM$8,FG109,FALSE)</f>
        <v>0</v>
      </c>
      <c r="FH68" s="69">
        <f>VLOOKUP($A68,'364'!$AG$1:$HM$2,144,FALSE)</f>
        <v>0</v>
      </c>
      <c r="FI68" s="75">
        <f>VLOOKUP($A68,'364'!$AG$1:$HM$2,145,FALSE)</f>
        <v>0</v>
      </c>
      <c r="FJ68" s="337"/>
      <c r="FK68" s="74">
        <f>VLOOKUP($A68,'364'!$AG$1:$HM$2,146,FALSE)</f>
        <v>0</v>
      </c>
      <c r="FL68" s="69">
        <f>VLOOKUP($A68,'364'!$AG$1:$HM$2,147,FALSE)</f>
        <v>0</v>
      </c>
      <c r="FM68" s="69">
        <f>VLOOKUP($A68,'364'!$AG$1:$HM$2,148,FALSE)</f>
        <v>0</v>
      </c>
      <c r="FN68" s="69">
        <f>VLOOKUP($A68,'364'!$AG$1:$HM$2,149,FALSE)</f>
        <v>0</v>
      </c>
      <c r="FO68" s="69">
        <f>VLOOKUP($A68,'364'!$AG$7:$HM$8,FO109,FALSE)</f>
        <v>0</v>
      </c>
      <c r="FP68" s="69">
        <f>VLOOKUP($A68,'364'!$AG$1:$HM$2,151,FALSE)</f>
        <v>0</v>
      </c>
      <c r="FQ68" s="75">
        <f>VLOOKUP($A68,'364'!$AG$1:$HM$2,152,FALSE)</f>
        <v>0</v>
      </c>
      <c r="FR68" s="337"/>
      <c r="FS68" s="74">
        <f>VLOOKUP($A68,'364'!$AG$1:$HM$2,153,FALSE)</f>
        <v>0</v>
      </c>
      <c r="FT68" s="69">
        <f>VLOOKUP($A68,'364'!$AG$1:$HM$2,154,FALSE)</f>
        <v>0</v>
      </c>
      <c r="FU68" s="69">
        <f>VLOOKUP($A68,'364'!$AG$1:$HM$2,155,FALSE)</f>
        <v>0</v>
      </c>
      <c r="FV68" s="69">
        <f>VLOOKUP($A68,'364'!$AG$1:$HM$2,156,FALSE)</f>
        <v>0</v>
      </c>
      <c r="FW68" s="69">
        <f>VLOOKUP($A68,'364'!$AG$7:$HM$8,FW109,FALSE)</f>
        <v>0</v>
      </c>
      <c r="FX68" s="69">
        <f>VLOOKUP($A68,'364'!$AG$1:$HM$2,158,FALSE)</f>
        <v>0</v>
      </c>
      <c r="FY68" s="75">
        <f>VLOOKUP($A68,'364'!$AG$1:$HM$2,159,FALSE)</f>
        <v>0</v>
      </c>
      <c r="FZ68" s="337"/>
      <c r="GA68" s="74">
        <f>VLOOKUP($A68,'364'!$AG$1:$HM$2,160,FALSE)</f>
        <v>0</v>
      </c>
      <c r="GB68" s="69">
        <f>VLOOKUP($A68,'364'!$AG$1:$HM$2,161,FALSE)</f>
        <v>0</v>
      </c>
      <c r="GC68" s="69">
        <f>VLOOKUP($A68,'364'!$AG$1:$HM$2,162,FALSE)</f>
        <v>0</v>
      </c>
      <c r="GD68" s="69">
        <f>VLOOKUP($A68,'364'!$AG$1:$HM$2,163,FALSE)</f>
        <v>0</v>
      </c>
      <c r="GE68" s="69">
        <f>VLOOKUP($A68,'364'!$AG$7:$HM$8,GE109,FALSE)</f>
        <v>0</v>
      </c>
      <c r="GF68" s="69">
        <f>VLOOKUP($A68,'364'!$AG$1:$HM$2,165,FALSE)</f>
        <v>0</v>
      </c>
      <c r="GG68" s="75">
        <f>VLOOKUP($A68,'364'!$AG$1:$HM$2,166,FALSE)</f>
        <v>0</v>
      </c>
      <c r="GH68" s="337"/>
      <c r="GI68" s="74">
        <f>VLOOKUP($A68,'364'!$AG$1:$HM$2,167,FALSE)</f>
        <v>0</v>
      </c>
      <c r="GJ68" s="69">
        <f>VLOOKUP($A68,'364'!$AG$1:$HM$2,168,FALSE)</f>
        <v>0</v>
      </c>
      <c r="GK68" s="69">
        <f>VLOOKUP($A68,'364'!$AG$1:$HM$2,169,FALSE)</f>
        <v>0</v>
      </c>
      <c r="GL68" s="69">
        <f>VLOOKUP($A68,'364'!$AG$1:$HM$2,170,FALSE)</f>
        <v>0</v>
      </c>
      <c r="GM68" s="69">
        <f>VLOOKUP($A68,'364'!$AG$7:$HM$8,GM109,FALSE)</f>
        <v>0</v>
      </c>
      <c r="GN68" s="69">
        <f>VLOOKUP($A68,'364'!$AG$1:$HM$2,172,FALSE)</f>
        <v>0</v>
      </c>
      <c r="GO68" s="75">
        <f>VLOOKUP($A68,'364'!$AG$1:$HM$2,173,FALSE)</f>
        <v>0</v>
      </c>
      <c r="GP68" s="337"/>
      <c r="GQ68" s="74">
        <f>VLOOKUP($A68,'364'!$AG$1:$HM$2,174,FALSE)</f>
        <v>0</v>
      </c>
      <c r="GR68" s="69">
        <f>VLOOKUP($A68,'364'!$AG$1:$HM$2,175,FALSE)</f>
        <v>0</v>
      </c>
      <c r="GS68" s="69">
        <f>VLOOKUP($A68,'364'!$AG$1:$HM$2,176,FALSE)</f>
        <v>0</v>
      </c>
      <c r="GT68" s="69">
        <f>VLOOKUP($A68,'364'!$AG$1:$HM$2,177,FALSE)</f>
        <v>0</v>
      </c>
      <c r="GU68" s="69">
        <f>VLOOKUP($A68,'364'!$AG$7:$HM$8,GU109,FALSE)</f>
        <v>0</v>
      </c>
      <c r="GV68" s="69">
        <f>VLOOKUP($A68,'364'!$AG$1:$HM$2,179,FALSE)</f>
        <v>0</v>
      </c>
      <c r="GW68" s="75">
        <f>VLOOKUP($A68,'364'!$AG$1:$HM$2,180,FALSE)</f>
        <v>0</v>
      </c>
      <c r="GX68" s="337"/>
      <c r="GY68" s="74">
        <f>VLOOKUP($A68,'364'!$AG$1:$HM$2,181,FALSE)</f>
        <v>0</v>
      </c>
      <c r="GZ68" s="69">
        <f>VLOOKUP($A68,'364'!$AG$1:$HM$2,182,FALSE)</f>
        <v>0</v>
      </c>
      <c r="HA68" s="69">
        <f>VLOOKUP($A68,'364'!$AG$1:$HM$2,183,FALSE)</f>
        <v>0</v>
      </c>
      <c r="HB68" s="69">
        <f>VLOOKUP($A68,'364'!$AG$1:$HM$2,184,FALSE)</f>
        <v>0</v>
      </c>
      <c r="HC68" s="69">
        <f>VLOOKUP($A68,'364'!$AG$7:$HM$8,HC109,FALSE)</f>
        <v>0</v>
      </c>
      <c r="HD68" s="69">
        <f>VLOOKUP($A68,'364'!$AG$1:$HM$2,186,FALSE)</f>
        <v>0</v>
      </c>
      <c r="HE68" s="124">
        <f>VLOOKUP($A68,'364'!$AG$1:$HM$2,187,FALSE)</f>
        <v>0</v>
      </c>
      <c r="HF68" s="24"/>
    </row>
    <row r="69" spans="1:214" x14ac:dyDescent="0.25">
      <c r="A69" s="290">
        <f t="shared" si="0"/>
        <v>265</v>
      </c>
      <c r="B69" s="291" t="str">
        <f>VLOOKUP($A69,'365'!$AG$1:$HM$2,2,FALSE)</f>
        <v>CR 8C SUR CL 46E/47</v>
      </c>
      <c r="C69" s="290">
        <f>VLOOKUP($A69,'365'!$AG$1:$HM$2,3,FALSE)</f>
        <v>0</v>
      </c>
      <c r="D69" s="290">
        <f>VLOOKUP($A69,'365'!$AG$1:$HM$2,4,FALSE)</f>
        <v>0</v>
      </c>
      <c r="E69" s="292">
        <f>VLOOKUP($A69,'365'!$AG$1:$HM$2,5,FALSE)</f>
        <v>7103</v>
      </c>
      <c r="F69" s="337"/>
      <c r="G69" s="73">
        <f>VLOOKUP($A69,'365'!$AG$1:$HM$2,6,FALSE)</f>
        <v>0</v>
      </c>
      <c r="H69" s="24">
        <f>VLOOKUP($A69,'365'!$AG$1:$HM$2,7,FALSE)</f>
        <v>0</v>
      </c>
      <c r="I69" s="24">
        <f>VLOOKUP($A69,'365'!$AG$1:$HM$2,8,FALSE)</f>
        <v>0</v>
      </c>
      <c r="J69" s="24">
        <f>VLOOKUP($A69,'365'!$AG$1:$HM$2,9,FALSE)</f>
        <v>0</v>
      </c>
      <c r="K69" s="69">
        <f>VLOOKUP($A69,'365'!$AG$7:$HM$8,K109,FALSE)</f>
        <v>0</v>
      </c>
      <c r="L69" s="24">
        <f>VLOOKUP($A69,'365'!$AG$1:$HM$2,11,FALSE)</f>
        <v>0</v>
      </c>
      <c r="M69" s="137">
        <f>VLOOKUP($A69,'365'!$AG$1:$HM$2,12,FALSE)</f>
        <v>0</v>
      </c>
      <c r="N69" s="337"/>
      <c r="O69" s="74">
        <f>VLOOKUP($A69,'365'!$AG$1:$HM$2,13,FALSE)</f>
        <v>0</v>
      </c>
      <c r="P69" s="69">
        <f>VLOOKUP($A69,'365'!$AG$1:$HM$2,14,FALSE)</f>
        <v>0</v>
      </c>
      <c r="Q69" s="69">
        <f>VLOOKUP($A69,'365'!$AG$1:$HM$2,15,FALSE)</f>
        <v>0</v>
      </c>
      <c r="R69" s="69">
        <f>VLOOKUP($A69,'365'!$AG$1:$HM$2,16,FALSE)</f>
        <v>0</v>
      </c>
      <c r="S69" s="69">
        <f>VLOOKUP($A69,'365'!$AG$7:$HM$8,S109,FALSE)</f>
        <v>0</v>
      </c>
      <c r="T69" s="69">
        <f>VLOOKUP($A69,'365'!$AG$1:$HM$2,18,FALSE)</f>
        <v>0</v>
      </c>
      <c r="U69" s="75">
        <f>VLOOKUP($A69,'365'!$AG$1:$HM$2,19,FALSE)</f>
        <v>0</v>
      </c>
      <c r="V69" s="337"/>
      <c r="W69" s="74">
        <f>VLOOKUP($A69,'365'!$AG$1:$HM$2,20,FALSE)</f>
        <v>0</v>
      </c>
      <c r="X69" s="69">
        <f>VLOOKUP($A69,'365'!$AG$1:$HM$2,21,FALSE)</f>
        <v>0</v>
      </c>
      <c r="Y69" s="69">
        <f>VLOOKUP($A69,'365'!$AG$1:$HM$2,22,FALSE)</f>
        <v>0</v>
      </c>
      <c r="Z69" s="69">
        <f>VLOOKUP($A69,'365'!$AG$1:$HM$2,23,FALSE)</f>
        <v>0</v>
      </c>
      <c r="AA69" s="69">
        <f>VLOOKUP($A69,'365'!$AG$7:$HM$8,AA109,FALSE)</f>
        <v>0</v>
      </c>
      <c r="AB69" s="69">
        <f>VLOOKUP($A69,'365'!$AG$1:$HM$2,25,FALSE)</f>
        <v>0</v>
      </c>
      <c r="AC69" s="75">
        <f>VLOOKUP($A69,'365'!$AG$1:$HM$2,26,FALSE)</f>
        <v>0</v>
      </c>
      <c r="AD69" s="337"/>
      <c r="AE69" s="74">
        <f>VLOOKUP($A69,'365'!$AG$1:$HM$2,27,FALSE)</f>
        <v>0</v>
      </c>
      <c r="AF69" s="69">
        <f>VLOOKUP($A69,'365'!$AG$1:$HM$2,28,FALSE)</f>
        <v>0</v>
      </c>
      <c r="AG69" s="69">
        <f>VLOOKUP($A69,'365'!$AG$1:$HM$2,29,FALSE)</f>
        <v>0</v>
      </c>
      <c r="AH69" s="69">
        <f>VLOOKUP($A69,'365'!$AG$1:$HM$2,30,FALSE)</f>
        <v>0</v>
      </c>
      <c r="AI69" s="69">
        <f>VLOOKUP($A69,'365'!$AG$7:$HM$8,AI109,FALSE)</f>
        <v>0</v>
      </c>
      <c r="AJ69" s="69">
        <f>VLOOKUP($A69,'365'!$AG$1:$HM$2,32,FALSE)</f>
        <v>0</v>
      </c>
      <c r="AK69" s="75">
        <f>VLOOKUP($A69,'365'!$AG$1:$HM$2,33,FALSE)</f>
        <v>0</v>
      </c>
      <c r="AL69" s="337"/>
      <c r="AM69" s="74">
        <f>VLOOKUP($A69,'365'!$AG$1:$HM$2,34,FALSE)</f>
        <v>0</v>
      </c>
      <c r="AN69" s="69">
        <f>VLOOKUP($A69,'365'!$AG$1:$HM$2,35,FALSE)</f>
        <v>0</v>
      </c>
      <c r="AO69" s="69">
        <f>VLOOKUP($A69,'365'!$AG$1:$HM$2,36,FALSE)</f>
        <v>0</v>
      </c>
      <c r="AP69" s="69">
        <f>VLOOKUP($A69,'365'!$AG$1:$HM$2,37,FALSE)</f>
        <v>0</v>
      </c>
      <c r="AQ69" s="69">
        <f>VLOOKUP($A69,'365'!$AG$7:$HM$8,AQ109,FALSE)</f>
        <v>0</v>
      </c>
      <c r="AR69" s="69">
        <f>VLOOKUP($A69,'365'!$AG$1:$HM$2,39,FALSE)</f>
        <v>0</v>
      </c>
      <c r="AS69" s="75">
        <f>VLOOKUP($A69,'365'!$AG$1:$HM$2,40,FALSE)</f>
        <v>0</v>
      </c>
      <c r="AT69" s="337"/>
      <c r="AU69" s="74">
        <f>VLOOKUP($A69,'365'!$AG$1:$HM$2,41,FALSE)</f>
        <v>0</v>
      </c>
      <c r="AV69" s="69">
        <f>VLOOKUP($A69,'365'!$AG$1:$HM$2,42,FALSE)</f>
        <v>0</v>
      </c>
      <c r="AW69" s="69">
        <f>VLOOKUP($A69,'365'!$AG$1:$HM$2,43,FALSE)</f>
        <v>0</v>
      </c>
      <c r="AX69" s="69">
        <f>VLOOKUP($A69,'365'!$AG$1:$HM$2,44,FALSE)</f>
        <v>0</v>
      </c>
      <c r="AY69" s="69">
        <f>VLOOKUP($A69,'365'!$AG$7:$HM$8,AY109,FALSE)</f>
        <v>0</v>
      </c>
      <c r="AZ69" s="69">
        <f>VLOOKUP($A69,'365'!$AG$1:$HM$2,46,FALSE)</f>
        <v>0</v>
      </c>
      <c r="BA69" s="75">
        <f>VLOOKUP($A69,'365'!$AG$1:$HM$2,47,FALSE)</f>
        <v>0</v>
      </c>
      <c r="BB69" s="337"/>
      <c r="BC69" s="74">
        <f>VLOOKUP($A69,'365'!$AG$1:$HM$2,48,FALSE)</f>
        <v>0</v>
      </c>
      <c r="BD69" s="69">
        <f>VLOOKUP($A69,'365'!$AG$1:$HM$2,49,FALSE)</f>
        <v>0</v>
      </c>
      <c r="BE69" s="69">
        <f>VLOOKUP($A69,'365'!$AG$1:$HM$2,50,FALSE)</f>
        <v>0</v>
      </c>
      <c r="BF69" s="69">
        <f>VLOOKUP($A69,'365'!$AG$1:$HM$2,51,FALSE)</f>
        <v>0</v>
      </c>
      <c r="BG69" s="69">
        <f>VLOOKUP($A69,'365'!$AG$7:$HM$8,BG109,FALSE)</f>
        <v>0</v>
      </c>
      <c r="BH69" s="69">
        <f>VLOOKUP($A69,'365'!$AG$1:$HM$2,53,FALSE)</f>
        <v>0</v>
      </c>
      <c r="BI69" s="75">
        <f>VLOOKUP($A69,'365'!$AG$1:$HM$2,54,FALSE)</f>
        <v>0</v>
      </c>
      <c r="BJ69" s="337"/>
      <c r="BK69" s="74">
        <f>VLOOKUP($A69,'365'!$AG$1:$HM$2,55,FALSE)</f>
        <v>0</v>
      </c>
      <c r="BL69" s="69">
        <f>VLOOKUP($A69,'365'!$AG$1:$HM$2,56,FALSE)</f>
        <v>0</v>
      </c>
      <c r="BM69" s="69">
        <f>VLOOKUP($A69,'365'!$AG$1:$HM$2,57,FALSE)</f>
        <v>0</v>
      </c>
      <c r="BN69" s="69">
        <f>VLOOKUP($A69,'365'!$AG$1:$HM$2,58,FALSE)</f>
        <v>0</v>
      </c>
      <c r="BO69" s="69">
        <f>VLOOKUP($A69,'365'!$AG$7:$HM$8,BO109,FALSE)</f>
        <v>0</v>
      </c>
      <c r="BP69" s="69">
        <f>VLOOKUP($A69,'365'!$AG$1:$HM$2,60,FALSE)</f>
        <v>0</v>
      </c>
      <c r="BQ69" s="75">
        <f>VLOOKUP($A69,'365'!$AG$1:$HM$2,61,FALSE)</f>
        <v>0</v>
      </c>
      <c r="BR69" s="337"/>
      <c r="BS69" s="74">
        <f>VLOOKUP($A69,'365'!$AG$1:$HM$2,62,FALSE)</f>
        <v>0</v>
      </c>
      <c r="BT69" s="69">
        <f>VLOOKUP($A69,'365'!$AG$1:$HM$2,63,FALSE)</f>
        <v>0</v>
      </c>
      <c r="BU69" s="69">
        <f>VLOOKUP($A69,'365'!$AG$1:$HM$2,64,FALSE)</f>
        <v>0</v>
      </c>
      <c r="BV69" s="69">
        <f>VLOOKUP($A69,'365'!$AG$1:$HM$2,65,FALSE)</f>
        <v>0</v>
      </c>
      <c r="BW69" s="69">
        <f>VLOOKUP($A69,'365'!$AG$7:$HM$8,BW109,FALSE)</f>
        <v>0</v>
      </c>
      <c r="BX69" s="69">
        <f>VLOOKUP($A69,'365'!$AG$1:$HM$2,67,FALSE)</f>
        <v>0</v>
      </c>
      <c r="BY69" s="75">
        <f>VLOOKUP($A69,'365'!$AG$1:$HM$2,68,FALSE)</f>
        <v>0</v>
      </c>
      <c r="BZ69" s="337"/>
      <c r="CA69" s="74">
        <f>VLOOKUP($A69,'365'!$AG$1:$HM$2,69,FALSE)</f>
        <v>0</v>
      </c>
      <c r="CB69" s="69">
        <f>VLOOKUP($A69,'365'!$AG$1:$HM$2,70,FALSE)</f>
        <v>0</v>
      </c>
      <c r="CC69" s="69">
        <f>VLOOKUP($A69,'365'!$AG$1:$HM$2,71,FALSE)</f>
        <v>0</v>
      </c>
      <c r="CD69" s="69">
        <f>VLOOKUP($A69,'365'!$AG$1:$HM$2,72,FALSE)</f>
        <v>0</v>
      </c>
      <c r="CE69" s="69">
        <f>VLOOKUP($A69,'365'!$AG$7:$HM$8,CE109,FALSE)</f>
        <v>0</v>
      </c>
      <c r="CF69" s="69">
        <f>VLOOKUP($A69,'365'!$AG$1:$HM$2,74,FALSE)</f>
        <v>0</v>
      </c>
      <c r="CG69" s="75">
        <f>VLOOKUP($A69,'365'!$AG$1:$HM$2,75,FALSE)</f>
        <v>0</v>
      </c>
      <c r="CH69" s="337"/>
      <c r="CI69" s="74">
        <f>VLOOKUP($A69,'365'!$AG$1:$HM$2,76,FALSE)</f>
        <v>0</v>
      </c>
      <c r="CJ69" s="69">
        <f>VLOOKUP($A69,'365'!$AG$1:$HM$2,77,FALSE)</f>
        <v>0</v>
      </c>
      <c r="CK69" s="69">
        <f>VLOOKUP($A69,'365'!$AG$1:$HM$2,78,FALSE)</f>
        <v>0</v>
      </c>
      <c r="CL69" s="69">
        <f>VLOOKUP($A69,'365'!$AG$1:$HM$2,79,FALSE)</f>
        <v>0</v>
      </c>
      <c r="CM69" s="69">
        <f>VLOOKUP($A69,'365'!$AG$7:$HM$8,CM109,FALSE)</f>
        <v>0</v>
      </c>
      <c r="CN69" s="69">
        <f>VLOOKUP($A69,'365'!$AG$1:$HM$2,81,FALSE)</f>
        <v>0</v>
      </c>
      <c r="CO69" s="75">
        <f>VLOOKUP($A69,'365'!$AG$1:$HM$2,82,FALSE)</f>
        <v>0</v>
      </c>
      <c r="CP69" s="337"/>
      <c r="CQ69" s="74">
        <f>VLOOKUP($A69,'365'!$AG$1:$HM$2,83,FALSE)</f>
        <v>0</v>
      </c>
      <c r="CR69" s="69">
        <f>VLOOKUP($A69,'365'!$AG$1:$HM$2,84,FALSE)</f>
        <v>0</v>
      </c>
      <c r="CS69" s="69">
        <f>VLOOKUP($A69,'365'!$AG$1:$HM$2,85,FALSE)</f>
        <v>0</v>
      </c>
      <c r="CT69" s="69">
        <f>VLOOKUP($A69,'365'!$AG$1:$HM$2,86,FALSE)</f>
        <v>0</v>
      </c>
      <c r="CU69" s="69">
        <f>VLOOKUP($A69,'365'!$AG$7:$HM$8,CU109,FALSE)</f>
        <v>0</v>
      </c>
      <c r="CV69" s="69">
        <f>VLOOKUP($A69,'365'!$AG$1:$HM$2,88,FALSE)</f>
        <v>0</v>
      </c>
      <c r="CW69" s="75">
        <f>VLOOKUP($A69,'365'!$AG$1:$HM$2,89,FALSE)</f>
        <v>0</v>
      </c>
      <c r="CX69" s="337"/>
      <c r="CY69" s="74">
        <f>VLOOKUP($A69,'365'!$AG$1:$HM$2,90,FALSE)</f>
        <v>0</v>
      </c>
      <c r="CZ69" s="69">
        <f>VLOOKUP($A69,'365'!$AG$1:$HM$2,91,FALSE)</f>
        <v>0</v>
      </c>
      <c r="DA69" s="69">
        <f>VLOOKUP($A69,'365'!$AG$1:$HM$2,92,FALSE)</f>
        <v>0</v>
      </c>
      <c r="DB69" s="69">
        <f>VLOOKUP($A69,'365'!$AG$1:$HM$2,93,FALSE)</f>
        <v>0</v>
      </c>
      <c r="DC69" s="69">
        <f>VLOOKUP($A69,'365'!$AG$7:$HM$8,DC109,FALSE)</f>
        <v>0</v>
      </c>
      <c r="DD69" s="69">
        <f>VLOOKUP($A69,'365'!$AG$1:$HM$2,95,FALSE)</f>
        <v>0</v>
      </c>
      <c r="DE69" s="75">
        <f>VLOOKUP($A69,'365'!$AG$1:$HM$2,96,FALSE)</f>
        <v>0</v>
      </c>
      <c r="DF69" s="337"/>
      <c r="DG69" s="74">
        <f>VLOOKUP($A69,'365'!$AG$1:$HM$2,97,FALSE)</f>
        <v>0</v>
      </c>
      <c r="DH69" s="69">
        <f>VLOOKUP($A69,'365'!$AG$1:$HM$2,98,FALSE)</f>
        <v>0</v>
      </c>
      <c r="DI69" s="69">
        <f>VLOOKUP($A69,'365'!$AG$1:$HM$2,99,FALSE)</f>
        <v>0</v>
      </c>
      <c r="DJ69" s="69">
        <f>VLOOKUP($A69,'365'!$AG$1:$HM$2,100,FALSE)</f>
        <v>0</v>
      </c>
      <c r="DK69" s="69">
        <f>VLOOKUP($A69,'365'!$AG$7:$HM$8,DK109,FALSE)</f>
        <v>0</v>
      </c>
      <c r="DL69" s="69">
        <f>VLOOKUP($A69,'365'!$AG$1:$HM$2,102,FALSE)</f>
        <v>0</v>
      </c>
      <c r="DM69" s="75">
        <f>VLOOKUP($A69,'365'!$AG$1:$HM$2,103,FALSE)</f>
        <v>0</v>
      </c>
      <c r="DN69" s="337"/>
      <c r="DO69" s="74">
        <f>VLOOKUP($A69,'365'!$AG$1:$HM$2,104,FALSE)</f>
        <v>0</v>
      </c>
      <c r="DP69" s="69">
        <f>VLOOKUP($A69,'365'!$AG$1:$HM$2,105,FALSE)</f>
        <v>0</v>
      </c>
      <c r="DQ69" s="69">
        <f>VLOOKUP($A69,'365'!$AG$1:$HM$2,106,FALSE)</f>
        <v>0</v>
      </c>
      <c r="DR69" s="69">
        <f>VLOOKUP($A69,'365'!$AG$1:$HM$2,107,FALSE)</f>
        <v>0</v>
      </c>
      <c r="DS69" s="69">
        <f>VLOOKUP($A69,'365'!$AG$7:$HM$8,DS109,FALSE)</f>
        <v>0</v>
      </c>
      <c r="DT69" s="69">
        <f>VLOOKUP($A69,'365'!$AG$1:$HM$2,109,FALSE)</f>
        <v>0</v>
      </c>
      <c r="DU69" s="75">
        <f>VLOOKUP($A69,'365'!$AG$1:$HM$2,110,FALSE)</f>
        <v>0</v>
      </c>
      <c r="DV69" s="337"/>
      <c r="DW69" s="74">
        <f>VLOOKUP($A69,'365'!$AG$1:$HM$2,111,FALSE)</f>
        <v>0</v>
      </c>
      <c r="DX69" s="69">
        <f>VLOOKUP($A69,'365'!$AG$1:$HM$2,112,FALSE)</f>
        <v>0</v>
      </c>
      <c r="DY69" s="69">
        <f>VLOOKUP($A69,'365'!$AG$1:$HM$2,113,FALSE)</f>
        <v>0</v>
      </c>
      <c r="DZ69" s="69">
        <f>VLOOKUP($A69,'365'!$AG$1:$HM$2,114,FALSE)</f>
        <v>0</v>
      </c>
      <c r="EA69" s="69">
        <f>VLOOKUP($A69,'365'!$AG$7:$HM$8,EA109,FALSE)</f>
        <v>0</v>
      </c>
      <c r="EB69" s="69">
        <f>VLOOKUP($A69,'365'!$AG$1:$HM$2,116,FALSE)</f>
        <v>0</v>
      </c>
      <c r="EC69" s="75">
        <f>VLOOKUP($A69,'365'!$AG$1:$HM$2,117,FALSE)</f>
        <v>0</v>
      </c>
      <c r="ED69" s="337"/>
      <c r="EE69" s="74">
        <f>VLOOKUP($A69,'365'!$AG$1:$HM$2,118,FALSE)</f>
        <v>0</v>
      </c>
      <c r="EF69" s="69">
        <f>VLOOKUP($A69,'365'!$AG$1:$HM$2,119,FALSE)</f>
        <v>0</v>
      </c>
      <c r="EG69" s="69">
        <f>VLOOKUP($A69,'365'!$AG$1:$HM$2,120,FALSE)</f>
        <v>0</v>
      </c>
      <c r="EH69" s="69">
        <f>VLOOKUP($A69,'365'!$AG$1:$HM$2,121,FALSE)</f>
        <v>0</v>
      </c>
      <c r="EI69" s="69">
        <f>VLOOKUP($A69,'365'!$AG$7:$HM$8,EI109,FALSE)</f>
        <v>0</v>
      </c>
      <c r="EJ69" s="69">
        <f>VLOOKUP($A69,'365'!$AG$1:$HM$2,123,FALSE)</f>
        <v>0</v>
      </c>
      <c r="EK69" s="75">
        <f>VLOOKUP($A69,'365'!$AG$1:$HM$2,124,FALSE)</f>
        <v>0</v>
      </c>
      <c r="EL69" s="337"/>
      <c r="EM69" s="74">
        <f>VLOOKUP($A69,'365'!$AG$1:$HM$2,125,FALSE)</f>
        <v>0</v>
      </c>
      <c r="EN69" s="69">
        <f>VLOOKUP($A69,'365'!$AG$1:$HM$2,126,FALSE)</f>
        <v>0</v>
      </c>
      <c r="EO69" s="69">
        <f>VLOOKUP($A69,'365'!$AG$1:$HM$2,127,FALSE)</f>
        <v>0</v>
      </c>
      <c r="EP69" s="69">
        <f>VLOOKUP($A69,'365'!$AG$1:$HM$2,128,FALSE)</f>
        <v>0</v>
      </c>
      <c r="EQ69" s="69">
        <f>VLOOKUP($A69,'365'!$AG$7:$HM$8,EQ109,FALSE)</f>
        <v>0</v>
      </c>
      <c r="ER69" s="69">
        <f>VLOOKUP($A69,'365'!$AG$1:$HM$2,130,FALSE)</f>
        <v>0</v>
      </c>
      <c r="ES69" s="75">
        <f>VLOOKUP($A69,'365'!$AG$1:$HM$2,131,FALSE)</f>
        <v>0</v>
      </c>
      <c r="ET69" s="337"/>
      <c r="EU69" s="74">
        <f>VLOOKUP($A69,'365'!$AG$1:$HM$2,132,FALSE)</f>
        <v>0</v>
      </c>
      <c r="EV69" s="69">
        <f>VLOOKUP($A69,'365'!$AG$1:$HM$2,133,FALSE)</f>
        <v>0</v>
      </c>
      <c r="EW69" s="69">
        <f>VLOOKUP($A69,'365'!$AG$1:$HM$2,134,FALSE)</f>
        <v>0</v>
      </c>
      <c r="EX69" s="69">
        <f>VLOOKUP($A69,'365'!$AG$1:$HM$2,135,FALSE)</f>
        <v>0</v>
      </c>
      <c r="EY69" s="69">
        <f>VLOOKUP($A69,'365'!$AG$7:$HM$8,EY109,FALSE)</f>
        <v>0</v>
      </c>
      <c r="EZ69" s="69">
        <f>VLOOKUP($A69,'365'!$AG$1:$HM$2,137,FALSE)</f>
        <v>0</v>
      </c>
      <c r="FA69" s="75">
        <f>VLOOKUP($A69,'365'!$AG$1:$HM$2,138,FALSE)</f>
        <v>0</v>
      </c>
      <c r="FB69" s="337"/>
      <c r="FC69" s="74">
        <f>VLOOKUP($A69,'365'!$AG$1:$HM$2,139,FALSE)</f>
        <v>0</v>
      </c>
      <c r="FD69" s="69">
        <f>VLOOKUP($A69,'365'!$AG$1:$HM$2,140,FALSE)</f>
        <v>0</v>
      </c>
      <c r="FE69" s="69">
        <f>VLOOKUP($A69,'365'!$AG$1:$HM$2,141,FALSE)</f>
        <v>0</v>
      </c>
      <c r="FF69" s="69">
        <f>VLOOKUP($A69,'365'!$AG$1:$HM$2,142,FALSE)</f>
        <v>0</v>
      </c>
      <c r="FG69" s="69">
        <f>VLOOKUP($A69,'365'!$AG$7:$HM$8,FG109,FALSE)</f>
        <v>0</v>
      </c>
      <c r="FH69" s="69">
        <f>VLOOKUP($A69,'365'!$AG$1:$HM$2,144,FALSE)</f>
        <v>0</v>
      </c>
      <c r="FI69" s="75">
        <f>VLOOKUP($A69,'365'!$AG$1:$HM$2,145,FALSE)</f>
        <v>0</v>
      </c>
      <c r="FJ69" s="337"/>
      <c r="FK69" s="74">
        <f>VLOOKUP($A69,'365'!$AG$1:$HM$2,146,FALSE)</f>
        <v>0</v>
      </c>
      <c r="FL69" s="69">
        <f>VLOOKUP($A69,'365'!$AG$1:$HM$2,147,FALSE)</f>
        <v>0</v>
      </c>
      <c r="FM69" s="69">
        <f>VLOOKUP($A69,'365'!$AG$1:$HM$2,148,FALSE)</f>
        <v>0</v>
      </c>
      <c r="FN69" s="69">
        <f>VLOOKUP($A69,'365'!$AG$1:$HM$2,149,FALSE)</f>
        <v>0</v>
      </c>
      <c r="FO69" s="69">
        <f>VLOOKUP($A69,'365'!$AG$7:$HM$8,FO109,FALSE)</f>
        <v>0</v>
      </c>
      <c r="FP69" s="69">
        <f>VLOOKUP($A69,'365'!$AG$1:$HM$2,151,FALSE)</f>
        <v>0</v>
      </c>
      <c r="FQ69" s="75">
        <f>VLOOKUP($A69,'365'!$AG$1:$HM$2,152,FALSE)</f>
        <v>0</v>
      </c>
      <c r="FR69" s="337"/>
      <c r="FS69" s="74">
        <f>VLOOKUP($A69,'365'!$AG$1:$HM$2,153,FALSE)</f>
        <v>0</v>
      </c>
      <c r="FT69" s="69">
        <f>VLOOKUP($A69,'365'!$AG$1:$HM$2,154,FALSE)</f>
        <v>0</v>
      </c>
      <c r="FU69" s="69">
        <f>VLOOKUP($A69,'365'!$AG$1:$HM$2,155,FALSE)</f>
        <v>0</v>
      </c>
      <c r="FV69" s="69">
        <f>VLOOKUP($A69,'365'!$AG$1:$HM$2,156,FALSE)</f>
        <v>0</v>
      </c>
      <c r="FW69" s="69">
        <f>VLOOKUP($A69,'365'!$AG$7:$HM$8,FW109,FALSE)</f>
        <v>0</v>
      </c>
      <c r="FX69" s="69">
        <f>VLOOKUP($A69,'365'!$AG$1:$HM$2,158,FALSE)</f>
        <v>0</v>
      </c>
      <c r="FY69" s="75">
        <f>VLOOKUP($A69,'365'!$AG$1:$HM$2,159,FALSE)</f>
        <v>0</v>
      </c>
      <c r="FZ69" s="337"/>
      <c r="GA69" s="74">
        <f>VLOOKUP($A69,'365'!$AG$1:$HM$2,160,FALSE)</f>
        <v>0</v>
      </c>
      <c r="GB69" s="69">
        <f>VLOOKUP($A69,'365'!$AG$1:$HM$2,161,FALSE)</f>
        <v>0</v>
      </c>
      <c r="GC69" s="69">
        <f>VLOOKUP($A69,'365'!$AG$1:$HM$2,162,FALSE)</f>
        <v>0</v>
      </c>
      <c r="GD69" s="69">
        <f>VLOOKUP($A69,'365'!$AG$1:$HM$2,163,FALSE)</f>
        <v>0</v>
      </c>
      <c r="GE69" s="69">
        <f>VLOOKUP($A69,'365'!$AG$7:$HM$8,GE109,FALSE)</f>
        <v>0</v>
      </c>
      <c r="GF69" s="69">
        <f>VLOOKUP($A69,'365'!$AG$1:$HM$2,165,FALSE)</f>
        <v>0</v>
      </c>
      <c r="GG69" s="75">
        <f>VLOOKUP($A69,'365'!$AG$1:$HM$2,166,FALSE)</f>
        <v>0</v>
      </c>
      <c r="GH69" s="337"/>
      <c r="GI69" s="74">
        <f>VLOOKUP($A69,'365'!$AG$1:$HM$2,167,FALSE)</f>
        <v>0</v>
      </c>
      <c r="GJ69" s="69">
        <f>VLOOKUP($A69,'365'!$AG$1:$HM$2,168,FALSE)</f>
        <v>0</v>
      </c>
      <c r="GK69" s="69">
        <f>VLOOKUP($A69,'365'!$AG$1:$HM$2,169,FALSE)</f>
        <v>0</v>
      </c>
      <c r="GL69" s="69">
        <f>VLOOKUP($A69,'365'!$AG$1:$HM$2,170,FALSE)</f>
        <v>0</v>
      </c>
      <c r="GM69" s="69">
        <f>VLOOKUP($A69,'365'!$AG$7:$HM$8,GM109,FALSE)</f>
        <v>0</v>
      </c>
      <c r="GN69" s="69">
        <f>VLOOKUP($A69,'365'!$AG$1:$HM$2,172,FALSE)</f>
        <v>0</v>
      </c>
      <c r="GO69" s="75">
        <f>VLOOKUP($A69,'365'!$AG$1:$HM$2,173,FALSE)</f>
        <v>0</v>
      </c>
      <c r="GP69" s="337"/>
      <c r="GQ69" s="74">
        <f>VLOOKUP($A69,'365'!$AG$1:$HM$2,174,FALSE)</f>
        <v>0</v>
      </c>
      <c r="GR69" s="69">
        <f>VLOOKUP($A69,'365'!$AG$1:$HM$2,175,FALSE)</f>
        <v>0</v>
      </c>
      <c r="GS69" s="69">
        <f>VLOOKUP($A69,'365'!$AG$1:$HM$2,176,FALSE)</f>
        <v>0</v>
      </c>
      <c r="GT69" s="69">
        <f>VLOOKUP($A69,'365'!$AG$1:$HM$2,177,FALSE)</f>
        <v>0</v>
      </c>
      <c r="GU69" s="69">
        <f>VLOOKUP($A69,'365'!$AG$7:$HM$8,GU109,FALSE)</f>
        <v>0</v>
      </c>
      <c r="GV69" s="69">
        <f>VLOOKUP($A69,'365'!$AG$1:$HM$2,179,FALSE)</f>
        <v>0</v>
      </c>
      <c r="GW69" s="75">
        <f>VLOOKUP($A69,'365'!$AG$1:$HM$2,180,FALSE)</f>
        <v>0</v>
      </c>
      <c r="GX69" s="337"/>
      <c r="GY69" s="74">
        <f>VLOOKUP($A69,'365'!$AG$1:$HM$2,181,FALSE)</f>
        <v>0</v>
      </c>
      <c r="GZ69" s="69">
        <f>VLOOKUP($A69,'365'!$AG$1:$HM$2,182,FALSE)</f>
        <v>0</v>
      </c>
      <c r="HA69" s="69">
        <f>VLOOKUP($A69,'365'!$AG$1:$HM$2,183,FALSE)</f>
        <v>0</v>
      </c>
      <c r="HB69" s="69">
        <f>VLOOKUP($A69,'365'!$AG$1:$HM$2,184,FALSE)</f>
        <v>0</v>
      </c>
      <c r="HC69" s="69">
        <f>VLOOKUP($A69,'365'!$AG$7:$HM$8,HC109,FALSE)</f>
        <v>0</v>
      </c>
      <c r="HD69" s="69">
        <f>VLOOKUP($A69,'365'!$AG$1:$HM$2,186,FALSE)</f>
        <v>0</v>
      </c>
      <c r="HE69" s="124">
        <f>VLOOKUP($A69,'365'!$AG$1:$HM$2,187,FALSE)</f>
        <v>0</v>
      </c>
      <c r="HF69" s="24"/>
    </row>
    <row r="70" spans="1:214" x14ac:dyDescent="0.25">
      <c r="A70" s="290">
        <f t="shared" si="0"/>
        <v>266</v>
      </c>
      <c r="B70" s="291">
        <f>VLOOKUP($A70,'366'!$AG$1:$HM$2,2,FALSE)</f>
        <v>0</v>
      </c>
      <c r="C70" s="290">
        <f>VLOOKUP($A70,'366'!$AG$1:$HM$2,3,FALSE)</f>
        <v>30081</v>
      </c>
      <c r="D70" s="290">
        <f>VLOOKUP($A70,'366'!$AG$1:$HM$2,4,FALSE)</f>
        <v>0</v>
      </c>
      <c r="E70" s="292">
        <f>VLOOKUP($A70,'366'!$AG$1:$HM$2,5,FALSE)</f>
        <v>7095</v>
      </c>
      <c r="F70" s="337"/>
      <c r="G70" s="73">
        <f>VLOOKUP($A70,'366'!$AG$1:$HM$2,6,FALSE)</f>
        <v>0</v>
      </c>
      <c r="H70" s="24">
        <f>VLOOKUP($A70,'366'!$AG$1:$HM$2,7,FALSE)</f>
        <v>0</v>
      </c>
      <c r="I70" s="24">
        <f>VLOOKUP($A70,'366'!$AG$1:$HM$2,8,FALSE)</f>
        <v>0</v>
      </c>
      <c r="J70" s="24">
        <f>VLOOKUP($A70,'366'!$AG$1:$HM$2,9,FALSE)</f>
        <v>0</v>
      </c>
      <c r="K70" s="69">
        <f>VLOOKUP($A70,'366'!$AG$7:$HM$8,K109,FALSE)</f>
        <v>0</v>
      </c>
      <c r="L70" s="24">
        <f>VLOOKUP($A70,'366'!$AG$1:$HM$2,11,FALSE)</f>
        <v>0</v>
      </c>
      <c r="M70" s="137">
        <f>VLOOKUP($A70,'366'!$AG$1:$HM$2,12,FALSE)</f>
        <v>0</v>
      </c>
      <c r="N70" s="337"/>
      <c r="O70" s="74">
        <f>VLOOKUP($A70,'366'!$AG$1:$HM$2,13,FALSE)</f>
        <v>0</v>
      </c>
      <c r="P70" s="69">
        <f>VLOOKUP($A70,'366'!$AG$1:$HM$2,14,FALSE)</f>
        <v>0</v>
      </c>
      <c r="Q70" s="69">
        <f>VLOOKUP($A70,'366'!$AG$1:$HM$2,15,FALSE)</f>
        <v>0</v>
      </c>
      <c r="R70" s="69">
        <f>VLOOKUP($A70,'366'!$AG$1:$HM$2,16,FALSE)</f>
        <v>0</v>
      </c>
      <c r="S70" s="69">
        <f>VLOOKUP($A70,'366'!$AG$7:$HM$8,S109,FALSE)</f>
        <v>0</v>
      </c>
      <c r="T70" s="69">
        <f>VLOOKUP($A70,'366'!$AG$1:$HM$2,18,FALSE)</f>
        <v>0</v>
      </c>
      <c r="U70" s="75">
        <f>VLOOKUP($A70,'366'!$AG$1:$HM$2,19,FALSE)</f>
        <v>0</v>
      </c>
      <c r="V70" s="337"/>
      <c r="W70" s="74">
        <f>VLOOKUP($A70,'366'!$AG$1:$HM$2,20,FALSE)</f>
        <v>0</v>
      </c>
      <c r="X70" s="69">
        <f>VLOOKUP($A70,'366'!$AG$1:$HM$2,21,FALSE)</f>
        <v>0</v>
      </c>
      <c r="Y70" s="69">
        <f>VLOOKUP($A70,'366'!$AG$1:$HM$2,22,FALSE)</f>
        <v>0</v>
      </c>
      <c r="Z70" s="69">
        <f>VLOOKUP($A70,'366'!$AG$1:$HM$2,23,FALSE)</f>
        <v>0</v>
      </c>
      <c r="AA70" s="69">
        <f>VLOOKUP($A70,'366'!$AG$7:$HM$8,AA109,FALSE)</f>
        <v>0</v>
      </c>
      <c r="AB70" s="69">
        <f>VLOOKUP($A70,'366'!$AG$1:$HM$2,25,FALSE)</f>
        <v>0</v>
      </c>
      <c r="AC70" s="75">
        <f>VLOOKUP($A70,'366'!$AG$1:$HM$2,26,FALSE)</f>
        <v>0</v>
      </c>
      <c r="AD70" s="337"/>
      <c r="AE70" s="74">
        <f>VLOOKUP($A70,'366'!$AG$1:$HM$2,27,FALSE)</f>
        <v>0</v>
      </c>
      <c r="AF70" s="69">
        <f>VLOOKUP($A70,'366'!$AG$1:$HM$2,28,FALSE)</f>
        <v>0</v>
      </c>
      <c r="AG70" s="69">
        <f>VLOOKUP($A70,'366'!$AG$1:$HM$2,29,FALSE)</f>
        <v>0</v>
      </c>
      <c r="AH70" s="69">
        <f>VLOOKUP($A70,'366'!$AG$1:$HM$2,30,FALSE)</f>
        <v>0</v>
      </c>
      <c r="AI70" s="69">
        <f>VLOOKUP($A70,'366'!$AG$7:$HM$8,AI109,FALSE)</f>
        <v>0</v>
      </c>
      <c r="AJ70" s="69">
        <f>VLOOKUP($A70,'366'!$AG$1:$HM$2,32,FALSE)</f>
        <v>0</v>
      </c>
      <c r="AK70" s="75">
        <f>VLOOKUP($A70,'366'!$AG$1:$HM$2,33,FALSE)</f>
        <v>0</v>
      </c>
      <c r="AL70" s="337"/>
      <c r="AM70" s="74">
        <f>VLOOKUP($A70,'366'!$AG$1:$HM$2,34,FALSE)</f>
        <v>0</v>
      </c>
      <c r="AN70" s="69">
        <f>VLOOKUP($A70,'366'!$AG$1:$HM$2,35,FALSE)</f>
        <v>0</v>
      </c>
      <c r="AO70" s="69">
        <f>VLOOKUP($A70,'366'!$AG$1:$HM$2,36,FALSE)</f>
        <v>0</v>
      </c>
      <c r="AP70" s="69">
        <f>VLOOKUP($A70,'366'!$AG$1:$HM$2,37,FALSE)</f>
        <v>0</v>
      </c>
      <c r="AQ70" s="69">
        <f>VLOOKUP($A70,'366'!$AG$7:$HM$8,AQ109,FALSE)</f>
        <v>0</v>
      </c>
      <c r="AR70" s="69">
        <f>VLOOKUP($A70,'366'!$AG$1:$HM$2,39,FALSE)</f>
        <v>0</v>
      </c>
      <c r="AS70" s="75">
        <f>VLOOKUP($A70,'366'!$AG$1:$HM$2,40,FALSE)</f>
        <v>0</v>
      </c>
      <c r="AT70" s="337"/>
      <c r="AU70" s="74">
        <f>VLOOKUP($A70,'366'!$AG$1:$HM$2,41,FALSE)</f>
        <v>0</v>
      </c>
      <c r="AV70" s="69">
        <f>VLOOKUP($A70,'366'!$AG$1:$HM$2,42,FALSE)</f>
        <v>0</v>
      </c>
      <c r="AW70" s="69">
        <f>VLOOKUP($A70,'366'!$AG$1:$HM$2,43,FALSE)</f>
        <v>0</v>
      </c>
      <c r="AX70" s="69">
        <f>VLOOKUP($A70,'366'!$AG$1:$HM$2,44,FALSE)</f>
        <v>0</v>
      </c>
      <c r="AY70" s="69">
        <f>VLOOKUP($A70,'366'!$AG$7:$HM$8,AY109,FALSE)</f>
        <v>0</v>
      </c>
      <c r="AZ70" s="69">
        <f>VLOOKUP($A70,'366'!$AG$1:$HM$2,46,FALSE)</f>
        <v>0</v>
      </c>
      <c r="BA70" s="75">
        <f>VLOOKUP($A70,'366'!$AG$1:$HM$2,47,FALSE)</f>
        <v>0</v>
      </c>
      <c r="BB70" s="337"/>
      <c r="BC70" s="74">
        <f>VLOOKUP($A70,'366'!$AG$1:$HM$2,48,FALSE)</f>
        <v>0</v>
      </c>
      <c r="BD70" s="69">
        <f>VLOOKUP($A70,'366'!$AG$1:$HM$2,49,FALSE)</f>
        <v>0</v>
      </c>
      <c r="BE70" s="69">
        <f>VLOOKUP($A70,'366'!$AG$1:$HM$2,50,FALSE)</f>
        <v>0</v>
      </c>
      <c r="BF70" s="69">
        <f>VLOOKUP($A70,'366'!$AG$1:$HM$2,51,FALSE)</f>
        <v>0</v>
      </c>
      <c r="BG70" s="69">
        <f>VLOOKUP($A70,'366'!$AG$7:$HM$8,BG109,FALSE)</f>
        <v>0</v>
      </c>
      <c r="BH70" s="69">
        <f>VLOOKUP($A70,'366'!$AG$1:$HM$2,53,FALSE)</f>
        <v>0</v>
      </c>
      <c r="BI70" s="75">
        <f>VLOOKUP($A70,'366'!$AG$1:$HM$2,54,FALSE)</f>
        <v>0</v>
      </c>
      <c r="BJ70" s="337"/>
      <c r="BK70" s="74">
        <f>VLOOKUP($A70,'366'!$AG$1:$HM$2,55,FALSE)</f>
        <v>0</v>
      </c>
      <c r="BL70" s="69">
        <f>VLOOKUP($A70,'366'!$AG$1:$HM$2,56,FALSE)</f>
        <v>0</v>
      </c>
      <c r="BM70" s="69">
        <f>VLOOKUP($A70,'366'!$AG$1:$HM$2,57,FALSE)</f>
        <v>0</v>
      </c>
      <c r="BN70" s="69">
        <f>VLOOKUP($A70,'366'!$AG$1:$HM$2,58,FALSE)</f>
        <v>0</v>
      </c>
      <c r="BO70" s="69">
        <f>VLOOKUP($A70,'366'!$AG$7:$HM$8,BO109,FALSE)</f>
        <v>0</v>
      </c>
      <c r="BP70" s="69">
        <f>VLOOKUP($A70,'366'!$AG$1:$HM$2,60,FALSE)</f>
        <v>0</v>
      </c>
      <c r="BQ70" s="75">
        <f>VLOOKUP($A70,'366'!$AG$1:$HM$2,61,FALSE)</f>
        <v>0</v>
      </c>
      <c r="BR70" s="337"/>
      <c r="BS70" s="74">
        <f>VLOOKUP($A70,'366'!$AG$1:$HM$2,62,FALSE)</f>
        <v>0</v>
      </c>
      <c r="BT70" s="69">
        <f>VLOOKUP($A70,'366'!$AG$1:$HM$2,63,FALSE)</f>
        <v>0</v>
      </c>
      <c r="BU70" s="69">
        <f>VLOOKUP($A70,'366'!$AG$1:$HM$2,64,FALSE)</f>
        <v>0</v>
      </c>
      <c r="BV70" s="69">
        <f>VLOOKUP($A70,'366'!$AG$1:$HM$2,65,FALSE)</f>
        <v>0</v>
      </c>
      <c r="BW70" s="69">
        <f>VLOOKUP($A70,'366'!$AG$7:$HM$8,BW109,FALSE)</f>
        <v>0</v>
      </c>
      <c r="BX70" s="69">
        <f>VLOOKUP($A70,'366'!$AG$1:$HM$2,67,FALSE)</f>
        <v>0</v>
      </c>
      <c r="BY70" s="75">
        <f>VLOOKUP($A70,'366'!$AG$1:$HM$2,68,FALSE)</f>
        <v>0</v>
      </c>
      <c r="BZ70" s="337"/>
      <c r="CA70" s="74">
        <f>VLOOKUP($A70,'366'!$AG$1:$HM$2,69,FALSE)</f>
        <v>0</v>
      </c>
      <c r="CB70" s="69">
        <f>VLOOKUP($A70,'366'!$AG$1:$HM$2,70,FALSE)</f>
        <v>0</v>
      </c>
      <c r="CC70" s="69">
        <f>VLOOKUP($A70,'366'!$AG$1:$HM$2,71,FALSE)</f>
        <v>0</v>
      </c>
      <c r="CD70" s="69">
        <f>VLOOKUP($A70,'366'!$AG$1:$HM$2,72,FALSE)</f>
        <v>0</v>
      </c>
      <c r="CE70" s="69">
        <f>VLOOKUP($A70,'366'!$AG$7:$HM$8,CE109,FALSE)</f>
        <v>0</v>
      </c>
      <c r="CF70" s="69">
        <f>VLOOKUP($A70,'366'!$AG$1:$HM$2,74,FALSE)</f>
        <v>0</v>
      </c>
      <c r="CG70" s="75">
        <f>VLOOKUP($A70,'366'!$AG$1:$HM$2,75,FALSE)</f>
        <v>0</v>
      </c>
      <c r="CH70" s="337"/>
      <c r="CI70" s="74">
        <f>VLOOKUP($A70,'366'!$AG$1:$HM$2,76,FALSE)</f>
        <v>0</v>
      </c>
      <c r="CJ70" s="69">
        <f>VLOOKUP($A70,'366'!$AG$1:$HM$2,77,FALSE)</f>
        <v>0</v>
      </c>
      <c r="CK70" s="69">
        <f>VLOOKUP($A70,'366'!$AG$1:$HM$2,78,FALSE)</f>
        <v>0</v>
      </c>
      <c r="CL70" s="69">
        <f>VLOOKUP($A70,'366'!$AG$1:$HM$2,79,FALSE)</f>
        <v>0</v>
      </c>
      <c r="CM70" s="69">
        <f>VLOOKUP($A70,'366'!$AG$7:$HM$8,CM109,FALSE)</f>
        <v>0</v>
      </c>
      <c r="CN70" s="69">
        <f>VLOOKUP($A70,'366'!$AG$1:$HM$2,81,FALSE)</f>
        <v>0</v>
      </c>
      <c r="CO70" s="75">
        <f>VLOOKUP($A70,'366'!$AG$1:$HM$2,82,FALSE)</f>
        <v>0</v>
      </c>
      <c r="CP70" s="337"/>
      <c r="CQ70" s="74">
        <f>VLOOKUP($A70,'366'!$AG$1:$HM$2,83,FALSE)</f>
        <v>0</v>
      </c>
      <c r="CR70" s="69">
        <f>VLOOKUP($A70,'366'!$AG$1:$HM$2,84,FALSE)</f>
        <v>0</v>
      </c>
      <c r="CS70" s="69">
        <f>VLOOKUP($A70,'366'!$AG$1:$HM$2,85,FALSE)</f>
        <v>0</v>
      </c>
      <c r="CT70" s="69">
        <f>VLOOKUP($A70,'366'!$AG$1:$HM$2,86,FALSE)</f>
        <v>0</v>
      </c>
      <c r="CU70" s="69">
        <f>VLOOKUP($A70,'366'!$AG$7:$HM$8,CU109,FALSE)</f>
        <v>0</v>
      </c>
      <c r="CV70" s="69">
        <f>VLOOKUP($A70,'366'!$AG$1:$HM$2,88,FALSE)</f>
        <v>0</v>
      </c>
      <c r="CW70" s="75">
        <f>VLOOKUP($A70,'366'!$AG$1:$HM$2,89,FALSE)</f>
        <v>0</v>
      </c>
      <c r="CX70" s="337"/>
      <c r="CY70" s="74">
        <f>VLOOKUP($A70,'366'!$AG$1:$HM$2,90,FALSE)</f>
        <v>0</v>
      </c>
      <c r="CZ70" s="69">
        <f>VLOOKUP($A70,'366'!$AG$1:$HM$2,91,FALSE)</f>
        <v>0</v>
      </c>
      <c r="DA70" s="69">
        <f>VLOOKUP($A70,'366'!$AG$1:$HM$2,92,FALSE)</f>
        <v>0</v>
      </c>
      <c r="DB70" s="69">
        <f>VLOOKUP($A70,'366'!$AG$1:$HM$2,93,FALSE)</f>
        <v>0</v>
      </c>
      <c r="DC70" s="69">
        <f>VLOOKUP($A70,'366'!$AG$7:$HM$8,DC109,FALSE)</f>
        <v>0</v>
      </c>
      <c r="DD70" s="69">
        <f>VLOOKUP($A70,'366'!$AG$1:$HM$2,95,FALSE)</f>
        <v>0</v>
      </c>
      <c r="DE70" s="75">
        <f>VLOOKUP($A70,'366'!$AG$1:$HM$2,96,FALSE)</f>
        <v>0</v>
      </c>
      <c r="DF70" s="337"/>
      <c r="DG70" s="74">
        <f>VLOOKUP($A70,'366'!$AG$1:$HM$2,97,FALSE)</f>
        <v>0</v>
      </c>
      <c r="DH70" s="69">
        <f>VLOOKUP($A70,'366'!$AG$1:$HM$2,98,FALSE)</f>
        <v>0</v>
      </c>
      <c r="DI70" s="69">
        <f>VLOOKUP($A70,'366'!$AG$1:$HM$2,99,FALSE)</f>
        <v>0</v>
      </c>
      <c r="DJ70" s="69">
        <f>VLOOKUP($A70,'366'!$AG$1:$HM$2,100,FALSE)</f>
        <v>0</v>
      </c>
      <c r="DK70" s="69">
        <f>VLOOKUP($A70,'366'!$AG$7:$HM$8,DK109,FALSE)</f>
        <v>0</v>
      </c>
      <c r="DL70" s="69">
        <f>VLOOKUP($A70,'366'!$AG$1:$HM$2,102,FALSE)</f>
        <v>0</v>
      </c>
      <c r="DM70" s="75">
        <f>VLOOKUP($A70,'366'!$AG$1:$HM$2,103,FALSE)</f>
        <v>0</v>
      </c>
      <c r="DN70" s="337"/>
      <c r="DO70" s="74">
        <f>VLOOKUP($A70,'366'!$AG$1:$HM$2,104,FALSE)</f>
        <v>0</v>
      </c>
      <c r="DP70" s="69">
        <f>VLOOKUP($A70,'366'!$AG$1:$HM$2,105,FALSE)</f>
        <v>0</v>
      </c>
      <c r="DQ70" s="69">
        <f>VLOOKUP($A70,'366'!$AG$1:$HM$2,106,FALSE)</f>
        <v>0</v>
      </c>
      <c r="DR70" s="69">
        <f>VLOOKUP($A70,'366'!$AG$1:$HM$2,107,FALSE)</f>
        <v>0</v>
      </c>
      <c r="DS70" s="69">
        <f>VLOOKUP($A70,'366'!$AG$7:$HM$8,DS109,FALSE)</f>
        <v>0</v>
      </c>
      <c r="DT70" s="69">
        <f>VLOOKUP($A70,'366'!$AG$1:$HM$2,109,FALSE)</f>
        <v>0</v>
      </c>
      <c r="DU70" s="75">
        <f>VLOOKUP($A70,'366'!$AG$1:$HM$2,110,FALSE)</f>
        <v>0</v>
      </c>
      <c r="DV70" s="337"/>
      <c r="DW70" s="74">
        <f>VLOOKUP($A70,'366'!$AG$1:$HM$2,111,FALSE)</f>
        <v>0</v>
      </c>
      <c r="DX70" s="69">
        <f>VLOOKUP($A70,'366'!$AG$1:$HM$2,112,FALSE)</f>
        <v>0</v>
      </c>
      <c r="DY70" s="69">
        <f>VLOOKUP($A70,'366'!$AG$1:$HM$2,113,FALSE)</f>
        <v>0</v>
      </c>
      <c r="DZ70" s="69">
        <f>VLOOKUP($A70,'366'!$AG$1:$HM$2,114,FALSE)</f>
        <v>0</v>
      </c>
      <c r="EA70" s="69">
        <f>VLOOKUP($A70,'366'!$AG$7:$HM$8,EA109,FALSE)</f>
        <v>0</v>
      </c>
      <c r="EB70" s="69">
        <f>VLOOKUP($A70,'366'!$AG$1:$HM$2,116,FALSE)</f>
        <v>0</v>
      </c>
      <c r="EC70" s="75">
        <f>VLOOKUP($A70,'366'!$AG$1:$HM$2,117,FALSE)</f>
        <v>0</v>
      </c>
      <c r="ED70" s="337"/>
      <c r="EE70" s="74">
        <f>VLOOKUP($A70,'366'!$AG$1:$HM$2,118,FALSE)</f>
        <v>0</v>
      </c>
      <c r="EF70" s="69">
        <f>VLOOKUP($A70,'366'!$AG$1:$HM$2,119,FALSE)</f>
        <v>0</v>
      </c>
      <c r="EG70" s="69">
        <f>VLOOKUP($A70,'366'!$AG$1:$HM$2,120,FALSE)</f>
        <v>0</v>
      </c>
      <c r="EH70" s="69">
        <f>VLOOKUP($A70,'366'!$AG$1:$HM$2,121,FALSE)</f>
        <v>0</v>
      </c>
      <c r="EI70" s="69">
        <f>VLOOKUP($A70,'366'!$AG$7:$HM$8,EI109,FALSE)</f>
        <v>0</v>
      </c>
      <c r="EJ70" s="69">
        <f>VLOOKUP($A70,'366'!$AG$1:$HM$2,123,FALSE)</f>
        <v>0</v>
      </c>
      <c r="EK70" s="75">
        <f>VLOOKUP($A70,'366'!$AG$1:$HM$2,124,FALSE)</f>
        <v>0</v>
      </c>
      <c r="EL70" s="337"/>
      <c r="EM70" s="74">
        <f>VLOOKUP($A70,'366'!$AG$1:$HM$2,125,FALSE)</f>
        <v>0</v>
      </c>
      <c r="EN70" s="69">
        <f>VLOOKUP($A70,'366'!$AG$1:$HM$2,126,FALSE)</f>
        <v>0</v>
      </c>
      <c r="EO70" s="69">
        <f>VLOOKUP($A70,'366'!$AG$1:$HM$2,127,FALSE)</f>
        <v>0</v>
      </c>
      <c r="EP70" s="69">
        <f>VLOOKUP($A70,'366'!$AG$1:$HM$2,128,FALSE)</f>
        <v>0</v>
      </c>
      <c r="EQ70" s="69">
        <f>VLOOKUP($A70,'366'!$AG$7:$HM$8,EQ109,FALSE)</f>
        <v>0</v>
      </c>
      <c r="ER70" s="69">
        <f>VLOOKUP($A70,'366'!$AG$1:$HM$2,130,FALSE)</f>
        <v>0</v>
      </c>
      <c r="ES70" s="75">
        <f>VLOOKUP($A70,'366'!$AG$1:$HM$2,131,FALSE)</f>
        <v>0</v>
      </c>
      <c r="ET70" s="337"/>
      <c r="EU70" s="74">
        <f>VLOOKUP($A70,'366'!$AG$1:$HM$2,132,FALSE)</f>
        <v>0</v>
      </c>
      <c r="EV70" s="69">
        <f>VLOOKUP($A70,'366'!$AG$1:$HM$2,133,FALSE)</f>
        <v>0</v>
      </c>
      <c r="EW70" s="69">
        <f>VLOOKUP($A70,'366'!$AG$1:$HM$2,134,FALSE)</f>
        <v>0</v>
      </c>
      <c r="EX70" s="69">
        <f>VLOOKUP($A70,'366'!$AG$1:$HM$2,135,FALSE)</f>
        <v>0</v>
      </c>
      <c r="EY70" s="69">
        <f>VLOOKUP($A70,'366'!$AG$7:$HM$8,EY109,FALSE)</f>
        <v>0</v>
      </c>
      <c r="EZ70" s="69">
        <f>VLOOKUP($A70,'366'!$AG$1:$HM$2,137,FALSE)</f>
        <v>0</v>
      </c>
      <c r="FA70" s="75">
        <f>VLOOKUP($A70,'366'!$AG$1:$HM$2,138,FALSE)</f>
        <v>0</v>
      </c>
      <c r="FB70" s="337"/>
      <c r="FC70" s="74">
        <f>VLOOKUP($A70,'366'!$AG$1:$HM$2,139,FALSE)</f>
        <v>0</v>
      </c>
      <c r="FD70" s="69">
        <f>VLOOKUP($A70,'366'!$AG$1:$HM$2,140,FALSE)</f>
        <v>0</v>
      </c>
      <c r="FE70" s="69">
        <f>VLOOKUP($A70,'366'!$AG$1:$HM$2,141,FALSE)</f>
        <v>0</v>
      </c>
      <c r="FF70" s="69">
        <f>VLOOKUP($A70,'366'!$AG$1:$HM$2,142,FALSE)</f>
        <v>0</v>
      </c>
      <c r="FG70" s="69">
        <f>VLOOKUP($A70,'366'!$AG$7:$HM$8,FG109,FALSE)</f>
        <v>0</v>
      </c>
      <c r="FH70" s="69">
        <f>VLOOKUP($A70,'366'!$AG$1:$HM$2,144,FALSE)</f>
        <v>0</v>
      </c>
      <c r="FI70" s="75">
        <f>VLOOKUP($A70,'366'!$AG$1:$HM$2,145,FALSE)</f>
        <v>0</v>
      </c>
      <c r="FJ70" s="337"/>
      <c r="FK70" s="74">
        <f>VLOOKUP($A70,'366'!$AG$1:$HM$2,146,FALSE)</f>
        <v>0</v>
      </c>
      <c r="FL70" s="69">
        <f>VLOOKUP($A70,'366'!$AG$1:$HM$2,147,FALSE)</f>
        <v>0</v>
      </c>
      <c r="FM70" s="69">
        <f>VLOOKUP($A70,'366'!$AG$1:$HM$2,148,FALSE)</f>
        <v>0</v>
      </c>
      <c r="FN70" s="69">
        <f>VLOOKUP($A70,'366'!$AG$1:$HM$2,149,FALSE)</f>
        <v>0</v>
      </c>
      <c r="FO70" s="69">
        <f>VLOOKUP($A70,'366'!$AG$7:$HM$8,FO109,FALSE)</f>
        <v>0</v>
      </c>
      <c r="FP70" s="69">
        <f>VLOOKUP($A70,'366'!$AG$1:$HM$2,151,FALSE)</f>
        <v>0</v>
      </c>
      <c r="FQ70" s="75">
        <f>VLOOKUP($A70,'366'!$AG$1:$HM$2,152,FALSE)</f>
        <v>0</v>
      </c>
      <c r="FR70" s="337"/>
      <c r="FS70" s="74">
        <f>VLOOKUP($A70,'366'!$AG$1:$HM$2,153,FALSE)</f>
        <v>0</v>
      </c>
      <c r="FT70" s="69">
        <f>VLOOKUP($A70,'366'!$AG$1:$HM$2,154,FALSE)</f>
        <v>0</v>
      </c>
      <c r="FU70" s="69">
        <f>VLOOKUP($A70,'366'!$AG$1:$HM$2,155,FALSE)</f>
        <v>0</v>
      </c>
      <c r="FV70" s="69">
        <f>VLOOKUP($A70,'366'!$AG$1:$HM$2,156,FALSE)</f>
        <v>0</v>
      </c>
      <c r="FW70" s="69">
        <f>VLOOKUP($A70,'366'!$AG$7:$HM$8,FW109,FALSE)</f>
        <v>0</v>
      </c>
      <c r="FX70" s="69">
        <f>VLOOKUP($A70,'366'!$AG$1:$HM$2,158,FALSE)</f>
        <v>0</v>
      </c>
      <c r="FY70" s="75">
        <f>VLOOKUP($A70,'366'!$AG$1:$HM$2,159,FALSE)</f>
        <v>0</v>
      </c>
      <c r="FZ70" s="337"/>
      <c r="GA70" s="74">
        <f>VLOOKUP($A70,'366'!$AG$1:$HM$2,160,FALSE)</f>
        <v>0</v>
      </c>
      <c r="GB70" s="69">
        <f>VLOOKUP($A70,'366'!$AG$1:$HM$2,161,FALSE)</f>
        <v>0</v>
      </c>
      <c r="GC70" s="69">
        <f>VLOOKUP($A70,'366'!$AG$1:$HM$2,162,FALSE)</f>
        <v>0</v>
      </c>
      <c r="GD70" s="69">
        <f>VLOOKUP($A70,'366'!$AG$1:$HM$2,163,FALSE)</f>
        <v>0</v>
      </c>
      <c r="GE70" s="69">
        <f>VLOOKUP($A70,'366'!$AG$7:$HM$8,GE109,FALSE)</f>
        <v>0</v>
      </c>
      <c r="GF70" s="69">
        <f>VLOOKUP($A70,'366'!$AG$1:$HM$2,165,FALSE)</f>
        <v>0</v>
      </c>
      <c r="GG70" s="75">
        <f>VLOOKUP($A70,'366'!$AG$1:$HM$2,166,FALSE)</f>
        <v>0</v>
      </c>
      <c r="GH70" s="337"/>
      <c r="GI70" s="74">
        <f>VLOOKUP($A70,'366'!$AG$1:$HM$2,167,FALSE)</f>
        <v>0</v>
      </c>
      <c r="GJ70" s="69">
        <f>VLOOKUP($A70,'366'!$AG$1:$HM$2,168,FALSE)</f>
        <v>0</v>
      </c>
      <c r="GK70" s="69">
        <f>VLOOKUP($A70,'366'!$AG$1:$HM$2,169,FALSE)</f>
        <v>0</v>
      </c>
      <c r="GL70" s="69">
        <f>VLOOKUP($A70,'366'!$AG$1:$HM$2,170,FALSE)</f>
        <v>0</v>
      </c>
      <c r="GM70" s="69">
        <f>VLOOKUP($A70,'366'!$AG$7:$HM$8,GM109,FALSE)</f>
        <v>0</v>
      </c>
      <c r="GN70" s="69">
        <f>VLOOKUP($A70,'366'!$AG$1:$HM$2,172,FALSE)</f>
        <v>0</v>
      </c>
      <c r="GO70" s="75">
        <f>VLOOKUP($A70,'366'!$AG$1:$HM$2,173,FALSE)</f>
        <v>0</v>
      </c>
      <c r="GP70" s="337"/>
      <c r="GQ70" s="74">
        <f>VLOOKUP($A70,'366'!$AG$1:$HM$2,174,FALSE)</f>
        <v>0</v>
      </c>
      <c r="GR70" s="69">
        <f>VLOOKUP($A70,'366'!$AG$1:$HM$2,175,FALSE)</f>
        <v>0</v>
      </c>
      <c r="GS70" s="69">
        <f>VLOOKUP($A70,'366'!$AG$1:$HM$2,176,FALSE)</f>
        <v>0</v>
      </c>
      <c r="GT70" s="69">
        <f>VLOOKUP($A70,'366'!$AG$1:$HM$2,177,FALSE)</f>
        <v>0</v>
      </c>
      <c r="GU70" s="69">
        <f>VLOOKUP($A70,'366'!$AG$7:$HM$8,GU109,FALSE)</f>
        <v>0</v>
      </c>
      <c r="GV70" s="69">
        <f>VLOOKUP($A70,'366'!$AG$1:$HM$2,179,FALSE)</f>
        <v>0</v>
      </c>
      <c r="GW70" s="75">
        <f>VLOOKUP($A70,'366'!$AG$1:$HM$2,180,FALSE)</f>
        <v>0</v>
      </c>
      <c r="GX70" s="337"/>
      <c r="GY70" s="74">
        <f>VLOOKUP($A70,'366'!$AG$1:$HM$2,181,FALSE)</f>
        <v>0</v>
      </c>
      <c r="GZ70" s="69">
        <f>VLOOKUP($A70,'366'!$AG$1:$HM$2,182,FALSE)</f>
        <v>0</v>
      </c>
      <c r="HA70" s="69">
        <f>VLOOKUP($A70,'366'!$AG$1:$HM$2,183,FALSE)</f>
        <v>0</v>
      </c>
      <c r="HB70" s="69">
        <f>VLOOKUP($A70,'366'!$AG$1:$HM$2,184,FALSE)</f>
        <v>0</v>
      </c>
      <c r="HC70" s="69">
        <f>VLOOKUP($A70,'366'!$AG$7:$HM$8,HC109,FALSE)</f>
        <v>0</v>
      </c>
      <c r="HD70" s="69">
        <f>VLOOKUP($A70,'366'!$AG$1:$HM$2,186,FALSE)</f>
        <v>0</v>
      </c>
      <c r="HE70" s="124">
        <f>VLOOKUP($A70,'366'!$AG$1:$HM$2,187,FALSE)</f>
        <v>0</v>
      </c>
      <c r="HF70" s="174"/>
    </row>
    <row r="71" spans="1:214" x14ac:dyDescent="0.25">
      <c r="A71" s="290">
        <f t="shared" ref="A71:A104" si="1">A70+1</f>
        <v>267</v>
      </c>
      <c r="B71" s="291">
        <f>VLOOKUP($A71,'367'!$AG$1:$HM$2,2,FALSE)</f>
        <v>0</v>
      </c>
      <c r="C71" s="290">
        <f>VLOOKUP($A71,'367'!$AG$1:$HM$2,3,FALSE)</f>
        <v>0</v>
      </c>
      <c r="D71" s="290">
        <f>VLOOKUP($A71,'367'!$AG$1:$HM$2,4,FALSE)</f>
        <v>0</v>
      </c>
      <c r="E71" s="292">
        <f>VLOOKUP($A71,'367'!$AG$1:$HM$2,5,FALSE)</f>
        <v>0</v>
      </c>
      <c r="F71" s="337"/>
      <c r="G71" s="73">
        <f>VLOOKUP($A71,'367'!$AG$1:$HM$2,6,FALSE)</f>
        <v>0</v>
      </c>
      <c r="H71" s="24">
        <f>VLOOKUP($A71,'367'!$AG$1:$HM$2,7,FALSE)</f>
        <v>0</v>
      </c>
      <c r="I71" s="24">
        <f>VLOOKUP($A71,'367'!$AG$1:$HM$2,8,FALSE)</f>
        <v>0</v>
      </c>
      <c r="J71" s="24">
        <f>VLOOKUP($A71,'367'!$AG$1:$HM$2,9,FALSE)</f>
        <v>0</v>
      </c>
      <c r="K71" s="69">
        <f>VLOOKUP($A71,'367'!$AG$7:$HM$8,K109,FALSE)</f>
        <v>0</v>
      </c>
      <c r="L71" s="24">
        <f>VLOOKUP($A71,'367'!$AG$1:$HM$2,11,FALSE)</f>
        <v>0</v>
      </c>
      <c r="M71" s="137">
        <f>VLOOKUP($A71,'367'!$AG$1:$HM$2,12,FALSE)</f>
        <v>0</v>
      </c>
      <c r="N71" s="337"/>
      <c r="O71" s="74">
        <f>VLOOKUP($A71,'367'!$AG$1:$HM$2,13,FALSE)</f>
        <v>0</v>
      </c>
      <c r="P71" s="69">
        <f>VLOOKUP($A71,'367'!$AG$1:$HM$2,14,FALSE)</f>
        <v>0</v>
      </c>
      <c r="Q71" s="69">
        <f>VLOOKUP($A71,'367'!$AG$1:$HM$2,15,FALSE)</f>
        <v>0</v>
      </c>
      <c r="R71" s="69">
        <f>VLOOKUP($A71,'367'!$AG$1:$HM$2,16,FALSE)</f>
        <v>0</v>
      </c>
      <c r="S71" s="69">
        <f>VLOOKUP($A71,'367'!$AG$7:$HM$8,S109,FALSE)</f>
        <v>0</v>
      </c>
      <c r="T71" s="69">
        <f>VLOOKUP($A71,'367'!$AG$1:$HM$2,18,FALSE)</f>
        <v>0</v>
      </c>
      <c r="U71" s="75">
        <f>VLOOKUP($A71,'367'!$AG$1:$HM$2,19,FALSE)</f>
        <v>0</v>
      </c>
      <c r="V71" s="337"/>
      <c r="W71" s="74">
        <f>VLOOKUP($A71,'367'!$AG$1:$HM$2,20,FALSE)</f>
        <v>0</v>
      </c>
      <c r="X71" s="69">
        <f>VLOOKUP($A71,'367'!$AG$1:$HM$2,21,FALSE)</f>
        <v>0</v>
      </c>
      <c r="Y71" s="69">
        <f>VLOOKUP($A71,'367'!$AG$1:$HM$2,22,FALSE)</f>
        <v>0</v>
      </c>
      <c r="Z71" s="69">
        <f>VLOOKUP($A71,'367'!$AG$1:$HM$2,23,FALSE)</f>
        <v>0</v>
      </c>
      <c r="AA71" s="69">
        <f>VLOOKUP($A71,'367'!$AG$7:$HM$8,AA109,FALSE)</f>
        <v>0</v>
      </c>
      <c r="AB71" s="69">
        <f>VLOOKUP($A71,'367'!$AG$1:$HM$2,25,FALSE)</f>
        <v>0</v>
      </c>
      <c r="AC71" s="75">
        <f>VLOOKUP($A71,'367'!$AG$1:$HM$2,26,FALSE)</f>
        <v>0</v>
      </c>
      <c r="AD71" s="337"/>
      <c r="AE71" s="74">
        <f>VLOOKUP($A71,'367'!$AG$1:$HM$2,27,FALSE)</f>
        <v>0</v>
      </c>
      <c r="AF71" s="69">
        <f>VLOOKUP($A71,'367'!$AG$1:$HM$2,28,FALSE)</f>
        <v>0</v>
      </c>
      <c r="AG71" s="69">
        <f>VLOOKUP($A71,'367'!$AG$1:$HM$2,29,FALSE)</f>
        <v>0</v>
      </c>
      <c r="AH71" s="69">
        <f>VLOOKUP($A71,'367'!$AG$1:$HM$2,30,FALSE)</f>
        <v>0</v>
      </c>
      <c r="AI71" s="69">
        <f>VLOOKUP($A71,'367'!$AG$7:$HM$8,AI109,FALSE)</f>
        <v>0</v>
      </c>
      <c r="AJ71" s="69">
        <f>VLOOKUP($A71,'367'!$AG$1:$HM$2,32,FALSE)</f>
        <v>0</v>
      </c>
      <c r="AK71" s="75">
        <f>VLOOKUP($A71,'367'!$AG$1:$HM$2,33,FALSE)</f>
        <v>0</v>
      </c>
      <c r="AL71" s="337"/>
      <c r="AM71" s="74">
        <f>VLOOKUP($A71,'367'!$AG$1:$HM$2,34,FALSE)</f>
        <v>0</v>
      </c>
      <c r="AN71" s="69">
        <f>VLOOKUP($A71,'367'!$AG$1:$HM$2,35,FALSE)</f>
        <v>0</v>
      </c>
      <c r="AO71" s="69">
        <f>VLOOKUP($A71,'367'!$AG$1:$HM$2,36,FALSE)</f>
        <v>0</v>
      </c>
      <c r="AP71" s="69">
        <f>VLOOKUP($A71,'367'!$AG$1:$HM$2,37,FALSE)</f>
        <v>0</v>
      </c>
      <c r="AQ71" s="69">
        <f>VLOOKUP($A71,'367'!$AG$7:$HM$8,AQ109,FALSE)</f>
        <v>0</v>
      </c>
      <c r="AR71" s="69">
        <f>VLOOKUP($A71,'367'!$AG$1:$HM$2,39,FALSE)</f>
        <v>0</v>
      </c>
      <c r="AS71" s="75">
        <f>VLOOKUP($A71,'367'!$AG$1:$HM$2,40,FALSE)</f>
        <v>0</v>
      </c>
      <c r="AT71" s="337"/>
      <c r="AU71" s="74">
        <f>VLOOKUP($A71,'367'!$AG$1:$HM$2,41,FALSE)</f>
        <v>0</v>
      </c>
      <c r="AV71" s="69">
        <f>VLOOKUP($A71,'367'!$AG$1:$HM$2,42,FALSE)</f>
        <v>0</v>
      </c>
      <c r="AW71" s="69">
        <f>VLOOKUP($A71,'367'!$AG$1:$HM$2,43,FALSE)</f>
        <v>0</v>
      </c>
      <c r="AX71" s="69">
        <f>VLOOKUP($A71,'367'!$AG$1:$HM$2,44,FALSE)</f>
        <v>0</v>
      </c>
      <c r="AY71" s="69">
        <f>VLOOKUP($A71,'367'!$AG$7:$HM$8,AY109,FALSE)</f>
        <v>0</v>
      </c>
      <c r="AZ71" s="69">
        <f>VLOOKUP($A71,'367'!$AG$1:$HM$2,46,FALSE)</f>
        <v>0</v>
      </c>
      <c r="BA71" s="75">
        <f>VLOOKUP($A71,'367'!$AG$1:$HM$2,47,FALSE)</f>
        <v>0</v>
      </c>
      <c r="BB71" s="337"/>
      <c r="BC71" s="74">
        <f>VLOOKUP($A71,'367'!$AG$1:$HM$2,48,FALSE)</f>
        <v>0</v>
      </c>
      <c r="BD71" s="69">
        <f>VLOOKUP($A71,'367'!$AG$1:$HM$2,49,FALSE)</f>
        <v>0</v>
      </c>
      <c r="BE71" s="69">
        <f>VLOOKUP($A71,'367'!$AG$1:$HM$2,50,FALSE)</f>
        <v>0</v>
      </c>
      <c r="BF71" s="69">
        <f>VLOOKUP($A71,'367'!$AG$1:$HM$2,51,FALSE)</f>
        <v>0</v>
      </c>
      <c r="BG71" s="69">
        <f>VLOOKUP($A71,'367'!$AG$7:$HM$8,BG109,FALSE)</f>
        <v>0</v>
      </c>
      <c r="BH71" s="69">
        <f>VLOOKUP($A71,'367'!$AG$1:$HM$2,53,FALSE)</f>
        <v>0</v>
      </c>
      <c r="BI71" s="75">
        <f>VLOOKUP($A71,'367'!$AG$1:$HM$2,54,FALSE)</f>
        <v>0</v>
      </c>
      <c r="BJ71" s="337"/>
      <c r="BK71" s="74">
        <f>VLOOKUP($A71,'367'!$AG$1:$HM$2,55,FALSE)</f>
        <v>0</v>
      </c>
      <c r="BL71" s="69">
        <f>VLOOKUP($A71,'367'!$AG$1:$HM$2,56,FALSE)</f>
        <v>0</v>
      </c>
      <c r="BM71" s="69">
        <f>VLOOKUP($A71,'367'!$AG$1:$HM$2,57,FALSE)</f>
        <v>0</v>
      </c>
      <c r="BN71" s="69">
        <f>VLOOKUP($A71,'367'!$AG$1:$HM$2,58,FALSE)</f>
        <v>0</v>
      </c>
      <c r="BO71" s="69">
        <f>VLOOKUP($A71,'367'!$AG$7:$HM$8,BO109,FALSE)</f>
        <v>0</v>
      </c>
      <c r="BP71" s="69">
        <f>VLOOKUP($A71,'367'!$AG$1:$HM$2,60,FALSE)</f>
        <v>0</v>
      </c>
      <c r="BQ71" s="75">
        <f>VLOOKUP($A71,'367'!$AG$1:$HM$2,61,FALSE)</f>
        <v>0</v>
      </c>
      <c r="BR71" s="337"/>
      <c r="BS71" s="74">
        <f>VLOOKUP($A71,'367'!$AG$1:$HM$2,62,FALSE)</f>
        <v>0</v>
      </c>
      <c r="BT71" s="69">
        <f>VLOOKUP($A71,'367'!$AG$1:$HM$2,63,FALSE)</f>
        <v>0</v>
      </c>
      <c r="BU71" s="69">
        <f>VLOOKUP($A71,'367'!$AG$1:$HM$2,64,FALSE)</f>
        <v>0</v>
      </c>
      <c r="BV71" s="69">
        <f>VLOOKUP($A71,'367'!$AG$1:$HM$2,65,FALSE)</f>
        <v>0</v>
      </c>
      <c r="BW71" s="69">
        <f>VLOOKUP($A71,'367'!$AG$7:$HM$8,BW109,FALSE)</f>
        <v>0</v>
      </c>
      <c r="BX71" s="69">
        <f>VLOOKUP($A71,'367'!$AG$1:$HM$2,67,FALSE)</f>
        <v>0</v>
      </c>
      <c r="BY71" s="75">
        <f>VLOOKUP($A71,'367'!$AG$1:$HM$2,68,FALSE)</f>
        <v>0</v>
      </c>
      <c r="BZ71" s="337"/>
      <c r="CA71" s="74">
        <f>VLOOKUP($A71,'367'!$AG$1:$HM$2,69,FALSE)</f>
        <v>0</v>
      </c>
      <c r="CB71" s="69">
        <f>VLOOKUP($A71,'367'!$AG$1:$HM$2,70,FALSE)</f>
        <v>0</v>
      </c>
      <c r="CC71" s="69">
        <f>VLOOKUP($A71,'367'!$AG$1:$HM$2,71,FALSE)</f>
        <v>0</v>
      </c>
      <c r="CD71" s="69">
        <f>VLOOKUP($A71,'367'!$AG$1:$HM$2,72,FALSE)</f>
        <v>0</v>
      </c>
      <c r="CE71" s="69">
        <f>VLOOKUP($A71,'367'!$AG$7:$HM$8,CE109,FALSE)</f>
        <v>0</v>
      </c>
      <c r="CF71" s="69">
        <f>VLOOKUP($A71,'367'!$AG$1:$HM$2,74,FALSE)</f>
        <v>0</v>
      </c>
      <c r="CG71" s="75">
        <f>VLOOKUP($A71,'367'!$AG$1:$HM$2,75,FALSE)</f>
        <v>0</v>
      </c>
      <c r="CH71" s="337"/>
      <c r="CI71" s="74">
        <f>VLOOKUP($A71,'367'!$AG$1:$HM$2,76,FALSE)</f>
        <v>0</v>
      </c>
      <c r="CJ71" s="69">
        <f>VLOOKUP($A71,'367'!$AG$1:$HM$2,77,FALSE)</f>
        <v>0</v>
      </c>
      <c r="CK71" s="69">
        <f>VLOOKUP($A71,'367'!$AG$1:$HM$2,78,FALSE)</f>
        <v>0</v>
      </c>
      <c r="CL71" s="69">
        <f>VLOOKUP($A71,'367'!$AG$1:$HM$2,79,FALSE)</f>
        <v>0</v>
      </c>
      <c r="CM71" s="69">
        <f>VLOOKUP($A71,'367'!$AG$7:$HM$8,CM109,FALSE)</f>
        <v>0</v>
      </c>
      <c r="CN71" s="69">
        <f>VLOOKUP($A71,'367'!$AG$1:$HM$2,81,FALSE)</f>
        <v>0</v>
      </c>
      <c r="CO71" s="75">
        <f>VLOOKUP($A71,'367'!$AG$1:$HM$2,82,FALSE)</f>
        <v>0</v>
      </c>
      <c r="CP71" s="337"/>
      <c r="CQ71" s="74">
        <f>VLOOKUP($A71,'367'!$AG$1:$HM$2,83,FALSE)</f>
        <v>0</v>
      </c>
      <c r="CR71" s="69">
        <f>VLOOKUP($A71,'367'!$AG$1:$HM$2,84,FALSE)</f>
        <v>0</v>
      </c>
      <c r="CS71" s="69">
        <f>VLOOKUP($A71,'367'!$AG$1:$HM$2,85,FALSE)</f>
        <v>0</v>
      </c>
      <c r="CT71" s="69">
        <f>VLOOKUP($A71,'367'!$AG$1:$HM$2,86,FALSE)</f>
        <v>0</v>
      </c>
      <c r="CU71" s="69">
        <f>VLOOKUP($A71,'367'!$AG$7:$HM$8,CU109,FALSE)</f>
        <v>0</v>
      </c>
      <c r="CV71" s="69">
        <f>VLOOKUP($A71,'367'!$AG$1:$HM$2,88,FALSE)</f>
        <v>0</v>
      </c>
      <c r="CW71" s="75">
        <f>VLOOKUP($A71,'367'!$AG$1:$HM$2,89,FALSE)</f>
        <v>0</v>
      </c>
      <c r="CX71" s="337"/>
      <c r="CY71" s="74">
        <f>VLOOKUP($A71,'367'!$AG$1:$HM$2,90,FALSE)</f>
        <v>0</v>
      </c>
      <c r="CZ71" s="69">
        <f>VLOOKUP($A71,'367'!$AG$1:$HM$2,91,FALSE)</f>
        <v>0</v>
      </c>
      <c r="DA71" s="69">
        <f>VLOOKUP($A71,'367'!$AG$1:$HM$2,92,FALSE)</f>
        <v>0</v>
      </c>
      <c r="DB71" s="69">
        <f>VLOOKUP($A71,'367'!$AG$1:$HM$2,93,FALSE)</f>
        <v>0</v>
      </c>
      <c r="DC71" s="69">
        <f>VLOOKUP($A71,'367'!$AG$7:$HM$8,DC109,FALSE)</f>
        <v>0</v>
      </c>
      <c r="DD71" s="69">
        <f>VLOOKUP($A71,'367'!$AG$1:$HM$2,95,FALSE)</f>
        <v>0</v>
      </c>
      <c r="DE71" s="75">
        <f>VLOOKUP($A71,'367'!$AG$1:$HM$2,96,FALSE)</f>
        <v>0</v>
      </c>
      <c r="DF71" s="337"/>
      <c r="DG71" s="74">
        <f>VLOOKUP($A71,'367'!$AG$1:$HM$2,97,FALSE)</f>
        <v>0</v>
      </c>
      <c r="DH71" s="69">
        <f>VLOOKUP($A71,'367'!$AG$1:$HM$2,98,FALSE)</f>
        <v>0</v>
      </c>
      <c r="DI71" s="69">
        <f>VLOOKUP($A71,'367'!$AG$1:$HM$2,99,FALSE)</f>
        <v>0</v>
      </c>
      <c r="DJ71" s="69">
        <f>VLOOKUP($A71,'367'!$AG$1:$HM$2,100,FALSE)</f>
        <v>0</v>
      </c>
      <c r="DK71" s="69">
        <f>VLOOKUP($A71,'367'!$AG$7:$HM$8,DK109,FALSE)</f>
        <v>0</v>
      </c>
      <c r="DL71" s="69">
        <f>VLOOKUP($A71,'367'!$AG$1:$HM$2,102,FALSE)</f>
        <v>0</v>
      </c>
      <c r="DM71" s="75">
        <f>VLOOKUP($A71,'367'!$AG$1:$HM$2,103,FALSE)</f>
        <v>0</v>
      </c>
      <c r="DN71" s="337"/>
      <c r="DO71" s="74">
        <f>VLOOKUP($A71,'367'!$AG$1:$HM$2,104,FALSE)</f>
        <v>0</v>
      </c>
      <c r="DP71" s="69">
        <f>VLOOKUP($A71,'367'!$AG$1:$HM$2,105,FALSE)</f>
        <v>0</v>
      </c>
      <c r="DQ71" s="69">
        <f>VLOOKUP($A71,'367'!$AG$1:$HM$2,106,FALSE)</f>
        <v>0</v>
      </c>
      <c r="DR71" s="69">
        <f>VLOOKUP($A71,'367'!$AG$1:$HM$2,107,FALSE)</f>
        <v>0</v>
      </c>
      <c r="DS71" s="69">
        <f>VLOOKUP($A71,'367'!$AG$7:$HM$8,DS109,FALSE)</f>
        <v>0</v>
      </c>
      <c r="DT71" s="69">
        <f>VLOOKUP($A71,'367'!$AG$1:$HM$2,109,FALSE)</f>
        <v>0</v>
      </c>
      <c r="DU71" s="75">
        <f>VLOOKUP($A71,'367'!$AG$1:$HM$2,110,FALSE)</f>
        <v>0</v>
      </c>
      <c r="DV71" s="337"/>
      <c r="DW71" s="74">
        <f>VLOOKUP($A71,'367'!$AG$1:$HM$2,111,FALSE)</f>
        <v>0</v>
      </c>
      <c r="DX71" s="69">
        <f>VLOOKUP($A71,'367'!$AG$1:$HM$2,112,FALSE)</f>
        <v>0</v>
      </c>
      <c r="DY71" s="69">
        <f>VLOOKUP($A71,'367'!$AG$1:$HM$2,113,FALSE)</f>
        <v>0</v>
      </c>
      <c r="DZ71" s="69">
        <f>VLOOKUP($A71,'367'!$AG$1:$HM$2,114,FALSE)</f>
        <v>0</v>
      </c>
      <c r="EA71" s="69">
        <f>VLOOKUP($A71,'367'!$AG$7:$HM$8,EA109,FALSE)</f>
        <v>0</v>
      </c>
      <c r="EB71" s="69">
        <f>VLOOKUP($A71,'367'!$AG$1:$HM$2,116,FALSE)</f>
        <v>0</v>
      </c>
      <c r="EC71" s="75">
        <f>VLOOKUP($A71,'367'!$AG$1:$HM$2,117,FALSE)</f>
        <v>0</v>
      </c>
      <c r="ED71" s="337"/>
      <c r="EE71" s="74">
        <f>VLOOKUP($A71,'367'!$AG$1:$HM$2,118,FALSE)</f>
        <v>0</v>
      </c>
      <c r="EF71" s="69">
        <f>VLOOKUP($A71,'367'!$AG$1:$HM$2,119,FALSE)</f>
        <v>0</v>
      </c>
      <c r="EG71" s="69">
        <f>VLOOKUP($A71,'367'!$AG$1:$HM$2,120,FALSE)</f>
        <v>0</v>
      </c>
      <c r="EH71" s="69">
        <f>VLOOKUP($A71,'367'!$AG$1:$HM$2,121,FALSE)</f>
        <v>0</v>
      </c>
      <c r="EI71" s="69">
        <f>VLOOKUP($A71,'367'!$AG$7:$HM$8,EI109,FALSE)</f>
        <v>0</v>
      </c>
      <c r="EJ71" s="69">
        <f>VLOOKUP($A71,'367'!$AG$1:$HM$2,123,FALSE)</f>
        <v>0</v>
      </c>
      <c r="EK71" s="75">
        <f>VLOOKUP($A71,'367'!$AG$1:$HM$2,124,FALSE)</f>
        <v>0</v>
      </c>
      <c r="EL71" s="337"/>
      <c r="EM71" s="74">
        <f>VLOOKUP($A71,'367'!$AG$1:$HM$2,125,FALSE)</f>
        <v>0</v>
      </c>
      <c r="EN71" s="69">
        <f>VLOOKUP($A71,'367'!$AG$1:$HM$2,126,FALSE)</f>
        <v>0</v>
      </c>
      <c r="EO71" s="69">
        <f>VLOOKUP($A71,'367'!$AG$1:$HM$2,127,FALSE)</f>
        <v>0</v>
      </c>
      <c r="EP71" s="69">
        <f>VLOOKUP($A71,'367'!$AG$1:$HM$2,128,FALSE)</f>
        <v>0</v>
      </c>
      <c r="EQ71" s="69">
        <f>VLOOKUP($A71,'367'!$AG$7:$HM$8,EQ109,FALSE)</f>
        <v>0</v>
      </c>
      <c r="ER71" s="69">
        <f>VLOOKUP($A71,'367'!$AG$1:$HM$2,130,FALSE)</f>
        <v>0</v>
      </c>
      <c r="ES71" s="75">
        <f>VLOOKUP($A71,'367'!$AG$1:$HM$2,131,FALSE)</f>
        <v>0</v>
      </c>
      <c r="ET71" s="337"/>
      <c r="EU71" s="74">
        <f>VLOOKUP($A71,'367'!$AG$1:$HM$2,132,FALSE)</f>
        <v>0</v>
      </c>
      <c r="EV71" s="69">
        <f>VLOOKUP($A71,'367'!$AG$1:$HM$2,133,FALSE)</f>
        <v>0</v>
      </c>
      <c r="EW71" s="69">
        <f>VLOOKUP($A71,'367'!$AG$1:$HM$2,134,FALSE)</f>
        <v>0</v>
      </c>
      <c r="EX71" s="69">
        <f>VLOOKUP($A71,'367'!$AG$1:$HM$2,135,FALSE)</f>
        <v>0</v>
      </c>
      <c r="EY71" s="69">
        <f>VLOOKUP($A71,'367'!$AG$7:$HM$8,EY109,FALSE)</f>
        <v>0</v>
      </c>
      <c r="EZ71" s="69">
        <f>VLOOKUP($A71,'367'!$AG$1:$HM$2,137,FALSE)</f>
        <v>0</v>
      </c>
      <c r="FA71" s="75">
        <f>VLOOKUP($A71,'367'!$AG$1:$HM$2,138,FALSE)</f>
        <v>0</v>
      </c>
      <c r="FB71" s="337"/>
      <c r="FC71" s="74">
        <f>VLOOKUP($A71,'367'!$AG$1:$HM$2,139,FALSE)</f>
        <v>0</v>
      </c>
      <c r="FD71" s="69">
        <f>VLOOKUP($A71,'367'!$AG$1:$HM$2,140,FALSE)</f>
        <v>0</v>
      </c>
      <c r="FE71" s="69">
        <f>VLOOKUP($A71,'367'!$AG$1:$HM$2,141,FALSE)</f>
        <v>0</v>
      </c>
      <c r="FF71" s="69">
        <f>VLOOKUP($A71,'367'!$AG$1:$HM$2,142,FALSE)</f>
        <v>0</v>
      </c>
      <c r="FG71" s="69">
        <f>VLOOKUP($A71,'367'!$AG$7:$HM$8,FG109,FALSE)</f>
        <v>0</v>
      </c>
      <c r="FH71" s="69">
        <f>VLOOKUP($A71,'367'!$AG$1:$HM$2,144,FALSE)</f>
        <v>0</v>
      </c>
      <c r="FI71" s="75">
        <f>VLOOKUP($A71,'367'!$AG$1:$HM$2,145,FALSE)</f>
        <v>0</v>
      </c>
      <c r="FJ71" s="337"/>
      <c r="FK71" s="74">
        <f>VLOOKUP($A71,'367'!$AG$1:$HM$2,146,FALSE)</f>
        <v>0</v>
      </c>
      <c r="FL71" s="69">
        <f>VLOOKUP($A71,'367'!$AG$1:$HM$2,147,FALSE)</f>
        <v>0</v>
      </c>
      <c r="FM71" s="69">
        <f>VLOOKUP($A71,'367'!$AG$1:$HM$2,148,FALSE)</f>
        <v>0</v>
      </c>
      <c r="FN71" s="69">
        <f>VLOOKUP($A71,'367'!$AG$1:$HM$2,149,FALSE)</f>
        <v>0</v>
      </c>
      <c r="FO71" s="69">
        <f>VLOOKUP($A71,'367'!$AG$7:$HM$8,FO109,FALSE)</f>
        <v>0</v>
      </c>
      <c r="FP71" s="69">
        <f>VLOOKUP($A71,'367'!$AG$1:$HM$2,151,FALSE)</f>
        <v>0</v>
      </c>
      <c r="FQ71" s="75">
        <f>VLOOKUP($A71,'367'!$AG$1:$HM$2,152,FALSE)</f>
        <v>0</v>
      </c>
      <c r="FR71" s="337"/>
      <c r="FS71" s="74">
        <f>VLOOKUP($A71,'367'!$AG$1:$HM$2,153,FALSE)</f>
        <v>0</v>
      </c>
      <c r="FT71" s="69">
        <f>VLOOKUP($A71,'367'!$AG$1:$HM$2,154,FALSE)</f>
        <v>0</v>
      </c>
      <c r="FU71" s="69">
        <f>VLOOKUP($A71,'367'!$AG$1:$HM$2,155,FALSE)</f>
        <v>0</v>
      </c>
      <c r="FV71" s="69">
        <f>VLOOKUP($A71,'367'!$AG$1:$HM$2,156,FALSE)</f>
        <v>0</v>
      </c>
      <c r="FW71" s="69">
        <f>VLOOKUP($A71,'367'!$AG$7:$HM$8,FW109,FALSE)</f>
        <v>0</v>
      </c>
      <c r="FX71" s="69">
        <f>VLOOKUP($A71,'367'!$AG$1:$HM$2,158,FALSE)</f>
        <v>0</v>
      </c>
      <c r="FY71" s="75">
        <f>VLOOKUP($A71,'367'!$AG$1:$HM$2,159,FALSE)</f>
        <v>0</v>
      </c>
      <c r="FZ71" s="337"/>
      <c r="GA71" s="74">
        <f>VLOOKUP($A71,'367'!$AG$1:$HM$2,160,FALSE)</f>
        <v>0</v>
      </c>
      <c r="GB71" s="69">
        <f>VLOOKUP($A71,'367'!$AG$1:$HM$2,161,FALSE)</f>
        <v>0</v>
      </c>
      <c r="GC71" s="69">
        <f>VLOOKUP($A71,'367'!$AG$1:$HM$2,162,FALSE)</f>
        <v>0</v>
      </c>
      <c r="GD71" s="69">
        <f>VLOOKUP($A71,'367'!$AG$1:$HM$2,163,FALSE)</f>
        <v>0</v>
      </c>
      <c r="GE71" s="69">
        <f>VLOOKUP($A71,'367'!$AG$7:$HM$8,GE109,FALSE)</f>
        <v>0</v>
      </c>
      <c r="GF71" s="69">
        <f>VLOOKUP($A71,'367'!$AG$1:$HM$2,165,FALSE)</f>
        <v>0</v>
      </c>
      <c r="GG71" s="75">
        <f>VLOOKUP($A71,'367'!$AG$1:$HM$2,166,FALSE)</f>
        <v>0</v>
      </c>
      <c r="GH71" s="337"/>
      <c r="GI71" s="74">
        <f>VLOOKUP($A71,'367'!$AG$1:$HM$2,167,FALSE)</f>
        <v>0</v>
      </c>
      <c r="GJ71" s="69">
        <f>VLOOKUP($A71,'367'!$AG$1:$HM$2,168,FALSE)</f>
        <v>0</v>
      </c>
      <c r="GK71" s="69">
        <f>VLOOKUP($A71,'367'!$AG$1:$HM$2,169,FALSE)</f>
        <v>0</v>
      </c>
      <c r="GL71" s="69">
        <f>VLOOKUP($A71,'367'!$AG$1:$HM$2,170,FALSE)</f>
        <v>0</v>
      </c>
      <c r="GM71" s="69">
        <f>VLOOKUP($A71,'367'!$AG$7:$HM$8,GM109,FALSE)</f>
        <v>0</v>
      </c>
      <c r="GN71" s="69">
        <f>VLOOKUP($A71,'367'!$AG$1:$HM$2,172,FALSE)</f>
        <v>0</v>
      </c>
      <c r="GO71" s="75">
        <f>VLOOKUP($A71,'367'!$AG$1:$HM$2,173,FALSE)</f>
        <v>0</v>
      </c>
      <c r="GP71" s="337"/>
      <c r="GQ71" s="74">
        <f>VLOOKUP($A71,'367'!$AG$1:$HM$2,174,FALSE)</f>
        <v>0</v>
      </c>
      <c r="GR71" s="69">
        <f>VLOOKUP($A71,'367'!$AG$1:$HM$2,175,FALSE)</f>
        <v>0</v>
      </c>
      <c r="GS71" s="69">
        <f>VLOOKUP($A71,'367'!$AG$1:$HM$2,176,FALSE)</f>
        <v>0</v>
      </c>
      <c r="GT71" s="69">
        <f>VLOOKUP($A71,'367'!$AG$1:$HM$2,177,FALSE)</f>
        <v>0</v>
      </c>
      <c r="GU71" s="69">
        <f>VLOOKUP($A71,'367'!$AG$7:$HM$8,GU109,FALSE)</f>
        <v>0</v>
      </c>
      <c r="GV71" s="69">
        <f>VLOOKUP($A71,'367'!$AG$1:$HM$2,179,FALSE)</f>
        <v>0</v>
      </c>
      <c r="GW71" s="75">
        <f>VLOOKUP($A71,'367'!$AG$1:$HM$2,180,FALSE)</f>
        <v>0</v>
      </c>
      <c r="GX71" s="337"/>
      <c r="GY71" s="74">
        <f>VLOOKUP($A71,'367'!$AG$1:$HM$2,181,FALSE)</f>
        <v>0</v>
      </c>
      <c r="GZ71" s="69">
        <f>VLOOKUP($A71,'367'!$AG$1:$HM$2,182,FALSE)</f>
        <v>0</v>
      </c>
      <c r="HA71" s="69">
        <f>VLOOKUP($A71,'367'!$AG$1:$HM$2,183,FALSE)</f>
        <v>0</v>
      </c>
      <c r="HB71" s="69">
        <f>VLOOKUP($A71,'367'!$AG$1:$HM$2,184,FALSE)</f>
        <v>0</v>
      </c>
      <c r="HC71" s="69">
        <f>VLOOKUP($A71,'367'!$AG$7:$HM$8,HC109,FALSE)</f>
        <v>0</v>
      </c>
      <c r="HD71" s="69">
        <f>VLOOKUP($A71,'367'!$AG$1:$HM$2,186,FALSE)</f>
        <v>0</v>
      </c>
      <c r="HE71" s="124">
        <f>VLOOKUP($A71,'367'!$AG$1:$HM$2,187,FALSE)</f>
        <v>0</v>
      </c>
      <c r="HF71" s="24"/>
    </row>
    <row r="72" spans="1:214" x14ac:dyDescent="0.25">
      <c r="A72" s="290">
        <f t="shared" si="1"/>
        <v>268</v>
      </c>
      <c r="B72" s="291">
        <f>VLOOKUP($A72,'368'!$AG$1:$HM$2,2,FALSE)</f>
        <v>0</v>
      </c>
      <c r="C72" s="290">
        <f>VLOOKUP($A72,'368'!$AG$1:$HM$2,3,FALSE)</f>
        <v>0</v>
      </c>
      <c r="D72" s="290">
        <f>VLOOKUP($A72,'368'!$AG$1:$HM$2,4,FALSE)</f>
        <v>0</v>
      </c>
      <c r="E72" s="292">
        <f>VLOOKUP($A72,'368'!$AG$1:$HM$2,5,FALSE)</f>
        <v>0</v>
      </c>
      <c r="F72" s="337"/>
      <c r="G72" s="73">
        <f>VLOOKUP($A72,'368'!$AG$1:$HM$2,6,FALSE)</f>
        <v>0</v>
      </c>
      <c r="H72" s="24">
        <f>VLOOKUP($A72,'368'!$AG$1:$HM$2,7,FALSE)</f>
        <v>0</v>
      </c>
      <c r="I72" s="24">
        <f>VLOOKUP($A72,'368'!$AG$1:$HM$2,8,FALSE)</f>
        <v>0</v>
      </c>
      <c r="J72" s="24">
        <f>VLOOKUP($A72,'368'!$AG$1:$HM$2,9,FALSE)</f>
        <v>0</v>
      </c>
      <c r="K72" s="69">
        <f>VLOOKUP($A72,'368'!$AG$7:$HM$8,K109,FALSE)</f>
        <v>0</v>
      </c>
      <c r="L72" s="24">
        <f>VLOOKUP($A72,'368'!$AG$1:$HM$2,11,FALSE)</f>
        <v>0</v>
      </c>
      <c r="M72" s="137">
        <f>VLOOKUP($A72,'368'!$AG$1:$HM$2,12,FALSE)</f>
        <v>0</v>
      </c>
      <c r="N72" s="337"/>
      <c r="O72" s="74">
        <f>VLOOKUP($A72,'368'!$AG$1:$HM$2,13,FALSE)</f>
        <v>0</v>
      </c>
      <c r="P72" s="69">
        <f>VLOOKUP($A72,'368'!$AG$1:$HM$2,14,FALSE)</f>
        <v>0</v>
      </c>
      <c r="Q72" s="69">
        <f>VLOOKUP($A72,'368'!$AG$1:$HM$2,15,FALSE)</f>
        <v>0</v>
      </c>
      <c r="R72" s="69">
        <f>VLOOKUP($A72,'368'!$AG$1:$HM$2,16,FALSE)</f>
        <v>0</v>
      </c>
      <c r="S72" s="69">
        <f>VLOOKUP($A72,'368'!$AG$7:$HM$8,S109,FALSE)</f>
        <v>0</v>
      </c>
      <c r="T72" s="69">
        <f>VLOOKUP($A72,'368'!$AG$1:$HM$2,18,FALSE)</f>
        <v>0</v>
      </c>
      <c r="U72" s="75">
        <f>VLOOKUP($A72,'368'!$AG$1:$HM$2,19,FALSE)</f>
        <v>0</v>
      </c>
      <c r="V72" s="337"/>
      <c r="W72" s="74">
        <f>VLOOKUP($A72,'368'!$AG$1:$HM$2,20,FALSE)</f>
        <v>0</v>
      </c>
      <c r="X72" s="69">
        <f>VLOOKUP($A72,'368'!$AG$1:$HM$2,21,FALSE)</f>
        <v>0</v>
      </c>
      <c r="Y72" s="69">
        <f>VLOOKUP($A72,'368'!$AG$1:$HM$2,22,FALSE)</f>
        <v>0</v>
      </c>
      <c r="Z72" s="69">
        <f>VLOOKUP($A72,'368'!$AG$1:$HM$2,23,FALSE)</f>
        <v>0</v>
      </c>
      <c r="AA72" s="69">
        <f>VLOOKUP($A72,'368'!$AG$7:$HM$8,AA109,FALSE)</f>
        <v>0</v>
      </c>
      <c r="AB72" s="69">
        <f>VLOOKUP($A72,'368'!$AG$1:$HM$2,25,FALSE)</f>
        <v>0</v>
      </c>
      <c r="AC72" s="75">
        <f>VLOOKUP($A72,'368'!$AG$1:$HM$2,26,FALSE)</f>
        <v>0</v>
      </c>
      <c r="AD72" s="337"/>
      <c r="AE72" s="74">
        <f>VLOOKUP($A72,'368'!$AG$1:$HM$2,27,FALSE)</f>
        <v>0</v>
      </c>
      <c r="AF72" s="69">
        <f>VLOOKUP($A72,'368'!$AG$1:$HM$2,28,FALSE)</f>
        <v>0</v>
      </c>
      <c r="AG72" s="69">
        <f>VLOOKUP($A72,'368'!$AG$1:$HM$2,29,FALSE)</f>
        <v>0</v>
      </c>
      <c r="AH72" s="69">
        <f>VLOOKUP($A72,'368'!$AG$1:$HM$2,30,FALSE)</f>
        <v>0</v>
      </c>
      <c r="AI72" s="69">
        <f>VLOOKUP($A72,'368'!$AG$7:$HM$8,AI109,FALSE)</f>
        <v>0</v>
      </c>
      <c r="AJ72" s="69">
        <f>VLOOKUP($A72,'368'!$AG$1:$HM$2,32,FALSE)</f>
        <v>0</v>
      </c>
      <c r="AK72" s="75">
        <f>VLOOKUP($A72,'368'!$AG$1:$HM$2,33,FALSE)</f>
        <v>0</v>
      </c>
      <c r="AL72" s="337"/>
      <c r="AM72" s="74">
        <f>VLOOKUP($A72,'368'!$AG$1:$HM$2,34,FALSE)</f>
        <v>0</v>
      </c>
      <c r="AN72" s="69">
        <f>VLOOKUP($A72,'368'!$AG$1:$HM$2,35,FALSE)</f>
        <v>0</v>
      </c>
      <c r="AO72" s="69">
        <f>VLOOKUP($A72,'368'!$AG$1:$HM$2,36,FALSE)</f>
        <v>0</v>
      </c>
      <c r="AP72" s="69">
        <f>VLOOKUP($A72,'368'!$AG$1:$HM$2,37,FALSE)</f>
        <v>0</v>
      </c>
      <c r="AQ72" s="69">
        <f>VLOOKUP($A72,'368'!$AG$7:$HM$8,AQ109,FALSE)</f>
        <v>0</v>
      </c>
      <c r="AR72" s="69">
        <f>VLOOKUP($A72,'368'!$AG$1:$HM$2,39,FALSE)</f>
        <v>0</v>
      </c>
      <c r="AS72" s="75">
        <f>VLOOKUP($A72,'368'!$AG$1:$HM$2,40,FALSE)</f>
        <v>0</v>
      </c>
      <c r="AT72" s="337"/>
      <c r="AU72" s="74">
        <f>VLOOKUP($A72,'368'!$AG$1:$HM$2,41,FALSE)</f>
        <v>0</v>
      </c>
      <c r="AV72" s="69">
        <f>VLOOKUP($A72,'368'!$AG$1:$HM$2,42,FALSE)</f>
        <v>0</v>
      </c>
      <c r="AW72" s="69">
        <f>VLOOKUP($A72,'368'!$AG$1:$HM$2,43,FALSE)</f>
        <v>0</v>
      </c>
      <c r="AX72" s="69">
        <f>VLOOKUP($A72,'368'!$AG$1:$HM$2,44,FALSE)</f>
        <v>0</v>
      </c>
      <c r="AY72" s="69">
        <f>VLOOKUP($A72,'368'!$AG$7:$HM$8,AY109,FALSE)</f>
        <v>0</v>
      </c>
      <c r="AZ72" s="69">
        <f>VLOOKUP($A72,'368'!$AG$1:$HM$2,46,FALSE)</f>
        <v>0</v>
      </c>
      <c r="BA72" s="75">
        <f>VLOOKUP($A72,'368'!$AG$1:$HM$2,47,FALSE)</f>
        <v>0</v>
      </c>
      <c r="BB72" s="337"/>
      <c r="BC72" s="74">
        <f>VLOOKUP($A72,'368'!$AG$1:$HM$2,48,FALSE)</f>
        <v>0</v>
      </c>
      <c r="BD72" s="69">
        <f>VLOOKUP($A72,'368'!$AG$1:$HM$2,49,FALSE)</f>
        <v>0</v>
      </c>
      <c r="BE72" s="69">
        <f>VLOOKUP($A72,'368'!$AG$1:$HM$2,50,FALSE)</f>
        <v>0</v>
      </c>
      <c r="BF72" s="69">
        <f>VLOOKUP($A72,'368'!$AG$1:$HM$2,51,FALSE)</f>
        <v>0</v>
      </c>
      <c r="BG72" s="69">
        <f>VLOOKUP($A72,'368'!$AG$7:$HM$8,BG109,FALSE)</f>
        <v>0</v>
      </c>
      <c r="BH72" s="69">
        <f>VLOOKUP($A72,'368'!$AG$1:$HM$2,53,FALSE)</f>
        <v>0</v>
      </c>
      <c r="BI72" s="75">
        <f>VLOOKUP($A72,'368'!$AG$1:$HM$2,54,FALSE)</f>
        <v>0</v>
      </c>
      <c r="BJ72" s="337"/>
      <c r="BK72" s="74">
        <f>VLOOKUP($A72,'368'!$AG$1:$HM$2,55,FALSE)</f>
        <v>0</v>
      </c>
      <c r="BL72" s="69">
        <f>VLOOKUP($A72,'368'!$AG$1:$HM$2,56,FALSE)</f>
        <v>0</v>
      </c>
      <c r="BM72" s="69">
        <f>VLOOKUP($A72,'368'!$AG$1:$HM$2,57,FALSE)</f>
        <v>0</v>
      </c>
      <c r="BN72" s="69">
        <f>VLOOKUP($A72,'368'!$AG$1:$HM$2,58,FALSE)</f>
        <v>0</v>
      </c>
      <c r="BO72" s="69">
        <f>VLOOKUP($A72,'368'!$AG$7:$HM$8,BO109,FALSE)</f>
        <v>0</v>
      </c>
      <c r="BP72" s="69">
        <f>VLOOKUP($A72,'368'!$AG$1:$HM$2,60,FALSE)</f>
        <v>0</v>
      </c>
      <c r="BQ72" s="75">
        <f>VLOOKUP($A72,'368'!$AG$1:$HM$2,61,FALSE)</f>
        <v>0</v>
      </c>
      <c r="BR72" s="337"/>
      <c r="BS72" s="74">
        <f>VLOOKUP($A72,'368'!$AG$1:$HM$2,62,FALSE)</f>
        <v>0</v>
      </c>
      <c r="BT72" s="69">
        <f>VLOOKUP($A72,'368'!$AG$1:$HM$2,63,FALSE)</f>
        <v>0</v>
      </c>
      <c r="BU72" s="69">
        <f>VLOOKUP($A72,'368'!$AG$1:$HM$2,64,FALSE)</f>
        <v>0</v>
      </c>
      <c r="BV72" s="69">
        <f>VLOOKUP($A72,'368'!$AG$1:$HM$2,65,FALSE)</f>
        <v>0</v>
      </c>
      <c r="BW72" s="69">
        <f>VLOOKUP($A72,'368'!$AG$7:$HM$8,BW109,FALSE)</f>
        <v>0</v>
      </c>
      <c r="BX72" s="69">
        <f>VLOOKUP($A72,'368'!$AG$1:$HM$2,67,FALSE)</f>
        <v>0</v>
      </c>
      <c r="BY72" s="75">
        <f>VLOOKUP($A72,'368'!$AG$1:$HM$2,68,FALSE)</f>
        <v>0</v>
      </c>
      <c r="BZ72" s="337"/>
      <c r="CA72" s="74">
        <f>VLOOKUP($A72,'368'!$AG$1:$HM$2,69,FALSE)</f>
        <v>0</v>
      </c>
      <c r="CB72" s="69">
        <f>VLOOKUP($A72,'368'!$AG$1:$HM$2,70,FALSE)</f>
        <v>0</v>
      </c>
      <c r="CC72" s="69">
        <f>VLOOKUP($A72,'368'!$AG$1:$HM$2,71,FALSE)</f>
        <v>0</v>
      </c>
      <c r="CD72" s="69">
        <f>VLOOKUP($A72,'368'!$AG$1:$HM$2,72,FALSE)</f>
        <v>0</v>
      </c>
      <c r="CE72" s="69">
        <f>VLOOKUP($A72,'368'!$AG$7:$HM$8,CE109,FALSE)</f>
        <v>0</v>
      </c>
      <c r="CF72" s="69">
        <f>VLOOKUP($A72,'368'!$AG$1:$HM$2,74,FALSE)</f>
        <v>0</v>
      </c>
      <c r="CG72" s="75">
        <f>VLOOKUP($A72,'368'!$AG$1:$HM$2,75,FALSE)</f>
        <v>0</v>
      </c>
      <c r="CH72" s="337"/>
      <c r="CI72" s="74">
        <f>VLOOKUP($A72,'368'!$AG$1:$HM$2,76,FALSE)</f>
        <v>0</v>
      </c>
      <c r="CJ72" s="69">
        <f>VLOOKUP($A72,'368'!$AG$1:$HM$2,77,FALSE)</f>
        <v>0</v>
      </c>
      <c r="CK72" s="69">
        <f>VLOOKUP($A72,'368'!$AG$1:$HM$2,78,FALSE)</f>
        <v>0</v>
      </c>
      <c r="CL72" s="69">
        <f>VLOOKUP($A72,'368'!$AG$1:$HM$2,79,FALSE)</f>
        <v>0</v>
      </c>
      <c r="CM72" s="69">
        <f>VLOOKUP($A72,'368'!$AG$7:$HM$8,CM109,FALSE)</f>
        <v>0</v>
      </c>
      <c r="CN72" s="69">
        <f>VLOOKUP($A72,'368'!$AG$1:$HM$2,81,FALSE)</f>
        <v>0</v>
      </c>
      <c r="CO72" s="75">
        <f>VLOOKUP($A72,'368'!$AG$1:$HM$2,82,FALSE)</f>
        <v>0</v>
      </c>
      <c r="CP72" s="337"/>
      <c r="CQ72" s="74">
        <f>VLOOKUP($A72,'368'!$AG$1:$HM$2,83,FALSE)</f>
        <v>0</v>
      </c>
      <c r="CR72" s="69">
        <f>VLOOKUP($A72,'368'!$AG$1:$HM$2,84,FALSE)</f>
        <v>0</v>
      </c>
      <c r="CS72" s="69">
        <f>VLOOKUP($A72,'368'!$AG$1:$HM$2,85,FALSE)</f>
        <v>0</v>
      </c>
      <c r="CT72" s="69">
        <f>VLOOKUP($A72,'368'!$AG$1:$HM$2,86,FALSE)</f>
        <v>0</v>
      </c>
      <c r="CU72" s="69">
        <f>VLOOKUP($A72,'368'!$AG$7:$HM$8,CU109,FALSE)</f>
        <v>0</v>
      </c>
      <c r="CV72" s="69">
        <f>VLOOKUP($A72,'368'!$AG$1:$HM$2,88,FALSE)</f>
        <v>0</v>
      </c>
      <c r="CW72" s="75">
        <f>VLOOKUP($A72,'368'!$AG$1:$HM$2,89,FALSE)</f>
        <v>0</v>
      </c>
      <c r="CX72" s="337"/>
      <c r="CY72" s="74">
        <f>VLOOKUP($A72,'368'!$AG$1:$HM$2,90,FALSE)</f>
        <v>0</v>
      </c>
      <c r="CZ72" s="69">
        <f>VLOOKUP($A72,'368'!$AG$1:$HM$2,91,FALSE)</f>
        <v>0</v>
      </c>
      <c r="DA72" s="69">
        <f>VLOOKUP($A72,'368'!$AG$1:$HM$2,92,FALSE)</f>
        <v>0</v>
      </c>
      <c r="DB72" s="69">
        <f>VLOOKUP($A72,'368'!$AG$1:$HM$2,93,FALSE)</f>
        <v>0</v>
      </c>
      <c r="DC72" s="69">
        <f>VLOOKUP($A72,'368'!$AG$7:$HM$8,DC109,FALSE)</f>
        <v>0</v>
      </c>
      <c r="DD72" s="69">
        <f>VLOOKUP($A72,'368'!$AG$1:$HM$2,95,FALSE)</f>
        <v>0</v>
      </c>
      <c r="DE72" s="75">
        <f>VLOOKUP($A72,'368'!$AG$1:$HM$2,96,FALSE)</f>
        <v>0</v>
      </c>
      <c r="DF72" s="337"/>
      <c r="DG72" s="74">
        <f>VLOOKUP($A72,'368'!$AG$1:$HM$2,97,FALSE)</f>
        <v>0</v>
      </c>
      <c r="DH72" s="69">
        <f>VLOOKUP($A72,'368'!$AG$1:$HM$2,98,FALSE)</f>
        <v>0</v>
      </c>
      <c r="DI72" s="69">
        <f>VLOOKUP($A72,'368'!$AG$1:$HM$2,99,FALSE)</f>
        <v>0</v>
      </c>
      <c r="DJ72" s="69">
        <f>VLOOKUP($A72,'368'!$AG$1:$HM$2,100,FALSE)</f>
        <v>0</v>
      </c>
      <c r="DK72" s="69">
        <f>VLOOKUP($A72,'368'!$AG$7:$HM$8,DK109,FALSE)</f>
        <v>0</v>
      </c>
      <c r="DL72" s="69">
        <f>VLOOKUP($A72,'368'!$AG$1:$HM$2,102,FALSE)</f>
        <v>0</v>
      </c>
      <c r="DM72" s="75">
        <f>VLOOKUP($A72,'368'!$AG$1:$HM$2,103,FALSE)</f>
        <v>0</v>
      </c>
      <c r="DN72" s="337"/>
      <c r="DO72" s="74">
        <f>VLOOKUP($A72,'368'!$AG$1:$HM$2,104,FALSE)</f>
        <v>0</v>
      </c>
      <c r="DP72" s="69">
        <f>VLOOKUP($A72,'368'!$AG$1:$HM$2,105,FALSE)</f>
        <v>0</v>
      </c>
      <c r="DQ72" s="69">
        <f>VLOOKUP($A72,'368'!$AG$1:$HM$2,106,FALSE)</f>
        <v>0</v>
      </c>
      <c r="DR72" s="69">
        <f>VLOOKUP($A72,'368'!$AG$1:$HM$2,107,FALSE)</f>
        <v>0</v>
      </c>
      <c r="DS72" s="69">
        <f>VLOOKUP($A72,'368'!$AG$7:$HM$8,DS109,FALSE)</f>
        <v>0</v>
      </c>
      <c r="DT72" s="69">
        <f>VLOOKUP($A72,'368'!$AG$1:$HM$2,109,FALSE)</f>
        <v>0</v>
      </c>
      <c r="DU72" s="75">
        <f>VLOOKUP($A72,'368'!$AG$1:$HM$2,110,FALSE)</f>
        <v>0</v>
      </c>
      <c r="DV72" s="337"/>
      <c r="DW72" s="74">
        <f>VLOOKUP($A72,'368'!$AG$1:$HM$2,111,FALSE)</f>
        <v>0</v>
      </c>
      <c r="DX72" s="69">
        <f>VLOOKUP($A72,'368'!$AG$1:$HM$2,112,FALSE)</f>
        <v>0</v>
      </c>
      <c r="DY72" s="69">
        <f>VLOOKUP($A72,'368'!$AG$1:$HM$2,113,FALSE)</f>
        <v>0</v>
      </c>
      <c r="DZ72" s="69">
        <f>VLOOKUP($A72,'368'!$AG$1:$HM$2,114,FALSE)</f>
        <v>0</v>
      </c>
      <c r="EA72" s="69">
        <f>VLOOKUP($A72,'368'!$AG$7:$HM$8,EA109,FALSE)</f>
        <v>0</v>
      </c>
      <c r="EB72" s="69">
        <f>VLOOKUP($A72,'368'!$AG$1:$HM$2,116,FALSE)</f>
        <v>0</v>
      </c>
      <c r="EC72" s="75">
        <f>VLOOKUP($A72,'368'!$AG$1:$HM$2,117,FALSE)</f>
        <v>0</v>
      </c>
      <c r="ED72" s="337"/>
      <c r="EE72" s="74">
        <f>VLOOKUP($A72,'368'!$AG$1:$HM$2,118,FALSE)</f>
        <v>0</v>
      </c>
      <c r="EF72" s="69">
        <f>VLOOKUP($A72,'368'!$AG$1:$HM$2,119,FALSE)</f>
        <v>0</v>
      </c>
      <c r="EG72" s="69">
        <f>VLOOKUP($A72,'368'!$AG$1:$HM$2,120,FALSE)</f>
        <v>0</v>
      </c>
      <c r="EH72" s="69">
        <f>VLOOKUP($A72,'368'!$AG$1:$HM$2,121,FALSE)</f>
        <v>0</v>
      </c>
      <c r="EI72" s="69">
        <f>VLOOKUP($A72,'368'!$AG$7:$HM$8,EI109,FALSE)</f>
        <v>0</v>
      </c>
      <c r="EJ72" s="69">
        <f>VLOOKUP($A72,'368'!$AG$1:$HM$2,123,FALSE)</f>
        <v>0</v>
      </c>
      <c r="EK72" s="75">
        <f>VLOOKUP($A72,'368'!$AG$1:$HM$2,124,FALSE)</f>
        <v>0</v>
      </c>
      <c r="EL72" s="337"/>
      <c r="EM72" s="74">
        <f>VLOOKUP($A72,'368'!$AG$1:$HM$2,125,FALSE)</f>
        <v>0</v>
      </c>
      <c r="EN72" s="69">
        <f>VLOOKUP($A72,'368'!$AG$1:$HM$2,126,FALSE)</f>
        <v>0</v>
      </c>
      <c r="EO72" s="69">
        <f>VLOOKUP($A72,'368'!$AG$1:$HM$2,127,FALSE)</f>
        <v>0</v>
      </c>
      <c r="EP72" s="69">
        <f>VLOOKUP($A72,'368'!$AG$1:$HM$2,128,FALSE)</f>
        <v>0</v>
      </c>
      <c r="EQ72" s="69">
        <f>VLOOKUP($A72,'368'!$AG$7:$HM$8,EQ109,FALSE)</f>
        <v>0</v>
      </c>
      <c r="ER72" s="69">
        <f>VLOOKUP($A72,'368'!$AG$1:$HM$2,130,FALSE)</f>
        <v>0</v>
      </c>
      <c r="ES72" s="75">
        <f>VLOOKUP($A72,'368'!$AG$1:$HM$2,131,FALSE)</f>
        <v>0</v>
      </c>
      <c r="ET72" s="337"/>
      <c r="EU72" s="74">
        <f>VLOOKUP($A72,'368'!$AG$1:$HM$2,132,FALSE)</f>
        <v>0</v>
      </c>
      <c r="EV72" s="69">
        <f>VLOOKUP($A72,'368'!$AG$1:$HM$2,133,FALSE)</f>
        <v>0</v>
      </c>
      <c r="EW72" s="69">
        <f>VLOOKUP($A72,'368'!$AG$1:$HM$2,134,FALSE)</f>
        <v>0</v>
      </c>
      <c r="EX72" s="69">
        <f>VLOOKUP($A72,'368'!$AG$1:$HM$2,135,FALSE)</f>
        <v>0</v>
      </c>
      <c r="EY72" s="69">
        <f>VLOOKUP($A72,'368'!$AG$7:$HM$8,EY109,FALSE)</f>
        <v>0</v>
      </c>
      <c r="EZ72" s="69">
        <f>VLOOKUP($A72,'368'!$AG$1:$HM$2,137,FALSE)</f>
        <v>0</v>
      </c>
      <c r="FA72" s="75">
        <f>VLOOKUP($A72,'368'!$AG$1:$HM$2,138,FALSE)</f>
        <v>0</v>
      </c>
      <c r="FB72" s="337"/>
      <c r="FC72" s="74">
        <f>VLOOKUP($A72,'368'!$AG$1:$HM$2,139,FALSE)</f>
        <v>0</v>
      </c>
      <c r="FD72" s="69">
        <f>VLOOKUP($A72,'368'!$AG$1:$HM$2,140,FALSE)</f>
        <v>0</v>
      </c>
      <c r="FE72" s="69">
        <f>VLOOKUP($A72,'368'!$AG$1:$HM$2,141,FALSE)</f>
        <v>0</v>
      </c>
      <c r="FF72" s="69">
        <f>VLOOKUP($A72,'368'!$AG$1:$HM$2,142,FALSE)</f>
        <v>0</v>
      </c>
      <c r="FG72" s="69">
        <f>VLOOKUP($A72,'368'!$AG$7:$HM$8,FG109,FALSE)</f>
        <v>0</v>
      </c>
      <c r="FH72" s="69">
        <f>VLOOKUP($A72,'368'!$AG$1:$HM$2,144,FALSE)</f>
        <v>0</v>
      </c>
      <c r="FI72" s="75">
        <f>VLOOKUP($A72,'368'!$AG$1:$HM$2,145,FALSE)</f>
        <v>0</v>
      </c>
      <c r="FJ72" s="337"/>
      <c r="FK72" s="74">
        <f>VLOOKUP($A72,'368'!$AG$1:$HM$2,146,FALSE)</f>
        <v>0</v>
      </c>
      <c r="FL72" s="69">
        <f>VLOOKUP($A72,'368'!$AG$1:$HM$2,147,FALSE)</f>
        <v>0</v>
      </c>
      <c r="FM72" s="69">
        <f>VLOOKUP($A72,'368'!$AG$1:$HM$2,148,FALSE)</f>
        <v>0</v>
      </c>
      <c r="FN72" s="69">
        <f>VLOOKUP($A72,'368'!$AG$1:$HM$2,149,FALSE)</f>
        <v>0</v>
      </c>
      <c r="FO72" s="69">
        <f>VLOOKUP($A72,'368'!$AG$7:$HM$8,FO109,FALSE)</f>
        <v>0</v>
      </c>
      <c r="FP72" s="69">
        <f>VLOOKUP($A72,'368'!$AG$1:$HM$2,151,FALSE)</f>
        <v>0</v>
      </c>
      <c r="FQ72" s="75">
        <f>VLOOKUP($A72,'368'!$AG$1:$HM$2,152,FALSE)</f>
        <v>0</v>
      </c>
      <c r="FR72" s="337"/>
      <c r="FS72" s="74">
        <f>VLOOKUP($A72,'368'!$AG$1:$HM$2,153,FALSE)</f>
        <v>0</v>
      </c>
      <c r="FT72" s="69">
        <f>VLOOKUP($A72,'368'!$AG$1:$HM$2,154,FALSE)</f>
        <v>0</v>
      </c>
      <c r="FU72" s="69">
        <f>VLOOKUP($A72,'368'!$AG$1:$HM$2,155,FALSE)</f>
        <v>0</v>
      </c>
      <c r="FV72" s="69">
        <f>VLOOKUP($A72,'368'!$AG$1:$HM$2,156,FALSE)</f>
        <v>0</v>
      </c>
      <c r="FW72" s="69">
        <f>VLOOKUP($A72,'368'!$AG$7:$HM$8,FW109,FALSE)</f>
        <v>0</v>
      </c>
      <c r="FX72" s="69">
        <f>VLOOKUP($A72,'368'!$AG$1:$HM$2,158,FALSE)</f>
        <v>0</v>
      </c>
      <c r="FY72" s="75">
        <f>VLOOKUP($A72,'368'!$AG$1:$HM$2,159,FALSE)</f>
        <v>0</v>
      </c>
      <c r="FZ72" s="337"/>
      <c r="GA72" s="74">
        <f>VLOOKUP($A72,'368'!$AG$1:$HM$2,160,FALSE)</f>
        <v>0</v>
      </c>
      <c r="GB72" s="69">
        <f>VLOOKUP($A72,'368'!$AG$1:$HM$2,161,FALSE)</f>
        <v>0</v>
      </c>
      <c r="GC72" s="69">
        <f>VLOOKUP($A72,'368'!$AG$1:$HM$2,162,FALSE)</f>
        <v>0</v>
      </c>
      <c r="GD72" s="69">
        <f>VLOOKUP($A72,'368'!$AG$1:$HM$2,163,FALSE)</f>
        <v>0</v>
      </c>
      <c r="GE72" s="69">
        <f>VLOOKUP($A72,'368'!$AG$7:$HM$8,GE109,FALSE)</f>
        <v>0</v>
      </c>
      <c r="GF72" s="69">
        <f>VLOOKUP($A72,'368'!$AG$1:$HM$2,165,FALSE)</f>
        <v>0</v>
      </c>
      <c r="GG72" s="75">
        <f>VLOOKUP($A72,'368'!$AG$1:$HM$2,166,FALSE)</f>
        <v>0</v>
      </c>
      <c r="GH72" s="337"/>
      <c r="GI72" s="74">
        <f>VLOOKUP($A72,'368'!$AG$1:$HM$2,167,FALSE)</f>
        <v>0</v>
      </c>
      <c r="GJ72" s="69">
        <f>VLOOKUP($A72,'368'!$AG$1:$HM$2,168,FALSE)</f>
        <v>0</v>
      </c>
      <c r="GK72" s="69">
        <f>VLOOKUP($A72,'368'!$AG$1:$HM$2,169,FALSE)</f>
        <v>0</v>
      </c>
      <c r="GL72" s="69">
        <f>VLOOKUP($A72,'368'!$AG$1:$HM$2,170,FALSE)</f>
        <v>0</v>
      </c>
      <c r="GM72" s="69">
        <f>VLOOKUP($A72,'368'!$AG$7:$HM$8,GM109,FALSE)</f>
        <v>0</v>
      </c>
      <c r="GN72" s="69">
        <f>VLOOKUP($A72,'368'!$AG$1:$HM$2,172,FALSE)</f>
        <v>0</v>
      </c>
      <c r="GO72" s="75">
        <f>VLOOKUP($A72,'368'!$AG$1:$HM$2,173,FALSE)</f>
        <v>0</v>
      </c>
      <c r="GP72" s="337"/>
      <c r="GQ72" s="74">
        <f>VLOOKUP($A72,'368'!$AG$1:$HM$2,174,FALSE)</f>
        <v>0</v>
      </c>
      <c r="GR72" s="69">
        <f>VLOOKUP($A72,'368'!$AG$1:$HM$2,175,FALSE)</f>
        <v>0</v>
      </c>
      <c r="GS72" s="69">
        <f>VLOOKUP($A72,'368'!$AG$1:$HM$2,176,FALSE)</f>
        <v>0</v>
      </c>
      <c r="GT72" s="69">
        <f>VLOOKUP($A72,'368'!$AG$1:$HM$2,177,FALSE)</f>
        <v>0</v>
      </c>
      <c r="GU72" s="69">
        <f>VLOOKUP($A72,'368'!$AG$7:$HM$8,GU109,FALSE)</f>
        <v>0</v>
      </c>
      <c r="GV72" s="69">
        <f>VLOOKUP($A72,'368'!$AG$1:$HM$2,179,FALSE)</f>
        <v>0</v>
      </c>
      <c r="GW72" s="75">
        <f>VLOOKUP($A72,'368'!$AG$1:$HM$2,180,FALSE)</f>
        <v>0</v>
      </c>
      <c r="GX72" s="337"/>
      <c r="GY72" s="74">
        <f>VLOOKUP($A72,'368'!$AG$1:$HM$2,181,FALSE)</f>
        <v>0</v>
      </c>
      <c r="GZ72" s="69">
        <f>VLOOKUP($A72,'368'!$AG$1:$HM$2,182,FALSE)</f>
        <v>0</v>
      </c>
      <c r="HA72" s="69">
        <f>VLOOKUP($A72,'368'!$AG$1:$HM$2,183,FALSE)</f>
        <v>0</v>
      </c>
      <c r="HB72" s="69">
        <f>VLOOKUP($A72,'368'!$AG$1:$HM$2,184,FALSE)</f>
        <v>0</v>
      </c>
      <c r="HC72" s="69">
        <f>VLOOKUP($A72,'368'!$AG$7:$HM$8,HC109,FALSE)</f>
        <v>0</v>
      </c>
      <c r="HD72" s="69">
        <f>VLOOKUP($A72,'368'!$AG$1:$HM$2,186,FALSE)</f>
        <v>0</v>
      </c>
      <c r="HE72" s="124">
        <f>VLOOKUP($A72,'368'!$AG$1:$HM$2,187,FALSE)</f>
        <v>0</v>
      </c>
      <c r="HF72" s="24"/>
    </row>
    <row r="73" spans="1:214" x14ac:dyDescent="0.25">
      <c r="A73" s="290">
        <f t="shared" si="1"/>
        <v>269</v>
      </c>
      <c r="B73" s="291">
        <f>VLOOKUP($A73,'369'!$AG$1:$HM$2,2,FALSE)</f>
        <v>0</v>
      </c>
      <c r="C73" s="290">
        <f>VLOOKUP($A73,'369'!$AG$1:$HM$2,3,FALSE)</f>
        <v>0</v>
      </c>
      <c r="D73" s="290">
        <f>VLOOKUP($A73,'369'!$AG$1:$HM$2,4,FALSE)</f>
        <v>0</v>
      </c>
      <c r="E73" s="292">
        <f>VLOOKUP($A73,'369'!$AG$1:$HM$2,5,FALSE)</f>
        <v>0</v>
      </c>
      <c r="F73" s="337"/>
      <c r="G73" s="73">
        <f>VLOOKUP($A73,'369'!$AG$1:$HM$2,6,FALSE)</f>
        <v>0</v>
      </c>
      <c r="H73" s="24">
        <f>VLOOKUP($A73,'369'!$AG$1:$HM$2,7,FALSE)</f>
        <v>0</v>
      </c>
      <c r="I73" s="24">
        <f>VLOOKUP($A73,'369'!$AG$1:$HM$2,8,FALSE)</f>
        <v>0</v>
      </c>
      <c r="J73" s="24">
        <f>VLOOKUP($A73,'369'!$AG$1:$HM$2,9,FALSE)</f>
        <v>0</v>
      </c>
      <c r="K73" s="69">
        <f>VLOOKUP($A73,'369'!$AG$7:$HM$8,K109,FALSE)</f>
        <v>0</v>
      </c>
      <c r="L73" s="24">
        <f>VLOOKUP($A73,'369'!$AG$1:$HM$2,11,FALSE)</f>
        <v>0</v>
      </c>
      <c r="M73" s="137">
        <f>VLOOKUP($A73,'369'!$AG$1:$HM$2,12,FALSE)</f>
        <v>0</v>
      </c>
      <c r="N73" s="337"/>
      <c r="O73" s="74">
        <f>VLOOKUP($A73,'369'!$AG$1:$HM$2,13,FALSE)</f>
        <v>0</v>
      </c>
      <c r="P73" s="69">
        <f>VLOOKUP($A73,'369'!$AG$1:$HM$2,14,FALSE)</f>
        <v>0</v>
      </c>
      <c r="Q73" s="69">
        <f>VLOOKUP($A73,'369'!$AG$1:$HM$2,15,FALSE)</f>
        <v>0</v>
      </c>
      <c r="R73" s="69">
        <f>VLOOKUP($A73,'369'!$AG$1:$HM$2,16,FALSE)</f>
        <v>0</v>
      </c>
      <c r="S73" s="69">
        <f>VLOOKUP($A73,'369'!$AG$7:$HM$8,S109,FALSE)</f>
        <v>0</v>
      </c>
      <c r="T73" s="69">
        <f>VLOOKUP($A73,'369'!$AG$1:$HM$2,18,FALSE)</f>
        <v>0</v>
      </c>
      <c r="U73" s="75">
        <f>VLOOKUP($A73,'369'!$AG$1:$HM$2,19,FALSE)</f>
        <v>0</v>
      </c>
      <c r="V73" s="337"/>
      <c r="W73" s="74">
        <f>VLOOKUP($A73,'369'!$AG$1:$HM$2,20,FALSE)</f>
        <v>0</v>
      </c>
      <c r="X73" s="69">
        <f>VLOOKUP($A73,'369'!$AG$1:$HM$2,21,FALSE)</f>
        <v>0</v>
      </c>
      <c r="Y73" s="69">
        <f>VLOOKUP($A73,'369'!$AG$1:$HM$2,22,FALSE)</f>
        <v>0</v>
      </c>
      <c r="Z73" s="69">
        <f>VLOOKUP($A73,'369'!$AG$1:$HM$2,23,FALSE)</f>
        <v>0</v>
      </c>
      <c r="AA73" s="69">
        <f>VLOOKUP($A73,'369'!$AG$7:$HM$8,AA109,FALSE)</f>
        <v>0</v>
      </c>
      <c r="AB73" s="69">
        <f>VLOOKUP($A73,'369'!$AG$1:$HM$2,25,FALSE)</f>
        <v>0</v>
      </c>
      <c r="AC73" s="75">
        <f>VLOOKUP($A73,'369'!$AG$1:$HM$2,26,FALSE)</f>
        <v>0</v>
      </c>
      <c r="AD73" s="337"/>
      <c r="AE73" s="74">
        <f>VLOOKUP($A73,'369'!$AG$1:$HM$2,27,FALSE)</f>
        <v>0</v>
      </c>
      <c r="AF73" s="69">
        <f>VLOOKUP($A73,'369'!$AG$1:$HM$2,28,FALSE)</f>
        <v>0</v>
      </c>
      <c r="AG73" s="69">
        <f>VLOOKUP($A73,'369'!$AG$1:$HM$2,29,FALSE)</f>
        <v>0</v>
      </c>
      <c r="AH73" s="69">
        <f>VLOOKUP($A73,'369'!$AG$1:$HM$2,30,FALSE)</f>
        <v>0</v>
      </c>
      <c r="AI73" s="69">
        <f>VLOOKUP($A73,'369'!$AG$7:$HM$8,AI109,FALSE)</f>
        <v>0</v>
      </c>
      <c r="AJ73" s="69">
        <f>VLOOKUP($A73,'369'!$AG$1:$HM$2,32,FALSE)</f>
        <v>0</v>
      </c>
      <c r="AK73" s="75">
        <f>VLOOKUP($A73,'369'!$AG$1:$HM$2,33,FALSE)</f>
        <v>0</v>
      </c>
      <c r="AL73" s="337"/>
      <c r="AM73" s="74">
        <f>VLOOKUP($A73,'369'!$AG$1:$HM$2,34,FALSE)</f>
        <v>0</v>
      </c>
      <c r="AN73" s="69">
        <f>VLOOKUP($A73,'369'!$AG$1:$HM$2,35,FALSE)</f>
        <v>0</v>
      </c>
      <c r="AO73" s="69">
        <f>VLOOKUP($A73,'369'!$AG$1:$HM$2,36,FALSE)</f>
        <v>0</v>
      </c>
      <c r="AP73" s="69">
        <f>VLOOKUP($A73,'369'!$AG$1:$HM$2,37,FALSE)</f>
        <v>0</v>
      </c>
      <c r="AQ73" s="69">
        <f>VLOOKUP($A73,'369'!$AG$7:$HM$8,AQ109,FALSE)</f>
        <v>0</v>
      </c>
      <c r="AR73" s="69">
        <f>VLOOKUP($A73,'369'!$AG$1:$HM$2,39,FALSE)</f>
        <v>0</v>
      </c>
      <c r="AS73" s="75">
        <f>VLOOKUP($A73,'369'!$AG$1:$HM$2,40,FALSE)</f>
        <v>0</v>
      </c>
      <c r="AT73" s="337"/>
      <c r="AU73" s="74">
        <f>VLOOKUP($A73,'369'!$AG$1:$HM$2,41,FALSE)</f>
        <v>0</v>
      </c>
      <c r="AV73" s="69">
        <f>VLOOKUP($A73,'369'!$AG$1:$HM$2,42,FALSE)</f>
        <v>0</v>
      </c>
      <c r="AW73" s="69">
        <f>VLOOKUP($A73,'369'!$AG$1:$HM$2,43,FALSE)</f>
        <v>0</v>
      </c>
      <c r="AX73" s="69">
        <f>VLOOKUP($A73,'369'!$AG$1:$HM$2,44,FALSE)</f>
        <v>0</v>
      </c>
      <c r="AY73" s="69">
        <f>VLOOKUP($A73,'369'!$AG$7:$HM$8,AY109,FALSE)</f>
        <v>0</v>
      </c>
      <c r="AZ73" s="69">
        <f>VLOOKUP($A73,'369'!$AG$1:$HM$2,46,FALSE)</f>
        <v>0</v>
      </c>
      <c r="BA73" s="75">
        <f>VLOOKUP($A73,'369'!$AG$1:$HM$2,47,FALSE)</f>
        <v>0</v>
      </c>
      <c r="BB73" s="337"/>
      <c r="BC73" s="74">
        <f>VLOOKUP($A73,'369'!$AG$1:$HM$2,48,FALSE)</f>
        <v>0</v>
      </c>
      <c r="BD73" s="69">
        <f>VLOOKUP($A73,'369'!$AG$1:$HM$2,49,FALSE)</f>
        <v>0</v>
      </c>
      <c r="BE73" s="69">
        <f>VLOOKUP($A73,'369'!$AG$1:$HM$2,50,FALSE)</f>
        <v>0</v>
      </c>
      <c r="BF73" s="69">
        <f>VLOOKUP($A73,'369'!$AG$1:$HM$2,51,FALSE)</f>
        <v>0</v>
      </c>
      <c r="BG73" s="69">
        <f>VLOOKUP($A73,'369'!$AG$7:$HM$8,BG109,FALSE)</f>
        <v>0</v>
      </c>
      <c r="BH73" s="69">
        <f>VLOOKUP($A73,'369'!$AG$1:$HM$2,53,FALSE)</f>
        <v>0</v>
      </c>
      <c r="BI73" s="75">
        <f>VLOOKUP($A73,'369'!$AG$1:$HM$2,54,FALSE)</f>
        <v>0</v>
      </c>
      <c r="BJ73" s="337"/>
      <c r="BK73" s="74">
        <f>VLOOKUP($A73,'369'!$AG$1:$HM$2,55,FALSE)</f>
        <v>0</v>
      </c>
      <c r="BL73" s="69">
        <f>VLOOKUP($A73,'369'!$AG$1:$HM$2,56,FALSE)</f>
        <v>0</v>
      </c>
      <c r="BM73" s="69">
        <f>VLOOKUP($A73,'369'!$AG$1:$HM$2,57,FALSE)</f>
        <v>0</v>
      </c>
      <c r="BN73" s="69">
        <f>VLOOKUP($A73,'369'!$AG$1:$HM$2,58,FALSE)</f>
        <v>0</v>
      </c>
      <c r="BO73" s="69">
        <f>VLOOKUP($A73,'369'!$AG$7:$HM$8,BO109,FALSE)</f>
        <v>0</v>
      </c>
      <c r="BP73" s="69">
        <f>VLOOKUP($A73,'369'!$AG$1:$HM$2,60,FALSE)</f>
        <v>0</v>
      </c>
      <c r="BQ73" s="75">
        <f>VLOOKUP($A73,'369'!$AG$1:$HM$2,61,FALSE)</f>
        <v>0</v>
      </c>
      <c r="BR73" s="337"/>
      <c r="BS73" s="74">
        <f>VLOOKUP($A73,'369'!$AG$1:$HM$2,62,FALSE)</f>
        <v>0</v>
      </c>
      <c r="BT73" s="69">
        <f>VLOOKUP($A73,'369'!$AG$1:$HM$2,63,FALSE)</f>
        <v>0</v>
      </c>
      <c r="BU73" s="69">
        <f>VLOOKUP($A73,'369'!$AG$1:$HM$2,64,FALSE)</f>
        <v>0</v>
      </c>
      <c r="BV73" s="69">
        <f>VLOOKUP($A73,'369'!$AG$1:$HM$2,65,FALSE)</f>
        <v>0</v>
      </c>
      <c r="BW73" s="69">
        <f>VLOOKUP($A73,'369'!$AG$7:$HM$8,BW109,FALSE)</f>
        <v>0</v>
      </c>
      <c r="BX73" s="69">
        <f>VLOOKUP($A73,'369'!$AG$1:$HM$2,67,FALSE)</f>
        <v>0</v>
      </c>
      <c r="BY73" s="75">
        <f>VLOOKUP($A73,'369'!$AG$1:$HM$2,68,FALSE)</f>
        <v>0</v>
      </c>
      <c r="BZ73" s="337"/>
      <c r="CA73" s="74">
        <f>VLOOKUP($A73,'369'!$AG$1:$HM$2,69,FALSE)</f>
        <v>0</v>
      </c>
      <c r="CB73" s="69">
        <f>VLOOKUP($A73,'369'!$AG$1:$HM$2,70,FALSE)</f>
        <v>0</v>
      </c>
      <c r="CC73" s="69">
        <f>VLOOKUP($A73,'369'!$AG$1:$HM$2,71,FALSE)</f>
        <v>0</v>
      </c>
      <c r="CD73" s="69">
        <f>VLOOKUP($A73,'369'!$AG$1:$HM$2,72,FALSE)</f>
        <v>0</v>
      </c>
      <c r="CE73" s="69">
        <f>VLOOKUP($A73,'369'!$AG$7:$HM$8,CE109,FALSE)</f>
        <v>0</v>
      </c>
      <c r="CF73" s="69">
        <f>VLOOKUP($A73,'369'!$AG$1:$HM$2,74,FALSE)</f>
        <v>0</v>
      </c>
      <c r="CG73" s="75">
        <f>VLOOKUP($A73,'369'!$AG$1:$HM$2,75,FALSE)</f>
        <v>0</v>
      </c>
      <c r="CH73" s="337"/>
      <c r="CI73" s="74">
        <f>VLOOKUP($A73,'369'!$AG$1:$HM$2,76,FALSE)</f>
        <v>0</v>
      </c>
      <c r="CJ73" s="69">
        <f>VLOOKUP($A73,'369'!$AG$1:$HM$2,77,FALSE)</f>
        <v>0</v>
      </c>
      <c r="CK73" s="69">
        <f>VLOOKUP($A73,'369'!$AG$1:$HM$2,78,FALSE)</f>
        <v>0</v>
      </c>
      <c r="CL73" s="69">
        <f>VLOOKUP($A73,'369'!$AG$1:$HM$2,79,FALSE)</f>
        <v>0</v>
      </c>
      <c r="CM73" s="69">
        <f>VLOOKUP($A73,'369'!$AG$7:$HM$8,CM109,FALSE)</f>
        <v>0</v>
      </c>
      <c r="CN73" s="69">
        <f>VLOOKUP($A73,'369'!$AG$1:$HM$2,81,FALSE)</f>
        <v>0</v>
      </c>
      <c r="CO73" s="75">
        <f>VLOOKUP($A73,'369'!$AG$1:$HM$2,82,FALSE)</f>
        <v>0</v>
      </c>
      <c r="CP73" s="337"/>
      <c r="CQ73" s="74">
        <f>VLOOKUP($A73,'369'!$AG$1:$HM$2,83,FALSE)</f>
        <v>0</v>
      </c>
      <c r="CR73" s="69">
        <f>VLOOKUP($A73,'369'!$AG$1:$HM$2,84,FALSE)</f>
        <v>0</v>
      </c>
      <c r="CS73" s="69">
        <f>VLOOKUP($A73,'369'!$AG$1:$HM$2,85,FALSE)</f>
        <v>0</v>
      </c>
      <c r="CT73" s="69">
        <f>VLOOKUP($A73,'369'!$AG$1:$HM$2,86,FALSE)</f>
        <v>0</v>
      </c>
      <c r="CU73" s="69">
        <f>VLOOKUP($A73,'369'!$AG$7:$HM$8,CU109,FALSE)</f>
        <v>0</v>
      </c>
      <c r="CV73" s="69">
        <f>VLOOKUP($A73,'369'!$AG$1:$HM$2,88,FALSE)</f>
        <v>0</v>
      </c>
      <c r="CW73" s="75">
        <f>VLOOKUP($A73,'369'!$AG$1:$HM$2,89,FALSE)</f>
        <v>0</v>
      </c>
      <c r="CX73" s="337"/>
      <c r="CY73" s="74">
        <f>VLOOKUP($A73,'369'!$AG$1:$HM$2,90,FALSE)</f>
        <v>0</v>
      </c>
      <c r="CZ73" s="69">
        <f>VLOOKUP($A73,'369'!$AG$1:$HM$2,91,FALSE)</f>
        <v>0</v>
      </c>
      <c r="DA73" s="69">
        <f>VLOOKUP($A73,'369'!$AG$1:$HM$2,92,FALSE)</f>
        <v>0</v>
      </c>
      <c r="DB73" s="69">
        <f>VLOOKUP($A73,'369'!$AG$1:$HM$2,93,FALSE)</f>
        <v>0</v>
      </c>
      <c r="DC73" s="69">
        <f>VLOOKUP($A73,'369'!$AG$7:$HM$8,DC109,FALSE)</f>
        <v>0</v>
      </c>
      <c r="DD73" s="69">
        <f>VLOOKUP($A73,'369'!$AG$1:$HM$2,95,FALSE)</f>
        <v>0</v>
      </c>
      <c r="DE73" s="75">
        <f>VLOOKUP($A73,'369'!$AG$1:$HM$2,96,FALSE)</f>
        <v>0</v>
      </c>
      <c r="DF73" s="337"/>
      <c r="DG73" s="74">
        <f>VLOOKUP($A73,'369'!$AG$1:$HM$2,97,FALSE)</f>
        <v>0</v>
      </c>
      <c r="DH73" s="69">
        <f>VLOOKUP($A73,'369'!$AG$1:$HM$2,98,FALSE)</f>
        <v>0</v>
      </c>
      <c r="DI73" s="69">
        <f>VLOOKUP($A73,'369'!$AG$1:$HM$2,99,FALSE)</f>
        <v>0</v>
      </c>
      <c r="DJ73" s="69">
        <f>VLOOKUP($A73,'369'!$AG$1:$HM$2,100,FALSE)</f>
        <v>0</v>
      </c>
      <c r="DK73" s="69">
        <f>VLOOKUP($A73,'369'!$AG$7:$HM$8,DK109,FALSE)</f>
        <v>0</v>
      </c>
      <c r="DL73" s="69">
        <f>VLOOKUP($A73,'369'!$AG$1:$HM$2,102,FALSE)</f>
        <v>0</v>
      </c>
      <c r="DM73" s="75">
        <f>VLOOKUP($A73,'369'!$AG$1:$HM$2,103,FALSE)</f>
        <v>0</v>
      </c>
      <c r="DN73" s="337"/>
      <c r="DO73" s="74">
        <f>VLOOKUP($A73,'369'!$AG$1:$HM$2,104,FALSE)</f>
        <v>0</v>
      </c>
      <c r="DP73" s="69">
        <f>VLOOKUP($A73,'369'!$AG$1:$HM$2,105,FALSE)</f>
        <v>0</v>
      </c>
      <c r="DQ73" s="69">
        <f>VLOOKUP($A73,'369'!$AG$1:$HM$2,106,FALSE)</f>
        <v>0</v>
      </c>
      <c r="DR73" s="69">
        <f>VLOOKUP($A73,'369'!$AG$1:$HM$2,107,FALSE)</f>
        <v>0</v>
      </c>
      <c r="DS73" s="69">
        <f>VLOOKUP($A73,'369'!$AG$7:$HM$8,DS109,FALSE)</f>
        <v>0</v>
      </c>
      <c r="DT73" s="69">
        <f>VLOOKUP($A73,'369'!$AG$1:$HM$2,109,FALSE)</f>
        <v>0</v>
      </c>
      <c r="DU73" s="75">
        <f>VLOOKUP($A73,'369'!$AG$1:$HM$2,110,FALSE)</f>
        <v>0</v>
      </c>
      <c r="DV73" s="337"/>
      <c r="DW73" s="74">
        <f>VLOOKUP($A73,'369'!$AG$1:$HM$2,111,FALSE)</f>
        <v>0</v>
      </c>
      <c r="DX73" s="69">
        <f>VLOOKUP($A73,'369'!$AG$1:$HM$2,112,FALSE)</f>
        <v>0</v>
      </c>
      <c r="DY73" s="69">
        <f>VLOOKUP($A73,'369'!$AG$1:$HM$2,113,FALSE)</f>
        <v>0</v>
      </c>
      <c r="DZ73" s="69">
        <f>VLOOKUP($A73,'369'!$AG$1:$HM$2,114,FALSE)</f>
        <v>0</v>
      </c>
      <c r="EA73" s="69">
        <f>VLOOKUP($A73,'369'!$AG$7:$HM$8,EA109,FALSE)</f>
        <v>0</v>
      </c>
      <c r="EB73" s="69">
        <f>VLOOKUP($A73,'369'!$AG$1:$HM$2,116,FALSE)</f>
        <v>0</v>
      </c>
      <c r="EC73" s="75">
        <f>VLOOKUP($A73,'369'!$AG$1:$HM$2,117,FALSE)</f>
        <v>0</v>
      </c>
      <c r="ED73" s="337"/>
      <c r="EE73" s="74">
        <f>VLOOKUP($A73,'369'!$AG$1:$HM$2,118,FALSE)</f>
        <v>0</v>
      </c>
      <c r="EF73" s="69">
        <f>VLOOKUP($A73,'369'!$AG$1:$HM$2,119,FALSE)</f>
        <v>0</v>
      </c>
      <c r="EG73" s="69">
        <f>VLOOKUP($A73,'369'!$AG$1:$HM$2,120,FALSE)</f>
        <v>0</v>
      </c>
      <c r="EH73" s="69">
        <f>VLOOKUP($A73,'369'!$AG$1:$HM$2,121,FALSE)</f>
        <v>0</v>
      </c>
      <c r="EI73" s="69">
        <f>VLOOKUP($A73,'369'!$AG$7:$HM$8,EI109,FALSE)</f>
        <v>0</v>
      </c>
      <c r="EJ73" s="69">
        <f>VLOOKUP($A73,'369'!$AG$1:$HM$2,123,FALSE)</f>
        <v>0</v>
      </c>
      <c r="EK73" s="75">
        <f>VLOOKUP($A73,'369'!$AG$1:$HM$2,124,FALSE)</f>
        <v>0</v>
      </c>
      <c r="EL73" s="337"/>
      <c r="EM73" s="74">
        <f>VLOOKUP($A73,'369'!$AG$1:$HM$2,125,FALSE)</f>
        <v>0</v>
      </c>
      <c r="EN73" s="69">
        <f>VLOOKUP($A73,'369'!$AG$1:$HM$2,126,FALSE)</f>
        <v>0</v>
      </c>
      <c r="EO73" s="69">
        <f>VLOOKUP($A73,'369'!$AG$1:$HM$2,127,FALSE)</f>
        <v>0</v>
      </c>
      <c r="EP73" s="69">
        <f>VLOOKUP($A73,'369'!$AG$1:$HM$2,128,FALSE)</f>
        <v>0</v>
      </c>
      <c r="EQ73" s="69">
        <f>VLOOKUP($A73,'369'!$AG$7:$HM$8,EQ109,FALSE)</f>
        <v>0</v>
      </c>
      <c r="ER73" s="69">
        <f>VLOOKUP($A73,'369'!$AG$1:$HM$2,130,FALSE)</f>
        <v>0</v>
      </c>
      <c r="ES73" s="75">
        <f>VLOOKUP($A73,'369'!$AG$1:$HM$2,131,FALSE)</f>
        <v>0</v>
      </c>
      <c r="ET73" s="337"/>
      <c r="EU73" s="74">
        <f>VLOOKUP($A73,'369'!$AG$1:$HM$2,132,FALSE)</f>
        <v>0</v>
      </c>
      <c r="EV73" s="69">
        <f>VLOOKUP($A73,'369'!$AG$1:$HM$2,133,FALSE)</f>
        <v>0</v>
      </c>
      <c r="EW73" s="69">
        <f>VLOOKUP($A73,'369'!$AG$1:$HM$2,134,FALSE)</f>
        <v>0</v>
      </c>
      <c r="EX73" s="69">
        <f>VLOOKUP($A73,'369'!$AG$1:$HM$2,135,FALSE)</f>
        <v>0</v>
      </c>
      <c r="EY73" s="69">
        <f>VLOOKUP($A73,'369'!$AG$7:$HM$8,EY109,FALSE)</f>
        <v>0</v>
      </c>
      <c r="EZ73" s="69">
        <f>VLOOKUP($A73,'369'!$AG$1:$HM$2,137,FALSE)</f>
        <v>0</v>
      </c>
      <c r="FA73" s="75">
        <f>VLOOKUP($A73,'369'!$AG$1:$HM$2,138,FALSE)</f>
        <v>0</v>
      </c>
      <c r="FB73" s="337"/>
      <c r="FC73" s="74">
        <f>VLOOKUP($A73,'369'!$AG$1:$HM$2,139,FALSE)</f>
        <v>0</v>
      </c>
      <c r="FD73" s="69">
        <f>VLOOKUP($A73,'369'!$AG$1:$HM$2,140,FALSE)</f>
        <v>0</v>
      </c>
      <c r="FE73" s="69">
        <f>VLOOKUP($A73,'369'!$AG$1:$HM$2,141,FALSE)</f>
        <v>0</v>
      </c>
      <c r="FF73" s="69">
        <f>VLOOKUP($A73,'369'!$AG$1:$HM$2,142,FALSE)</f>
        <v>0</v>
      </c>
      <c r="FG73" s="69">
        <f>VLOOKUP($A73,'369'!$AG$7:$HM$8,FG109,FALSE)</f>
        <v>0</v>
      </c>
      <c r="FH73" s="69">
        <f>VLOOKUP($A73,'369'!$AG$1:$HM$2,144,FALSE)</f>
        <v>0</v>
      </c>
      <c r="FI73" s="75">
        <f>VLOOKUP($A73,'369'!$AG$1:$HM$2,145,FALSE)</f>
        <v>0</v>
      </c>
      <c r="FJ73" s="337"/>
      <c r="FK73" s="74">
        <f>VLOOKUP($A73,'369'!$AG$1:$HM$2,146,FALSE)</f>
        <v>0</v>
      </c>
      <c r="FL73" s="69">
        <f>VLOOKUP($A73,'369'!$AG$1:$HM$2,147,FALSE)</f>
        <v>0</v>
      </c>
      <c r="FM73" s="69">
        <f>VLOOKUP($A73,'369'!$AG$1:$HM$2,148,FALSE)</f>
        <v>0</v>
      </c>
      <c r="FN73" s="69">
        <f>VLOOKUP($A73,'369'!$AG$1:$HM$2,149,FALSE)</f>
        <v>0</v>
      </c>
      <c r="FO73" s="69">
        <f>VLOOKUP($A73,'369'!$AG$7:$HM$8,FO109,FALSE)</f>
        <v>0</v>
      </c>
      <c r="FP73" s="69">
        <f>VLOOKUP($A73,'369'!$AG$1:$HM$2,151,FALSE)</f>
        <v>0</v>
      </c>
      <c r="FQ73" s="75">
        <f>VLOOKUP($A73,'369'!$AG$1:$HM$2,152,FALSE)</f>
        <v>0</v>
      </c>
      <c r="FR73" s="337"/>
      <c r="FS73" s="74">
        <f>VLOOKUP($A73,'369'!$AG$1:$HM$2,153,FALSE)</f>
        <v>0</v>
      </c>
      <c r="FT73" s="69">
        <f>VLOOKUP($A73,'369'!$AG$1:$HM$2,154,FALSE)</f>
        <v>0</v>
      </c>
      <c r="FU73" s="69">
        <f>VLOOKUP($A73,'369'!$AG$1:$HM$2,155,FALSE)</f>
        <v>0</v>
      </c>
      <c r="FV73" s="69">
        <f>VLOOKUP($A73,'369'!$AG$1:$HM$2,156,FALSE)</f>
        <v>0</v>
      </c>
      <c r="FW73" s="69">
        <f>VLOOKUP($A73,'369'!$AG$7:$HM$8,FW109,FALSE)</f>
        <v>0</v>
      </c>
      <c r="FX73" s="69">
        <f>VLOOKUP($A73,'369'!$AG$1:$HM$2,158,FALSE)</f>
        <v>0</v>
      </c>
      <c r="FY73" s="75">
        <f>VLOOKUP($A73,'369'!$AG$1:$HM$2,159,FALSE)</f>
        <v>0</v>
      </c>
      <c r="FZ73" s="337"/>
      <c r="GA73" s="74">
        <f>VLOOKUP($A73,'369'!$AG$1:$HM$2,160,FALSE)</f>
        <v>0</v>
      </c>
      <c r="GB73" s="69">
        <f>VLOOKUP($A73,'369'!$AG$1:$HM$2,161,FALSE)</f>
        <v>0</v>
      </c>
      <c r="GC73" s="69">
        <f>VLOOKUP($A73,'369'!$AG$1:$HM$2,162,FALSE)</f>
        <v>0</v>
      </c>
      <c r="GD73" s="69">
        <f>VLOOKUP($A73,'369'!$AG$1:$HM$2,163,FALSE)</f>
        <v>0</v>
      </c>
      <c r="GE73" s="69">
        <f>VLOOKUP($A73,'369'!$AG$7:$HM$8,GE109,FALSE)</f>
        <v>0</v>
      </c>
      <c r="GF73" s="69">
        <f>VLOOKUP($A73,'369'!$AG$1:$HM$2,165,FALSE)</f>
        <v>0</v>
      </c>
      <c r="GG73" s="75">
        <f>VLOOKUP($A73,'369'!$AG$1:$HM$2,166,FALSE)</f>
        <v>0</v>
      </c>
      <c r="GH73" s="337"/>
      <c r="GI73" s="74">
        <f>VLOOKUP($A73,'369'!$AG$1:$HM$2,167,FALSE)</f>
        <v>0</v>
      </c>
      <c r="GJ73" s="69">
        <f>VLOOKUP($A73,'369'!$AG$1:$HM$2,168,FALSE)</f>
        <v>0</v>
      </c>
      <c r="GK73" s="69">
        <f>VLOOKUP($A73,'369'!$AG$1:$HM$2,169,FALSE)</f>
        <v>0</v>
      </c>
      <c r="GL73" s="69">
        <f>VLOOKUP($A73,'369'!$AG$1:$HM$2,170,FALSE)</f>
        <v>0</v>
      </c>
      <c r="GM73" s="69">
        <f>VLOOKUP($A73,'369'!$AG$7:$HM$8,GM109,FALSE)</f>
        <v>0</v>
      </c>
      <c r="GN73" s="69">
        <f>VLOOKUP($A73,'369'!$AG$1:$HM$2,172,FALSE)</f>
        <v>0</v>
      </c>
      <c r="GO73" s="75">
        <f>VLOOKUP($A73,'369'!$AG$1:$HM$2,173,FALSE)</f>
        <v>0</v>
      </c>
      <c r="GP73" s="337"/>
      <c r="GQ73" s="74">
        <f>VLOOKUP($A73,'369'!$AG$1:$HM$2,174,FALSE)</f>
        <v>0</v>
      </c>
      <c r="GR73" s="69">
        <f>VLOOKUP($A73,'369'!$AG$1:$HM$2,175,FALSE)</f>
        <v>0</v>
      </c>
      <c r="GS73" s="69">
        <f>VLOOKUP($A73,'369'!$AG$1:$HM$2,176,FALSE)</f>
        <v>0</v>
      </c>
      <c r="GT73" s="69">
        <f>VLOOKUP($A73,'369'!$AG$1:$HM$2,177,FALSE)</f>
        <v>0</v>
      </c>
      <c r="GU73" s="69">
        <f>VLOOKUP($A73,'369'!$AG$7:$HM$8,GU109,FALSE)</f>
        <v>0</v>
      </c>
      <c r="GV73" s="69">
        <f>VLOOKUP($A73,'369'!$AG$1:$HM$2,179,FALSE)</f>
        <v>0</v>
      </c>
      <c r="GW73" s="75">
        <f>VLOOKUP($A73,'369'!$AG$1:$HM$2,180,FALSE)</f>
        <v>0</v>
      </c>
      <c r="GX73" s="337"/>
      <c r="GY73" s="74">
        <f>VLOOKUP($A73,'369'!$AG$1:$HM$2,181,FALSE)</f>
        <v>0</v>
      </c>
      <c r="GZ73" s="69">
        <f>VLOOKUP($A73,'369'!$AG$1:$HM$2,182,FALSE)</f>
        <v>0</v>
      </c>
      <c r="HA73" s="69">
        <f>VLOOKUP($A73,'369'!$AG$1:$HM$2,183,FALSE)</f>
        <v>0</v>
      </c>
      <c r="HB73" s="69">
        <f>VLOOKUP($A73,'369'!$AG$1:$HM$2,184,FALSE)</f>
        <v>0</v>
      </c>
      <c r="HC73" s="69">
        <f>VLOOKUP($A73,'369'!$AG$7:$HM$8,HC109,FALSE)</f>
        <v>0</v>
      </c>
      <c r="HD73" s="69">
        <f>VLOOKUP($A73,'369'!$AG$1:$HM$2,186,FALSE)</f>
        <v>0</v>
      </c>
      <c r="HE73" s="124">
        <f>VLOOKUP($A73,'369'!$AG$1:$HM$2,187,FALSE)</f>
        <v>0</v>
      </c>
      <c r="HF73" s="24"/>
    </row>
    <row r="74" spans="1:214" x14ac:dyDescent="0.25">
      <c r="A74" s="290">
        <f t="shared" si="1"/>
        <v>270</v>
      </c>
      <c r="B74" s="291">
        <f>VLOOKUP($A74,'370'!$AJ$1:$HP$2,2,FALSE)</f>
        <v>0</v>
      </c>
      <c r="C74" s="290">
        <f>VLOOKUP($A74,'370'!$AJ$1:$HP$2,3,FALSE)</f>
        <v>0</v>
      </c>
      <c r="D74" s="290">
        <f>VLOOKUP($A74,'370'!$AJ$1:$HP$2,4,FALSE)</f>
        <v>0</v>
      </c>
      <c r="E74" s="292">
        <f>VLOOKUP($A74,'370'!$AJ$1:$HP$2,5,FALSE)</f>
        <v>0</v>
      </c>
      <c r="F74" s="337"/>
      <c r="G74" s="73">
        <f>VLOOKUP($A74,'370'!$AJ$1:$HP$2,6,FALSE)</f>
        <v>0</v>
      </c>
      <c r="H74" s="24">
        <f>VLOOKUP($A74,'370'!$AJ$1:$HP$2,7,FALSE)</f>
        <v>0</v>
      </c>
      <c r="I74" s="24">
        <f>VLOOKUP($A74,'370'!$AJ$1:$HP$2,8,FALSE)</f>
        <v>0</v>
      </c>
      <c r="J74" s="24">
        <f>VLOOKUP($A74,'370'!$AJ$1:$HP$2,9,FALSE)</f>
        <v>0</v>
      </c>
      <c r="K74" s="69">
        <f>VLOOKUP($A74,'370'!$AJ$7:$HP$8,K109,FALSE)</f>
        <v>0</v>
      </c>
      <c r="L74" s="24">
        <f>VLOOKUP($A74,'370'!$AJ$1:$HP$2,11,FALSE)</f>
        <v>0</v>
      </c>
      <c r="M74" s="137">
        <f>VLOOKUP($A74,'370'!$AJ$1:$HP$2,12,FALSE)</f>
        <v>0</v>
      </c>
      <c r="N74" s="337"/>
      <c r="O74" s="74">
        <f>VLOOKUP($A74,'370'!$AJ$1:$HP$2,13,FALSE)</f>
        <v>0</v>
      </c>
      <c r="P74" s="69">
        <f>VLOOKUP($A74,'370'!$AJ$1:$HP$2,14,FALSE)</f>
        <v>0</v>
      </c>
      <c r="Q74" s="69">
        <f>VLOOKUP($A74,'370'!$AJ$1:$HP$2,15,FALSE)</f>
        <v>0</v>
      </c>
      <c r="R74" s="69">
        <f>VLOOKUP($A74,'370'!$AJ$1:$HP$2,16,FALSE)</f>
        <v>0</v>
      </c>
      <c r="S74" s="69">
        <f>VLOOKUP($A74,'370'!$AJ$7:$HP$8,S109,FALSE)</f>
        <v>0</v>
      </c>
      <c r="T74" s="69">
        <f>VLOOKUP($A74,'370'!$AJ$1:$HP$2,18,FALSE)</f>
        <v>0</v>
      </c>
      <c r="U74" s="75">
        <f>VLOOKUP($A74,'370'!$AJ$1:$HP$2,19,FALSE)</f>
        <v>0</v>
      </c>
      <c r="V74" s="337"/>
      <c r="W74" s="74">
        <f>VLOOKUP($A74,'370'!$AJ$1:$HP$2,20,FALSE)</f>
        <v>0</v>
      </c>
      <c r="X74" s="69">
        <f>VLOOKUP($A74,'370'!$AJ$1:$HP$2,21,FALSE)</f>
        <v>0</v>
      </c>
      <c r="Y74" s="69">
        <f>VLOOKUP($A74,'370'!$AJ$1:$HP$2,22,FALSE)</f>
        <v>0</v>
      </c>
      <c r="Z74" s="69">
        <f>VLOOKUP($A74,'370'!$AJ$1:$HP$2,23,FALSE)</f>
        <v>0</v>
      </c>
      <c r="AA74" s="69">
        <f>VLOOKUP($A74,'370'!$AJ$7:$HP$8,AA109,FALSE)</f>
        <v>0</v>
      </c>
      <c r="AB74" s="69">
        <f>VLOOKUP($A74,'370'!$AJ$1:$HP$2,25,FALSE)</f>
        <v>0</v>
      </c>
      <c r="AC74" s="75">
        <f>VLOOKUP($A74,'370'!$AJ$1:$HP$2,26,FALSE)</f>
        <v>0</v>
      </c>
      <c r="AD74" s="337"/>
      <c r="AE74" s="74">
        <f>VLOOKUP($A74,'370'!$AJ$1:$HP$2,27,FALSE)</f>
        <v>0</v>
      </c>
      <c r="AF74" s="69">
        <f>VLOOKUP($A74,'370'!$AJ$1:$HP$2,28,FALSE)</f>
        <v>0</v>
      </c>
      <c r="AG74" s="69">
        <f>VLOOKUP($A74,'370'!$AJ$1:$HP$2,29,FALSE)</f>
        <v>0</v>
      </c>
      <c r="AH74" s="69">
        <f>VLOOKUP($A74,'370'!$AJ$1:$HP$2,30,FALSE)</f>
        <v>0</v>
      </c>
      <c r="AI74" s="69">
        <f>VLOOKUP($A74,'370'!$AJ$7:$HP$8,AI109,FALSE)</f>
        <v>0</v>
      </c>
      <c r="AJ74" s="69">
        <f>VLOOKUP($A74,'370'!$AJ$1:$HP$2,32,FALSE)</f>
        <v>0</v>
      </c>
      <c r="AK74" s="75">
        <f>VLOOKUP($A74,'370'!$AJ$1:$HP$2,33,FALSE)</f>
        <v>0</v>
      </c>
      <c r="AL74" s="337"/>
      <c r="AM74" s="74">
        <f>VLOOKUP($A74,'370'!$AJ$1:$HP$2,34,FALSE)</f>
        <v>0</v>
      </c>
      <c r="AN74" s="69">
        <f>VLOOKUP($A74,'370'!$AJ$1:$HP$2,35,FALSE)</f>
        <v>0</v>
      </c>
      <c r="AO74" s="69">
        <f>VLOOKUP($A74,'370'!$AJ$1:$HP$2,36,FALSE)</f>
        <v>0</v>
      </c>
      <c r="AP74" s="69">
        <f>VLOOKUP($A74,'370'!$AJ$1:$HP$2,37,FALSE)</f>
        <v>0</v>
      </c>
      <c r="AQ74" s="69">
        <f>VLOOKUP($A74,'370'!$AJ$7:$HP$8,AQ109,FALSE)</f>
        <v>0</v>
      </c>
      <c r="AR74" s="69">
        <f>VLOOKUP($A74,'370'!$AJ$1:$HP$2,39,FALSE)</f>
        <v>0</v>
      </c>
      <c r="AS74" s="75">
        <f>VLOOKUP($A74,'370'!$AJ$1:$HP$2,40,FALSE)</f>
        <v>0</v>
      </c>
      <c r="AT74" s="337"/>
      <c r="AU74" s="74">
        <f>VLOOKUP($A74,'370'!$AJ$1:$HP$2,41,FALSE)</f>
        <v>0</v>
      </c>
      <c r="AV74" s="69">
        <f>VLOOKUP($A74,'370'!$AJ$1:$HP$2,42,FALSE)</f>
        <v>0</v>
      </c>
      <c r="AW74" s="69">
        <f>VLOOKUP($A74,'370'!$AJ$1:$HP$2,43,FALSE)</f>
        <v>0</v>
      </c>
      <c r="AX74" s="69">
        <f>VLOOKUP($A74,'370'!$AJ$1:$HP$2,44,FALSE)</f>
        <v>0</v>
      </c>
      <c r="AY74" s="69">
        <f>VLOOKUP($A74,'370'!$AJ$7:$HP$8,AY109,FALSE)</f>
        <v>0</v>
      </c>
      <c r="AZ74" s="69">
        <f>VLOOKUP($A74,'370'!$AJ$1:$HP$2,46,FALSE)</f>
        <v>0</v>
      </c>
      <c r="BA74" s="75">
        <f>VLOOKUP($A74,'370'!$AJ$1:$HP$2,47,FALSE)</f>
        <v>0</v>
      </c>
      <c r="BB74" s="337"/>
      <c r="BC74" s="74">
        <f>VLOOKUP($A74,'370'!$AJ$1:$HP$2,48,FALSE)</f>
        <v>0</v>
      </c>
      <c r="BD74" s="69">
        <f>VLOOKUP($A74,'370'!$AJ$1:$HP$2,49,FALSE)</f>
        <v>0</v>
      </c>
      <c r="BE74" s="69">
        <f>VLOOKUP($A74,'370'!$AJ$1:$HP$2,50,FALSE)</f>
        <v>0</v>
      </c>
      <c r="BF74" s="69">
        <f>VLOOKUP($A74,'370'!$AJ$1:$HP$2,51,FALSE)</f>
        <v>0</v>
      </c>
      <c r="BG74" s="69">
        <f>VLOOKUP($A74,'370'!$AJ$7:$HP$8,BG109,FALSE)</f>
        <v>0</v>
      </c>
      <c r="BH74" s="69">
        <f>VLOOKUP($A74,'370'!$AJ$1:$HP$2,53,FALSE)</f>
        <v>0</v>
      </c>
      <c r="BI74" s="75">
        <f>VLOOKUP($A74,'370'!$AJ$1:$HP$2,54,FALSE)</f>
        <v>0</v>
      </c>
      <c r="BJ74" s="337"/>
      <c r="BK74" s="74">
        <f>VLOOKUP($A74,'370'!$AJ$1:$HP$2,55,FALSE)</f>
        <v>0</v>
      </c>
      <c r="BL74" s="69">
        <f>VLOOKUP($A74,'370'!$AJ$1:$HP$2,56,FALSE)</f>
        <v>0</v>
      </c>
      <c r="BM74" s="69">
        <f>VLOOKUP($A74,'370'!$AJ$1:$HP$2,57,FALSE)</f>
        <v>0</v>
      </c>
      <c r="BN74" s="69">
        <f>VLOOKUP($A74,'370'!$AJ$1:$HP$2,58,FALSE)</f>
        <v>0</v>
      </c>
      <c r="BO74" s="69">
        <f>VLOOKUP($A74,'370'!$AJ$7:$HP$8,BO109,FALSE)</f>
        <v>0</v>
      </c>
      <c r="BP74" s="69">
        <f>VLOOKUP($A74,'370'!$AJ$1:$HP$2,60,FALSE)</f>
        <v>0</v>
      </c>
      <c r="BQ74" s="75">
        <f>VLOOKUP($A74,'370'!$AJ$1:$HP$2,61,FALSE)</f>
        <v>0</v>
      </c>
      <c r="BR74" s="337"/>
      <c r="BS74" s="74">
        <f>VLOOKUP($A74,'370'!$AJ$1:$HP$2,62,FALSE)</f>
        <v>0</v>
      </c>
      <c r="BT74" s="69">
        <f>VLOOKUP($A74,'370'!$AJ$1:$HP$2,63,FALSE)</f>
        <v>0</v>
      </c>
      <c r="BU74" s="69">
        <f>VLOOKUP($A74,'370'!$AJ$1:$HP$2,64,FALSE)</f>
        <v>0</v>
      </c>
      <c r="BV74" s="69">
        <f>VLOOKUP($A74,'370'!$AJ$1:$HP$2,65,FALSE)</f>
        <v>0</v>
      </c>
      <c r="BW74" s="69">
        <f>VLOOKUP($A74,'370'!$AJ$7:$HP$8,BW109,FALSE)</f>
        <v>0</v>
      </c>
      <c r="BX74" s="69">
        <f>VLOOKUP($A74,'370'!$AJ$1:$HP$2,67,FALSE)</f>
        <v>0</v>
      </c>
      <c r="BY74" s="75">
        <f>VLOOKUP($A74,'370'!$AJ$1:$HP$2,68,FALSE)</f>
        <v>0</v>
      </c>
      <c r="BZ74" s="337"/>
      <c r="CA74" s="74">
        <f>VLOOKUP($A74,'370'!$AJ$1:$HP$2,69,FALSE)</f>
        <v>0</v>
      </c>
      <c r="CB74" s="69">
        <f>VLOOKUP($A74,'370'!$AJ$1:$HP$2,70,FALSE)</f>
        <v>0</v>
      </c>
      <c r="CC74" s="69">
        <f>VLOOKUP($A74,'370'!$AJ$1:$HP$2,71,FALSE)</f>
        <v>0</v>
      </c>
      <c r="CD74" s="69">
        <f>VLOOKUP($A74,'370'!$AJ$1:$HP$2,72,FALSE)</f>
        <v>0</v>
      </c>
      <c r="CE74" s="69">
        <f>VLOOKUP($A74,'370'!$AJ$7:$HP$8,CE109,FALSE)</f>
        <v>0</v>
      </c>
      <c r="CF74" s="69">
        <f>VLOOKUP($A74,'370'!$AJ$1:$HP$2,74,FALSE)</f>
        <v>0</v>
      </c>
      <c r="CG74" s="75">
        <f>VLOOKUP($A74,'370'!$AJ$1:$HP$2,75,FALSE)</f>
        <v>0</v>
      </c>
      <c r="CH74" s="337"/>
      <c r="CI74" s="74">
        <f>VLOOKUP($A74,'370'!$AJ$1:$HP$2,76,FALSE)</f>
        <v>0</v>
      </c>
      <c r="CJ74" s="69">
        <f>VLOOKUP($A74,'370'!$AJ$1:$HP$2,77,FALSE)</f>
        <v>0</v>
      </c>
      <c r="CK74" s="69">
        <f>VLOOKUP($A74,'370'!$AJ$1:$HP$2,78,FALSE)</f>
        <v>0</v>
      </c>
      <c r="CL74" s="69">
        <f>VLOOKUP($A74,'370'!$AJ$1:$HP$2,79,FALSE)</f>
        <v>0</v>
      </c>
      <c r="CM74" s="69">
        <f>VLOOKUP($A74,'370'!$AJ$7:$HP$8,CM109,FALSE)</f>
        <v>0</v>
      </c>
      <c r="CN74" s="69">
        <f>VLOOKUP($A74,'370'!$AJ$1:$HP$2,81,FALSE)</f>
        <v>0</v>
      </c>
      <c r="CO74" s="75">
        <f>VLOOKUP($A74,'370'!$AJ$1:$HP$2,82,FALSE)</f>
        <v>0</v>
      </c>
      <c r="CP74" s="337"/>
      <c r="CQ74" s="74">
        <f>VLOOKUP($A74,'370'!$AJ$1:$HP$2,83,FALSE)</f>
        <v>0</v>
      </c>
      <c r="CR74" s="69">
        <f>VLOOKUP($A74,'370'!$AJ$1:$HP$2,84,FALSE)</f>
        <v>0</v>
      </c>
      <c r="CS74" s="69">
        <f>VLOOKUP($A74,'370'!$AJ$1:$HP$2,85,FALSE)</f>
        <v>0</v>
      </c>
      <c r="CT74" s="69">
        <f>VLOOKUP($A74,'370'!$AJ$1:$HP$2,86,FALSE)</f>
        <v>0</v>
      </c>
      <c r="CU74" s="69">
        <f>VLOOKUP($A74,'370'!$AJ$7:$HP$8,CU109,FALSE)</f>
        <v>0</v>
      </c>
      <c r="CV74" s="69">
        <f>VLOOKUP($A74,'370'!$AJ$1:$HP$2,88,FALSE)</f>
        <v>0</v>
      </c>
      <c r="CW74" s="75">
        <f>VLOOKUP($A74,'370'!$AJ$1:$HP$2,89,FALSE)</f>
        <v>0</v>
      </c>
      <c r="CX74" s="337"/>
      <c r="CY74" s="74">
        <f>VLOOKUP($A74,'370'!$AJ$1:$HP$2,90,FALSE)</f>
        <v>0</v>
      </c>
      <c r="CZ74" s="69">
        <f>VLOOKUP($A74,'370'!$AJ$1:$HP$2,91,FALSE)</f>
        <v>0</v>
      </c>
      <c r="DA74" s="69">
        <f>VLOOKUP($A74,'370'!$AJ$1:$HP$2,92,FALSE)</f>
        <v>0</v>
      </c>
      <c r="DB74" s="69">
        <f>VLOOKUP($A74,'370'!$AJ$1:$HP$2,93,FALSE)</f>
        <v>0</v>
      </c>
      <c r="DC74" s="69">
        <f>VLOOKUP($A74,'370'!$AJ$7:$HP$8,DC109,FALSE)</f>
        <v>0</v>
      </c>
      <c r="DD74" s="69">
        <f>VLOOKUP($A74,'370'!$AJ$1:$HP$2,95,FALSE)</f>
        <v>0</v>
      </c>
      <c r="DE74" s="75">
        <f>VLOOKUP($A74,'370'!$AJ$1:$HP$2,96,FALSE)</f>
        <v>0</v>
      </c>
      <c r="DF74" s="337"/>
      <c r="DG74" s="74">
        <f>VLOOKUP($A74,'370'!$AJ$1:$HP$2,97,FALSE)</f>
        <v>0</v>
      </c>
      <c r="DH74" s="69">
        <f>VLOOKUP($A74,'370'!$AJ$1:$HP$2,98,FALSE)</f>
        <v>0</v>
      </c>
      <c r="DI74" s="69">
        <f>VLOOKUP($A74,'370'!$AJ$1:$HP$2,99,FALSE)</f>
        <v>0</v>
      </c>
      <c r="DJ74" s="69">
        <f>VLOOKUP($A74,'370'!$AJ$1:$HP$2,100,FALSE)</f>
        <v>0</v>
      </c>
      <c r="DK74" s="69">
        <f>VLOOKUP($A74,'370'!$AJ$7:$HP$8,DK109,FALSE)</f>
        <v>0</v>
      </c>
      <c r="DL74" s="69">
        <f>VLOOKUP($A74,'370'!$AJ$1:$HP$2,102,FALSE)</f>
        <v>0</v>
      </c>
      <c r="DM74" s="75">
        <f>VLOOKUP($A74,'370'!$AJ$1:$HP$2,103,FALSE)</f>
        <v>0</v>
      </c>
      <c r="DN74" s="337"/>
      <c r="DO74" s="74">
        <f>VLOOKUP($A74,'370'!$AJ$1:$HP$2,104,FALSE)</f>
        <v>0</v>
      </c>
      <c r="DP74" s="69">
        <f>VLOOKUP($A74,'370'!$AJ$1:$HP$2,105,FALSE)</f>
        <v>0</v>
      </c>
      <c r="DQ74" s="69">
        <f>VLOOKUP($A74,'370'!$AJ$1:$HP$2,106,FALSE)</f>
        <v>0</v>
      </c>
      <c r="DR74" s="69">
        <f>VLOOKUP($A74,'370'!$AJ$1:$HP$2,107,FALSE)</f>
        <v>0</v>
      </c>
      <c r="DS74" s="69">
        <f>VLOOKUP($A74,'370'!$AJ$7:$HP$8,DS109,FALSE)</f>
        <v>0</v>
      </c>
      <c r="DT74" s="69">
        <f>VLOOKUP($A74,'370'!$AJ$1:$HP$2,109,FALSE)</f>
        <v>0</v>
      </c>
      <c r="DU74" s="75">
        <f>VLOOKUP($A74,'370'!$AJ$1:$HP$2,110,FALSE)</f>
        <v>0</v>
      </c>
      <c r="DV74" s="337"/>
      <c r="DW74" s="74">
        <f>VLOOKUP($A74,'370'!$AJ$1:$HP$2,111,FALSE)</f>
        <v>0</v>
      </c>
      <c r="DX74" s="69">
        <f>VLOOKUP($A74,'370'!$AJ$1:$HP$2,112,FALSE)</f>
        <v>0</v>
      </c>
      <c r="DY74" s="69">
        <f>VLOOKUP($A74,'370'!$AJ$1:$HP$2,113,FALSE)</f>
        <v>0</v>
      </c>
      <c r="DZ74" s="69">
        <f>VLOOKUP($A74,'370'!$AJ$1:$HP$2,114,FALSE)</f>
        <v>0</v>
      </c>
      <c r="EA74" s="69">
        <f>VLOOKUP($A74,'370'!$AJ$7:$HP$8,EA109,FALSE)</f>
        <v>0</v>
      </c>
      <c r="EB74" s="69">
        <f>VLOOKUP($A74,'370'!$AJ$1:$HP$2,116,FALSE)</f>
        <v>0</v>
      </c>
      <c r="EC74" s="75">
        <f>VLOOKUP($A74,'370'!$AJ$1:$HP$2,117,FALSE)</f>
        <v>0</v>
      </c>
      <c r="ED74" s="337"/>
      <c r="EE74" s="74">
        <f>VLOOKUP($A74,'370'!$AJ$1:$HP$2,118,FALSE)</f>
        <v>0</v>
      </c>
      <c r="EF74" s="69">
        <f>VLOOKUP($A74,'370'!$AJ$1:$HP$2,119,FALSE)</f>
        <v>0</v>
      </c>
      <c r="EG74" s="69">
        <f>VLOOKUP($A74,'370'!$AJ$1:$HP$2,120,FALSE)</f>
        <v>0</v>
      </c>
      <c r="EH74" s="69">
        <f>VLOOKUP($A74,'370'!$AJ$1:$HP$2,121,FALSE)</f>
        <v>0</v>
      </c>
      <c r="EI74" s="69">
        <f>VLOOKUP($A74,'370'!$AJ$7:$HP$8,EI109,FALSE)</f>
        <v>0</v>
      </c>
      <c r="EJ74" s="69">
        <f>VLOOKUP($A74,'370'!$AJ$1:$HP$2,123,FALSE)</f>
        <v>0</v>
      </c>
      <c r="EK74" s="75">
        <f>VLOOKUP($A74,'370'!$AJ$1:$HP$2,124,FALSE)</f>
        <v>0</v>
      </c>
      <c r="EL74" s="337"/>
      <c r="EM74" s="74">
        <f>VLOOKUP($A74,'370'!$AJ$1:$HP$2,125,FALSE)</f>
        <v>0</v>
      </c>
      <c r="EN74" s="69">
        <f>VLOOKUP($A74,'370'!$AJ$1:$HP$2,126,FALSE)</f>
        <v>0</v>
      </c>
      <c r="EO74" s="69">
        <f>VLOOKUP($A74,'370'!$AJ$1:$HP$2,127,FALSE)</f>
        <v>0</v>
      </c>
      <c r="EP74" s="69">
        <f>VLOOKUP($A74,'370'!$AJ$1:$HP$2,128,FALSE)</f>
        <v>0</v>
      </c>
      <c r="EQ74" s="69">
        <f>VLOOKUP($A74,'370'!$AJ$7:$HP$8,EQ109,FALSE)</f>
        <v>0</v>
      </c>
      <c r="ER74" s="69">
        <f>VLOOKUP($A74,'370'!$AJ$1:$HP$2,130,FALSE)</f>
        <v>0</v>
      </c>
      <c r="ES74" s="75">
        <f>VLOOKUP($A74,'370'!$AJ$1:$HP$2,131,FALSE)</f>
        <v>0</v>
      </c>
      <c r="ET74" s="337"/>
      <c r="EU74" s="74">
        <f>VLOOKUP($A74,'370'!$AJ$1:$HP$2,132,FALSE)</f>
        <v>0</v>
      </c>
      <c r="EV74" s="69">
        <f>VLOOKUP($A74,'370'!$AJ$1:$HP$2,133,FALSE)</f>
        <v>0</v>
      </c>
      <c r="EW74" s="69">
        <f>VLOOKUP($A74,'370'!$AJ$1:$HP$2,134,FALSE)</f>
        <v>0</v>
      </c>
      <c r="EX74" s="69">
        <f>VLOOKUP($A74,'370'!$AJ$1:$HP$2,135,FALSE)</f>
        <v>0</v>
      </c>
      <c r="EY74" s="69">
        <f>VLOOKUP($A74,'370'!$AJ$7:$HP$8,EY109,FALSE)</f>
        <v>0</v>
      </c>
      <c r="EZ74" s="69">
        <f>VLOOKUP($A74,'370'!$AJ$1:$HP$2,137,FALSE)</f>
        <v>0</v>
      </c>
      <c r="FA74" s="75">
        <f>VLOOKUP($A74,'370'!$AJ$1:$HP$2,138,FALSE)</f>
        <v>0</v>
      </c>
      <c r="FB74" s="337"/>
      <c r="FC74" s="74">
        <f>VLOOKUP($A74,'370'!$AJ$1:$HP$2,139,FALSE)</f>
        <v>0</v>
      </c>
      <c r="FD74" s="69">
        <f>VLOOKUP($A74,'370'!$AJ$1:$HP$2,140,FALSE)</f>
        <v>0</v>
      </c>
      <c r="FE74" s="69">
        <f>VLOOKUP($A74,'370'!$AJ$1:$HP$2,141,FALSE)</f>
        <v>0</v>
      </c>
      <c r="FF74" s="69">
        <f>VLOOKUP($A74,'370'!$AJ$1:$HP$2,142,FALSE)</f>
        <v>0</v>
      </c>
      <c r="FG74" s="69">
        <f>VLOOKUP($A74,'370'!$AJ$7:$HP$8,FG109,FALSE)</f>
        <v>0</v>
      </c>
      <c r="FH74" s="69">
        <f>VLOOKUP($A74,'370'!$AJ$1:$HP$2,144,FALSE)</f>
        <v>0</v>
      </c>
      <c r="FI74" s="75">
        <f>VLOOKUP($A74,'370'!$AJ$1:$HP$2,145,FALSE)</f>
        <v>0</v>
      </c>
      <c r="FJ74" s="337"/>
      <c r="FK74" s="74">
        <f>VLOOKUP($A74,'370'!$AJ$1:$HP$2,146,FALSE)</f>
        <v>0</v>
      </c>
      <c r="FL74" s="69">
        <f>VLOOKUP($A74,'370'!$AJ$1:$HP$2,147,FALSE)</f>
        <v>0</v>
      </c>
      <c r="FM74" s="69">
        <f>VLOOKUP($A74,'370'!$AJ$1:$HP$2,148,FALSE)</f>
        <v>0</v>
      </c>
      <c r="FN74" s="69">
        <f>VLOOKUP($A74,'370'!$AJ$1:$HP$2,149,FALSE)</f>
        <v>0</v>
      </c>
      <c r="FO74" s="69">
        <f>VLOOKUP($A74,'370'!$AJ$7:$HP$8,FO109,FALSE)</f>
        <v>0</v>
      </c>
      <c r="FP74" s="69">
        <f>VLOOKUP($A74,'370'!$AJ$1:$HP$2,151,FALSE)</f>
        <v>0</v>
      </c>
      <c r="FQ74" s="75">
        <f>VLOOKUP($A74,'370'!$AJ$1:$HP$2,152,FALSE)</f>
        <v>0</v>
      </c>
      <c r="FR74" s="337"/>
      <c r="FS74" s="74">
        <f>VLOOKUP($A74,'370'!$AJ$1:$HP$2,153,FALSE)</f>
        <v>0</v>
      </c>
      <c r="FT74" s="69">
        <f>VLOOKUP($A74,'370'!$AJ$1:$HP$2,154,FALSE)</f>
        <v>0</v>
      </c>
      <c r="FU74" s="69">
        <f>VLOOKUP($A74,'370'!$AJ$1:$HP$2,155,FALSE)</f>
        <v>0</v>
      </c>
      <c r="FV74" s="69">
        <f>VLOOKUP($A74,'370'!$AJ$1:$HP$2,156,FALSE)</f>
        <v>0</v>
      </c>
      <c r="FW74" s="69">
        <f>VLOOKUP($A74,'370'!$AJ$7:$HP$8,FW109,FALSE)</f>
        <v>0</v>
      </c>
      <c r="FX74" s="69">
        <f>VLOOKUP($A74,'370'!$AJ$1:$HP$2,158,FALSE)</f>
        <v>0</v>
      </c>
      <c r="FY74" s="75">
        <f>VLOOKUP($A74,'370'!$AJ$1:$HP$2,159,FALSE)</f>
        <v>0</v>
      </c>
      <c r="FZ74" s="337"/>
      <c r="GA74" s="74">
        <f>VLOOKUP($A74,'370'!$AJ$1:$HP$2,160,FALSE)</f>
        <v>0</v>
      </c>
      <c r="GB74" s="69">
        <f>VLOOKUP($A74,'370'!$AJ$1:$HP$2,161,FALSE)</f>
        <v>0</v>
      </c>
      <c r="GC74" s="69">
        <f>VLOOKUP($A74,'370'!$AJ$1:$HP$2,162,FALSE)</f>
        <v>0</v>
      </c>
      <c r="GD74" s="69">
        <f>VLOOKUP($A74,'370'!$AJ$1:$HP$2,163,FALSE)</f>
        <v>0</v>
      </c>
      <c r="GE74" s="69">
        <f>VLOOKUP($A74,'370'!$AJ$7:$HP$8,GE109,FALSE)</f>
        <v>0</v>
      </c>
      <c r="GF74" s="69">
        <f>VLOOKUP($A74,'370'!$AJ$1:$HP$2,165,FALSE)</f>
        <v>0</v>
      </c>
      <c r="GG74" s="75">
        <f>VLOOKUP($A74,'370'!$AJ$1:$HP$2,166,FALSE)</f>
        <v>0</v>
      </c>
      <c r="GH74" s="337"/>
      <c r="GI74" s="74">
        <f>VLOOKUP($A74,'370'!$AJ$1:$HP$2,167,FALSE)</f>
        <v>0</v>
      </c>
      <c r="GJ74" s="69">
        <f>VLOOKUP($A74,'370'!$AJ$1:$HP$2,168,FALSE)</f>
        <v>0</v>
      </c>
      <c r="GK74" s="69">
        <f>VLOOKUP($A74,'370'!$AJ$1:$HP$2,169,FALSE)</f>
        <v>0</v>
      </c>
      <c r="GL74" s="69">
        <f>VLOOKUP($A74,'370'!$AJ$1:$HP$2,170,FALSE)</f>
        <v>0</v>
      </c>
      <c r="GM74" s="69">
        <f>VLOOKUP($A74,'370'!$AJ$7:$HP$8,GM109,FALSE)</f>
        <v>0</v>
      </c>
      <c r="GN74" s="69">
        <f>VLOOKUP($A74,'370'!$AJ$1:$HP$2,172,FALSE)</f>
        <v>0</v>
      </c>
      <c r="GO74" s="75">
        <f>VLOOKUP($A74,'370'!$AJ$1:$HP$2,173,FALSE)</f>
        <v>0</v>
      </c>
      <c r="GP74" s="337"/>
      <c r="GQ74" s="74">
        <f>VLOOKUP($A74,'370'!$AJ$1:$HP$2,174,FALSE)</f>
        <v>0</v>
      </c>
      <c r="GR74" s="69">
        <f>VLOOKUP($A74,'370'!$AJ$1:$HP$2,175,FALSE)</f>
        <v>0</v>
      </c>
      <c r="GS74" s="69">
        <f>VLOOKUP($A74,'370'!$AJ$1:$HP$2,176,FALSE)</f>
        <v>0</v>
      </c>
      <c r="GT74" s="69">
        <f>VLOOKUP($A74,'370'!$AJ$1:$HP$2,177,FALSE)</f>
        <v>0</v>
      </c>
      <c r="GU74" s="69">
        <f>VLOOKUP($A74,'370'!$AJ$7:$HP$8,GU109,FALSE)</f>
        <v>0</v>
      </c>
      <c r="GV74" s="69">
        <f>VLOOKUP($A74,'370'!$AJ$1:$HP$2,179,FALSE)</f>
        <v>0</v>
      </c>
      <c r="GW74" s="75">
        <f>VLOOKUP($A74,'370'!$AJ$1:$HP$2,180,FALSE)</f>
        <v>0</v>
      </c>
      <c r="GX74" s="337"/>
      <c r="GY74" s="74">
        <f>VLOOKUP($A74,'370'!$AJ$1:$HP$2,181,FALSE)</f>
        <v>0</v>
      </c>
      <c r="GZ74" s="69">
        <f>VLOOKUP($A74,'370'!$AJ$1:$HP$2,182,FALSE)</f>
        <v>0</v>
      </c>
      <c r="HA74" s="69">
        <f>VLOOKUP($A74,'370'!$AJ$1:$HP$2,183,FALSE)</f>
        <v>0</v>
      </c>
      <c r="HB74" s="69">
        <f>VLOOKUP($A74,'370'!$AJ$1:$HP$2,184,FALSE)</f>
        <v>0</v>
      </c>
      <c r="HC74" s="69">
        <f>VLOOKUP($A74,'370'!$AJ$7:$HP$8,HC109,FALSE)</f>
        <v>0</v>
      </c>
      <c r="HD74" s="69">
        <f>VLOOKUP($A74,'370'!$AJ$1:$HP$2,186,FALSE)</f>
        <v>0</v>
      </c>
      <c r="HE74" s="124">
        <f>VLOOKUP($A74,'370'!$AJ$1:$HP$2,187,FALSE)</f>
        <v>0</v>
      </c>
      <c r="HF74" s="24"/>
    </row>
    <row r="75" spans="1:214" x14ac:dyDescent="0.25">
      <c r="A75" s="290">
        <f t="shared" si="1"/>
        <v>271</v>
      </c>
      <c r="B75" s="291">
        <f>VLOOKUP($A75,'371'!$AF$1:$HL$2,2,FALSE)</f>
        <v>0</v>
      </c>
      <c r="C75" s="290">
        <f>VLOOKUP($A75,'371'!$AF$1:$HL$2,3,FALSE)</f>
        <v>0</v>
      </c>
      <c r="D75" s="290">
        <f>VLOOKUP($A75,'371'!$AF$1:$HL$2,4,FALSE)</f>
        <v>0</v>
      </c>
      <c r="E75" s="292">
        <f>VLOOKUP($A75,'371'!$AF$1:$HL$2,5,FALSE)</f>
        <v>0</v>
      </c>
      <c r="F75" s="337"/>
      <c r="G75" s="73">
        <f>VLOOKUP($A75,'371'!$AF$1:$HL$2,6,FALSE)</f>
        <v>0</v>
      </c>
      <c r="H75" s="24">
        <f>VLOOKUP($A75,'371'!$AF$1:$HL$2,7,FALSE)</f>
        <v>0</v>
      </c>
      <c r="I75" s="24">
        <f>VLOOKUP($A75,'371'!$AF$1:$HL$2,8,FALSE)</f>
        <v>0</v>
      </c>
      <c r="J75" s="24">
        <f>VLOOKUP($A75,'371'!$AF$1:$HL$2,9,FALSE)</f>
        <v>0</v>
      </c>
      <c r="K75" s="69">
        <f>VLOOKUP($A75,'371'!$AF$7:$HL$8,K109,FALSE)</f>
        <v>0</v>
      </c>
      <c r="L75" s="24">
        <f>VLOOKUP($A75,'371'!$AF$1:$HL$2,11,FALSE)</f>
        <v>0</v>
      </c>
      <c r="M75" s="137">
        <f>VLOOKUP($A75,'371'!$AF$1:$HL$2,12,FALSE)</f>
        <v>0</v>
      </c>
      <c r="N75" s="337"/>
      <c r="O75" s="74">
        <f>VLOOKUP($A75,'371'!$AF$1:$HL$2,13,FALSE)</f>
        <v>0</v>
      </c>
      <c r="P75" s="69">
        <f>VLOOKUP($A75,'371'!$AF$1:$HL$2,14,FALSE)</f>
        <v>0</v>
      </c>
      <c r="Q75" s="69">
        <f>VLOOKUP($A75,'371'!$AF$1:$HL$2,15,FALSE)</f>
        <v>0</v>
      </c>
      <c r="R75" s="69">
        <f>VLOOKUP($A75,'371'!$AF$1:$HL$2,16,FALSE)</f>
        <v>0</v>
      </c>
      <c r="S75" s="69">
        <f>VLOOKUP($A75,'371'!$AF$7:$HL$8,S109,FALSE)</f>
        <v>0</v>
      </c>
      <c r="T75" s="69">
        <f>VLOOKUP($A75,'371'!$AF$1:$HL$2,18,FALSE)</f>
        <v>0</v>
      </c>
      <c r="U75" s="75">
        <f>VLOOKUP($A75,'371'!$AF$1:$HL$2,19,FALSE)</f>
        <v>0</v>
      </c>
      <c r="V75" s="337"/>
      <c r="W75" s="74">
        <f>VLOOKUP($A75,'371'!$AF$1:$HL$2,20,FALSE)</f>
        <v>0</v>
      </c>
      <c r="X75" s="69">
        <f>VLOOKUP($A75,'371'!$AF$1:$HL$2,21,FALSE)</f>
        <v>0</v>
      </c>
      <c r="Y75" s="69">
        <f>VLOOKUP($A75,'371'!$AF$1:$HL$2,22,FALSE)</f>
        <v>0</v>
      </c>
      <c r="Z75" s="69">
        <f>VLOOKUP($A75,'371'!$AF$1:$HL$2,23,FALSE)</f>
        <v>0</v>
      </c>
      <c r="AA75" s="69">
        <f>VLOOKUP($A75,'371'!$AF$7:$HL$8,AA109,FALSE)</f>
        <v>0</v>
      </c>
      <c r="AB75" s="69">
        <f>VLOOKUP($A75,'371'!$AF$1:$HL$2,25,FALSE)</f>
        <v>0</v>
      </c>
      <c r="AC75" s="75">
        <f>VLOOKUP($A75,'371'!$AF$1:$HL$2,26,FALSE)</f>
        <v>0</v>
      </c>
      <c r="AD75" s="337"/>
      <c r="AE75" s="74">
        <f>VLOOKUP($A75,'371'!$AF$1:$HL$2,27,FALSE)</f>
        <v>0</v>
      </c>
      <c r="AF75" s="69">
        <f>VLOOKUP($A75,'371'!$AF$1:$HL$2,28,FALSE)</f>
        <v>0</v>
      </c>
      <c r="AG75" s="69">
        <f>VLOOKUP($A75,'371'!$AF$1:$HL$2,29,FALSE)</f>
        <v>0</v>
      </c>
      <c r="AH75" s="69">
        <f>VLOOKUP($A75,'371'!$AF$1:$HL$2,30,FALSE)</f>
        <v>0</v>
      </c>
      <c r="AI75" s="69">
        <f>VLOOKUP($A75,'371'!$AF$7:$HL$8,AI109,FALSE)</f>
        <v>0</v>
      </c>
      <c r="AJ75" s="69">
        <f>VLOOKUP($A75,'371'!$AF$1:$HL$2,32,FALSE)</f>
        <v>0</v>
      </c>
      <c r="AK75" s="75">
        <f>VLOOKUP($A75,'371'!$AF$1:$HL$2,33,FALSE)</f>
        <v>0</v>
      </c>
      <c r="AL75" s="337"/>
      <c r="AM75" s="74">
        <f>VLOOKUP($A75,'371'!$AF$1:$HL$2,34,FALSE)</f>
        <v>0</v>
      </c>
      <c r="AN75" s="69">
        <f>VLOOKUP($A75,'371'!$AF$1:$HL$2,35,FALSE)</f>
        <v>0</v>
      </c>
      <c r="AO75" s="69">
        <f>VLOOKUP($A75,'371'!$AF$1:$HL$2,36,FALSE)</f>
        <v>0</v>
      </c>
      <c r="AP75" s="69">
        <f>VLOOKUP($A75,'371'!$AF$1:$HL$2,37,FALSE)</f>
        <v>0</v>
      </c>
      <c r="AQ75" s="69">
        <f>VLOOKUP($A75,'371'!$AF$7:$HL$8,AQ109,FALSE)</f>
        <v>0</v>
      </c>
      <c r="AR75" s="69">
        <f>VLOOKUP($A75,'371'!$AF$1:$HL$2,39,FALSE)</f>
        <v>0</v>
      </c>
      <c r="AS75" s="75">
        <f>VLOOKUP($A75,'371'!$AF$1:$HL$2,40,FALSE)</f>
        <v>0</v>
      </c>
      <c r="AT75" s="337"/>
      <c r="AU75" s="74">
        <f>VLOOKUP($A75,'371'!$AF$1:$HL$2,41,FALSE)</f>
        <v>0</v>
      </c>
      <c r="AV75" s="69">
        <f>VLOOKUP($A75,'371'!$AF$1:$HL$2,42,FALSE)</f>
        <v>0</v>
      </c>
      <c r="AW75" s="69">
        <f>VLOOKUP($A75,'371'!$AF$1:$HL$2,43,FALSE)</f>
        <v>0</v>
      </c>
      <c r="AX75" s="69">
        <f>VLOOKUP($A75,'371'!$AF$1:$HL$2,44,FALSE)</f>
        <v>0</v>
      </c>
      <c r="AY75" s="69">
        <f>VLOOKUP($A75,'371'!$AF$7:$HL$8,AY109,FALSE)</f>
        <v>0</v>
      </c>
      <c r="AZ75" s="69">
        <f>VLOOKUP($A75,'371'!$AF$1:$HL$2,46,FALSE)</f>
        <v>0</v>
      </c>
      <c r="BA75" s="75">
        <f>VLOOKUP($A75,'371'!$AF$1:$HL$2,47,FALSE)</f>
        <v>0</v>
      </c>
      <c r="BB75" s="337"/>
      <c r="BC75" s="74">
        <f>VLOOKUP($A75,'371'!$AF$1:$HL$2,48,FALSE)</f>
        <v>0</v>
      </c>
      <c r="BD75" s="69">
        <f>VLOOKUP($A75,'371'!$AF$1:$HL$2,49,FALSE)</f>
        <v>0</v>
      </c>
      <c r="BE75" s="69">
        <f>VLOOKUP($A75,'371'!$AF$1:$HL$2,50,FALSE)</f>
        <v>0</v>
      </c>
      <c r="BF75" s="69">
        <f>VLOOKUP($A75,'371'!$AF$1:$HL$2,51,FALSE)</f>
        <v>0</v>
      </c>
      <c r="BG75" s="69">
        <f>VLOOKUP($A75,'371'!$AF$7:$HL$8,BG109,FALSE)</f>
        <v>0</v>
      </c>
      <c r="BH75" s="69">
        <f>VLOOKUP($A75,'371'!$AF$1:$HL$2,53,FALSE)</f>
        <v>0</v>
      </c>
      <c r="BI75" s="75">
        <f>VLOOKUP($A75,'371'!$AF$1:$HL$2,54,FALSE)</f>
        <v>0</v>
      </c>
      <c r="BJ75" s="337"/>
      <c r="BK75" s="74">
        <f>VLOOKUP($A75,'371'!$AF$1:$HL$2,55,FALSE)</f>
        <v>0</v>
      </c>
      <c r="BL75" s="69">
        <f>VLOOKUP($A75,'371'!$AF$1:$HL$2,56,FALSE)</f>
        <v>0</v>
      </c>
      <c r="BM75" s="69">
        <f>VLOOKUP($A75,'371'!$AF$1:$HL$2,57,FALSE)</f>
        <v>0</v>
      </c>
      <c r="BN75" s="69">
        <f>VLOOKUP($A75,'371'!$AF$1:$HL$2,58,FALSE)</f>
        <v>0</v>
      </c>
      <c r="BO75" s="69">
        <f>VLOOKUP($A75,'371'!$AF$7:$HL$8,BO109,FALSE)</f>
        <v>0</v>
      </c>
      <c r="BP75" s="69">
        <f>VLOOKUP($A75,'371'!$AF$1:$HL$2,60,FALSE)</f>
        <v>0</v>
      </c>
      <c r="BQ75" s="75">
        <f>VLOOKUP($A75,'371'!$AF$1:$HL$2,61,FALSE)</f>
        <v>0</v>
      </c>
      <c r="BR75" s="337"/>
      <c r="BS75" s="74">
        <f>VLOOKUP($A75,'371'!$AF$1:$HL$2,62,FALSE)</f>
        <v>0</v>
      </c>
      <c r="BT75" s="69">
        <f>VLOOKUP($A75,'371'!$AF$1:$HL$2,63,FALSE)</f>
        <v>0</v>
      </c>
      <c r="BU75" s="69">
        <f>VLOOKUP($A75,'371'!$AF$1:$HL$2,64,FALSE)</f>
        <v>0</v>
      </c>
      <c r="BV75" s="69">
        <f>VLOOKUP($A75,'371'!$AF$1:$HL$2,65,FALSE)</f>
        <v>0</v>
      </c>
      <c r="BW75" s="69">
        <f>VLOOKUP($A75,'371'!$AF$7:$HL$8,BW109,FALSE)</f>
        <v>0</v>
      </c>
      <c r="BX75" s="69">
        <f>VLOOKUP($A75,'371'!$AF$1:$HL$2,67,FALSE)</f>
        <v>0</v>
      </c>
      <c r="BY75" s="75">
        <f>VLOOKUP($A75,'371'!$AF$1:$HL$2,68,FALSE)</f>
        <v>0</v>
      </c>
      <c r="BZ75" s="337"/>
      <c r="CA75" s="74">
        <f>VLOOKUP($A75,'371'!$AF$1:$HL$2,69,FALSE)</f>
        <v>0</v>
      </c>
      <c r="CB75" s="69">
        <f>VLOOKUP($A75,'371'!$AF$1:$HL$2,70,FALSE)</f>
        <v>0</v>
      </c>
      <c r="CC75" s="69">
        <f>VLOOKUP($A75,'371'!$AF$1:$HL$2,71,FALSE)</f>
        <v>0</v>
      </c>
      <c r="CD75" s="69">
        <f>VLOOKUP($A75,'371'!$AF$1:$HL$2,72,FALSE)</f>
        <v>0</v>
      </c>
      <c r="CE75" s="69">
        <f>VLOOKUP($A75,'371'!$AF$7:$HL$8,CE109,FALSE)</f>
        <v>0</v>
      </c>
      <c r="CF75" s="69">
        <f>VLOOKUP($A75,'371'!$AF$1:$HL$2,74,FALSE)</f>
        <v>0</v>
      </c>
      <c r="CG75" s="75">
        <f>VLOOKUP($A75,'371'!$AF$1:$HL$2,75,FALSE)</f>
        <v>0</v>
      </c>
      <c r="CH75" s="337"/>
      <c r="CI75" s="74">
        <f>VLOOKUP($A75,'371'!$AF$1:$HL$2,76,FALSE)</f>
        <v>0</v>
      </c>
      <c r="CJ75" s="69">
        <f>VLOOKUP($A75,'371'!$AF$1:$HL$2,77,FALSE)</f>
        <v>0</v>
      </c>
      <c r="CK75" s="69">
        <f>VLOOKUP($A75,'371'!$AF$1:$HL$2,78,FALSE)</f>
        <v>0</v>
      </c>
      <c r="CL75" s="69">
        <f>VLOOKUP($A75,'371'!$AF$1:$HL$2,79,FALSE)</f>
        <v>0</v>
      </c>
      <c r="CM75" s="69">
        <f>VLOOKUP($A75,'371'!$AF$7:$HL$8,CM109,FALSE)</f>
        <v>0</v>
      </c>
      <c r="CN75" s="69">
        <f>VLOOKUP($A75,'371'!$AF$1:$HL$2,81,FALSE)</f>
        <v>0</v>
      </c>
      <c r="CO75" s="75">
        <f>VLOOKUP($A75,'371'!$AF$1:$HL$2,82,FALSE)</f>
        <v>0</v>
      </c>
      <c r="CP75" s="337"/>
      <c r="CQ75" s="74">
        <f>VLOOKUP($A75,'371'!$AF$1:$HL$2,83,FALSE)</f>
        <v>0</v>
      </c>
      <c r="CR75" s="69">
        <f>VLOOKUP($A75,'371'!$AF$1:$HL$2,84,FALSE)</f>
        <v>0</v>
      </c>
      <c r="CS75" s="69">
        <f>VLOOKUP($A75,'371'!$AF$1:$HL$2,85,FALSE)</f>
        <v>0</v>
      </c>
      <c r="CT75" s="69">
        <f>VLOOKUP($A75,'371'!$AF$1:$HL$2,86,FALSE)</f>
        <v>0</v>
      </c>
      <c r="CU75" s="69">
        <f>VLOOKUP($A75,'371'!$AF$7:$HL$8,CU109,FALSE)</f>
        <v>0</v>
      </c>
      <c r="CV75" s="69">
        <f>VLOOKUP($A75,'371'!$AF$1:$HL$2,88,FALSE)</f>
        <v>0</v>
      </c>
      <c r="CW75" s="75">
        <f>VLOOKUP($A75,'371'!$AF$1:$HL$2,89,FALSE)</f>
        <v>0</v>
      </c>
      <c r="CX75" s="337"/>
      <c r="CY75" s="74">
        <f>VLOOKUP($A75,'371'!$AF$1:$HL$2,90,FALSE)</f>
        <v>0</v>
      </c>
      <c r="CZ75" s="69">
        <f>VLOOKUP($A75,'371'!$AF$1:$HL$2,91,FALSE)</f>
        <v>0</v>
      </c>
      <c r="DA75" s="69">
        <f>VLOOKUP($A75,'371'!$AF$1:$HL$2,92,FALSE)</f>
        <v>0</v>
      </c>
      <c r="DB75" s="69">
        <f>VLOOKUP($A75,'371'!$AF$1:$HL$2,93,FALSE)</f>
        <v>0</v>
      </c>
      <c r="DC75" s="69">
        <f>VLOOKUP($A75,'371'!$AF$7:$HL$8,DC109,FALSE)</f>
        <v>0</v>
      </c>
      <c r="DD75" s="69">
        <f>VLOOKUP($A75,'371'!$AF$1:$HL$2,95,FALSE)</f>
        <v>0</v>
      </c>
      <c r="DE75" s="75">
        <f>VLOOKUP($A75,'371'!$AF$1:$HL$2,96,FALSE)</f>
        <v>0</v>
      </c>
      <c r="DF75" s="337"/>
      <c r="DG75" s="74">
        <f>VLOOKUP($A75,'371'!$AF$1:$HL$2,97,FALSE)</f>
        <v>0</v>
      </c>
      <c r="DH75" s="69">
        <f>VLOOKUP($A75,'371'!$AF$1:$HL$2,98,FALSE)</f>
        <v>0</v>
      </c>
      <c r="DI75" s="69">
        <f>VLOOKUP($A75,'371'!$AF$1:$HL$2,99,FALSE)</f>
        <v>0</v>
      </c>
      <c r="DJ75" s="69">
        <f>VLOOKUP($A75,'371'!$AF$1:$HL$2,100,FALSE)</f>
        <v>0</v>
      </c>
      <c r="DK75" s="69">
        <f>VLOOKUP($A75,'371'!$AF$7:$HL$8,DK109,FALSE)</f>
        <v>0</v>
      </c>
      <c r="DL75" s="69">
        <f>VLOOKUP($A75,'371'!$AF$1:$HL$2,102,FALSE)</f>
        <v>0</v>
      </c>
      <c r="DM75" s="75">
        <f>VLOOKUP($A75,'371'!$AF$1:$HL$2,103,FALSE)</f>
        <v>0</v>
      </c>
      <c r="DN75" s="337"/>
      <c r="DO75" s="74">
        <f>VLOOKUP($A75,'371'!$AF$1:$HL$2,104,FALSE)</f>
        <v>0</v>
      </c>
      <c r="DP75" s="69">
        <f>VLOOKUP($A75,'371'!$AF$1:$HL$2,105,FALSE)</f>
        <v>0</v>
      </c>
      <c r="DQ75" s="69">
        <f>VLOOKUP($A75,'371'!$AF$1:$HL$2,106,FALSE)</f>
        <v>0</v>
      </c>
      <c r="DR75" s="69">
        <f>VLOOKUP($A75,'371'!$AF$1:$HL$2,107,FALSE)</f>
        <v>0</v>
      </c>
      <c r="DS75" s="69">
        <f>VLOOKUP($A75,'371'!$AF$7:$HL$8,DS109,FALSE)</f>
        <v>0</v>
      </c>
      <c r="DT75" s="69">
        <f>VLOOKUP($A75,'371'!$AF$1:$HL$2,109,FALSE)</f>
        <v>0</v>
      </c>
      <c r="DU75" s="75">
        <f>VLOOKUP($A75,'371'!$AF$1:$HL$2,110,FALSE)</f>
        <v>0</v>
      </c>
      <c r="DV75" s="337"/>
      <c r="DW75" s="74">
        <f>VLOOKUP($A75,'371'!$AF$1:$HL$2,111,FALSE)</f>
        <v>0</v>
      </c>
      <c r="DX75" s="69">
        <f>VLOOKUP($A75,'371'!$AF$1:$HL$2,112,FALSE)</f>
        <v>0</v>
      </c>
      <c r="DY75" s="69">
        <f>VLOOKUP($A75,'371'!$AF$1:$HL$2,113,FALSE)</f>
        <v>0</v>
      </c>
      <c r="DZ75" s="69">
        <f>VLOOKUP($A75,'371'!$AF$1:$HL$2,114,FALSE)</f>
        <v>0</v>
      </c>
      <c r="EA75" s="69">
        <f>VLOOKUP($A75,'371'!$AF$7:$HL$8,EA109,FALSE)</f>
        <v>0</v>
      </c>
      <c r="EB75" s="69">
        <f>VLOOKUP($A75,'371'!$AF$1:$HL$2,116,FALSE)</f>
        <v>0</v>
      </c>
      <c r="EC75" s="75">
        <f>VLOOKUP($A75,'371'!$AF$1:$HL$2,117,FALSE)</f>
        <v>0</v>
      </c>
      <c r="ED75" s="337"/>
      <c r="EE75" s="74">
        <f>VLOOKUP($A75,'371'!$AF$1:$HL$2,118,FALSE)</f>
        <v>0</v>
      </c>
      <c r="EF75" s="69">
        <f>VLOOKUP($A75,'371'!$AF$1:$HL$2,119,FALSE)</f>
        <v>0</v>
      </c>
      <c r="EG75" s="69">
        <f>VLOOKUP($A75,'371'!$AF$1:$HL$2,120,FALSE)</f>
        <v>0</v>
      </c>
      <c r="EH75" s="69">
        <f>VLOOKUP($A75,'371'!$AF$1:$HL$2,121,FALSE)</f>
        <v>0</v>
      </c>
      <c r="EI75" s="69">
        <f>VLOOKUP($A75,'371'!$AF$7:$HL$8,EI109,FALSE)</f>
        <v>0</v>
      </c>
      <c r="EJ75" s="69">
        <f>VLOOKUP($A75,'371'!$AF$1:$HL$2,123,FALSE)</f>
        <v>0</v>
      </c>
      <c r="EK75" s="75">
        <f>VLOOKUP($A75,'371'!$AF$1:$HL$2,124,FALSE)</f>
        <v>0</v>
      </c>
      <c r="EL75" s="337"/>
      <c r="EM75" s="74">
        <f>VLOOKUP($A75,'371'!$AF$1:$HL$2,125,FALSE)</f>
        <v>0</v>
      </c>
      <c r="EN75" s="69">
        <f>VLOOKUP($A75,'371'!$AF$1:$HL$2,126,FALSE)</f>
        <v>0</v>
      </c>
      <c r="EO75" s="69">
        <f>VLOOKUP($A75,'371'!$AF$1:$HL$2,127,FALSE)</f>
        <v>0</v>
      </c>
      <c r="EP75" s="69">
        <f>VLOOKUP($A75,'371'!$AF$1:$HL$2,128,FALSE)</f>
        <v>0</v>
      </c>
      <c r="EQ75" s="69">
        <f>VLOOKUP($A75,'371'!$AF$7:$HL$8,EQ109,FALSE)</f>
        <v>0</v>
      </c>
      <c r="ER75" s="69">
        <f>VLOOKUP($A75,'371'!$AF$1:$HL$2,130,FALSE)</f>
        <v>0</v>
      </c>
      <c r="ES75" s="75">
        <f>VLOOKUP($A75,'371'!$AF$1:$HL$2,131,FALSE)</f>
        <v>0</v>
      </c>
      <c r="ET75" s="337"/>
      <c r="EU75" s="74">
        <f>VLOOKUP($A75,'371'!$AF$1:$HL$2,132,FALSE)</f>
        <v>0</v>
      </c>
      <c r="EV75" s="69">
        <f>VLOOKUP($A75,'371'!$AF$1:$HL$2,133,FALSE)</f>
        <v>0</v>
      </c>
      <c r="EW75" s="69">
        <f>VLOOKUP($A75,'371'!$AF$1:$HL$2,134,FALSE)</f>
        <v>0</v>
      </c>
      <c r="EX75" s="69">
        <f>VLOOKUP($A75,'371'!$AF$1:$HL$2,135,FALSE)</f>
        <v>0</v>
      </c>
      <c r="EY75" s="69">
        <f>VLOOKUP($A75,'371'!$AF$7:$HL$8,EY109,FALSE)</f>
        <v>0</v>
      </c>
      <c r="EZ75" s="69">
        <f>VLOOKUP($A75,'371'!$AF$1:$HL$2,137,FALSE)</f>
        <v>0</v>
      </c>
      <c r="FA75" s="75">
        <f>VLOOKUP($A75,'371'!$AF$1:$HL$2,138,FALSE)</f>
        <v>0</v>
      </c>
      <c r="FB75" s="337"/>
      <c r="FC75" s="74">
        <f>VLOOKUP($A75,'371'!$AF$1:$HL$2,139,FALSE)</f>
        <v>0</v>
      </c>
      <c r="FD75" s="69">
        <f>VLOOKUP($A75,'371'!$AF$1:$HL$2,140,FALSE)</f>
        <v>0</v>
      </c>
      <c r="FE75" s="69">
        <f>VLOOKUP($A75,'371'!$AF$1:$HL$2,141,FALSE)</f>
        <v>0</v>
      </c>
      <c r="FF75" s="69">
        <f>VLOOKUP($A75,'371'!$AF$1:$HL$2,142,FALSE)</f>
        <v>0</v>
      </c>
      <c r="FG75" s="69">
        <f>VLOOKUP($A75,'371'!$AF$7:$HL$8,FG109,FALSE)</f>
        <v>0</v>
      </c>
      <c r="FH75" s="69">
        <f>VLOOKUP($A75,'371'!$AF$1:$HL$2,144,FALSE)</f>
        <v>0</v>
      </c>
      <c r="FI75" s="75">
        <f>VLOOKUP($A75,'371'!$AF$1:$HL$2,145,FALSE)</f>
        <v>0</v>
      </c>
      <c r="FJ75" s="337"/>
      <c r="FK75" s="74">
        <f>VLOOKUP($A75,'371'!$AF$1:$HL$2,146,FALSE)</f>
        <v>0</v>
      </c>
      <c r="FL75" s="69">
        <f>VLOOKUP($A75,'371'!$AF$1:$HL$2,147,FALSE)</f>
        <v>0</v>
      </c>
      <c r="FM75" s="69">
        <f>VLOOKUP($A75,'371'!$AF$1:$HL$2,148,FALSE)</f>
        <v>0</v>
      </c>
      <c r="FN75" s="69">
        <f>VLOOKUP($A75,'371'!$AF$1:$HL$2,149,FALSE)</f>
        <v>0</v>
      </c>
      <c r="FO75" s="69">
        <f>VLOOKUP($A75,'371'!$AF$7:$HL$8,FO109,FALSE)</f>
        <v>0</v>
      </c>
      <c r="FP75" s="69">
        <f>VLOOKUP($A75,'371'!$AF$1:$HL$2,151,FALSE)</f>
        <v>0</v>
      </c>
      <c r="FQ75" s="75">
        <f>VLOOKUP($A75,'371'!$AF$1:$HL$2,152,FALSE)</f>
        <v>0</v>
      </c>
      <c r="FR75" s="337"/>
      <c r="FS75" s="74">
        <f>VLOOKUP($A75,'371'!$AF$1:$HL$2,153,FALSE)</f>
        <v>0</v>
      </c>
      <c r="FT75" s="69">
        <f>VLOOKUP($A75,'371'!$AF$1:$HL$2,154,FALSE)</f>
        <v>0</v>
      </c>
      <c r="FU75" s="69">
        <f>VLOOKUP($A75,'371'!$AF$1:$HL$2,155,FALSE)</f>
        <v>0</v>
      </c>
      <c r="FV75" s="69">
        <f>VLOOKUP($A75,'371'!$AF$1:$HL$2,156,FALSE)</f>
        <v>0</v>
      </c>
      <c r="FW75" s="69">
        <f>VLOOKUP($A75,'371'!$AF$7:$HL$8,FW109,FALSE)</f>
        <v>0</v>
      </c>
      <c r="FX75" s="69">
        <f>VLOOKUP($A75,'371'!$AF$1:$HL$2,158,FALSE)</f>
        <v>0</v>
      </c>
      <c r="FY75" s="75">
        <f>VLOOKUP($A75,'371'!$AF$1:$HL$2,159,FALSE)</f>
        <v>0</v>
      </c>
      <c r="FZ75" s="337"/>
      <c r="GA75" s="74">
        <f>VLOOKUP($A75,'371'!$AF$1:$HL$2,160,FALSE)</f>
        <v>0</v>
      </c>
      <c r="GB75" s="69">
        <f>VLOOKUP($A75,'371'!$AF$1:$HL$2,161,FALSE)</f>
        <v>0</v>
      </c>
      <c r="GC75" s="69">
        <f>VLOOKUP($A75,'371'!$AF$1:$HL$2,162,FALSE)</f>
        <v>0</v>
      </c>
      <c r="GD75" s="69">
        <f>VLOOKUP($A75,'371'!$AF$1:$HL$2,163,FALSE)</f>
        <v>0</v>
      </c>
      <c r="GE75" s="69">
        <f>VLOOKUP($A75,'371'!$AF$7:$HL$8,GE109,FALSE)</f>
        <v>0</v>
      </c>
      <c r="GF75" s="69">
        <f>VLOOKUP($A75,'371'!$AF$1:$HL$2,165,FALSE)</f>
        <v>0</v>
      </c>
      <c r="GG75" s="75">
        <f>VLOOKUP($A75,'371'!$AF$1:$HL$2,166,FALSE)</f>
        <v>0</v>
      </c>
      <c r="GH75" s="337"/>
      <c r="GI75" s="74">
        <f>VLOOKUP($A75,'371'!$AF$1:$HL$2,167,FALSE)</f>
        <v>0</v>
      </c>
      <c r="GJ75" s="69">
        <f>VLOOKUP($A75,'371'!$AF$1:$HL$2,168,FALSE)</f>
        <v>0</v>
      </c>
      <c r="GK75" s="69">
        <f>VLOOKUP($A75,'371'!$AF$1:$HL$2,169,FALSE)</f>
        <v>0</v>
      </c>
      <c r="GL75" s="69">
        <f>VLOOKUP($A75,'371'!$AF$1:$HL$2,170,FALSE)</f>
        <v>0</v>
      </c>
      <c r="GM75" s="69">
        <f>VLOOKUP($A75,'371'!$AF$7:$HL$8,GM109,FALSE)</f>
        <v>0</v>
      </c>
      <c r="GN75" s="69">
        <f>VLOOKUP($A75,'371'!$AF$1:$HL$2,172,FALSE)</f>
        <v>0</v>
      </c>
      <c r="GO75" s="75">
        <f>VLOOKUP($A75,'371'!$AF$1:$HL$2,173,FALSE)</f>
        <v>0</v>
      </c>
      <c r="GP75" s="337"/>
      <c r="GQ75" s="74">
        <f>VLOOKUP($A75,'371'!$AF$1:$HL$2,174,FALSE)</f>
        <v>0</v>
      </c>
      <c r="GR75" s="69">
        <f>VLOOKUP($A75,'371'!$AF$1:$HL$2,175,FALSE)</f>
        <v>0</v>
      </c>
      <c r="GS75" s="69">
        <f>VLOOKUP($A75,'371'!$AF$1:$HL$2,176,FALSE)</f>
        <v>0</v>
      </c>
      <c r="GT75" s="69">
        <f>VLOOKUP($A75,'371'!$AF$1:$HL$2,177,FALSE)</f>
        <v>0</v>
      </c>
      <c r="GU75" s="69">
        <f>VLOOKUP($A75,'371'!$AF$7:$HL$8,GU109,FALSE)</f>
        <v>0</v>
      </c>
      <c r="GV75" s="69">
        <f>VLOOKUP($A75,'371'!$AF$1:$HL$2,179,FALSE)</f>
        <v>0</v>
      </c>
      <c r="GW75" s="75">
        <f>VLOOKUP($A75,'371'!$AF$1:$HL$2,180,FALSE)</f>
        <v>0</v>
      </c>
      <c r="GX75" s="337"/>
      <c r="GY75" s="74">
        <f>VLOOKUP($A75,'371'!$AF$1:$HL$2,181,FALSE)</f>
        <v>0</v>
      </c>
      <c r="GZ75" s="69">
        <f>VLOOKUP($A75,'371'!$AF$1:$HL$2,182,FALSE)</f>
        <v>0</v>
      </c>
      <c r="HA75" s="69">
        <f>VLOOKUP($A75,'371'!$AF$1:$HL$2,183,FALSE)</f>
        <v>0</v>
      </c>
      <c r="HB75" s="69">
        <f>VLOOKUP($A75,'371'!$AF$1:$HL$2,184,FALSE)</f>
        <v>0</v>
      </c>
      <c r="HC75" s="69">
        <f>VLOOKUP($A75,'371'!$AF$7:$HL$8,HC109,FALSE)</f>
        <v>0</v>
      </c>
      <c r="HD75" s="69">
        <f>VLOOKUP($A75,'371'!$AF$1:$HL$2,186,FALSE)</f>
        <v>0</v>
      </c>
      <c r="HE75" s="124">
        <f>VLOOKUP($A75,'371'!$AF$1:$HL$2,187,FALSE)</f>
        <v>0</v>
      </c>
      <c r="HF75" s="24"/>
    </row>
    <row r="76" spans="1:214" x14ac:dyDescent="0.25">
      <c r="A76" s="290">
        <f t="shared" si="1"/>
        <v>272</v>
      </c>
      <c r="B76" s="291">
        <f>VLOOKUP($A76,'372'!$AG$1:$HM$2,2,FALSE)</f>
        <v>0</v>
      </c>
      <c r="C76" s="290">
        <f>VLOOKUP($A76,'372'!$AG$1:$HM$2,3,FALSE)</f>
        <v>0</v>
      </c>
      <c r="D76" s="290">
        <f>VLOOKUP($A76,'372'!$AG$1:$HM$2,4,FALSE)</f>
        <v>0</v>
      </c>
      <c r="E76" s="292">
        <f>VLOOKUP($A76,'372'!$AG$1:$HM$2,5,FALSE)</f>
        <v>0</v>
      </c>
      <c r="F76" s="337"/>
      <c r="G76" s="73">
        <f>VLOOKUP($A76,'372'!$AG$1:$HM$2,6,FALSE)</f>
        <v>0</v>
      </c>
      <c r="H76" s="24">
        <f>VLOOKUP($A76,'372'!$AG$1:$HM$2,7,FALSE)</f>
        <v>0</v>
      </c>
      <c r="I76" s="24">
        <f>VLOOKUP($A76,'372'!$AG$1:$HM$2,8,FALSE)</f>
        <v>0</v>
      </c>
      <c r="J76" s="24">
        <f>VLOOKUP($A76,'372'!$AG$1:$HM$2,9,FALSE)</f>
        <v>0</v>
      </c>
      <c r="K76" s="69">
        <f>VLOOKUP($A76,'372'!$AG$7:$HM$8,K109,FALSE)</f>
        <v>0</v>
      </c>
      <c r="L76" s="24">
        <f>VLOOKUP($A76,'372'!$AG$1:$HM$2,11,FALSE)</f>
        <v>0</v>
      </c>
      <c r="M76" s="137">
        <f>VLOOKUP($A76,'372'!$AG$1:$HM$2,12,FALSE)</f>
        <v>0</v>
      </c>
      <c r="N76" s="337"/>
      <c r="O76" s="74">
        <f>VLOOKUP($A76,'372'!$AG$1:$HM$2,13,FALSE)</f>
        <v>0</v>
      </c>
      <c r="P76" s="69">
        <f>VLOOKUP($A76,'372'!$AG$1:$HM$2,14,FALSE)</f>
        <v>0</v>
      </c>
      <c r="Q76" s="69">
        <f>VLOOKUP($A76,'372'!$AG$1:$HM$2,15,FALSE)</f>
        <v>0</v>
      </c>
      <c r="R76" s="69">
        <f>VLOOKUP($A76,'372'!$AG$1:$HM$2,16,FALSE)</f>
        <v>0</v>
      </c>
      <c r="S76" s="69">
        <f>VLOOKUP($A76,'372'!$AG$7:$HM$8,S109,FALSE)</f>
        <v>0</v>
      </c>
      <c r="T76" s="69">
        <f>VLOOKUP($A76,'372'!$AG$1:$HM$2,18,FALSE)</f>
        <v>0</v>
      </c>
      <c r="U76" s="75">
        <f>VLOOKUP($A76,'372'!$AG$1:$HM$2,19,FALSE)</f>
        <v>0</v>
      </c>
      <c r="V76" s="337"/>
      <c r="W76" s="74">
        <f>VLOOKUP($A76,'372'!$AG$1:$HM$2,20,FALSE)</f>
        <v>0</v>
      </c>
      <c r="X76" s="69">
        <f>VLOOKUP($A76,'372'!$AG$1:$HM$2,21,FALSE)</f>
        <v>0</v>
      </c>
      <c r="Y76" s="69">
        <f>VLOOKUP($A76,'372'!$AG$1:$HM$2,22,FALSE)</f>
        <v>0</v>
      </c>
      <c r="Z76" s="69">
        <f>VLOOKUP($A76,'372'!$AG$1:$HM$2,23,FALSE)</f>
        <v>0</v>
      </c>
      <c r="AA76" s="69">
        <f>VLOOKUP($A76,'372'!$AG$7:$HM$8,AA109,FALSE)</f>
        <v>0</v>
      </c>
      <c r="AB76" s="69">
        <f>VLOOKUP($A76,'372'!$AG$1:$HM$2,25,FALSE)</f>
        <v>0</v>
      </c>
      <c r="AC76" s="75">
        <f>VLOOKUP($A76,'372'!$AG$1:$HM$2,26,FALSE)</f>
        <v>0</v>
      </c>
      <c r="AD76" s="337"/>
      <c r="AE76" s="74">
        <f>VLOOKUP($A76,'372'!$AG$1:$HM$2,27,FALSE)</f>
        <v>0</v>
      </c>
      <c r="AF76" s="69">
        <f>VLOOKUP($A76,'372'!$AG$1:$HM$2,28,FALSE)</f>
        <v>0</v>
      </c>
      <c r="AG76" s="69">
        <f>VLOOKUP($A76,'372'!$AG$1:$HM$2,29,FALSE)</f>
        <v>0</v>
      </c>
      <c r="AH76" s="69">
        <f>VLOOKUP($A76,'372'!$AG$1:$HM$2,30,FALSE)</f>
        <v>0</v>
      </c>
      <c r="AI76" s="69">
        <f>VLOOKUP($A76,'372'!$AG$7:$HM$8,AI109,FALSE)</f>
        <v>0</v>
      </c>
      <c r="AJ76" s="69">
        <f>VLOOKUP($A76,'372'!$AG$1:$HM$2,32,FALSE)</f>
        <v>0</v>
      </c>
      <c r="AK76" s="75">
        <f>VLOOKUP($A76,'372'!$AG$1:$HM$2,33,FALSE)</f>
        <v>0</v>
      </c>
      <c r="AL76" s="337"/>
      <c r="AM76" s="74">
        <f>VLOOKUP($A76,'372'!$AG$1:$HM$2,34,FALSE)</f>
        <v>0</v>
      </c>
      <c r="AN76" s="69">
        <f>VLOOKUP($A76,'372'!$AG$1:$HM$2,35,FALSE)</f>
        <v>0</v>
      </c>
      <c r="AO76" s="69">
        <f>VLOOKUP($A76,'372'!$AG$1:$HM$2,36,FALSE)</f>
        <v>0</v>
      </c>
      <c r="AP76" s="69">
        <f>VLOOKUP($A76,'372'!$AG$1:$HM$2,37,FALSE)</f>
        <v>0</v>
      </c>
      <c r="AQ76" s="69">
        <f>VLOOKUP($A76,'372'!$AG$7:$HM$8,AQ109,FALSE)</f>
        <v>0</v>
      </c>
      <c r="AR76" s="69">
        <f>VLOOKUP($A76,'372'!$AG$1:$HM$2,39,FALSE)</f>
        <v>0</v>
      </c>
      <c r="AS76" s="75">
        <f>VLOOKUP($A76,'372'!$AG$1:$HM$2,40,FALSE)</f>
        <v>0</v>
      </c>
      <c r="AT76" s="337"/>
      <c r="AU76" s="74">
        <f>VLOOKUP($A76,'372'!$AG$1:$HM$2,41,FALSE)</f>
        <v>0</v>
      </c>
      <c r="AV76" s="69">
        <f>VLOOKUP($A76,'372'!$AG$1:$HM$2,42,FALSE)</f>
        <v>0</v>
      </c>
      <c r="AW76" s="69">
        <f>VLOOKUP($A76,'372'!$AG$1:$HM$2,43,FALSE)</f>
        <v>0</v>
      </c>
      <c r="AX76" s="69">
        <f>VLOOKUP($A76,'372'!$AG$1:$HM$2,44,FALSE)</f>
        <v>0</v>
      </c>
      <c r="AY76" s="69">
        <f>VLOOKUP($A76,'372'!$AG$7:$HM$8,AY109,FALSE)</f>
        <v>0</v>
      </c>
      <c r="AZ76" s="69">
        <f>VLOOKUP($A76,'372'!$AG$1:$HM$2,46,FALSE)</f>
        <v>0</v>
      </c>
      <c r="BA76" s="75">
        <f>VLOOKUP($A76,'372'!$AG$1:$HM$2,47,FALSE)</f>
        <v>0</v>
      </c>
      <c r="BB76" s="337"/>
      <c r="BC76" s="74">
        <f>VLOOKUP($A76,'372'!$AG$1:$HM$2,48,FALSE)</f>
        <v>0</v>
      </c>
      <c r="BD76" s="69">
        <f>VLOOKUP($A76,'372'!$AG$1:$HM$2,49,FALSE)</f>
        <v>0</v>
      </c>
      <c r="BE76" s="69">
        <f>VLOOKUP($A76,'372'!$AG$1:$HM$2,50,FALSE)</f>
        <v>0</v>
      </c>
      <c r="BF76" s="69">
        <f>VLOOKUP($A76,'372'!$AG$1:$HM$2,51,FALSE)</f>
        <v>0</v>
      </c>
      <c r="BG76" s="69">
        <f>VLOOKUP($A76,'372'!$AG$7:$HM$8,BG109,FALSE)</f>
        <v>0</v>
      </c>
      <c r="BH76" s="69">
        <f>VLOOKUP($A76,'372'!$AG$1:$HM$2,53,FALSE)</f>
        <v>0</v>
      </c>
      <c r="BI76" s="75">
        <f>VLOOKUP($A76,'372'!$AG$1:$HM$2,54,FALSE)</f>
        <v>0</v>
      </c>
      <c r="BJ76" s="337"/>
      <c r="BK76" s="74">
        <f>VLOOKUP($A76,'372'!$AG$1:$HM$2,55,FALSE)</f>
        <v>0</v>
      </c>
      <c r="BL76" s="69">
        <f>VLOOKUP($A76,'372'!$AG$1:$HM$2,56,FALSE)</f>
        <v>0</v>
      </c>
      <c r="BM76" s="69">
        <f>VLOOKUP($A76,'372'!$AG$1:$HM$2,57,FALSE)</f>
        <v>0</v>
      </c>
      <c r="BN76" s="69">
        <f>VLOOKUP($A76,'372'!$AG$1:$HM$2,58,FALSE)</f>
        <v>0</v>
      </c>
      <c r="BO76" s="69">
        <f>VLOOKUP($A76,'372'!$AG$7:$HM$8,BO109,FALSE)</f>
        <v>0</v>
      </c>
      <c r="BP76" s="69">
        <f>VLOOKUP($A76,'372'!$AG$1:$HM$2,60,FALSE)</f>
        <v>0</v>
      </c>
      <c r="BQ76" s="75">
        <f>VLOOKUP($A76,'372'!$AG$1:$HM$2,61,FALSE)</f>
        <v>0</v>
      </c>
      <c r="BR76" s="337"/>
      <c r="BS76" s="74">
        <f>VLOOKUP($A76,'372'!$AG$1:$HM$2,62,FALSE)</f>
        <v>0</v>
      </c>
      <c r="BT76" s="69">
        <f>VLOOKUP($A76,'372'!$AG$1:$HM$2,63,FALSE)</f>
        <v>0</v>
      </c>
      <c r="BU76" s="69">
        <f>VLOOKUP($A76,'372'!$AG$1:$HM$2,64,FALSE)</f>
        <v>0</v>
      </c>
      <c r="BV76" s="69">
        <f>VLOOKUP($A76,'372'!$AG$1:$HM$2,65,FALSE)</f>
        <v>0</v>
      </c>
      <c r="BW76" s="69">
        <f>VLOOKUP($A76,'372'!$AG$7:$HM$8,BW109,FALSE)</f>
        <v>0</v>
      </c>
      <c r="BX76" s="69">
        <f>VLOOKUP($A76,'372'!$AG$1:$HM$2,67,FALSE)</f>
        <v>0</v>
      </c>
      <c r="BY76" s="75">
        <f>VLOOKUP($A76,'372'!$AG$1:$HM$2,68,FALSE)</f>
        <v>0</v>
      </c>
      <c r="BZ76" s="337"/>
      <c r="CA76" s="74">
        <f>VLOOKUP($A76,'372'!$AG$1:$HM$2,69,FALSE)</f>
        <v>0</v>
      </c>
      <c r="CB76" s="69">
        <f>VLOOKUP($A76,'372'!$AG$1:$HM$2,70,FALSE)</f>
        <v>0</v>
      </c>
      <c r="CC76" s="69">
        <f>VLOOKUP($A76,'372'!$AG$1:$HM$2,71,FALSE)</f>
        <v>0</v>
      </c>
      <c r="CD76" s="69">
        <f>VLOOKUP($A76,'372'!$AG$1:$HM$2,72,FALSE)</f>
        <v>0</v>
      </c>
      <c r="CE76" s="69">
        <f>VLOOKUP($A76,'372'!$AG$7:$HM$8,CE109,FALSE)</f>
        <v>0</v>
      </c>
      <c r="CF76" s="69">
        <f>VLOOKUP($A76,'372'!$AG$1:$HM$2,74,FALSE)</f>
        <v>0</v>
      </c>
      <c r="CG76" s="75">
        <f>VLOOKUP($A76,'372'!$AG$1:$HM$2,75,FALSE)</f>
        <v>0</v>
      </c>
      <c r="CH76" s="337"/>
      <c r="CI76" s="74">
        <f>VLOOKUP($A76,'372'!$AG$1:$HM$2,76,FALSE)</f>
        <v>0</v>
      </c>
      <c r="CJ76" s="69">
        <f>VLOOKUP($A76,'372'!$AG$1:$HM$2,77,FALSE)</f>
        <v>0</v>
      </c>
      <c r="CK76" s="69">
        <f>VLOOKUP($A76,'372'!$AG$1:$HM$2,78,FALSE)</f>
        <v>0</v>
      </c>
      <c r="CL76" s="69">
        <f>VLOOKUP($A76,'372'!$AG$1:$HM$2,79,FALSE)</f>
        <v>0</v>
      </c>
      <c r="CM76" s="69">
        <f>VLOOKUP($A76,'372'!$AG$7:$HM$8,CM109,FALSE)</f>
        <v>0</v>
      </c>
      <c r="CN76" s="69">
        <f>VLOOKUP($A76,'372'!$AG$1:$HM$2,81,FALSE)</f>
        <v>0</v>
      </c>
      <c r="CO76" s="75">
        <f>VLOOKUP($A76,'372'!$AG$1:$HM$2,82,FALSE)</f>
        <v>0</v>
      </c>
      <c r="CP76" s="337"/>
      <c r="CQ76" s="74">
        <f>VLOOKUP($A76,'372'!$AG$1:$HM$2,83,FALSE)</f>
        <v>0</v>
      </c>
      <c r="CR76" s="69">
        <f>VLOOKUP($A76,'372'!$AG$1:$HM$2,84,FALSE)</f>
        <v>0</v>
      </c>
      <c r="CS76" s="69">
        <f>VLOOKUP($A76,'372'!$AG$1:$HM$2,85,FALSE)</f>
        <v>0</v>
      </c>
      <c r="CT76" s="69">
        <f>VLOOKUP($A76,'372'!$AG$1:$HM$2,86,FALSE)</f>
        <v>0</v>
      </c>
      <c r="CU76" s="69">
        <f>VLOOKUP($A76,'372'!$AG$7:$HM$8,CU109,FALSE)</f>
        <v>0</v>
      </c>
      <c r="CV76" s="69">
        <f>VLOOKUP($A76,'372'!$AG$1:$HM$2,88,FALSE)</f>
        <v>0</v>
      </c>
      <c r="CW76" s="75">
        <f>VLOOKUP($A76,'372'!$AG$1:$HM$2,89,FALSE)</f>
        <v>0</v>
      </c>
      <c r="CX76" s="337"/>
      <c r="CY76" s="74">
        <f>VLOOKUP($A76,'372'!$AG$1:$HM$2,90,FALSE)</f>
        <v>0</v>
      </c>
      <c r="CZ76" s="69">
        <f>VLOOKUP($A76,'372'!$AG$1:$HM$2,91,FALSE)</f>
        <v>0</v>
      </c>
      <c r="DA76" s="69">
        <f>VLOOKUP($A76,'372'!$AG$1:$HM$2,92,FALSE)</f>
        <v>0</v>
      </c>
      <c r="DB76" s="69">
        <f>VLOOKUP($A76,'372'!$AG$1:$HM$2,93,FALSE)</f>
        <v>0</v>
      </c>
      <c r="DC76" s="69">
        <f>VLOOKUP($A76,'372'!$AG$7:$HM$8,DC109,FALSE)</f>
        <v>0</v>
      </c>
      <c r="DD76" s="69">
        <f>VLOOKUP($A76,'372'!$AG$1:$HM$2,95,FALSE)</f>
        <v>0</v>
      </c>
      <c r="DE76" s="75">
        <f>VLOOKUP($A76,'372'!$AG$1:$HM$2,96,FALSE)</f>
        <v>0</v>
      </c>
      <c r="DF76" s="337"/>
      <c r="DG76" s="74">
        <f>VLOOKUP($A76,'372'!$AG$1:$HM$2,97,FALSE)</f>
        <v>0</v>
      </c>
      <c r="DH76" s="69">
        <f>VLOOKUP($A76,'372'!$AG$1:$HM$2,98,FALSE)</f>
        <v>0</v>
      </c>
      <c r="DI76" s="69">
        <f>VLOOKUP($A76,'372'!$AG$1:$HM$2,99,FALSE)</f>
        <v>0</v>
      </c>
      <c r="DJ76" s="69">
        <f>VLOOKUP($A76,'372'!$AG$1:$HM$2,100,FALSE)</f>
        <v>0</v>
      </c>
      <c r="DK76" s="69">
        <f>VLOOKUP($A76,'372'!$AG$7:$HM$8,DK109,FALSE)</f>
        <v>0</v>
      </c>
      <c r="DL76" s="69">
        <f>VLOOKUP($A76,'372'!$AG$1:$HM$2,102,FALSE)</f>
        <v>0</v>
      </c>
      <c r="DM76" s="75">
        <f>VLOOKUP($A76,'372'!$AG$1:$HM$2,103,FALSE)</f>
        <v>0</v>
      </c>
      <c r="DN76" s="337"/>
      <c r="DO76" s="74">
        <f>VLOOKUP($A76,'372'!$AG$1:$HM$2,104,FALSE)</f>
        <v>0</v>
      </c>
      <c r="DP76" s="69">
        <f>VLOOKUP($A76,'372'!$AG$1:$HM$2,105,FALSE)</f>
        <v>0</v>
      </c>
      <c r="DQ76" s="69">
        <f>VLOOKUP($A76,'372'!$AG$1:$HM$2,106,FALSE)</f>
        <v>0</v>
      </c>
      <c r="DR76" s="69">
        <f>VLOOKUP($A76,'372'!$AG$1:$HM$2,107,FALSE)</f>
        <v>0</v>
      </c>
      <c r="DS76" s="69">
        <f>VLOOKUP($A76,'372'!$AG$7:$HM$8,DS109,FALSE)</f>
        <v>0</v>
      </c>
      <c r="DT76" s="69">
        <f>VLOOKUP($A76,'372'!$AG$1:$HM$2,109,FALSE)</f>
        <v>0</v>
      </c>
      <c r="DU76" s="75">
        <f>VLOOKUP($A76,'372'!$AG$1:$HM$2,110,FALSE)</f>
        <v>0</v>
      </c>
      <c r="DV76" s="337"/>
      <c r="DW76" s="74">
        <f>VLOOKUP($A76,'372'!$AG$1:$HM$2,111,FALSE)</f>
        <v>0</v>
      </c>
      <c r="DX76" s="69">
        <f>VLOOKUP($A76,'372'!$AG$1:$HM$2,112,FALSE)</f>
        <v>0</v>
      </c>
      <c r="DY76" s="69">
        <f>VLOOKUP($A76,'372'!$AG$1:$HM$2,113,FALSE)</f>
        <v>0</v>
      </c>
      <c r="DZ76" s="69">
        <f>VLOOKUP($A76,'372'!$AG$1:$HM$2,114,FALSE)</f>
        <v>0</v>
      </c>
      <c r="EA76" s="69">
        <f>VLOOKUP($A76,'372'!$AG$7:$HM$8,EA109,FALSE)</f>
        <v>0</v>
      </c>
      <c r="EB76" s="69">
        <f>VLOOKUP($A76,'372'!$AG$1:$HM$2,116,FALSE)</f>
        <v>0</v>
      </c>
      <c r="EC76" s="75">
        <f>VLOOKUP($A76,'372'!$AG$1:$HM$2,117,FALSE)</f>
        <v>0</v>
      </c>
      <c r="ED76" s="337"/>
      <c r="EE76" s="74">
        <f>VLOOKUP($A76,'372'!$AG$1:$HM$2,118,FALSE)</f>
        <v>0</v>
      </c>
      <c r="EF76" s="69">
        <f>VLOOKUP($A76,'372'!$AG$1:$HM$2,119,FALSE)</f>
        <v>0</v>
      </c>
      <c r="EG76" s="69">
        <f>VLOOKUP($A76,'372'!$AG$1:$HM$2,120,FALSE)</f>
        <v>0</v>
      </c>
      <c r="EH76" s="69">
        <f>VLOOKUP($A76,'372'!$AG$1:$HM$2,121,FALSE)</f>
        <v>0</v>
      </c>
      <c r="EI76" s="69">
        <f>VLOOKUP($A76,'372'!$AG$7:$HM$8,EI109,FALSE)</f>
        <v>0</v>
      </c>
      <c r="EJ76" s="69">
        <f>VLOOKUP($A76,'372'!$AG$1:$HM$2,123,FALSE)</f>
        <v>0</v>
      </c>
      <c r="EK76" s="75">
        <f>VLOOKUP($A76,'372'!$AG$1:$HM$2,124,FALSE)</f>
        <v>0</v>
      </c>
      <c r="EL76" s="337"/>
      <c r="EM76" s="74">
        <f>VLOOKUP($A76,'372'!$AG$1:$HM$2,125,FALSE)</f>
        <v>0</v>
      </c>
      <c r="EN76" s="69">
        <f>VLOOKUP($A76,'372'!$AG$1:$HM$2,126,FALSE)</f>
        <v>0</v>
      </c>
      <c r="EO76" s="69">
        <f>VLOOKUP($A76,'372'!$AG$1:$HM$2,127,FALSE)</f>
        <v>0</v>
      </c>
      <c r="EP76" s="69">
        <f>VLOOKUP($A76,'372'!$AG$1:$HM$2,128,FALSE)</f>
        <v>0</v>
      </c>
      <c r="EQ76" s="69">
        <f>VLOOKUP($A76,'372'!$AG$7:$HM$8,EQ109,FALSE)</f>
        <v>0</v>
      </c>
      <c r="ER76" s="69">
        <f>VLOOKUP($A76,'372'!$AG$1:$HM$2,130,FALSE)</f>
        <v>0</v>
      </c>
      <c r="ES76" s="75">
        <f>VLOOKUP($A76,'372'!$AG$1:$HM$2,131,FALSE)</f>
        <v>0</v>
      </c>
      <c r="ET76" s="337"/>
      <c r="EU76" s="74">
        <f>VLOOKUP($A76,'372'!$AG$1:$HM$2,132,FALSE)</f>
        <v>0</v>
      </c>
      <c r="EV76" s="69">
        <f>VLOOKUP($A76,'372'!$AG$1:$HM$2,133,FALSE)</f>
        <v>0</v>
      </c>
      <c r="EW76" s="69">
        <f>VLOOKUP($A76,'372'!$AG$1:$HM$2,134,FALSE)</f>
        <v>0</v>
      </c>
      <c r="EX76" s="69">
        <f>VLOOKUP($A76,'372'!$AG$1:$HM$2,135,FALSE)</f>
        <v>0</v>
      </c>
      <c r="EY76" s="69">
        <f>VLOOKUP($A76,'372'!$AG$7:$HM$8,EY109,FALSE)</f>
        <v>0</v>
      </c>
      <c r="EZ76" s="69">
        <f>VLOOKUP($A76,'372'!$AG$1:$HM$2,137,FALSE)</f>
        <v>0</v>
      </c>
      <c r="FA76" s="75">
        <f>VLOOKUP($A76,'372'!$AG$1:$HM$2,138,FALSE)</f>
        <v>0</v>
      </c>
      <c r="FB76" s="337"/>
      <c r="FC76" s="74">
        <f>VLOOKUP($A76,'372'!$AG$1:$HM$2,139,FALSE)</f>
        <v>0</v>
      </c>
      <c r="FD76" s="69">
        <f>VLOOKUP($A76,'372'!$AG$1:$HM$2,140,FALSE)</f>
        <v>0</v>
      </c>
      <c r="FE76" s="69">
        <f>VLOOKUP($A76,'372'!$AG$1:$HM$2,141,FALSE)</f>
        <v>0</v>
      </c>
      <c r="FF76" s="69">
        <f>VLOOKUP($A76,'372'!$AG$1:$HM$2,142,FALSE)</f>
        <v>0</v>
      </c>
      <c r="FG76" s="69">
        <f>VLOOKUP($A76,'372'!$AG$7:$HM$8,FG109,FALSE)</f>
        <v>0</v>
      </c>
      <c r="FH76" s="69">
        <f>VLOOKUP($A76,'372'!$AG$1:$HM$2,144,FALSE)</f>
        <v>0</v>
      </c>
      <c r="FI76" s="75">
        <f>VLOOKUP($A76,'372'!$AG$1:$HM$2,145,FALSE)</f>
        <v>0</v>
      </c>
      <c r="FJ76" s="337"/>
      <c r="FK76" s="74">
        <f>VLOOKUP($A76,'372'!$AG$1:$HM$2,146,FALSE)</f>
        <v>0</v>
      </c>
      <c r="FL76" s="69">
        <f>VLOOKUP($A76,'372'!$AG$1:$HM$2,147,FALSE)</f>
        <v>0</v>
      </c>
      <c r="FM76" s="69">
        <f>VLOOKUP($A76,'372'!$AG$1:$HM$2,148,FALSE)</f>
        <v>0</v>
      </c>
      <c r="FN76" s="69">
        <f>VLOOKUP($A76,'372'!$AG$1:$HM$2,149,FALSE)</f>
        <v>0</v>
      </c>
      <c r="FO76" s="69">
        <f>VLOOKUP($A76,'372'!$AG$7:$HM$8,FO109,FALSE)</f>
        <v>0</v>
      </c>
      <c r="FP76" s="69">
        <f>VLOOKUP($A76,'372'!$AG$1:$HM$2,151,FALSE)</f>
        <v>0</v>
      </c>
      <c r="FQ76" s="75">
        <f>VLOOKUP($A76,'372'!$AG$1:$HM$2,152,FALSE)</f>
        <v>0</v>
      </c>
      <c r="FR76" s="337"/>
      <c r="FS76" s="74">
        <f>VLOOKUP($A76,'372'!$AG$1:$HM$2,153,FALSE)</f>
        <v>0</v>
      </c>
      <c r="FT76" s="69">
        <f>VLOOKUP($A76,'372'!$AG$1:$HM$2,154,FALSE)</f>
        <v>0</v>
      </c>
      <c r="FU76" s="69">
        <f>VLOOKUP($A76,'372'!$AG$1:$HM$2,155,FALSE)</f>
        <v>0</v>
      </c>
      <c r="FV76" s="69">
        <f>VLOOKUP($A76,'372'!$AG$1:$HM$2,156,FALSE)</f>
        <v>0</v>
      </c>
      <c r="FW76" s="69">
        <f>VLOOKUP($A76,'372'!$AG$7:$HM$8,FW109,FALSE)</f>
        <v>0</v>
      </c>
      <c r="FX76" s="69">
        <f>VLOOKUP($A76,'372'!$AG$1:$HM$2,158,FALSE)</f>
        <v>0</v>
      </c>
      <c r="FY76" s="75">
        <f>VLOOKUP($A76,'372'!$AG$1:$HM$2,159,FALSE)</f>
        <v>0</v>
      </c>
      <c r="FZ76" s="337"/>
      <c r="GA76" s="74">
        <f>VLOOKUP($A76,'372'!$AG$1:$HM$2,160,FALSE)</f>
        <v>0</v>
      </c>
      <c r="GB76" s="69">
        <f>VLOOKUP($A76,'372'!$AG$1:$HM$2,161,FALSE)</f>
        <v>0</v>
      </c>
      <c r="GC76" s="69">
        <f>VLOOKUP($A76,'372'!$AG$1:$HM$2,162,FALSE)</f>
        <v>0</v>
      </c>
      <c r="GD76" s="69">
        <f>VLOOKUP($A76,'372'!$AG$1:$HM$2,163,FALSE)</f>
        <v>0</v>
      </c>
      <c r="GE76" s="69">
        <f>VLOOKUP($A76,'372'!$AG$7:$HM$8,GE109,FALSE)</f>
        <v>0</v>
      </c>
      <c r="GF76" s="69">
        <f>VLOOKUP($A76,'372'!$AG$1:$HM$2,165,FALSE)</f>
        <v>0</v>
      </c>
      <c r="GG76" s="75">
        <f>VLOOKUP($A76,'372'!$AG$1:$HM$2,166,FALSE)</f>
        <v>0</v>
      </c>
      <c r="GH76" s="337"/>
      <c r="GI76" s="74">
        <f>VLOOKUP($A76,'372'!$AG$1:$HM$2,167,FALSE)</f>
        <v>0</v>
      </c>
      <c r="GJ76" s="69">
        <f>VLOOKUP($A76,'372'!$AG$1:$HM$2,168,FALSE)</f>
        <v>0</v>
      </c>
      <c r="GK76" s="69">
        <f>VLOOKUP($A76,'372'!$AG$1:$HM$2,169,FALSE)</f>
        <v>0</v>
      </c>
      <c r="GL76" s="69">
        <f>VLOOKUP($A76,'372'!$AG$1:$HM$2,170,FALSE)</f>
        <v>0</v>
      </c>
      <c r="GM76" s="69">
        <f>VLOOKUP($A76,'372'!$AG$7:$HM$8,GM109,FALSE)</f>
        <v>0</v>
      </c>
      <c r="GN76" s="69">
        <f>VLOOKUP($A76,'372'!$AG$1:$HM$2,172,FALSE)</f>
        <v>0</v>
      </c>
      <c r="GO76" s="75">
        <f>VLOOKUP($A76,'372'!$AG$1:$HM$2,173,FALSE)</f>
        <v>0</v>
      </c>
      <c r="GP76" s="337"/>
      <c r="GQ76" s="74">
        <f>VLOOKUP($A76,'372'!$AG$1:$HM$2,174,FALSE)</f>
        <v>0</v>
      </c>
      <c r="GR76" s="69">
        <f>VLOOKUP($A76,'372'!$AG$1:$HM$2,175,FALSE)</f>
        <v>0</v>
      </c>
      <c r="GS76" s="69">
        <f>VLOOKUP($A76,'372'!$AG$1:$HM$2,176,FALSE)</f>
        <v>0</v>
      </c>
      <c r="GT76" s="69">
        <f>VLOOKUP($A76,'372'!$AG$1:$HM$2,177,FALSE)</f>
        <v>0</v>
      </c>
      <c r="GU76" s="69">
        <f>VLOOKUP($A76,'372'!$AG$7:$HM$8,GU109,FALSE)</f>
        <v>0</v>
      </c>
      <c r="GV76" s="69">
        <f>VLOOKUP($A76,'372'!$AG$1:$HM$2,179,FALSE)</f>
        <v>0</v>
      </c>
      <c r="GW76" s="75">
        <f>VLOOKUP($A76,'372'!$AG$1:$HM$2,180,FALSE)</f>
        <v>0</v>
      </c>
      <c r="GX76" s="337"/>
      <c r="GY76" s="74">
        <f>VLOOKUP($A76,'372'!$AG$1:$HM$2,181,FALSE)</f>
        <v>0</v>
      </c>
      <c r="GZ76" s="69">
        <f>VLOOKUP($A76,'372'!$AG$1:$HM$2,182,FALSE)</f>
        <v>0</v>
      </c>
      <c r="HA76" s="69">
        <f>VLOOKUP($A76,'372'!$AG$1:$HM$2,183,FALSE)</f>
        <v>0</v>
      </c>
      <c r="HB76" s="69">
        <f>VLOOKUP($A76,'372'!$AG$1:$HM$2,184,FALSE)</f>
        <v>0</v>
      </c>
      <c r="HC76" s="69">
        <f>VLOOKUP($A76,'372'!$AG$7:$HM$8,HC109,FALSE)</f>
        <v>0</v>
      </c>
      <c r="HD76" s="69">
        <f>VLOOKUP($A76,'372'!$AG$1:$HM$2,186,FALSE)</f>
        <v>0</v>
      </c>
      <c r="HE76" s="124">
        <f>VLOOKUP($A76,'372'!$AG$1:$HM$2,187,FALSE)</f>
        <v>0</v>
      </c>
      <c r="HF76" s="24"/>
    </row>
    <row r="77" spans="1:214" x14ac:dyDescent="0.25">
      <c r="A77" s="290">
        <f t="shared" si="1"/>
        <v>273</v>
      </c>
      <c r="B77" s="291">
        <f>VLOOKUP($A77,'373'!$AG$1:$HM$2,2,FALSE)</f>
        <v>0</v>
      </c>
      <c r="C77" s="290">
        <f>VLOOKUP($A77,'373'!$AG$1:$HM$2,3,FALSE)</f>
        <v>0</v>
      </c>
      <c r="D77" s="290">
        <f>VLOOKUP($A77,'373'!$AG$1:$HM$2,4,FALSE)</f>
        <v>0</v>
      </c>
      <c r="E77" s="292">
        <f>VLOOKUP($A77,'373'!$AG$1:$HM$2,5,FALSE)</f>
        <v>0</v>
      </c>
      <c r="F77" s="337"/>
      <c r="G77" s="73">
        <f>VLOOKUP($A77,'373'!$AG$1:$HM$2,6,FALSE)</f>
        <v>0</v>
      </c>
      <c r="H77" s="24">
        <f>VLOOKUP($A77,'373'!$AG$1:$HM$2,7,FALSE)</f>
        <v>0</v>
      </c>
      <c r="I77" s="24">
        <f>VLOOKUP($A77,'373'!$AG$1:$HM$2,8,FALSE)</f>
        <v>0</v>
      </c>
      <c r="J77" s="24">
        <f>VLOOKUP($A77,'373'!$AG$1:$HM$2,9,FALSE)</f>
        <v>0</v>
      </c>
      <c r="K77" s="69">
        <f>VLOOKUP($A77,'373'!$AG$7:$HM$8,K109,FALSE)</f>
        <v>0</v>
      </c>
      <c r="L77" s="24">
        <f>VLOOKUP($A77,'373'!$AG$1:$HM$2,11,FALSE)</f>
        <v>0</v>
      </c>
      <c r="M77" s="137">
        <f>VLOOKUP($A77,'373'!$AG$1:$HM$2,12,FALSE)</f>
        <v>0</v>
      </c>
      <c r="N77" s="337"/>
      <c r="O77" s="74">
        <f>VLOOKUP($A77,'373'!$AG$1:$HM$2,13,FALSE)</f>
        <v>0</v>
      </c>
      <c r="P77" s="69">
        <f>VLOOKUP($A77,'373'!$AG$1:$HM$2,14,FALSE)</f>
        <v>0</v>
      </c>
      <c r="Q77" s="69">
        <f>VLOOKUP($A77,'373'!$AG$1:$HM$2,15,FALSE)</f>
        <v>0</v>
      </c>
      <c r="R77" s="69">
        <f>VLOOKUP($A77,'373'!$AG$1:$HM$2,16,FALSE)</f>
        <v>0</v>
      </c>
      <c r="S77" s="69">
        <f>VLOOKUP($A77,'373'!$AG$7:$HM$8,S109,FALSE)</f>
        <v>0</v>
      </c>
      <c r="T77" s="69">
        <f>VLOOKUP($A77,'373'!$AG$1:$HM$2,18,FALSE)</f>
        <v>0</v>
      </c>
      <c r="U77" s="75">
        <f>VLOOKUP($A77,'373'!$AG$1:$HM$2,19,FALSE)</f>
        <v>0</v>
      </c>
      <c r="V77" s="337"/>
      <c r="W77" s="74">
        <f>VLOOKUP($A77,'373'!$AG$1:$HM$2,20,FALSE)</f>
        <v>0</v>
      </c>
      <c r="X77" s="69">
        <f>VLOOKUP($A77,'373'!$AG$1:$HM$2,21,FALSE)</f>
        <v>0</v>
      </c>
      <c r="Y77" s="69">
        <f>VLOOKUP($A77,'373'!$AG$1:$HM$2,22,FALSE)</f>
        <v>0</v>
      </c>
      <c r="Z77" s="69">
        <f>VLOOKUP($A77,'373'!$AG$1:$HM$2,23,FALSE)</f>
        <v>0</v>
      </c>
      <c r="AA77" s="69">
        <f>VLOOKUP($A77,'373'!$AG$7:$HM$8,AA109,FALSE)</f>
        <v>0</v>
      </c>
      <c r="AB77" s="69">
        <f>VLOOKUP($A77,'373'!$AG$1:$HM$2,25,FALSE)</f>
        <v>0</v>
      </c>
      <c r="AC77" s="75">
        <f>VLOOKUP($A77,'373'!$AG$1:$HM$2,26,FALSE)</f>
        <v>0</v>
      </c>
      <c r="AD77" s="337"/>
      <c r="AE77" s="74">
        <f>VLOOKUP($A77,'373'!$AG$1:$HM$2,27,FALSE)</f>
        <v>0</v>
      </c>
      <c r="AF77" s="69">
        <f>VLOOKUP($A77,'373'!$AG$1:$HM$2,28,FALSE)</f>
        <v>0</v>
      </c>
      <c r="AG77" s="69">
        <f>VLOOKUP($A77,'373'!$AG$1:$HM$2,29,FALSE)</f>
        <v>0</v>
      </c>
      <c r="AH77" s="69">
        <f>VLOOKUP($A77,'373'!$AG$1:$HM$2,30,FALSE)</f>
        <v>0</v>
      </c>
      <c r="AI77" s="69">
        <f>VLOOKUP($A77,'373'!$AG$7:$HM$8,AI109,FALSE)</f>
        <v>0</v>
      </c>
      <c r="AJ77" s="69">
        <f>VLOOKUP($A77,'373'!$AG$1:$HM$2,32,FALSE)</f>
        <v>0</v>
      </c>
      <c r="AK77" s="75">
        <f>VLOOKUP($A77,'373'!$AG$1:$HM$2,33,FALSE)</f>
        <v>0</v>
      </c>
      <c r="AL77" s="337"/>
      <c r="AM77" s="74">
        <f>VLOOKUP($A77,'373'!$AG$1:$HM$2,34,FALSE)</f>
        <v>0</v>
      </c>
      <c r="AN77" s="69">
        <f>VLOOKUP($A77,'373'!$AG$1:$HM$2,35,FALSE)</f>
        <v>0</v>
      </c>
      <c r="AO77" s="69">
        <f>VLOOKUP($A77,'373'!$AG$1:$HM$2,36,FALSE)</f>
        <v>0</v>
      </c>
      <c r="AP77" s="69">
        <f>VLOOKUP($A77,'373'!$AG$1:$HM$2,37,FALSE)</f>
        <v>0</v>
      </c>
      <c r="AQ77" s="69">
        <f>VLOOKUP($A77,'373'!$AG$7:$HM$8,AQ109,FALSE)</f>
        <v>0</v>
      </c>
      <c r="AR77" s="69">
        <f>VLOOKUP($A77,'373'!$AG$1:$HM$2,39,FALSE)</f>
        <v>0</v>
      </c>
      <c r="AS77" s="75">
        <f>VLOOKUP($A77,'373'!$AG$1:$HM$2,40,FALSE)</f>
        <v>0</v>
      </c>
      <c r="AT77" s="337"/>
      <c r="AU77" s="74">
        <f>VLOOKUP($A77,'373'!$AG$1:$HM$2,41,FALSE)</f>
        <v>0</v>
      </c>
      <c r="AV77" s="69">
        <f>VLOOKUP($A77,'373'!$AG$1:$HM$2,42,FALSE)</f>
        <v>0</v>
      </c>
      <c r="AW77" s="69">
        <f>VLOOKUP($A77,'373'!$AG$1:$HM$2,43,FALSE)</f>
        <v>0</v>
      </c>
      <c r="AX77" s="69">
        <f>VLOOKUP($A77,'373'!$AG$1:$HM$2,44,FALSE)</f>
        <v>0</v>
      </c>
      <c r="AY77" s="69">
        <f>VLOOKUP($A77,'373'!$AG$7:$HM$8,AY109,FALSE)</f>
        <v>0</v>
      </c>
      <c r="AZ77" s="69">
        <f>VLOOKUP($A77,'373'!$AG$1:$HM$2,46,FALSE)</f>
        <v>0</v>
      </c>
      <c r="BA77" s="75">
        <f>VLOOKUP($A77,'373'!$AG$1:$HM$2,47,FALSE)</f>
        <v>0</v>
      </c>
      <c r="BB77" s="337"/>
      <c r="BC77" s="74">
        <f>VLOOKUP($A77,'373'!$AG$1:$HM$2,48,FALSE)</f>
        <v>0</v>
      </c>
      <c r="BD77" s="69">
        <f>VLOOKUP($A77,'373'!$AG$1:$HM$2,49,FALSE)</f>
        <v>0</v>
      </c>
      <c r="BE77" s="69">
        <f>VLOOKUP($A77,'373'!$AG$1:$HM$2,50,FALSE)</f>
        <v>0</v>
      </c>
      <c r="BF77" s="69">
        <f>VLOOKUP($A77,'373'!$AG$1:$HM$2,51,FALSE)</f>
        <v>0</v>
      </c>
      <c r="BG77" s="69">
        <f>VLOOKUP($A77,'373'!$AG$7:$HM$8,BG109,FALSE)</f>
        <v>0</v>
      </c>
      <c r="BH77" s="69">
        <f>VLOOKUP($A77,'373'!$AG$1:$HM$2,53,FALSE)</f>
        <v>0</v>
      </c>
      <c r="BI77" s="75">
        <f>VLOOKUP($A77,'373'!$AG$1:$HM$2,54,FALSE)</f>
        <v>0</v>
      </c>
      <c r="BJ77" s="337"/>
      <c r="BK77" s="74">
        <f>VLOOKUP($A77,'373'!$AG$1:$HM$2,55,FALSE)</f>
        <v>0</v>
      </c>
      <c r="BL77" s="69">
        <f>VLOOKUP($A77,'373'!$AG$1:$HM$2,56,FALSE)</f>
        <v>0</v>
      </c>
      <c r="BM77" s="69">
        <f>VLOOKUP($A77,'373'!$AG$1:$HM$2,57,FALSE)</f>
        <v>0</v>
      </c>
      <c r="BN77" s="69">
        <f>VLOOKUP($A77,'373'!$AG$1:$HM$2,58,FALSE)</f>
        <v>0</v>
      </c>
      <c r="BO77" s="69">
        <f>VLOOKUP($A77,'373'!$AG$7:$HM$8,BO109,FALSE)</f>
        <v>0</v>
      </c>
      <c r="BP77" s="69">
        <f>VLOOKUP($A77,'373'!$AG$1:$HM$2,60,FALSE)</f>
        <v>0</v>
      </c>
      <c r="BQ77" s="75">
        <f>VLOOKUP($A77,'373'!$AG$1:$HM$2,61,FALSE)</f>
        <v>0</v>
      </c>
      <c r="BR77" s="337"/>
      <c r="BS77" s="74">
        <f>VLOOKUP($A77,'373'!$AG$1:$HM$2,62,FALSE)</f>
        <v>0</v>
      </c>
      <c r="BT77" s="69">
        <f>VLOOKUP($A77,'373'!$AG$1:$HM$2,63,FALSE)</f>
        <v>0</v>
      </c>
      <c r="BU77" s="69">
        <f>VLOOKUP($A77,'373'!$AG$1:$HM$2,64,FALSE)</f>
        <v>0</v>
      </c>
      <c r="BV77" s="69">
        <f>VLOOKUP($A77,'373'!$AG$1:$HM$2,65,FALSE)</f>
        <v>0</v>
      </c>
      <c r="BW77" s="69">
        <f>VLOOKUP($A77,'373'!$AG$7:$HM$8,BW109,FALSE)</f>
        <v>0</v>
      </c>
      <c r="BX77" s="69">
        <f>VLOOKUP($A77,'373'!$AG$1:$HM$2,67,FALSE)</f>
        <v>0</v>
      </c>
      <c r="BY77" s="75">
        <f>VLOOKUP($A77,'373'!$AG$1:$HM$2,68,FALSE)</f>
        <v>0</v>
      </c>
      <c r="BZ77" s="337"/>
      <c r="CA77" s="74">
        <f>VLOOKUP($A77,'373'!$AG$1:$HM$2,69,FALSE)</f>
        <v>0</v>
      </c>
      <c r="CB77" s="69">
        <f>VLOOKUP($A77,'373'!$AG$1:$HM$2,70,FALSE)</f>
        <v>0</v>
      </c>
      <c r="CC77" s="69">
        <f>VLOOKUP($A77,'373'!$AG$1:$HM$2,71,FALSE)</f>
        <v>0</v>
      </c>
      <c r="CD77" s="69">
        <f>VLOOKUP($A77,'373'!$AG$1:$HM$2,72,FALSE)</f>
        <v>0</v>
      </c>
      <c r="CE77" s="69">
        <f>VLOOKUP($A77,'373'!$AG$7:$HM$8,CE109,FALSE)</f>
        <v>0</v>
      </c>
      <c r="CF77" s="69">
        <f>VLOOKUP($A77,'373'!$AG$1:$HM$2,74,FALSE)</f>
        <v>0</v>
      </c>
      <c r="CG77" s="75">
        <f>VLOOKUP($A77,'373'!$AG$1:$HM$2,75,FALSE)</f>
        <v>0</v>
      </c>
      <c r="CH77" s="337"/>
      <c r="CI77" s="74">
        <f>VLOOKUP($A77,'373'!$AG$1:$HM$2,76,FALSE)</f>
        <v>0</v>
      </c>
      <c r="CJ77" s="69">
        <f>VLOOKUP($A77,'373'!$AG$1:$HM$2,77,FALSE)</f>
        <v>0</v>
      </c>
      <c r="CK77" s="69">
        <f>VLOOKUP($A77,'373'!$AG$1:$HM$2,78,FALSE)</f>
        <v>0</v>
      </c>
      <c r="CL77" s="69">
        <f>VLOOKUP($A77,'373'!$AG$1:$HM$2,79,FALSE)</f>
        <v>0</v>
      </c>
      <c r="CM77" s="69">
        <f>VLOOKUP($A77,'373'!$AG$7:$HM$8,CM109,FALSE)</f>
        <v>0</v>
      </c>
      <c r="CN77" s="69">
        <f>VLOOKUP($A77,'373'!$AG$1:$HM$2,81,FALSE)</f>
        <v>0</v>
      </c>
      <c r="CO77" s="75">
        <f>VLOOKUP($A77,'373'!$AG$1:$HM$2,82,FALSE)</f>
        <v>0</v>
      </c>
      <c r="CP77" s="337"/>
      <c r="CQ77" s="74">
        <f>VLOOKUP($A77,'373'!$AG$1:$HM$2,83,FALSE)</f>
        <v>0</v>
      </c>
      <c r="CR77" s="69">
        <f>VLOOKUP($A77,'373'!$AG$1:$HM$2,84,FALSE)</f>
        <v>0</v>
      </c>
      <c r="CS77" s="69">
        <f>VLOOKUP($A77,'373'!$AG$1:$HM$2,85,FALSE)</f>
        <v>0</v>
      </c>
      <c r="CT77" s="69">
        <f>VLOOKUP($A77,'373'!$AG$1:$HM$2,86,FALSE)</f>
        <v>0</v>
      </c>
      <c r="CU77" s="69">
        <f>VLOOKUP($A77,'373'!$AG$7:$HM$8,CU109,FALSE)</f>
        <v>0</v>
      </c>
      <c r="CV77" s="69">
        <f>VLOOKUP($A77,'373'!$AG$1:$HM$2,88,FALSE)</f>
        <v>0</v>
      </c>
      <c r="CW77" s="75">
        <f>VLOOKUP($A77,'373'!$AG$1:$HM$2,89,FALSE)</f>
        <v>0</v>
      </c>
      <c r="CX77" s="337"/>
      <c r="CY77" s="74">
        <f>VLOOKUP($A77,'373'!$AG$1:$HM$2,90,FALSE)</f>
        <v>0</v>
      </c>
      <c r="CZ77" s="69">
        <f>VLOOKUP($A77,'373'!$AG$1:$HM$2,91,FALSE)</f>
        <v>0</v>
      </c>
      <c r="DA77" s="69">
        <f>VLOOKUP($A77,'373'!$AG$1:$HM$2,92,FALSE)</f>
        <v>0</v>
      </c>
      <c r="DB77" s="69">
        <f>VLOOKUP($A77,'373'!$AG$1:$HM$2,93,FALSE)</f>
        <v>0</v>
      </c>
      <c r="DC77" s="69">
        <f>VLOOKUP($A77,'373'!$AG$7:$HM$8,DC109,FALSE)</f>
        <v>0</v>
      </c>
      <c r="DD77" s="69">
        <f>VLOOKUP($A77,'373'!$AG$1:$HM$2,95,FALSE)</f>
        <v>0</v>
      </c>
      <c r="DE77" s="75">
        <f>VLOOKUP($A77,'373'!$AG$1:$HM$2,96,FALSE)</f>
        <v>0</v>
      </c>
      <c r="DF77" s="337"/>
      <c r="DG77" s="74">
        <f>VLOOKUP($A77,'373'!$AG$1:$HM$2,97,FALSE)</f>
        <v>0</v>
      </c>
      <c r="DH77" s="69">
        <f>VLOOKUP($A77,'373'!$AG$1:$HM$2,98,FALSE)</f>
        <v>0</v>
      </c>
      <c r="DI77" s="69">
        <f>VLOOKUP($A77,'373'!$AG$1:$HM$2,99,FALSE)</f>
        <v>0</v>
      </c>
      <c r="DJ77" s="69">
        <f>VLOOKUP($A77,'373'!$AG$1:$HM$2,100,FALSE)</f>
        <v>0</v>
      </c>
      <c r="DK77" s="69">
        <f>VLOOKUP($A77,'373'!$AG$7:$HM$8,DK109,FALSE)</f>
        <v>0</v>
      </c>
      <c r="DL77" s="69">
        <f>VLOOKUP($A77,'373'!$AG$1:$HM$2,102,FALSE)</f>
        <v>0</v>
      </c>
      <c r="DM77" s="75">
        <f>VLOOKUP($A77,'373'!$AG$1:$HM$2,103,FALSE)</f>
        <v>0</v>
      </c>
      <c r="DN77" s="337"/>
      <c r="DO77" s="74">
        <f>VLOOKUP($A77,'373'!$AG$1:$HM$2,104,FALSE)</f>
        <v>0</v>
      </c>
      <c r="DP77" s="69">
        <f>VLOOKUP($A77,'373'!$AG$1:$HM$2,105,FALSE)</f>
        <v>0</v>
      </c>
      <c r="DQ77" s="69">
        <f>VLOOKUP($A77,'373'!$AG$1:$HM$2,106,FALSE)</f>
        <v>0</v>
      </c>
      <c r="DR77" s="69">
        <f>VLOOKUP($A77,'373'!$AG$1:$HM$2,107,FALSE)</f>
        <v>0</v>
      </c>
      <c r="DS77" s="69">
        <f>VLOOKUP($A77,'373'!$AG$7:$HM$8,DS109,FALSE)</f>
        <v>0</v>
      </c>
      <c r="DT77" s="69">
        <f>VLOOKUP($A77,'373'!$AG$1:$HM$2,109,FALSE)</f>
        <v>0</v>
      </c>
      <c r="DU77" s="75">
        <f>VLOOKUP($A77,'373'!$AG$1:$HM$2,110,FALSE)</f>
        <v>0</v>
      </c>
      <c r="DV77" s="337"/>
      <c r="DW77" s="74">
        <f>VLOOKUP($A77,'373'!$AG$1:$HM$2,111,FALSE)</f>
        <v>0</v>
      </c>
      <c r="DX77" s="69">
        <f>VLOOKUP($A77,'373'!$AG$1:$HM$2,112,FALSE)</f>
        <v>0</v>
      </c>
      <c r="DY77" s="69">
        <f>VLOOKUP($A77,'373'!$AG$1:$HM$2,113,FALSE)</f>
        <v>0</v>
      </c>
      <c r="DZ77" s="69">
        <f>VLOOKUP($A77,'373'!$AG$1:$HM$2,114,FALSE)</f>
        <v>0</v>
      </c>
      <c r="EA77" s="69">
        <f>VLOOKUP($A77,'373'!$AG$7:$HM$8,EA109,FALSE)</f>
        <v>0</v>
      </c>
      <c r="EB77" s="69">
        <f>VLOOKUP($A77,'373'!$AG$1:$HM$2,116,FALSE)</f>
        <v>0</v>
      </c>
      <c r="EC77" s="75">
        <f>VLOOKUP($A77,'373'!$AG$1:$HM$2,117,FALSE)</f>
        <v>0</v>
      </c>
      <c r="ED77" s="337"/>
      <c r="EE77" s="74">
        <f>VLOOKUP($A77,'373'!$AG$1:$HM$2,118,FALSE)</f>
        <v>0</v>
      </c>
      <c r="EF77" s="69">
        <f>VLOOKUP($A77,'373'!$AG$1:$HM$2,119,FALSE)</f>
        <v>0</v>
      </c>
      <c r="EG77" s="69">
        <f>VLOOKUP($A77,'373'!$AG$1:$HM$2,120,FALSE)</f>
        <v>0</v>
      </c>
      <c r="EH77" s="69">
        <f>VLOOKUP($A77,'373'!$AG$1:$HM$2,121,FALSE)</f>
        <v>0</v>
      </c>
      <c r="EI77" s="69">
        <f>VLOOKUP($A77,'373'!$AG$7:$HM$8,EI109,FALSE)</f>
        <v>0</v>
      </c>
      <c r="EJ77" s="69">
        <f>VLOOKUP($A77,'373'!$AG$1:$HM$2,123,FALSE)</f>
        <v>0</v>
      </c>
      <c r="EK77" s="75">
        <f>VLOOKUP($A77,'373'!$AG$1:$HM$2,124,FALSE)</f>
        <v>0</v>
      </c>
      <c r="EL77" s="337"/>
      <c r="EM77" s="74">
        <f>VLOOKUP($A77,'373'!$AG$1:$HM$2,125,FALSE)</f>
        <v>0</v>
      </c>
      <c r="EN77" s="69">
        <f>VLOOKUP($A77,'373'!$AG$1:$HM$2,126,FALSE)</f>
        <v>0</v>
      </c>
      <c r="EO77" s="69">
        <f>VLOOKUP($A77,'373'!$AG$1:$HM$2,127,FALSE)</f>
        <v>0</v>
      </c>
      <c r="EP77" s="69">
        <f>VLOOKUP($A77,'373'!$AG$1:$HM$2,128,FALSE)</f>
        <v>0</v>
      </c>
      <c r="EQ77" s="69">
        <f>VLOOKUP($A77,'373'!$AG$7:$HM$8,EQ109,FALSE)</f>
        <v>0</v>
      </c>
      <c r="ER77" s="69">
        <f>VLOOKUP($A77,'373'!$AG$1:$HM$2,130,FALSE)</f>
        <v>0</v>
      </c>
      <c r="ES77" s="75">
        <f>VLOOKUP($A77,'373'!$AG$1:$HM$2,131,FALSE)</f>
        <v>0</v>
      </c>
      <c r="ET77" s="337"/>
      <c r="EU77" s="74">
        <f>VLOOKUP($A77,'373'!$AG$1:$HM$2,132,FALSE)</f>
        <v>0</v>
      </c>
      <c r="EV77" s="69">
        <f>VLOOKUP($A77,'373'!$AG$1:$HM$2,133,FALSE)</f>
        <v>0</v>
      </c>
      <c r="EW77" s="69">
        <f>VLOOKUP($A77,'373'!$AG$1:$HM$2,134,FALSE)</f>
        <v>0</v>
      </c>
      <c r="EX77" s="69">
        <f>VLOOKUP($A77,'373'!$AG$1:$HM$2,135,FALSE)</f>
        <v>0</v>
      </c>
      <c r="EY77" s="69">
        <f>VLOOKUP($A77,'373'!$AG$7:$HM$8,EY109,FALSE)</f>
        <v>0</v>
      </c>
      <c r="EZ77" s="69">
        <f>VLOOKUP($A77,'373'!$AG$1:$HM$2,137,FALSE)</f>
        <v>0</v>
      </c>
      <c r="FA77" s="75">
        <f>VLOOKUP($A77,'373'!$AG$1:$HM$2,138,FALSE)</f>
        <v>0</v>
      </c>
      <c r="FB77" s="337"/>
      <c r="FC77" s="74">
        <f>VLOOKUP($A77,'373'!$AG$1:$HM$2,139,FALSE)</f>
        <v>0</v>
      </c>
      <c r="FD77" s="69">
        <f>VLOOKUP($A77,'373'!$AG$1:$HM$2,140,FALSE)</f>
        <v>0</v>
      </c>
      <c r="FE77" s="69">
        <f>VLOOKUP($A77,'373'!$AG$1:$HM$2,141,FALSE)</f>
        <v>0</v>
      </c>
      <c r="FF77" s="69">
        <f>VLOOKUP($A77,'373'!$AG$1:$HM$2,142,FALSE)</f>
        <v>0</v>
      </c>
      <c r="FG77" s="69">
        <f>VLOOKUP($A77,'373'!$AG$7:$HM$8,FG109,FALSE)</f>
        <v>0</v>
      </c>
      <c r="FH77" s="69">
        <f>VLOOKUP($A77,'373'!$AG$1:$HM$2,144,FALSE)</f>
        <v>0</v>
      </c>
      <c r="FI77" s="75">
        <f>VLOOKUP($A77,'373'!$AG$1:$HM$2,145,FALSE)</f>
        <v>0</v>
      </c>
      <c r="FJ77" s="337"/>
      <c r="FK77" s="74">
        <f>VLOOKUP($A77,'373'!$AG$1:$HM$2,146,FALSE)</f>
        <v>0</v>
      </c>
      <c r="FL77" s="69">
        <f>VLOOKUP($A77,'373'!$AG$1:$HM$2,147,FALSE)</f>
        <v>0</v>
      </c>
      <c r="FM77" s="69">
        <f>VLOOKUP($A77,'373'!$AG$1:$HM$2,148,FALSE)</f>
        <v>0</v>
      </c>
      <c r="FN77" s="69">
        <f>VLOOKUP($A77,'373'!$AG$1:$HM$2,149,FALSE)</f>
        <v>0</v>
      </c>
      <c r="FO77" s="69">
        <f>VLOOKUP($A77,'373'!$AG$7:$HM$8,FO109,FALSE)</f>
        <v>0</v>
      </c>
      <c r="FP77" s="69">
        <f>VLOOKUP($A77,'373'!$AG$1:$HM$2,151,FALSE)</f>
        <v>0</v>
      </c>
      <c r="FQ77" s="75">
        <f>VLOOKUP($A77,'373'!$AG$1:$HM$2,152,FALSE)</f>
        <v>0</v>
      </c>
      <c r="FR77" s="337"/>
      <c r="FS77" s="74">
        <f>VLOOKUP($A77,'373'!$AG$1:$HM$2,153,FALSE)</f>
        <v>0</v>
      </c>
      <c r="FT77" s="69">
        <f>VLOOKUP($A77,'373'!$AG$1:$HM$2,154,FALSE)</f>
        <v>0</v>
      </c>
      <c r="FU77" s="69">
        <f>VLOOKUP($A77,'373'!$AG$1:$HM$2,155,FALSE)</f>
        <v>0</v>
      </c>
      <c r="FV77" s="69">
        <f>VLOOKUP($A77,'373'!$AG$1:$HM$2,156,FALSE)</f>
        <v>0</v>
      </c>
      <c r="FW77" s="69">
        <f>VLOOKUP($A77,'373'!$AG$7:$HM$8,FW109,FALSE)</f>
        <v>0</v>
      </c>
      <c r="FX77" s="69">
        <f>VLOOKUP($A77,'373'!$AG$1:$HM$2,158,FALSE)</f>
        <v>0</v>
      </c>
      <c r="FY77" s="75">
        <f>VLOOKUP($A77,'373'!$AG$1:$HM$2,159,FALSE)</f>
        <v>0</v>
      </c>
      <c r="FZ77" s="337"/>
      <c r="GA77" s="74">
        <f>VLOOKUP($A77,'373'!$AG$1:$HM$2,160,FALSE)</f>
        <v>0</v>
      </c>
      <c r="GB77" s="69">
        <f>VLOOKUP($A77,'373'!$AG$1:$HM$2,161,FALSE)</f>
        <v>0</v>
      </c>
      <c r="GC77" s="69">
        <f>VLOOKUP($A77,'373'!$AG$1:$HM$2,162,FALSE)</f>
        <v>0</v>
      </c>
      <c r="GD77" s="69">
        <f>VLOOKUP($A77,'373'!$AG$1:$HM$2,163,FALSE)</f>
        <v>0</v>
      </c>
      <c r="GE77" s="69">
        <f>VLOOKUP($A77,'373'!$AG$7:$HM$8,GE109,FALSE)</f>
        <v>0</v>
      </c>
      <c r="GF77" s="69">
        <f>VLOOKUP($A77,'373'!$AG$1:$HM$2,165,FALSE)</f>
        <v>0</v>
      </c>
      <c r="GG77" s="75">
        <f>VLOOKUP($A77,'373'!$AG$1:$HM$2,166,FALSE)</f>
        <v>0</v>
      </c>
      <c r="GH77" s="337"/>
      <c r="GI77" s="74">
        <f>VLOOKUP($A77,'373'!$AG$1:$HM$2,167,FALSE)</f>
        <v>0</v>
      </c>
      <c r="GJ77" s="69">
        <f>VLOOKUP($A77,'373'!$AG$1:$HM$2,168,FALSE)</f>
        <v>0</v>
      </c>
      <c r="GK77" s="69">
        <f>VLOOKUP($A77,'373'!$AG$1:$HM$2,169,FALSE)</f>
        <v>0</v>
      </c>
      <c r="GL77" s="69">
        <f>VLOOKUP($A77,'373'!$AG$1:$HM$2,170,FALSE)</f>
        <v>0</v>
      </c>
      <c r="GM77" s="69">
        <f>VLOOKUP($A77,'373'!$AG$7:$HM$8,GM109,FALSE)</f>
        <v>0</v>
      </c>
      <c r="GN77" s="69">
        <f>VLOOKUP($A77,'373'!$AG$1:$HM$2,172,FALSE)</f>
        <v>0</v>
      </c>
      <c r="GO77" s="75">
        <f>VLOOKUP($A77,'373'!$AG$1:$HM$2,173,FALSE)</f>
        <v>0</v>
      </c>
      <c r="GP77" s="337"/>
      <c r="GQ77" s="74">
        <f>VLOOKUP($A77,'373'!$AG$1:$HM$2,174,FALSE)</f>
        <v>0</v>
      </c>
      <c r="GR77" s="69">
        <f>VLOOKUP($A77,'373'!$AG$1:$HM$2,175,FALSE)</f>
        <v>0</v>
      </c>
      <c r="GS77" s="69">
        <f>VLOOKUP($A77,'373'!$AG$1:$HM$2,176,FALSE)</f>
        <v>0</v>
      </c>
      <c r="GT77" s="69">
        <f>VLOOKUP($A77,'373'!$AG$1:$HM$2,177,FALSE)</f>
        <v>0</v>
      </c>
      <c r="GU77" s="69">
        <f>VLOOKUP($A77,'373'!$AG$7:$HM$8,GU109,FALSE)</f>
        <v>0</v>
      </c>
      <c r="GV77" s="69">
        <f>VLOOKUP($A77,'373'!$AG$1:$HM$2,179,FALSE)</f>
        <v>0</v>
      </c>
      <c r="GW77" s="75">
        <f>VLOOKUP($A77,'373'!$AG$1:$HM$2,180,FALSE)</f>
        <v>0</v>
      </c>
      <c r="GX77" s="337"/>
      <c r="GY77" s="74">
        <f>VLOOKUP($A77,'373'!$AG$1:$HM$2,181,FALSE)</f>
        <v>0</v>
      </c>
      <c r="GZ77" s="69">
        <f>VLOOKUP($A77,'373'!$AG$1:$HM$2,182,FALSE)</f>
        <v>0</v>
      </c>
      <c r="HA77" s="69">
        <f>VLOOKUP($A77,'373'!$AG$1:$HM$2,183,FALSE)</f>
        <v>0</v>
      </c>
      <c r="HB77" s="69">
        <f>VLOOKUP($A77,'373'!$AG$1:$HM$2,184,FALSE)</f>
        <v>0</v>
      </c>
      <c r="HC77" s="69">
        <f>VLOOKUP($A77,'373'!$AG$7:$HM$8,HC109,FALSE)</f>
        <v>0</v>
      </c>
      <c r="HD77" s="69">
        <f>VLOOKUP($A77,'373'!$AG$1:$HM$2,186,FALSE)</f>
        <v>0</v>
      </c>
      <c r="HE77" s="124">
        <f>VLOOKUP($A77,'373'!$AG$1:$HM$2,187,FALSE)</f>
        <v>0</v>
      </c>
      <c r="HF77" s="24"/>
    </row>
    <row r="78" spans="1:214" x14ac:dyDescent="0.25">
      <c r="A78" s="290">
        <f t="shared" si="1"/>
        <v>274</v>
      </c>
      <c r="B78" s="291">
        <f>VLOOKUP($A78,'374'!$AG$1:$HM$2,2,FALSE)</f>
        <v>0</v>
      </c>
      <c r="C78" s="290">
        <f>VLOOKUP($A78,'374'!$AG$1:$HM$2,3,FALSE)</f>
        <v>0</v>
      </c>
      <c r="D78" s="290">
        <f>VLOOKUP($A78,'374'!$AG$1:$HM$2,4,FALSE)</f>
        <v>0</v>
      </c>
      <c r="E78" s="292">
        <f>VLOOKUP($A78,'374'!$AG$1:$HM$2,5,FALSE)</f>
        <v>0</v>
      </c>
      <c r="F78" s="337"/>
      <c r="G78" s="73">
        <f>VLOOKUP($A78,'374'!$AG$1:$HM$2,6,FALSE)</f>
        <v>0</v>
      </c>
      <c r="H78" s="24">
        <f>VLOOKUP($A78,'374'!$AG$1:$HM$2,7,FALSE)</f>
        <v>0</v>
      </c>
      <c r="I78" s="24">
        <f>VLOOKUP($A78,'374'!$AG$1:$HM$2,8,FALSE)</f>
        <v>0</v>
      </c>
      <c r="J78" s="24">
        <f>VLOOKUP($A78,'374'!$AG$1:$HM$2,9,FALSE)</f>
        <v>0</v>
      </c>
      <c r="K78" s="69">
        <f>VLOOKUP($A78,'374'!$AG$7:$HM$8,K109,FALSE)</f>
        <v>0</v>
      </c>
      <c r="L78" s="24">
        <f>VLOOKUP($A78,'374'!$AG$1:$HM$2,11,FALSE)</f>
        <v>0</v>
      </c>
      <c r="M78" s="137">
        <f>VLOOKUP($A78,'374'!$AG$1:$HM$2,12,FALSE)</f>
        <v>0</v>
      </c>
      <c r="N78" s="337"/>
      <c r="O78" s="74">
        <f>VLOOKUP($A78,'374'!$AG$1:$HM$2,13,FALSE)</f>
        <v>0</v>
      </c>
      <c r="P78" s="69">
        <f>VLOOKUP($A78,'374'!$AG$1:$HM$2,14,FALSE)</f>
        <v>0</v>
      </c>
      <c r="Q78" s="69">
        <f>VLOOKUP($A78,'374'!$AG$1:$HM$2,15,FALSE)</f>
        <v>0</v>
      </c>
      <c r="R78" s="69">
        <f>VLOOKUP($A78,'374'!$AG$1:$HM$2,16,FALSE)</f>
        <v>0</v>
      </c>
      <c r="S78" s="69">
        <f>VLOOKUP($A78,'374'!$AG$7:$HM$8,S109,FALSE)</f>
        <v>0</v>
      </c>
      <c r="T78" s="69">
        <f>VLOOKUP($A78,'374'!$AG$1:$HM$2,18,FALSE)</f>
        <v>0</v>
      </c>
      <c r="U78" s="75">
        <f>VLOOKUP($A78,'374'!$AG$1:$HM$2,19,FALSE)</f>
        <v>0</v>
      </c>
      <c r="V78" s="337"/>
      <c r="W78" s="74">
        <f>VLOOKUP($A78,'374'!$AG$1:$HM$2,20,FALSE)</f>
        <v>0</v>
      </c>
      <c r="X78" s="69">
        <f>VLOOKUP($A78,'374'!$AG$1:$HM$2,21,FALSE)</f>
        <v>0</v>
      </c>
      <c r="Y78" s="69">
        <f>VLOOKUP($A78,'374'!$AG$1:$HM$2,22,FALSE)</f>
        <v>0</v>
      </c>
      <c r="Z78" s="69">
        <f>VLOOKUP($A78,'374'!$AG$1:$HM$2,23,FALSE)</f>
        <v>0</v>
      </c>
      <c r="AA78" s="69">
        <f>VLOOKUP($A78,'374'!$AG$7:$HM$8,AA109,FALSE)</f>
        <v>0</v>
      </c>
      <c r="AB78" s="69">
        <f>VLOOKUP($A78,'374'!$AG$1:$HM$2,25,FALSE)</f>
        <v>0</v>
      </c>
      <c r="AC78" s="75">
        <f>VLOOKUP($A78,'374'!$AG$1:$HM$2,26,FALSE)</f>
        <v>0</v>
      </c>
      <c r="AD78" s="337"/>
      <c r="AE78" s="74">
        <f>VLOOKUP($A78,'374'!$AG$1:$HM$2,27,FALSE)</f>
        <v>0</v>
      </c>
      <c r="AF78" s="69">
        <f>VLOOKUP($A78,'374'!$AG$1:$HM$2,28,FALSE)</f>
        <v>0</v>
      </c>
      <c r="AG78" s="69">
        <f>VLOOKUP($A78,'374'!$AG$1:$HM$2,29,FALSE)</f>
        <v>0</v>
      </c>
      <c r="AH78" s="69">
        <f>VLOOKUP($A78,'374'!$AG$1:$HM$2,30,FALSE)</f>
        <v>0</v>
      </c>
      <c r="AI78" s="69">
        <f>VLOOKUP($A78,'374'!$AG$7:$HM$8,AI109,FALSE)</f>
        <v>0</v>
      </c>
      <c r="AJ78" s="69">
        <f>VLOOKUP($A78,'374'!$AG$1:$HM$2,32,FALSE)</f>
        <v>0</v>
      </c>
      <c r="AK78" s="75">
        <f>VLOOKUP($A78,'374'!$AG$1:$HM$2,33,FALSE)</f>
        <v>0</v>
      </c>
      <c r="AL78" s="337"/>
      <c r="AM78" s="74">
        <f>VLOOKUP($A78,'374'!$AG$1:$HM$2,34,FALSE)</f>
        <v>0</v>
      </c>
      <c r="AN78" s="69">
        <f>VLOOKUP($A78,'374'!$AG$1:$HM$2,35,FALSE)</f>
        <v>0</v>
      </c>
      <c r="AO78" s="69">
        <f>VLOOKUP($A78,'374'!$AG$1:$HM$2,36,FALSE)</f>
        <v>0</v>
      </c>
      <c r="AP78" s="69">
        <f>VLOOKUP($A78,'374'!$AG$1:$HM$2,37,FALSE)</f>
        <v>0</v>
      </c>
      <c r="AQ78" s="69">
        <f>VLOOKUP($A78,'374'!$AG$7:$HM$8,AQ109,FALSE)</f>
        <v>0</v>
      </c>
      <c r="AR78" s="69">
        <f>VLOOKUP($A78,'374'!$AG$1:$HM$2,39,FALSE)</f>
        <v>0</v>
      </c>
      <c r="AS78" s="75">
        <f>VLOOKUP($A78,'374'!$AG$1:$HM$2,40,FALSE)</f>
        <v>0</v>
      </c>
      <c r="AT78" s="337"/>
      <c r="AU78" s="74">
        <f>VLOOKUP($A78,'374'!$AG$1:$HM$2,41,FALSE)</f>
        <v>0</v>
      </c>
      <c r="AV78" s="69">
        <f>VLOOKUP($A78,'374'!$AG$1:$HM$2,42,FALSE)</f>
        <v>0</v>
      </c>
      <c r="AW78" s="69">
        <f>VLOOKUP($A78,'374'!$AG$1:$HM$2,43,FALSE)</f>
        <v>0</v>
      </c>
      <c r="AX78" s="69">
        <f>VLOOKUP($A78,'374'!$AG$1:$HM$2,44,FALSE)</f>
        <v>0</v>
      </c>
      <c r="AY78" s="69">
        <f>VLOOKUP($A78,'374'!$AG$7:$HM$8,AY109,FALSE)</f>
        <v>0</v>
      </c>
      <c r="AZ78" s="69">
        <f>VLOOKUP($A78,'374'!$AG$1:$HM$2,46,FALSE)</f>
        <v>0</v>
      </c>
      <c r="BA78" s="75">
        <f>VLOOKUP($A78,'374'!$AG$1:$HM$2,47,FALSE)</f>
        <v>0</v>
      </c>
      <c r="BB78" s="337"/>
      <c r="BC78" s="74">
        <f>VLOOKUP($A78,'374'!$AG$1:$HM$2,48,FALSE)</f>
        <v>0</v>
      </c>
      <c r="BD78" s="69">
        <f>VLOOKUP($A78,'374'!$AG$1:$HM$2,49,FALSE)</f>
        <v>0</v>
      </c>
      <c r="BE78" s="69">
        <f>VLOOKUP($A78,'374'!$AG$1:$HM$2,50,FALSE)</f>
        <v>0</v>
      </c>
      <c r="BF78" s="69">
        <f>VLOOKUP($A78,'374'!$AG$1:$HM$2,51,FALSE)</f>
        <v>0</v>
      </c>
      <c r="BG78" s="69">
        <f>VLOOKUP($A78,'374'!$AG$7:$HM$8,BG109,FALSE)</f>
        <v>0</v>
      </c>
      <c r="BH78" s="69">
        <f>VLOOKUP($A78,'374'!$AG$1:$HM$2,53,FALSE)</f>
        <v>0</v>
      </c>
      <c r="BI78" s="75">
        <f>VLOOKUP($A78,'374'!$AG$1:$HM$2,54,FALSE)</f>
        <v>0</v>
      </c>
      <c r="BJ78" s="337"/>
      <c r="BK78" s="74">
        <f>VLOOKUP($A78,'374'!$AG$1:$HM$2,55,FALSE)</f>
        <v>0</v>
      </c>
      <c r="BL78" s="69">
        <f>VLOOKUP($A78,'374'!$AG$1:$HM$2,56,FALSE)</f>
        <v>0</v>
      </c>
      <c r="BM78" s="69">
        <f>VLOOKUP($A78,'374'!$AG$1:$HM$2,57,FALSE)</f>
        <v>0</v>
      </c>
      <c r="BN78" s="69">
        <f>VLOOKUP($A78,'374'!$AG$1:$HM$2,58,FALSE)</f>
        <v>0</v>
      </c>
      <c r="BO78" s="69">
        <f>VLOOKUP($A78,'374'!$AG$7:$HM$8,BO109,FALSE)</f>
        <v>0</v>
      </c>
      <c r="BP78" s="69">
        <f>VLOOKUP($A78,'374'!$AG$1:$HM$2,60,FALSE)</f>
        <v>0</v>
      </c>
      <c r="BQ78" s="75">
        <f>VLOOKUP($A78,'374'!$AG$1:$HM$2,61,FALSE)</f>
        <v>0</v>
      </c>
      <c r="BR78" s="337"/>
      <c r="BS78" s="74">
        <f>VLOOKUP($A78,'374'!$AG$1:$HM$2,62,FALSE)</f>
        <v>0</v>
      </c>
      <c r="BT78" s="69">
        <f>VLOOKUP($A78,'374'!$AG$1:$HM$2,63,FALSE)</f>
        <v>0</v>
      </c>
      <c r="BU78" s="69">
        <f>VLOOKUP($A78,'374'!$AG$1:$HM$2,64,FALSE)</f>
        <v>0</v>
      </c>
      <c r="BV78" s="69">
        <f>VLOOKUP($A78,'374'!$AG$1:$HM$2,65,FALSE)</f>
        <v>0</v>
      </c>
      <c r="BW78" s="69">
        <f>VLOOKUP($A78,'374'!$AG$7:$HM$8,BW109,FALSE)</f>
        <v>0</v>
      </c>
      <c r="BX78" s="69">
        <f>VLOOKUP($A78,'374'!$AG$1:$HM$2,67,FALSE)</f>
        <v>0</v>
      </c>
      <c r="BY78" s="75">
        <f>VLOOKUP($A78,'374'!$AG$1:$HM$2,68,FALSE)</f>
        <v>0</v>
      </c>
      <c r="BZ78" s="337"/>
      <c r="CA78" s="74">
        <f>VLOOKUP($A78,'374'!$AG$1:$HM$2,69,FALSE)</f>
        <v>0</v>
      </c>
      <c r="CB78" s="69">
        <f>VLOOKUP($A78,'374'!$AG$1:$HM$2,70,FALSE)</f>
        <v>0</v>
      </c>
      <c r="CC78" s="69">
        <f>VLOOKUP($A78,'374'!$AG$1:$HM$2,71,FALSE)</f>
        <v>0</v>
      </c>
      <c r="CD78" s="69">
        <f>VLOOKUP($A78,'374'!$AG$1:$HM$2,72,FALSE)</f>
        <v>0</v>
      </c>
      <c r="CE78" s="69">
        <f>VLOOKUP($A78,'374'!$AG$7:$HM$8,CE109,FALSE)</f>
        <v>0</v>
      </c>
      <c r="CF78" s="69">
        <f>VLOOKUP($A78,'374'!$AG$1:$HM$2,74,FALSE)</f>
        <v>0</v>
      </c>
      <c r="CG78" s="75">
        <f>VLOOKUP($A78,'374'!$AG$1:$HM$2,75,FALSE)</f>
        <v>0</v>
      </c>
      <c r="CH78" s="337"/>
      <c r="CI78" s="74">
        <f>VLOOKUP($A78,'374'!$AG$1:$HM$2,76,FALSE)</f>
        <v>0</v>
      </c>
      <c r="CJ78" s="69">
        <f>VLOOKUP($A78,'374'!$AG$1:$HM$2,77,FALSE)</f>
        <v>0</v>
      </c>
      <c r="CK78" s="69">
        <f>VLOOKUP($A78,'374'!$AG$1:$HM$2,78,FALSE)</f>
        <v>0</v>
      </c>
      <c r="CL78" s="69">
        <f>VLOOKUP($A78,'374'!$AG$1:$HM$2,79,FALSE)</f>
        <v>0</v>
      </c>
      <c r="CM78" s="69">
        <f>VLOOKUP($A78,'374'!$AG$7:$HM$8,CM109,FALSE)</f>
        <v>0</v>
      </c>
      <c r="CN78" s="69">
        <f>VLOOKUP($A78,'374'!$AG$1:$HM$2,81,FALSE)</f>
        <v>0</v>
      </c>
      <c r="CO78" s="75">
        <f>VLOOKUP($A78,'374'!$AG$1:$HM$2,82,FALSE)</f>
        <v>0</v>
      </c>
      <c r="CP78" s="337"/>
      <c r="CQ78" s="74">
        <f>VLOOKUP($A78,'374'!$AG$1:$HM$2,83,FALSE)</f>
        <v>0</v>
      </c>
      <c r="CR78" s="69">
        <f>VLOOKUP($A78,'374'!$AG$1:$HM$2,84,FALSE)</f>
        <v>0</v>
      </c>
      <c r="CS78" s="69">
        <f>VLOOKUP($A78,'374'!$AG$1:$HM$2,85,FALSE)</f>
        <v>0</v>
      </c>
      <c r="CT78" s="69">
        <f>VLOOKUP($A78,'374'!$AG$1:$HM$2,86,FALSE)</f>
        <v>0</v>
      </c>
      <c r="CU78" s="69">
        <f>VLOOKUP($A78,'374'!$AG$7:$HM$8,CU109,FALSE)</f>
        <v>0</v>
      </c>
      <c r="CV78" s="69">
        <f>VLOOKUP($A78,'374'!$AG$1:$HM$2,88,FALSE)</f>
        <v>0</v>
      </c>
      <c r="CW78" s="75">
        <f>VLOOKUP($A78,'374'!$AG$1:$HM$2,89,FALSE)</f>
        <v>0</v>
      </c>
      <c r="CX78" s="337"/>
      <c r="CY78" s="74">
        <f>VLOOKUP($A78,'374'!$AG$1:$HM$2,90,FALSE)</f>
        <v>0</v>
      </c>
      <c r="CZ78" s="69">
        <f>VLOOKUP($A78,'374'!$AG$1:$HM$2,91,FALSE)</f>
        <v>0</v>
      </c>
      <c r="DA78" s="69">
        <f>VLOOKUP($A78,'374'!$AG$1:$HM$2,92,FALSE)</f>
        <v>0</v>
      </c>
      <c r="DB78" s="69">
        <f>VLOOKUP($A78,'374'!$AG$1:$HM$2,93,FALSE)</f>
        <v>0</v>
      </c>
      <c r="DC78" s="69">
        <f>VLOOKUP($A78,'374'!$AG$7:$HM$8,DC109,FALSE)</f>
        <v>0</v>
      </c>
      <c r="DD78" s="69">
        <f>VLOOKUP($A78,'374'!$AG$1:$HM$2,95,FALSE)</f>
        <v>0</v>
      </c>
      <c r="DE78" s="75">
        <f>VLOOKUP($A78,'374'!$AG$1:$HM$2,96,FALSE)</f>
        <v>0</v>
      </c>
      <c r="DF78" s="337"/>
      <c r="DG78" s="74">
        <f>VLOOKUP($A78,'374'!$AG$1:$HM$2,97,FALSE)</f>
        <v>0</v>
      </c>
      <c r="DH78" s="69">
        <f>VLOOKUP($A78,'374'!$AG$1:$HM$2,98,FALSE)</f>
        <v>0</v>
      </c>
      <c r="DI78" s="69">
        <f>VLOOKUP($A78,'374'!$AG$1:$HM$2,99,FALSE)</f>
        <v>0</v>
      </c>
      <c r="DJ78" s="69">
        <f>VLOOKUP($A78,'374'!$AG$1:$HM$2,100,FALSE)</f>
        <v>0</v>
      </c>
      <c r="DK78" s="69">
        <f>VLOOKUP($A78,'374'!$AG$7:$HM$8,DK109,FALSE)</f>
        <v>0</v>
      </c>
      <c r="DL78" s="69">
        <f>VLOOKUP($A78,'374'!$AG$1:$HM$2,102,FALSE)</f>
        <v>0</v>
      </c>
      <c r="DM78" s="75">
        <f>VLOOKUP($A78,'374'!$AG$1:$HM$2,103,FALSE)</f>
        <v>0</v>
      </c>
      <c r="DN78" s="337"/>
      <c r="DO78" s="74">
        <f>VLOOKUP($A78,'374'!$AG$1:$HM$2,104,FALSE)</f>
        <v>0</v>
      </c>
      <c r="DP78" s="69">
        <f>VLOOKUP($A78,'374'!$AG$1:$HM$2,105,FALSE)</f>
        <v>0</v>
      </c>
      <c r="DQ78" s="69">
        <f>VLOOKUP($A78,'374'!$AG$1:$HM$2,106,FALSE)</f>
        <v>0</v>
      </c>
      <c r="DR78" s="69">
        <f>VLOOKUP($A78,'374'!$AG$1:$HM$2,107,FALSE)</f>
        <v>0</v>
      </c>
      <c r="DS78" s="69">
        <f>VLOOKUP($A78,'374'!$AG$7:$HM$8,DS109,FALSE)</f>
        <v>0</v>
      </c>
      <c r="DT78" s="69">
        <f>VLOOKUP($A78,'374'!$AG$1:$HM$2,109,FALSE)</f>
        <v>0</v>
      </c>
      <c r="DU78" s="75">
        <f>VLOOKUP($A78,'374'!$AG$1:$HM$2,110,FALSE)</f>
        <v>0</v>
      </c>
      <c r="DV78" s="337"/>
      <c r="DW78" s="74">
        <f>VLOOKUP($A78,'374'!$AG$1:$HM$2,111,FALSE)</f>
        <v>0</v>
      </c>
      <c r="DX78" s="69">
        <f>VLOOKUP($A78,'374'!$AG$1:$HM$2,112,FALSE)</f>
        <v>0</v>
      </c>
      <c r="DY78" s="69">
        <f>VLOOKUP($A78,'374'!$AG$1:$HM$2,113,FALSE)</f>
        <v>0</v>
      </c>
      <c r="DZ78" s="69">
        <f>VLOOKUP($A78,'374'!$AG$1:$HM$2,114,FALSE)</f>
        <v>0</v>
      </c>
      <c r="EA78" s="69">
        <f>VLOOKUP($A78,'374'!$AG$7:$HM$8,EA109,FALSE)</f>
        <v>0</v>
      </c>
      <c r="EB78" s="69">
        <f>VLOOKUP($A78,'374'!$AG$1:$HM$2,116,FALSE)</f>
        <v>0</v>
      </c>
      <c r="EC78" s="75">
        <f>VLOOKUP($A78,'374'!$AG$1:$HM$2,117,FALSE)</f>
        <v>0</v>
      </c>
      <c r="ED78" s="337"/>
      <c r="EE78" s="74">
        <f>VLOOKUP($A78,'374'!$AG$1:$HM$2,118,FALSE)</f>
        <v>0</v>
      </c>
      <c r="EF78" s="69">
        <f>VLOOKUP($A78,'374'!$AG$1:$HM$2,119,FALSE)</f>
        <v>0</v>
      </c>
      <c r="EG78" s="69">
        <f>VLOOKUP($A78,'374'!$AG$1:$HM$2,120,FALSE)</f>
        <v>0</v>
      </c>
      <c r="EH78" s="69">
        <f>VLOOKUP($A78,'374'!$AG$1:$HM$2,121,FALSE)</f>
        <v>0</v>
      </c>
      <c r="EI78" s="69">
        <f>VLOOKUP($A78,'374'!$AG$7:$HM$8,EI109,FALSE)</f>
        <v>0</v>
      </c>
      <c r="EJ78" s="69">
        <f>VLOOKUP($A78,'374'!$AG$1:$HM$2,123,FALSE)</f>
        <v>0</v>
      </c>
      <c r="EK78" s="75">
        <f>VLOOKUP($A78,'374'!$AG$1:$HM$2,124,FALSE)</f>
        <v>0</v>
      </c>
      <c r="EL78" s="337"/>
      <c r="EM78" s="74">
        <f>VLOOKUP($A78,'374'!$AG$1:$HM$2,125,FALSE)</f>
        <v>0</v>
      </c>
      <c r="EN78" s="69">
        <f>VLOOKUP($A78,'374'!$AG$1:$HM$2,126,FALSE)</f>
        <v>0</v>
      </c>
      <c r="EO78" s="69">
        <f>VLOOKUP($A78,'374'!$AG$1:$HM$2,127,FALSE)</f>
        <v>0</v>
      </c>
      <c r="EP78" s="69">
        <f>VLOOKUP($A78,'374'!$AG$1:$HM$2,128,FALSE)</f>
        <v>0</v>
      </c>
      <c r="EQ78" s="69">
        <f>VLOOKUP($A78,'374'!$AG$7:$HM$8,EQ109,FALSE)</f>
        <v>0</v>
      </c>
      <c r="ER78" s="69">
        <f>VLOOKUP($A78,'374'!$AG$1:$HM$2,130,FALSE)</f>
        <v>0</v>
      </c>
      <c r="ES78" s="75">
        <f>VLOOKUP($A78,'374'!$AG$1:$HM$2,131,FALSE)</f>
        <v>0</v>
      </c>
      <c r="ET78" s="337"/>
      <c r="EU78" s="74">
        <f>VLOOKUP($A78,'374'!$AG$1:$HM$2,132,FALSE)</f>
        <v>0</v>
      </c>
      <c r="EV78" s="69">
        <f>VLOOKUP($A78,'374'!$AG$1:$HM$2,133,FALSE)</f>
        <v>0</v>
      </c>
      <c r="EW78" s="69">
        <f>VLOOKUP($A78,'374'!$AG$1:$HM$2,134,FALSE)</f>
        <v>0</v>
      </c>
      <c r="EX78" s="69">
        <f>VLOOKUP($A78,'374'!$AG$1:$HM$2,135,FALSE)</f>
        <v>0</v>
      </c>
      <c r="EY78" s="69">
        <f>VLOOKUP($A78,'374'!$AG$7:$HM$8,EY109,FALSE)</f>
        <v>0</v>
      </c>
      <c r="EZ78" s="69">
        <f>VLOOKUP($A78,'374'!$AG$1:$HM$2,137,FALSE)</f>
        <v>0</v>
      </c>
      <c r="FA78" s="75">
        <f>VLOOKUP($A78,'374'!$AG$1:$HM$2,138,FALSE)</f>
        <v>0</v>
      </c>
      <c r="FB78" s="337"/>
      <c r="FC78" s="74">
        <f>VLOOKUP($A78,'374'!$AG$1:$HM$2,139,FALSE)</f>
        <v>0</v>
      </c>
      <c r="FD78" s="69">
        <f>VLOOKUP($A78,'374'!$AG$1:$HM$2,140,FALSE)</f>
        <v>0</v>
      </c>
      <c r="FE78" s="69">
        <f>VLOOKUP($A78,'374'!$AG$1:$HM$2,141,FALSE)</f>
        <v>0</v>
      </c>
      <c r="FF78" s="69">
        <f>VLOOKUP($A78,'374'!$AG$1:$HM$2,142,FALSE)</f>
        <v>0</v>
      </c>
      <c r="FG78" s="69">
        <f>VLOOKUP($A78,'374'!$AG$7:$HM$8,FG109,FALSE)</f>
        <v>0</v>
      </c>
      <c r="FH78" s="69">
        <f>VLOOKUP($A78,'374'!$AG$1:$HM$2,144,FALSE)</f>
        <v>0</v>
      </c>
      <c r="FI78" s="75">
        <f>VLOOKUP($A78,'374'!$AG$1:$HM$2,145,FALSE)</f>
        <v>0</v>
      </c>
      <c r="FJ78" s="337"/>
      <c r="FK78" s="74">
        <f>VLOOKUP($A78,'374'!$AG$1:$HM$2,146,FALSE)</f>
        <v>0</v>
      </c>
      <c r="FL78" s="69">
        <f>VLOOKUP($A78,'374'!$AG$1:$HM$2,147,FALSE)</f>
        <v>0</v>
      </c>
      <c r="FM78" s="69">
        <f>VLOOKUP($A78,'374'!$AG$1:$HM$2,148,FALSE)</f>
        <v>0</v>
      </c>
      <c r="FN78" s="69">
        <f>VLOOKUP($A78,'374'!$AG$1:$HM$2,149,FALSE)</f>
        <v>0</v>
      </c>
      <c r="FO78" s="69">
        <f>VLOOKUP($A78,'374'!$AG$7:$HM$8,FO109,FALSE)</f>
        <v>0</v>
      </c>
      <c r="FP78" s="69">
        <f>VLOOKUP($A78,'374'!$AG$1:$HM$2,151,FALSE)</f>
        <v>0</v>
      </c>
      <c r="FQ78" s="75">
        <f>VLOOKUP($A78,'374'!$AG$1:$HM$2,152,FALSE)</f>
        <v>0</v>
      </c>
      <c r="FR78" s="337"/>
      <c r="FS78" s="74">
        <f>VLOOKUP($A78,'374'!$AG$1:$HM$2,153,FALSE)</f>
        <v>0</v>
      </c>
      <c r="FT78" s="69">
        <f>VLOOKUP($A78,'374'!$AG$1:$HM$2,154,FALSE)</f>
        <v>0</v>
      </c>
      <c r="FU78" s="69">
        <f>VLOOKUP($A78,'374'!$AG$1:$HM$2,155,FALSE)</f>
        <v>0</v>
      </c>
      <c r="FV78" s="69">
        <f>VLOOKUP($A78,'374'!$AG$1:$HM$2,156,FALSE)</f>
        <v>0</v>
      </c>
      <c r="FW78" s="69">
        <f>VLOOKUP($A78,'374'!$AG$7:$HM$8,FW109,FALSE)</f>
        <v>0</v>
      </c>
      <c r="FX78" s="69">
        <f>VLOOKUP($A78,'374'!$AG$1:$HM$2,158,FALSE)</f>
        <v>0</v>
      </c>
      <c r="FY78" s="75">
        <f>VLOOKUP($A78,'374'!$AG$1:$HM$2,159,FALSE)</f>
        <v>0</v>
      </c>
      <c r="FZ78" s="337"/>
      <c r="GA78" s="74">
        <f>VLOOKUP($A78,'374'!$AG$1:$HM$2,160,FALSE)</f>
        <v>0</v>
      </c>
      <c r="GB78" s="69">
        <f>VLOOKUP($A78,'374'!$AG$1:$HM$2,161,FALSE)</f>
        <v>0</v>
      </c>
      <c r="GC78" s="69">
        <f>VLOOKUP($A78,'374'!$AG$1:$HM$2,162,FALSE)</f>
        <v>0</v>
      </c>
      <c r="GD78" s="69">
        <f>VLOOKUP($A78,'374'!$AG$1:$HM$2,163,FALSE)</f>
        <v>0</v>
      </c>
      <c r="GE78" s="69">
        <f>VLOOKUP($A78,'374'!$AG$7:$HM$8,GE109,FALSE)</f>
        <v>0</v>
      </c>
      <c r="GF78" s="69">
        <f>VLOOKUP($A78,'374'!$AG$1:$HM$2,165,FALSE)</f>
        <v>0</v>
      </c>
      <c r="GG78" s="75">
        <f>VLOOKUP($A78,'374'!$AG$1:$HM$2,166,FALSE)</f>
        <v>0</v>
      </c>
      <c r="GH78" s="337"/>
      <c r="GI78" s="74">
        <f>VLOOKUP($A78,'374'!$AG$1:$HM$2,167,FALSE)</f>
        <v>0</v>
      </c>
      <c r="GJ78" s="69">
        <f>VLOOKUP($A78,'374'!$AG$1:$HM$2,168,FALSE)</f>
        <v>0</v>
      </c>
      <c r="GK78" s="69">
        <f>VLOOKUP($A78,'374'!$AG$1:$HM$2,169,FALSE)</f>
        <v>0</v>
      </c>
      <c r="GL78" s="69">
        <f>VLOOKUP($A78,'374'!$AG$1:$HM$2,170,FALSE)</f>
        <v>0</v>
      </c>
      <c r="GM78" s="69">
        <f>VLOOKUP($A78,'374'!$AG$7:$HM$8,GM109,FALSE)</f>
        <v>0</v>
      </c>
      <c r="GN78" s="69">
        <f>VLOOKUP($A78,'374'!$AG$1:$HM$2,172,FALSE)</f>
        <v>0</v>
      </c>
      <c r="GO78" s="75">
        <f>VLOOKUP($A78,'374'!$AG$1:$HM$2,173,FALSE)</f>
        <v>0</v>
      </c>
      <c r="GP78" s="337"/>
      <c r="GQ78" s="74">
        <f>VLOOKUP($A78,'374'!$AG$1:$HM$2,174,FALSE)</f>
        <v>0</v>
      </c>
      <c r="GR78" s="69">
        <f>VLOOKUP($A78,'374'!$AG$1:$HM$2,175,FALSE)</f>
        <v>0</v>
      </c>
      <c r="GS78" s="69">
        <f>VLOOKUP($A78,'374'!$AG$1:$HM$2,176,FALSE)</f>
        <v>0</v>
      </c>
      <c r="GT78" s="69">
        <f>VLOOKUP($A78,'374'!$AG$1:$HM$2,177,FALSE)</f>
        <v>0</v>
      </c>
      <c r="GU78" s="69">
        <f>VLOOKUP($A78,'374'!$AG$7:$HM$8,GU109,FALSE)</f>
        <v>0</v>
      </c>
      <c r="GV78" s="69">
        <f>VLOOKUP($A78,'374'!$AG$1:$HM$2,179,FALSE)</f>
        <v>0</v>
      </c>
      <c r="GW78" s="75">
        <f>VLOOKUP($A78,'374'!$AG$1:$HM$2,180,FALSE)</f>
        <v>0</v>
      </c>
      <c r="GX78" s="337"/>
      <c r="GY78" s="74">
        <f>VLOOKUP($A78,'374'!$AG$1:$HM$2,181,FALSE)</f>
        <v>0</v>
      </c>
      <c r="GZ78" s="69">
        <f>VLOOKUP($A78,'374'!$AG$1:$HM$2,182,FALSE)</f>
        <v>0</v>
      </c>
      <c r="HA78" s="69">
        <f>VLOOKUP($A78,'374'!$AG$1:$HM$2,183,FALSE)</f>
        <v>0</v>
      </c>
      <c r="HB78" s="69">
        <f>VLOOKUP($A78,'374'!$AG$1:$HM$2,184,FALSE)</f>
        <v>0</v>
      </c>
      <c r="HC78" s="69">
        <f>VLOOKUP($A78,'374'!$AG$7:$HM$8,HC109,FALSE)</f>
        <v>0</v>
      </c>
      <c r="HD78" s="69">
        <f>VLOOKUP($A78,'374'!$AG$1:$HM$2,186,FALSE)</f>
        <v>0</v>
      </c>
      <c r="HE78" s="124">
        <f>VLOOKUP($A78,'374'!$AG$1:$HM$2,187,FALSE)</f>
        <v>0</v>
      </c>
      <c r="HF78" s="24"/>
    </row>
    <row r="79" spans="1:214" x14ac:dyDescent="0.25">
      <c r="A79" s="290">
        <f t="shared" si="1"/>
        <v>275</v>
      </c>
      <c r="B79" s="291">
        <f>VLOOKUP($A79,'375'!$AJ$1:$HP$2,2,FALSE)</f>
        <v>0</v>
      </c>
      <c r="C79" s="290">
        <f>VLOOKUP($A79,'375'!$AJ$1:$HP$2,3,FALSE)</f>
        <v>0</v>
      </c>
      <c r="D79" s="290">
        <f>VLOOKUP($A79,'375'!$AJ$1:$HP$2,4,FALSE)</f>
        <v>0</v>
      </c>
      <c r="E79" s="292">
        <f>VLOOKUP($A79,'375'!$AJ$1:$HP$2,5,FALSE)</f>
        <v>0</v>
      </c>
      <c r="F79" s="337"/>
      <c r="G79" s="73">
        <f>VLOOKUP($A79,'375'!$AJ$1:$HP$2,6,FALSE)</f>
        <v>0</v>
      </c>
      <c r="H79" s="24">
        <f>VLOOKUP($A79,'375'!$AJ$1:$HP$2,7,FALSE)</f>
        <v>0</v>
      </c>
      <c r="I79" s="24">
        <f>VLOOKUP($A79,'375'!$AJ$1:$HP$2,8,FALSE)</f>
        <v>0</v>
      </c>
      <c r="J79" s="24">
        <f>VLOOKUP($A79,'375'!$AJ$1:$HP$2,9,FALSE)</f>
        <v>0</v>
      </c>
      <c r="K79" s="69">
        <f>VLOOKUP($A79,'375'!$AJ$7:$HP$8,K109,FALSE)</f>
        <v>0</v>
      </c>
      <c r="L79" s="24">
        <f>VLOOKUP($A79,'375'!$AJ$1:$HP$2,11,FALSE)</f>
        <v>0</v>
      </c>
      <c r="M79" s="137">
        <f>VLOOKUP($A79,'375'!$AJ$1:$HP$2,12,FALSE)</f>
        <v>0</v>
      </c>
      <c r="N79" s="337"/>
      <c r="O79" s="74">
        <f>VLOOKUP($A79,'375'!$AJ$1:$HP$2,13,FALSE)</f>
        <v>0</v>
      </c>
      <c r="P79" s="69">
        <f>VLOOKUP($A79,'375'!$AJ$1:$HP$2,14,FALSE)</f>
        <v>0</v>
      </c>
      <c r="Q79" s="69">
        <f>VLOOKUP($A79,'375'!$AJ$1:$HP$2,15,FALSE)</f>
        <v>0</v>
      </c>
      <c r="R79" s="69">
        <f>VLOOKUP($A79,'375'!$AJ$1:$HP$2,16,FALSE)</f>
        <v>0</v>
      </c>
      <c r="S79" s="69">
        <f>VLOOKUP($A79,'375'!$AJ$7:$HP$8,S109,FALSE)</f>
        <v>0</v>
      </c>
      <c r="T79" s="69">
        <f>VLOOKUP($A79,'375'!$AJ$1:$HP$2,18,FALSE)</f>
        <v>0</v>
      </c>
      <c r="U79" s="75">
        <f>VLOOKUP($A79,'375'!$AJ$1:$HP$2,19,FALSE)</f>
        <v>0</v>
      </c>
      <c r="V79" s="337"/>
      <c r="W79" s="74">
        <f>VLOOKUP($A79,'375'!$AJ$1:$HP$2,20,FALSE)</f>
        <v>0</v>
      </c>
      <c r="X79" s="69">
        <f>VLOOKUP($A79,'375'!$AJ$1:$HP$2,21,FALSE)</f>
        <v>0</v>
      </c>
      <c r="Y79" s="69">
        <f>VLOOKUP($A79,'375'!$AJ$1:$HP$2,22,FALSE)</f>
        <v>0</v>
      </c>
      <c r="Z79" s="69">
        <f>VLOOKUP($A79,'375'!$AJ$1:$HP$2,23,FALSE)</f>
        <v>0</v>
      </c>
      <c r="AA79" s="69">
        <f>VLOOKUP($A79,'375'!$AJ$7:$HP$8,AA109,FALSE)</f>
        <v>0</v>
      </c>
      <c r="AB79" s="69">
        <f>VLOOKUP($A79,'375'!$AJ$1:$HP$2,25,FALSE)</f>
        <v>0</v>
      </c>
      <c r="AC79" s="75">
        <f>VLOOKUP($A79,'375'!$AJ$1:$HP$2,26,FALSE)</f>
        <v>0</v>
      </c>
      <c r="AD79" s="337"/>
      <c r="AE79" s="74">
        <f>VLOOKUP($A79,'375'!$AJ$1:$HP$2,27,FALSE)</f>
        <v>0</v>
      </c>
      <c r="AF79" s="69">
        <f>VLOOKUP($A79,'375'!$AJ$1:$HP$2,28,FALSE)</f>
        <v>0</v>
      </c>
      <c r="AG79" s="69">
        <f>VLOOKUP($A79,'375'!$AJ$1:$HP$2,29,FALSE)</f>
        <v>0</v>
      </c>
      <c r="AH79" s="69">
        <f>VLOOKUP($A79,'375'!$AJ$1:$HP$2,30,FALSE)</f>
        <v>0</v>
      </c>
      <c r="AI79" s="69">
        <f>VLOOKUP($A79,'375'!$AJ$7:$HP$8,AI109,FALSE)</f>
        <v>0</v>
      </c>
      <c r="AJ79" s="69">
        <f>VLOOKUP($A79,'375'!$AJ$1:$HP$2,32,FALSE)</f>
        <v>0</v>
      </c>
      <c r="AK79" s="75">
        <f>VLOOKUP($A79,'375'!$AJ$1:$HP$2,33,FALSE)</f>
        <v>0</v>
      </c>
      <c r="AL79" s="337"/>
      <c r="AM79" s="74">
        <f>VLOOKUP($A79,'375'!$AJ$1:$HP$2,34,FALSE)</f>
        <v>0</v>
      </c>
      <c r="AN79" s="69">
        <f>VLOOKUP($A79,'375'!$AJ$1:$HP$2,35,FALSE)</f>
        <v>0</v>
      </c>
      <c r="AO79" s="69">
        <f>VLOOKUP($A79,'375'!$AJ$1:$HP$2,36,FALSE)</f>
        <v>0</v>
      </c>
      <c r="AP79" s="69">
        <f>VLOOKUP($A79,'375'!$AJ$1:$HP$2,37,FALSE)</f>
        <v>0</v>
      </c>
      <c r="AQ79" s="69">
        <f>VLOOKUP($A79,'375'!$AJ$7:$HP$8,AQ109,FALSE)</f>
        <v>0</v>
      </c>
      <c r="AR79" s="69">
        <f>VLOOKUP($A79,'375'!$AJ$1:$HP$2,39,FALSE)</f>
        <v>0</v>
      </c>
      <c r="AS79" s="75">
        <f>VLOOKUP($A79,'375'!$AJ$1:$HP$2,40,FALSE)</f>
        <v>0</v>
      </c>
      <c r="AT79" s="337"/>
      <c r="AU79" s="74">
        <f>VLOOKUP($A79,'375'!$AJ$1:$HP$2,41,FALSE)</f>
        <v>0</v>
      </c>
      <c r="AV79" s="69">
        <f>VLOOKUP($A79,'375'!$AJ$1:$HP$2,42,FALSE)</f>
        <v>0</v>
      </c>
      <c r="AW79" s="69">
        <f>VLOOKUP($A79,'375'!$AJ$1:$HP$2,43,FALSE)</f>
        <v>0</v>
      </c>
      <c r="AX79" s="69">
        <f>VLOOKUP($A79,'375'!$AJ$1:$HP$2,44,FALSE)</f>
        <v>0</v>
      </c>
      <c r="AY79" s="69">
        <f>VLOOKUP($A79,'375'!$AJ$7:$HP$8,AY109,FALSE)</f>
        <v>0</v>
      </c>
      <c r="AZ79" s="69">
        <f>VLOOKUP($A79,'375'!$AJ$1:$HP$2,46,FALSE)</f>
        <v>0</v>
      </c>
      <c r="BA79" s="75">
        <f>VLOOKUP($A79,'375'!$AJ$1:$HP$2,47,FALSE)</f>
        <v>0</v>
      </c>
      <c r="BB79" s="337"/>
      <c r="BC79" s="74">
        <f>VLOOKUP($A79,'375'!$AJ$1:$HP$2,48,FALSE)</f>
        <v>0</v>
      </c>
      <c r="BD79" s="69">
        <f>VLOOKUP($A79,'375'!$AJ$1:$HP$2,49,FALSE)</f>
        <v>0</v>
      </c>
      <c r="BE79" s="69">
        <f>VLOOKUP($A79,'375'!$AJ$1:$HP$2,50,FALSE)</f>
        <v>0</v>
      </c>
      <c r="BF79" s="69">
        <f>VLOOKUP($A79,'375'!$AJ$1:$HP$2,51,FALSE)</f>
        <v>0</v>
      </c>
      <c r="BG79" s="69">
        <f>VLOOKUP($A79,'375'!$AJ$7:$HP$8,BG109,FALSE)</f>
        <v>0</v>
      </c>
      <c r="BH79" s="69">
        <f>VLOOKUP($A79,'375'!$AJ$1:$HP$2,53,FALSE)</f>
        <v>0</v>
      </c>
      <c r="BI79" s="75">
        <f>VLOOKUP($A79,'375'!$AJ$1:$HP$2,54,FALSE)</f>
        <v>0</v>
      </c>
      <c r="BJ79" s="337"/>
      <c r="BK79" s="74">
        <f>VLOOKUP($A79,'375'!$AJ$1:$HP$2,55,FALSE)</f>
        <v>0</v>
      </c>
      <c r="BL79" s="69">
        <f>VLOOKUP($A79,'375'!$AJ$1:$HP$2,56,FALSE)</f>
        <v>0</v>
      </c>
      <c r="BM79" s="69">
        <f>VLOOKUP($A79,'375'!$AJ$1:$HP$2,57,FALSE)</f>
        <v>0</v>
      </c>
      <c r="BN79" s="69">
        <f>VLOOKUP($A79,'375'!$AJ$1:$HP$2,58,FALSE)</f>
        <v>0</v>
      </c>
      <c r="BO79" s="69">
        <f>VLOOKUP($A79,'375'!$AJ$7:$HP$8,BO109,FALSE)</f>
        <v>0</v>
      </c>
      <c r="BP79" s="69">
        <f>VLOOKUP($A79,'375'!$AJ$1:$HP$2,60,FALSE)</f>
        <v>0</v>
      </c>
      <c r="BQ79" s="75">
        <f>VLOOKUP($A79,'375'!$AJ$1:$HP$2,61,FALSE)</f>
        <v>0</v>
      </c>
      <c r="BR79" s="337"/>
      <c r="BS79" s="74">
        <f>VLOOKUP($A79,'375'!$AJ$1:$HP$2,62,FALSE)</f>
        <v>0</v>
      </c>
      <c r="BT79" s="69">
        <f>VLOOKUP($A79,'375'!$AJ$1:$HP$2,63,FALSE)</f>
        <v>0</v>
      </c>
      <c r="BU79" s="69">
        <f>VLOOKUP($A79,'375'!$AJ$1:$HP$2,64,FALSE)</f>
        <v>0</v>
      </c>
      <c r="BV79" s="69">
        <f>VLOOKUP($A79,'375'!$AJ$1:$HP$2,65,FALSE)</f>
        <v>0</v>
      </c>
      <c r="BW79" s="69">
        <f>VLOOKUP($A79,'375'!$AJ$7:$HP$8,BW109,FALSE)</f>
        <v>0</v>
      </c>
      <c r="BX79" s="69">
        <f>VLOOKUP($A79,'375'!$AJ$1:$HP$2,67,FALSE)</f>
        <v>0</v>
      </c>
      <c r="BY79" s="75">
        <f>VLOOKUP($A79,'375'!$AJ$1:$HP$2,68,FALSE)</f>
        <v>0</v>
      </c>
      <c r="BZ79" s="337"/>
      <c r="CA79" s="74">
        <f>VLOOKUP($A79,'375'!$AJ$1:$HP$2,69,FALSE)</f>
        <v>0</v>
      </c>
      <c r="CB79" s="69">
        <f>VLOOKUP($A79,'375'!$AJ$1:$HP$2,70,FALSE)</f>
        <v>0</v>
      </c>
      <c r="CC79" s="69">
        <f>VLOOKUP($A79,'375'!$AJ$1:$HP$2,71,FALSE)</f>
        <v>0</v>
      </c>
      <c r="CD79" s="69">
        <f>VLOOKUP($A79,'375'!$AJ$1:$HP$2,72,FALSE)</f>
        <v>0</v>
      </c>
      <c r="CE79" s="69">
        <f>VLOOKUP($A79,'375'!$AJ$7:$HP$8,CE109,FALSE)</f>
        <v>0</v>
      </c>
      <c r="CF79" s="69">
        <f>VLOOKUP($A79,'375'!$AJ$1:$HP$2,74,FALSE)</f>
        <v>0</v>
      </c>
      <c r="CG79" s="75">
        <f>VLOOKUP($A79,'375'!$AJ$1:$HP$2,75,FALSE)</f>
        <v>0</v>
      </c>
      <c r="CH79" s="337"/>
      <c r="CI79" s="74">
        <f>VLOOKUP($A79,'375'!$AJ$1:$HP$2,76,FALSE)</f>
        <v>0</v>
      </c>
      <c r="CJ79" s="69">
        <f>VLOOKUP($A79,'375'!$AJ$1:$HP$2,77,FALSE)</f>
        <v>0</v>
      </c>
      <c r="CK79" s="69">
        <f>VLOOKUP($A79,'375'!$AJ$1:$HP$2,78,FALSE)</f>
        <v>0</v>
      </c>
      <c r="CL79" s="69">
        <f>VLOOKUP($A79,'375'!$AJ$1:$HP$2,79,FALSE)</f>
        <v>0</v>
      </c>
      <c r="CM79" s="69">
        <f>VLOOKUP($A79,'375'!$AJ$7:$HP$8,CM109,FALSE)</f>
        <v>0</v>
      </c>
      <c r="CN79" s="69">
        <f>VLOOKUP($A79,'375'!$AJ$1:$HP$2,81,FALSE)</f>
        <v>0</v>
      </c>
      <c r="CO79" s="75">
        <f>VLOOKUP($A79,'375'!$AJ$1:$HP$2,82,FALSE)</f>
        <v>0</v>
      </c>
      <c r="CP79" s="337"/>
      <c r="CQ79" s="74">
        <f>VLOOKUP($A79,'375'!$AJ$1:$HP$2,83,FALSE)</f>
        <v>0</v>
      </c>
      <c r="CR79" s="69">
        <f>VLOOKUP($A79,'375'!$AJ$1:$HP$2,84,FALSE)</f>
        <v>0</v>
      </c>
      <c r="CS79" s="69">
        <f>VLOOKUP($A79,'375'!$AJ$1:$HP$2,85,FALSE)</f>
        <v>0</v>
      </c>
      <c r="CT79" s="69">
        <f>VLOOKUP($A79,'375'!$AJ$1:$HP$2,86,FALSE)</f>
        <v>0</v>
      </c>
      <c r="CU79" s="69">
        <f>VLOOKUP($A79,'375'!$AJ$7:$HP$8,CU109,FALSE)</f>
        <v>0</v>
      </c>
      <c r="CV79" s="69">
        <f>VLOOKUP($A79,'375'!$AJ$1:$HP$2,88,FALSE)</f>
        <v>0</v>
      </c>
      <c r="CW79" s="75">
        <f>VLOOKUP($A79,'375'!$AJ$1:$HP$2,89,FALSE)</f>
        <v>0</v>
      </c>
      <c r="CX79" s="337"/>
      <c r="CY79" s="74">
        <f>VLOOKUP($A79,'375'!$AJ$1:$HP$2,90,FALSE)</f>
        <v>0</v>
      </c>
      <c r="CZ79" s="69">
        <f>VLOOKUP($A79,'375'!$AJ$1:$HP$2,91,FALSE)</f>
        <v>0</v>
      </c>
      <c r="DA79" s="69">
        <f>VLOOKUP($A79,'375'!$AJ$1:$HP$2,92,FALSE)</f>
        <v>0</v>
      </c>
      <c r="DB79" s="69">
        <f>VLOOKUP($A79,'375'!$AJ$1:$HP$2,93,FALSE)</f>
        <v>0</v>
      </c>
      <c r="DC79" s="69">
        <f>VLOOKUP($A79,'375'!$AJ$7:$HP$8,DC109,FALSE)</f>
        <v>0</v>
      </c>
      <c r="DD79" s="69">
        <f>VLOOKUP($A79,'375'!$AJ$1:$HP$2,95,FALSE)</f>
        <v>0</v>
      </c>
      <c r="DE79" s="75">
        <f>VLOOKUP($A79,'375'!$AJ$1:$HP$2,96,FALSE)</f>
        <v>0</v>
      </c>
      <c r="DF79" s="337"/>
      <c r="DG79" s="74">
        <f>VLOOKUP($A79,'375'!$AJ$1:$HP$2,97,FALSE)</f>
        <v>0</v>
      </c>
      <c r="DH79" s="69">
        <f>VLOOKUP($A79,'375'!$AJ$1:$HP$2,98,FALSE)</f>
        <v>0</v>
      </c>
      <c r="DI79" s="69">
        <f>VLOOKUP($A79,'375'!$AJ$1:$HP$2,99,FALSE)</f>
        <v>0</v>
      </c>
      <c r="DJ79" s="69">
        <f>VLOOKUP($A79,'375'!$AJ$1:$HP$2,100,FALSE)</f>
        <v>0</v>
      </c>
      <c r="DK79" s="69">
        <f>VLOOKUP($A79,'375'!$AJ$7:$HP$8,DK109,FALSE)</f>
        <v>0</v>
      </c>
      <c r="DL79" s="69">
        <f>VLOOKUP($A79,'375'!$AJ$1:$HP$2,102,FALSE)</f>
        <v>0</v>
      </c>
      <c r="DM79" s="75">
        <f>VLOOKUP($A79,'375'!$AJ$1:$HP$2,103,FALSE)</f>
        <v>0</v>
      </c>
      <c r="DN79" s="337"/>
      <c r="DO79" s="74">
        <f>VLOOKUP($A79,'375'!$AJ$1:$HP$2,104,FALSE)</f>
        <v>0</v>
      </c>
      <c r="DP79" s="69">
        <f>VLOOKUP($A79,'375'!$AJ$1:$HP$2,105,FALSE)</f>
        <v>0</v>
      </c>
      <c r="DQ79" s="69">
        <f>VLOOKUP($A79,'375'!$AJ$1:$HP$2,106,FALSE)</f>
        <v>0</v>
      </c>
      <c r="DR79" s="69">
        <f>VLOOKUP($A79,'375'!$AJ$1:$HP$2,107,FALSE)</f>
        <v>0</v>
      </c>
      <c r="DS79" s="69">
        <f>VLOOKUP($A79,'375'!$AJ$7:$HP$8,DS109,FALSE)</f>
        <v>0</v>
      </c>
      <c r="DT79" s="69">
        <f>VLOOKUP($A79,'375'!$AJ$1:$HP$2,109,FALSE)</f>
        <v>0</v>
      </c>
      <c r="DU79" s="75">
        <f>VLOOKUP($A79,'375'!$AJ$1:$HP$2,110,FALSE)</f>
        <v>0</v>
      </c>
      <c r="DV79" s="337"/>
      <c r="DW79" s="74">
        <f>VLOOKUP($A79,'375'!$AJ$1:$HP$2,111,FALSE)</f>
        <v>0</v>
      </c>
      <c r="DX79" s="69">
        <f>VLOOKUP($A79,'375'!$AJ$1:$HP$2,112,FALSE)</f>
        <v>0</v>
      </c>
      <c r="DY79" s="69">
        <f>VLOOKUP($A79,'375'!$AJ$1:$HP$2,113,FALSE)</f>
        <v>0</v>
      </c>
      <c r="DZ79" s="69">
        <f>VLOOKUP($A79,'375'!$AJ$1:$HP$2,114,FALSE)</f>
        <v>0</v>
      </c>
      <c r="EA79" s="69">
        <f>VLOOKUP($A79,'375'!$AJ$7:$HP$8,EA109,FALSE)</f>
        <v>0</v>
      </c>
      <c r="EB79" s="69">
        <f>VLOOKUP($A79,'375'!$AJ$1:$HP$2,116,FALSE)</f>
        <v>0</v>
      </c>
      <c r="EC79" s="75">
        <f>VLOOKUP($A79,'375'!$AJ$1:$HP$2,117,FALSE)</f>
        <v>0</v>
      </c>
      <c r="ED79" s="337"/>
      <c r="EE79" s="74">
        <f>VLOOKUP($A79,'375'!$AJ$1:$HP$2,118,FALSE)</f>
        <v>0</v>
      </c>
      <c r="EF79" s="69">
        <f>VLOOKUP($A79,'375'!$AJ$1:$HP$2,119,FALSE)</f>
        <v>0</v>
      </c>
      <c r="EG79" s="69">
        <f>VLOOKUP($A79,'375'!$AJ$1:$HP$2,120,FALSE)</f>
        <v>0</v>
      </c>
      <c r="EH79" s="69">
        <f>VLOOKUP($A79,'375'!$AJ$1:$HP$2,121,FALSE)</f>
        <v>0</v>
      </c>
      <c r="EI79" s="69">
        <f>VLOOKUP($A79,'375'!$AJ$7:$HP$8,EI109,FALSE)</f>
        <v>0</v>
      </c>
      <c r="EJ79" s="69">
        <f>VLOOKUP($A79,'375'!$AJ$1:$HP$2,123,FALSE)</f>
        <v>0</v>
      </c>
      <c r="EK79" s="75">
        <f>VLOOKUP($A79,'375'!$AJ$1:$HP$2,124,FALSE)</f>
        <v>0</v>
      </c>
      <c r="EL79" s="337"/>
      <c r="EM79" s="74">
        <f>VLOOKUP($A79,'375'!$AJ$1:$HP$2,125,FALSE)</f>
        <v>0</v>
      </c>
      <c r="EN79" s="69">
        <f>VLOOKUP($A79,'375'!$AJ$1:$HP$2,126,FALSE)</f>
        <v>0</v>
      </c>
      <c r="EO79" s="69">
        <f>VLOOKUP($A79,'375'!$AJ$1:$HP$2,127,FALSE)</f>
        <v>0</v>
      </c>
      <c r="EP79" s="69">
        <f>VLOOKUP($A79,'375'!$AJ$1:$HP$2,128,FALSE)</f>
        <v>0</v>
      </c>
      <c r="EQ79" s="69">
        <f>VLOOKUP($A79,'375'!$AJ$7:$HP$8,EQ109,FALSE)</f>
        <v>0</v>
      </c>
      <c r="ER79" s="69">
        <f>VLOOKUP($A79,'375'!$AJ$1:$HP$2,130,FALSE)</f>
        <v>0</v>
      </c>
      <c r="ES79" s="75">
        <f>VLOOKUP($A79,'375'!$AJ$1:$HP$2,131,FALSE)</f>
        <v>0</v>
      </c>
      <c r="ET79" s="337"/>
      <c r="EU79" s="74">
        <f>VLOOKUP($A79,'375'!$AJ$1:$HP$2,132,FALSE)</f>
        <v>0</v>
      </c>
      <c r="EV79" s="69">
        <f>VLOOKUP($A79,'375'!$AJ$1:$HP$2,133,FALSE)</f>
        <v>0</v>
      </c>
      <c r="EW79" s="69">
        <f>VLOOKUP($A79,'375'!$AJ$1:$HP$2,134,FALSE)</f>
        <v>0</v>
      </c>
      <c r="EX79" s="69">
        <f>VLOOKUP($A79,'375'!$AJ$1:$HP$2,135,FALSE)</f>
        <v>0</v>
      </c>
      <c r="EY79" s="69">
        <f>VLOOKUP($A79,'375'!$AJ$7:$HP$8,EY109,FALSE)</f>
        <v>0</v>
      </c>
      <c r="EZ79" s="69">
        <f>VLOOKUP($A79,'375'!$AJ$1:$HP$2,137,FALSE)</f>
        <v>0</v>
      </c>
      <c r="FA79" s="75">
        <f>VLOOKUP($A79,'375'!$AJ$1:$HP$2,138,FALSE)</f>
        <v>0</v>
      </c>
      <c r="FB79" s="337"/>
      <c r="FC79" s="74">
        <f>VLOOKUP($A79,'375'!$AJ$1:$HP$2,139,FALSE)</f>
        <v>0</v>
      </c>
      <c r="FD79" s="69">
        <f>VLOOKUP($A79,'375'!$AJ$1:$HP$2,140,FALSE)</f>
        <v>0</v>
      </c>
      <c r="FE79" s="69">
        <f>VLOOKUP($A79,'375'!$AJ$1:$HP$2,141,FALSE)</f>
        <v>0</v>
      </c>
      <c r="FF79" s="69">
        <f>VLOOKUP($A79,'375'!$AJ$1:$HP$2,142,FALSE)</f>
        <v>0</v>
      </c>
      <c r="FG79" s="69">
        <f>VLOOKUP($A79,'375'!$AJ$7:$HP$8,FG109,FALSE)</f>
        <v>0</v>
      </c>
      <c r="FH79" s="69">
        <f>VLOOKUP($A79,'375'!$AJ$1:$HP$2,144,FALSE)</f>
        <v>0</v>
      </c>
      <c r="FI79" s="75">
        <f>VLOOKUP($A79,'375'!$AJ$1:$HP$2,145,FALSE)</f>
        <v>0</v>
      </c>
      <c r="FJ79" s="337"/>
      <c r="FK79" s="74">
        <f>VLOOKUP($A79,'375'!$AJ$1:$HP$2,146,FALSE)</f>
        <v>0</v>
      </c>
      <c r="FL79" s="69">
        <f>VLOOKUP($A79,'375'!$AJ$1:$HP$2,147,FALSE)</f>
        <v>0</v>
      </c>
      <c r="FM79" s="69">
        <f>VLOOKUP($A79,'375'!$AJ$1:$HP$2,148,FALSE)</f>
        <v>0</v>
      </c>
      <c r="FN79" s="69">
        <f>VLOOKUP($A79,'375'!$AJ$1:$HP$2,149,FALSE)</f>
        <v>0</v>
      </c>
      <c r="FO79" s="69">
        <f>VLOOKUP($A79,'375'!$AJ$7:$HP$8,FO109,FALSE)</f>
        <v>0</v>
      </c>
      <c r="FP79" s="69">
        <f>VLOOKUP($A79,'375'!$AJ$1:$HP$2,151,FALSE)</f>
        <v>0</v>
      </c>
      <c r="FQ79" s="75">
        <f>VLOOKUP($A79,'375'!$AJ$1:$HP$2,152,FALSE)</f>
        <v>0</v>
      </c>
      <c r="FR79" s="337"/>
      <c r="FS79" s="74">
        <f>VLOOKUP($A79,'375'!$AJ$1:$HP$2,153,FALSE)</f>
        <v>0</v>
      </c>
      <c r="FT79" s="69">
        <f>VLOOKUP($A79,'375'!$AJ$1:$HP$2,154,FALSE)</f>
        <v>0</v>
      </c>
      <c r="FU79" s="69">
        <f>VLOOKUP($A79,'375'!$AJ$1:$HP$2,155,FALSE)</f>
        <v>0</v>
      </c>
      <c r="FV79" s="69">
        <f>VLOOKUP($A79,'375'!$AJ$1:$HP$2,156,FALSE)</f>
        <v>0</v>
      </c>
      <c r="FW79" s="69">
        <f>VLOOKUP($A79,'375'!$AJ$7:$HP$8,FW109,FALSE)</f>
        <v>0</v>
      </c>
      <c r="FX79" s="69">
        <f>VLOOKUP($A79,'375'!$AJ$1:$HP$2,158,FALSE)</f>
        <v>0</v>
      </c>
      <c r="FY79" s="75">
        <f>VLOOKUP($A79,'375'!$AJ$1:$HP$2,159,FALSE)</f>
        <v>0</v>
      </c>
      <c r="FZ79" s="337"/>
      <c r="GA79" s="74">
        <f>VLOOKUP($A79,'375'!$AJ$1:$HP$2,160,FALSE)</f>
        <v>0</v>
      </c>
      <c r="GB79" s="69">
        <f>VLOOKUP($A79,'375'!$AJ$1:$HP$2,161,FALSE)</f>
        <v>0</v>
      </c>
      <c r="GC79" s="69">
        <f>VLOOKUP($A79,'375'!$AJ$1:$HP$2,162,FALSE)</f>
        <v>0</v>
      </c>
      <c r="GD79" s="69">
        <f>VLOOKUP($A79,'375'!$AJ$1:$HP$2,163,FALSE)</f>
        <v>0</v>
      </c>
      <c r="GE79" s="69">
        <f>VLOOKUP($A79,'375'!$AJ$7:$HP$8,GE109,FALSE)</f>
        <v>0</v>
      </c>
      <c r="GF79" s="69">
        <f>VLOOKUP($A79,'375'!$AJ$1:$HP$2,165,FALSE)</f>
        <v>0</v>
      </c>
      <c r="GG79" s="75">
        <f>VLOOKUP($A79,'375'!$AJ$1:$HP$2,166,FALSE)</f>
        <v>0</v>
      </c>
      <c r="GH79" s="337"/>
      <c r="GI79" s="74">
        <f>VLOOKUP($A79,'375'!$AJ$1:$HP$2,167,FALSE)</f>
        <v>0</v>
      </c>
      <c r="GJ79" s="69">
        <f>VLOOKUP($A79,'375'!$AJ$1:$HP$2,168,FALSE)</f>
        <v>0</v>
      </c>
      <c r="GK79" s="69">
        <f>VLOOKUP($A79,'375'!$AJ$1:$HP$2,169,FALSE)</f>
        <v>0</v>
      </c>
      <c r="GL79" s="69">
        <f>VLOOKUP($A79,'375'!$AJ$1:$HP$2,170,FALSE)</f>
        <v>0</v>
      </c>
      <c r="GM79" s="69">
        <f>VLOOKUP($A79,'375'!$AJ$7:$HP$8,GM109,FALSE)</f>
        <v>0</v>
      </c>
      <c r="GN79" s="69">
        <f>VLOOKUP($A79,'375'!$AJ$1:$HP$2,172,FALSE)</f>
        <v>0</v>
      </c>
      <c r="GO79" s="75">
        <f>VLOOKUP($A79,'375'!$AJ$1:$HP$2,173,FALSE)</f>
        <v>0</v>
      </c>
      <c r="GP79" s="337"/>
      <c r="GQ79" s="74">
        <f>VLOOKUP($A79,'375'!$AJ$1:$HP$2,174,FALSE)</f>
        <v>0</v>
      </c>
      <c r="GR79" s="69">
        <f>VLOOKUP($A79,'375'!$AJ$1:$HP$2,175,FALSE)</f>
        <v>0</v>
      </c>
      <c r="GS79" s="69">
        <f>VLOOKUP($A79,'375'!$AJ$1:$HP$2,176,FALSE)</f>
        <v>0</v>
      </c>
      <c r="GT79" s="69">
        <f>VLOOKUP($A79,'375'!$AJ$1:$HP$2,177,FALSE)</f>
        <v>0</v>
      </c>
      <c r="GU79" s="69">
        <f>VLOOKUP($A79,'375'!$AJ$7:$HP$8,GU109,FALSE)</f>
        <v>0</v>
      </c>
      <c r="GV79" s="69">
        <f>VLOOKUP($A79,'375'!$AJ$1:$HP$2,179,FALSE)</f>
        <v>0</v>
      </c>
      <c r="GW79" s="75">
        <f>VLOOKUP($A79,'375'!$AJ$1:$HP$2,180,FALSE)</f>
        <v>0</v>
      </c>
      <c r="GX79" s="337"/>
      <c r="GY79" s="74">
        <f>VLOOKUP($A79,'375'!$AJ$1:$HP$2,181,FALSE)</f>
        <v>0</v>
      </c>
      <c r="GZ79" s="69">
        <f>VLOOKUP($A79,'375'!$AJ$1:$HP$2,182,FALSE)</f>
        <v>0</v>
      </c>
      <c r="HA79" s="69">
        <f>VLOOKUP($A79,'375'!$AJ$1:$HP$2,183,FALSE)</f>
        <v>0</v>
      </c>
      <c r="HB79" s="69">
        <f>VLOOKUP($A79,'375'!$AJ$1:$HP$2,184,FALSE)</f>
        <v>0</v>
      </c>
      <c r="HC79" s="69">
        <f>VLOOKUP($A79,'375'!$AJ$7:$HP$8,HC109,FALSE)</f>
        <v>0</v>
      </c>
      <c r="HD79" s="69">
        <f>VLOOKUP($A79,'375'!$AJ$1:$HP$2,186,FALSE)</f>
        <v>0</v>
      </c>
      <c r="HE79" s="124">
        <f>VLOOKUP($A79,'375'!$AJ$1:$HP$2,187,FALSE)</f>
        <v>0</v>
      </c>
      <c r="HF79" s="24"/>
    </row>
    <row r="80" spans="1:214" x14ac:dyDescent="0.25">
      <c r="A80" s="290">
        <f t="shared" si="1"/>
        <v>276</v>
      </c>
      <c r="B80" s="291">
        <f>VLOOKUP($A80,'376'!$AG$1:$HM$2,2,FALSE)</f>
        <v>0</v>
      </c>
      <c r="C80" s="290">
        <f>VLOOKUP($A80,'376'!$AG$1:$HM$2,3,FALSE)</f>
        <v>0</v>
      </c>
      <c r="D80" s="290">
        <f>VLOOKUP($A80,'376'!$AG$1:$HM$2,4,FALSE)</f>
        <v>0</v>
      </c>
      <c r="E80" s="292">
        <f>VLOOKUP($A80,'376'!$AG$1:$HM$2,5,FALSE)</f>
        <v>0</v>
      </c>
      <c r="F80" s="337"/>
      <c r="G80" s="73">
        <f>VLOOKUP($A80,'376'!$AG$1:$HM$2,6,FALSE)</f>
        <v>0</v>
      </c>
      <c r="H80" s="24">
        <f>VLOOKUP($A80,'376'!$AG$1:$HM$2,7,FALSE)</f>
        <v>0</v>
      </c>
      <c r="I80" s="24">
        <f>VLOOKUP($A80,'376'!$AG$1:$HM$2,8,FALSE)</f>
        <v>0</v>
      </c>
      <c r="J80" s="24">
        <f>VLOOKUP($A80,'376'!$AG$1:$HM$2,9,FALSE)</f>
        <v>0</v>
      </c>
      <c r="K80" s="69">
        <f>VLOOKUP($A80,'376'!$AG$7:$HM$8,K109,FALSE)</f>
        <v>0</v>
      </c>
      <c r="L80" s="24">
        <f>VLOOKUP($A80,'376'!$AG$1:$HM$2,11,FALSE)</f>
        <v>0</v>
      </c>
      <c r="M80" s="137">
        <f>VLOOKUP($A80,'376'!$AG$1:$HM$2,12,FALSE)</f>
        <v>0</v>
      </c>
      <c r="N80" s="337"/>
      <c r="O80" s="74">
        <f>VLOOKUP($A80,'376'!$AG$1:$HM$2,13,FALSE)</f>
        <v>0</v>
      </c>
      <c r="P80" s="69">
        <f>VLOOKUP($A80,'376'!$AG$1:$HM$2,14,FALSE)</f>
        <v>0</v>
      </c>
      <c r="Q80" s="69">
        <f>VLOOKUP($A80,'376'!$AG$1:$HM$2,15,FALSE)</f>
        <v>0</v>
      </c>
      <c r="R80" s="69">
        <f>VLOOKUP($A80,'376'!$AG$1:$HM$2,16,FALSE)</f>
        <v>0</v>
      </c>
      <c r="S80" s="69">
        <f>VLOOKUP($A80,'376'!$AG$7:$HM$8,S109,FALSE)</f>
        <v>0</v>
      </c>
      <c r="T80" s="69">
        <f>VLOOKUP($A80,'376'!$AG$1:$HM$2,18,FALSE)</f>
        <v>0</v>
      </c>
      <c r="U80" s="75">
        <f>VLOOKUP($A80,'376'!$AG$1:$HM$2,19,FALSE)</f>
        <v>0</v>
      </c>
      <c r="V80" s="337"/>
      <c r="W80" s="74">
        <f>VLOOKUP($A80,'376'!$AG$1:$HM$2,20,FALSE)</f>
        <v>0</v>
      </c>
      <c r="X80" s="69">
        <f>VLOOKUP($A80,'376'!$AG$1:$HM$2,21,FALSE)</f>
        <v>0</v>
      </c>
      <c r="Y80" s="69">
        <f>VLOOKUP($A80,'376'!$AG$1:$HM$2,22,FALSE)</f>
        <v>0</v>
      </c>
      <c r="Z80" s="69">
        <f>VLOOKUP($A80,'376'!$AG$1:$HM$2,23,FALSE)</f>
        <v>0</v>
      </c>
      <c r="AA80" s="69">
        <f>VLOOKUP($A80,'376'!$AG$7:$HM$8,AA109,FALSE)</f>
        <v>0</v>
      </c>
      <c r="AB80" s="69">
        <f>VLOOKUP($A80,'376'!$AG$1:$HM$2,25,FALSE)</f>
        <v>0</v>
      </c>
      <c r="AC80" s="75">
        <f>VLOOKUP($A80,'376'!$AG$1:$HM$2,26,FALSE)</f>
        <v>0</v>
      </c>
      <c r="AD80" s="337"/>
      <c r="AE80" s="74">
        <f>VLOOKUP($A80,'376'!$AG$1:$HM$2,27,FALSE)</f>
        <v>0</v>
      </c>
      <c r="AF80" s="69">
        <f>VLOOKUP($A80,'376'!$AG$1:$HM$2,28,FALSE)</f>
        <v>0</v>
      </c>
      <c r="AG80" s="69">
        <f>VLOOKUP($A80,'376'!$AG$1:$HM$2,29,FALSE)</f>
        <v>0</v>
      </c>
      <c r="AH80" s="69">
        <f>VLOOKUP($A80,'376'!$AG$1:$HM$2,30,FALSE)</f>
        <v>0</v>
      </c>
      <c r="AI80" s="69">
        <f>VLOOKUP($A80,'376'!$AG$7:$HM$8,AI109,FALSE)</f>
        <v>0</v>
      </c>
      <c r="AJ80" s="69">
        <f>VLOOKUP($A80,'376'!$AG$1:$HM$2,32,FALSE)</f>
        <v>0</v>
      </c>
      <c r="AK80" s="75">
        <f>VLOOKUP($A80,'376'!$AG$1:$HM$2,33,FALSE)</f>
        <v>0</v>
      </c>
      <c r="AL80" s="337"/>
      <c r="AM80" s="74">
        <f>VLOOKUP($A80,'376'!$AG$1:$HM$2,34,FALSE)</f>
        <v>0</v>
      </c>
      <c r="AN80" s="69">
        <f>VLOOKUP($A80,'376'!$AG$1:$HM$2,35,FALSE)</f>
        <v>0</v>
      </c>
      <c r="AO80" s="69">
        <f>VLOOKUP($A80,'376'!$AG$1:$HM$2,36,FALSE)</f>
        <v>0</v>
      </c>
      <c r="AP80" s="69">
        <f>VLOOKUP($A80,'376'!$AG$1:$HM$2,37,FALSE)</f>
        <v>0</v>
      </c>
      <c r="AQ80" s="69">
        <f>VLOOKUP($A80,'376'!$AG$7:$HM$8,AQ109,FALSE)</f>
        <v>0</v>
      </c>
      <c r="AR80" s="69">
        <f>VLOOKUP($A80,'376'!$AG$1:$HM$2,39,FALSE)</f>
        <v>0</v>
      </c>
      <c r="AS80" s="75">
        <f>VLOOKUP($A80,'376'!$AG$1:$HM$2,40,FALSE)</f>
        <v>0</v>
      </c>
      <c r="AT80" s="337"/>
      <c r="AU80" s="74">
        <f>VLOOKUP($A80,'376'!$AG$1:$HM$2,41,FALSE)</f>
        <v>0</v>
      </c>
      <c r="AV80" s="69">
        <f>VLOOKUP($A80,'376'!$AG$1:$HM$2,42,FALSE)</f>
        <v>0</v>
      </c>
      <c r="AW80" s="69">
        <f>VLOOKUP($A80,'376'!$AG$1:$HM$2,43,FALSE)</f>
        <v>0</v>
      </c>
      <c r="AX80" s="69">
        <f>VLOOKUP($A80,'376'!$AG$1:$HM$2,44,FALSE)</f>
        <v>0</v>
      </c>
      <c r="AY80" s="69">
        <f>VLOOKUP($A80,'376'!$AG$7:$HM$8,AY109,FALSE)</f>
        <v>0</v>
      </c>
      <c r="AZ80" s="69">
        <f>VLOOKUP($A80,'376'!$AG$1:$HM$2,46,FALSE)</f>
        <v>0</v>
      </c>
      <c r="BA80" s="75">
        <f>VLOOKUP($A80,'376'!$AG$1:$HM$2,47,FALSE)</f>
        <v>0</v>
      </c>
      <c r="BB80" s="337"/>
      <c r="BC80" s="74">
        <f>VLOOKUP($A80,'376'!$AG$1:$HM$2,48,FALSE)</f>
        <v>0</v>
      </c>
      <c r="BD80" s="69">
        <f>VLOOKUP($A80,'376'!$AG$1:$HM$2,49,FALSE)</f>
        <v>0</v>
      </c>
      <c r="BE80" s="69">
        <f>VLOOKUP($A80,'376'!$AG$1:$HM$2,50,FALSE)</f>
        <v>0</v>
      </c>
      <c r="BF80" s="69">
        <f>VLOOKUP($A80,'376'!$AG$1:$HM$2,51,FALSE)</f>
        <v>0</v>
      </c>
      <c r="BG80" s="69">
        <f>VLOOKUP($A80,'376'!$AG$7:$HM$8,BG109,FALSE)</f>
        <v>0</v>
      </c>
      <c r="BH80" s="69">
        <f>VLOOKUP($A80,'376'!$AG$1:$HM$2,53,FALSE)</f>
        <v>0</v>
      </c>
      <c r="BI80" s="75">
        <f>VLOOKUP($A80,'376'!$AG$1:$HM$2,54,FALSE)</f>
        <v>0</v>
      </c>
      <c r="BJ80" s="337"/>
      <c r="BK80" s="74">
        <f>VLOOKUP($A80,'376'!$AG$1:$HM$2,55,FALSE)</f>
        <v>0</v>
      </c>
      <c r="BL80" s="69">
        <f>VLOOKUP($A80,'376'!$AG$1:$HM$2,56,FALSE)</f>
        <v>0</v>
      </c>
      <c r="BM80" s="69">
        <f>VLOOKUP($A80,'376'!$AG$1:$HM$2,57,FALSE)</f>
        <v>0</v>
      </c>
      <c r="BN80" s="69">
        <f>VLOOKUP($A80,'376'!$AG$1:$HM$2,58,FALSE)</f>
        <v>0</v>
      </c>
      <c r="BO80" s="69">
        <f>VLOOKUP($A80,'376'!$AG$7:$HM$8,BO109,FALSE)</f>
        <v>0</v>
      </c>
      <c r="BP80" s="69">
        <f>VLOOKUP($A80,'376'!$AG$1:$HM$2,60,FALSE)</f>
        <v>0</v>
      </c>
      <c r="BQ80" s="75">
        <f>VLOOKUP($A80,'376'!$AG$1:$HM$2,61,FALSE)</f>
        <v>0</v>
      </c>
      <c r="BR80" s="337"/>
      <c r="BS80" s="74">
        <f>VLOOKUP($A80,'376'!$AG$1:$HM$2,62,FALSE)</f>
        <v>0</v>
      </c>
      <c r="BT80" s="69">
        <f>VLOOKUP($A80,'376'!$AG$1:$HM$2,63,FALSE)</f>
        <v>0</v>
      </c>
      <c r="BU80" s="69">
        <f>VLOOKUP($A80,'376'!$AG$1:$HM$2,64,FALSE)</f>
        <v>0</v>
      </c>
      <c r="BV80" s="69">
        <f>VLOOKUP($A80,'376'!$AG$1:$HM$2,65,FALSE)</f>
        <v>0</v>
      </c>
      <c r="BW80" s="69">
        <f>VLOOKUP($A80,'376'!$AG$7:$HM$8,BW109,FALSE)</f>
        <v>0</v>
      </c>
      <c r="BX80" s="69">
        <f>VLOOKUP($A80,'376'!$AG$1:$HM$2,67,FALSE)</f>
        <v>0</v>
      </c>
      <c r="BY80" s="75">
        <f>VLOOKUP($A80,'376'!$AG$1:$HM$2,68,FALSE)</f>
        <v>0</v>
      </c>
      <c r="BZ80" s="337"/>
      <c r="CA80" s="74">
        <f>VLOOKUP($A80,'376'!$AG$1:$HM$2,69,FALSE)</f>
        <v>0</v>
      </c>
      <c r="CB80" s="69">
        <f>VLOOKUP($A80,'376'!$AG$1:$HM$2,70,FALSE)</f>
        <v>0</v>
      </c>
      <c r="CC80" s="69">
        <f>VLOOKUP($A80,'376'!$AG$1:$HM$2,71,FALSE)</f>
        <v>0</v>
      </c>
      <c r="CD80" s="69">
        <f>VLOOKUP($A80,'376'!$AG$1:$HM$2,72,FALSE)</f>
        <v>0</v>
      </c>
      <c r="CE80" s="69">
        <f>VLOOKUP($A80,'376'!$AG$7:$HM$8,CE109,FALSE)</f>
        <v>0</v>
      </c>
      <c r="CF80" s="69">
        <f>VLOOKUP($A80,'376'!$AG$1:$HM$2,74,FALSE)</f>
        <v>0</v>
      </c>
      <c r="CG80" s="75">
        <f>VLOOKUP($A80,'376'!$AG$1:$HM$2,75,FALSE)</f>
        <v>0</v>
      </c>
      <c r="CH80" s="337"/>
      <c r="CI80" s="74">
        <f>VLOOKUP($A80,'376'!$AG$1:$HM$2,76,FALSE)</f>
        <v>0</v>
      </c>
      <c r="CJ80" s="69">
        <f>VLOOKUP($A80,'376'!$AG$1:$HM$2,77,FALSE)</f>
        <v>0</v>
      </c>
      <c r="CK80" s="69">
        <f>VLOOKUP($A80,'376'!$AG$1:$HM$2,78,FALSE)</f>
        <v>0</v>
      </c>
      <c r="CL80" s="69">
        <f>VLOOKUP($A80,'376'!$AG$1:$HM$2,79,FALSE)</f>
        <v>0</v>
      </c>
      <c r="CM80" s="69">
        <f>VLOOKUP($A80,'376'!$AG$7:$HM$8,CM109,FALSE)</f>
        <v>0</v>
      </c>
      <c r="CN80" s="69">
        <f>VLOOKUP($A80,'376'!$AG$1:$HM$2,81,FALSE)</f>
        <v>0</v>
      </c>
      <c r="CO80" s="75">
        <f>VLOOKUP($A80,'376'!$AG$1:$HM$2,82,FALSE)</f>
        <v>0</v>
      </c>
      <c r="CP80" s="337"/>
      <c r="CQ80" s="74">
        <f>VLOOKUP($A80,'376'!$AG$1:$HM$2,83,FALSE)</f>
        <v>0</v>
      </c>
      <c r="CR80" s="69">
        <f>VLOOKUP($A80,'376'!$AG$1:$HM$2,84,FALSE)</f>
        <v>0</v>
      </c>
      <c r="CS80" s="69">
        <f>VLOOKUP($A80,'376'!$AG$1:$HM$2,85,FALSE)</f>
        <v>0</v>
      </c>
      <c r="CT80" s="69">
        <f>VLOOKUP($A80,'376'!$AG$1:$HM$2,86,FALSE)</f>
        <v>0</v>
      </c>
      <c r="CU80" s="69">
        <f>VLOOKUP($A80,'376'!$AG$7:$HM$8,CU109,FALSE)</f>
        <v>0</v>
      </c>
      <c r="CV80" s="69">
        <f>VLOOKUP($A80,'376'!$AG$1:$HM$2,88,FALSE)</f>
        <v>0</v>
      </c>
      <c r="CW80" s="75">
        <f>VLOOKUP($A80,'376'!$AG$1:$HM$2,89,FALSE)</f>
        <v>0</v>
      </c>
      <c r="CX80" s="337"/>
      <c r="CY80" s="74">
        <f>VLOOKUP($A80,'376'!$AG$1:$HM$2,90,FALSE)</f>
        <v>0</v>
      </c>
      <c r="CZ80" s="69">
        <f>VLOOKUP($A80,'376'!$AG$1:$HM$2,91,FALSE)</f>
        <v>0</v>
      </c>
      <c r="DA80" s="69">
        <f>VLOOKUP($A80,'376'!$AG$1:$HM$2,92,FALSE)</f>
        <v>0</v>
      </c>
      <c r="DB80" s="69">
        <f>VLOOKUP($A80,'376'!$AG$1:$HM$2,93,FALSE)</f>
        <v>0</v>
      </c>
      <c r="DC80" s="69">
        <f>VLOOKUP($A80,'376'!$AG$7:$HM$8,DC109,FALSE)</f>
        <v>0</v>
      </c>
      <c r="DD80" s="69">
        <f>VLOOKUP($A80,'376'!$AG$1:$HM$2,95,FALSE)</f>
        <v>0</v>
      </c>
      <c r="DE80" s="75">
        <f>VLOOKUP($A80,'376'!$AG$1:$HM$2,96,FALSE)</f>
        <v>0</v>
      </c>
      <c r="DF80" s="337"/>
      <c r="DG80" s="74">
        <f>VLOOKUP($A80,'376'!$AG$1:$HM$2,97,FALSE)</f>
        <v>0</v>
      </c>
      <c r="DH80" s="69">
        <f>VLOOKUP($A80,'376'!$AG$1:$HM$2,98,FALSE)</f>
        <v>0</v>
      </c>
      <c r="DI80" s="69">
        <f>VLOOKUP($A80,'376'!$AG$1:$HM$2,99,FALSE)</f>
        <v>0</v>
      </c>
      <c r="DJ80" s="69">
        <f>VLOOKUP($A80,'376'!$AG$1:$HM$2,100,FALSE)</f>
        <v>0</v>
      </c>
      <c r="DK80" s="69">
        <f>VLOOKUP($A80,'376'!$AG$7:$HM$8,DK109,FALSE)</f>
        <v>0</v>
      </c>
      <c r="DL80" s="69">
        <f>VLOOKUP($A80,'376'!$AG$1:$HM$2,102,FALSE)</f>
        <v>0</v>
      </c>
      <c r="DM80" s="75">
        <f>VLOOKUP($A80,'376'!$AG$1:$HM$2,103,FALSE)</f>
        <v>0</v>
      </c>
      <c r="DN80" s="337"/>
      <c r="DO80" s="74">
        <f>VLOOKUP($A80,'376'!$AG$1:$HM$2,104,FALSE)</f>
        <v>0</v>
      </c>
      <c r="DP80" s="69">
        <f>VLOOKUP($A80,'376'!$AG$1:$HM$2,105,FALSE)</f>
        <v>0</v>
      </c>
      <c r="DQ80" s="69">
        <f>VLOOKUP($A80,'376'!$AG$1:$HM$2,106,FALSE)</f>
        <v>0</v>
      </c>
      <c r="DR80" s="69">
        <f>VLOOKUP($A80,'376'!$AG$1:$HM$2,107,FALSE)</f>
        <v>0</v>
      </c>
      <c r="DS80" s="69">
        <f>VLOOKUP($A80,'376'!$AG$7:$HM$8,DS109,FALSE)</f>
        <v>0</v>
      </c>
      <c r="DT80" s="69">
        <f>VLOOKUP($A80,'376'!$AG$1:$HM$2,109,FALSE)</f>
        <v>0</v>
      </c>
      <c r="DU80" s="75">
        <f>VLOOKUP($A80,'376'!$AG$1:$HM$2,110,FALSE)</f>
        <v>0</v>
      </c>
      <c r="DV80" s="337"/>
      <c r="DW80" s="74">
        <f>VLOOKUP($A80,'376'!$AG$1:$HM$2,111,FALSE)</f>
        <v>0</v>
      </c>
      <c r="DX80" s="69">
        <f>VLOOKUP($A80,'376'!$AG$1:$HM$2,112,FALSE)</f>
        <v>0</v>
      </c>
      <c r="DY80" s="69">
        <f>VLOOKUP($A80,'376'!$AG$1:$HM$2,113,FALSE)</f>
        <v>0</v>
      </c>
      <c r="DZ80" s="69">
        <f>VLOOKUP($A80,'376'!$AG$1:$HM$2,114,FALSE)</f>
        <v>0</v>
      </c>
      <c r="EA80" s="69">
        <f>VLOOKUP($A80,'376'!$AG$7:$HM$8,EA109,FALSE)</f>
        <v>0</v>
      </c>
      <c r="EB80" s="69">
        <f>VLOOKUP($A80,'376'!$AG$1:$HM$2,116,FALSE)</f>
        <v>0</v>
      </c>
      <c r="EC80" s="75">
        <f>VLOOKUP($A80,'376'!$AG$1:$HM$2,117,FALSE)</f>
        <v>0</v>
      </c>
      <c r="ED80" s="337"/>
      <c r="EE80" s="74">
        <f>VLOOKUP($A80,'376'!$AG$1:$HM$2,118,FALSE)</f>
        <v>0</v>
      </c>
      <c r="EF80" s="69">
        <f>VLOOKUP($A80,'376'!$AG$1:$HM$2,119,FALSE)</f>
        <v>0</v>
      </c>
      <c r="EG80" s="69">
        <f>VLOOKUP($A80,'376'!$AG$1:$HM$2,120,FALSE)</f>
        <v>0</v>
      </c>
      <c r="EH80" s="69">
        <f>VLOOKUP($A80,'376'!$AG$1:$HM$2,121,FALSE)</f>
        <v>0</v>
      </c>
      <c r="EI80" s="69">
        <f>VLOOKUP($A80,'376'!$AG$7:$HM$8,EI109,FALSE)</f>
        <v>0</v>
      </c>
      <c r="EJ80" s="69">
        <f>VLOOKUP($A80,'376'!$AG$1:$HM$2,123,FALSE)</f>
        <v>0</v>
      </c>
      <c r="EK80" s="75">
        <f>VLOOKUP($A80,'376'!$AG$1:$HM$2,124,FALSE)</f>
        <v>0</v>
      </c>
      <c r="EL80" s="337"/>
      <c r="EM80" s="74">
        <f>VLOOKUP($A80,'376'!$AG$1:$HM$2,125,FALSE)</f>
        <v>0</v>
      </c>
      <c r="EN80" s="69">
        <f>VLOOKUP($A80,'376'!$AG$1:$HM$2,126,FALSE)</f>
        <v>0</v>
      </c>
      <c r="EO80" s="69">
        <f>VLOOKUP($A80,'376'!$AG$1:$HM$2,127,FALSE)</f>
        <v>0</v>
      </c>
      <c r="EP80" s="69">
        <f>VLOOKUP($A80,'376'!$AG$1:$HM$2,128,FALSE)</f>
        <v>0</v>
      </c>
      <c r="EQ80" s="69">
        <f>VLOOKUP($A80,'376'!$AG$7:$HM$8,EQ109,FALSE)</f>
        <v>0</v>
      </c>
      <c r="ER80" s="69">
        <f>VLOOKUP($A80,'376'!$AG$1:$HM$2,130,FALSE)</f>
        <v>0</v>
      </c>
      <c r="ES80" s="75">
        <f>VLOOKUP($A80,'376'!$AG$1:$HM$2,131,FALSE)</f>
        <v>0</v>
      </c>
      <c r="ET80" s="337"/>
      <c r="EU80" s="74">
        <f>VLOOKUP($A80,'376'!$AG$1:$HM$2,132,FALSE)</f>
        <v>0</v>
      </c>
      <c r="EV80" s="69">
        <f>VLOOKUP($A80,'376'!$AG$1:$HM$2,133,FALSE)</f>
        <v>0</v>
      </c>
      <c r="EW80" s="69">
        <f>VLOOKUP($A80,'376'!$AG$1:$HM$2,134,FALSE)</f>
        <v>0</v>
      </c>
      <c r="EX80" s="69">
        <f>VLOOKUP($A80,'376'!$AG$1:$HM$2,135,FALSE)</f>
        <v>0</v>
      </c>
      <c r="EY80" s="69">
        <f>VLOOKUP($A80,'376'!$AG$7:$HM$8,EY109,FALSE)</f>
        <v>0</v>
      </c>
      <c r="EZ80" s="69">
        <f>VLOOKUP($A80,'376'!$AG$1:$HM$2,137,FALSE)</f>
        <v>0</v>
      </c>
      <c r="FA80" s="75">
        <f>VLOOKUP($A80,'376'!$AG$1:$HM$2,138,FALSE)</f>
        <v>0</v>
      </c>
      <c r="FB80" s="337"/>
      <c r="FC80" s="74">
        <f>VLOOKUP($A80,'376'!$AG$1:$HM$2,139,FALSE)</f>
        <v>0</v>
      </c>
      <c r="FD80" s="69">
        <f>VLOOKUP($A80,'376'!$AG$1:$HM$2,140,FALSE)</f>
        <v>0</v>
      </c>
      <c r="FE80" s="69">
        <f>VLOOKUP($A80,'376'!$AG$1:$HM$2,141,FALSE)</f>
        <v>0</v>
      </c>
      <c r="FF80" s="69">
        <f>VLOOKUP($A80,'376'!$AG$1:$HM$2,142,FALSE)</f>
        <v>0</v>
      </c>
      <c r="FG80" s="69">
        <f>VLOOKUP($A80,'376'!$AG$7:$HM$8,FG109,FALSE)</f>
        <v>0</v>
      </c>
      <c r="FH80" s="69">
        <f>VLOOKUP($A80,'376'!$AG$1:$HM$2,144,FALSE)</f>
        <v>0</v>
      </c>
      <c r="FI80" s="75">
        <f>VLOOKUP($A80,'376'!$AG$1:$HM$2,145,FALSE)</f>
        <v>0</v>
      </c>
      <c r="FJ80" s="337"/>
      <c r="FK80" s="74">
        <f>VLOOKUP($A80,'376'!$AG$1:$HM$2,146,FALSE)</f>
        <v>0</v>
      </c>
      <c r="FL80" s="69">
        <f>VLOOKUP($A80,'376'!$AG$1:$HM$2,147,FALSE)</f>
        <v>0</v>
      </c>
      <c r="FM80" s="69">
        <f>VLOOKUP($A80,'376'!$AG$1:$HM$2,148,FALSE)</f>
        <v>0</v>
      </c>
      <c r="FN80" s="69">
        <f>VLOOKUP($A80,'376'!$AG$1:$HM$2,149,FALSE)</f>
        <v>0</v>
      </c>
      <c r="FO80" s="69">
        <f>VLOOKUP($A80,'376'!$AG$7:$HM$8,FO109,FALSE)</f>
        <v>0</v>
      </c>
      <c r="FP80" s="69">
        <f>VLOOKUP($A80,'376'!$AG$1:$HM$2,151,FALSE)</f>
        <v>0</v>
      </c>
      <c r="FQ80" s="75">
        <f>VLOOKUP($A80,'376'!$AG$1:$HM$2,152,FALSE)</f>
        <v>0</v>
      </c>
      <c r="FR80" s="337"/>
      <c r="FS80" s="74">
        <f>VLOOKUP($A80,'376'!$AG$1:$HM$2,153,FALSE)</f>
        <v>0</v>
      </c>
      <c r="FT80" s="69">
        <f>VLOOKUP($A80,'376'!$AG$1:$HM$2,154,FALSE)</f>
        <v>0</v>
      </c>
      <c r="FU80" s="69">
        <f>VLOOKUP($A80,'376'!$AG$1:$HM$2,155,FALSE)</f>
        <v>0</v>
      </c>
      <c r="FV80" s="69">
        <f>VLOOKUP($A80,'376'!$AG$1:$HM$2,156,FALSE)</f>
        <v>0</v>
      </c>
      <c r="FW80" s="69">
        <f>VLOOKUP($A80,'376'!$AG$7:$HM$8,FW109,FALSE)</f>
        <v>0</v>
      </c>
      <c r="FX80" s="69">
        <f>VLOOKUP($A80,'376'!$AG$1:$HM$2,158,FALSE)</f>
        <v>0</v>
      </c>
      <c r="FY80" s="75">
        <f>VLOOKUP($A80,'376'!$AG$1:$HM$2,159,FALSE)</f>
        <v>0</v>
      </c>
      <c r="FZ80" s="337"/>
      <c r="GA80" s="74">
        <f>VLOOKUP($A80,'376'!$AG$1:$HM$2,160,FALSE)</f>
        <v>0</v>
      </c>
      <c r="GB80" s="69">
        <f>VLOOKUP($A80,'376'!$AG$1:$HM$2,161,FALSE)</f>
        <v>0</v>
      </c>
      <c r="GC80" s="69">
        <f>VLOOKUP($A80,'376'!$AG$1:$HM$2,162,FALSE)</f>
        <v>0</v>
      </c>
      <c r="GD80" s="69">
        <f>VLOOKUP($A80,'376'!$AG$1:$HM$2,163,FALSE)</f>
        <v>0</v>
      </c>
      <c r="GE80" s="69">
        <f>VLOOKUP($A80,'376'!$AG$7:$HM$8,GE109,FALSE)</f>
        <v>0</v>
      </c>
      <c r="GF80" s="69">
        <f>VLOOKUP($A80,'376'!$AG$1:$HM$2,165,FALSE)</f>
        <v>0</v>
      </c>
      <c r="GG80" s="75">
        <f>VLOOKUP($A80,'376'!$AG$1:$HM$2,166,FALSE)</f>
        <v>0</v>
      </c>
      <c r="GH80" s="337"/>
      <c r="GI80" s="74">
        <f>VLOOKUP($A80,'376'!$AG$1:$HM$2,167,FALSE)</f>
        <v>0</v>
      </c>
      <c r="GJ80" s="69">
        <f>VLOOKUP($A80,'376'!$AG$1:$HM$2,168,FALSE)</f>
        <v>0</v>
      </c>
      <c r="GK80" s="69">
        <f>VLOOKUP($A80,'376'!$AG$1:$HM$2,169,FALSE)</f>
        <v>0</v>
      </c>
      <c r="GL80" s="69">
        <f>VLOOKUP($A80,'376'!$AG$1:$HM$2,170,FALSE)</f>
        <v>0</v>
      </c>
      <c r="GM80" s="69">
        <f>VLOOKUP($A80,'376'!$AG$7:$HM$8,GM109,FALSE)</f>
        <v>0</v>
      </c>
      <c r="GN80" s="69">
        <f>VLOOKUP($A80,'376'!$AG$1:$HM$2,172,FALSE)</f>
        <v>0</v>
      </c>
      <c r="GO80" s="75">
        <f>VLOOKUP($A80,'376'!$AG$1:$HM$2,173,FALSE)</f>
        <v>0</v>
      </c>
      <c r="GP80" s="337"/>
      <c r="GQ80" s="74">
        <f>VLOOKUP($A80,'376'!$AG$1:$HM$2,174,FALSE)</f>
        <v>0</v>
      </c>
      <c r="GR80" s="69">
        <f>VLOOKUP($A80,'376'!$AG$1:$HM$2,175,FALSE)</f>
        <v>0</v>
      </c>
      <c r="GS80" s="69">
        <f>VLOOKUP($A80,'376'!$AG$1:$HM$2,176,FALSE)</f>
        <v>0</v>
      </c>
      <c r="GT80" s="69">
        <f>VLOOKUP($A80,'376'!$AG$1:$HM$2,177,FALSE)</f>
        <v>0</v>
      </c>
      <c r="GU80" s="69">
        <f>VLOOKUP($A80,'376'!$AG$7:$HM$8,GU109,FALSE)</f>
        <v>0</v>
      </c>
      <c r="GV80" s="69">
        <f>VLOOKUP($A80,'376'!$AG$1:$HM$2,179,FALSE)</f>
        <v>0</v>
      </c>
      <c r="GW80" s="75">
        <f>VLOOKUP($A80,'376'!$AG$1:$HM$2,180,FALSE)</f>
        <v>0</v>
      </c>
      <c r="GX80" s="337"/>
      <c r="GY80" s="74">
        <f>VLOOKUP($A80,'376'!$AG$1:$HM$2,181,FALSE)</f>
        <v>0</v>
      </c>
      <c r="GZ80" s="69">
        <f>VLOOKUP($A80,'376'!$AG$1:$HM$2,182,FALSE)</f>
        <v>0</v>
      </c>
      <c r="HA80" s="69">
        <f>VLOOKUP($A80,'376'!$AG$1:$HM$2,183,FALSE)</f>
        <v>0</v>
      </c>
      <c r="HB80" s="69">
        <f>VLOOKUP($A80,'376'!$AG$1:$HM$2,184,FALSE)</f>
        <v>0</v>
      </c>
      <c r="HC80" s="69">
        <f>VLOOKUP($A80,'376'!$AG$7:$HM$8,HC109,FALSE)</f>
        <v>0</v>
      </c>
      <c r="HD80" s="69">
        <f>VLOOKUP($A80,'376'!$AG$1:$HM$2,186,FALSE)</f>
        <v>0</v>
      </c>
      <c r="HE80" s="124">
        <f>VLOOKUP($A80,'376'!$AG$1:$HM$2,187,FALSE)</f>
        <v>0</v>
      </c>
      <c r="HF80" s="24"/>
    </row>
    <row r="81" spans="1:214" x14ac:dyDescent="0.25">
      <c r="A81" s="290">
        <f t="shared" si="1"/>
        <v>277</v>
      </c>
      <c r="B81" s="291">
        <f>VLOOKUP($A81,'377'!$AG$1:$HM$2,2,FALSE)</f>
        <v>0</v>
      </c>
      <c r="C81" s="290">
        <f>VLOOKUP($A81,'377'!$AG$1:$HM$2,3,FALSE)</f>
        <v>0</v>
      </c>
      <c r="D81" s="290">
        <f>VLOOKUP($A81,'377'!$AG$1:$HM$2,4,FALSE)</f>
        <v>0</v>
      </c>
      <c r="E81" s="292">
        <f>VLOOKUP($A81,'377'!$AG$1:$HM$2,5,FALSE)</f>
        <v>0</v>
      </c>
      <c r="F81" s="337"/>
      <c r="G81" s="73">
        <f>VLOOKUP($A81,'377'!$AG$1:$HM$2,6,FALSE)</f>
        <v>0</v>
      </c>
      <c r="H81" s="24">
        <f>VLOOKUP($A81,'377'!$AG$1:$HM$2,7,FALSE)</f>
        <v>0</v>
      </c>
      <c r="I81" s="24">
        <f>VLOOKUP($A81,'377'!$AG$1:$HM$2,8,FALSE)</f>
        <v>0</v>
      </c>
      <c r="J81" s="24">
        <f>VLOOKUP($A81,'377'!$AG$1:$HM$2,9,FALSE)</f>
        <v>0</v>
      </c>
      <c r="K81" s="69">
        <f>VLOOKUP($A81,'377'!$AG$7:$HM$8,K109,FALSE)</f>
        <v>0</v>
      </c>
      <c r="L81" s="24">
        <f>VLOOKUP($A81,'377'!$AG$1:$HM$2,11,FALSE)</f>
        <v>0</v>
      </c>
      <c r="M81" s="137">
        <f>VLOOKUP($A81,'377'!$AG$1:$HM$2,12,FALSE)</f>
        <v>0</v>
      </c>
      <c r="N81" s="337"/>
      <c r="O81" s="74">
        <f>VLOOKUP($A81,'377'!$AG$1:$HM$2,13,FALSE)</f>
        <v>0</v>
      </c>
      <c r="P81" s="69">
        <f>VLOOKUP($A81,'377'!$AG$1:$HM$2,14,FALSE)</f>
        <v>0</v>
      </c>
      <c r="Q81" s="69">
        <f>VLOOKUP($A81,'377'!$AG$1:$HM$2,15,FALSE)</f>
        <v>0</v>
      </c>
      <c r="R81" s="69">
        <f>VLOOKUP($A81,'377'!$AG$1:$HM$2,16,FALSE)</f>
        <v>0</v>
      </c>
      <c r="S81" s="69">
        <f>VLOOKUP($A81,'377'!$AG$7:$HM$8,S109,FALSE)</f>
        <v>0</v>
      </c>
      <c r="T81" s="69">
        <f>VLOOKUP($A81,'377'!$AG$1:$HM$2,18,FALSE)</f>
        <v>0</v>
      </c>
      <c r="U81" s="75">
        <f>VLOOKUP($A81,'377'!$AG$1:$HM$2,19,FALSE)</f>
        <v>0</v>
      </c>
      <c r="V81" s="337"/>
      <c r="W81" s="74">
        <f>VLOOKUP($A81,'377'!$AG$1:$HM$2,20,FALSE)</f>
        <v>0</v>
      </c>
      <c r="X81" s="69">
        <f>VLOOKUP($A81,'377'!$AG$1:$HM$2,21,FALSE)</f>
        <v>0</v>
      </c>
      <c r="Y81" s="69">
        <f>VLOOKUP($A81,'377'!$AG$1:$HM$2,22,FALSE)</f>
        <v>0</v>
      </c>
      <c r="Z81" s="69">
        <f>VLOOKUP($A81,'377'!$AG$1:$HM$2,23,FALSE)</f>
        <v>0</v>
      </c>
      <c r="AA81" s="69">
        <f>VLOOKUP($A81,'377'!$AG$7:$HM$8,AA109,FALSE)</f>
        <v>0</v>
      </c>
      <c r="AB81" s="69">
        <f>VLOOKUP($A81,'377'!$AG$1:$HM$2,25,FALSE)</f>
        <v>0</v>
      </c>
      <c r="AC81" s="75">
        <f>VLOOKUP($A81,'377'!$AG$1:$HM$2,26,FALSE)</f>
        <v>0</v>
      </c>
      <c r="AD81" s="337"/>
      <c r="AE81" s="74">
        <f>VLOOKUP($A81,'377'!$AG$1:$HM$2,27,FALSE)</f>
        <v>0</v>
      </c>
      <c r="AF81" s="69">
        <f>VLOOKUP($A81,'377'!$AG$1:$HM$2,28,FALSE)</f>
        <v>0</v>
      </c>
      <c r="AG81" s="69">
        <f>VLOOKUP($A81,'377'!$AG$1:$HM$2,29,FALSE)</f>
        <v>0</v>
      </c>
      <c r="AH81" s="69">
        <f>VLOOKUP($A81,'377'!$AG$1:$HM$2,30,FALSE)</f>
        <v>0</v>
      </c>
      <c r="AI81" s="69">
        <f>VLOOKUP($A81,'377'!$AG$7:$HM$8,AI109,FALSE)</f>
        <v>0</v>
      </c>
      <c r="AJ81" s="69">
        <f>VLOOKUP($A81,'377'!$AG$1:$HM$2,32,FALSE)</f>
        <v>0</v>
      </c>
      <c r="AK81" s="75">
        <f>VLOOKUP($A81,'377'!$AG$1:$HM$2,33,FALSE)</f>
        <v>0</v>
      </c>
      <c r="AL81" s="337"/>
      <c r="AM81" s="74">
        <f>VLOOKUP($A81,'377'!$AG$1:$HM$2,34,FALSE)</f>
        <v>0</v>
      </c>
      <c r="AN81" s="69">
        <f>VLOOKUP($A81,'377'!$AG$1:$HM$2,35,FALSE)</f>
        <v>0</v>
      </c>
      <c r="AO81" s="69">
        <f>VLOOKUP($A81,'377'!$AG$1:$HM$2,36,FALSE)</f>
        <v>0</v>
      </c>
      <c r="AP81" s="69">
        <f>VLOOKUP($A81,'377'!$AG$1:$HM$2,37,FALSE)</f>
        <v>0</v>
      </c>
      <c r="AQ81" s="69">
        <f>VLOOKUP($A81,'377'!$AG$7:$HM$8,AQ109,FALSE)</f>
        <v>0</v>
      </c>
      <c r="AR81" s="69">
        <f>VLOOKUP($A81,'377'!$AG$1:$HM$2,39,FALSE)</f>
        <v>0</v>
      </c>
      <c r="AS81" s="75">
        <f>VLOOKUP($A81,'377'!$AG$1:$HM$2,40,FALSE)</f>
        <v>0</v>
      </c>
      <c r="AT81" s="337"/>
      <c r="AU81" s="74">
        <f>VLOOKUP($A81,'377'!$AG$1:$HM$2,41,FALSE)</f>
        <v>0</v>
      </c>
      <c r="AV81" s="69">
        <f>VLOOKUP($A81,'377'!$AG$1:$HM$2,42,FALSE)</f>
        <v>0</v>
      </c>
      <c r="AW81" s="69">
        <f>VLOOKUP($A81,'377'!$AG$1:$HM$2,43,FALSE)</f>
        <v>0</v>
      </c>
      <c r="AX81" s="69">
        <f>VLOOKUP($A81,'377'!$AG$1:$HM$2,44,FALSE)</f>
        <v>0</v>
      </c>
      <c r="AY81" s="69">
        <f>VLOOKUP($A81,'377'!$AG$7:$HM$8,AY109,FALSE)</f>
        <v>0</v>
      </c>
      <c r="AZ81" s="69">
        <f>VLOOKUP($A81,'377'!$AG$1:$HM$2,46,FALSE)</f>
        <v>0</v>
      </c>
      <c r="BA81" s="75">
        <f>VLOOKUP($A81,'377'!$AG$1:$HM$2,47,FALSE)</f>
        <v>0</v>
      </c>
      <c r="BB81" s="337"/>
      <c r="BC81" s="74">
        <f>VLOOKUP($A81,'377'!$AG$1:$HM$2,48,FALSE)</f>
        <v>0</v>
      </c>
      <c r="BD81" s="69">
        <f>VLOOKUP($A81,'377'!$AG$1:$HM$2,49,FALSE)</f>
        <v>0</v>
      </c>
      <c r="BE81" s="69">
        <f>VLOOKUP($A81,'377'!$AG$1:$HM$2,50,FALSE)</f>
        <v>0</v>
      </c>
      <c r="BF81" s="69">
        <f>VLOOKUP($A81,'377'!$AG$1:$HM$2,51,FALSE)</f>
        <v>0</v>
      </c>
      <c r="BG81" s="69">
        <f>VLOOKUP($A81,'377'!$AG$7:$HM$8,BG109,FALSE)</f>
        <v>0</v>
      </c>
      <c r="BH81" s="69">
        <f>VLOOKUP($A81,'377'!$AG$1:$HM$2,53,FALSE)</f>
        <v>0</v>
      </c>
      <c r="BI81" s="75">
        <f>VLOOKUP($A81,'377'!$AG$1:$HM$2,54,FALSE)</f>
        <v>0</v>
      </c>
      <c r="BJ81" s="337"/>
      <c r="BK81" s="74">
        <f>VLOOKUP($A81,'377'!$AG$1:$HM$2,55,FALSE)</f>
        <v>0</v>
      </c>
      <c r="BL81" s="69">
        <f>VLOOKUP($A81,'377'!$AG$1:$HM$2,56,FALSE)</f>
        <v>0</v>
      </c>
      <c r="BM81" s="69">
        <f>VLOOKUP($A81,'377'!$AG$1:$HM$2,57,FALSE)</f>
        <v>0</v>
      </c>
      <c r="BN81" s="69">
        <f>VLOOKUP($A81,'377'!$AG$1:$HM$2,58,FALSE)</f>
        <v>0</v>
      </c>
      <c r="BO81" s="69">
        <f>VLOOKUP($A81,'377'!$AG$7:$HM$8,BO109,FALSE)</f>
        <v>0</v>
      </c>
      <c r="BP81" s="69">
        <f>VLOOKUP($A81,'377'!$AG$1:$HM$2,60,FALSE)</f>
        <v>0</v>
      </c>
      <c r="BQ81" s="75">
        <f>VLOOKUP($A81,'377'!$AG$1:$HM$2,61,FALSE)</f>
        <v>0</v>
      </c>
      <c r="BR81" s="337"/>
      <c r="BS81" s="74">
        <f>VLOOKUP($A81,'377'!$AG$1:$HM$2,62,FALSE)</f>
        <v>0</v>
      </c>
      <c r="BT81" s="69">
        <f>VLOOKUP($A81,'377'!$AG$1:$HM$2,63,FALSE)</f>
        <v>0</v>
      </c>
      <c r="BU81" s="69">
        <f>VLOOKUP($A81,'377'!$AG$1:$HM$2,64,FALSE)</f>
        <v>0</v>
      </c>
      <c r="BV81" s="69">
        <f>VLOOKUP($A81,'377'!$AG$1:$HM$2,65,FALSE)</f>
        <v>0</v>
      </c>
      <c r="BW81" s="69">
        <f>VLOOKUP($A81,'377'!$AG$7:$HM$8,BW109,FALSE)</f>
        <v>0</v>
      </c>
      <c r="BX81" s="69">
        <f>VLOOKUP($A81,'377'!$AG$1:$HM$2,67,FALSE)</f>
        <v>0</v>
      </c>
      <c r="BY81" s="75">
        <f>VLOOKUP($A81,'377'!$AG$1:$HM$2,68,FALSE)</f>
        <v>0</v>
      </c>
      <c r="BZ81" s="337"/>
      <c r="CA81" s="74">
        <f>VLOOKUP($A81,'377'!$AG$1:$HM$2,69,FALSE)</f>
        <v>0</v>
      </c>
      <c r="CB81" s="69">
        <f>VLOOKUP($A81,'377'!$AG$1:$HM$2,70,FALSE)</f>
        <v>0</v>
      </c>
      <c r="CC81" s="69">
        <f>VLOOKUP($A81,'377'!$AG$1:$HM$2,71,FALSE)</f>
        <v>0</v>
      </c>
      <c r="CD81" s="69">
        <f>VLOOKUP($A81,'377'!$AG$1:$HM$2,72,FALSE)</f>
        <v>0</v>
      </c>
      <c r="CE81" s="69">
        <f>VLOOKUP($A81,'377'!$AG$7:$HM$8,CE109,FALSE)</f>
        <v>0</v>
      </c>
      <c r="CF81" s="69">
        <f>VLOOKUP($A81,'377'!$AG$1:$HM$2,74,FALSE)</f>
        <v>0</v>
      </c>
      <c r="CG81" s="75">
        <f>VLOOKUP($A81,'377'!$AG$1:$HM$2,75,FALSE)</f>
        <v>0</v>
      </c>
      <c r="CH81" s="337"/>
      <c r="CI81" s="74">
        <f>VLOOKUP($A81,'377'!$AG$1:$HM$2,76,FALSE)</f>
        <v>0</v>
      </c>
      <c r="CJ81" s="69">
        <f>VLOOKUP($A81,'377'!$AG$1:$HM$2,77,FALSE)</f>
        <v>0</v>
      </c>
      <c r="CK81" s="69">
        <f>VLOOKUP($A81,'377'!$AG$1:$HM$2,78,FALSE)</f>
        <v>0</v>
      </c>
      <c r="CL81" s="69">
        <f>VLOOKUP($A81,'377'!$AG$1:$HM$2,79,FALSE)</f>
        <v>0</v>
      </c>
      <c r="CM81" s="69">
        <f>VLOOKUP($A81,'377'!$AG$7:$HM$8,CM109,FALSE)</f>
        <v>0</v>
      </c>
      <c r="CN81" s="69">
        <f>VLOOKUP($A81,'377'!$AG$1:$HM$2,81,FALSE)</f>
        <v>0</v>
      </c>
      <c r="CO81" s="75">
        <f>VLOOKUP($A81,'377'!$AG$1:$HM$2,82,FALSE)</f>
        <v>0</v>
      </c>
      <c r="CP81" s="337"/>
      <c r="CQ81" s="74">
        <f>VLOOKUP($A81,'377'!$AG$1:$HM$2,83,FALSE)</f>
        <v>0</v>
      </c>
      <c r="CR81" s="69">
        <f>VLOOKUP($A81,'377'!$AG$1:$HM$2,84,FALSE)</f>
        <v>0</v>
      </c>
      <c r="CS81" s="69">
        <f>VLOOKUP($A81,'377'!$AG$1:$HM$2,85,FALSE)</f>
        <v>0</v>
      </c>
      <c r="CT81" s="69">
        <f>VLOOKUP($A81,'377'!$AG$1:$HM$2,86,FALSE)</f>
        <v>0</v>
      </c>
      <c r="CU81" s="69">
        <f>VLOOKUP($A81,'377'!$AG$7:$HM$8,CU109,FALSE)</f>
        <v>0</v>
      </c>
      <c r="CV81" s="69">
        <f>VLOOKUP($A81,'377'!$AG$1:$HM$2,88,FALSE)</f>
        <v>0</v>
      </c>
      <c r="CW81" s="75">
        <f>VLOOKUP($A81,'377'!$AG$1:$HM$2,89,FALSE)</f>
        <v>0</v>
      </c>
      <c r="CX81" s="337"/>
      <c r="CY81" s="74">
        <f>VLOOKUP($A81,'377'!$AG$1:$HM$2,90,FALSE)</f>
        <v>0</v>
      </c>
      <c r="CZ81" s="69">
        <f>VLOOKUP($A81,'377'!$AG$1:$HM$2,91,FALSE)</f>
        <v>0</v>
      </c>
      <c r="DA81" s="69">
        <f>VLOOKUP($A81,'377'!$AG$1:$HM$2,92,FALSE)</f>
        <v>0</v>
      </c>
      <c r="DB81" s="69">
        <f>VLOOKUP($A81,'377'!$AG$1:$HM$2,93,FALSE)</f>
        <v>0</v>
      </c>
      <c r="DC81" s="69">
        <f>VLOOKUP($A81,'377'!$AG$7:$HM$8,DC109,FALSE)</f>
        <v>0</v>
      </c>
      <c r="DD81" s="69">
        <f>VLOOKUP($A81,'377'!$AG$1:$HM$2,95,FALSE)</f>
        <v>0</v>
      </c>
      <c r="DE81" s="75">
        <f>VLOOKUP($A81,'377'!$AG$1:$HM$2,96,FALSE)</f>
        <v>0</v>
      </c>
      <c r="DF81" s="337"/>
      <c r="DG81" s="74">
        <f>VLOOKUP($A81,'377'!$AG$1:$HM$2,97,FALSE)</f>
        <v>0</v>
      </c>
      <c r="DH81" s="69">
        <f>VLOOKUP($A81,'377'!$AG$1:$HM$2,98,FALSE)</f>
        <v>0</v>
      </c>
      <c r="DI81" s="69">
        <f>VLOOKUP($A81,'377'!$AG$1:$HM$2,99,FALSE)</f>
        <v>0</v>
      </c>
      <c r="DJ81" s="69">
        <f>VLOOKUP($A81,'377'!$AG$1:$HM$2,100,FALSE)</f>
        <v>0</v>
      </c>
      <c r="DK81" s="69">
        <f>VLOOKUP($A81,'377'!$AG$7:$HM$8,DK109,FALSE)</f>
        <v>0</v>
      </c>
      <c r="DL81" s="69">
        <f>VLOOKUP($A81,'377'!$AG$1:$HM$2,102,FALSE)</f>
        <v>0</v>
      </c>
      <c r="DM81" s="75">
        <f>VLOOKUP($A81,'377'!$AG$1:$HM$2,103,FALSE)</f>
        <v>0</v>
      </c>
      <c r="DN81" s="337"/>
      <c r="DO81" s="74">
        <f>VLOOKUP($A81,'377'!$AG$1:$HM$2,104,FALSE)</f>
        <v>0</v>
      </c>
      <c r="DP81" s="69">
        <f>VLOOKUP($A81,'377'!$AG$1:$HM$2,105,FALSE)</f>
        <v>0</v>
      </c>
      <c r="DQ81" s="69">
        <f>VLOOKUP($A81,'377'!$AG$1:$HM$2,106,FALSE)</f>
        <v>0</v>
      </c>
      <c r="DR81" s="69">
        <f>VLOOKUP($A81,'377'!$AG$1:$HM$2,107,FALSE)</f>
        <v>0</v>
      </c>
      <c r="DS81" s="69">
        <f>VLOOKUP($A81,'377'!$AG$7:$HM$8,DS109,FALSE)</f>
        <v>0</v>
      </c>
      <c r="DT81" s="69">
        <f>VLOOKUP($A81,'377'!$AG$1:$HM$2,109,FALSE)</f>
        <v>0</v>
      </c>
      <c r="DU81" s="75">
        <f>VLOOKUP($A81,'377'!$AG$1:$HM$2,110,FALSE)</f>
        <v>0</v>
      </c>
      <c r="DV81" s="337"/>
      <c r="DW81" s="74">
        <f>VLOOKUP($A81,'377'!$AG$1:$HM$2,111,FALSE)</f>
        <v>0</v>
      </c>
      <c r="DX81" s="69">
        <f>VLOOKUP($A81,'377'!$AG$1:$HM$2,112,FALSE)</f>
        <v>0</v>
      </c>
      <c r="DY81" s="69">
        <f>VLOOKUP($A81,'377'!$AG$1:$HM$2,113,FALSE)</f>
        <v>0</v>
      </c>
      <c r="DZ81" s="69">
        <f>VLOOKUP($A81,'377'!$AG$1:$HM$2,114,FALSE)</f>
        <v>0</v>
      </c>
      <c r="EA81" s="69">
        <f>VLOOKUP($A81,'377'!$AG$7:$HM$8,EA109,FALSE)</f>
        <v>0</v>
      </c>
      <c r="EB81" s="69">
        <f>VLOOKUP($A81,'377'!$AG$1:$HM$2,116,FALSE)</f>
        <v>0</v>
      </c>
      <c r="EC81" s="75">
        <f>VLOOKUP($A81,'377'!$AG$1:$HM$2,117,FALSE)</f>
        <v>0</v>
      </c>
      <c r="ED81" s="337"/>
      <c r="EE81" s="74">
        <f>VLOOKUP($A81,'377'!$AG$1:$HM$2,118,FALSE)</f>
        <v>0</v>
      </c>
      <c r="EF81" s="69">
        <f>VLOOKUP($A81,'377'!$AG$1:$HM$2,119,FALSE)</f>
        <v>0</v>
      </c>
      <c r="EG81" s="69">
        <f>VLOOKUP($A81,'377'!$AG$1:$HM$2,120,FALSE)</f>
        <v>0</v>
      </c>
      <c r="EH81" s="69">
        <f>VLOOKUP($A81,'377'!$AG$1:$HM$2,121,FALSE)</f>
        <v>0</v>
      </c>
      <c r="EI81" s="69">
        <f>VLOOKUP($A81,'377'!$AG$7:$HM$8,EI109,FALSE)</f>
        <v>0</v>
      </c>
      <c r="EJ81" s="69">
        <f>VLOOKUP($A81,'377'!$AG$1:$HM$2,123,FALSE)</f>
        <v>0</v>
      </c>
      <c r="EK81" s="75">
        <f>VLOOKUP($A81,'377'!$AG$1:$HM$2,124,FALSE)</f>
        <v>0</v>
      </c>
      <c r="EL81" s="337"/>
      <c r="EM81" s="74">
        <f>VLOOKUP($A81,'377'!$AG$1:$HM$2,125,FALSE)</f>
        <v>0</v>
      </c>
      <c r="EN81" s="69">
        <f>VLOOKUP($A81,'377'!$AG$1:$HM$2,126,FALSE)</f>
        <v>0</v>
      </c>
      <c r="EO81" s="69">
        <f>VLOOKUP($A81,'377'!$AG$1:$HM$2,127,FALSE)</f>
        <v>0</v>
      </c>
      <c r="EP81" s="69">
        <f>VLOOKUP($A81,'377'!$AG$1:$HM$2,128,FALSE)</f>
        <v>0</v>
      </c>
      <c r="EQ81" s="69">
        <f>VLOOKUP($A81,'377'!$AG$7:$HM$8,EQ109,FALSE)</f>
        <v>0</v>
      </c>
      <c r="ER81" s="69">
        <f>VLOOKUP($A81,'377'!$AG$1:$HM$2,130,FALSE)</f>
        <v>0</v>
      </c>
      <c r="ES81" s="75">
        <f>VLOOKUP($A81,'377'!$AG$1:$HM$2,131,FALSE)</f>
        <v>0</v>
      </c>
      <c r="ET81" s="337"/>
      <c r="EU81" s="74">
        <f>VLOOKUP($A81,'377'!$AG$1:$HM$2,132,FALSE)</f>
        <v>0</v>
      </c>
      <c r="EV81" s="69">
        <f>VLOOKUP($A81,'377'!$AG$1:$HM$2,133,FALSE)</f>
        <v>0</v>
      </c>
      <c r="EW81" s="69">
        <f>VLOOKUP($A81,'377'!$AG$1:$HM$2,134,FALSE)</f>
        <v>0</v>
      </c>
      <c r="EX81" s="69">
        <f>VLOOKUP($A81,'377'!$AG$1:$HM$2,135,FALSE)</f>
        <v>0</v>
      </c>
      <c r="EY81" s="69">
        <f>VLOOKUP($A81,'377'!$AG$7:$HM$8,EY109,FALSE)</f>
        <v>0</v>
      </c>
      <c r="EZ81" s="69">
        <f>VLOOKUP($A81,'377'!$AG$1:$HM$2,137,FALSE)</f>
        <v>0</v>
      </c>
      <c r="FA81" s="75">
        <f>VLOOKUP($A81,'377'!$AG$1:$HM$2,138,FALSE)</f>
        <v>0</v>
      </c>
      <c r="FB81" s="337"/>
      <c r="FC81" s="74">
        <f>VLOOKUP($A81,'377'!$AG$1:$HM$2,139,FALSE)</f>
        <v>0</v>
      </c>
      <c r="FD81" s="69">
        <f>VLOOKUP($A81,'377'!$AG$1:$HM$2,140,FALSE)</f>
        <v>0</v>
      </c>
      <c r="FE81" s="69">
        <f>VLOOKUP($A81,'377'!$AG$1:$HM$2,141,FALSE)</f>
        <v>0</v>
      </c>
      <c r="FF81" s="69">
        <f>VLOOKUP($A81,'377'!$AG$1:$HM$2,142,FALSE)</f>
        <v>0</v>
      </c>
      <c r="FG81" s="69">
        <f>VLOOKUP($A81,'377'!$AG$7:$HM$8,FG109,FALSE)</f>
        <v>0</v>
      </c>
      <c r="FH81" s="69">
        <f>VLOOKUP($A81,'377'!$AG$1:$HM$2,144,FALSE)</f>
        <v>0</v>
      </c>
      <c r="FI81" s="75">
        <f>VLOOKUP($A81,'377'!$AG$1:$HM$2,145,FALSE)</f>
        <v>0</v>
      </c>
      <c r="FJ81" s="337"/>
      <c r="FK81" s="74">
        <f>VLOOKUP($A81,'377'!$AG$1:$HM$2,146,FALSE)</f>
        <v>0</v>
      </c>
      <c r="FL81" s="69">
        <f>VLOOKUP($A81,'377'!$AG$1:$HM$2,147,FALSE)</f>
        <v>0</v>
      </c>
      <c r="FM81" s="69">
        <f>VLOOKUP($A81,'377'!$AG$1:$HM$2,148,FALSE)</f>
        <v>0</v>
      </c>
      <c r="FN81" s="69">
        <f>VLOOKUP($A81,'377'!$AG$1:$HM$2,149,FALSE)</f>
        <v>0</v>
      </c>
      <c r="FO81" s="69">
        <f>VLOOKUP($A81,'377'!$AG$7:$HM$8,FO109,FALSE)</f>
        <v>0</v>
      </c>
      <c r="FP81" s="69">
        <f>VLOOKUP($A81,'377'!$AG$1:$HM$2,151,FALSE)</f>
        <v>0</v>
      </c>
      <c r="FQ81" s="75">
        <f>VLOOKUP($A81,'377'!$AG$1:$HM$2,152,FALSE)</f>
        <v>0</v>
      </c>
      <c r="FR81" s="337"/>
      <c r="FS81" s="74">
        <f>VLOOKUP($A81,'377'!$AG$1:$HM$2,153,FALSE)</f>
        <v>0</v>
      </c>
      <c r="FT81" s="69">
        <f>VLOOKUP($A81,'377'!$AG$1:$HM$2,154,FALSE)</f>
        <v>0</v>
      </c>
      <c r="FU81" s="69">
        <f>VLOOKUP($A81,'377'!$AG$1:$HM$2,155,FALSE)</f>
        <v>0</v>
      </c>
      <c r="FV81" s="69">
        <f>VLOOKUP($A81,'377'!$AG$1:$HM$2,156,FALSE)</f>
        <v>0</v>
      </c>
      <c r="FW81" s="69">
        <f>VLOOKUP($A81,'377'!$AG$7:$HM$8,FW109,FALSE)</f>
        <v>0</v>
      </c>
      <c r="FX81" s="69">
        <f>VLOOKUP($A81,'377'!$AG$1:$HM$2,158,FALSE)</f>
        <v>0</v>
      </c>
      <c r="FY81" s="75">
        <f>VLOOKUP($A81,'377'!$AG$1:$HM$2,159,FALSE)</f>
        <v>0</v>
      </c>
      <c r="FZ81" s="337"/>
      <c r="GA81" s="74">
        <f>VLOOKUP($A81,'377'!$AG$1:$HM$2,160,FALSE)</f>
        <v>0</v>
      </c>
      <c r="GB81" s="69">
        <f>VLOOKUP($A81,'377'!$AG$1:$HM$2,161,FALSE)</f>
        <v>0</v>
      </c>
      <c r="GC81" s="69">
        <f>VLOOKUP($A81,'377'!$AG$1:$HM$2,162,FALSE)</f>
        <v>0</v>
      </c>
      <c r="GD81" s="69">
        <f>VLOOKUP($A81,'377'!$AG$1:$HM$2,163,FALSE)</f>
        <v>0</v>
      </c>
      <c r="GE81" s="69">
        <f>VLOOKUP($A81,'377'!$AG$7:$HM$8,GE109,FALSE)</f>
        <v>0</v>
      </c>
      <c r="GF81" s="69">
        <f>VLOOKUP($A81,'377'!$AG$1:$HM$2,165,FALSE)</f>
        <v>0</v>
      </c>
      <c r="GG81" s="75">
        <f>VLOOKUP($A81,'377'!$AG$1:$HM$2,166,FALSE)</f>
        <v>0</v>
      </c>
      <c r="GH81" s="337"/>
      <c r="GI81" s="74">
        <f>VLOOKUP($A81,'377'!$AG$1:$HM$2,167,FALSE)</f>
        <v>0</v>
      </c>
      <c r="GJ81" s="69">
        <f>VLOOKUP($A81,'377'!$AG$1:$HM$2,168,FALSE)</f>
        <v>0</v>
      </c>
      <c r="GK81" s="69">
        <f>VLOOKUP($A81,'377'!$AG$1:$HM$2,169,FALSE)</f>
        <v>0</v>
      </c>
      <c r="GL81" s="69">
        <f>VLOOKUP($A81,'377'!$AG$1:$HM$2,170,FALSE)</f>
        <v>0</v>
      </c>
      <c r="GM81" s="69">
        <f>VLOOKUP($A81,'377'!$AG$7:$HM$8,GM109,FALSE)</f>
        <v>0</v>
      </c>
      <c r="GN81" s="69">
        <f>VLOOKUP($A81,'377'!$AG$1:$HM$2,172,FALSE)</f>
        <v>0</v>
      </c>
      <c r="GO81" s="75">
        <f>VLOOKUP($A81,'377'!$AG$1:$HM$2,173,FALSE)</f>
        <v>0</v>
      </c>
      <c r="GP81" s="337"/>
      <c r="GQ81" s="74">
        <f>VLOOKUP($A81,'377'!$AG$1:$HM$2,174,FALSE)</f>
        <v>0</v>
      </c>
      <c r="GR81" s="69">
        <f>VLOOKUP($A81,'377'!$AG$1:$HM$2,175,FALSE)</f>
        <v>0</v>
      </c>
      <c r="GS81" s="69">
        <f>VLOOKUP($A81,'377'!$AG$1:$HM$2,176,FALSE)</f>
        <v>0</v>
      </c>
      <c r="GT81" s="69">
        <f>VLOOKUP($A81,'377'!$AG$1:$HM$2,177,FALSE)</f>
        <v>0</v>
      </c>
      <c r="GU81" s="69">
        <f>VLOOKUP($A81,'377'!$AG$7:$HM$8,GU109,FALSE)</f>
        <v>0</v>
      </c>
      <c r="GV81" s="69">
        <f>VLOOKUP($A81,'377'!$AG$1:$HM$2,179,FALSE)</f>
        <v>0</v>
      </c>
      <c r="GW81" s="75">
        <f>VLOOKUP($A81,'377'!$AG$1:$HM$2,180,FALSE)</f>
        <v>0</v>
      </c>
      <c r="GX81" s="337"/>
      <c r="GY81" s="74">
        <f>VLOOKUP($A81,'377'!$AG$1:$HM$2,181,FALSE)</f>
        <v>0</v>
      </c>
      <c r="GZ81" s="69">
        <f>VLOOKUP($A81,'377'!$AG$1:$HM$2,182,FALSE)</f>
        <v>0</v>
      </c>
      <c r="HA81" s="69">
        <f>VLOOKUP($A81,'377'!$AG$1:$HM$2,183,FALSE)</f>
        <v>0</v>
      </c>
      <c r="HB81" s="69">
        <f>VLOOKUP($A81,'377'!$AG$1:$HM$2,184,FALSE)</f>
        <v>0</v>
      </c>
      <c r="HC81" s="69">
        <f>VLOOKUP($A81,'377'!$AG$7:$HM$8,HC109,FALSE)</f>
        <v>0</v>
      </c>
      <c r="HD81" s="69">
        <f>VLOOKUP($A81,'377'!$AG$1:$HM$2,186,FALSE)</f>
        <v>0</v>
      </c>
      <c r="HE81" s="124">
        <f>VLOOKUP($A81,'377'!$AG$1:$HM$2,187,FALSE)</f>
        <v>0</v>
      </c>
      <c r="HF81" s="24"/>
    </row>
    <row r="82" spans="1:214" x14ac:dyDescent="0.25">
      <c r="A82" s="290">
        <f t="shared" si="1"/>
        <v>278</v>
      </c>
      <c r="B82" s="291">
        <f>VLOOKUP($A82,'378'!$AG$1:$HM$2,2,FALSE)</f>
        <v>0</v>
      </c>
      <c r="C82" s="290">
        <f>VLOOKUP($A82,'378'!$AG$1:$HM$2,3,FALSE)</f>
        <v>0</v>
      </c>
      <c r="D82" s="290">
        <f>VLOOKUP($A82,'378'!$AG$1:$HM$2,4,FALSE)</f>
        <v>0</v>
      </c>
      <c r="E82" s="292">
        <f>VLOOKUP($A82,'378'!$AG$1:$HM$2,5,FALSE)</f>
        <v>0</v>
      </c>
      <c r="F82" s="337"/>
      <c r="G82" s="73">
        <f>VLOOKUP($A82,'378'!$AG$1:$HM$2,6,FALSE)</f>
        <v>0</v>
      </c>
      <c r="H82" s="24">
        <f>VLOOKUP($A82,'378'!$AG$1:$HM$2,7,FALSE)</f>
        <v>0</v>
      </c>
      <c r="I82" s="24">
        <f>VLOOKUP($A82,'378'!$AG$1:$HM$2,8,FALSE)</f>
        <v>0</v>
      </c>
      <c r="J82" s="24">
        <f>VLOOKUP($A82,'378'!$AG$1:$HM$2,9,FALSE)</f>
        <v>0</v>
      </c>
      <c r="K82" s="69">
        <f>VLOOKUP($A82,'378'!$AG$7:$HM$8,K109,FALSE)</f>
        <v>0</v>
      </c>
      <c r="L82" s="24">
        <f>VLOOKUP($A82,'378'!$AG$1:$HM$2,11,FALSE)</f>
        <v>0</v>
      </c>
      <c r="M82" s="137">
        <f>VLOOKUP($A82,'378'!$AG$1:$HM$2,12,FALSE)</f>
        <v>0</v>
      </c>
      <c r="N82" s="337"/>
      <c r="O82" s="74">
        <f>VLOOKUP($A82,'378'!$AG$1:$HM$2,13,FALSE)</f>
        <v>0</v>
      </c>
      <c r="P82" s="69">
        <f>VLOOKUP($A82,'378'!$AG$1:$HM$2,14,FALSE)</f>
        <v>0</v>
      </c>
      <c r="Q82" s="69">
        <f>VLOOKUP($A82,'378'!$AG$1:$HM$2,15,FALSE)</f>
        <v>0</v>
      </c>
      <c r="R82" s="69">
        <f>VLOOKUP($A82,'378'!$AG$1:$HM$2,16,FALSE)</f>
        <v>0</v>
      </c>
      <c r="S82" s="69">
        <f>VLOOKUP($A82,'378'!$AG$7:$HM$8,S109,FALSE)</f>
        <v>0</v>
      </c>
      <c r="T82" s="69">
        <f>VLOOKUP($A82,'378'!$AG$1:$HM$2,18,FALSE)</f>
        <v>0</v>
      </c>
      <c r="U82" s="75">
        <f>VLOOKUP($A82,'378'!$AG$1:$HM$2,19,FALSE)</f>
        <v>0</v>
      </c>
      <c r="V82" s="337"/>
      <c r="W82" s="74">
        <f>VLOOKUP($A82,'378'!$AG$1:$HM$2,20,FALSE)</f>
        <v>0</v>
      </c>
      <c r="X82" s="69">
        <f>VLOOKUP($A82,'378'!$AG$1:$HM$2,21,FALSE)</f>
        <v>0</v>
      </c>
      <c r="Y82" s="69">
        <f>VLOOKUP($A82,'378'!$AG$1:$HM$2,22,FALSE)</f>
        <v>0</v>
      </c>
      <c r="Z82" s="69">
        <f>VLOOKUP($A82,'378'!$AG$1:$HM$2,23,FALSE)</f>
        <v>0</v>
      </c>
      <c r="AA82" s="69">
        <f>VLOOKUP($A82,'378'!$AG$7:$HM$8,AA109,FALSE)</f>
        <v>0</v>
      </c>
      <c r="AB82" s="69">
        <f>VLOOKUP($A82,'378'!$AG$1:$HM$2,25,FALSE)</f>
        <v>0</v>
      </c>
      <c r="AC82" s="75">
        <f>VLOOKUP($A82,'378'!$AG$1:$HM$2,26,FALSE)</f>
        <v>0</v>
      </c>
      <c r="AD82" s="337"/>
      <c r="AE82" s="74">
        <f>VLOOKUP($A82,'378'!$AG$1:$HM$2,27,FALSE)</f>
        <v>0</v>
      </c>
      <c r="AF82" s="69">
        <f>VLOOKUP($A82,'378'!$AG$1:$HM$2,28,FALSE)</f>
        <v>0</v>
      </c>
      <c r="AG82" s="69">
        <f>VLOOKUP($A82,'378'!$AG$1:$HM$2,29,FALSE)</f>
        <v>0</v>
      </c>
      <c r="AH82" s="69">
        <f>VLOOKUP($A82,'378'!$AG$1:$HM$2,30,FALSE)</f>
        <v>0</v>
      </c>
      <c r="AI82" s="69">
        <f>VLOOKUP($A82,'378'!$AG$7:$HM$8,AI109,FALSE)</f>
        <v>0</v>
      </c>
      <c r="AJ82" s="69">
        <f>VLOOKUP($A82,'378'!$AG$1:$HM$2,32,FALSE)</f>
        <v>0</v>
      </c>
      <c r="AK82" s="75">
        <f>VLOOKUP($A82,'378'!$AG$1:$HM$2,33,FALSE)</f>
        <v>0</v>
      </c>
      <c r="AL82" s="337"/>
      <c r="AM82" s="74">
        <f>VLOOKUP($A82,'378'!$AG$1:$HM$2,34,FALSE)</f>
        <v>0</v>
      </c>
      <c r="AN82" s="69">
        <f>VLOOKUP($A82,'378'!$AG$1:$HM$2,35,FALSE)</f>
        <v>0</v>
      </c>
      <c r="AO82" s="69">
        <f>VLOOKUP($A82,'378'!$AG$1:$HM$2,36,FALSE)</f>
        <v>0</v>
      </c>
      <c r="AP82" s="69">
        <f>VLOOKUP($A82,'378'!$AG$1:$HM$2,37,FALSE)</f>
        <v>0</v>
      </c>
      <c r="AQ82" s="69">
        <f>VLOOKUP($A82,'378'!$AG$7:$HM$8,AQ109,FALSE)</f>
        <v>0</v>
      </c>
      <c r="AR82" s="69">
        <f>VLOOKUP($A82,'378'!$AG$1:$HM$2,39,FALSE)</f>
        <v>0</v>
      </c>
      <c r="AS82" s="75">
        <f>VLOOKUP($A82,'378'!$AG$1:$HM$2,40,FALSE)</f>
        <v>0</v>
      </c>
      <c r="AT82" s="337"/>
      <c r="AU82" s="74">
        <f>VLOOKUP($A82,'378'!$AG$1:$HM$2,41,FALSE)</f>
        <v>0</v>
      </c>
      <c r="AV82" s="69">
        <f>VLOOKUP($A82,'378'!$AG$1:$HM$2,42,FALSE)</f>
        <v>0</v>
      </c>
      <c r="AW82" s="69">
        <f>VLOOKUP($A82,'378'!$AG$1:$HM$2,43,FALSE)</f>
        <v>0</v>
      </c>
      <c r="AX82" s="69">
        <f>VLOOKUP($A82,'378'!$AG$1:$HM$2,44,FALSE)</f>
        <v>0</v>
      </c>
      <c r="AY82" s="69">
        <f>VLOOKUP($A82,'378'!$AG$7:$HM$8,AY109,FALSE)</f>
        <v>0</v>
      </c>
      <c r="AZ82" s="69">
        <f>VLOOKUP($A82,'378'!$AG$1:$HM$2,46,FALSE)</f>
        <v>0</v>
      </c>
      <c r="BA82" s="75">
        <f>VLOOKUP($A82,'378'!$AG$1:$HM$2,47,FALSE)</f>
        <v>0</v>
      </c>
      <c r="BB82" s="337"/>
      <c r="BC82" s="74">
        <f>VLOOKUP($A82,'378'!$AG$1:$HM$2,48,FALSE)</f>
        <v>0</v>
      </c>
      <c r="BD82" s="69">
        <f>VLOOKUP($A82,'378'!$AG$1:$HM$2,49,FALSE)</f>
        <v>0</v>
      </c>
      <c r="BE82" s="69">
        <f>VLOOKUP($A82,'378'!$AG$1:$HM$2,50,FALSE)</f>
        <v>0</v>
      </c>
      <c r="BF82" s="69">
        <f>VLOOKUP($A82,'378'!$AG$1:$HM$2,51,FALSE)</f>
        <v>0</v>
      </c>
      <c r="BG82" s="69">
        <f>VLOOKUP($A82,'378'!$AG$7:$HM$8,BG109,FALSE)</f>
        <v>0</v>
      </c>
      <c r="BH82" s="69">
        <f>VLOOKUP($A82,'378'!$AG$1:$HM$2,53,FALSE)</f>
        <v>0</v>
      </c>
      <c r="BI82" s="75">
        <f>VLOOKUP($A82,'378'!$AG$1:$HM$2,54,FALSE)</f>
        <v>0</v>
      </c>
      <c r="BJ82" s="337"/>
      <c r="BK82" s="74">
        <f>VLOOKUP($A82,'378'!$AG$1:$HM$2,55,FALSE)</f>
        <v>0</v>
      </c>
      <c r="BL82" s="69">
        <f>VLOOKUP($A82,'378'!$AG$1:$HM$2,56,FALSE)</f>
        <v>0</v>
      </c>
      <c r="BM82" s="69">
        <f>VLOOKUP($A82,'378'!$AG$1:$HM$2,57,FALSE)</f>
        <v>0</v>
      </c>
      <c r="BN82" s="69">
        <f>VLOOKUP($A82,'378'!$AG$1:$HM$2,58,FALSE)</f>
        <v>0</v>
      </c>
      <c r="BO82" s="69">
        <f>VLOOKUP($A82,'378'!$AG$7:$HM$8,BO109,FALSE)</f>
        <v>0</v>
      </c>
      <c r="BP82" s="69">
        <f>VLOOKUP($A82,'378'!$AG$1:$HM$2,60,FALSE)</f>
        <v>0</v>
      </c>
      <c r="BQ82" s="75">
        <f>VLOOKUP($A82,'378'!$AG$1:$HM$2,61,FALSE)</f>
        <v>0</v>
      </c>
      <c r="BR82" s="337"/>
      <c r="BS82" s="74">
        <f>VLOOKUP($A82,'378'!$AG$1:$HM$2,62,FALSE)</f>
        <v>0</v>
      </c>
      <c r="BT82" s="69">
        <f>VLOOKUP($A82,'378'!$AG$1:$HM$2,63,FALSE)</f>
        <v>0</v>
      </c>
      <c r="BU82" s="69">
        <f>VLOOKUP($A82,'378'!$AG$1:$HM$2,64,FALSE)</f>
        <v>0</v>
      </c>
      <c r="BV82" s="69">
        <f>VLOOKUP($A82,'378'!$AG$1:$HM$2,65,FALSE)</f>
        <v>0</v>
      </c>
      <c r="BW82" s="69">
        <f>VLOOKUP($A82,'378'!$AG$7:$HM$8,BW109,FALSE)</f>
        <v>0</v>
      </c>
      <c r="BX82" s="69">
        <f>VLOOKUP($A82,'378'!$AG$1:$HM$2,67,FALSE)</f>
        <v>0</v>
      </c>
      <c r="BY82" s="75">
        <f>VLOOKUP($A82,'378'!$AG$1:$HM$2,68,FALSE)</f>
        <v>0</v>
      </c>
      <c r="BZ82" s="337"/>
      <c r="CA82" s="74">
        <f>VLOOKUP($A82,'378'!$AG$1:$HM$2,69,FALSE)</f>
        <v>0</v>
      </c>
      <c r="CB82" s="69">
        <f>VLOOKUP($A82,'378'!$AG$1:$HM$2,70,FALSE)</f>
        <v>0</v>
      </c>
      <c r="CC82" s="69">
        <f>VLOOKUP($A82,'378'!$AG$1:$HM$2,71,FALSE)</f>
        <v>0</v>
      </c>
      <c r="CD82" s="69">
        <f>VLOOKUP($A82,'378'!$AG$1:$HM$2,72,FALSE)</f>
        <v>0</v>
      </c>
      <c r="CE82" s="69">
        <f>VLOOKUP($A82,'378'!$AG$7:$HM$8,CE109,FALSE)</f>
        <v>0</v>
      </c>
      <c r="CF82" s="69">
        <f>VLOOKUP($A82,'378'!$AG$1:$HM$2,74,FALSE)</f>
        <v>0</v>
      </c>
      <c r="CG82" s="75">
        <f>VLOOKUP($A82,'378'!$AG$1:$HM$2,75,FALSE)</f>
        <v>0</v>
      </c>
      <c r="CH82" s="337"/>
      <c r="CI82" s="74">
        <f>VLOOKUP($A82,'378'!$AG$1:$HM$2,76,FALSE)</f>
        <v>0</v>
      </c>
      <c r="CJ82" s="69">
        <f>VLOOKUP($A82,'378'!$AG$1:$HM$2,77,FALSE)</f>
        <v>0</v>
      </c>
      <c r="CK82" s="69">
        <f>VLOOKUP($A82,'378'!$AG$1:$HM$2,78,FALSE)</f>
        <v>0</v>
      </c>
      <c r="CL82" s="69">
        <f>VLOOKUP($A82,'378'!$AG$1:$HM$2,79,FALSE)</f>
        <v>0</v>
      </c>
      <c r="CM82" s="69">
        <f>VLOOKUP($A82,'378'!$AG$7:$HM$8,CM109,FALSE)</f>
        <v>0</v>
      </c>
      <c r="CN82" s="69">
        <f>VLOOKUP($A82,'378'!$AG$1:$HM$2,81,FALSE)</f>
        <v>0</v>
      </c>
      <c r="CO82" s="75">
        <f>VLOOKUP($A82,'378'!$AG$1:$HM$2,82,FALSE)</f>
        <v>0</v>
      </c>
      <c r="CP82" s="337"/>
      <c r="CQ82" s="74">
        <f>VLOOKUP($A82,'378'!$AG$1:$HM$2,83,FALSE)</f>
        <v>0</v>
      </c>
      <c r="CR82" s="69">
        <f>VLOOKUP($A82,'378'!$AG$1:$HM$2,84,FALSE)</f>
        <v>0</v>
      </c>
      <c r="CS82" s="69">
        <f>VLOOKUP($A82,'378'!$AG$1:$HM$2,85,FALSE)</f>
        <v>0</v>
      </c>
      <c r="CT82" s="69">
        <f>VLOOKUP($A82,'378'!$AG$1:$HM$2,86,FALSE)</f>
        <v>0</v>
      </c>
      <c r="CU82" s="69">
        <f>VLOOKUP($A82,'378'!$AG$7:$HM$8,CU109,FALSE)</f>
        <v>0</v>
      </c>
      <c r="CV82" s="69">
        <f>VLOOKUP($A82,'378'!$AG$1:$HM$2,88,FALSE)</f>
        <v>0</v>
      </c>
      <c r="CW82" s="75">
        <f>VLOOKUP($A82,'378'!$AG$1:$HM$2,89,FALSE)</f>
        <v>0</v>
      </c>
      <c r="CX82" s="337"/>
      <c r="CY82" s="74">
        <f>VLOOKUP($A82,'378'!$AG$1:$HM$2,90,FALSE)</f>
        <v>0</v>
      </c>
      <c r="CZ82" s="69">
        <f>VLOOKUP($A82,'378'!$AG$1:$HM$2,91,FALSE)</f>
        <v>0</v>
      </c>
      <c r="DA82" s="69">
        <f>VLOOKUP($A82,'378'!$AG$1:$HM$2,92,FALSE)</f>
        <v>0</v>
      </c>
      <c r="DB82" s="69">
        <f>VLOOKUP($A82,'378'!$AG$1:$HM$2,93,FALSE)</f>
        <v>0</v>
      </c>
      <c r="DC82" s="69">
        <f>VLOOKUP($A82,'378'!$AG$7:$HM$8,DC109,FALSE)</f>
        <v>0</v>
      </c>
      <c r="DD82" s="69">
        <f>VLOOKUP($A82,'378'!$AG$1:$HM$2,95,FALSE)</f>
        <v>0</v>
      </c>
      <c r="DE82" s="75">
        <f>VLOOKUP($A82,'378'!$AG$1:$HM$2,96,FALSE)</f>
        <v>0</v>
      </c>
      <c r="DF82" s="337"/>
      <c r="DG82" s="74">
        <f>VLOOKUP($A82,'378'!$AG$1:$HM$2,97,FALSE)</f>
        <v>0</v>
      </c>
      <c r="DH82" s="69">
        <f>VLOOKUP($A82,'378'!$AG$1:$HM$2,98,FALSE)</f>
        <v>0</v>
      </c>
      <c r="DI82" s="69">
        <f>VLOOKUP($A82,'378'!$AG$1:$HM$2,99,FALSE)</f>
        <v>0</v>
      </c>
      <c r="DJ82" s="69">
        <f>VLOOKUP($A82,'378'!$AG$1:$HM$2,100,FALSE)</f>
        <v>0</v>
      </c>
      <c r="DK82" s="69">
        <f>VLOOKUP($A82,'378'!$AG$7:$HM$8,DK109,FALSE)</f>
        <v>0</v>
      </c>
      <c r="DL82" s="69">
        <f>VLOOKUP($A82,'378'!$AG$1:$HM$2,102,FALSE)</f>
        <v>0</v>
      </c>
      <c r="DM82" s="75">
        <f>VLOOKUP($A82,'378'!$AG$1:$HM$2,103,FALSE)</f>
        <v>0</v>
      </c>
      <c r="DN82" s="337"/>
      <c r="DO82" s="74">
        <f>VLOOKUP($A82,'378'!$AG$1:$HM$2,104,FALSE)</f>
        <v>0</v>
      </c>
      <c r="DP82" s="69">
        <f>VLOOKUP($A82,'378'!$AG$1:$HM$2,105,FALSE)</f>
        <v>0</v>
      </c>
      <c r="DQ82" s="69">
        <f>VLOOKUP($A82,'378'!$AG$1:$HM$2,106,FALSE)</f>
        <v>0</v>
      </c>
      <c r="DR82" s="69">
        <f>VLOOKUP($A82,'378'!$AG$1:$HM$2,107,FALSE)</f>
        <v>0</v>
      </c>
      <c r="DS82" s="69">
        <f>VLOOKUP($A82,'378'!$AG$7:$HM$8,DS109,FALSE)</f>
        <v>0</v>
      </c>
      <c r="DT82" s="69">
        <f>VLOOKUP($A82,'378'!$AG$1:$HM$2,109,FALSE)</f>
        <v>0</v>
      </c>
      <c r="DU82" s="75">
        <f>VLOOKUP($A82,'378'!$AG$1:$HM$2,110,FALSE)</f>
        <v>0</v>
      </c>
      <c r="DV82" s="337"/>
      <c r="DW82" s="74">
        <f>VLOOKUP($A82,'378'!$AG$1:$HM$2,111,FALSE)</f>
        <v>0</v>
      </c>
      <c r="DX82" s="69">
        <f>VLOOKUP($A82,'378'!$AG$1:$HM$2,112,FALSE)</f>
        <v>0</v>
      </c>
      <c r="DY82" s="69">
        <f>VLOOKUP($A82,'378'!$AG$1:$HM$2,113,FALSE)</f>
        <v>0</v>
      </c>
      <c r="DZ82" s="69">
        <f>VLOOKUP($A82,'378'!$AG$1:$HM$2,114,FALSE)</f>
        <v>0</v>
      </c>
      <c r="EA82" s="69">
        <f>VLOOKUP($A82,'378'!$AG$7:$HM$8,EA109,FALSE)</f>
        <v>0</v>
      </c>
      <c r="EB82" s="69">
        <f>VLOOKUP($A82,'378'!$AG$1:$HM$2,116,FALSE)</f>
        <v>0</v>
      </c>
      <c r="EC82" s="75">
        <f>VLOOKUP($A82,'378'!$AG$1:$HM$2,117,FALSE)</f>
        <v>0</v>
      </c>
      <c r="ED82" s="337"/>
      <c r="EE82" s="74">
        <f>VLOOKUP($A82,'378'!$AG$1:$HM$2,118,FALSE)</f>
        <v>0</v>
      </c>
      <c r="EF82" s="69">
        <f>VLOOKUP($A82,'378'!$AG$1:$HM$2,119,FALSE)</f>
        <v>0</v>
      </c>
      <c r="EG82" s="69">
        <f>VLOOKUP($A82,'378'!$AG$1:$HM$2,120,FALSE)</f>
        <v>0</v>
      </c>
      <c r="EH82" s="69">
        <f>VLOOKUP($A82,'378'!$AG$1:$HM$2,121,FALSE)</f>
        <v>0</v>
      </c>
      <c r="EI82" s="69">
        <f>VLOOKUP($A82,'378'!$AG$7:$HM$8,EI109,FALSE)</f>
        <v>0</v>
      </c>
      <c r="EJ82" s="69">
        <f>VLOOKUP($A82,'378'!$AG$1:$HM$2,123,FALSE)</f>
        <v>0</v>
      </c>
      <c r="EK82" s="75">
        <f>VLOOKUP($A82,'378'!$AG$1:$HM$2,124,FALSE)</f>
        <v>0</v>
      </c>
      <c r="EL82" s="337"/>
      <c r="EM82" s="74">
        <f>VLOOKUP($A82,'378'!$AG$1:$HM$2,125,FALSE)</f>
        <v>0</v>
      </c>
      <c r="EN82" s="69">
        <f>VLOOKUP($A82,'378'!$AG$1:$HM$2,126,FALSE)</f>
        <v>0</v>
      </c>
      <c r="EO82" s="69">
        <f>VLOOKUP($A82,'378'!$AG$1:$HM$2,127,FALSE)</f>
        <v>0</v>
      </c>
      <c r="EP82" s="69">
        <f>VLOOKUP($A82,'378'!$AG$1:$HM$2,128,FALSE)</f>
        <v>0</v>
      </c>
      <c r="EQ82" s="69">
        <f>VLOOKUP($A82,'378'!$AG$7:$HM$8,EQ109,FALSE)</f>
        <v>0</v>
      </c>
      <c r="ER82" s="69">
        <f>VLOOKUP($A82,'378'!$AG$1:$HM$2,130,FALSE)</f>
        <v>0</v>
      </c>
      <c r="ES82" s="75">
        <f>VLOOKUP($A82,'378'!$AG$1:$HM$2,131,FALSE)</f>
        <v>0</v>
      </c>
      <c r="ET82" s="337"/>
      <c r="EU82" s="74">
        <f>VLOOKUP($A82,'378'!$AG$1:$HM$2,132,FALSE)</f>
        <v>0</v>
      </c>
      <c r="EV82" s="69">
        <f>VLOOKUP($A82,'378'!$AG$1:$HM$2,133,FALSE)</f>
        <v>0</v>
      </c>
      <c r="EW82" s="69">
        <f>VLOOKUP($A82,'378'!$AG$1:$HM$2,134,FALSE)</f>
        <v>0</v>
      </c>
      <c r="EX82" s="69">
        <f>VLOOKUP($A82,'378'!$AG$1:$HM$2,135,FALSE)</f>
        <v>0</v>
      </c>
      <c r="EY82" s="69">
        <f>VLOOKUP($A82,'378'!$AG$7:$HM$8,EY109,FALSE)</f>
        <v>0</v>
      </c>
      <c r="EZ82" s="69">
        <f>VLOOKUP($A82,'378'!$AG$1:$HM$2,137,FALSE)</f>
        <v>0</v>
      </c>
      <c r="FA82" s="75">
        <f>VLOOKUP($A82,'378'!$AG$1:$HM$2,138,FALSE)</f>
        <v>0</v>
      </c>
      <c r="FB82" s="337"/>
      <c r="FC82" s="74">
        <f>VLOOKUP($A82,'378'!$AG$1:$HM$2,139,FALSE)</f>
        <v>0</v>
      </c>
      <c r="FD82" s="69">
        <f>VLOOKUP($A82,'378'!$AG$1:$HM$2,140,FALSE)</f>
        <v>0</v>
      </c>
      <c r="FE82" s="69">
        <f>VLOOKUP($A82,'378'!$AG$1:$HM$2,141,FALSE)</f>
        <v>0</v>
      </c>
      <c r="FF82" s="69">
        <f>VLOOKUP($A82,'378'!$AG$1:$HM$2,142,FALSE)</f>
        <v>0</v>
      </c>
      <c r="FG82" s="69">
        <f>VLOOKUP($A82,'378'!$AG$7:$HM$8,FG109,FALSE)</f>
        <v>0</v>
      </c>
      <c r="FH82" s="69">
        <f>VLOOKUP($A82,'378'!$AG$1:$HM$2,144,FALSE)</f>
        <v>0</v>
      </c>
      <c r="FI82" s="75">
        <f>VLOOKUP($A82,'378'!$AG$1:$HM$2,145,FALSE)</f>
        <v>0</v>
      </c>
      <c r="FJ82" s="337"/>
      <c r="FK82" s="74">
        <f>VLOOKUP($A82,'378'!$AG$1:$HM$2,146,FALSE)</f>
        <v>0</v>
      </c>
      <c r="FL82" s="69">
        <f>VLOOKUP($A82,'378'!$AG$1:$HM$2,147,FALSE)</f>
        <v>0</v>
      </c>
      <c r="FM82" s="69">
        <f>VLOOKUP($A82,'378'!$AG$1:$HM$2,148,FALSE)</f>
        <v>0</v>
      </c>
      <c r="FN82" s="69">
        <f>VLOOKUP($A82,'378'!$AG$1:$HM$2,149,FALSE)</f>
        <v>0</v>
      </c>
      <c r="FO82" s="69">
        <f>VLOOKUP($A82,'378'!$AG$7:$HM$8,FO109,FALSE)</f>
        <v>0</v>
      </c>
      <c r="FP82" s="69">
        <f>VLOOKUP($A82,'378'!$AG$1:$HM$2,151,FALSE)</f>
        <v>0</v>
      </c>
      <c r="FQ82" s="75">
        <f>VLOOKUP($A82,'378'!$AG$1:$HM$2,152,FALSE)</f>
        <v>0</v>
      </c>
      <c r="FR82" s="337"/>
      <c r="FS82" s="74">
        <f>VLOOKUP($A82,'378'!$AG$1:$HM$2,153,FALSE)</f>
        <v>0</v>
      </c>
      <c r="FT82" s="69">
        <f>VLOOKUP($A82,'378'!$AG$1:$HM$2,154,FALSE)</f>
        <v>0</v>
      </c>
      <c r="FU82" s="69">
        <f>VLOOKUP($A82,'378'!$AG$1:$HM$2,155,FALSE)</f>
        <v>0</v>
      </c>
      <c r="FV82" s="69">
        <f>VLOOKUP($A82,'378'!$AG$1:$HM$2,156,FALSE)</f>
        <v>0</v>
      </c>
      <c r="FW82" s="69">
        <f>VLOOKUP($A82,'378'!$AG$7:$HM$8,FW109,FALSE)</f>
        <v>0</v>
      </c>
      <c r="FX82" s="69">
        <f>VLOOKUP($A82,'378'!$AG$1:$HM$2,158,FALSE)</f>
        <v>0</v>
      </c>
      <c r="FY82" s="75">
        <f>VLOOKUP($A82,'378'!$AG$1:$HM$2,159,FALSE)</f>
        <v>0</v>
      </c>
      <c r="FZ82" s="337"/>
      <c r="GA82" s="74">
        <f>VLOOKUP($A82,'378'!$AG$1:$HM$2,160,FALSE)</f>
        <v>0</v>
      </c>
      <c r="GB82" s="69">
        <f>VLOOKUP($A82,'378'!$AG$1:$HM$2,161,FALSE)</f>
        <v>0</v>
      </c>
      <c r="GC82" s="69">
        <f>VLOOKUP($A82,'378'!$AG$1:$HM$2,162,FALSE)</f>
        <v>0</v>
      </c>
      <c r="GD82" s="69">
        <f>VLOOKUP($A82,'378'!$AG$1:$HM$2,163,FALSE)</f>
        <v>0</v>
      </c>
      <c r="GE82" s="69">
        <f>VLOOKUP($A82,'378'!$AG$7:$HM$8,GE109,FALSE)</f>
        <v>0</v>
      </c>
      <c r="GF82" s="69">
        <f>VLOOKUP($A82,'378'!$AG$1:$HM$2,165,FALSE)</f>
        <v>0</v>
      </c>
      <c r="GG82" s="75">
        <f>VLOOKUP($A82,'378'!$AG$1:$HM$2,166,FALSE)</f>
        <v>0</v>
      </c>
      <c r="GH82" s="337"/>
      <c r="GI82" s="74">
        <f>VLOOKUP($A82,'378'!$AG$1:$HM$2,167,FALSE)</f>
        <v>0</v>
      </c>
      <c r="GJ82" s="69">
        <f>VLOOKUP($A82,'378'!$AG$1:$HM$2,168,FALSE)</f>
        <v>0</v>
      </c>
      <c r="GK82" s="69">
        <f>VLOOKUP($A82,'378'!$AG$1:$HM$2,169,FALSE)</f>
        <v>0</v>
      </c>
      <c r="GL82" s="69">
        <f>VLOOKUP($A82,'378'!$AG$1:$HM$2,170,FALSE)</f>
        <v>0</v>
      </c>
      <c r="GM82" s="69">
        <f>VLOOKUP($A82,'378'!$AG$7:$HM$8,GM109,FALSE)</f>
        <v>0</v>
      </c>
      <c r="GN82" s="69">
        <f>VLOOKUP($A82,'378'!$AG$1:$HM$2,172,FALSE)</f>
        <v>0</v>
      </c>
      <c r="GO82" s="75">
        <f>VLOOKUP($A82,'378'!$AG$1:$HM$2,173,FALSE)</f>
        <v>0</v>
      </c>
      <c r="GP82" s="337"/>
      <c r="GQ82" s="74">
        <f>VLOOKUP($A82,'378'!$AG$1:$HM$2,174,FALSE)</f>
        <v>0</v>
      </c>
      <c r="GR82" s="69">
        <f>VLOOKUP($A82,'378'!$AG$1:$HM$2,175,FALSE)</f>
        <v>0</v>
      </c>
      <c r="GS82" s="69">
        <f>VLOOKUP($A82,'378'!$AG$1:$HM$2,176,FALSE)</f>
        <v>0</v>
      </c>
      <c r="GT82" s="69">
        <f>VLOOKUP($A82,'378'!$AG$1:$HM$2,177,FALSE)</f>
        <v>0</v>
      </c>
      <c r="GU82" s="69">
        <f>VLOOKUP($A82,'378'!$AG$7:$HM$8,GU109,FALSE)</f>
        <v>0</v>
      </c>
      <c r="GV82" s="69">
        <f>VLOOKUP($A82,'378'!$AG$1:$HM$2,179,FALSE)</f>
        <v>0</v>
      </c>
      <c r="GW82" s="75">
        <f>VLOOKUP($A82,'378'!$AG$1:$HM$2,180,FALSE)</f>
        <v>0</v>
      </c>
      <c r="GX82" s="337"/>
      <c r="GY82" s="74">
        <f>VLOOKUP($A82,'378'!$AG$1:$HM$2,181,FALSE)</f>
        <v>0</v>
      </c>
      <c r="GZ82" s="69">
        <f>VLOOKUP($A82,'378'!$AG$1:$HM$2,182,FALSE)</f>
        <v>0</v>
      </c>
      <c r="HA82" s="69">
        <f>VLOOKUP($A82,'378'!$AG$1:$HM$2,183,FALSE)</f>
        <v>0</v>
      </c>
      <c r="HB82" s="69">
        <f>VLOOKUP($A82,'378'!$AG$1:$HM$2,184,FALSE)</f>
        <v>0</v>
      </c>
      <c r="HC82" s="69">
        <f>VLOOKUP($A82,'378'!$AG$7:$HM$8,HC109,FALSE)</f>
        <v>0</v>
      </c>
      <c r="HD82" s="69">
        <f>VLOOKUP($A82,'378'!$AG$1:$HM$2,186,FALSE)</f>
        <v>0</v>
      </c>
      <c r="HE82" s="124">
        <f>VLOOKUP($A82,'378'!$AG$1:$HM$2,187,FALSE)</f>
        <v>0</v>
      </c>
      <c r="HF82" s="24"/>
    </row>
    <row r="83" spans="1:214" x14ac:dyDescent="0.25">
      <c r="A83" s="290">
        <f t="shared" si="1"/>
        <v>279</v>
      </c>
      <c r="B83" s="291">
        <f>VLOOKUP($A83,'379'!$AG$1:$HM$2,2,FALSE)</f>
        <v>0</v>
      </c>
      <c r="C83" s="290">
        <f>VLOOKUP($A83,'379'!$AG$1:$HM$2,3,FALSE)</f>
        <v>0</v>
      </c>
      <c r="D83" s="290">
        <f>VLOOKUP($A83,'379'!$AG$1:$HM$2,4,FALSE)</f>
        <v>0</v>
      </c>
      <c r="E83" s="292">
        <f>VLOOKUP($A83,'379'!$AG$1:$HM$2,5,FALSE)</f>
        <v>0</v>
      </c>
      <c r="F83" s="337"/>
      <c r="G83" s="73">
        <f>VLOOKUP($A83,'379'!$AG$1:$HM$2,6,FALSE)</f>
        <v>0</v>
      </c>
      <c r="H83" s="24">
        <f>VLOOKUP($A83,'379'!$AG$1:$HM$2,7,FALSE)</f>
        <v>0</v>
      </c>
      <c r="I83" s="24">
        <f>VLOOKUP($A83,'379'!$AG$1:$HM$2,8,FALSE)</f>
        <v>0</v>
      </c>
      <c r="J83" s="24">
        <f>VLOOKUP($A83,'379'!$AG$1:$HM$2,9,FALSE)</f>
        <v>0</v>
      </c>
      <c r="K83" s="69">
        <f>VLOOKUP($A83,'379'!$AG$7:$HM$8,K109,FALSE)</f>
        <v>0</v>
      </c>
      <c r="L83" s="24">
        <f>VLOOKUP($A83,'379'!$AG$1:$HM$2,11,FALSE)</f>
        <v>0</v>
      </c>
      <c r="M83" s="137">
        <f>VLOOKUP($A83,'379'!$AG$1:$HM$2,12,FALSE)</f>
        <v>0</v>
      </c>
      <c r="N83" s="337"/>
      <c r="O83" s="74">
        <f>VLOOKUP($A83,'379'!$AG$1:$HM$2,13,FALSE)</f>
        <v>0</v>
      </c>
      <c r="P83" s="69">
        <f>VLOOKUP($A83,'379'!$AG$1:$HM$2,14,FALSE)</f>
        <v>0</v>
      </c>
      <c r="Q83" s="69">
        <f>VLOOKUP($A83,'379'!$AG$1:$HM$2,15,FALSE)</f>
        <v>0</v>
      </c>
      <c r="R83" s="69">
        <f>VLOOKUP($A83,'379'!$AG$1:$HM$2,16,FALSE)</f>
        <v>0</v>
      </c>
      <c r="S83" s="69">
        <f>VLOOKUP($A83,'379'!$AG$7:$HM$8,S109,FALSE)</f>
        <v>0</v>
      </c>
      <c r="T83" s="69">
        <f>VLOOKUP($A83,'379'!$AG$1:$HM$2,18,FALSE)</f>
        <v>0</v>
      </c>
      <c r="U83" s="75">
        <f>VLOOKUP($A83,'379'!$AG$1:$HM$2,19,FALSE)</f>
        <v>0</v>
      </c>
      <c r="V83" s="337"/>
      <c r="W83" s="74">
        <f>VLOOKUP($A83,'379'!$AG$1:$HM$2,20,FALSE)</f>
        <v>0</v>
      </c>
      <c r="X83" s="69">
        <f>VLOOKUP($A83,'379'!$AG$1:$HM$2,21,FALSE)</f>
        <v>0</v>
      </c>
      <c r="Y83" s="69">
        <f>VLOOKUP($A83,'379'!$AG$1:$HM$2,22,FALSE)</f>
        <v>0</v>
      </c>
      <c r="Z83" s="69">
        <f>VLOOKUP($A83,'379'!$AG$1:$HM$2,23,FALSE)</f>
        <v>0</v>
      </c>
      <c r="AA83" s="69">
        <f>VLOOKUP($A83,'379'!$AG$7:$HM$8,AA109,FALSE)</f>
        <v>0</v>
      </c>
      <c r="AB83" s="69">
        <f>VLOOKUP($A83,'379'!$AG$1:$HM$2,25,FALSE)</f>
        <v>0</v>
      </c>
      <c r="AC83" s="75">
        <f>VLOOKUP($A83,'379'!$AG$1:$HM$2,26,FALSE)</f>
        <v>0</v>
      </c>
      <c r="AD83" s="337"/>
      <c r="AE83" s="74">
        <f>VLOOKUP($A83,'379'!$AG$1:$HM$2,27,FALSE)</f>
        <v>0</v>
      </c>
      <c r="AF83" s="69">
        <f>VLOOKUP($A83,'379'!$AG$1:$HM$2,28,FALSE)</f>
        <v>0</v>
      </c>
      <c r="AG83" s="69">
        <f>VLOOKUP($A83,'379'!$AG$1:$HM$2,29,FALSE)</f>
        <v>0</v>
      </c>
      <c r="AH83" s="69">
        <f>VLOOKUP($A83,'379'!$AG$1:$HM$2,30,FALSE)</f>
        <v>0</v>
      </c>
      <c r="AI83" s="69">
        <f>VLOOKUP($A83,'379'!$AG$7:$HM$8,AI109,FALSE)</f>
        <v>0</v>
      </c>
      <c r="AJ83" s="69">
        <f>VLOOKUP($A83,'379'!$AG$1:$HM$2,32,FALSE)</f>
        <v>0</v>
      </c>
      <c r="AK83" s="75">
        <f>VLOOKUP($A83,'379'!$AG$1:$HM$2,33,FALSE)</f>
        <v>0</v>
      </c>
      <c r="AL83" s="337"/>
      <c r="AM83" s="74">
        <f>VLOOKUP($A83,'379'!$AG$1:$HM$2,34,FALSE)</f>
        <v>0</v>
      </c>
      <c r="AN83" s="69">
        <f>VLOOKUP($A83,'379'!$AG$1:$HM$2,35,FALSE)</f>
        <v>0</v>
      </c>
      <c r="AO83" s="69">
        <f>VLOOKUP($A83,'379'!$AG$1:$HM$2,36,FALSE)</f>
        <v>0</v>
      </c>
      <c r="AP83" s="69">
        <f>VLOOKUP($A83,'379'!$AG$1:$HM$2,37,FALSE)</f>
        <v>0</v>
      </c>
      <c r="AQ83" s="69">
        <f>VLOOKUP($A83,'379'!$AG$7:$HM$8,AQ109,FALSE)</f>
        <v>0</v>
      </c>
      <c r="AR83" s="69">
        <f>VLOOKUP($A83,'379'!$AG$1:$HM$2,39,FALSE)</f>
        <v>0</v>
      </c>
      <c r="AS83" s="75">
        <f>VLOOKUP($A83,'379'!$AG$1:$HM$2,40,FALSE)</f>
        <v>0</v>
      </c>
      <c r="AT83" s="337"/>
      <c r="AU83" s="74">
        <f>VLOOKUP($A83,'379'!$AG$1:$HM$2,41,FALSE)</f>
        <v>0</v>
      </c>
      <c r="AV83" s="69">
        <f>VLOOKUP($A83,'379'!$AG$1:$HM$2,42,FALSE)</f>
        <v>0</v>
      </c>
      <c r="AW83" s="69">
        <f>VLOOKUP($A83,'379'!$AG$1:$HM$2,43,FALSE)</f>
        <v>0</v>
      </c>
      <c r="AX83" s="69">
        <f>VLOOKUP($A83,'379'!$AG$1:$HM$2,44,FALSE)</f>
        <v>0</v>
      </c>
      <c r="AY83" s="69">
        <f>VLOOKUP($A83,'379'!$AG$7:$HM$8,AY109,FALSE)</f>
        <v>0</v>
      </c>
      <c r="AZ83" s="69">
        <f>VLOOKUP($A83,'379'!$AG$1:$HM$2,46,FALSE)</f>
        <v>0</v>
      </c>
      <c r="BA83" s="75">
        <f>VLOOKUP($A83,'379'!$AG$1:$HM$2,47,FALSE)</f>
        <v>0</v>
      </c>
      <c r="BB83" s="337"/>
      <c r="BC83" s="74">
        <f>VLOOKUP($A83,'379'!$AG$1:$HM$2,48,FALSE)</f>
        <v>0</v>
      </c>
      <c r="BD83" s="69">
        <f>VLOOKUP($A83,'379'!$AG$1:$HM$2,49,FALSE)</f>
        <v>0</v>
      </c>
      <c r="BE83" s="69">
        <f>VLOOKUP($A83,'379'!$AG$1:$HM$2,50,FALSE)</f>
        <v>0</v>
      </c>
      <c r="BF83" s="69">
        <f>VLOOKUP($A83,'379'!$AG$1:$HM$2,51,FALSE)</f>
        <v>0</v>
      </c>
      <c r="BG83" s="69">
        <f>VLOOKUP($A83,'379'!$AG$7:$HM$8,BG109,FALSE)</f>
        <v>0</v>
      </c>
      <c r="BH83" s="69">
        <f>VLOOKUP($A83,'379'!$AG$1:$HM$2,53,FALSE)</f>
        <v>0</v>
      </c>
      <c r="BI83" s="75">
        <f>VLOOKUP($A83,'379'!$AG$1:$HM$2,54,FALSE)</f>
        <v>0</v>
      </c>
      <c r="BJ83" s="337"/>
      <c r="BK83" s="74">
        <f>VLOOKUP($A83,'379'!$AG$1:$HM$2,55,FALSE)</f>
        <v>0</v>
      </c>
      <c r="BL83" s="69">
        <f>VLOOKUP($A83,'379'!$AG$1:$HM$2,56,FALSE)</f>
        <v>0</v>
      </c>
      <c r="BM83" s="69">
        <f>VLOOKUP($A83,'379'!$AG$1:$HM$2,57,FALSE)</f>
        <v>0</v>
      </c>
      <c r="BN83" s="69">
        <f>VLOOKUP($A83,'379'!$AG$1:$HM$2,58,FALSE)</f>
        <v>0</v>
      </c>
      <c r="BO83" s="69">
        <f>VLOOKUP($A83,'379'!$AG$7:$HM$8,BO109,FALSE)</f>
        <v>0</v>
      </c>
      <c r="BP83" s="69">
        <f>VLOOKUP($A83,'379'!$AG$1:$HM$2,60,FALSE)</f>
        <v>0</v>
      </c>
      <c r="BQ83" s="75">
        <f>VLOOKUP($A83,'379'!$AG$1:$HM$2,61,FALSE)</f>
        <v>0</v>
      </c>
      <c r="BR83" s="337"/>
      <c r="BS83" s="74">
        <f>VLOOKUP($A83,'379'!$AG$1:$HM$2,62,FALSE)</f>
        <v>0</v>
      </c>
      <c r="BT83" s="69">
        <f>VLOOKUP($A83,'379'!$AG$1:$HM$2,63,FALSE)</f>
        <v>0</v>
      </c>
      <c r="BU83" s="69">
        <f>VLOOKUP($A83,'379'!$AG$1:$HM$2,64,FALSE)</f>
        <v>0</v>
      </c>
      <c r="BV83" s="69">
        <f>VLOOKUP($A83,'379'!$AG$1:$HM$2,65,FALSE)</f>
        <v>0</v>
      </c>
      <c r="BW83" s="69">
        <f>VLOOKUP($A83,'379'!$AG$7:$HM$8,BW109,FALSE)</f>
        <v>0</v>
      </c>
      <c r="BX83" s="69">
        <f>VLOOKUP($A83,'379'!$AG$1:$HM$2,67,FALSE)</f>
        <v>0</v>
      </c>
      <c r="BY83" s="75">
        <f>VLOOKUP($A83,'379'!$AG$1:$HM$2,68,FALSE)</f>
        <v>0</v>
      </c>
      <c r="BZ83" s="337"/>
      <c r="CA83" s="74">
        <f>VLOOKUP($A83,'379'!$AG$1:$HM$2,69,FALSE)</f>
        <v>0</v>
      </c>
      <c r="CB83" s="69">
        <f>VLOOKUP($A83,'379'!$AG$1:$HM$2,70,FALSE)</f>
        <v>0</v>
      </c>
      <c r="CC83" s="69">
        <f>VLOOKUP($A83,'379'!$AG$1:$HM$2,71,FALSE)</f>
        <v>0</v>
      </c>
      <c r="CD83" s="69">
        <f>VLOOKUP($A83,'379'!$AG$1:$HM$2,72,FALSE)</f>
        <v>0</v>
      </c>
      <c r="CE83" s="69">
        <f>VLOOKUP($A83,'379'!$AG$7:$HM$8,CE109,FALSE)</f>
        <v>0</v>
      </c>
      <c r="CF83" s="69">
        <f>VLOOKUP($A83,'379'!$AG$1:$HM$2,74,FALSE)</f>
        <v>0</v>
      </c>
      <c r="CG83" s="75">
        <f>VLOOKUP($A83,'379'!$AG$1:$HM$2,75,FALSE)</f>
        <v>0</v>
      </c>
      <c r="CH83" s="337"/>
      <c r="CI83" s="74">
        <f>VLOOKUP($A83,'379'!$AG$1:$HM$2,76,FALSE)</f>
        <v>0</v>
      </c>
      <c r="CJ83" s="69">
        <f>VLOOKUP($A83,'379'!$AG$1:$HM$2,77,FALSE)</f>
        <v>0</v>
      </c>
      <c r="CK83" s="69">
        <f>VLOOKUP($A83,'379'!$AG$1:$HM$2,78,FALSE)</f>
        <v>0</v>
      </c>
      <c r="CL83" s="69">
        <f>VLOOKUP($A83,'379'!$AG$1:$HM$2,79,FALSE)</f>
        <v>0</v>
      </c>
      <c r="CM83" s="69">
        <f>VLOOKUP($A83,'379'!$AG$7:$HM$8,CM109,FALSE)</f>
        <v>0</v>
      </c>
      <c r="CN83" s="69">
        <f>VLOOKUP($A83,'379'!$AG$1:$HM$2,81,FALSE)</f>
        <v>0</v>
      </c>
      <c r="CO83" s="75">
        <f>VLOOKUP($A83,'379'!$AG$1:$HM$2,82,FALSE)</f>
        <v>0</v>
      </c>
      <c r="CP83" s="337"/>
      <c r="CQ83" s="74">
        <f>VLOOKUP($A83,'379'!$AG$1:$HM$2,83,FALSE)</f>
        <v>0</v>
      </c>
      <c r="CR83" s="69">
        <f>VLOOKUP($A83,'379'!$AG$1:$HM$2,84,FALSE)</f>
        <v>0</v>
      </c>
      <c r="CS83" s="69">
        <f>VLOOKUP($A83,'379'!$AG$1:$HM$2,85,FALSE)</f>
        <v>0</v>
      </c>
      <c r="CT83" s="69">
        <f>VLOOKUP($A83,'379'!$AG$1:$HM$2,86,FALSE)</f>
        <v>0</v>
      </c>
      <c r="CU83" s="69">
        <f>VLOOKUP($A83,'379'!$AG$7:$HM$8,CU109,FALSE)</f>
        <v>0</v>
      </c>
      <c r="CV83" s="69">
        <f>VLOOKUP($A83,'379'!$AG$1:$HM$2,88,FALSE)</f>
        <v>0</v>
      </c>
      <c r="CW83" s="75">
        <f>VLOOKUP($A83,'379'!$AG$1:$HM$2,89,FALSE)</f>
        <v>0</v>
      </c>
      <c r="CX83" s="337"/>
      <c r="CY83" s="74">
        <f>VLOOKUP($A83,'379'!$AG$1:$HM$2,90,FALSE)</f>
        <v>0</v>
      </c>
      <c r="CZ83" s="69">
        <f>VLOOKUP($A83,'379'!$AG$1:$HM$2,91,FALSE)</f>
        <v>0</v>
      </c>
      <c r="DA83" s="69">
        <f>VLOOKUP($A83,'379'!$AG$1:$HM$2,92,FALSE)</f>
        <v>0</v>
      </c>
      <c r="DB83" s="69">
        <f>VLOOKUP($A83,'379'!$AG$1:$HM$2,93,FALSE)</f>
        <v>0</v>
      </c>
      <c r="DC83" s="69">
        <f>VLOOKUP($A83,'379'!$AG$7:$HM$8,DC109,FALSE)</f>
        <v>0</v>
      </c>
      <c r="DD83" s="69">
        <f>VLOOKUP($A83,'379'!$AG$1:$HM$2,95,FALSE)</f>
        <v>0</v>
      </c>
      <c r="DE83" s="75">
        <f>VLOOKUP($A83,'379'!$AG$1:$HM$2,96,FALSE)</f>
        <v>0</v>
      </c>
      <c r="DF83" s="337"/>
      <c r="DG83" s="74">
        <f>VLOOKUP($A83,'379'!$AG$1:$HM$2,97,FALSE)</f>
        <v>0</v>
      </c>
      <c r="DH83" s="69">
        <f>VLOOKUP($A83,'379'!$AG$1:$HM$2,98,FALSE)</f>
        <v>0</v>
      </c>
      <c r="DI83" s="69">
        <f>VLOOKUP($A83,'379'!$AG$1:$HM$2,99,FALSE)</f>
        <v>0</v>
      </c>
      <c r="DJ83" s="69">
        <f>VLOOKUP($A83,'379'!$AG$1:$HM$2,100,FALSE)</f>
        <v>0</v>
      </c>
      <c r="DK83" s="69">
        <f>VLOOKUP($A83,'379'!$AG$7:$HM$8,DK109,FALSE)</f>
        <v>0</v>
      </c>
      <c r="DL83" s="69">
        <f>VLOOKUP($A83,'379'!$AG$1:$HM$2,102,FALSE)</f>
        <v>0</v>
      </c>
      <c r="DM83" s="75">
        <f>VLOOKUP($A83,'379'!$AG$1:$HM$2,103,FALSE)</f>
        <v>0</v>
      </c>
      <c r="DN83" s="337"/>
      <c r="DO83" s="74">
        <f>VLOOKUP($A83,'379'!$AG$1:$HM$2,104,FALSE)</f>
        <v>0</v>
      </c>
      <c r="DP83" s="69">
        <f>VLOOKUP($A83,'379'!$AG$1:$HM$2,105,FALSE)</f>
        <v>0</v>
      </c>
      <c r="DQ83" s="69">
        <f>VLOOKUP($A83,'379'!$AG$1:$HM$2,106,FALSE)</f>
        <v>0</v>
      </c>
      <c r="DR83" s="69">
        <f>VLOOKUP($A83,'379'!$AG$1:$HM$2,107,FALSE)</f>
        <v>0</v>
      </c>
      <c r="DS83" s="69">
        <f>VLOOKUP($A83,'379'!$AG$7:$HM$8,DS109,FALSE)</f>
        <v>0</v>
      </c>
      <c r="DT83" s="69">
        <f>VLOOKUP($A83,'379'!$AG$1:$HM$2,109,FALSE)</f>
        <v>0</v>
      </c>
      <c r="DU83" s="75">
        <f>VLOOKUP($A83,'379'!$AG$1:$HM$2,110,FALSE)</f>
        <v>0</v>
      </c>
      <c r="DV83" s="337"/>
      <c r="DW83" s="74">
        <f>VLOOKUP($A83,'379'!$AG$1:$HM$2,111,FALSE)</f>
        <v>0</v>
      </c>
      <c r="DX83" s="69">
        <f>VLOOKUP($A83,'379'!$AG$1:$HM$2,112,FALSE)</f>
        <v>0</v>
      </c>
      <c r="DY83" s="69">
        <f>VLOOKUP($A83,'379'!$AG$1:$HM$2,113,FALSE)</f>
        <v>0</v>
      </c>
      <c r="DZ83" s="69">
        <f>VLOOKUP($A83,'379'!$AG$1:$HM$2,114,FALSE)</f>
        <v>0</v>
      </c>
      <c r="EA83" s="69">
        <f>VLOOKUP($A83,'379'!$AG$7:$HM$8,EA109,FALSE)</f>
        <v>0</v>
      </c>
      <c r="EB83" s="69">
        <f>VLOOKUP($A83,'379'!$AG$1:$HM$2,116,FALSE)</f>
        <v>0</v>
      </c>
      <c r="EC83" s="75">
        <f>VLOOKUP($A83,'379'!$AG$1:$HM$2,117,FALSE)</f>
        <v>0</v>
      </c>
      <c r="ED83" s="337"/>
      <c r="EE83" s="74">
        <f>VLOOKUP($A83,'379'!$AG$1:$HM$2,118,FALSE)</f>
        <v>0</v>
      </c>
      <c r="EF83" s="69">
        <f>VLOOKUP($A83,'379'!$AG$1:$HM$2,119,FALSE)</f>
        <v>0</v>
      </c>
      <c r="EG83" s="69">
        <f>VLOOKUP($A83,'379'!$AG$1:$HM$2,120,FALSE)</f>
        <v>0</v>
      </c>
      <c r="EH83" s="69">
        <f>VLOOKUP($A83,'379'!$AG$1:$HM$2,121,FALSE)</f>
        <v>0</v>
      </c>
      <c r="EI83" s="69">
        <f>VLOOKUP($A83,'379'!$AG$7:$HM$8,EI109,FALSE)</f>
        <v>0</v>
      </c>
      <c r="EJ83" s="69">
        <f>VLOOKUP($A83,'379'!$AG$1:$HM$2,123,FALSE)</f>
        <v>0</v>
      </c>
      <c r="EK83" s="75">
        <f>VLOOKUP($A83,'379'!$AG$1:$HM$2,124,FALSE)</f>
        <v>0</v>
      </c>
      <c r="EL83" s="337"/>
      <c r="EM83" s="74">
        <f>VLOOKUP($A83,'379'!$AG$1:$HM$2,125,FALSE)</f>
        <v>0</v>
      </c>
      <c r="EN83" s="69">
        <f>VLOOKUP($A83,'379'!$AG$1:$HM$2,126,FALSE)</f>
        <v>0</v>
      </c>
      <c r="EO83" s="69">
        <f>VLOOKUP($A83,'379'!$AG$1:$HM$2,127,FALSE)</f>
        <v>0</v>
      </c>
      <c r="EP83" s="69">
        <f>VLOOKUP($A83,'379'!$AG$1:$HM$2,128,FALSE)</f>
        <v>0</v>
      </c>
      <c r="EQ83" s="69">
        <f>VLOOKUP($A83,'379'!$AG$7:$HM$8,EQ109,FALSE)</f>
        <v>0</v>
      </c>
      <c r="ER83" s="69">
        <f>VLOOKUP($A83,'379'!$AG$1:$HM$2,130,FALSE)</f>
        <v>0</v>
      </c>
      <c r="ES83" s="75">
        <f>VLOOKUP($A83,'379'!$AG$1:$HM$2,131,FALSE)</f>
        <v>0</v>
      </c>
      <c r="ET83" s="337"/>
      <c r="EU83" s="74">
        <f>VLOOKUP($A83,'379'!$AG$1:$HM$2,132,FALSE)</f>
        <v>0</v>
      </c>
      <c r="EV83" s="69">
        <f>VLOOKUP($A83,'379'!$AG$1:$HM$2,133,FALSE)</f>
        <v>0</v>
      </c>
      <c r="EW83" s="69">
        <f>VLOOKUP($A83,'379'!$AG$1:$HM$2,134,FALSE)</f>
        <v>0</v>
      </c>
      <c r="EX83" s="69">
        <f>VLOOKUP($A83,'379'!$AG$1:$HM$2,135,FALSE)</f>
        <v>0</v>
      </c>
      <c r="EY83" s="69">
        <f>VLOOKUP($A83,'379'!$AG$7:$HM$8,EY109,FALSE)</f>
        <v>0</v>
      </c>
      <c r="EZ83" s="69">
        <f>VLOOKUP($A83,'379'!$AG$1:$HM$2,137,FALSE)</f>
        <v>0</v>
      </c>
      <c r="FA83" s="75">
        <f>VLOOKUP($A83,'379'!$AG$1:$HM$2,138,FALSE)</f>
        <v>0</v>
      </c>
      <c r="FB83" s="337"/>
      <c r="FC83" s="74">
        <f>VLOOKUP($A83,'379'!$AG$1:$HM$2,139,FALSE)</f>
        <v>0</v>
      </c>
      <c r="FD83" s="69">
        <f>VLOOKUP($A83,'379'!$AG$1:$HM$2,140,FALSE)</f>
        <v>0</v>
      </c>
      <c r="FE83" s="69">
        <f>VLOOKUP($A83,'379'!$AG$1:$HM$2,141,FALSE)</f>
        <v>0</v>
      </c>
      <c r="FF83" s="69">
        <f>VLOOKUP($A83,'379'!$AG$1:$HM$2,142,FALSE)</f>
        <v>0</v>
      </c>
      <c r="FG83" s="69">
        <f>VLOOKUP($A83,'379'!$AG$7:$HM$8,FG109,FALSE)</f>
        <v>0</v>
      </c>
      <c r="FH83" s="69">
        <f>VLOOKUP($A83,'379'!$AG$1:$HM$2,144,FALSE)</f>
        <v>0</v>
      </c>
      <c r="FI83" s="75">
        <f>VLOOKUP($A83,'379'!$AG$1:$HM$2,145,FALSE)</f>
        <v>0</v>
      </c>
      <c r="FJ83" s="337"/>
      <c r="FK83" s="74">
        <f>VLOOKUP($A83,'379'!$AG$1:$HM$2,146,FALSE)</f>
        <v>0</v>
      </c>
      <c r="FL83" s="69">
        <f>VLOOKUP($A83,'379'!$AG$1:$HM$2,147,FALSE)</f>
        <v>0</v>
      </c>
      <c r="FM83" s="69">
        <f>VLOOKUP($A83,'379'!$AG$1:$HM$2,148,FALSE)</f>
        <v>0</v>
      </c>
      <c r="FN83" s="69">
        <f>VLOOKUP($A83,'379'!$AG$1:$HM$2,149,FALSE)</f>
        <v>0</v>
      </c>
      <c r="FO83" s="69">
        <f>VLOOKUP($A83,'379'!$AG$7:$HM$8,FO109,FALSE)</f>
        <v>0</v>
      </c>
      <c r="FP83" s="69">
        <f>VLOOKUP($A83,'379'!$AG$1:$HM$2,151,FALSE)</f>
        <v>0</v>
      </c>
      <c r="FQ83" s="75">
        <f>VLOOKUP($A83,'379'!$AG$1:$HM$2,152,FALSE)</f>
        <v>0</v>
      </c>
      <c r="FR83" s="337"/>
      <c r="FS83" s="74">
        <f>VLOOKUP($A83,'379'!$AG$1:$HM$2,153,FALSE)</f>
        <v>0</v>
      </c>
      <c r="FT83" s="69">
        <f>VLOOKUP($A83,'379'!$AG$1:$HM$2,154,FALSE)</f>
        <v>0</v>
      </c>
      <c r="FU83" s="69">
        <f>VLOOKUP($A83,'379'!$AG$1:$HM$2,155,FALSE)</f>
        <v>0</v>
      </c>
      <c r="FV83" s="69">
        <f>VLOOKUP($A83,'379'!$AG$1:$HM$2,156,FALSE)</f>
        <v>0</v>
      </c>
      <c r="FW83" s="69">
        <f>VLOOKUP($A83,'379'!$AG$7:$HM$8,FW109,FALSE)</f>
        <v>0</v>
      </c>
      <c r="FX83" s="69">
        <f>VLOOKUP($A83,'379'!$AG$1:$HM$2,158,FALSE)</f>
        <v>0</v>
      </c>
      <c r="FY83" s="75">
        <f>VLOOKUP($A83,'379'!$AG$1:$HM$2,159,FALSE)</f>
        <v>0</v>
      </c>
      <c r="FZ83" s="337"/>
      <c r="GA83" s="74">
        <f>VLOOKUP($A83,'379'!$AG$1:$HM$2,160,FALSE)</f>
        <v>0</v>
      </c>
      <c r="GB83" s="69">
        <f>VLOOKUP($A83,'379'!$AG$1:$HM$2,161,FALSE)</f>
        <v>0</v>
      </c>
      <c r="GC83" s="69">
        <f>VLOOKUP($A83,'379'!$AG$1:$HM$2,162,FALSE)</f>
        <v>0</v>
      </c>
      <c r="GD83" s="69">
        <f>VLOOKUP($A83,'379'!$AG$1:$HM$2,163,FALSE)</f>
        <v>0</v>
      </c>
      <c r="GE83" s="69">
        <f>VLOOKUP($A83,'379'!$AG$7:$HM$8,GE109,FALSE)</f>
        <v>0</v>
      </c>
      <c r="GF83" s="69">
        <f>VLOOKUP($A83,'379'!$AG$1:$HM$2,165,FALSE)</f>
        <v>0</v>
      </c>
      <c r="GG83" s="75">
        <f>VLOOKUP($A83,'379'!$AG$1:$HM$2,166,FALSE)</f>
        <v>0</v>
      </c>
      <c r="GH83" s="337"/>
      <c r="GI83" s="74">
        <f>VLOOKUP($A83,'379'!$AG$1:$HM$2,167,FALSE)</f>
        <v>0</v>
      </c>
      <c r="GJ83" s="69">
        <f>VLOOKUP($A83,'379'!$AG$1:$HM$2,168,FALSE)</f>
        <v>0</v>
      </c>
      <c r="GK83" s="69">
        <f>VLOOKUP($A83,'379'!$AG$1:$HM$2,169,FALSE)</f>
        <v>0</v>
      </c>
      <c r="GL83" s="69">
        <f>VLOOKUP($A83,'379'!$AG$1:$HM$2,170,FALSE)</f>
        <v>0</v>
      </c>
      <c r="GM83" s="69">
        <f>VLOOKUP($A83,'379'!$AG$7:$HM$8,GM109,FALSE)</f>
        <v>0</v>
      </c>
      <c r="GN83" s="69">
        <f>VLOOKUP($A83,'379'!$AG$1:$HM$2,172,FALSE)</f>
        <v>0</v>
      </c>
      <c r="GO83" s="75">
        <f>VLOOKUP($A83,'379'!$AG$1:$HM$2,173,FALSE)</f>
        <v>0</v>
      </c>
      <c r="GP83" s="337"/>
      <c r="GQ83" s="74">
        <f>VLOOKUP($A83,'379'!$AG$1:$HM$2,174,FALSE)</f>
        <v>0</v>
      </c>
      <c r="GR83" s="69">
        <f>VLOOKUP($A83,'379'!$AG$1:$HM$2,175,FALSE)</f>
        <v>0</v>
      </c>
      <c r="GS83" s="69">
        <f>VLOOKUP($A83,'379'!$AG$1:$HM$2,176,FALSE)</f>
        <v>0</v>
      </c>
      <c r="GT83" s="69">
        <f>VLOOKUP($A83,'379'!$AG$1:$HM$2,177,FALSE)</f>
        <v>0</v>
      </c>
      <c r="GU83" s="69">
        <f>VLOOKUP($A83,'379'!$AG$7:$HM$8,GU109,FALSE)</f>
        <v>0</v>
      </c>
      <c r="GV83" s="69">
        <f>VLOOKUP($A83,'379'!$AG$1:$HM$2,179,FALSE)</f>
        <v>0</v>
      </c>
      <c r="GW83" s="75">
        <f>VLOOKUP($A83,'379'!$AG$1:$HM$2,180,FALSE)</f>
        <v>0</v>
      </c>
      <c r="GX83" s="337"/>
      <c r="GY83" s="74">
        <f>VLOOKUP($A83,'379'!$AG$1:$HM$2,181,FALSE)</f>
        <v>0</v>
      </c>
      <c r="GZ83" s="69">
        <f>VLOOKUP($A83,'379'!$AG$1:$HM$2,182,FALSE)</f>
        <v>0</v>
      </c>
      <c r="HA83" s="69">
        <f>VLOOKUP($A83,'379'!$AG$1:$HM$2,183,FALSE)</f>
        <v>0</v>
      </c>
      <c r="HB83" s="69">
        <f>VLOOKUP($A83,'379'!$AG$1:$HM$2,184,FALSE)</f>
        <v>0</v>
      </c>
      <c r="HC83" s="69">
        <f>VLOOKUP($A83,'379'!$AG$7:$HM$8,HC109,FALSE)</f>
        <v>0</v>
      </c>
      <c r="HD83" s="69">
        <f>VLOOKUP($A83,'379'!$AG$1:$HM$2,186,FALSE)</f>
        <v>0</v>
      </c>
      <c r="HE83" s="124">
        <f>VLOOKUP($A83,'379'!$AG$1:$HM$2,187,FALSE)</f>
        <v>0</v>
      </c>
      <c r="HF83" s="24"/>
    </row>
    <row r="84" spans="1:214" x14ac:dyDescent="0.25">
      <c r="A84" s="290">
        <f t="shared" si="1"/>
        <v>280</v>
      </c>
      <c r="B84" s="291">
        <f>VLOOKUP($A84,'380'!$AG$1:$HM$2,2,FALSE)</f>
        <v>0</v>
      </c>
      <c r="C84" s="290">
        <f>VLOOKUP($A84,'380'!$AG$1:$HM$2,3,FALSE)</f>
        <v>0</v>
      </c>
      <c r="D84" s="290">
        <f>VLOOKUP($A84,'380'!$AG$1:$HM$2,4,FALSE)</f>
        <v>0</v>
      </c>
      <c r="E84" s="292">
        <f>VLOOKUP($A84,'380'!$AG$1:$HM$2,5,FALSE)</f>
        <v>0</v>
      </c>
      <c r="F84" s="337"/>
      <c r="G84" s="73">
        <f>VLOOKUP($A84,'380'!$AG$1:$HM$2,6,FALSE)</f>
        <v>0</v>
      </c>
      <c r="H84" s="24">
        <f>VLOOKUP($A84,'380'!$AG$1:$HM$2,7,FALSE)</f>
        <v>0</v>
      </c>
      <c r="I84" s="24">
        <f>VLOOKUP($A84,'380'!$AG$1:$HM$2,8,FALSE)</f>
        <v>0</v>
      </c>
      <c r="J84" s="24">
        <f>VLOOKUP($A84,'380'!$AG$1:$HM$2,9,FALSE)</f>
        <v>0</v>
      </c>
      <c r="K84" s="69">
        <f>VLOOKUP($A84,'380'!$AG$7:$HM$8,K109,FALSE)</f>
        <v>0</v>
      </c>
      <c r="L84" s="24">
        <f>VLOOKUP($A84,'380'!$AG$1:$HM$2,11,FALSE)</f>
        <v>0</v>
      </c>
      <c r="M84" s="137">
        <f>VLOOKUP($A84,'380'!$AG$1:$HM$2,12,FALSE)</f>
        <v>0</v>
      </c>
      <c r="N84" s="337"/>
      <c r="O84" s="74">
        <f>VLOOKUP($A84,'380'!$AG$1:$HM$2,13,FALSE)</f>
        <v>0</v>
      </c>
      <c r="P84" s="69">
        <f>VLOOKUP($A84,'380'!$AG$1:$HM$2,14,FALSE)</f>
        <v>0</v>
      </c>
      <c r="Q84" s="69">
        <f>VLOOKUP($A84,'380'!$AG$1:$HM$2,15,FALSE)</f>
        <v>0</v>
      </c>
      <c r="R84" s="69">
        <f>VLOOKUP($A84,'380'!$AG$1:$HM$2,16,FALSE)</f>
        <v>0</v>
      </c>
      <c r="S84" s="69">
        <f>VLOOKUP($A84,'380'!$AG$7:$HM$8,S109,FALSE)</f>
        <v>0</v>
      </c>
      <c r="T84" s="69">
        <f>VLOOKUP($A84,'380'!$AG$1:$HM$2,18,FALSE)</f>
        <v>0</v>
      </c>
      <c r="U84" s="75">
        <f>VLOOKUP($A84,'380'!$AG$1:$HM$2,19,FALSE)</f>
        <v>0</v>
      </c>
      <c r="V84" s="337"/>
      <c r="W84" s="74">
        <f>VLOOKUP($A84,'380'!$AG$1:$HM$2,20,FALSE)</f>
        <v>0</v>
      </c>
      <c r="X84" s="69">
        <f>VLOOKUP($A84,'380'!$AG$1:$HM$2,21,FALSE)</f>
        <v>0</v>
      </c>
      <c r="Y84" s="69">
        <f>VLOOKUP($A84,'380'!$AG$1:$HM$2,22,FALSE)</f>
        <v>0</v>
      </c>
      <c r="Z84" s="69">
        <f>VLOOKUP($A84,'380'!$AG$1:$HM$2,23,FALSE)</f>
        <v>0</v>
      </c>
      <c r="AA84" s="69">
        <f>VLOOKUP($A84,'380'!$AG$7:$HM$8,AA109,FALSE)</f>
        <v>0</v>
      </c>
      <c r="AB84" s="69">
        <f>VLOOKUP($A84,'380'!$AG$1:$HM$2,25,FALSE)</f>
        <v>0</v>
      </c>
      <c r="AC84" s="75">
        <f>VLOOKUP($A84,'380'!$AG$1:$HM$2,26,FALSE)</f>
        <v>0</v>
      </c>
      <c r="AD84" s="337"/>
      <c r="AE84" s="74">
        <f>VLOOKUP($A84,'380'!$AG$1:$HM$2,27,FALSE)</f>
        <v>0</v>
      </c>
      <c r="AF84" s="69">
        <f>VLOOKUP($A84,'380'!$AG$1:$HM$2,28,FALSE)</f>
        <v>0</v>
      </c>
      <c r="AG84" s="69">
        <f>VLOOKUP($A84,'380'!$AG$1:$HM$2,29,FALSE)</f>
        <v>0</v>
      </c>
      <c r="AH84" s="69">
        <f>VLOOKUP($A84,'380'!$AG$1:$HM$2,30,FALSE)</f>
        <v>0</v>
      </c>
      <c r="AI84" s="69">
        <f>VLOOKUP($A84,'380'!$AG$7:$HM$8,AI109,FALSE)</f>
        <v>0</v>
      </c>
      <c r="AJ84" s="69">
        <f>VLOOKUP($A84,'380'!$AG$1:$HM$2,32,FALSE)</f>
        <v>0</v>
      </c>
      <c r="AK84" s="75">
        <f>VLOOKUP($A84,'380'!$AG$1:$HM$2,33,FALSE)</f>
        <v>0</v>
      </c>
      <c r="AL84" s="337"/>
      <c r="AM84" s="74">
        <f>VLOOKUP($A84,'380'!$AG$1:$HM$2,34,FALSE)</f>
        <v>0</v>
      </c>
      <c r="AN84" s="69">
        <f>VLOOKUP($A84,'380'!$AG$1:$HM$2,35,FALSE)</f>
        <v>0</v>
      </c>
      <c r="AO84" s="69">
        <f>VLOOKUP($A84,'380'!$AG$1:$HM$2,36,FALSE)</f>
        <v>0</v>
      </c>
      <c r="AP84" s="69">
        <f>VLOOKUP($A84,'380'!$AG$1:$HM$2,37,FALSE)</f>
        <v>0</v>
      </c>
      <c r="AQ84" s="69">
        <f>VLOOKUP($A84,'380'!$AG$7:$HM$8,AQ109,FALSE)</f>
        <v>0</v>
      </c>
      <c r="AR84" s="69">
        <f>VLOOKUP($A84,'380'!$AG$1:$HM$2,39,FALSE)</f>
        <v>0</v>
      </c>
      <c r="AS84" s="75">
        <f>VLOOKUP($A84,'380'!$AG$1:$HM$2,40,FALSE)</f>
        <v>0</v>
      </c>
      <c r="AT84" s="337"/>
      <c r="AU84" s="74">
        <f>VLOOKUP($A84,'380'!$AG$1:$HM$2,41,FALSE)</f>
        <v>0</v>
      </c>
      <c r="AV84" s="69">
        <f>VLOOKUP($A84,'380'!$AG$1:$HM$2,42,FALSE)</f>
        <v>0</v>
      </c>
      <c r="AW84" s="69">
        <f>VLOOKUP($A84,'380'!$AG$1:$HM$2,43,FALSE)</f>
        <v>0</v>
      </c>
      <c r="AX84" s="69">
        <f>VLOOKUP($A84,'380'!$AG$1:$HM$2,44,FALSE)</f>
        <v>0</v>
      </c>
      <c r="AY84" s="69">
        <f>VLOOKUP($A84,'380'!$AG$7:$HM$8,AY109,FALSE)</f>
        <v>0</v>
      </c>
      <c r="AZ84" s="69">
        <f>VLOOKUP($A84,'380'!$AG$1:$HM$2,46,FALSE)</f>
        <v>0</v>
      </c>
      <c r="BA84" s="75">
        <f>VLOOKUP($A84,'380'!$AG$1:$HM$2,47,FALSE)</f>
        <v>0</v>
      </c>
      <c r="BB84" s="337"/>
      <c r="BC84" s="74">
        <f>VLOOKUP($A84,'380'!$AG$1:$HM$2,48,FALSE)</f>
        <v>0</v>
      </c>
      <c r="BD84" s="69">
        <f>VLOOKUP($A84,'380'!$AG$1:$HM$2,49,FALSE)</f>
        <v>0</v>
      </c>
      <c r="BE84" s="69">
        <f>VLOOKUP($A84,'380'!$AG$1:$HM$2,50,FALSE)</f>
        <v>0</v>
      </c>
      <c r="BF84" s="69">
        <f>VLOOKUP($A84,'380'!$AG$1:$HM$2,51,FALSE)</f>
        <v>0</v>
      </c>
      <c r="BG84" s="69">
        <f>VLOOKUP($A84,'380'!$AG$7:$HM$8,BG109,FALSE)</f>
        <v>0</v>
      </c>
      <c r="BH84" s="69">
        <f>VLOOKUP($A84,'380'!$AG$1:$HM$2,53,FALSE)</f>
        <v>0</v>
      </c>
      <c r="BI84" s="75">
        <f>VLOOKUP($A84,'380'!$AG$1:$HM$2,54,FALSE)</f>
        <v>0</v>
      </c>
      <c r="BJ84" s="337"/>
      <c r="BK84" s="74">
        <f>VLOOKUP($A84,'380'!$AG$1:$HM$2,55,FALSE)</f>
        <v>0</v>
      </c>
      <c r="BL84" s="69">
        <f>VLOOKUP($A84,'380'!$AG$1:$HM$2,56,FALSE)</f>
        <v>0</v>
      </c>
      <c r="BM84" s="69">
        <f>VLOOKUP($A84,'380'!$AG$1:$HM$2,57,FALSE)</f>
        <v>0</v>
      </c>
      <c r="BN84" s="69">
        <f>VLOOKUP($A84,'380'!$AG$1:$HM$2,58,FALSE)</f>
        <v>0</v>
      </c>
      <c r="BO84" s="69">
        <f>VLOOKUP($A84,'380'!$AG$7:$HM$8,BO109,FALSE)</f>
        <v>0</v>
      </c>
      <c r="BP84" s="69">
        <f>VLOOKUP($A84,'380'!$AG$1:$HM$2,60,FALSE)</f>
        <v>0</v>
      </c>
      <c r="BQ84" s="75">
        <f>VLOOKUP($A84,'380'!$AG$1:$HM$2,61,FALSE)</f>
        <v>0</v>
      </c>
      <c r="BR84" s="337"/>
      <c r="BS84" s="74">
        <f>VLOOKUP($A84,'380'!$AG$1:$HM$2,62,FALSE)</f>
        <v>0</v>
      </c>
      <c r="BT84" s="69">
        <f>VLOOKUP($A84,'380'!$AG$1:$HM$2,63,FALSE)</f>
        <v>0</v>
      </c>
      <c r="BU84" s="69">
        <f>VLOOKUP($A84,'380'!$AG$1:$HM$2,64,FALSE)</f>
        <v>0</v>
      </c>
      <c r="BV84" s="69">
        <f>VLOOKUP($A84,'380'!$AG$1:$HM$2,65,FALSE)</f>
        <v>0</v>
      </c>
      <c r="BW84" s="69">
        <f>VLOOKUP($A84,'380'!$AG$7:$HM$8,BW109,FALSE)</f>
        <v>0</v>
      </c>
      <c r="BX84" s="69">
        <f>VLOOKUP($A84,'380'!$AG$1:$HM$2,67,FALSE)</f>
        <v>0</v>
      </c>
      <c r="BY84" s="75">
        <f>VLOOKUP($A84,'380'!$AG$1:$HM$2,68,FALSE)</f>
        <v>0</v>
      </c>
      <c r="BZ84" s="337"/>
      <c r="CA84" s="74">
        <f>VLOOKUP($A84,'380'!$AG$1:$HM$2,69,FALSE)</f>
        <v>0</v>
      </c>
      <c r="CB84" s="69">
        <f>VLOOKUP($A84,'380'!$AG$1:$HM$2,70,FALSE)</f>
        <v>0</v>
      </c>
      <c r="CC84" s="69">
        <f>VLOOKUP($A84,'380'!$AG$1:$HM$2,71,FALSE)</f>
        <v>0</v>
      </c>
      <c r="CD84" s="69">
        <f>VLOOKUP($A84,'380'!$AG$1:$HM$2,72,FALSE)</f>
        <v>0</v>
      </c>
      <c r="CE84" s="69">
        <f>VLOOKUP($A84,'380'!$AG$7:$HM$8,CE109,FALSE)</f>
        <v>0</v>
      </c>
      <c r="CF84" s="69">
        <f>VLOOKUP($A84,'380'!$AG$1:$HM$2,74,FALSE)</f>
        <v>0</v>
      </c>
      <c r="CG84" s="75">
        <f>VLOOKUP($A84,'380'!$AG$1:$HM$2,75,FALSE)</f>
        <v>0</v>
      </c>
      <c r="CH84" s="337"/>
      <c r="CI84" s="74">
        <f>VLOOKUP($A84,'380'!$AG$1:$HM$2,76,FALSE)</f>
        <v>0</v>
      </c>
      <c r="CJ84" s="69">
        <f>VLOOKUP($A84,'380'!$AG$1:$HM$2,77,FALSE)</f>
        <v>0</v>
      </c>
      <c r="CK84" s="69">
        <f>VLOOKUP($A84,'380'!$AG$1:$HM$2,78,FALSE)</f>
        <v>0</v>
      </c>
      <c r="CL84" s="69">
        <f>VLOOKUP($A84,'380'!$AG$1:$HM$2,79,FALSE)</f>
        <v>0</v>
      </c>
      <c r="CM84" s="69">
        <f>VLOOKUP($A84,'380'!$AG$7:$HM$8,CM109,FALSE)</f>
        <v>0</v>
      </c>
      <c r="CN84" s="69">
        <f>VLOOKUP($A84,'380'!$AG$1:$HM$2,81,FALSE)</f>
        <v>0</v>
      </c>
      <c r="CO84" s="75">
        <f>VLOOKUP($A84,'380'!$AG$1:$HM$2,82,FALSE)</f>
        <v>0</v>
      </c>
      <c r="CP84" s="337"/>
      <c r="CQ84" s="74">
        <f>VLOOKUP($A84,'380'!$AG$1:$HM$2,83,FALSE)</f>
        <v>0</v>
      </c>
      <c r="CR84" s="69">
        <f>VLOOKUP($A84,'380'!$AG$1:$HM$2,84,FALSE)</f>
        <v>0</v>
      </c>
      <c r="CS84" s="69">
        <f>VLOOKUP($A84,'380'!$AG$1:$HM$2,85,FALSE)</f>
        <v>0</v>
      </c>
      <c r="CT84" s="69">
        <f>VLOOKUP($A84,'380'!$AG$1:$HM$2,86,FALSE)</f>
        <v>0</v>
      </c>
      <c r="CU84" s="69">
        <f>VLOOKUP($A84,'380'!$AG$7:$HM$8,CU109,FALSE)</f>
        <v>0</v>
      </c>
      <c r="CV84" s="69">
        <f>VLOOKUP($A84,'380'!$AG$1:$HM$2,88,FALSE)</f>
        <v>0</v>
      </c>
      <c r="CW84" s="75">
        <f>VLOOKUP($A84,'380'!$AG$1:$HM$2,89,FALSE)</f>
        <v>0</v>
      </c>
      <c r="CX84" s="337"/>
      <c r="CY84" s="74">
        <f>VLOOKUP($A84,'380'!$AG$1:$HM$2,90,FALSE)</f>
        <v>0</v>
      </c>
      <c r="CZ84" s="69">
        <f>VLOOKUP($A84,'380'!$AG$1:$HM$2,91,FALSE)</f>
        <v>0</v>
      </c>
      <c r="DA84" s="69">
        <f>VLOOKUP($A84,'380'!$AG$1:$HM$2,92,FALSE)</f>
        <v>0</v>
      </c>
      <c r="DB84" s="69">
        <f>VLOOKUP($A84,'380'!$AG$1:$HM$2,93,FALSE)</f>
        <v>0</v>
      </c>
      <c r="DC84" s="69">
        <f>VLOOKUP($A84,'380'!$AG$7:$HM$8,DC109,FALSE)</f>
        <v>0</v>
      </c>
      <c r="DD84" s="69">
        <f>VLOOKUP($A84,'380'!$AG$1:$HM$2,95,FALSE)</f>
        <v>0</v>
      </c>
      <c r="DE84" s="75">
        <f>VLOOKUP($A84,'380'!$AG$1:$HM$2,96,FALSE)</f>
        <v>0</v>
      </c>
      <c r="DF84" s="337"/>
      <c r="DG84" s="74">
        <f>VLOOKUP($A84,'380'!$AG$1:$HM$2,97,FALSE)</f>
        <v>0</v>
      </c>
      <c r="DH84" s="69">
        <f>VLOOKUP($A84,'380'!$AG$1:$HM$2,98,FALSE)</f>
        <v>0</v>
      </c>
      <c r="DI84" s="69">
        <f>VLOOKUP($A84,'380'!$AG$1:$HM$2,99,FALSE)</f>
        <v>0</v>
      </c>
      <c r="DJ84" s="69">
        <f>VLOOKUP($A84,'380'!$AG$1:$HM$2,100,FALSE)</f>
        <v>0</v>
      </c>
      <c r="DK84" s="69">
        <f>VLOOKUP($A84,'380'!$AG$7:$HM$8,DK109,FALSE)</f>
        <v>0</v>
      </c>
      <c r="DL84" s="69">
        <f>VLOOKUP($A84,'380'!$AG$1:$HM$2,102,FALSE)</f>
        <v>0</v>
      </c>
      <c r="DM84" s="75">
        <f>VLOOKUP($A84,'380'!$AG$1:$HM$2,103,FALSE)</f>
        <v>0</v>
      </c>
      <c r="DN84" s="337"/>
      <c r="DO84" s="74">
        <f>VLOOKUP($A84,'380'!$AG$1:$HM$2,104,FALSE)</f>
        <v>0</v>
      </c>
      <c r="DP84" s="69">
        <f>VLOOKUP($A84,'380'!$AG$1:$HM$2,105,FALSE)</f>
        <v>0</v>
      </c>
      <c r="DQ84" s="69">
        <f>VLOOKUP($A84,'380'!$AG$1:$HM$2,106,FALSE)</f>
        <v>0</v>
      </c>
      <c r="DR84" s="69">
        <f>VLOOKUP($A84,'380'!$AG$1:$HM$2,107,FALSE)</f>
        <v>0</v>
      </c>
      <c r="DS84" s="69">
        <f>VLOOKUP($A84,'380'!$AG$7:$HM$8,DS109,FALSE)</f>
        <v>0</v>
      </c>
      <c r="DT84" s="69">
        <f>VLOOKUP($A84,'380'!$AG$1:$HM$2,109,FALSE)</f>
        <v>0</v>
      </c>
      <c r="DU84" s="75">
        <f>VLOOKUP($A84,'380'!$AG$1:$HM$2,110,FALSE)</f>
        <v>0</v>
      </c>
      <c r="DV84" s="337"/>
      <c r="DW84" s="74">
        <f>VLOOKUP($A84,'380'!$AG$1:$HM$2,111,FALSE)</f>
        <v>0</v>
      </c>
      <c r="DX84" s="69">
        <f>VLOOKUP($A84,'380'!$AG$1:$HM$2,112,FALSE)</f>
        <v>0</v>
      </c>
      <c r="DY84" s="69">
        <f>VLOOKUP($A84,'380'!$AG$1:$HM$2,113,FALSE)</f>
        <v>0</v>
      </c>
      <c r="DZ84" s="69">
        <f>VLOOKUP($A84,'380'!$AG$1:$HM$2,114,FALSE)</f>
        <v>0</v>
      </c>
      <c r="EA84" s="69">
        <f>VLOOKUP($A84,'380'!$AG$7:$HM$8,EA109,FALSE)</f>
        <v>0</v>
      </c>
      <c r="EB84" s="69">
        <f>VLOOKUP($A84,'380'!$AG$1:$HM$2,116,FALSE)</f>
        <v>0</v>
      </c>
      <c r="EC84" s="75">
        <f>VLOOKUP($A84,'380'!$AG$1:$HM$2,117,FALSE)</f>
        <v>0</v>
      </c>
      <c r="ED84" s="337"/>
      <c r="EE84" s="74">
        <f>VLOOKUP($A84,'380'!$AG$1:$HM$2,118,FALSE)</f>
        <v>0</v>
      </c>
      <c r="EF84" s="69">
        <f>VLOOKUP($A84,'380'!$AG$1:$HM$2,119,FALSE)</f>
        <v>0</v>
      </c>
      <c r="EG84" s="69">
        <f>VLOOKUP($A84,'380'!$AG$1:$HM$2,120,FALSE)</f>
        <v>0</v>
      </c>
      <c r="EH84" s="69">
        <f>VLOOKUP($A84,'380'!$AG$1:$HM$2,121,FALSE)</f>
        <v>0</v>
      </c>
      <c r="EI84" s="69">
        <f>VLOOKUP($A84,'380'!$AG$7:$HM$8,EI109,FALSE)</f>
        <v>0</v>
      </c>
      <c r="EJ84" s="69">
        <f>VLOOKUP($A84,'380'!$AG$1:$HM$2,123,FALSE)</f>
        <v>0</v>
      </c>
      <c r="EK84" s="75">
        <f>VLOOKUP($A84,'380'!$AG$1:$HM$2,124,FALSE)</f>
        <v>0</v>
      </c>
      <c r="EL84" s="337"/>
      <c r="EM84" s="74">
        <f>VLOOKUP($A84,'380'!$AG$1:$HM$2,125,FALSE)</f>
        <v>0</v>
      </c>
      <c r="EN84" s="69">
        <f>VLOOKUP($A84,'380'!$AG$1:$HM$2,126,FALSE)</f>
        <v>0</v>
      </c>
      <c r="EO84" s="69">
        <f>VLOOKUP($A84,'380'!$AG$1:$HM$2,127,FALSE)</f>
        <v>0</v>
      </c>
      <c r="EP84" s="69">
        <f>VLOOKUP($A84,'380'!$AG$1:$HM$2,128,FALSE)</f>
        <v>0</v>
      </c>
      <c r="EQ84" s="69">
        <f>VLOOKUP($A84,'380'!$AG$7:$HM$8,EQ109,FALSE)</f>
        <v>0</v>
      </c>
      <c r="ER84" s="69">
        <f>VLOOKUP($A84,'380'!$AG$1:$HM$2,130,FALSE)</f>
        <v>0</v>
      </c>
      <c r="ES84" s="75">
        <f>VLOOKUP($A84,'380'!$AG$1:$HM$2,131,FALSE)</f>
        <v>0</v>
      </c>
      <c r="ET84" s="337"/>
      <c r="EU84" s="74">
        <f>VLOOKUP($A84,'380'!$AG$1:$HM$2,132,FALSE)</f>
        <v>0</v>
      </c>
      <c r="EV84" s="69">
        <f>VLOOKUP($A84,'380'!$AG$1:$HM$2,133,FALSE)</f>
        <v>0</v>
      </c>
      <c r="EW84" s="69">
        <f>VLOOKUP($A84,'380'!$AG$1:$HM$2,134,FALSE)</f>
        <v>0</v>
      </c>
      <c r="EX84" s="69">
        <f>VLOOKUP($A84,'380'!$AG$1:$HM$2,135,FALSE)</f>
        <v>0</v>
      </c>
      <c r="EY84" s="69">
        <f>VLOOKUP($A84,'380'!$AG$7:$HM$8,EY109,FALSE)</f>
        <v>0</v>
      </c>
      <c r="EZ84" s="69">
        <f>VLOOKUP($A84,'380'!$AG$1:$HM$2,137,FALSE)</f>
        <v>0</v>
      </c>
      <c r="FA84" s="75">
        <f>VLOOKUP($A84,'380'!$AG$1:$HM$2,138,FALSE)</f>
        <v>0</v>
      </c>
      <c r="FB84" s="337"/>
      <c r="FC84" s="74">
        <f>VLOOKUP($A84,'380'!$AG$1:$HM$2,139,FALSE)</f>
        <v>0</v>
      </c>
      <c r="FD84" s="69">
        <f>VLOOKUP($A84,'380'!$AG$1:$HM$2,140,FALSE)</f>
        <v>0</v>
      </c>
      <c r="FE84" s="69">
        <f>VLOOKUP($A84,'380'!$AG$1:$HM$2,141,FALSE)</f>
        <v>0</v>
      </c>
      <c r="FF84" s="69">
        <f>VLOOKUP($A84,'380'!$AG$1:$HM$2,142,FALSE)</f>
        <v>0</v>
      </c>
      <c r="FG84" s="69">
        <f>VLOOKUP($A84,'380'!$AG$7:$HM$8,FG109,FALSE)</f>
        <v>0</v>
      </c>
      <c r="FH84" s="69">
        <f>VLOOKUP($A84,'380'!$AG$1:$HM$2,144,FALSE)</f>
        <v>0</v>
      </c>
      <c r="FI84" s="75">
        <f>VLOOKUP($A84,'380'!$AG$1:$HM$2,145,FALSE)</f>
        <v>0</v>
      </c>
      <c r="FJ84" s="337"/>
      <c r="FK84" s="74">
        <f>VLOOKUP($A84,'380'!$AG$1:$HM$2,146,FALSE)</f>
        <v>0</v>
      </c>
      <c r="FL84" s="69">
        <f>VLOOKUP($A84,'380'!$AG$1:$HM$2,147,FALSE)</f>
        <v>0</v>
      </c>
      <c r="FM84" s="69">
        <f>VLOOKUP($A84,'380'!$AG$1:$HM$2,148,FALSE)</f>
        <v>0</v>
      </c>
      <c r="FN84" s="69">
        <f>VLOOKUP($A84,'380'!$AG$1:$HM$2,149,FALSE)</f>
        <v>0</v>
      </c>
      <c r="FO84" s="69">
        <f>VLOOKUP($A84,'380'!$AG$7:$HM$8,FO109,FALSE)</f>
        <v>0</v>
      </c>
      <c r="FP84" s="69">
        <f>VLOOKUP($A84,'380'!$AG$1:$HM$2,151,FALSE)</f>
        <v>0</v>
      </c>
      <c r="FQ84" s="75">
        <f>VLOOKUP($A84,'380'!$AG$1:$HM$2,152,FALSE)</f>
        <v>0</v>
      </c>
      <c r="FR84" s="337"/>
      <c r="FS84" s="74">
        <f>VLOOKUP($A84,'380'!$AG$1:$HM$2,153,FALSE)</f>
        <v>0</v>
      </c>
      <c r="FT84" s="69">
        <f>VLOOKUP($A84,'380'!$AG$1:$HM$2,154,FALSE)</f>
        <v>0</v>
      </c>
      <c r="FU84" s="69">
        <f>VLOOKUP($A84,'380'!$AG$1:$HM$2,155,FALSE)</f>
        <v>0</v>
      </c>
      <c r="FV84" s="69">
        <f>VLOOKUP($A84,'380'!$AG$1:$HM$2,156,FALSE)</f>
        <v>0</v>
      </c>
      <c r="FW84" s="69">
        <f>VLOOKUP($A84,'380'!$AG$7:$HM$8,FW109,FALSE)</f>
        <v>0</v>
      </c>
      <c r="FX84" s="69">
        <f>VLOOKUP($A84,'380'!$AG$1:$HM$2,158,FALSE)</f>
        <v>0</v>
      </c>
      <c r="FY84" s="75">
        <f>VLOOKUP($A84,'380'!$AG$1:$HM$2,159,FALSE)</f>
        <v>0</v>
      </c>
      <c r="FZ84" s="337"/>
      <c r="GA84" s="74">
        <f>VLOOKUP($A84,'380'!$AG$1:$HM$2,160,FALSE)</f>
        <v>0</v>
      </c>
      <c r="GB84" s="69">
        <f>VLOOKUP($A84,'380'!$AG$1:$HM$2,161,FALSE)</f>
        <v>0</v>
      </c>
      <c r="GC84" s="69">
        <f>VLOOKUP($A84,'380'!$AG$1:$HM$2,162,FALSE)</f>
        <v>0</v>
      </c>
      <c r="GD84" s="69">
        <f>VLOOKUP($A84,'380'!$AG$1:$HM$2,163,FALSE)</f>
        <v>0</v>
      </c>
      <c r="GE84" s="69">
        <f>VLOOKUP($A84,'380'!$AG$7:$HM$8,GE109,FALSE)</f>
        <v>0</v>
      </c>
      <c r="GF84" s="69">
        <f>VLOOKUP($A84,'380'!$AG$1:$HM$2,165,FALSE)</f>
        <v>0</v>
      </c>
      <c r="GG84" s="75">
        <f>VLOOKUP($A84,'380'!$AG$1:$HM$2,166,FALSE)</f>
        <v>0</v>
      </c>
      <c r="GH84" s="337"/>
      <c r="GI84" s="74">
        <f>VLOOKUP($A84,'380'!$AG$1:$HM$2,167,FALSE)</f>
        <v>0</v>
      </c>
      <c r="GJ84" s="69">
        <f>VLOOKUP($A84,'380'!$AG$1:$HM$2,168,FALSE)</f>
        <v>0</v>
      </c>
      <c r="GK84" s="69">
        <f>VLOOKUP($A84,'380'!$AG$1:$HM$2,169,FALSE)</f>
        <v>0</v>
      </c>
      <c r="GL84" s="69">
        <f>VLOOKUP($A84,'380'!$AG$1:$HM$2,170,FALSE)</f>
        <v>0</v>
      </c>
      <c r="GM84" s="69">
        <f>VLOOKUP($A84,'380'!$AG$7:$HM$8,GM109,FALSE)</f>
        <v>0</v>
      </c>
      <c r="GN84" s="69">
        <f>VLOOKUP($A84,'380'!$AG$1:$HM$2,172,FALSE)</f>
        <v>0</v>
      </c>
      <c r="GO84" s="75">
        <f>VLOOKUP($A84,'380'!$AG$1:$HM$2,173,FALSE)</f>
        <v>0</v>
      </c>
      <c r="GP84" s="337"/>
      <c r="GQ84" s="74">
        <f>VLOOKUP($A84,'380'!$AG$1:$HM$2,174,FALSE)</f>
        <v>0</v>
      </c>
      <c r="GR84" s="69">
        <f>VLOOKUP($A84,'380'!$AG$1:$HM$2,175,FALSE)</f>
        <v>0</v>
      </c>
      <c r="GS84" s="69">
        <f>VLOOKUP($A84,'380'!$AG$1:$HM$2,176,FALSE)</f>
        <v>0</v>
      </c>
      <c r="GT84" s="69">
        <f>VLOOKUP($A84,'380'!$AG$1:$HM$2,177,FALSE)</f>
        <v>0</v>
      </c>
      <c r="GU84" s="69">
        <f>VLOOKUP($A84,'380'!$AG$7:$HM$8,GU109,FALSE)</f>
        <v>0</v>
      </c>
      <c r="GV84" s="69">
        <f>VLOOKUP($A84,'380'!$AG$1:$HM$2,179,FALSE)</f>
        <v>0</v>
      </c>
      <c r="GW84" s="75">
        <f>VLOOKUP($A84,'380'!$AG$1:$HM$2,180,FALSE)</f>
        <v>0</v>
      </c>
      <c r="GX84" s="337"/>
      <c r="GY84" s="74">
        <f>VLOOKUP($A84,'380'!$AG$1:$HM$2,181,FALSE)</f>
        <v>0</v>
      </c>
      <c r="GZ84" s="69">
        <f>VLOOKUP($A84,'380'!$AG$1:$HM$2,182,FALSE)</f>
        <v>0</v>
      </c>
      <c r="HA84" s="69">
        <f>VLOOKUP($A84,'380'!$AG$1:$HM$2,183,FALSE)</f>
        <v>0</v>
      </c>
      <c r="HB84" s="69">
        <f>VLOOKUP($A84,'380'!$AG$1:$HM$2,184,FALSE)</f>
        <v>0</v>
      </c>
      <c r="HC84" s="69">
        <f>VLOOKUP($A84,'380'!$AG$7:$HM$8,HC109,FALSE)</f>
        <v>0</v>
      </c>
      <c r="HD84" s="69">
        <f>VLOOKUP($A84,'380'!$AG$1:$HM$2,186,FALSE)</f>
        <v>0</v>
      </c>
      <c r="HE84" s="124">
        <f>VLOOKUP($A84,'380'!$AG$1:$HM$2,187,FALSE)</f>
        <v>0</v>
      </c>
      <c r="HF84" s="24"/>
    </row>
    <row r="85" spans="1:214" x14ac:dyDescent="0.25">
      <c r="A85" s="290">
        <f t="shared" si="1"/>
        <v>281</v>
      </c>
      <c r="B85" s="291">
        <f>VLOOKUP($A85,'381'!$AO$1:$HU$2,2,FALSE)</f>
        <v>0</v>
      </c>
      <c r="C85" s="290">
        <f>VLOOKUP($A85,'381'!$AO$1:$HU$2,3,FALSE)</f>
        <v>0</v>
      </c>
      <c r="D85" s="290">
        <f>VLOOKUP($A85,'381'!$AO$1:$HU$2,4,FALSE)</f>
        <v>0</v>
      </c>
      <c r="E85" s="292">
        <f>VLOOKUP($A85,'381'!$AO$1:$HU$2,5,FALSE)</f>
        <v>0</v>
      </c>
      <c r="F85" s="337"/>
      <c r="G85" s="73">
        <f>VLOOKUP($A85,'381'!$AO$1:$HU$2,6,FALSE)</f>
        <v>0</v>
      </c>
      <c r="H85" s="24">
        <f>VLOOKUP($A85,'381'!$AO$1:$HU$2,7,FALSE)</f>
        <v>0</v>
      </c>
      <c r="I85" s="24">
        <f>VLOOKUP($A85,'381'!$AO$1:$HU$2,8,FALSE)</f>
        <v>0</v>
      </c>
      <c r="J85" s="24">
        <f>VLOOKUP($A85,'381'!$AO$1:$HU$2,9,FALSE)</f>
        <v>0</v>
      </c>
      <c r="K85" s="69">
        <f>VLOOKUP($A85,'381'!$AO$7:$HU$8,K109,FALSE)</f>
        <v>0</v>
      </c>
      <c r="L85" s="24">
        <f>VLOOKUP($A85,'381'!$AO$1:$HU$2,11,FALSE)</f>
        <v>0</v>
      </c>
      <c r="M85" s="137">
        <f>VLOOKUP($A85,'381'!$AO$1:$HU$2,12,FALSE)</f>
        <v>0</v>
      </c>
      <c r="N85" s="337"/>
      <c r="O85" s="74">
        <f>VLOOKUP($A85,'381'!$AO$1:$HU$2,13,FALSE)</f>
        <v>0</v>
      </c>
      <c r="P85" s="69">
        <f>VLOOKUP($A85,'381'!$AO$1:$HU$2,14,FALSE)</f>
        <v>0</v>
      </c>
      <c r="Q85" s="69">
        <f>VLOOKUP($A85,'381'!$AO$1:$HU$2,15,FALSE)</f>
        <v>0</v>
      </c>
      <c r="R85" s="69">
        <f>VLOOKUP($A85,'381'!$AO$1:$HU$2,16,FALSE)</f>
        <v>0</v>
      </c>
      <c r="S85" s="69">
        <f>VLOOKUP($A85,'381'!$AO$7:$HU$8,S109,FALSE)</f>
        <v>0</v>
      </c>
      <c r="T85" s="69">
        <f>VLOOKUP($A85,'381'!$AO$1:$HU$2,18,FALSE)</f>
        <v>0</v>
      </c>
      <c r="U85" s="75">
        <f>VLOOKUP($A85,'381'!$AO$1:$HU$2,19,FALSE)</f>
        <v>0</v>
      </c>
      <c r="V85" s="337"/>
      <c r="W85" s="74">
        <f>VLOOKUP($A85,'381'!$AO$1:$HU$2,20,FALSE)</f>
        <v>0</v>
      </c>
      <c r="X85" s="69">
        <f>VLOOKUP($A85,'381'!$AO$1:$HU$2,21,FALSE)</f>
        <v>0</v>
      </c>
      <c r="Y85" s="69">
        <f>VLOOKUP($A85,'381'!$AO$1:$HU$2,22,FALSE)</f>
        <v>0</v>
      </c>
      <c r="Z85" s="69">
        <f>VLOOKUP($A85,'381'!$AO$1:$HU$2,23,FALSE)</f>
        <v>0</v>
      </c>
      <c r="AA85" s="69">
        <f>VLOOKUP($A85,'381'!$AO$7:$HU$8,AA109,FALSE)</f>
        <v>0</v>
      </c>
      <c r="AB85" s="69">
        <f>VLOOKUP($A85,'381'!$AO$1:$HU$2,25,FALSE)</f>
        <v>0</v>
      </c>
      <c r="AC85" s="75">
        <f>VLOOKUP($A85,'381'!$AO$1:$HU$2,26,FALSE)</f>
        <v>0</v>
      </c>
      <c r="AD85" s="337"/>
      <c r="AE85" s="74">
        <f>VLOOKUP($A85,'381'!$AO$1:$HU$2,27,FALSE)</f>
        <v>0</v>
      </c>
      <c r="AF85" s="69">
        <f>VLOOKUP($A85,'381'!$AO$1:$HU$2,28,FALSE)</f>
        <v>0</v>
      </c>
      <c r="AG85" s="69">
        <f>VLOOKUP($A85,'381'!$AO$1:$HU$2,29,FALSE)</f>
        <v>0</v>
      </c>
      <c r="AH85" s="69">
        <f>VLOOKUP($A85,'381'!$AO$1:$HU$2,30,FALSE)</f>
        <v>0</v>
      </c>
      <c r="AI85" s="69">
        <f>VLOOKUP($A85,'381'!$AO$7:$HU$8,AI109,FALSE)</f>
        <v>0</v>
      </c>
      <c r="AJ85" s="69">
        <f>VLOOKUP($A85,'381'!$AO$1:$HU$2,32,FALSE)</f>
        <v>0</v>
      </c>
      <c r="AK85" s="75">
        <f>VLOOKUP($A85,'381'!$AO$1:$HU$2,33,FALSE)</f>
        <v>0</v>
      </c>
      <c r="AL85" s="337"/>
      <c r="AM85" s="74">
        <f>VLOOKUP($A85,'381'!$AO$1:$HU$2,34,FALSE)</f>
        <v>0</v>
      </c>
      <c r="AN85" s="69">
        <f>VLOOKUP($A85,'381'!$AO$1:$HU$2,35,FALSE)</f>
        <v>0</v>
      </c>
      <c r="AO85" s="69">
        <f>VLOOKUP($A85,'381'!$AO$1:$HU$2,36,FALSE)</f>
        <v>0</v>
      </c>
      <c r="AP85" s="69">
        <f>VLOOKUP($A85,'381'!$AO$1:$HU$2,37,FALSE)</f>
        <v>0</v>
      </c>
      <c r="AQ85" s="69">
        <f>VLOOKUP($A85,'381'!$AO$7:$HU$8,AQ109,FALSE)</f>
        <v>0</v>
      </c>
      <c r="AR85" s="69">
        <f>VLOOKUP($A85,'381'!$AO$1:$HU$2,39,FALSE)</f>
        <v>0</v>
      </c>
      <c r="AS85" s="75">
        <f>VLOOKUP($A85,'381'!$AO$1:$HU$2,40,FALSE)</f>
        <v>0</v>
      </c>
      <c r="AT85" s="337"/>
      <c r="AU85" s="74">
        <f>VLOOKUP($A85,'381'!$AO$1:$HU$2,41,FALSE)</f>
        <v>0</v>
      </c>
      <c r="AV85" s="69">
        <f>VLOOKUP($A85,'381'!$AO$1:$HU$2,42,FALSE)</f>
        <v>0</v>
      </c>
      <c r="AW85" s="69">
        <f>VLOOKUP($A85,'381'!$AO$1:$HU$2,43,FALSE)</f>
        <v>0</v>
      </c>
      <c r="AX85" s="69">
        <f>VLOOKUP($A85,'381'!$AO$1:$HU$2,44,FALSE)</f>
        <v>0</v>
      </c>
      <c r="AY85" s="69">
        <f>VLOOKUP($A85,'381'!$AO$7:$HU$8,AY109,FALSE)</f>
        <v>0</v>
      </c>
      <c r="AZ85" s="69">
        <f>VLOOKUP($A85,'381'!$AO$1:$HU$2,46,FALSE)</f>
        <v>0</v>
      </c>
      <c r="BA85" s="75">
        <f>VLOOKUP($A85,'381'!$AO$1:$HU$2,47,FALSE)</f>
        <v>0</v>
      </c>
      <c r="BB85" s="337"/>
      <c r="BC85" s="74">
        <f>VLOOKUP($A85,'381'!$AO$1:$HU$2,48,FALSE)</f>
        <v>0</v>
      </c>
      <c r="BD85" s="69">
        <f>VLOOKUP($A85,'381'!$AO$1:$HU$2,49,FALSE)</f>
        <v>0</v>
      </c>
      <c r="BE85" s="69">
        <f>VLOOKUP($A85,'381'!$AO$1:$HU$2,50,FALSE)</f>
        <v>0</v>
      </c>
      <c r="BF85" s="69">
        <f>VLOOKUP($A85,'381'!$AO$1:$HU$2,51,FALSE)</f>
        <v>0</v>
      </c>
      <c r="BG85" s="69">
        <f>VLOOKUP($A85,'381'!$AO$7:$HU$8,BG109,FALSE)</f>
        <v>0</v>
      </c>
      <c r="BH85" s="69">
        <f>VLOOKUP($A85,'381'!$AO$1:$HU$2,53,FALSE)</f>
        <v>0</v>
      </c>
      <c r="BI85" s="75">
        <f>VLOOKUP($A85,'381'!$AO$1:$HU$2,54,FALSE)</f>
        <v>0</v>
      </c>
      <c r="BJ85" s="337"/>
      <c r="BK85" s="74">
        <f>VLOOKUP($A85,'381'!$AO$1:$HU$2,55,FALSE)</f>
        <v>0</v>
      </c>
      <c r="BL85" s="69">
        <f>VLOOKUP($A85,'381'!$AO$1:$HU$2,56,FALSE)</f>
        <v>0</v>
      </c>
      <c r="BM85" s="69">
        <f>VLOOKUP($A85,'381'!$AO$1:$HU$2,57,FALSE)</f>
        <v>0</v>
      </c>
      <c r="BN85" s="69">
        <f>VLOOKUP($A85,'381'!$AO$1:$HU$2,58,FALSE)</f>
        <v>0</v>
      </c>
      <c r="BO85" s="69">
        <f>VLOOKUP($A85,'381'!$AO$7:$HU$8,BO109,FALSE)</f>
        <v>0</v>
      </c>
      <c r="BP85" s="69">
        <f>VLOOKUP($A85,'381'!$AO$1:$HU$2,60,FALSE)</f>
        <v>0</v>
      </c>
      <c r="BQ85" s="75">
        <f>VLOOKUP($A85,'381'!$AO$1:$HU$2,61,FALSE)</f>
        <v>0</v>
      </c>
      <c r="BR85" s="337"/>
      <c r="BS85" s="74">
        <f>VLOOKUP($A85,'381'!$AO$1:$HU$2,62,FALSE)</f>
        <v>0</v>
      </c>
      <c r="BT85" s="69">
        <f>VLOOKUP($A85,'381'!$AO$1:$HU$2,63,FALSE)</f>
        <v>0</v>
      </c>
      <c r="BU85" s="69">
        <f>VLOOKUP($A85,'381'!$AO$1:$HU$2,64,FALSE)</f>
        <v>0</v>
      </c>
      <c r="BV85" s="69">
        <f>VLOOKUP($A85,'381'!$AO$1:$HU$2,65,FALSE)</f>
        <v>0</v>
      </c>
      <c r="BW85" s="69">
        <f>VLOOKUP($A85,'381'!$AO$7:$HU$8,BW109,FALSE)</f>
        <v>0</v>
      </c>
      <c r="BX85" s="69">
        <f>VLOOKUP($A85,'381'!$AO$1:$HU$2,67,FALSE)</f>
        <v>0</v>
      </c>
      <c r="BY85" s="75">
        <f>VLOOKUP($A85,'381'!$AO$1:$HU$2,68,FALSE)</f>
        <v>0</v>
      </c>
      <c r="BZ85" s="337"/>
      <c r="CA85" s="74">
        <f>VLOOKUP($A85,'381'!$AO$1:$HU$2,69,FALSE)</f>
        <v>0</v>
      </c>
      <c r="CB85" s="69">
        <f>VLOOKUP($A85,'381'!$AO$1:$HU$2,70,FALSE)</f>
        <v>0</v>
      </c>
      <c r="CC85" s="69">
        <f>VLOOKUP($A85,'381'!$AO$1:$HU$2,71,FALSE)</f>
        <v>0</v>
      </c>
      <c r="CD85" s="69">
        <f>VLOOKUP($A85,'381'!$AO$1:$HU$2,72,FALSE)</f>
        <v>0</v>
      </c>
      <c r="CE85" s="69">
        <f>VLOOKUP($A85,'381'!$AO$7:$HU$8,CE109,FALSE)</f>
        <v>0</v>
      </c>
      <c r="CF85" s="69">
        <f>VLOOKUP($A85,'381'!$AO$1:$HU$2,74,FALSE)</f>
        <v>0</v>
      </c>
      <c r="CG85" s="75">
        <f>VLOOKUP($A85,'381'!$AO$1:$HU$2,75,FALSE)</f>
        <v>0</v>
      </c>
      <c r="CH85" s="337"/>
      <c r="CI85" s="74">
        <f>VLOOKUP($A85,'381'!$AO$1:$HU$2,76,FALSE)</f>
        <v>0</v>
      </c>
      <c r="CJ85" s="69">
        <f>VLOOKUP($A85,'381'!$AO$1:$HU$2,77,FALSE)</f>
        <v>0</v>
      </c>
      <c r="CK85" s="69">
        <f>VLOOKUP($A85,'381'!$AO$1:$HU$2,78,FALSE)</f>
        <v>0</v>
      </c>
      <c r="CL85" s="69">
        <f>VLOOKUP($A85,'381'!$AO$1:$HU$2,79,FALSE)</f>
        <v>0</v>
      </c>
      <c r="CM85" s="69">
        <f>VLOOKUP($A85,'381'!$AO$7:$HU$8,CM109,FALSE)</f>
        <v>0</v>
      </c>
      <c r="CN85" s="69">
        <f>VLOOKUP($A85,'381'!$AO$1:$HU$2,81,FALSE)</f>
        <v>0</v>
      </c>
      <c r="CO85" s="75">
        <f>VLOOKUP($A85,'381'!$AO$1:$HU$2,82,FALSE)</f>
        <v>0</v>
      </c>
      <c r="CP85" s="337"/>
      <c r="CQ85" s="74">
        <f>VLOOKUP($A85,'381'!$AO$1:$HU$2,83,FALSE)</f>
        <v>0</v>
      </c>
      <c r="CR85" s="69">
        <f>VLOOKUP($A85,'381'!$AO$1:$HU$2,84,FALSE)</f>
        <v>0</v>
      </c>
      <c r="CS85" s="69">
        <f>VLOOKUP($A85,'381'!$AO$1:$HU$2,85,FALSE)</f>
        <v>0</v>
      </c>
      <c r="CT85" s="69">
        <f>VLOOKUP($A85,'381'!$AO$1:$HU$2,86,FALSE)</f>
        <v>0</v>
      </c>
      <c r="CU85" s="69">
        <f>VLOOKUP($A85,'381'!$AO$7:$HU$8,CU109,FALSE)</f>
        <v>0</v>
      </c>
      <c r="CV85" s="69">
        <f>VLOOKUP($A85,'381'!$AO$1:$HU$2,88,FALSE)</f>
        <v>0</v>
      </c>
      <c r="CW85" s="75">
        <f>VLOOKUP($A85,'381'!$AO$1:$HU$2,89,FALSE)</f>
        <v>0</v>
      </c>
      <c r="CX85" s="337"/>
      <c r="CY85" s="74">
        <f>VLOOKUP($A85,'381'!$AO$1:$HU$2,90,FALSE)</f>
        <v>0</v>
      </c>
      <c r="CZ85" s="69">
        <f>VLOOKUP($A85,'381'!$AO$1:$HU$2,91,FALSE)</f>
        <v>0</v>
      </c>
      <c r="DA85" s="69">
        <f>VLOOKUP($A85,'381'!$AO$1:$HU$2,92,FALSE)</f>
        <v>0</v>
      </c>
      <c r="DB85" s="69">
        <f>VLOOKUP($A85,'381'!$AO$1:$HU$2,93,FALSE)</f>
        <v>0</v>
      </c>
      <c r="DC85" s="69">
        <f>VLOOKUP($A85,'381'!$AO$7:$HU$8,DC109,FALSE)</f>
        <v>0</v>
      </c>
      <c r="DD85" s="69">
        <f>VLOOKUP($A85,'381'!$AO$1:$HU$2,95,FALSE)</f>
        <v>0</v>
      </c>
      <c r="DE85" s="75">
        <f>VLOOKUP($A85,'381'!$AO$1:$HU$2,96,FALSE)</f>
        <v>0</v>
      </c>
      <c r="DF85" s="337"/>
      <c r="DG85" s="74">
        <f>VLOOKUP($A85,'381'!$AO$1:$HU$2,97,FALSE)</f>
        <v>0</v>
      </c>
      <c r="DH85" s="69">
        <f>VLOOKUP($A85,'381'!$AO$1:$HU$2,98,FALSE)</f>
        <v>0</v>
      </c>
      <c r="DI85" s="69">
        <f>VLOOKUP($A85,'381'!$AO$1:$HU$2,99,FALSE)</f>
        <v>0</v>
      </c>
      <c r="DJ85" s="69">
        <f>VLOOKUP($A85,'381'!$AO$1:$HU$2,100,FALSE)</f>
        <v>0</v>
      </c>
      <c r="DK85" s="69">
        <f>VLOOKUP($A85,'381'!$AO$7:$HU$8,DK109,FALSE)</f>
        <v>0</v>
      </c>
      <c r="DL85" s="69">
        <f>VLOOKUP($A85,'381'!$AO$1:$HU$2,102,FALSE)</f>
        <v>0</v>
      </c>
      <c r="DM85" s="75">
        <f>VLOOKUP($A85,'381'!$AO$1:$HU$2,103,FALSE)</f>
        <v>0</v>
      </c>
      <c r="DN85" s="337"/>
      <c r="DO85" s="74">
        <f>VLOOKUP($A85,'381'!$AO$1:$HU$2,104,FALSE)</f>
        <v>0</v>
      </c>
      <c r="DP85" s="69">
        <f>VLOOKUP($A85,'381'!$AO$1:$HU$2,105,FALSE)</f>
        <v>0</v>
      </c>
      <c r="DQ85" s="69">
        <f>VLOOKUP($A85,'381'!$AO$1:$HU$2,106,FALSE)</f>
        <v>0</v>
      </c>
      <c r="DR85" s="69">
        <f>VLOOKUP($A85,'381'!$AO$1:$HU$2,107,FALSE)</f>
        <v>0</v>
      </c>
      <c r="DS85" s="69">
        <f>VLOOKUP($A85,'381'!$AO$7:$HU$8,DS109,FALSE)</f>
        <v>0</v>
      </c>
      <c r="DT85" s="69">
        <f>VLOOKUP($A85,'381'!$AO$1:$HU$2,109,FALSE)</f>
        <v>0</v>
      </c>
      <c r="DU85" s="75">
        <f>VLOOKUP($A85,'381'!$AO$1:$HU$2,110,FALSE)</f>
        <v>0</v>
      </c>
      <c r="DV85" s="337"/>
      <c r="DW85" s="74">
        <f>VLOOKUP($A85,'381'!$AO$1:$HU$2,111,FALSE)</f>
        <v>0</v>
      </c>
      <c r="DX85" s="69">
        <f>VLOOKUP($A85,'381'!$AO$1:$HU$2,112,FALSE)</f>
        <v>0</v>
      </c>
      <c r="DY85" s="69">
        <f>VLOOKUP($A85,'381'!$AO$1:$HU$2,113,FALSE)</f>
        <v>0</v>
      </c>
      <c r="DZ85" s="69">
        <f>VLOOKUP($A85,'381'!$AO$1:$HU$2,114,FALSE)</f>
        <v>0</v>
      </c>
      <c r="EA85" s="69">
        <f>VLOOKUP($A85,'381'!$AO$7:$HU$8,EA109,FALSE)</f>
        <v>0</v>
      </c>
      <c r="EB85" s="69">
        <f>VLOOKUP($A85,'381'!$AO$1:$HU$2,116,FALSE)</f>
        <v>0</v>
      </c>
      <c r="EC85" s="75">
        <f>VLOOKUP($A85,'381'!$AO$1:$HU$2,117,FALSE)</f>
        <v>0</v>
      </c>
      <c r="ED85" s="337"/>
      <c r="EE85" s="74">
        <f>VLOOKUP($A85,'381'!$AO$1:$HU$2,118,FALSE)</f>
        <v>0</v>
      </c>
      <c r="EF85" s="69">
        <f>VLOOKUP($A85,'381'!$AO$1:$HU$2,119,FALSE)</f>
        <v>0</v>
      </c>
      <c r="EG85" s="69">
        <f>VLOOKUP($A85,'381'!$AO$1:$HU$2,120,FALSE)</f>
        <v>0</v>
      </c>
      <c r="EH85" s="69">
        <f>VLOOKUP($A85,'381'!$AO$1:$HU$2,121,FALSE)</f>
        <v>0</v>
      </c>
      <c r="EI85" s="69">
        <f>VLOOKUP($A85,'381'!$AO$7:$HU$8,EI109,FALSE)</f>
        <v>0</v>
      </c>
      <c r="EJ85" s="69">
        <f>VLOOKUP($A85,'381'!$AO$1:$HU$2,123,FALSE)</f>
        <v>0</v>
      </c>
      <c r="EK85" s="75">
        <f>VLOOKUP($A85,'381'!$AO$1:$HU$2,124,FALSE)</f>
        <v>0</v>
      </c>
      <c r="EL85" s="337"/>
      <c r="EM85" s="74">
        <f>VLOOKUP($A85,'381'!$AO$1:$HU$2,125,FALSE)</f>
        <v>0</v>
      </c>
      <c r="EN85" s="69">
        <f>VLOOKUP($A85,'381'!$AO$1:$HU$2,126,FALSE)</f>
        <v>0</v>
      </c>
      <c r="EO85" s="69">
        <f>VLOOKUP($A85,'381'!$AO$1:$HU$2,127,FALSE)</f>
        <v>0</v>
      </c>
      <c r="EP85" s="69">
        <f>VLOOKUP($A85,'381'!$AO$1:$HU$2,128,FALSE)</f>
        <v>0</v>
      </c>
      <c r="EQ85" s="69">
        <f>VLOOKUP($A85,'381'!$AO$7:$HU$8,EQ109,FALSE)</f>
        <v>0</v>
      </c>
      <c r="ER85" s="69">
        <f>VLOOKUP($A85,'381'!$AO$1:$HU$2,130,FALSE)</f>
        <v>0</v>
      </c>
      <c r="ES85" s="75">
        <f>VLOOKUP($A85,'381'!$AO$1:$HU$2,131,FALSE)</f>
        <v>0</v>
      </c>
      <c r="ET85" s="337"/>
      <c r="EU85" s="74">
        <f>VLOOKUP($A85,'381'!$AO$1:$HU$2,132,FALSE)</f>
        <v>0</v>
      </c>
      <c r="EV85" s="69">
        <f>VLOOKUP($A85,'381'!$AO$1:$HU$2,133,FALSE)</f>
        <v>0</v>
      </c>
      <c r="EW85" s="69">
        <f>VLOOKUP($A85,'381'!$AO$1:$HU$2,134,FALSE)</f>
        <v>0</v>
      </c>
      <c r="EX85" s="69">
        <f>VLOOKUP($A85,'381'!$AO$1:$HU$2,135,FALSE)</f>
        <v>0</v>
      </c>
      <c r="EY85" s="69">
        <f>VLOOKUP($A85,'381'!$AO$7:$HU$8,EY109,FALSE)</f>
        <v>0</v>
      </c>
      <c r="EZ85" s="69">
        <f>VLOOKUP($A85,'381'!$AO$1:$HU$2,137,FALSE)</f>
        <v>0</v>
      </c>
      <c r="FA85" s="75">
        <f>VLOOKUP($A85,'381'!$AO$1:$HU$2,138,FALSE)</f>
        <v>0</v>
      </c>
      <c r="FB85" s="337"/>
      <c r="FC85" s="74">
        <f>VLOOKUP($A85,'381'!$AO$1:$HU$2,139,FALSE)</f>
        <v>0</v>
      </c>
      <c r="FD85" s="69">
        <f>VLOOKUP($A85,'381'!$AO$1:$HU$2,140,FALSE)</f>
        <v>0</v>
      </c>
      <c r="FE85" s="69">
        <f>VLOOKUP($A85,'381'!$AO$1:$HU$2,141,FALSE)</f>
        <v>0</v>
      </c>
      <c r="FF85" s="69">
        <f>VLOOKUP($A85,'381'!$AO$1:$HU$2,142,FALSE)</f>
        <v>0</v>
      </c>
      <c r="FG85" s="69">
        <f>VLOOKUP($A85,'381'!$AO$7:$HU$8,FG109,FALSE)</f>
        <v>0</v>
      </c>
      <c r="FH85" s="69">
        <f>VLOOKUP($A85,'381'!$AO$1:$HU$2,144,FALSE)</f>
        <v>0</v>
      </c>
      <c r="FI85" s="75">
        <f>VLOOKUP($A85,'381'!$AO$1:$HU$2,145,FALSE)</f>
        <v>0</v>
      </c>
      <c r="FJ85" s="337"/>
      <c r="FK85" s="74">
        <f>VLOOKUP($A85,'381'!$AO$1:$HU$2,146,FALSE)</f>
        <v>0</v>
      </c>
      <c r="FL85" s="69">
        <f>VLOOKUP($A85,'381'!$AO$1:$HU$2,147,FALSE)</f>
        <v>0</v>
      </c>
      <c r="FM85" s="69">
        <f>VLOOKUP($A85,'381'!$AO$1:$HU$2,148,FALSE)</f>
        <v>0</v>
      </c>
      <c r="FN85" s="69">
        <f>VLOOKUP($A85,'381'!$AO$1:$HU$2,149,FALSE)</f>
        <v>0</v>
      </c>
      <c r="FO85" s="69">
        <f>VLOOKUP($A85,'381'!$AO$7:$HU$8,FO109,FALSE)</f>
        <v>0</v>
      </c>
      <c r="FP85" s="69">
        <f>VLOOKUP($A85,'381'!$AO$1:$HU$2,151,FALSE)</f>
        <v>0</v>
      </c>
      <c r="FQ85" s="75">
        <f>VLOOKUP($A85,'381'!$AO$1:$HU$2,152,FALSE)</f>
        <v>0</v>
      </c>
      <c r="FR85" s="337"/>
      <c r="FS85" s="74">
        <f>VLOOKUP($A85,'381'!$AO$1:$HU$2,153,FALSE)</f>
        <v>0</v>
      </c>
      <c r="FT85" s="69">
        <f>VLOOKUP($A85,'381'!$AO$1:$HU$2,154,FALSE)</f>
        <v>0</v>
      </c>
      <c r="FU85" s="69">
        <f>VLOOKUP($A85,'381'!$AO$1:$HU$2,155,FALSE)</f>
        <v>0</v>
      </c>
      <c r="FV85" s="69">
        <f>VLOOKUP($A85,'381'!$AO$1:$HU$2,156,FALSE)</f>
        <v>0</v>
      </c>
      <c r="FW85" s="69">
        <f>VLOOKUP($A85,'381'!$AO$7:$HU$8,FW109,FALSE)</f>
        <v>0</v>
      </c>
      <c r="FX85" s="69">
        <f>VLOOKUP($A85,'381'!$AO$1:$HU$2,158,FALSE)</f>
        <v>0</v>
      </c>
      <c r="FY85" s="75">
        <f>VLOOKUP($A85,'381'!$AO$1:$HU$2,159,FALSE)</f>
        <v>0</v>
      </c>
      <c r="FZ85" s="337"/>
      <c r="GA85" s="74">
        <f>VLOOKUP($A85,'381'!$AO$1:$HU$2,160,FALSE)</f>
        <v>0</v>
      </c>
      <c r="GB85" s="69">
        <f>VLOOKUP($A85,'381'!$AO$1:$HU$2,161,FALSE)</f>
        <v>0</v>
      </c>
      <c r="GC85" s="69">
        <f>VLOOKUP($A85,'381'!$AO$1:$HU$2,162,FALSE)</f>
        <v>0</v>
      </c>
      <c r="GD85" s="69">
        <f>VLOOKUP($A85,'381'!$AO$1:$HU$2,163,FALSE)</f>
        <v>0</v>
      </c>
      <c r="GE85" s="69">
        <f>VLOOKUP($A85,'381'!$AO$7:$HU$8,GE109,FALSE)</f>
        <v>0</v>
      </c>
      <c r="GF85" s="69">
        <f>VLOOKUP($A85,'381'!$AO$1:$HU$2,165,FALSE)</f>
        <v>0</v>
      </c>
      <c r="GG85" s="75">
        <f>VLOOKUP($A85,'381'!$AO$1:$HU$2,166,FALSE)</f>
        <v>0</v>
      </c>
      <c r="GH85" s="337"/>
      <c r="GI85" s="74">
        <f>VLOOKUP($A85,'381'!$AO$1:$HU$2,167,FALSE)</f>
        <v>0</v>
      </c>
      <c r="GJ85" s="69">
        <f>VLOOKUP($A85,'381'!$AO$1:$HU$2,168,FALSE)</f>
        <v>0</v>
      </c>
      <c r="GK85" s="69">
        <f>VLOOKUP($A85,'381'!$AO$1:$HU$2,169,FALSE)</f>
        <v>0</v>
      </c>
      <c r="GL85" s="69">
        <f>VLOOKUP($A85,'381'!$AO$1:$HU$2,170,FALSE)</f>
        <v>0</v>
      </c>
      <c r="GM85" s="69">
        <f>VLOOKUP($A85,'381'!$AO$7:$HU$8,GM109,FALSE)</f>
        <v>0</v>
      </c>
      <c r="GN85" s="69">
        <f>VLOOKUP($A85,'381'!$AO$1:$HU$2,172,FALSE)</f>
        <v>0</v>
      </c>
      <c r="GO85" s="75">
        <f>VLOOKUP($A85,'381'!$AO$1:$HU$2,173,FALSE)</f>
        <v>0</v>
      </c>
      <c r="GP85" s="337"/>
      <c r="GQ85" s="74">
        <f>VLOOKUP($A85,'381'!$AO$1:$HU$2,174,FALSE)</f>
        <v>0</v>
      </c>
      <c r="GR85" s="69">
        <f>VLOOKUP($A85,'381'!$AO$1:$HU$2,175,FALSE)</f>
        <v>0</v>
      </c>
      <c r="GS85" s="69">
        <f>VLOOKUP($A85,'381'!$AO$1:$HU$2,176,FALSE)</f>
        <v>0</v>
      </c>
      <c r="GT85" s="69">
        <f>VLOOKUP($A85,'381'!$AO$1:$HU$2,177,FALSE)</f>
        <v>0</v>
      </c>
      <c r="GU85" s="69">
        <f>VLOOKUP($A85,'381'!$AO$7:$HU$8,GU109,FALSE)</f>
        <v>0</v>
      </c>
      <c r="GV85" s="69">
        <f>VLOOKUP($A85,'381'!$AO$1:$HU$2,179,FALSE)</f>
        <v>0</v>
      </c>
      <c r="GW85" s="75">
        <f>VLOOKUP($A85,'381'!$AO$1:$HU$2,180,FALSE)</f>
        <v>0</v>
      </c>
      <c r="GX85" s="337"/>
      <c r="GY85" s="74">
        <f>VLOOKUP($A85,'381'!$AO$1:$HU$2,181,FALSE)</f>
        <v>0</v>
      </c>
      <c r="GZ85" s="69">
        <f>VLOOKUP($A85,'381'!$AO$1:$HU$2,182,FALSE)</f>
        <v>0</v>
      </c>
      <c r="HA85" s="69">
        <f>VLOOKUP($A85,'381'!$AO$1:$HU$2,183,FALSE)</f>
        <v>0</v>
      </c>
      <c r="HB85" s="69">
        <f>VLOOKUP($A85,'381'!$AO$1:$HU$2,184,FALSE)</f>
        <v>0</v>
      </c>
      <c r="HC85" s="69">
        <f>VLOOKUP($A85,'381'!$AO$7:$HU$8,HC109,FALSE)</f>
        <v>0</v>
      </c>
      <c r="HD85" s="69">
        <f>VLOOKUP($A85,'381'!$AO$1:$HU$2,186,FALSE)</f>
        <v>0</v>
      </c>
      <c r="HE85" s="124">
        <f>VLOOKUP($A85,'381'!$AO$1:$HU$2,187,FALSE)</f>
        <v>0</v>
      </c>
      <c r="HF85" s="24"/>
    </row>
    <row r="86" spans="1:214" x14ac:dyDescent="0.25">
      <c r="A86" s="290">
        <f t="shared" si="1"/>
        <v>282</v>
      </c>
      <c r="B86" s="291">
        <f>VLOOKUP($A86,'382'!$AO$1:$HU$2,2,FALSE)</f>
        <v>0</v>
      </c>
      <c r="C86" s="290">
        <f>VLOOKUP($A86,'382'!$AO$1:$HU$2,3,FALSE)</f>
        <v>0</v>
      </c>
      <c r="D86" s="290">
        <f>VLOOKUP($A86,'382'!$AO$1:$HU$2,4,FALSE)</f>
        <v>0</v>
      </c>
      <c r="E86" s="292">
        <f>VLOOKUP($A86,'382'!$AO$1:$HU$2,5,FALSE)</f>
        <v>0</v>
      </c>
      <c r="F86" s="337"/>
      <c r="G86" s="73">
        <f>VLOOKUP($A86,'382'!$AO$1:$HU$2,6,FALSE)</f>
        <v>0</v>
      </c>
      <c r="H86" s="24">
        <f>VLOOKUP($A86,'382'!$AO$1:$HU$2,7,FALSE)</f>
        <v>0</v>
      </c>
      <c r="I86" s="24">
        <f>VLOOKUP($A86,'382'!$AO$1:$HU$2,8,FALSE)</f>
        <v>0</v>
      </c>
      <c r="J86" s="24">
        <f>VLOOKUP($A86,'382'!$AO$1:$HU$2,9,FALSE)</f>
        <v>0</v>
      </c>
      <c r="K86" s="69">
        <f>VLOOKUP($A86,'382'!$AO$7:$HU$8,K109,FALSE)</f>
        <v>0</v>
      </c>
      <c r="L86" s="24">
        <f>VLOOKUP($A86,'382'!$AO$1:$HU$2,11,FALSE)</f>
        <v>0</v>
      </c>
      <c r="M86" s="137">
        <f>VLOOKUP($A86,'382'!$AO$1:$HU$2,12,FALSE)</f>
        <v>0</v>
      </c>
      <c r="N86" s="337"/>
      <c r="O86" s="74">
        <f>VLOOKUP($A86,'382'!$AO$1:$HU$2,13,FALSE)</f>
        <v>0</v>
      </c>
      <c r="P86" s="69">
        <f>VLOOKUP($A86,'382'!$AO$1:$HU$2,14,FALSE)</f>
        <v>0</v>
      </c>
      <c r="Q86" s="69">
        <f>VLOOKUP($A86,'382'!$AO$1:$HU$2,15,FALSE)</f>
        <v>0</v>
      </c>
      <c r="R86" s="69">
        <f>VLOOKUP($A86,'382'!$AO$1:$HU$2,16,FALSE)</f>
        <v>0</v>
      </c>
      <c r="S86" s="69">
        <f>VLOOKUP($A86,'382'!$AO$7:$HU$8,S109,FALSE)</f>
        <v>0</v>
      </c>
      <c r="T86" s="69">
        <f>VLOOKUP($A86,'382'!$AO$1:$HU$2,18,FALSE)</f>
        <v>0</v>
      </c>
      <c r="U86" s="75">
        <f>VLOOKUP($A86,'382'!$AO$1:$HU$2,19,FALSE)</f>
        <v>0</v>
      </c>
      <c r="V86" s="337"/>
      <c r="W86" s="74">
        <f>VLOOKUP($A86,'382'!$AO$1:$HU$2,20,FALSE)</f>
        <v>0</v>
      </c>
      <c r="X86" s="69">
        <f>VLOOKUP($A86,'382'!$AO$1:$HU$2,21,FALSE)</f>
        <v>0</v>
      </c>
      <c r="Y86" s="69">
        <f>VLOOKUP($A86,'382'!$AO$1:$HU$2,22,FALSE)</f>
        <v>0</v>
      </c>
      <c r="Z86" s="69">
        <f>VLOOKUP($A86,'382'!$AO$1:$HU$2,23,FALSE)</f>
        <v>0</v>
      </c>
      <c r="AA86" s="69">
        <f>VLOOKUP($A86,'382'!$AO$7:$HU$8,AA109,FALSE)</f>
        <v>0</v>
      </c>
      <c r="AB86" s="69">
        <f>VLOOKUP($A86,'382'!$AO$1:$HU$2,25,FALSE)</f>
        <v>0</v>
      </c>
      <c r="AC86" s="75">
        <f>VLOOKUP($A86,'382'!$AO$1:$HU$2,26,FALSE)</f>
        <v>0</v>
      </c>
      <c r="AD86" s="337"/>
      <c r="AE86" s="74">
        <f>VLOOKUP($A86,'382'!$AO$1:$HU$2,27,FALSE)</f>
        <v>0</v>
      </c>
      <c r="AF86" s="69">
        <f>VLOOKUP($A86,'382'!$AO$1:$HU$2,28,FALSE)</f>
        <v>0</v>
      </c>
      <c r="AG86" s="69">
        <f>VLOOKUP($A86,'382'!$AO$1:$HU$2,29,FALSE)</f>
        <v>0</v>
      </c>
      <c r="AH86" s="69">
        <f>VLOOKUP($A86,'382'!$AO$1:$HU$2,30,FALSE)</f>
        <v>0</v>
      </c>
      <c r="AI86" s="69">
        <f>VLOOKUP($A86,'382'!$AO$7:$HU$8,AI109,FALSE)</f>
        <v>0</v>
      </c>
      <c r="AJ86" s="69">
        <f>VLOOKUP($A86,'382'!$AO$1:$HU$2,32,FALSE)</f>
        <v>0</v>
      </c>
      <c r="AK86" s="75">
        <f>VLOOKUP($A86,'382'!$AO$1:$HU$2,33,FALSE)</f>
        <v>0</v>
      </c>
      <c r="AL86" s="337"/>
      <c r="AM86" s="74">
        <f>VLOOKUP($A86,'382'!$AO$1:$HU$2,34,FALSE)</f>
        <v>0</v>
      </c>
      <c r="AN86" s="69">
        <f>VLOOKUP($A86,'382'!$AO$1:$HU$2,35,FALSE)</f>
        <v>0</v>
      </c>
      <c r="AO86" s="69">
        <f>VLOOKUP($A86,'382'!$AO$1:$HU$2,36,FALSE)</f>
        <v>0</v>
      </c>
      <c r="AP86" s="69">
        <f>VLOOKUP($A86,'382'!$AO$1:$HU$2,37,FALSE)</f>
        <v>0</v>
      </c>
      <c r="AQ86" s="69">
        <f>VLOOKUP($A86,'382'!$AO$7:$HU$8,AQ109,FALSE)</f>
        <v>0</v>
      </c>
      <c r="AR86" s="69">
        <f>VLOOKUP($A86,'382'!$AO$1:$HU$2,39,FALSE)</f>
        <v>0</v>
      </c>
      <c r="AS86" s="75">
        <f>VLOOKUP($A86,'382'!$AO$1:$HU$2,40,FALSE)</f>
        <v>0</v>
      </c>
      <c r="AT86" s="337"/>
      <c r="AU86" s="74">
        <f>VLOOKUP($A86,'382'!$AO$1:$HU$2,41,FALSE)</f>
        <v>0</v>
      </c>
      <c r="AV86" s="69">
        <f>VLOOKUP($A86,'382'!$AO$1:$HU$2,42,FALSE)</f>
        <v>0</v>
      </c>
      <c r="AW86" s="69">
        <f>VLOOKUP($A86,'382'!$AO$1:$HU$2,43,FALSE)</f>
        <v>0</v>
      </c>
      <c r="AX86" s="69">
        <f>VLOOKUP($A86,'382'!$AO$1:$HU$2,44,FALSE)</f>
        <v>0</v>
      </c>
      <c r="AY86" s="69">
        <f>VLOOKUP($A86,'382'!$AO$7:$HU$8,AY109,FALSE)</f>
        <v>0</v>
      </c>
      <c r="AZ86" s="69">
        <f>VLOOKUP($A86,'382'!$AO$1:$HU$2,46,FALSE)</f>
        <v>0</v>
      </c>
      <c r="BA86" s="75">
        <f>VLOOKUP($A86,'382'!$AO$1:$HU$2,47,FALSE)</f>
        <v>0</v>
      </c>
      <c r="BB86" s="337"/>
      <c r="BC86" s="74">
        <f>VLOOKUP($A86,'382'!$AO$1:$HU$2,48,FALSE)</f>
        <v>0</v>
      </c>
      <c r="BD86" s="69">
        <f>VLOOKUP($A86,'382'!$AO$1:$HU$2,49,FALSE)</f>
        <v>0</v>
      </c>
      <c r="BE86" s="69">
        <f>VLOOKUP($A86,'382'!$AO$1:$HU$2,50,FALSE)</f>
        <v>0</v>
      </c>
      <c r="BF86" s="69">
        <f>VLOOKUP($A86,'382'!$AO$1:$HU$2,51,FALSE)</f>
        <v>0</v>
      </c>
      <c r="BG86" s="69">
        <f>VLOOKUP($A86,'382'!$AO$7:$HU$8,BG109,FALSE)</f>
        <v>0</v>
      </c>
      <c r="BH86" s="69">
        <f>VLOOKUP($A86,'382'!$AO$1:$HU$2,53,FALSE)</f>
        <v>0</v>
      </c>
      <c r="BI86" s="75">
        <f>VLOOKUP($A86,'382'!$AO$1:$HU$2,54,FALSE)</f>
        <v>0</v>
      </c>
      <c r="BJ86" s="337"/>
      <c r="BK86" s="74">
        <f>VLOOKUP($A86,'382'!$AO$1:$HU$2,55,FALSE)</f>
        <v>0</v>
      </c>
      <c r="BL86" s="69">
        <f>VLOOKUP($A86,'382'!$AO$1:$HU$2,56,FALSE)</f>
        <v>0</v>
      </c>
      <c r="BM86" s="69">
        <f>VLOOKUP($A86,'382'!$AO$1:$HU$2,57,FALSE)</f>
        <v>0</v>
      </c>
      <c r="BN86" s="69">
        <f>VLOOKUP($A86,'382'!$AO$1:$HU$2,58,FALSE)</f>
        <v>0</v>
      </c>
      <c r="BO86" s="69">
        <f>VLOOKUP($A86,'382'!$AO$7:$HU$8,BO109,FALSE)</f>
        <v>0</v>
      </c>
      <c r="BP86" s="69">
        <f>VLOOKUP($A86,'382'!$AO$1:$HU$2,60,FALSE)</f>
        <v>0</v>
      </c>
      <c r="BQ86" s="75">
        <f>VLOOKUP($A86,'382'!$AO$1:$HU$2,61,FALSE)</f>
        <v>0</v>
      </c>
      <c r="BR86" s="337"/>
      <c r="BS86" s="74">
        <f>VLOOKUP($A86,'382'!$AO$1:$HU$2,62,FALSE)</f>
        <v>0</v>
      </c>
      <c r="BT86" s="69">
        <f>VLOOKUP($A86,'382'!$AO$1:$HU$2,63,FALSE)</f>
        <v>0</v>
      </c>
      <c r="BU86" s="69">
        <f>VLOOKUP($A86,'382'!$AO$1:$HU$2,64,FALSE)</f>
        <v>0</v>
      </c>
      <c r="BV86" s="69">
        <f>VLOOKUP($A86,'382'!$AO$1:$HU$2,65,FALSE)</f>
        <v>0</v>
      </c>
      <c r="BW86" s="69">
        <f>VLOOKUP($A86,'382'!$AO$7:$HU$8,BW109,FALSE)</f>
        <v>0</v>
      </c>
      <c r="BX86" s="69">
        <f>VLOOKUP($A86,'382'!$AO$1:$HU$2,67,FALSE)</f>
        <v>0</v>
      </c>
      <c r="BY86" s="75">
        <f>VLOOKUP($A86,'382'!$AO$1:$HU$2,68,FALSE)</f>
        <v>0</v>
      </c>
      <c r="BZ86" s="337"/>
      <c r="CA86" s="74">
        <f>VLOOKUP($A86,'382'!$AO$1:$HU$2,69,FALSE)</f>
        <v>0</v>
      </c>
      <c r="CB86" s="69">
        <f>VLOOKUP($A86,'382'!$AO$1:$HU$2,70,FALSE)</f>
        <v>0</v>
      </c>
      <c r="CC86" s="69">
        <f>VLOOKUP($A86,'382'!$AO$1:$HU$2,71,FALSE)</f>
        <v>0</v>
      </c>
      <c r="CD86" s="69">
        <f>VLOOKUP($A86,'382'!$AO$1:$HU$2,72,FALSE)</f>
        <v>0</v>
      </c>
      <c r="CE86" s="69">
        <f>VLOOKUP($A86,'382'!$AO$7:$HU$8,CE109,FALSE)</f>
        <v>0</v>
      </c>
      <c r="CF86" s="69">
        <f>VLOOKUP($A86,'382'!$AO$1:$HU$2,74,FALSE)</f>
        <v>0</v>
      </c>
      <c r="CG86" s="75">
        <f>VLOOKUP($A86,'382'!$AO$1:$HU$2,75,FALSE)</f>
        <v>0</v>
      </c>
      <c r="CH86" s="337"/>
      <c r="CI86" s="74">
        <f>VLOOKUP($A86,'382'!$AO$1:$HU$2,76,FALSE)</f>
        <v>0</v>
      </c>
      <c r="CJ86" s="69">
        <f>VLOOKUP($A86,'382'!$AO$1:$HU$2,77,FALSE)</f>
        <v>0</v>
      </c>
      <c r="CK86" s="69">
        <f>VLOOKUP($A86,'382'!$AO$1:$HU$2,78,FALSE)</f>
        <v>0</v>
      </c>
      <c r="CL86" s="69">
        <f>VLOOKUP($A86,'382'!$AO$1:$HU$2,79,FALSE)</f>
        <v>0</v>
      </c>
      <c r="CM86" s="69">
        <f>VLOOKUP($A86,'382'!$AO$7:$HU$8,CM109,FALSE)</f>
        <v>0</v>
      </c>
      <c r="CN86" s="69">
        <f>VLOOKUP($A86,'382'!$AO$1:$HU$2,81,FALSE)</f>
        <v>0</v>
      </c>
      <c r="CO86" s="75">
        <f>VLOOKUP($A86,'382'!$AO$1:$HU$2,82,FALSE)</f>
        <v>0</v>
      </c>
      <c r="CP86" s="337"/>
      <c r="CQ86" s="74">
        <f>VLOOKUP($A86,'382'!$AO$1:$HU$2,83,FALSE)</f>
        <v>0</v>
      </c>
      <c r="CR86" s="69">
        <f>VLOOKUP($A86,'382'!$AO$1:$HU$2,84,FALSE)</f>
        <v>0</v>
      </c>
      <c r="CS86" s="69">
        <f>VLOOKUP($A86,'382'!$AO$1:$HU$2,85,FALSE)</f>
        <v>0</v>
      </c>
      <c r="CT86" s="69">
        <f>VLOOKUP($A86,'382'!$AO$1:$HU$2,86,FALSE)</f>
        <v>0</v>
      </c>
      <c r="CU86" s="69">
        <f>VLOOKUP($A86,'382'!$AO$7:$HU$8,CU109,FALSE)</f>
        <v>0</v>
      </c>
      <c r="CV86" s="69">
        <f>VLOOKUP($A86,'382'!$AO$1:$HU$2,88,FALSE)</f>
        <v>0</v>
      </c>
      <c r="CW86" s="75">
        <f>VLOOKUP($A86,'382'!$AO$1:$HU$2,89,FALSE)</f>
        <v>0</v>
      </c>
      <c r="CX86" s="337"/>
      <c r="CY86" s="74">
        <f>VLOOKUP($A86,'382'!$AO$1:$HU$2,90,FALSE)</f>
        <v>0</v>
      </c>
      <c r="CZ86" s="69">
        <f>VLOOKUP($A86,'382'!$AO$1:$HU$2,91,FALSE)</f>
        <v>0</v>
      </c>
      <c r="DA86" s="69">
        <f>VLOOKUP($A86,'382'!$AO$1:$HU$2,92,FALSE)</f>
        <v>0</v>
      </c>
      <c r="DB86" s="69">
        <f>VLOOKUP($A86,'382'!$AO$1:$HU$2,93,FALSE)</f>
        <v>0</v>
      </c>
      <c r="DC86" s="69">
        <f>VLOOKUP($A86,'382'!$AO$7:$HU$8,DC109,FALSE)</f>
        <v>0</v>
      </c>
      <c r="DD86" s="69">
        <f>VLOOKUP($A86,'382'!$AO$1:$HU$2,95,FALSE)</f>
        <v>0</v>
      </c>
      <c r="DE86" s="75">
        <f>VLOOKUP($A86,'382'!$AO$1:$HU$2,96,FALSE)</f>
        <v>0</v>
      </c>
      <c r="DF86" s="337"/>
      <c r="DG86" s="74">
        <f>VLOOKUP($A86,'382'!$AO$1:$HU$2,97,FALSE)</f>
        <v>0</v>
      </c>
      <c r="DH86" s="69">
        <f>VLOOKUP($A86,'382'!$AO$1:$HU$2,98,FALSE)</f>
        <v>0</v>
      </c>
      <c r="DI86" s="69">
        <f>VLOOKUP($A86,'382'!$AO$1:$HU$2,99,FALSE)</f>
        <v>0</v>
      </c>
      <c r="DJ86" s="69">
        <f>VLOOKUP($A86,'382'!$AO$1:$HU$2,100,FALSE)</f>
        <v>0</v>
      </c>
      <c r="DK86" s="69">
        <f>VLOOKUP($A86,'382'!$AO$7:$HU$8,DK109,FALSE)</f>
        <v>0</v>
      </c>
      <c r="DL86" s="69">
        <f>VLOOKUP($A86,'382'!$AO$1:$HU$2,102,FALSE)</f>
        <v>0</v>
      </c>
      <c r="DM86" s="75">
        <f>VLOOKUP($A86,'382'!$AO$1:$HU$2,103,FALSE)</f>
        <v>0</v>
      </c>
      <c r="DN86" s="337"/>
      <c r="DO86" s="74">
        <f>VLOOKUP($A86,'382'!$AO$1:$HU$2,104,FALSE)</f>
        <v>0</v>
      </c>
      <c r="DP86" s="69">
        <f>VLOOKUP($A86,'382'!$AO$1:$HU$2,105,FALSE)</f>
        <v>0</v>
      </c>
      <c r="DQ86" s="69">
        <f>VLOOKUP($A86,'382'!$AO$1:$HU$2,106,FALSE)</f>
        <v>0</v>
      </c>
      <c r="DR86" s="69">
        <f>VLOOKUP($A86,'382'!$AO$1:$HU$2,107,FALSE)</f>
        <v>0</v>
      </c>
      <c r="DS86" s="69">
        <f>VLOOKUP($A86,'382'!$AO$7:$HU$8,DS109,FALSE)</f>
        <v>0</v>
      </c>
      <c r="DT86" s="69">
        <f>VLOOKUP($A86,'382'!$AO$1:$HU$2,109,FALSE)</f>
        <v>0</v>
      </c>
      <c r="DU86" s="75">
        <f>VLOOKUP($A86,'382'!$AO$1:$HU$2,110,FALSE)</f>
        <v>0</v>
      </c>
      <c r="DV86" s="337"/>
      <c r="DW86" s="74">
        <f>VLOOKUP($A86,'382'!$AO$1:$HU$2,111,FALSE)</f>
        <v>0</v>
      </c>
      <c r="DX86" s="69">
        <f>VLOOKUP($A86,'382'!$AO$1:$HU$2,112,FALSE)</f>
        <v>0</v>
      </c>
      <c r="DY86" s="69">
        <f>VLOOKUP($A86,'382'!$AO$1:$HU$2,113,FALSE)</f>
        <v>0</v>
      </c>
      <c r="DZ86" s="69">
        <f>VLOOKUP($A86,'382'!$AO$1:$HU$2,114,FALSE)</f>
        <v>0</v>
      </c>
      <c r="EA86" s="69">
        <f>VLOOKUP($A86,'382'!$AO$7:$HU$8,EA109,FALSE)</f>
        <v>0</v>
      </c>
      <c r="EB86" s="69">
        <f>VLOOKUP($A86,'382'!$AO$1:$HU$2,116,FALSE)</f>
        <v>0</v>
      </c>
      <c r="EC86" s="75">
        <f>VLOOKUP($A86,'382'!$AO$1:$HU$2,117,FALSE)</f>
        <v>0</v>
      </c>
      <c r="ED86" s="337"/>
      <c r="EE86" s="74">
        <f>VLOOKUP($A86,'382'!$AO$1:$HU$2,118,FALSE)</f>
        <v>0</v>
      </c>
      <c r="EF86" s="69">
        <f>VLOOKUP($A86,'382'!$AO$1:$HU$2,119,FALSE)</f>
        <v>0</v>
      </c>
      <c r="EG86" s="69">
        <f>VLOOKUP($A86,'382'!$AO$1:$HU$2,120,FALSE)</f>
        <v>0</v>
      </c>
      <c r="EH86" s="69">
        <f>VLOOKUP($A86,'382'!$AO$1:$HU$2,121,FALSE)</f>
        <v>0</v>
      </c>
      <c r="EI86" s="69">
        <f>VLOOKUP($A86,'382'!$AO$7:$HU$8,EI109,FALSE)</f>
        <v>0</v>
      </c>
      <c r="EJ86" s="69">
        <f>VLOOKUP($A86,'382'!$AO$1:$HU$2,123,FALSE)</f>
        <v>0</v>
      </c>
      <c r="EK86" s="75">
        <f>VLOOKUP($A86,'382'!$AO$1:$HU$2,124,FALSE)</f>
        <v>0</v>
      </c>
      <c r="EL86" s="337"/>
      <c r="EM86" s="74">
        <f>VLOOKUP($A86,'382'!$AO$1:$HU$2,125,FALSE)</f>
        <v>0</v>
      </c>
      <c r="EN86" s="69">
        <f>VLOOKUP($A86,'382'!$AO$1:$HU$2,126,FALSE)</f>
        <v>0</v>
      </c>
      <c r="EO86" s="69">
        <f>VLOOKUP($A86,'382'!$AO$1:$HU$2,127,FALSE)</f>
        <v>0</v>
      </c>
      <c r="EP86" s="69">
        <f>VLOOKUP($A86,'382'!$AO$1:$HU$2,128,FALSE)</f>
        <v>0</v>
      </c>
      <c r="EQ86" s="69">
        <f>VLOOKUP($A86,'382'!$AO$7:$HU$8,EQ109,FALSE)</f>
        <v>0</v>
      </c>
      <c r="ER86" s="69">
        <f>VLOOKUP($A86,'382'!$AO$1:$HU$2,130,FALSE)</f>
        <v>0</v>
      </c>
      <c r="ES86" s="75">
        <f>VLOOKUP($A86,'382'!$AO$1:$HU$2,131,FALSE)</f>
        <v>0</v>
      </c>
      <c r="ET86" s="337"/>
      <c r="EU86" s="74">
        <f>VLOOKUP($A86,'382'!$AO$1:$HU$2,132,FALSE)</f>
        <v>0</v>
      </c>
      <c r="EV86" s="69">
        <f>VLOOKUP($A86,'382'!$AO$1:$HU$2,133,FALSE)</f>
        <v>0</v>
      </c>
      <c r="EW86" s="69">
        <f>VLOOKUP($A86,'382'!$AO$1:$HU$2,134,FALSE)</f>
        <v>0</v>
      </c>
      <c r="EX86" s="69">
        <f>VLOOKUP($A86,'382'!$AO$1:$HU$2,135,FALSE)</f>
        <v>0</v>
      </c>
      <c r="EY86" s="69">
        <f>VLOOKUP($A86,'382'!$AO$7:$HU$8,EY109,FALSE)</f>
        <v>0</v>
      </c>
      <c r="EZ86" s="69">
        <f>VLOOKUP($A86,'382'!$AO$1:$HU$2,137,FALSE)</f>
        <v>0</v>
      </c>
      <c r="FA86" s="75">
        <f>VLOOKUP($A86,'382'!$AO$1:$HU$2,138,FALSE)</f>
        <v>0</v>
      </c>
      <c r="FB86" s="337"/>
      <c r="FC86" s="74">
        <f>VLOOKUP($A86,'382'!$AO$1:$HU$2,139,FALSE)</f>
        <v>0</v>
      </c>
      <c r="FD86" s="69">
        <f>VLOOKUP($A86,'382'!$AO$1:$HU$2,140,FALSE)</f>
        <v>0</v>
      </c>
      <c r="FE86" s="69">
        <f>VLOOKUP($A86,'382'!$AO$1:$HU$2,141,FALSE)</f>
        <v>0</v>
      </c>
      <c r="FF86" s="69">
        <f>VLOOKUP($A86,'382'!$AO$1:$HU$2,142,FALSE)</f>
        <v>0</v>
      </c>
      <c r="FG86" s="69">
        <f>VLOOKUP($A86,'382'!$AO$7:$HU$8,FG109,FALSE)</f>
        <v>0</v>
      </c>
      <c r="FH86" s="69">
        <f>VLOOKUP($A86,'382'!$AO$1:$HU$2,144,FALSE)</f>
        <v>0</v>
      </c>
      <c r="FI86" s="75">
        <f>VLOOKUP($A86,'382'!$AO$1:$HU$2,145,FALSE)</f>
        <v>0</v>
      </c>
      <c r="FJ86" s="337"/>
      <c r="FK86" s="74">
        <f>VLOOKUP($A86,'382'!$AO$1:$HU$2,146,FALSE)</f>
        <v>0</v>
      </c>
      <c r="FL86" s="69">
        <f>VLOOKUP($A86,'382'!$AO$1:$HU$2,147,FALSE)</f>
        <v>0</v>
      </c>
      <c r="FM86" s="69">
        <f>VLOOKUP($A86,'382'!$AO$1:$HU$2,148,FALSE)</f>
        <v>0</v>
      </c>
      <c r="FN86" s="69">
        <f>VLOOKUP($A86,'382'!$AO$1:$HU$2,149,FALSE)</f>
        <v>0</v>
      </c>
      <c r="FO86" s="69">
        <f>VLOOKUP($A86,'382'!$AO$7:$HU$8,FO109,FALSE)</f>
        <v>0</v>
      </c>
      <c r="FP86" s="69">
        <f>VLOOKUP($A86,'382'!$AO$1:$HU$2,151,FALSE)</f>
        <v>0</v>
      </c>
      <c r="FQ86" s="75">
        <f>VLOOKUP($A86,'382'!$AO$1:$HU$2,152,FALSE)</f>
        <v>0</v>
      </c>
      <c r="FR86" s="337"/>
      <c r="FS86" s="74">
        <f>VLOOKUP($A86,'382'!$AO$1:$HU$2,153,FALSE)</f>
        <v>0</v>
      </c>
      <c r="FT86" s="69">
        <f>VLOOKUP($A86,'382'!$AO$1:$HU$2,154,FALSE)</f>
        <v>0</v>
      </c>
      <c r="FU86" s="69">
        <f>VLOOKUP($A86,'382'!$AO$1:$HU$2,155,FALSE)</f>
        <v>0</v>
      </c>
      <c r="FV86" s="69">
        <f>VLOOKUP($A86,'382'!$AO$1:$HU$2,156,FALSE)</f>
        <v>0</v>
      </c>
      <c r="FW86" s="69">
        <f>VLOOKUP($A86,'382'!$AO$7:$HU$8,FW109,FALSE)</f>
        <v>0</v>
      </c>
      <c r="FX86" s="69">
        <f>VLOOKUP($A86,'382'!$AO$1:$HU$2,158,FALSE)</f>
        <v>0</v>
      </c>
      <c r="FY86" s="75">
        <f>VLOOKUP($A86,'382'!$AO$1:$HU$2,159,FALSE)</f>
        <v>0</v>
      </c>
      <c r="FZ86" s="337"/>
      <c r="GA86" s="74">
        <f>VLOOKUP($A86,'382'!$AO$1:$HU$2,160,FALSE)</f>
        <v>0</v>
      </c>
      <c r="GB86" s="69">
        <f>VLOOKUP($A86,'382'!$AO$1:$HU$2,161,FALSE)</f>
        <v>0</v>
      </c>
      <c r="GC86" s="69">
        <f>VLOOKUP($A86,'382'!$AO$1:$HU$2,162,FALSE)</f>
        <v>0</v>
      </c>
      <c r="GD86" s="69">
        <f>VLOOKUP($A86,'382'!$AO$1:$HU$2,163,FALSE)</f>
        <v>0</v>
      </c>
      <c r="GE86" s="69">
        <f>VLOOKUP($A86,'382'!$AO$7:$HU$8,GE109,FALSE)</f>
        <v>0</v>
      </c>
      <c r="GF86" s="69">
        <f>VLOOKUP($A86,'382'!$AO$1:$HU$2,165,FALSE)</f>
        <v>0</v>
      </c>
      <c r="GG86" s="75">
        <f>VLOOKUP($A86,'382'!$AO$1:$HU$2,166,FALSE)</f>
        <v>0</v>
      </c>
      <c r="GH86" s="337"/>
      <c r="GI86" s="74">
        <f>VLOOKUP($A86,'382'!$AO$1:$HU$2,167,FALSE)</f>
        <v>0</v>
      </c>
      <c r="GJ86" s="69">
        <f>VLOOKUP($A86,'382'!$AO$1:$HU$2,168,FALSE)</f>
        <v>0</v>
      </c>
      <c r="GK86" s="69">
        <f>VLOOKUP($A86,'382'!$AO$1:$HU$2,169,FALSE)</f>
        <v>0</v>
      </c>
      <c r="GL86" s="69">
        <f>VLOOKUP($A86,'382'!$AO$1:$HU$2,170,FALSE)</f>
        <v>0</v>
      </c>
      <c r="GM86" s="69">
        <f>VLOOKUP($A86,'382'!$AO$7:$HU$8,GM109,FALSE)</f>
        <v>0</v>
      </c>
      <c r="GN86" s="69">
        <f>VLOOKUP($A86,'382'!$AO$1:$HU$2,172,FALSE)</f>
        <v>0</v>
      </c>
      <c r="GO86" s="75">
        <f>VLOOKUP($A86,'382'!$AO$1:$HU$2,173,FALSE)</f>
        <v>0</v>
      </c>
      <c r="GP86" s="337"/>
      <c r="GQ86" s="74">
        <f>VLOOKUP($A86,'382'!$AO$1:$HU$2,174,FALSE)</f>
        <v>0</v>
      </c>
      <c r="GR86" s="69">
        <f>VLOOKUP($A86,'382'!$AO$1:$HU$2,175,FALSE)</f>
        <v>0</v>
      </c>
      <c r="GS86" s="69">
        <f>VLOOKUP($A86,'382'!$AO$1:$HU$2,176,FALSE)</f>
        <v>0</v>
      </c>
      <c r="GT86" s="69">
        <f>VLOOKUP($A86,'382'!$AO$1:$HU$2,177,FALSE)</f>
        <v>0</v>
      </c>
      <c r="GU86" s="69">
        <f>VLOOKUP($A86,'382'!$AO$7:$HU$8,GU109,FALSE)</f>
        <v>0</v>
      </c>
      <c r="GV86" s="69">
        <f>VLOOKUP($A86,'382'!$AO$1:$HU$2,179,FALSE)</f>
        <v>0</v>
      </c>
      <c r="GW86" s="75">
        <f>VLOOKUP($A86,'382'!$AO$1:$HU$2,180,FALSE)</f>
        <v>0</v>
      </c>
      <c r="GX86" s="337"/>
      <c r="GY86" s="74">
        <f>VLOOKUP($A86,'382'!$AO$1:$HU$2,181,FALSE)</f>
        <v>0</v>
      </c>
      <c r="GZ86" s="69">
        <f>VLOOKUP($A86,'382'!$AO$1:$HU$2,182,FALSE)</f>
        <v>0</v>
      </c>
      <c r="HA86" s="69">
        <f>VLOOKUP($A86,'382'!$AO$1:$HU$2,183,FALSE)</f>
        <v>0</v>
      </c>
      <c r="HB86" s="69">
        <f>VLOOKUP($A86,'382'!$AO$1:$HU$2,184,FALSE)</f>
        <v>0</v>
      </c>
      <c r="HC86" s="69">
        <f>VLOOKUP($A86,'382'!$AO$7:$HU$8,HC109,FALSE)</f>
        <v>0</v>
      </c>
      <c r="HD86" s="69">
        <f>VLOOKUP($A86,'382'!$AO$1:$HU$2,186,FALSE)</f>
        <v>0</v>
      </c>
      <c r="HE86" s="124">
        <f>VLOOKUP($A86,'382'!$AO$1:$HU$2,187,FALSE)</f>
        <v>0</v>
      </c>
      <c r="HF86" s="24"/>
    </row>
    <row r="87" spans="1:214" x14ac:dyDescent="0.25">
      <c r="A87" s="290">
        <f t="shared" si="1"/>
        <v>283</v>
      </c>
      <c r="B87" s="291">
        <f>VLOOKUP($A87,'383'!$AG$1:$HM$2,2,FALSE)</f>
        <v>0</v>
      </c>
      <c r="C87" s="290">
        <f>VLOOKUP($A87,'383'!$AG$1:$HM$2,3,FALSE)</f>
        <v>0</v>
      </c>
      <c r="D87" s="290">
        <f>VLOOKUP($A87,'383'!$AG$1:$HM$2,4,FALSE)</f>
        <v>0</v>
      </c>
      <c r="E87" s="292">
        <f>VLOOKUP($A87,'383'!$AG$1:$HM$2,5,FALSE)</f>
        <v>0</v>
      </c>
      <c r="F87" s="337"/>
      <c r="G87" s="73">
        <f>VLOOKUP($A87,'383'!$AG$1:$HM$2,6,FALSE)</f>
        <v>0</v>
      </c>
      <c r="H87" s="24">
        <f>VLOOKUP($A87,'383'!$AG$1:$HM$2,7,FALSE)</f>
        <v>0</v>
      </c>
      <c r="I87" s="24">
        <f>VLOOKUP($A87,'383'!$AG$1:$HM$2,8,FALSE)</f>
        <v>0</v>
      </c>
      <c r="J87" s="24">
        <f>VLOOKUP($A87,'383'!$AG$1:$HM$2,9,FALSE)</f>
        <v>0</v>
      </c>
      <c r="K87" s="69">
        <f>VLOOKUP($A87,'383'!$AG$7:$HM$8,K109,FALSE)</f>
        <v>0</v>
      </c>
      <c r="L87" s="24">
        <f>VLOOKUP($A87,'383'!$AG$1:$HM$2,11,FALSE)</f>
        <v>0</v>
      </c>
      <c r="M87" s="137">
        <f>VLOOKUP($A87,'383'!$AG$1:$HM$2,12,FALSE)</f>
        <v>0</v>
      </c>
      <c r="N87" s="337"/>
      <c r="O87" s="74">
        <f>VLOOKUP($A87,'383'!$AG$1:$HM$2,13,FALSE)</f>
        <v>0</v>
      </c>
      <c r="P87" s="69">
        <f>VLOOKUP($A87,'383'!$AG$1:$HM$2,14,FALSE)</f>
        <v>0</v>
      </c>
      <c r="Q87" s="69">
        <f>VLOOKUP($A87,'383'!$AG$1:$HM$2,15,FALSE)</f>
        <v>0</v>
      </c>
      <c r="R87" s="69">
        <f>VLOOKUP($A87,'383'!$AG$1:$HM$2,16,FALSE)</f>
        <v>0</v>
      </c>
      <c r="S87" s="69">
        <f>VLOOKUP($A87,'383'!$AG$7:$HM$8,S109,FALSE)</f>
        <v>0</v>
      </c>
      <c r="T87" s="69">
        <f>VLOOKUP($A87,'383'!$AG$1:$HM$2,18,FALSE)</f>
        <v>0</v>
      </c>
      <c r="U87" s="75">
        <f>VLOOKUP($A87,'383'!$AG$1:$HM$2,19,FALSE)</f>
        <v>0</v>
      </c>
      <c r="V87" s="337"/>
      <c r="W87" s="74">
        <f>VLOOKUP($A87,'383'!$AG$1:$HM$2,20,FALSE)</f>
        <v>0</v>
      </c>
      <c r="X87" s="69">
        <f>VLOOKUP($A87,'383'!$AG$1:$HM$2,21,FALSE)</f>
        <v>0</v>
      </c>
      <c r="Y87" s="69">
        <f>VLOOKUP($A87,'383'!$AG$1:$HM$2,22,FALSE)</f>
        <v>0</v>
      </c>
      <c r="Z87" s="69">
        <f>VLOOKUP($A87,'383'!$AG$1:$HM$2,23,FALSE)</f>
        <v>0</v>
      </c>
      <c r="AA87" s="69">
        <f>VLOOKUP($A87,'383'!$AG$7:$HM$8,AA109,FALSE)</f>
        <v>0</v>
      </c>
      <c r="AB87" s="69">
        <f>VLOOKUP($A87,'383'!$AG$1:$HM$2,25,FALSE)</f>
        <v>0</v>
      </c>
      <c r="AC87" s="75">
        <f>VLOOKUP($A87,'383'!$AG$1:$HM$2,26,FALSE)</f>
        <v>0</v>
      </c>
      <c r="AD87" s="337"/>
      <c r="AE87" s="74">
        <f>VLOOKUP($A87,'383'!$AG$1:$HM$2,27,FALSE)</f>
        <v>0</v>
      </c>
      <c r="AF87" s="69">
        <f>VLOOKUP($A87,'383'!$AG$1:$HM$2,28,FALSE)</f>
        <v>0</v>
      </c>
      <c r="AG87" s="69">
        <f>VLOOKUP($A87,'383'!$AG$1:$HM$2,29,FALSE)</f>
        <v>0</v>
      </c>
      <c r="AH87" s="69">
        <f>VLOOKUP($A87,'383'!$AG$1:$HM$2,30,FALSE)</f>
        <v>0</v>
      </c>
      <c r="AI87" s="69">
        <f>VLOOKUP($A87,'383'!$AG$7:$HM$8,AI109,FALSE)</f>
        <v>0</v>
      </c>
      <c r="AJ87" s="69">
        <f>VLOOKUP($A87,'383'!$AG$1:$HM$2,32,FALSE)</f>
        <v>0</v>
      </c>
      <c r="AK87" s="75">
        <f>VLOOKUP($A87,'383'!$AG$1:$HM$2,33,FALSE)</f>
        <v>0</v>
      </c>
      <c r="AL87" s="337"/>
      <c r="AM87" s="74">
        <f>VLOOKUP($A87,'383'!$AG$1:$HM$2,34,FALSE)</f>
        <v>0</v>
      </c>
      <c r="AN87" s="69">
        <f>VLOOKUP($A87,'383'!$AG$1:$HM$2,35,FALSE)</f>
        <v>0</v>
      </c>
      <c r="AO87" s="69">
        <f>VLOOKUP($A87,'383'!$AG$1:$HM$2,36,FALSE)</f>
        <v>0</v>
      </c>
      <c r="AP87" s="69">
        <f>VLOOKUP($A87,'383'!$AG$1:$HM$2,37,FALSE)</f>
        <v>0</v>
      </c>
      <c r="AQ87" s="69">
        <f>VLOOKUP($A87,'383'!$AG$7:$HM$8,AQ109,FALSE)</f>
        <v>0</v>
      </c>
      <c r="AR87" s="69">
        <f>VLOOKUP($A87,'383'!$AG$1:$HM$2,39,FALSE)</f>
        <v>0</v>
      </c>
      <c r="AS87" s="75">
        <f>VLOOKUP($A87,'383'!$AG$1:$HM$2,40,FALSE)</f>
        <v>0</v>
      </c>
      <c r="AT87" s="337"/>
      <c r="AU87" s="74">
        <f>VLOOKUP($A87,'383'!$AG$1:$HM$2,41,FALSE)</f>
        <v>0</v>
      </c>
      <c r="AV87" s="69">
        <f>VLOOKUP($A87,'383'!$AG$1:$HM$2,42,FALSE)</f>
        <v>0</v>
      </c>
      <c r="AW87" s="69">
        <f>VLOOKUP($A87,'383'!$AG$1:$HM$2,43,FALSE)</f>
        <v>0</v>
      </c>
      <c r="AX87" s="69">
        <f>VLOOKUP($A87,'383'!$AG$1:$HM$2,44,FALSE)</f>
        <v>0</v>
      </c>
      <c r="AY87" s="69">
        <f>VLOOKUP($A87,'383'!$AG$7:$HM$8,AY109,FALSE)</f>
        <v>0</v>
      </c>
      <c r="AZ87" s="69">
        <f>VLOOKUP($A87,'383'!$AG$1:$HM$2,46,FALSE)</f>
        <v>0</v>
      </c>
      <c r="BA87" s="75">
        <f>VLOOKUP($A87,'383'!$AG$1:$HM$2,47,FALSE)</f>
        <v>0</v>
      </c>
      <c r="BB87" s="337"/>
      <c r="BC87" s="74">
        <f>VLOOKUP($A87,'383'!$AG$1:$HM$2,48,FALSE)</f>
        <v>0</v>
      </c>
      <c r="BD87" s="69">
        <f>VLOOKUP($A87,'383'!$AG$1:$HM$2,49,FALSE)</f>
        <v>0</v>
      </c>
      <c r="BE87" s="69">
        <f>VLOOKUP($A87,'383'!$AG$1:$HM$2,50,FALSE)</f>
        <v>0</v>
      </c>
      <c r="BF87" s="69">
        <f>VLOOKUP($A87,'383'!$AG$1:$HM$2,51,FALSE)</f>
        <v>0</v>
      </c>
      <c r="BG87" s="69">
        <f>VLOOKUP($A87,'383'!$AG$7:$HM$8,BG109,FALSE)</f>
        <v>0</v>
      </c>
      <c r="BH87" s="69">
        <f>VLOOKUP($A87,'383'!$AG$1:$HM$2,53,FALSE)</f>
        <v>0</v>
      </c>
      <c r="BI87" s="75">
        <f>VLOOKUP($A87,'383'!$AG$1:$HM$2,54,FALSE)</f>
        <v>0</v>
      </c>
      <c r="BJ87" s="337"/>
      <c r="BK87" s="74">
        <f>VLOOKUP($A87,'383'!$AG$1:$HM$2,55,FALSE)</f>
        <v>0</v>
      </c>
      <c r="BL87" s="69">
        <f>VLOOKUP($A87,'383'!$AG$1:$HM$2,56,FALSE)</f>
        <v>0</v>
      </c>
      <c r="BM87" s="69">
        <f>VLOOKUP($A87,'383'!$AG$1:$HM$2,57,FALSE)</f>
        <v>0</v>
      </c>
      <c r="BN87" s="69">
        <f>VLOOKUP($A87,'383'!$AG$1:$HM$2,58,FALSE)</f>
        <v>0</v>
      </c>
      <c r="BO87" s="69">
        <f>VLOOKUP($A87,'383'!$AG$7:$HM$8,BO109,FALSE)</f>
        <v>0</v>
      </c>
      <c r="BP87" s="69">
        <f>VLOOKUP($A87,'383'!$AG$1:$HM$2,60,FALSE)</f>
        <v>0</v>
      </c>
      <c r="BQ87" s="75">
        <f>VLOOKUP($A87,'383'!$AG$1:$HM$2,61,FALSE)</f>
        <v>0</v>
      </c>
      <c r="BR87" s="337"/>
      <c r="BS87" s="74">
        <f>VLOOKUP($A87,'383'!$AG$1:$HM$2,62,FALSE)</f>
        <v>0</v>
      </c>
      <c r="BT87" s="69">
        <f>VLOOKUP($A87,'383'!$AG$1:$HM$2,63,FALSE)</f>
        <v>0</v>
      </c>
      <c r="BU87" s="69">
        <f>VLOOKUP($A87,'383'!$AG$1:$HM$2,64,FALSE)</f>
        <v>0</v>
      </c>
      <c r="BV87" s="69">
        <f>VLOOKUP($A87,'383'!$AG$1:$HM$2,65,FALSE)</f>
        <v>0</v>
      </c>
      <c r="BW87" s="69">
        <f>VLOOKUP($A87,'383'!$AG$7:$HM$8,BW109,FALSE)</f>
        <v>0</v>
      </c>
      <c r="BX87" s="69">
        <f>VLOOKUP($A87,'383'!$AG$1:$HM$2,67,FALSE)</f>
        <v>0</v>
      </c>
      <c r="BY87" s="75">
        <f>VLOOKUP($A87,'383'!$AG$1:$HM$2,68,FALSE)</f>
        <v>0</v>
      </c>
      <c r="BZ87" s="337"/>
      <c r="CA87" s="74">
        <f>VLOOKUP($A87,'383'!$AG$1:$HM$2,69,FALSE)</f>
        <v>0</v>
      </c>
      <c r="CB87" s="69">
        <f>VLOOKUP($A87,'383'!$AG$1:$HM$2,70,FALSE)</f>
        <v>0</v>
      </c>
      <c r="CC87" s="69">
        <f>VLOOKUP($A87,'383'!$AG$1:$HM$2,71,FALSE)</f>
        <v>0</v>
      </c>
      <c r="CD87" s="69">
        <f>VLOOKUP($A87,'383'!$AG$1:$HM$2,72,FALSE)</f>
        <v>0</v>
      </c>
      <c r="CE87" s="69">
        <f>VLOOKUP($A87,'383'!$AG$7:$HM$8,CE109,FALSE)</f>
        <v>0</v>
      </c>
      <c r="CF87" s="69">
        <f>VLOOKUP($A87,'383'!$AG$1:$HM$2,74,FALSE)</f>
        <v>0</v>
      </c>
      <c r="CG87" s="75">
        <f>VLOOKUP($A87,'383'!$AG$1:$HM$2,75,FALSE)</f>
        <v>0</v>
      </c>
      <c r="CH87" s="337"/>
      <c r="CI87" s="74">
        <f>VLOOKUP($A87,'383'!$AG$1:$HM$2,76,FALSE)</f>
        <v>0</v>
      </c>
      <c r="CJ87" s="69">
        <f>VLOOKUP($A87,'383'!$AG$1:$HM$2,77,FALSE)</f>
        <v>0</v>
      </c>
      <c r="CK87" s="69">
        <f>VLOOKUP($A87,'383'!$AG$1:$HM$2,78,FALSE)</f>
        <v>0</v>
      </c>
      <c r="CL87" s="69">
        <f>VLOOKUP($A87,'383'!$AG$1:$HM$2,79,FALSE)</f>
        <v>0</v>
      </c>
      <c r="CM87" s="69">
        <f>VLOOKUP($A87,'383'!$AG$7:$HM$8,CM109,FALSE)</f>
        <v>0</v>
      </c>
      <c r="CN87" s="69">
        <f>VLOOKUP($A87,'383'!$AG$1:$HM$2,81,FALSE)</f>
        <v>0</v>
      </c>
      <c r="CO87" s="75">
        <f>VLOOKUP($A87,'383'!$AG$1:$HM$2,82,FALSE)</f>
        <v>0</v>
      </c>
      <c r="CP87" s="337"/>
      <c r="CQ87" s="74">
        <f>VLOOKUP($A87,'383'!$AG$1:$HM$2,83,FALSE)</f>
        <v>0</v>
      </c>
      <c r="CR87" s="69">
        <f>VLOOKUP($A87,'383'!$AG$1:$HM$2,84,FALSE)</f>
        <v>0</v>
      </c>
      <c r="CS87" s="69">
        <f>VLOOKUP($A87,'383'!$AG$1:$HM$2,85,FALSE)</f>
        <v>0</v>
      </c>
      <c r="CT87" s="69">
        <f>VLOOKUP($A87,'383'!$AG$1:$HM$2,86,FALSE)</f>
        <v>0</v>
      </c>
      <c r="CU87" s="69">
        <f>VLOOKUP($A87,'383'!$AG$7:$HM$8,CU109,FALSE)</f>
        <v>0</v>
      </c>
      <c r="CV87" s="69">
        <f>VLOOKUP($A87,'383'!$AG$1:$HM$2,88,FALSE)</f>
        <v>0</v>
      </c>
      <c r="CW87" s="75">
        <f>VLOOKUP($A87,'383'!$AG$1:$HM$2,89,FALSE)</f>
        <v>0</v>
      </c>
      <c r="CX87" s="337"/>
      <c r="CY87" s="74">
        <f>VLOOKUP($A87,'383'!$AG$1:$HM$2,90,FALSE)</f>
        <v>0</v>
      </c>
      <c r="CZ87" s="69">
        <f>VLOOKUP($A87,'383'!$AG$1:$HM$2,91,FALSE)</f>
        <v>0</v>
      </c>
      <c r="DA87" s="69">
        <f>VLOOKUP($A87,'383'!$AG$1:$HM$2,92,FALSE)</f>
        <v>0</v>
      </c>
      <c r="DB87" s="69">
        <f>VLOOKUP($A87,'383'!$AG$1:$HM$2,93,FALSE)</f>
        <v>0</v>
      </c>
      <c r="DC87" s="69">
        <f>VLOOKUP($A87,'383'!$AG$7:$HM$8,DC109,FALSE)</f>
        <v>0</v>
      </c>
      <c r="DD87" s="69">
        <f>VLOOKUP($A87,'383'!$AG$1:$HM$2,95,FALSE)</f>
        <v>0</v>
      </c>
      <c r="DE87" s="75">
        <f>VLOOKUP($A87,'383'!$AG$1:$HM$2,96,FALSE)</f>
        <v>0</v>
      </c>
      <c r="DF87" s="337"/>
      <c r="DG87" s="74">
        <f>VLOOKUP($A87,'383'!$AG$1:$HM$2,97,FALSE)</f>
        <v>0</v>
      </c>
      <c r="DH87" s="69">
        <f>VLOOKUP($A87,'383'!$AG$1:$HM$2,98,FALSE)</f>
        <v>0</v>
      </c>
      <c r="DI87" s="69">
        <f>VLOOKUP($A87,'383'!$AG$1:$HM$2,99,FALSE)</f>
        <v>0</v>
      </c>
      <c r="DJ87" s="69">
        <f>VLOOKUP($A87,'383'!$AG$1:$HM$2,100,FALSE)</f>
        <v>0</v>
      </c>
      <c r="DK87" s="69">
        <f>VLOOKUP($A87,'383'!$AG$7:$HM$8,DK109,FALSE)</f>
        <v>0</v>
      </c>
      <c r="DL87" s="69">
        <f>VLOOKUP($A87,'383'!$AG$1:$HM$2,102,FALSE)</f>
        <v>0</v>
      </c>
      <c r="DM87" s="75">
        <f>VLOOKUP($A87,'383'!$AG$1:$HM$2,103,FALSE)</f>
        <v>0</v>
      </c>
      <c r="DN87" s="337"/>
      <c r="DO87" s="74">
        <f>VLOOKUP($A87,'383'!$AG$1:$HM$2,104,FALSE)</f>
        <v>0</v>
      </c>
      <c r="DP87" s="69">
        <f>VLOOKUP($A87,'383'!$AG$1:$HM$2,105,FALSE)</f>
        <v>0</v>
      </c>
      <c r="DQ87" s="69">
        <f>VLOOKUP($A87,'383'!$AG$1:$HM$2,106,FALSE)</f>
        <v>0</v>
      </c>
      <c r="DR87" s="69">
        <f>VLOOKUP($A87,'383'!$AG$1:$HM$2,107,FALSE)</f>
        <v>0</v>
      </c>
      <c r="DS87" s="69">
        <f>VLOOKUP($A87,'383'!$AG$7:$HM$8,DS109,FALSE)</f>
        <v>0</v>
      </c>
      <c r="DT87" s="69">
        <f>VLOOKUP($A87,'383'!$AG$1:$HM$2,109,FALSE)</f>
        <v>0</v>
      </c>
      <c r="DU87" s="75">
        <f>VLOOKUP($A87,'383'!$AG$1:$HM$2,110,FALSE)</f>
        <v>0</v>
      </c>
      <c r="DV87" s="337"/>
      <c r="DW87" s="74">
        <f>VLOOKUP($A87,'383'!$AG$1:$HM$2,111,FALSE)</f>
        <v>0</v>
      </c>
      <c r="DX87" s="69">
        <f>VLOOKUP($A87,'383'!$AG$1:$HM$2,112,FALSE)</f>
        <v>0</v>
      </c>
      <c r="DY87" s="69">
        <f>VLOOKUP($A87,'383'!$AG$1:$HM$2,113,FALSE)</f>
        <v>0</v>
      </c>
      <c r="DZ87" s="69">
        <f>VLOOKUP($A87,'383'!$AG$1:$HM$2,114,FALSE)</f>
        <v>0</v>
      </c>
      <c r="EA87" s="69">
        <f>VLOOKUP($A87,'383'!$AG$7:$HM$8,EA109,FALSE)</f>
        <v>0</v>
      </c>
      <c r="EB87" s="69">
        <f>VLOOKUP($A87,'383'!$AG$1:$HM$2,116,FALSE)</f>
        <v>0</v>
      </c>
      <c r="EC87" s="75">
        <f>VLOOKUP($A87,'383'!$AG$1:$HM$2,117,FALSE)</f>
        <v>0</v>
      </c>
      <c r="ED87" s="337"/>
      <c r="EE87" s="74">
        <f>VLOOKUP($A87,'383'!$AG$1:$HM$2,118,FALSE)</f>
        <v>0</v>
      </c>
      <c r="EF87" s="69">
        <f>VLOOKUP($A87,'383'!$AG$1:$HM$2,119,FALSE)</f>
        <v>0</v>
      </c>
      <c r="EG87" s="69">
        <f>VLOOKUP($A87,'383'!$AG$1:$HM$2,120,FALSE)</f>
        <v>0</v>
      </c>
      <c r="EH87" s="69">
        <f>VLOOKUP($A87,'383'!$AG$1:$HM$2,121,FALSE)</f>
        <v>0</v>
      </c>
      <c r="EI87" s="69">
        <f>VLOOKUP($A87,'383'!$AG$7:$HM$8,EI109,FALSE)</f>
        <v>0</v>
      </c>
      <c r="EJ87" s="69">
        <f>VLOOKUP($A87,'383'!$AG$1:$HM$2,123,FALSE)</f>
        <v>0</v>
      </c>
      <c r="EK87" s="75">
        <f>VLOOKUP($A87,'383'!$AG$1:$HM$2,124,FALSE)</f>
        <v>0</v>
      </c>
      <c r="EL87" s="337"/>
      <c r="EM87" s="74">
        <f>VLOOKUP($A87,'383'!$AG$1:$HM$2,125,FALSE)</f>
        <v>0</v>
      </c>
      <c r="EN87" s="69">
        <f>VLOOKUP($A87,'383'!$AG$1:$HM$2,126,FALSE)</f>
        <v>0</v>
      </c>
      <c r="EO87" s="69">
        <f>VLOOKUP($A87,'383'!$AG$1:$HM$2,127,FALSE)</f>
        <v>0</v>
      </c>
      <c r="EP87" s="69">
        <f>VLOOKUP($A87,'383'!$AG$1:$HM$2,128,FALSE)</f>
        <v>0</v>
      </c>
      <c r="EQ87" s="69">
        <f>VLOOKUP($A87,'383'!$AG$7:$HM$8,EQ109,FALSE)</f>
        <v>0</v>
      </c>
      <c r="ER87" s="69">
        <f>VLOOKUP($A87,'383'!$AG$1:$HM$2,130,FALSE)</f>
        <v>0</v>
      </c>
      <c r="ES87" s="75">
        <f>VLOOKUP($A87,'383'!$AG$1:$HM$2,131,FALSE)</f>
        <v>0</v>
      </c>
      <c r="ET87" s="337"/>
      <c r="EU87" s="74">
        <f>VLOOKUP($A87,'383'!$AG$1:$HM$2,132,FALSE)</f>
        <v>0</v>
      </c>
      <c r="EV87" s="69">
        <f>VLOOKUP($A87,'383'!$AG$1:$HM$2,133,FALSE)</f>
        <v>0</v>
      </c>
      <c r="EW87" s="69">
        <f>VLOOKUP($A87,'383'!$AG$1:$HM$2,134,FALSE)</f>
        <v>0</v>
      </c>
      <c r="EX87" s="69">
        <f>VLOOKUP($A87,'383'!$AG$1:$HM$2,135,FALSE)</f>
        <v>0</v>
      </c>
      <c r="EY87" s="69">
        <f>VLOOKUP($A87,'383'!$AG$7:$HM$8,EY109,FALSE)</f>
        <v>0</v>
      </c>
      <c r="EZ87" s="69">
        <f>VLOOKUP($A87,'383'!$AG$1:$HM$2,137,FALSE)</f>
        <v>0</v>
      </c>
      <c r="FA87" s="75">
        <f>VLOOKUP($A87,'383'!$AG$1:$HM$2,138,FALSE)</f>
        <v>0</v>
      </c>
      <c r="FB87" s="337"/>
      <c r="FC87" s="74">
        <f>VLOOKUP($A87,'383'!$AG$1:$HM$2,139,FALSE)</f>
        <v>0</v>
      </c>
      <c r="FD87" s="69">
        <f>VLOOKUP($A87,'383'!$AG$1:$HM$2,140,FALSE)</f>
        <v>0</v>
      </c>
      <c r="FE87" s="69">
        <f>VLOOKUP($A87,'383'!$AG$1:$HM$2,141,FALSE)</f>
        <v>0</v>
      </c>
      <c r="FF87" s="69">
        <f>VLOOKUP($A87,'383'!$AG$1:$HM$2,142,FALSE)</f>
        <v>0</v>
      </c>
      <c r="FG87" s="69">
        <f>VLOOKUP($A87,'383'!$AG$7:$HM$8,FG109,FALSE)</f>
        <v>0</v>
      </c>
      <c r="FH87" s="69">
        <f>VLOOKUP($A87,'383'!$AG$1:$HM$2,144,FALSE)</f>
        <v>0</v>
      </c>
      <c r="FI87" s="75">
        <f>VLOOKUP($A87,'383'!$AG$1:$HM$2,145,FALSE)</f>
        <v>0</v>
      </c>
      <c r="FJ87" s="337"/>
      <c r="FK87" s="74">
        <f>VLOOKUP($A87,'383'!$AG$1:$HM$2,146,FALSE)</f>
        <v>0</v>
      </c>
      <c r="FL87" s="69">
        <f>VLOOKUP($A87,'383'!$AG$1:$HM$2,147,FALSE)</f>
        <v>0</v>
      </c>
      <c r="FM87" s="69">
        <f>VLOOKUP($A87,'383'!$AG$1:$HM$2,148,FALSE)</f>
        <v>0</v>
      </c>
      <c r="FN87" s="69">
        <f>VLOOKUP($A87,'383'!$AG$1:$HM$2,149,FALSE)</f>
        <v>0</v>
      </c>
      <c r="FO87" s="69">
        <f>VLOOKUP($A87,'383'!$AG$7:$HM$8,FO109,FALSE)</f>
        <v>0</v>
      </c>
      <c r="FP87" s="69">
        <f>VLOOKUP($A87,'383'!$AG$1:$HM$2,151,FALSE)</f>
        <v>0</v>
      </c>
      <c r="FQ87" s="75">
        <f>VLOOKUP($A87,'383'!$AG$1:$HM$2,152,FALSE)</f>
        <v>0</v>
      </c>
      <c r="FR87" s="337"/>
      <c r="FS87" s="74">
        <f>VLOOKUP($A87,'383'!$AG$1:$HM$2,153,FALSE)</f>
        <v>0</v>
      </c>
      <c r="FT87" s="69">
        <f>VLOOKUP($A87,'383'!$AG$1:$HM$2,154,FALSE)</f>
        <v>0</v>
      </c>
      <c r="FU87" s="69">
        <f>VLOOKUP($A87,'383'!$AG$1:$HM$2,155,FALSE)</f>
        <v>0</v>
      </c>
      <c r="FV87" s="69">
        <f>VLOOKUP($A87,'383'!$AG$1:$HM$2,156,FALSE)</f>
        <v>0</v>
      </c>
      <c r="FW87" s="69">
        <f>VLOOKUP($A87,'383'!$AG$7:$HM$8,FW109,FALSE)</f>
        <v>0</v>
      </c>
      <c r="FX87" s="69">
        <f>VLOOKUP($A87,'383'!$AG$1:$HM$2,158,FALSE)</f>
        <v>0</v>
      </c>
      <c r="FY87" s="75">
        <f>VLOOKUP($A87,'383'!$AG$1:$HM$2,159,FALSE)</f>
        <v>0</v>
      </c>
      <c r="FZ87" s="337"/>
      <c r="GA87" s="74">
        <f>VLOOKUP($A87,'383'!$AG$1:$HM$2,160,FALSE)</f>
        <v>0</v>
      </c>
      <c r="GB87" s="69">
        <f>VLOOKUP($A87,'383'!$AG$1:$HM$2,161,FALSE)</f>
        <v>0</v>
      </c>
      <c r="GC87" s="69">
        <f>VLOOKUP($A87,'383'!$AG$1:$HM$2,162,FALSE)</f>
        <v>0</v>
      </c>
      <c r="GD87" s="69">
        <f>VLOOKUP($A87,'383'!$AG$1:$HM$2,163,FALSE)</f>
        <v>0</v>
      </c>
      <c r="GE87" s="69">
        <f>VLOOKUP($A87,'383'!$AG$7:$HM$8,GE109,FALSE)</f>
        <v>0</v>
      </c>
      <c r="GF87" s="69">
        <f>VLOOKUP($A87,'383'!$AG$1:$HM$2,165,FALSE)</f>
        <v>0</v>
      </c>
      <c r="GG87" s="75">
        <f>VLOOKUP($A87,'383'!$AG$1:$HM$2,166,FALSE)</f>
        <v>0</v>
      </c>
      <c r="GH87" s="337"/>
      <c r="GI87" s="74">
        <f>VLOOKUP($A87,'383'!$AG$1:$HM$2,167,FALSE)</f>
        <v>0</v>
      </c>
      <c r="GJ87" s="69">
        <f>VLOOKUP($A87,'383'!$AG$1:$HM$2,168,FALSE)</f>
        <v>0</v>
      </c>
      <c r="GK87" s="69">
        <f>VLOOKUP($A87,'383'!$AG$1:$HM$2,169,FALSE)</f>
        <v>0</v>
      </c>
      <c r="GL87" s="69">
        <f>VLOOKUP($A87,'383'!$AG$1:$HM$2,170,FALSE)</f>
        <v>0</v>
      </c>
      <c r="GM87" s="69">
        <f>VLOOKUP($A87,'383'!$AG$7:$HM$8,GM109,FALSE)</f>
        <v>0</v>
      </c>
      <c r="GN87" s="69">
        <f>VLOOKUP($A87,'383'!$AG$1:$HM$2,172,FALSE)</f>
        <v>0</v>
      </c>
      <c r="GO87" s="75">
        <f>VLOOKUP($A87,'383'!$AG$1:$HM$2,173,FALSE)</f>
        <v>0</v>
      </c>
      <c r="GP87" s="337"/>
      <c r="GQ87" s="74">
        <f>VLOOKUP($A87,'383'!$AG$1:$HM$2,174,FALSE)</f>
        <v>0</v>
      </c>
      <c r="GR87" s="69">
        <f>VLOOKUP($A87,'383'!$AG$1:$HM$2,175,FALSE)</f>
        <v>0</v>
      </c>
      <c r="GS87" s="69">
        <f>VLOOKUP($A87,'383'!$AG$1:$HM$2,176,FALSE)</f>
        <v>0</v>
      </c>
      <c r="GT87" s="69">
        <f>VLOOKUP($A87,'383'!$AG$1:$HM$2,177,FALSE)</f>
        <v>0</v>
      </c>
      <c r="GU87" s="69">
        <f>VLOOKUP($A87,'383'!$AG$7:$HM$8,GU109,FALSE)</f>
        <v>0</v>
      </c>
      <c r="GV87" s="69">
        <f>VLOOKUP($A87,'383'!$AG$1:$HM$2,179,FALSE)</f>
        <v>0</v>
      </c>
      <c r="GW87" s="75">
        <f>VLOOKUP($A87,'383'!$AG$1:$HM$2,180,FALSE)</f>
        <v>0</v>
      </c>
      <c r="GX87" s="337"/>
      <c r="GY87" s="74">
        <f>VLOOKUP($A87,'383'!$AG$1:$HM$2,181,FALSE)</f>
        <v>0</v>
      </c>
      <c r="GZ87" s="69">
        <f>VLOOKUP($A87,'383'!$AG$1:$HM$2,182,FALSE)</f>
        <v>0</v>
      </c>
      <c r="HA87" s="69">
        <f>VLOOKUP($A87,'383'!$AG$1:$HM$2,183,FALSE)</f>
        <v>0</v>
      </c>
      <c r="HB87" s="69">
        <f>VLOOKUP($A87,'383'!$AG$1:$HM$2,184,FALSE)</f>
        <v>0</v>
      </c>
      <c r="HC87" s="69">
        <f>VLOOKUP($A87,'383'!$AG$7:$HM$8,HC109,FALSE)</f>
        <v>0</v>
      </c>
      <c r="HD87" s="69">
        <f>VLOOKUP($A87,'383'!$AG$1:$HM$2,186,FALSE)</f>
        <v>0</v>
      </c>
      <c r="HE87" s="124">
        <f>VLOOKUP($A87,'383'!$AG$1:$HM$2,187,FALSE)</f>
        <v>0</v>
      </c>
      <c r="HF87" s="24"/>
    </row>
    <row r="88" spans="1:214" x14ac:dyDescent="0.25">
      <c r="A88" s="290">
        <f t="shared" si="1"/>
        <v>284</v>
      </c>
      <c r="B88" s="291">
        <f>VLOOKUP($A88,'384'!$AG$1:$HM$2,2,FALSE)</f>
        <v>0</v>
      </c>
      <c r="C88" s="290">
        <f>VLOOKUP($A88,'384'!$AG$1:$HM$2,3,FALSE)</f>
        <v>0</v>
      </c>
      <c r="D88" s="290">
        <f>VLOOKUP($A88,'384'!$AG$1:$HM$2,4,FALSE)</f>
        <v>0</v>
      </c>
      <c r="E88" s="292">
        <f>VLOOKUP($A88,'384'!$AG$1:$HM$2,5,FALSE)</f>
        <v>0</v>
      </c>
      <c r="F88" s="337"/>
      <c r="G88" s="73">
        <f>VLOOKUP($A88,'384'!$AG$1:$HM$2,6,FALSE)</f>
        <v>0</v>
      </c>
      <c r="H88" s="24">
        <f>VLOOKUP($A88,'384'!$AG$1:$HM$2,7,FALSE)</f>
        <v>0</v>
      </c>
      <c r="I88" s="24">
        <f>VLOOKUP($A88,'384'!$AG$1:$HM$2,8,FALSE)</f>
        <v>0</v>
      </c>
      <c r="J88" s="24">
        <f>VLOOKUP($A88,'384'!$AG$1:$HM$2,9,FALSE)</f>
        <v>0</v>
      </c>
      <c r="K88" s="69">
        <f>VLOOKUP($A88,'384'!$AG$7:$HM$8,K109,FALSE)</f>
        <v>0</v>
      </c>
      <c r="L88" s="24">
        <f>VLOOKUP($A88,'384'!$AG$1:$HM$2,11,FALSE)</f>
        <v>0</v>
      </c>
      <c r="M88" s="137">
        <f>VLOOKUP($A88,'384'!$AG$1:$HM$2,12,FALSE)</f>
        <v>0</v>
      </c>
      <c r="N88" s="337"/>
      <c r="O88" s="74">
        <f>VLOOKUP($A88,'384'!$AG$1:$HM$2,13,FALSE)</f>
        <v>0</v>
      </c>
      <c r="P88" s="69">
        <f>VLOOKUP($A88,'384'!$AG$1:$HM$2,14,FALSE)</f>
        <v>0</v>
      </c>
      <c r="Q88" s="69">
        <f>VLOOKUP($A88,'384'!$AG$1:$HM$2,15,FALSE)</f>
        <v>0</v>
      </c>
      <c r="R88" s="69">
        <f>VLOOKUP($A88,'384'!$AG$1:$HM$2,16,FALSE)</f>
        <v>0</v>
      </c>
      <c r="S88" s="69">
        <f>VLOOKUP($A88,'384'!$AG$7:$HM$8,S109,FALSE)</f>
        <v>0</v>
      </c>
      <c r="T88" s="69">
        <f>VLOOKUP($A88,'384'!$AG$1:$HM$2,18,FALSE)</f>
        <v>0</v>
      </c>
      <c r="U88" s="75">
        <f>VLOOKUP($A88,'384'!$AG$1:$HM$2,19,FALSE)</f>
        <v>0</v>
      </c>
      <c r="V88" s="337"/>
      <c r="W88" s="74">
        <f>VLOOKUP($A88,'384'!$AG$1:$HM$2,20,FALSE)</f>
        <v>0</v>
      </c>
      <c r="X88" s="69">
        <f>VLOOKUP($A88,'384'!$AG$1:$HM$2,21,FALSE)</f>
        <v>0</v>
      </c>
      <c r="Y88" s="69">
        <f>VLOOKUP($A88,'384'!$AG$1:$HM$2,22,FALSE)</f>
        <v>0</v>
      </c>
      <c r="Z88" s="69">
        <f>VLOOKUP($A88,'384'!$AG$1:$HM$2,23,FALSE)</f>
        <v>0</v>
      </c>
      <c r="AA88" s="69">
        <f>VLOOKUP($A88,'384'!$AG$7:$HM$8,AA109,FALSE)</f>
        <v>0</v>
      </c>
      <c r="AB88" s="69">
        <f>VLOOKUP($A88,'384'!$AG$1:$HM$2,25,FALSE)</f>
        <v>0</v>
      </c>
      <c r="AC88" s="75">
        <f>VLOOKUP($A88,'384'!$AG$1:$HM$2,26,FALSE)</f>
        <v>0</v>
      </c>
      <c r="AD88" s="337"/>
      <c r="AE88" s="74">
        <f>VLOOKUP($A88,'384'!$AG$1:$HM$2,27,FALSE)</f>
        <v>0</v>
      </c>
      <c r="AF88" s="69">
        <f>VLOOKUP($A88,'384'!$AG$1:$HM$2,28,FALSE)</f>
        <v>0</v>
      </c>
      <c r="AG88" s="69">
        <f>VLOOKUP($A88,'384'!$AG$1:$HM$2,29,FALSE)</f>
        <v>0</v>
      </c>
      <c r="AH88" s="69">
        <f>VLOOKUP($A88,'384'!$AG$1:$HM$2,30,FALSE)</f>
        <v>0</v>
      </c>
      <c r="AI88" s="69">
        <f>VLOOKUP($A88,'384'!$AG$7:$HM$8,AI109,FALSE)</f>
        <v>0</v>
      </c>
      <c r="AJ88" s="69">
        <f>VLOOKUP($A88,'384'!$AG$1:$HM$2,32,FALSE)</f>
        <v>0</v>
      </c>
      <c r="AK88" s="75">
        <f>VLOOKUP($A88,'384'!$AG$1:$HM$2,33,FALSE)</f>
        <v>0</v>
      </c>
      <c r="AL88" s="337"/>
      <c r="AM88" s="74">
        <f>VLOOKUP($A88,'384'!$AG$1:$HM$2,34,FALSE)</f>
        <v>0</v>
      </c>
      <c r="AN88" s="69">
        <f>VLOOKUP($A88,'384'!$AG$1:$HM$2,35,FALSE)</f>
        <v>0</v>
      </c>
      <c r="AO88" s="69">
        <f>VLOOKUP($A88,'384'!$AG$1:$HM$2,36,FALSE)</f>
        <v>0</v>
      </c>
      <c r="AP88" s="69">
        <f>VLOOKUP($A88,'384'!$AG$1:$HM$2,37,FALSE)</f>
        <v>0</v>
      </c>
      <c r="AQ88" s="69">
        <f>VLOOKUP($A88,'384'!$AG$7:$HM$8,AQ109,FALSE)</f>
        <v>0</v>
      </c>
      <c r="AR88" s="69">
        <f>VLOOKUP($A88,'384'!$AG$1:$HM$2,39,FALSE)</f>
        <v>0</v>
      </c>
      <c r="AS88" s="75">
        <f>VLOOKUP($A88,'384'!$AG$1:$HM$2,40,FALSE)</f>
        <v>0</v>
      </c>
      <c r="AT88" s="337"/>
      <c r="AU88" s="74">
        <f>VLOOKUP($A88,'384'!$AG$1:$HM$2,41,FALSE)</f>
        <v>0</v>
      </c>
      <c r="AV88" s="69">
        <f>VLOOKUP($A88,'384'!$AG$1:$HM$2,42,FALSE)</f>
        <v>0</v>
      </c>
      <c r="AW88" s="69">
        <f>VLOOKUP($A88,'384'!$AG$1:$HM$2,43,FALSE)</f>
        <v>0</v>
      </c>
      <c r="AX88" s="69">
        <f>VLOOKUP($A88,'384'!$AG$1:$HM$2,44,FALSE)</f>
        <v>0</v>
      </c>
      <c r="AY88" s="69">
        <f>VLOOKUP($A88,'384'!$AG$7:$HM$8,AY109,FALSE)</f>
        <v>0</v>
      </c>
      <c r="AZ88" s="69">
        <f>VLOOKUP($A88,'384'!$AG$1:$HM$2,46,FALSE)</f>
        <v>0</v>
      </c>
      <c r="BA88" s="75">
        <f>VLOOKUP($A88,'384'!$AG$1:$HM$2,47,FALSE)</f>
        <v>0</v>
      </c>
      <c r="BB88" s="337"/>
      <c r="BC88" s="74">
        <f>VLOOKUP($A88,'384'!$AG$1:$HM$2,48,FALSE)</f>
        <v>0</v>
      </c>
      <c r="BD88" s="69">
        <f>VLOOKUP($A88,'384'!$AG$1:$HM$2,49,FALSE)</f>
        <v>0</v>
      </c>
      <c r="BE88" s="69">
        <f>VLOOKUP($A88,'384'!$AG$1:$HM$2,50,FALSE)</f>
        <v>0</v>
      </c>
      <c r="BF88" s="69">
        <f>VLOOKUP($A88,'384'!$AG$1:$HM$2,51,FALSE)</f>
        <v>0</v>
      </c>
      <c r="BG88" s="69">
        <f>VLOOKUP($A88,'384'!$AG$7:$HM$8,BG109,FALSE)</f>
        <v>0</v>
      </c>
      <c r="BH88" s="69">
        <f>VLOOKUP($A88,'384'!$AG$1:$HM$2,53,FALSE)</f>
        <v>0</v>
      </c>
      <c r="BI88" s="75">
        <f>VLOOKUP($A88,'384'!$AG$1:$HM$2,54,FALSE)</f>
        <v>0</v>
      </c>
      <c r="BJ88" s="337"/>
      <c r="BK88" s="74">
        <f>VLOOKUP($A88,'384'!$AG$1:$HM$2,55,FALSE)</f>
        <v>0</v>
      </c>
      <c r="BL88" s="69">
        <f>VLOOKUP($A88,'384'!$AG$1:$HM$2,56,FALSE)</f>
        <v>0</v>
      </c>
      <c r="BM88" s="69">
        <f>VLOOKUP($A88,'384'!$AG$1:$HM$2,57,FALSE)</f>
        <v>0</v>
      </c>
      <c r="BN88" s="69">
        <f>VLOOKUP($A88,'384'!$AG$1:$HM$2,58,FALSE)</f>
        <v>0</v>
      </c>
      <c r="BO88" s="69">
        <f>VLOOKUP($A88,'384'!$AG$7:$HM$8,BO109,FALSE)</f>
        <v>0</v>
      </c>
      <c r="BP88" s="69">
        <f>VLOOKUP($A88,'384'!$AG$1:$HM$2,60,FALSE)</f>
        <v>0</v>
      </c>
      <c r="BQ88" s="75">
        <f>VLOOKUP($A88,'384'!$AG$1:$HM$2,61,FALSE)</f>
        <v>0</v>
      </c>
      <c r="BR88" s="337"/>
      <c r="BS88" s="74">
        <f>VLOOKUP($A88,'384'!$AG$1:$HM$2,62,FALSE)</f>
        <v>0</v>
      </c>
      <c r="BT88" s="69">
        <f>VLOOKUP($A88,'384'!$AG$1:$HM$2,63,FALSE)</f>
        <v>0</v>
      </c>
      <c r="BU88" s="69">
        <f>VLOOKUP($A88,'384'!$AG$1:$HM$2,64,FALSE)</f>
        <v>0</v>
      </c>
      <c r="BV88" s="69">
        <f>VLOOKUP($A88,'384'!$AG$1:$HM$2,65,FALSE)</f>
        <v>0</v>
      </c>
      <c r="BW88" s="69">
        <f>VLOOKUP($A88,'384'!$AG$7:$HM$8,BW109,FALSE)</f>
        <v>0</v>
      </c>
      <c r="BX88" s="69">
        <f>VLOOKUP($A88,'384'!$AG$1:$HM$2,67,FALSE)</f>
        <v>0</v>
      </c>
      <c r="BY88" s="75">
        <f>VLOOKUP($A88,'384'!$AG$1:$HM$2,68,FALSE)</f>
        <v>0</v>
      </c>
      <c r="BZ88" s="337"/>
      <c r="CA88" s="74">
        <f>VLOOKUP($A88,'384'!$AG$1:$HM$2,69,FALSE)</f>
        <v>0</v>
      </c>
      <c r="CB88" s="69">
        <f>VLOOKUP($A88,'384'!$AG$1:$HM$2,70,FALSE)</f>
        <v>0</v>
      </c>
      <c r="CC88" s="69">
        <f>VLOOKUP($A88,'384'!$AG$1:$HM$2,71,FALSE)</f>
        <v>0</v>
      </c>
      <c r="CD88" s="69">
        <f>VLOOKUP($A88,'384'!$AG$1:$HM$2,72,FALSE)</f>
        <v>0</v>
      </c>
      <c r="CE88" s="69">
        <f>VLOOKUP($A88,'384'!$AG$7:$HM$8,CE109,FALSE)</f>
        <v>0</v>
      </c>
      <c r="CF88" s="69">
        <f>VLOOKUP($A88,'384'!$AG$1:$HM$2,74,FALSE)</f>
        <v>0</v>
      </c>
      <c r="CG88" s="75">
        <f>VLOOKUP($A88,'384'!$AG$1:$HM$2,75,FALSE)</f>
        <v>0</v>
      </c>
      <c r="CH88" s="337"/>
      <c r="CI88" s="74">
        <f>VLOOKUP($A88,'384'!$AG$1:$HM$2,76,FALSE)</f>
        <v>0</v>
      </c>
      <c r="CJ88" s="69">
        <f>VLOOKUP($A88,'384'!$AG$1:$HM$2,77,FALSE)</f>
        <v>0</v>
      </c>
      <c r="CK88" s="69">
        <f>VLOOKUP($A88,'384'!$AG$1:$HM$2,78,FALSE)</f>
        <v>0</v>
      </c>
      <c r="CL88" s="69">
        <f>VLOOKUP($A88,'384'!$AG$1:$HM$2,79,FALSE)</f>
        <v>0</v>
      </c>
      <c r="CM88" s="69">
        <f>VLOOKUP($A88,'384'!$AG$7:$HM$8,CM109,FALSE)</f>
        <v>0</v>
      </c>
      <c r="CN88" s="69">
        <f>VLOOKUP($A88,'384'!$AG$1:$HM$2,81,FALSE)</f>
        <v>0</v>
      </c>
      <c r="CO88" s="75">
        <f>VLOOKUP($A88,'384'!$AG$1:$HM$2,82,FALSE)</f>
        <v>0</v>
      </c>
      <c r="CP88" s="337"/>
      <c r="CQ88" s="74">
        <f>VLOOKUP($A88,'384'!$AG$1:$HM$2,83,FALSE)</f>
        <v>0</v>
      </c>
      <c r="CR88" s="69">
        <f>VLOOKUP($A88,'384'!$AG$1:$HM$2,84,FALSE)</f>
        <v>0</v>
      </c>
      <c r="CS88" s="69">
        <f>VLOOKUP($A88,'384'!$AG$1:$HM$2,85,FALSE)</f>
        <v>0</v>
      </c>
      <c r="CT88" s="69">
        <f>VLOOKUP($A88,'384'!$AG$1:$HM$2,86,FALSE)</f>
        <v>0</v>
      </c>
      <c r="CU88" s="69">
        <f>VLOOKUP($A88,'384'!$AG$7:$HM$8,CU109,FALSE)</f>
        <v>0</v>
      </c>
      <c r="CV88" s="69">
        <f>VLOOKUP($A88,'384'!$AG$1:$HM$2,88,FALSE)</f>
        <v>0</v>
      </c>
      <c r="CW88" s="75">
        <f>VLOOKUP($A88,'384'!$AG$1:$HM$2,89,FALSE)</f>
        <v>0</v>
      </c>
      <c r="CX88" s="337"/>
      <c r="CY88" s="74">
        <f>VLOOKUP($A88,'384'!$AG$1:$HM$2,90,FALSE)</f>
        <v>0</v>
      </c>
      <c r="CZ88" s="69">
        <f>VLOOKUP($A88,'384'!$AG$1:$HM$2,91,FALSE)</f>
        <v>0</v>
      </c>
      <c r="DA88" s="69">
        <f>VLOOKUP($A88,'384'!$AG$1:$HM$2,92,FALSE)</f>
        <v>0</v>
      </c>
      <c r="DB88" s="69">
        <f>VLOOKUP($A88,'384'!$AG$1:$HM$2,93,FALSE)</f>
        <v>0</v>
      </c>
      <c r="DC88" s="69">
        <f>VLOOKUP($A88,'384'!$AG$7:$HM$8,DC109,FALSE)</f>
        <v>0</v>
      </c>
      <c r="DD88" s="69">
        <f>VLOOKUP($A88,'384'!$AG$1:$HM$2,95,FALSE)</f>
        <v>0</v>
      </c>
      <c r="DE88" s="75">
        <f>VLOOKUP($A88,'384'!$AG$1:$HM$2,96,FALSE)</f>
        <v>0</v>
      </c>
      <c r="DF88" s="337"/>
      <c r="DG88" s="74">
        <f>VLOOKUP($A88,'384'!$AG$1:$HM$2,97,FALSE)</f>
        <v>0</v>
      </c>
      <c r="DH88" s="69">
        <f>VLOOKUP($A88,'384'!$AG$1:$HM$2,98,FALSE)</f>
        <v>0</v>
      </c>
      <c r="DI88" s="69">
        <f>VLOOKUP($A88,'384'!$AG$1:$HM$2,99,FALSE)</f>
        <v>0</v>
      </c>
      <c r="DJ88" s="69">
        <f>VLOOKUP($A88,'384'!$AG$1:$HM$2,100,FALSE)</f>
        <v>0</v>
      </c>
      <c r="DK88" s="69">
        <f>VLOOKUP($A88,'384'!$AG$7:$HM$8,DK109,FALSE)</f>
        <v>0</v>
      </c>
      <c r="DL88" s="69">
        <f>VLOOKUP($A88,'384'!$AG$1:$HM$2,102,FALSE)</f>
        <v>0</v>
      </c>
      <c r="DM88" s="75">
        <f>VLOOKUP($A88,'384'!$AG$1:$HM$2,103,FALSE)</f>
        <v>0</v>
      </c>
      <c r="DN88" s="337"/>
      <c r="DO88" s="74">
        <f>VLOOKUP($A88,'384'!$AG$1:$HM$2,104,FALSE)</f>
        <v>0</v>
      </c>
      <c r="DP88" s="69">
        <f>VLOOKUP($A88,'384'!$AG$1:$HM$2,105,FALSE)</f>
        <v>0</v>
      </c>
      <c r="DQ88" s="69">
        <f>VLOOKUP($A88,'384'!$AG$1:$HM$2,106,FALSE)</f>
        <v>0</v>
      </c>
      <c r="DR88" s="69">
        <f>VLOOKUP($A88,'384'!$AG$1:$HM$2,107,FALSE)</f>
        <v>0</v>
      </c>
      <c r="DS88" s="69">
        <f>VLOOKUP($A88,'384'!$AG$7:$HM$8,DS109,FALSE)</f>
        <v>0</v>
      </c>
      <c r="DT88" s="69">
        <f>VLOOKUP($A88,'384'!$AG$1:$HM$2,109,FALSE)</f>
        <v>0</v>
      </c>
      <c r="DU88" s="75">
        <f>VLOOKUP($A88,'384'!$AG$1:$HM$2,110,FALSE)</f>
        <v>0</v>
      </c>
      <c r="DV88" s="337"/>
      <c r="DW88" s="74">
        <f>VLOOKUP($A88,'384'!$AG$1:$HM$2,111,FALSE)</f>
        <v>0</v>
      </c>
      <c r="DX88" s="69">
        <f>VLOOKUP($A88,'384'!$AG$1:$HM$2,112,FALSE)</f>
        <v>0</v>
      </c>
      <c r="DY88" s="69">
        <f>VLOOKUP($A88,'384'!$AG$1:$HM$2,113,FALSE)</f>
        <v>0</v>
      </c>
      <c r="DZ88" s="69">
        <f>VLOOKUP($A88,'384'!$AG$1:$HM$2,114,FALSE)</f>
        <v>0</v>
      </c>
      <c r="EA88" s="69">
        <f>VLOOKUP($A88,'384'!$AG$7:$HM$8,EA109,FALSE)</f>
        <v>0</v>
      </c>
      <c r="EB88" s="69">
        <f>VLOOKUP($A88,'384'!$AG$1:$HM$2,116,FALSE)</f>
        <v>0</v>
      </c>
      <c r="EC88" s="75">
        <f>VLOOKUP($A88,'384'!$AG$1:$HM$2,117,FALSE)</f>
        <v>0</v>
      </c>
      <c r="ED88" s="337"/>
      <c r="EE88" s="74">
        <f>VLOOKUP($A88,'384'!$AG$1:$HM$2,118,FALSE)</f>
        <v>0</v>
      </c>
      <c r="EF88" s="69">
        <f>VLOOKUP($A88,'384'!$AG$1:$HM$2,119,FALSE)</f>
        <v>0</v>
      </c>
      <c r="EG88" s="69">
        <f>VLOOKUP($A88,'384'!$AG$1:$HM$2,120,FALSE)</f>
        <v>0</v>
      </c>
      <c r="EH88" s="69">
        <f>VLOOKUP($A88,'384'!$AG$1:$HM$2,121,FALSE)</f>
        <v>0</v>
      </c>
      <c r="EI88" s="69">
        <f>VLOOKUP($A88,'384'!$AG$7:$HM$8,EI109,FALSE)</f>
        <v>0</v>
      </c>
      <c r="EJ88" s="69">
        <f>VLOOKUP($A88,'384'!$AG$1:$HM$2,123,FALSE)</f>
        <v>0</v>
      </c>
      <c r="EK88" s="75">
        <f>VLOOKUP($A88,'384'!$AG$1:$HM$2,124,FALSE)</f>
        <v>0</v>
      </c>
      <c r="EL88" s="337"/>
      <c r="EM88" s="74">
        <f>VLOOKUP($A88,'384'!$AG$1:$HM$2,125,FALSE)</f>
        <v>0</v>
      </c>
      <c r="EN88" s="69">
        <f>VLOOKUP($A88,'384'!$AG$1:$HM$2,126,FALSE)</f>
        <v>0</v>
      </c>
      <c r="EO88" s="69">
        <f>VLOOKUP($A88,'384'!$AG$1:$HM$2,127,FALSE)</f>
        <v>0</v>
      </c>
      <c r="EP88" s="69">
        <f>VLOOKUP($A88,'384'!$AG$1:$HM$2,128,FALSE)</f>
        <v>0</v>
      </c>
      <c r="EQ88" s="69">
        <f>VLOOKUP($A88,'384'!$AG$7:$HM$8,EQ109,FALSE)</f>
        <v>0</v>
      </c>
      <c r="ER88" s="69">
        <f>VLOOKUP($A88,'384'!$AG$1:$HM$2,130,FALSE)</f>
        <v>0</v>
      </c>
      <c r="ES88" s="75">
        <f>VLOOKUP($A88,'384'!$AG$1:$HM$2,131,FALSE)</f>
        <v>0</v>
      </c>
      <c r="ET88" s="337"/>
      <c r="EU88" s="74">
        <f>VLOOKUP($A88,'384'!$AG$1:$HM$2,132,FALSE)</f>
        <v>0</v>
      </c>
      <c r="EV88" s="69">
        <f>VLOOKUP($A88,'384'!$AG$1:$HM$2,133,FALSE)</f>
        <v>0</v>
      </c>
      <c r="EW88" s="69">
        <f>VLOOKUP($A88,'384'!$AG$1:$HM$2,134,FALSE)</f>
        <v>0</v>
      </c>
      <c r="EX88" s="69">
        <f>VLOOKUP($A88,'384'!$AG$1:$HM$2,135,FALSE)</f>
        <v>0</v>
      </c>
      <c r="EY88" s="69">
        <f>VLOOKUP($A88,'384'!$AG$7:$HM$8,EY109,FALSE)</f>
        <v>0</v>
      </c>
      <c r="EZ88" s="69">
        <f>VLOOKUP($A88,'384'!$AG$1:$HM$2,137,FALSE)</f>
        <v>0</v>
      </c>
      <c r="FA88" s="75">
        <f>VLOOKUP($A88,'384'!$AG$1:$HM$2,138,FALSE)</f>
        <v>0</v>
      </c>
      <c r="FB88" s="337"/>
      <c r="FC88" s="74">
        <f>VLOOKUP($A88,'384'!$AG$1:$HM$2,139,FALSE)</f>
        <v>0</v>
      </c>
      <c r="FD88" s="69">
        <f>VLOOKUP($A88,'384'!$AG$1:$HM$2,140,FALSE)</f>
        <v>0</v>
      </c>
      <c r="FE88" s="69">
        <f>VLOOKUP($A88,'384'!$AG$1:$HM$2,141,FALSE)</f>
        <v>0</v>
      </c>
      <c r="FF88" s="69">
        <f>VLOOKUP($A88,'384'!$AG$1:$HM$2,142,FALSE)</f>
        <v>0</v>
      </c>
      <c r="FG88" s="69">
        <f>VLOOKUP($A88,'384'!$AG$7:$HM$8,FG109,FALSE)</f>
        <v>0</v>
      </c>
      <c r="FH88" s="69">
        <f>VLOOKUP($A88,'384'!$AG$1:$HM$2,144,FALSE)</f>
        <v>0</v>
      </c>
      <c r="FI88" s="75">
        <f>VLOOKUP($A88,'384'!$AG$1:$HM$2,145,FALSE)</f>
        <v>0</v>
      </c>
      <c r="FJ88" s="337"/>
      <c r="FK88" s="74">
        <f>VLOOKUP($A88,'384'!$AG$1:$HM$2,146,FALSE)</f>
        <v>0</v>
      </c>
      <c r="FL88" s="69">
        <f>VLOOKUP($A88,'384'!$AG$1:$HM$2,147,FALSE)</f>
        <v>0</v>
      </c>
      <c r="FM88" s="69">
        <f>VLOOKUP($A88,'384'!$AG$1:$HM$2,148,FALSE)</f>
        <v>0</v>
      </c>
      <c r="FN88" s="69">
        <f>VLOOKUP($A88,'384'!$AG$1:$HM$2,149,FALSE)</f>
        <v>0</v>
      </c>
      <c r="FO88" s="69">
        <f>VLOOKUP($A88,'384'!$AG$7:$HM$8,FO109,FALSE)</f>
        <v>0</v>
      </c>
      <c r="FP88" s="69">
        <f>VLOOKUP($A88,'384'!$AG$1:$HM$2,151,FALSE)</f>
        <v>0</v>
      </c>
      <c r="FQ88" s="75">
        <f>VLOOKUP($A88,'384'!$AG$1:$HM$2,152,FALSE)</f>
        <v>0</v>
      </c>
      <c r="FR88" s="337"/>
      <c r="FS88" s="74">
        <f>VLOOKUP($A88,'384'!$AG$1:$HM$2,153,FALSE)</f>
        <v>0</v>
      </c>
      <c r="FT88" s="69">
        <f>VLOOKUP($A88,'384'!$AG$1:$HM$2,154,FALSE)</f>
        <v>0</v>
      </c>
      <c r="FU88" s="69">
        <f>VLOOKUP($A88,'384'!$AG$1:$HM$2,155,FALSE)</f>
        <v>0</v>
      </c>
      <c r="FV88" s="69">
        <f>VLOOKUP($A88,'384'!$AG$1:$HM$2,156,FALSE)</f>
        <v>0</v>
      </c>
      <c r="FW88" s="69">
        <f>VLOOKUP($A88,'384'!$AG$7:$HM$8,FW109,FALSE)</f>
        <v>0</v>
      </c>
      <c r="FX88" s="69">
        <f>VLOOKUP($A88,'384'!$AG$1:$HM$2,158,FALSE)</f>
        <v>0</v>
      </c>
      <c r="FY88" s="75">
        <f>VLOOKUP($A88,'384'!$AG$1:$HM$2,159,FALSE)</f>
        <v>0</v>
      </c>
      <c r="FZ88" s="337"/>
      <c r="GA88" s="74">
        <f>VLOOKUP($A88,'384'!$AG$1:$HM$2,160,FALSE)</f>
        <v>0</v>
      </c>
      <c r="GB88" s="69">
        <f>VLOOKUP($A88,'384'!$AG$1:$HM$2,161,FALSE)</f>
        <v>0</v>
      </c>
      <c r="GC88" s="69">
        <f>VLOOKUP($A88,'384'!$AG$1:$HM$2,162,FALSE)</f>
        <v>0</v>
      </c>
      <c r="GD88" s="69">
        <f>VLOOKUP($A88,'384'!$AG$1:$HM$2,163,FALSE)</f>
        <v>0</v>
      </c>
      <c r="GE88" s="69">
        <f>VLOOKUP($A88,'384'!$AG$7:$HM$8,GE109,FALSE)</f>
        <v>0</v>
      </c>
      <c r="GF88" s="69">
        <f>VLOOKUP($A88,'384'!$AG$1:$HM$2,165,FALSE)</f>
        <v>0</v>
      </c>
      <c r="GG88" s="75">
        <f>VLOOKUP($A88,'384'!$AG$1:$HM$2,166,FALSE)</f>
        <v>0</v>
      </c>
      <c r="GH88" s="337"/>
      <c r="GI88" s="74">
        <f>VLOOKUP($A88,'384'!$AG$1:$HM$2,167,FALSE)</f>
        <v>0</v>
      </c>
      <c r="GJ88" s="69">
        <f>VLOOKUP($A88,'384'!$AG$1:$HM$2,168,FALSE)</f>
        <v>0</v>
      </c>
      <c r="GK88" s="69">
        <f>VLOOKUP($A88,'384'!$AG$1:$HM$2,169,FALSE)</f>
        <v>0</v>
      </c>
      <c r="GL88" s="69">
        <f>VLOOKUP($A88,'384'!$AG$1:$HM$2,170,FALSE)</f>
        <v>0</v>
      </c>
      <c r="GM88" s="69">
        <f>VLOOKUP($A88,'384'!$AG$7:$HM$8,GM109,FALSE)</f>
        <v>0</v>
      </c>
      <c r="GN88" s="69">
        <f>VLOOKUP($A88,'384'!$AG$1:$HM$2,172,FALSE)</f>
        <v>0</v>
      </c>
      <c r="GO88" s="75">
        <f>VLOOKUP($A88,'384'!$AG$1:$HM$2,173,FALSE)</f>
        <v>0</v>
      </c>
      <c r="GP88" s="337"/>
      <c r="GQ88" s="74">
        <f>VLOOKUP($A88,'384'!$AG$1:$HM$2,174,FALSE)</f>
        <v>0</v>
      </c>
      <c r="GR88" s="69">
        <f>VLOOKUP($A88,'384'!$AG$1:$HM$2,175,FALSE)</f>
        <v>0</v>
      </c>
      <c r="GS88" s="69">
        <f>VLOOKUP($A88,'384'!$AG$1:$HM$2,176,FALSE)</f>
        <v>0</v>
      </c>
      <c r="GT88" s="69">
        <f>VLOOKUP($A88,'384'!$AG$1:$HM$2,177,FALSE)</f>
        <v>0</v>
      </c>
      <c r="GU88" s="69">
        <f>VLOOKUP($A88,'384'!$AG$7:$HM$8,GU109,FALSE)</f>
        <v>0</v>
      </c>
      <c r="GV88" s="69">
        <f>VLOOKUP($A88,'384'!$AG$1:$HM$2,179,FALSE)</f>
        <v>0</v>
      </c>
      <c r="GW88" s="75">
        <f>VLOOKUP($A88,'384'!$AG$1:$HM$2,180,FALSE)</f>
        <v>0</v>
      </c>
      <c r="GX88" s="337"/>
      <c r="GY88" s="74">
        <f>VLOOKUP($A88,'384'!$AG$1:$HM$2,181,FALSE)</f>
        <v>0</v>
      </c>
      <c r="GZ88" s="69">
        <f>VLOOKUP($A88,'384'!$AG$1:$HM$2,182,FALSE)</f>
        <v>0</v>
      </c>
      <c r="HA88" s="69">
        <f>VLOOKUP($A88,'384'!$AG$1:$HM$2,183,FALSE)</f>
        <v>0</v>
      </c>
      <c r="HB88" s="69">
        <f>VLOOKUP($A88,'384'!$AG$1:$HM$2,184,FALSE)</f>
        <v>0</v>
      </c>
      <c r="HC88" s="69">
        <f>VLOOKUP($A88,'384'!$AG$7:$HM$8,HC109,FALSE)</f>
        <v>0</v>
      </c>
      <c r="HD88" s="69">
        <f>VLOOKUP($A88,'384'!$AG$1:$HM$2,186,FALSE)</f>
        <v>0</v>
      </c>
      <c r="HE88" s="124">
        <f>VLOOKUP($A88,'384'!$AG$1:$HM$2,187,FALSE)</f>
        <v>0</v>
      </c>
      <c r="HF88" s="24"/>
    </row>
    <row r="89" spans="1:214" x14ac:dyDescent="0.25">
      <c r="A89" s="290">
        <f t="shared" si="1"/>
        <v>285</v>
      </c>
      <c r="B89" s="291">
        <f>VLOOKUP($A89,'385'!$AG$1:$HM$2,2,FALSE)</f>
        <v>0</v>
      </c>
      <c r="C89" s="290">
        <f>VLOOKUP($A89,'385'!$AG$1:$HM$2,3,FALSE)</f>
        <v>0</v>
      </c>
      <c r="D89" s="290">
        <f>VLOOKUP($A89,'385'!$AG$1:$HM$2,4,FALSE)</f>
        <v>0</v>
      </c>
      <c r="E89" s="292">
        <f>VLOOKUP($A89,'385'!$AG$1:$HM$2,5,FALSE)</f>
        <v>0</v>
      </c>
      <c r="F89" s="337"/>
      <c r="G89" s="73">
        <f>VLOOKUP($A89,'385'!$AG$1:$HM$2,6,FALSE)</f>
        <v>0</v>
      </c>
      <c r="H89" s="24">
        <f>VLOOKUP($A89,'385'!$AG$1:$HM$2,7,FALSE)</f>
        <v>0</v>
      </c>
      <c r="I89" s="24">
        <f>VLOOKUP($A89,'385'!$AG$1:$HM$2,8,FALSE)</f>
        <v>0</v>
      </c>
      <c r="J89" s="24">
        <f>VLOOKUP($A89,'385'!$AG$1:$HM$2,9,FALSE)</f>
        <v>0</v>
      </c>
      <c r="K89" s="69">
        <f>VLOOKUP($A89,'385'!$AG$7:$HM$8,K109,FALSE)</f>
        <v>0</v>
      </c>
      <c r="L89" s="24">
        <f>VLOOKUP($A89,'385'!$AG$1:$HM$2,11,FALSE)</f>
        <v>0</v>
      </c>
      <c r="M89" s="137">
        <f>VLOOKUP($A89,'385'!$AG$1:$HM$2,12,FALSE)</f>
        <v>0</v>
      </c>
      <c r="N89" s="337"/>
      <c r="O89" s="74">
        <f>VLOOKUP($A89,'385'!$AG$1:$HM$2,13,FALSE)</f>
        <v>0</v>
      </c>
      <c r="P89" s="69">
        <f>VLOOKUP($A89,'385'!$AG$1:$HM$2,14,FALSE)</f>
        <v>0</v>
      </c>
      <c r="Q89" s="69">
        <f>VLOOKUP($A89,'385'!$AG$1:$HM$2,15,FALSE)</f>
        <v>0</v>
      </c>
      <c r="R89" s="69">
        <f>VLOOKUP($A89,'385'!$AG$1:$HM$2,16,FALSE)</f>
        <v>0</v>
      </c>
      <c r="S89" s="69">
        <f>VLOOKUP($A89,'385'!$AG$7:$HM$8,S109,FALSE)</f>
        <v>0</v>
      </c>
      <c r="T89" s="69">
        <f>VLOOKUP($A89,'385'!$AG$1:$HM$2,18,FALSE)</f>
        <v>0</v>
      </c>
      <c r="U89" s="75">
        <f>VLOOKUP($A89,'385'!$AG$1:$HM$2,19,FALSE)</f>
        <v>0</v>
      </c>
      <c r="V89" s="337"/>
      <c r="W89" s="74">
        <f>VLOOKUP($A89,'385'!$AG$1:$HM$2,20,FALSE)</f>
        <v>0</v>
      </c>
      <c r="X89" s="69">
        <f>VLOOKUP($A89,'385'!$AG$1:$HM$2,21,FALSE)</f>
        <v>0</v>
      </c>
      <c r="Y89" s="69">
        <f>VLOOKUP($A89,'385'!$AG$1:$HM$2,22,FALSE)</f>
        <v>0</v>
      </c>
      <c r="Z89" s="69">
        <f>VLOOKUP($A89,'385'!$AG$1:$HM$2,23,FALSE)</f>
        <v>0</v>
      </c>
      <c r="AA89" s="69">
        <f>VLOOKUP($A89,'385'!$AG$7:$HM$8,AA109,FALSE)</f>
        <v>0</v>
      </c>
      <c r="AB89" s="69">
        <f>VLOOKUP($A89,'385'!$AG$1:$HM$2,25,FALSE)</f>
        <v>0</v>
      </c>
      <c r="AC89" s="75">
        <f>VLOOKUP($A89,'385'!$AG$1:$HM$2,26,FALSE)</f>
        <v>0</v>
      </c>
      <c r="AD89" s="337"/>
      <c r="AE89" s="74">
        <f>VLOOKUP($A89,'385'!$AG$1:$HM$2,27,FALSE)</f>
        <v>0</v>
      </c>
      <c r="AF89" s="69">
        <f>VLOOKUP($A89,'385'!$AG$1:$HM$2,28,FALSE)</f>
        <v>0</v>
      </c>
      <c r="AG89" s="69">
        <f>VLOOKUP($A89,'385'!$AG$1:$HM$2,29,FALSE)</f>
        <v>0</v>
      </c>
      <c r="AH89" s="69">
        <f>VLOOKUP($A89,'385'!$AG$1:$HM$2,30,FALSE)</f>
        <v>0</v>
      </c>
      <c r="AI89" s="69">
        <f>VLOOKUP($A89,'385'!$AG$7:$HM$8,AI109,FALSE)</f>
        <v>0</v>
      </c>
      <c r="AJ89" s="69">
        <f>VLOOKUP($A89,'385'!$AG$1:$HM$2,32,FALSE)</f>
        <v>0</v>
      </c>
      <c r="AK89" s="75">
        <f>VLOOKUP($A89,'385'!$AG$1:$HM$2,33,FALSE)</f>
        <v>0</v>
      </c>
      <c r="AL89" s="337"/>
      <c r="AM89" s="74">
        <f>VLOOKUP($A89,'385'!$AG$1:$HM$2,34,FALSE)</f>
        <v>0</v>
      </c>
      <c r="AN89" s="69">
        <f>VLOOKUP($A89,'385'!$AG$1:$HM$2,35,FALSE)</f>
        <v>0</v>
      </c>
      <c r="AO89" s="69">
        <f>VLOOKUP($A89,'385'!$AG$1:$HM$2,36,FALSE)</f>
        <v>0</v>
      </c>
      <c r="AP89" s="69">
        <f>VLOOKUP($A89,'385'!$AG$1:$HM$2,37,FALSE)</f>
        <v>0</v>
      </c>
      <c r="AQ89" s="69">
        <f>VLOOKUP($A89,'385'!$AG$7:$HM$8,AQ109,FALSE)</f>
        <v>0</v>
      </c>
      <c r="AR89" s="69">
        <f>VLOOKUP($A89,'385'!$AG$1:$HM$2,39,FALSE)</f>
        <v>0</v>
      </c>
      <c r="AS89" s="75">
        <f>VLOOKUP($A89,'385'!$AG$1:$HM$2,40,FALSE)</f>
        <v>0</v>
      </c>
      <c r="AT89" s="337"/>
      <c r="AU89" s="74">
        <f>VLOOKUP($A89,'385'!$AG$1:$HM$2,41,FALSE)</f>
        <v>0</v>
      </c>
      <c r="AV89" s="69">
        <f>VLOOKUP($A89,'385'!$AG$1:$HM$2,42,FALSE)</f>
        <v>0</v>
      </c>
      <c r="AW89" s="69">
        <f>VLOOKUP($A89,'385'!$AG$1:$HM$2,43,FALSE)</f>
        <v>0</v>
      </c>
      <c r="AX89" s="69">
        <f>VLOOKUP($A89,'385'!$AG$1:$HM$2,44,FALSE)</f>
        <v>0</v>
      </c>
      <c r="AY89" s="69">
        <f>VLOOKUP($A89,'385'!$AG$7:$HM$8,AY109,FALSE)</f>
        <v>0</v>
      </c>
      <c r="AZ89" s="69">
        <f>VLOOKUP($A89,'385'!$AG$1:$HM$2,46,FALSE)</f>
        <v>0</v>
      </c>
      <c r="BA89" s="75">
        <f>VLOOKUP($A89,'385'!$AG$1:$HM$2,47,FALSE)</f>
        <v>0</v>
      </c>
      <c r="BB89" s="337"/>
      <c r="BC89" s="74">
        <f>VLOOKUP($A89,'385'!$AG$1:$HM$2,48,FALSE)</f>
        <v>0</v>
      </c>
      <c r="BD89" s="69">
        <f>VLOOKUP($A89,'385'!$AG$1:$HM$2,49,FALSE)</f>
        <v>0</v>
      </c>
      <c r="BE89" s="69">
        <f>VLOOKUP($A89,'385'!$AG$1:$HM$2,50,FALSE)</f>
        <v>0</v>
      </c>
      <c r="BF89" s="69">
        <f>VLOOKUP($A89,'385'!$AG$1:$HM$2,51,FALSE)</f>
        <v>0</v>
      </c>
      <c r="BG89" s="69">
        <f>VLOOKUP($A89,'385'!$AG$7:$HM$8,BG109,FALSE)</f>
        <v>0</v>
      </c>
      <c r="BH89" s="69">
        <f>VLOOKUP($A89,'385'!$AG$1:$HM$2,53,FALSE)</f>
        <v>0</v>
      </c>
      <c r="BI89" s="75">
        <f>VLOOKUP($A89,'385'!$AG$1:$HM$2,54,FALSE)</f>
        <v>0</v>
      </c>
      <c r="BJ89" s="337"/>
      <c r="BK89" s="74">
        <f>VLOOKUP($A89,'385'!$AG$1:$HM$2,55,FALSE)</f>
        <v>0</v>
      </c>
      <c r="BL89" s="69">
        <f>VLOOKUP($A89,'385'!$AG$1:$HM$2,56,FALSE)</f>
        <v>0</v>
      </c>
      <c r="BM89" s="69">
        <f>VLOOKUP($A89,'385'!$AG$1:$HM$2,57,FALSE)</f>
        <v>0</v>
      </c>
      <c r="BN89" s="69">
        <f>VLOOKUP($A89,'385'!$AG$1:$HM$2,58,FALSE)</f>
        <v>0</v>
      </c>
      <c r="BO89" s="69">
        <f>VLOOKUP($A89,'385'!$AG$7:$HM$8,BO109,FALSE)</f>
        <v>0</v>
      </c>
      <c r="BP89" s="69">
        <f>VLOOKUP($A89,'385'!$AG$1:$HM$2,60,FALSE)</f>
        <v>0</v>
      </c>
      <c r="BQ89" s="75">
        <f>VLOOKUP($A89,'385'!$AG$1:$HM$2,61,FALSE)</f>
        <v>0</v>
      </c>
      <c r="BR89" s="337"/>
      <c r="BS89" s="74">
        <f>VLOOKUP($A89,'385'!$AG$1:$HM$2,62,FALSE)</f>
        <v>0</v>
      </c>
      <c r="BT89" s="69">
        <f>VLOOKUP($A89,'385'!$AG$1:$HM$2,63,FALSE)</f>
        <v>0</v>
      </c>
      <c r="BU89" s="69">
        <f>VLOOKUP($A89,'385'!$AG$1:$HM$2,64,FALSE)</f>
        <v>0</v>
      </c>
      <c r="BV89" s="69">
        <f>VLOOKUP($A89,'385'!$AG$1:$HM$2,65,FALSE)</f>
        <v>0</v>
      </c>
      <c r="BW89" s="69">
        <f>VLOOKUP($A89,'385'!$AG$7:$HM$8,BW109,FALSE)</f>
        <v>0</v>
      </c>
      <c r="BX89" s="69">
        <f>VLOOKUP($A89,'385'!$AG$1:$HM$2,67,FALSE)</f>
        <v>0</v>
      </c>
      <c r="BY89" s="75">
        <f>VLOOKUP($A89,'385'!$AG$1:$HM$2,68,FALSE)</f>
        <v>0</v>
      </c>
      <c r="BZ89" s="337"/>
      <c r="CA89" s="74">
        <f>VLOOKUP($A89,'385'!$AG$1:$HM$2,69,FALSE)</f>
        <v>0</v>
      </c>
      <c r="CB89" s="69">
        <f>VLOOKUP($A89,'385'!$AG$1:$HM$2,70,FALSE)</f>
        <v>0</v>
      </c>
      <c r="CC89" s="69">
        <f>VLOOKUP($A89,'385'!$AG$1:$HM$2,71,FALSE)</f>
        <v>0</v>
      </c>
      <c r="CD89" s="69">
        <f>VLOOKUP($A89,'385'!$AG$1:$HM$2,72,FALSE)</f>
        <v>0</v>
      </c>
      <c r="CE89" s="69">
        <f>VLOOKUP($A89,'385'!$AG$7:$HM$8,CE109,FALSE)</f>
        <v>0</v>
      </c>
      <c r="CF89" s="69">
        <f>VLOOKUP($A89,'385'!$AG$1:$HM$2,74,FALSE)</f>
        <v>0</v>
      </c>
      <c r="CG89" s="75">
        <f>VLOOKUP($A89,'385'!$AG$1:$HM$2,75,FALSE)</f>
        <v>0</v>
      </c>
      <c r="CH89" s="337"/>
      <c r="CI89" s="74">
        <f>VLOOKUP($A89,'385'!$AG$1:$HM$2,76,FALSE)</f>
        <v>0</v>
      </c>
      <c r="CJ89" s="69">
        <f>VLOOKUP($A89,'385'!$AG$1:$HM$2,77,FALSE)</f>
        <v>0</v>
      </c>
      <c r="CK89" s="69">
        <f>VLOOKUP($A89,'385'!$AG$1:$HM$2,78,FALSE)</f>
        <v>0</v>
      </c>
      <c r="CL89" s="69">
        <f>VLOOKUP($A89,'385'!$AG$1:$HM$2,79,FALSE)</f>
        <v>0</v>
      </c>
      <c r="CM89" s="69">
        <f>VLOOKUP($A89,'385'!$AG$7:$HM$8,CM109,FALSE)</f>
        <v>0</v>
      </c>
      <c r="CN89" s="69">
        <f>VLOOKUP($A89,'385'!$AG$1:$HM$2,81,FALSE)</f>
        <v>0</v>
      </c>
      <c r="CO89" s="75">
        <f>VLOOKUP($A89,'385'!$AG$1:$HM$2,82,FALSE)</f>
        <v>0</v>
      </c>
      <c r="CP89" s="337"/>
      <c r="CQ89" s="74">
        <f>VLOOKUP($A89,'385'!$AG$1:$HM$2,83,FALSE)</f>
        <v>0</v>
      </c>
      <c r="CR89" s="69">
        <f>VLOOKUP($A89,'385'!$AG$1:$HM$2,84,FALSE)</f>
        <v>0</v>
      </c>
      <c r="CS89" s="69">
        <f>VLOOKUP($A89,'385'!$AG$1:$HM$2,85,FALSE)</f>
        <v>0</v>
      </c>
      <c r="CT89" s="69">
        <f>VLOOKUP($A89,'385'!$AG$1:$HM$2,86,FALSE)</f>
        <v>0</v>
      </c>
      <c r="CU89" s="69">
        <f>VLOOKUP($A89,'385'!$AG$7:$HM$8,CU109,FALSE)</f>
        <v>0</v>
      </c>
      <c r="CV89" s="69">
        <f>VLOOKUP($A89,'385'!$AG$1:$HM$2,88,FALSE)</f>
        <v>0</v>
      </c>
      <c r="CW89" s="75">
        <f>VLOOKUP($A89,'385'!$AG$1:$HM$2,89,FALSE)</f>
        <v>0</v>
      </c>
      <c r="CX89" s="337"/>
      <c r="CY89" s="74">
        <f>VLOOKUP($A89,'385'!$AG$1:$HM$2,90,FALSE)</f>
        <v>0</v>
      </c>
      <c r="CZ89" s="69">
        <f>VLOOKUP($A89,'385'!$AG$1:$HM$2,91,FALSE)</f>
        <v>0</v>
      </c>
      <c r="DA89" s="69">
        <f>VLOOKUP($A89,'385'!$AG$1:$HM$2,92,FALSE)</f>
        <v>0</v>
      </c>
      <c r="DB89" s="69">
        <f>VLOOKUP($A89,'385'!$AG$1:$HM$2,93,FALSE)</f>
        <v>0</v>
      </c>
      <c r="DC89" s="69">
        <f>VLOOKUP($A89,'385'!$AG$7:$HM$8,DC109,FALSE)</f>
        <v>0</v>
      </c>
      <c r="DD89" s="69">
        <f>VLOOKUP($A89,'385'!$AG$1:$HM$2,95,FALSE)</f>
        <v>0</v>
      </c>
      <c r="DE89" s="75">
        <f>VLOOKUP($A89,'385'!$AG$1:$HM$2,96,FALSE)</f>
        <v>0</v>
      </c>
      <c r="DF89" s="337"/>
      <c r="DG89" s="74">
        <f>VLOOKUP($A89,'385'!$AG$1:$HM$2,97,FALSE)</f>
        <v>0</v>
      </c>
      <c r="DH89" s="69">
        <f>VLOOKUP($A89,'385'!$AG$1:$HM$2,98,FALSE)</f>
        <v>0</v>
      </c>
      <c r="DI89" s="69">
        <f>VLOOKUP($A89,'385'!$AG$1:$HM$2,99,FALSE)</f>
        <v>0</v>
      </c>
      <c r="DJ89" s="69">
        <f>VLOOKUP($A89,'385'!$AG$1:$HM$2,100,FALSE)</f>
        <v>0</v>
      </c>
      <c r="DK89" s="69">
        <f>VLOOKUP($A89,'385'!$AG$7:$HM$8,DK109,FALSE)</f>
        <v>0</v>
      </c>
      <c r="DL89" s="69">
        <f>VLOOKUP($A89,'385'!$AG$1:$HM$2,102,FALSE)</f>
        <v>0</v>
      </c>
      <c r="DM89" s="75">
        <f>VLOOKUP($A89,'385'!$AG$1:$HM$2,103,FALSE)</f>
        <v>0</v>
      </c>
      <c r="DN89" s="337"/>
      <c r="DO89" s="74">
        <f>VLOOKUP($A89,'385'!$AG$1:$HM$2,104,FALSE)</f>
        <v>0</v>
      </c>
      <c r="DP89" s="69">
        <f>VLOOKUP($A89,'385'!$AG$1:$HM$2,105,FALSE)</f>
        <v>0</v>
      </c>
      <c r="DQ89" s="69">
        <f>VLOOKUP($A89,'385'!$AG$1:$HM$2,106,FALSE)</f>
        <v>0</v>
      </c>
      <c r="DR89" s="69">
        <f>VLOOKUP($A89,'385'!$AG$1:$HM$2,107,FALSE)</f>
        <v>0</v>
      </c>
      <c r="DS89" s="69">
        <f>VLOOKUP($A89,'385'!$AG$7:$HM$8,DS109,FALSE)</f>
        <v>0</v>
      </c>
      <c r="DT89" s="69">
        <f>VLOOKUP($A89,'385'!$AG$1:$HM$2,109,FALSE)</f>
        <v>0</v>
      </c>
      <c r="DU89" s="75">
        <f>VLOOKUP($A89,'385'!$AG$1:$HM$2,110,FALSE)</f>
        <v>0</v>
      </c>
      <c r="DV89" s="337"/>
      <c r="DW89" s="74">
        <f>VLOOKUP($A89,'385'!$AG$1:$HM$2,111,FALSE)</f>
        <v>0</v>
      </c>
      <c r="DX89" s="69">
        <f>VLOOKUP($A89,'385'!$AG$1:$HM$2,112,FALSE)</f>
        <v>0</v>
      </c>
      <c r="DY89" s="69">
        <f>VLOOKUP($A89,'385'!$AG$1:$HM$2,113,FALSE)</f>
        <v>0</v>
      </c>
      <c r="DZ89" s="69">
        <f>VLOOKUP($A89,'385'!$AG$1:$HM$2,114,FALSE)</f>
        <v>0</v>
      </c>
      <c r="EA89" s="69">
        <f>VLOOKUP($A89,'385'!$AG$7:$HM$8,EA109,FALSE)</f>
        <v>0</v>
      </c>
      <c r="EB89" s="69">
        <f>VLOOKUP($A89,'385'!$AG$1:$HM$2,116,FALSE)</f>
        <v>0</v>
      </c>
      <c r="EC89" s="75">
        <f>VLOOKUP($A89,'385'!$AG$1:$HM$2,117,FALSE)</f>
        <v>0</v>
      </c>
      <c r="ED89" s="337"/>
      <c r="EE89" s="74">
        <f>VLOOKUP($A89,'385'!$AG$1:$HM$2,118,FALSE)</f>
        <v>0</v>
      </c>
      <c r="EF89" s="69">
        <f>VLOOKUP($A89,'385'!$AG$1:$HM$2,119,FALSE)</f>
        <v>0</v>
      </c>
      <c r="EG89" s="69">
        <f>VLOOKUP($A89,'385'!$AG$1:$HM$2,120,FALSE)</f>
        <v>0</v>
      </c>
      <c r="EH89" s="69">
        <f>VLOOKUP($A89,'385'!$AG$1:$HM$2,121,FALSE)</f>
        <v>0</v>
      </c>
      <c r="EI89" s="69">
        <f>VLOOKUP($A89,'385'!$AG$7:$HM$8,EI109,FALSE)</f>
        <v>0</v>
      </c>
      <c r="EJ89" s="69">
        <f>VLOOKUP($A89,'385'!$AG$1:$HM$2,123,FALSE)</f>
        <v>0</v>
      </c>
      <c r="EK89" s="75">
        <f>VLOOKUP($A89,'385'!$AG$1:$HM$2,124,FALSE)</f>
        <v>0</v>
      </c>
      <c r="EL89" s="337"/>
      <c r="EM89" s="74">
        <f>VLOOKUP($A89,'385'!$AG$1:$HM$2,125,FALSE)</f>
        <v>0</v>
      </c>
      <c r="EN89" s="69">
        <f>VLOOKUP($A89,'385'!$AG$1:$HM$2,126,FALSE)</f>
        <v>0</v>
      </c>
      <c r="EO89" s="69">
        <f>VLOOKUP($A89,'385'!$AG$1:$HM$2,127,FALSE)</f>
        <v>0</v>
      </c>
      <c r="EP89" s="69">
        <f>VLOOKUP($A89,'385'!$AG$1:$HM$2,128,FALSE)</f>
        <v>0</v>
      </c>
      <c r="EQ89" s="69">
        <f>VLOOKUP($A89,'385'!$AG$7:$HM$8,EQ109,FALSE)</f>
        <v>0</v>
      </c>
      <c r="ER89" s="69">
        <f>VLOOKUP($A89,'385'!$AG$1:$HM$2,130,FALSE)</f>
        <v>0</v>
      </c>
      <c r="ES89" s="75">
        <f>VLOOKUP($A89,'385'!$AG$1:$HM$2,131,FALSE)</f>
        <v>0</v>
      </c>
      <c r="ET89" s="337"/>
      <c r="EU89" s="74">
        <f>VLOOKUP($A89,'385'!$AG$1:$HM$2,132,FALSE)</f>
        <v>0</v>
      </c>
      <c r="EV89" s="69">
        <f>VLOOKUP($A89,'385'!$AG$1:$HM$2,133,FALSE)</f>
        <v>0</v>
      </c>
      <c r="EW89" s="69">
        <f>VLOOKUP($A89,'385'!$AG$1:$HM$2,134,FALSE)</f>
        <v>0</v>
      </c>
      <c r="EX89" s="69">
        <f>VLOOKUP($A89,'385'!$AG$1:$HM$2,135,FALSE)</f>
        <v>0</v>
      </c>
      <c r="EY89" s="69">
        <f>VLOOKUP($A89,'385'!$AG$7:$HM$8,EY109,FALSE)</f>
        <v>0</v>
      </c>
      <c r="EZ89" s="69">
        <f>VLOOKUP($A89,'385'!$AG$1:$HM$2,137,FALSE)</f>
        <v>0</v>
      </c>
      <c r="FA89" s="75">
        <f>VLOOKUP($A89,'385'!$AG$1:$HM$2,138,FALSE)</f>
        <v>0</v>
      </c>
      <c r="FB89" s="337"/>
      <c r="FC89" s="74">
        <f>VLOOKUP($A89,'385'!$AG$1:$HM$2,139,FALSE)</f>
        <v>0</v>
      </c>
      <c r="FD89" s="69">
        <f>VLOOKUP($A89,'385'!$AG$1:$HM$2,140,FALSE)</f>
        <v>0</v>
      </c>
      <c r="FE89" s="69">
        <f>VLOOKUP($A89,'385'!$AG$1:$HM$2,141,FALSE)</f>
        <v>0</v>
      </c>
      <c r="FF89" s="69">
        <f>VLOOKUP($A89,'385'!$AG$1:$HM$2,142,FALSE)</f>
        <v>0</v>
      </c>
      <c r="FG89" s="69">
        <f>VLOOKUP($A89,'385'!$AG$7:$HM$8,FG109,FALSE)</f>
        <v>0</v>
      </c>
      <c r="FH89" s="69">
        <f>VLOOKUP($A89,'385'!$AG$1:$HM$2,144,FALSE)</f>
        <v>0</v>
      </c>
      <c r="FI89" s="75">
        <f>VLOOKUP($A89,'385'!$AG$1:$HM$2,145,FALSE)</f>
        <v>0</v>
      </c>
      <c r="FJ89" s="337"/>
      <c r="FK89" s="74">
        <f>VLOOKUP($A89,'385'!$AG$1:$HM$2,146,FALSE)</f>
        <v>0</v>
      </c>
      <c r="FL89" s="69">
        <f>VLOOKUP($A89,'385'!$AG$1:$HM$2,147,FALSE)</f>
        <v>0</v>
      </c>
      <c r="FM89" s="69">
        <f>VLOOKUP($A89,'385'!$AG$1:$HM$2,148,FALSE)</f>
        <v>0</v>
      </c>
      <c r="FN89" s="69">
        <f>VLOOKUP($A89,'385'!$AG$1:$HM$2,149,FALSE)</f>
        <v>0</v>
      </c>
      <c r="FO89" s="69">
        <f>VLOOKUP($A89,'385'!$AG$7:$HM$8,FO109,FALSE)</f>
        <v>0</v>
      </c>
      <c r="FP89" s="69">
        <f>VLOOKUP($A89,'385'!$AG$1:$HM$2,151,FALSE)</f>
        <v>0</v>
      </c>
      <c r="FQ89" s="75">
        <f>VLOOKUP($A89,'385'!$AG$1:$HM$2,152,FALSE)</f>
        <v>0</v>
      </c>
      <c r="FR89" s="337"/>
      <c r="FS89" s="74">
        <f>VLOOKUP($A89,'385'!$AG$1:$HM$2,153,FALSE)</f>
        <v>0</v>
      </c>
      <c r="FT89" s="69">
        <f>VLOOKUP($A89,'385'!$AG$1:$HM$2,154,FALSE)</f>
        <v>0</v>
      </c>
      <c r="FU89" s="69">
        <f>VLOOKUP($A89,'385'!$AG$1:$HM$2,155,FALSE)</f>
        <v>0</v>
      </c>
      <c r="FV89" s="69">
        <f>VLOOKUP($A89,'385'!$AG$1:$HM$2,156,FALSE)</f>
        <v>0</v>
      </c>
      <c r="FW89" s="69">
        <f>VLOOKUP($A89,'385'!$AG$7:$HM$8,FW109,FALSE)</f>
        <v>0</v>
      </c>
      <c r="FX89" s="69">
        <f>VLOOKUP($A89,'385'!$AG$1:$HM$2,158,FALSE)</f>
        <v>0</v>
      </c>
      <c r="FY89" s="75">
        <f>VLOOKUP($A89,'385'!$AG$1:$HM$2,159,FALSE)</f>
        <v>0</v>
      </c>
      <c r="FZ89" s="337"/>
      <c r="GA89" s="74">
        <f>VLOOKUP($A89,'385'!$AG$1:$HM$2,160,FALSE)</f>
        <v>0</v>
      </c>
      <c r="GB89" s="69">
        <f>VLOOKUP($A89,'385'!$AG$1:$HM$2,161,FALSE)</f>
        <v>0</v>
      </c>
      <c r="GC89" s="69">
        <f>VLOOKUP($A89,'385'!$AG$1:$HM$2,162,FALSE)</f>
        <v>0</v>
      </c>
      <c r="GD89" s="69">
        <f>VLOOKUP($A89,'385'!$AG$1:$HM$2,163,FALSE)</f>
        <v>0</v>
      </c>
      <c r="GE89" s="69">
        <f>VLOOKUP($A89,'385'!$AG$7:$HM$8,GE109,FALSE)</f>
        <v>0</v>
      </c>
      <c r="GF89" s="69">
        <f>VLOOKUP($A89,'385'!$AG$1:$HM$2,165,FALSE)</f>
        <v>0</v>
      </c>
      <c r="GG89" s="75">
        <f>VLOOKUP($A89,'385'!$AG$1:$HM$2,166,FALSE)</f>
        <v>0</v>
      </c>
      <c r="GH89" s="337"/>
      <c r="GI89" s="74">
        <f>VLOOKUP($A89,'385'!$AG$1:$HM$2,167,FALSE)</f>
        <v>0</v>
      </c>
      <c r="GJ89" s="69">
        <f>VLOOKUP($A89,'385'!$AG$1:$HM$2,168,FALSE)</f>
        <v>0</v>
      </c>
      <c r="GK89" s="69">
        <f>VLOOKUP($A89,'385'!$AG$1:$HM$2,169,FALSE)</f>
        <v>0</v>
      </c>
      <c r="GL89" s="69">
        <f>VLOOKUP($A89,'385'!$AG$1:$HM$2,170,FALSE)</f>
        <v>0</v>
      </c>
      <c r="GM89" s="69">
        <f>VLOOKUP($A89,'385'!$AG$7:$HM$8,GM109,FALSE)</f>
        <v>0</v>
      </c>
      <c r="GN89" s="69">
        <f>VLOOKUP($A89,'385'!$AG$1:$HM$2,172,FALSE)</f>
        <v>0</v>
      </c>
      <c r="GO89" s="75">
        <f>VLOOKUP($A89,'385'!$AG$1:$HM$2,173,FALSE)</f>
        <v>0</v>
      </c>
      <c r="GP89" s="337"/>
      <c r="GQ89" s="74">
        <f>VLOOKUP($A89,'385'!$AG$1:$HM$2,174,FALSE)</f>
        <v>0</v>
      </c>
      <c r="GR89" s="69">
        <f>VLOOKUP($A89,'385'!$AG$1:$HM$2,175,FALSE)</f>
        <v>0</v>
      </c>
      <c r="GS89" s="69">
        <f>VLOOKUP($A89,'385'!$AG$1:$HM$2,176,FALSE)</f>
        <v>0</v>
      </c>
      <c r="GT89" s="69">
        <f>VLOOKUP($A89,'385'!$AG$1:$HM$2,177,FALSE)</f>
        <v>0</v>
      </c>
      <c r="GU89" s="69">
        <f>VLOOKUP($A89,'385'!$AG$7:$HM$8,GU109,FALSE)</f>
        <v>0</v>
      </c>
      <c r="GV89" s="69">
        <f>VLOOKUP($A89,'385'!$AG$1:$HM$2,179,FALSE)</f>
        <v>0</v>
      </c>
      <c r="GW89" s="75">
        <f>VLOOKUP($A89,'385'!$AG$1:$HM$2,180,FALSE)</f>
        <v>0</v>
      </c>
      <c r="GX89" s="337"/>
      <c r="GY89" s="74">
        <f>VLOOKUP($A89,'385'!$AG$1:$HM$2,181,FALSE)</f>
        <v>0</v>
      </c>
      <c r="GZ89" s="69">
        <f>VLOOKUP($A89,'385'!$AG$1:$HM$2,182,FALSE)</f>
        <v>0</v>
      </c>
      <c r="HA89" s="69">
        <f>VLOOKUP($A89,'385'!$AG$1:$HM$2,183,FALSE)</f>
        <v>0</v>
      </c>
      <c r="HB89" s="69">
        <f>VLOOKUP($A89,'385'!$AG$1:$HM$2,184,FALSE)</f>
        <v>0</v>
      </c>
      <c r="HC89" s="69">
        <f>VLOOKUP($A89,'385'!$AG$7:$HM$8,HC109,FALSE)</f>
        <v>0</v>
      </c>
      <c r="HD89" s="69">
        <f>VLOOKUP($A89,'385'!$AG$1:$HM$2,186,FALSE)</f>
        <v>0</v>
      </c>
      <c r="HE89" s="124">
        <f>VLOOKUP($A89,'385'!$AG$1:$HM$2,187,FALSE)</f>
        <v>0</v>
      </c>
      <c r="HF89" s="24"/>
    </row>
    <row r="90" spans="1:214" x14ac:dyDescent="0.25">
      <c r="A90" s="290">
        <f t="shared" si="1"/>
        <v>286</v>
      </c>
      <c r="B90" s="291">
        <f>VLOOKUP($A90,'386'!$AG$1:$HM$2,2,FALSE)</f>
        <v>0</v>
      </c>
      <c r="C90" s="290">
        <f>VLOOKUP($A90,'386'!$AG$1:$HM$2,3,FALSE)</f>
        <v>0</v>
      </c>
      <c r="D90" s="290">
        <f>VLOOKUP($A90,'386'!$AG$1:$HM$2,4,FALSE)</f>
        <v>0</v>
      </c>
      <c r="E90" s="292">
        <f>VLOOKUP($A90,'386'!$AG$1:$HM$2,5,FALSE)</f>
        <v>0</v>
      </c>
      <c r="F90" s="337"/>
      <c r="G90" s="73">
        <f>VLOOKUP($A90,'386'!$AG$1:$HM$2,6,FALSE)</f>
        <v>0</v>
      </c>
      <c r="H90" s="24">
        <f>VLOOKUP($A90,'386'!$AG$1:$HM$2,7,FALSE)</f>
        <v>0</v>
      </c>
      <c r="I90" s="24">
        <f>VLOOKUP($A90,'386'!$AG$1:$HM$2,8,FALSE)</f>
        <v>0</v>
      </c>
      <c r="J90" s="24">
        <f>VLOOKUP($A90,'386'!$AG$1:$HM$2,9,FALSE)</f>
        <v>0</v>
      </c>
      <c r="K90" s="69">
        <f>VLOOKUP($A90,'386'!$AG$7:$HM$8,K109,FALSE)</f>
        <v>0</v>
      </c>
      <c r="L90" s="24">
        <f>VLOOKUP($A90,'386'!$AG$1:$HM$2,11,FALSE)</f>
        <v>0</v>
      </c>
      <c r="M90" s="137">
        <f>VLOOKUP($A90,'386'!$AG$1:$HM$2,12,FALSE)</f>
        <v>0</v>
      </c>
      <c r="N90" s="337"/>
      <c r="O90" s="74">
        <f>VLOOKUP($A90,'386'!$AG$1:$HM$2,13,FALSE)</f>
        <v>0</v>
      </c>
      <c r="P90" s="69">
        <f>VLOOKUP($A90,'386'!$AG$1:$HM$2,14,FALSE)</f>
        <v>0</v>
      </c>
      <c r="Q90" s="69">
        <f>VLOOKUP($A90,'386'!$AG$1:$HM$2,15,FALSE)</f>
        <v>0</v>
      </c>
      <c r="R90" s="69">
        <f>VLOOKUP($A90,'386'!$AG$1:$HM$2,16,FALSE)</f>
        <v>0</v>
      </c>
      <c r="S90" s="69">
        <f>VLOOKUP($A90,'386'!$AG$7:$HM$8,S109,FALSE)</f>
        <v>0</v>
      </c>
      <c r="T90" s="69">
        <f>VLOOKUP($A90,'386'!$AG$1:$HM$2,18,FALSE)</f>
        <v>0</v>
      </c>
      <c r="U90" s="75">
        <f>VLOOKUP($A90,'386'!$AG$1:$HM$2,19,FALSE)</f>
        <v>0</v>
      </c>
      <c r="V90" s="337"/>
      <c r="W90" s="74">
        <f>VLOOKUP($A90,'386'!$AG$1:$HM$2,20,FALSE)</f>
        <v>0</v>
      </c>
      <c r="X90" s="69">
        <f>VLOOKUP($A90,'386'!$AG$1:$HM$2,21,FALSE)</f>
        <v>0</v>
      </c>
      <c r="Y90" s="69">
        <f>VLOOKUP($A90,'386'!$AG$1:$HM$2,22,FALSE)</f>
        <v>0</v>
      </c>
      <c r="Z90" s="69">
        <f>VLOOKUP($A90,'386'!$AG$1:$HM$2,23,FALSE)</f>
        <v>0</v>
      </c>
      <c r="AA90" s="69">
        <f>VLOOKUP($A90,'386'!$AG$7:$HM$8,AA109,FALSE)</f>
        <v>0</v>
      </c>
      <c r="AB90" s="69">
        <f>VLOOKUP($A90,'386'!$AG$1:$HM$2,25,FALSE)</f>
        <v>0</v>
      </c>
      <c r="AC90" s="75">
        <f>VLOOKUP($A90,'386'!$AG$1:$HM$2,26,FALSE)</f>
        <v>0</v>
      </c>
      <c r="AD90" s="337"/>
      <c r="AE90" s="74">
        <f>VLOOKUP($A90,'386'!$AG$1:$HM$2,27,FALSE)</f>
        <v>0</v>
      </c>
      <c r="AF90" s="69">
        <f>VLOOKUP($A90,'386'!$AG$1:$HM$2,28,FALSE)</f>
        <v>0</v>
      </c>
      <c r="AG90" s="69">
        <f>VLOOKUP($A90,'386'!$AG$1:$HM$2,29,FALSE)</f>
        <v>0</v>
      </c>
      <c r="AH90" s="69">
        <f>VLOOKUP($A90,'386'!$AG$1:$HM$2,30,FALSE)</f>
        <v>0</v>
      </c>
      <c r="AI90" s="69">
        <f>VLOOKUP($A90,'386'!$AG$7:$HM$8,AI109,FALSE)</f>
        <v>0</v>
      </c>
      <c r="AJ90" s="69">
        <f>VLOOKUP($A90,'386'!$AG$1:$HM$2,32,FALSE)</f>
        <v>0</v>
      </c>
      <c r="AK90" s="75">
        <f>VLOOKUP($A90,'386'!$AG$1:$HM$2,33,FALSE)</f>
        <v>0</v>
      </c>
      <c r="AL90" s="337"/>
      <c r="AM90" s="74">
        <f>VLOOKUP($A90,'386'!$AG$1:$HM$2,34,FALSE)</f>
        <v>0</v>
      </c>
      <c r="AN90" s="69">
        <f>VLOOKUP($A90,'386'!$AG$1:$HM$2,35,FALSE)</f>
        <v>0</v>
      </c>
      <c r="AO90" s="69">
        <f>VLOOKUP($A90,'386'!$AG$1:$HM$2,36,FALSE)</f>
        <v>0</v>
      </c>
      <c r="AP90" s="69">
        <f>VLOOKUP($A90,'386'!$AG$1:$HM$2,37,FALSE)</f>
        <v>0</v>
      </c>
      <c r="AQ90" s="69">
        <f>VLOOKUP($A90,'386'!$AG$7:$HM$8,AQ109,FALSE)</f>
        <v>0</v>
      </c>
      <c r="AR90" s="69">
        <f>VLOOKUP($A90,'386'!$AG$1:$HM$2,39,FALSE)</f>
        <v>0</v>
      </c>
      <c r="AS90" s="75">
        <f>VLOOKUP($A90,'386'!$AG$1:$HM$2,40,FALSE)</f>
        <v>0</v>
      </c>
      <c r="AT90" s="337"/>
      <c r="AU90" s="74">
        <f>VLOOKUP($A90,'386'!$AG$1:$HM$2,41,FALSE)</f>
        <v>0</v>
      </c>
      <c r="AV90" s="69">
        <f>VLOOKUP($A90,'386'!$AG$1:$HM$2,42,FALSE)</f>
        <v>0</v>
      </c>
      <c r="AW90" s="69">
        <f>VLOOKUP($A90,'386'!$AG$1:$HM$2,43,FALSE)</f>
        <v>0</v>
      </c>
      <c r="AX90" s="69">
        <f>VLOOKUP($A90,'386'!$AG$1:$HM$2,44,FALSE)</f>
        <v>0</v>
      </c>
      <c r="AY90" s="69">
        <f>VLOOKUP($A90,'386'!$AG$7:$HM$8,AY109,FALSE)</f>
        <v>0</v>
      </c>
      <c r="AZ90" s="69">
        <f>VLOOKUP($A90,'386'!$AG$1:$HM$2,46,FALSE)</f>
        <v>0</v>
      </c>
      <c r="BA90" s="75">
        <f>VLOOKUP($A90,'386'!$AG$1:$HM$2,47,FALSE)</f>
        <v>0</v>
      </c>
      <c r="BB90" s="337"/>
      <c r="BC90" s="74">
        <f>VLOOKUP($A90,'386'!$AG$1:$HM$2,48,FALSE)</f>
        <v>0</v>
      </c>
      <c r="BD90" s="69">
        <f>VLOOKUP($A90,'386'!$AG$1:$HM$2,49,FALSE)</f>
        <v>0</v>
      </c>
      <c r="BE90" s="69">
        <f>VLOOKUP($A90,'386'!$AG$1:$HM$2,50,FALSE)</f>
        <v>0</v>
      </c>
      <c r="BF90" s="69">
        <f>VLOOKUP($A90,'386'!$AG$1:$HM$2,51,FALSE)</f>
        <v>0</v>
      </c>
      <c r="BG90" s="69">
        <f>VLOOKUP($A90,'386'!$AG$7:$HM$8,BG109,FALSE)</f>
        <v>0</v>
      </c>
      <c r="BH90" s="69">
        <f>VLOOKUP($A90,'386'!$AG$1:$HM$2,53,FALSE)</f>
        <v>0</v>
      </c>
      <c r="BI90" s="75">
        <f>VLOOKUP($A90,'386'!$AG$1:$HM$2,54,FALSE)</f>
        <v>0</v>
      </c>
      <c r="BJ90" s="337"/>
      <c r="BK90" s="74">
        <f>VLOOKUP($A90,'386'!$AG$1:$HM$2,55,FALSE)</f>
        <v>0</v>
      </c>
      <c r="BL90" s="69">
        <f>VLOOKUP($A90,'386'!$AG$1:$HM$2,56,FALSE)</f>
        <v>0</v>
      </c>
      <c r="BM90" s="69">
        <f>VLOOKUP($A90,'386'!$AG$1:$HM$2,57,FALSE)</f>
        <v>0</v>
      </c>
      <c r="BN90" s="69">
        <f>VLOOKUP($A90,'386'!$AG$1:$HM$2,58,FALSE)</f>
        <v>0</v>
      </c>
      <c r="BO90" s="69">
        <f>VLOOKUP($A90,'386'!$AG$7:$HM$8,BO109,FALSE)</f>
        <v>0</v>
      </c>
      <c r="BP90" s="69">
        <f>VLOOKUP($A90,'386'!$AG$1:$HM$2,60,FALSE)</f>
        <v>0</v>
      </c>
      <c r="BQ90" s="75">
        <f>VLOOKUP($A90,'386'!$AG$1:$HM$2,61,FALSE)</f>
        <v>0</v>
      </c>
      <c r="BR90" s="337"/>
      <c r="BS90" s="74">
        <f>VLOOKUP($A90,'386'!$AG$1:$HM$2,62,FALSE)</f>
        <v>0</v>
      </c>
      <c r="BT90" s="69">
        <f>VLOOKUP($A90,'386'!$AG$1:$HM$2,63,FALSE)</f>
        <v>0</v>
      </c>
      <c r="BU90" s="69">
        <f>VLOOKUP($A90,'386'!$AG$1:$HM$2,64,FALSE)</f>
        <v>0</v>
      </c>
      <c r="BV90" s="69">
        <f>VLOOKUP($A90,'386'!$AG$1:$HM$2,65,FALSE)</f>
        <v>0</v>
      </c>
      <c r="BW90" s="69">
        <f>VLOOKUP($A90,'386'!$AG$7:$HM$8,BW109,FALSE)</f>
        <v>0</v>
      </c>
      <c r="BX90" s="69">
        <f>VLOOKUP($A90,'386'!$AG$1:$HM$2,67,FALSE)</f>
        <v>0</v>
      </c>
      <c r="BY90" s="75">
        <f>VLOOKUP($A90,'386'!$AG$1:$HM$2,68,FALSE)</f>
        <v>0</v>
      </c>
      <c r="BZ90" s="337"/>
      <c r="CA90" s="74">
        <f>VLOOKUP($A90,'386'!$AG$1:$HM$2,69,FALSE)</f>
        <v>0</v>
      </c>
      <c r="CB90" s="69">
        <f>VLOOKUP($A90,'386'!$AG$1:$HM$2,70,FALSE)</f>
        <v>0</v>
      </c>
      <c r="CC90" s="69">
        <f>VLOOKUP($A90,'386'!$AG$1:$HM$2,71,FALSE)</f>
        <v>0</v>
      </c>
      <c r="CD90" s="69">
        <f>VLOOKUP($A90,'386'!$AG$1:$HM$2,72,FALSE)</f>
        <v>0</v>
      </c>
      <c r="CE90" s="69">
        <f>VLOOKUP($A90,'386'!$AG$7:$HM$8,CE109,FALSE)</f>
        <v>0</v>
      </c>
      <c r="CF90" s="69">
        <f>VLOOKUP($A90,'386'!$AG$1:$HM$2,74,FALSE)</f>
        <v>0</v>
      </c>
      <c r="CG90" s="75">
        <f>VLOOKUP($A90,'386'!$AG$1:$HM$2,75,FALSE)</f>
        <v>0</v>
      </c>
      <c r="CH90" s="337"/>
      <c r="CI90" s="74">
        <f>VLOOKUP($A90,'386'!$AG$1:$HM$2,76,FALSE)</f>
        <v>0</v>
      </c>
      <c r="CJ90" s="69">
        <f>VLOOKUP($A90,'386'!$AG$1:$HM$2,77,FALSE)</f>
        <v>0</v>
      </c>
      <c r="CK90" s="69">
        <f>VLOOKUP($A90,'386'!$AG$1:$HM$2,78,FALSE)</f>
        <v>0</v>
      </c>
      <c r="CL90" s="69">
        <f>VLOOKUP($A90,'386'!$AG$1:$HM$2,79,FALSE)</f>
        <v>0</v>
      </c>
      <c r="CM90" s="69">
        <f>VLOOKUP($A90,'386'!$AG$7:$HM$8,CM109,FALSE)</f>
        <v>0</v>
      </c>
      <c r="CN90" s="69">
        <f>VLOOKUP($A90,'386'!$AG$1:$HM$2,81,FALSE)</f>
        <v>0</v>
      </c>
      <c r="CO90" s="75">
        <f>VLOOKUP($A90,'386'!$AG$1:$HM$2,82,FALSE)</f>
        <v>0</v>
      </c>
      <c r="CP90" s="337"/>
      <c r="CQ90" s="74">
        <f>VLOOKUP($A90,'386'!$AG$1:$HM$2,83,FALSE)</f>
        <v>0</v>
      </c>
      <c r="CR90" s="69">
        <f>VLOOKUP($A90,'386'!$AG$1:$HM$2,84,FALSE)</f>
        <v>0</v>
      </c>
      <c r="CS90" s="69">
        <f>VLOOKUP($A90,'386'!$AG$1:$HM$2,85,FALSE)</f>
        <v>0</v>
      </c>
      <c r="CT90" s="69">
        <f>VLOOKUP($A90,'386'!$AG$1:$HM$2,86,FALSE)</f>
        <v>0</v>
      </c>
      <c r="CU90" s="69">
        <f>VLOOKUP($A90,'386'!$AG$7:$HM$8,CU109,FALSE)</f>
        <v>0</v>
      </c>
      <c r="CV90" s="69">
        <f>VLOOKUP($A90,'386'!$AG$1:$HM$2,88,FALSE)</f>
        <v>0</v>
      </c>
      <c r="CW90" s="75">
        <f>VLOOKUP($A90,'386'!$AG$1:$HM$2,89,FALSE)</f>
        <v>0</v>
      </c>
      <c r="CX90" s="337"/>
      <c r="CY90" s="74">
        <f>VLOOKUP($A90,'386'!$AG$1:$HM$2,90,FALSE)</f>
        <v>0</v>
      </c>
      <c r="CZ90" s="69">
        <f>VLOOKUP($A90,'386'!$AG$1:$HM$2,91,FALSE)</f>
        <v>0</v>
      </c>
      <c r="DA90" s="69">
        <f>VLOOKUP($A90,'386'!$AG$1:$HM$2,92,FALSE)</f>
        <v>0</v>
      </c>
      <c r="DB90" s="69">
        <f>VLOOKUP($A90,'386'!$AG$1:$HM$2,93,FALSE)</f>
        <v>0</v>
      </c>
      <c r="DC90" s="69">
        <f>VLOOKUP($A90,'386'!$AG$7:$HM$8,DC109,FALSE)</f>
        <v>0</v>
      </c>
      <c r="DD90" s="69">
        <f>VLOOKUP($A90,'386'!$AG$1:$HM$2,95,FALSE)</f>
        <v>0</v>
      </c>
      <c r="DE90" s="75">
        <f>VLOOKUP($A90,'386'!$AG$1:$HM$2,96,FALSE)</f>
        <v>0</v>
      </c>
      <c r="DF90" s="337"/>
      <c r="DG90" s="74">
        <f>VLOOKUP($A90,'386'!$AG$1:$HM$2,97,FALSE)</f>
        <v>0</v>
      </c>
      <c r="DH90" s="69">
        <f>VLOOKUP($A90,'386'!$AG$1:$HM$2,98,FALSE)</f>
        <v>0</v>
      </c>
      <c r="DI90" s="69">
        <f>VLOOKUP($A90,'386'!$AG$1:$HM$2,99,FALSE)</f>
        <v>0</v>
      </c>
      <c r="DJ90" s="69">
        <f>VLOOKUP($A90,'386'!$AG$1:$HM$2,100,FALSE)</f>
        <v>0</v>
      </c>
      <c r="DK90" s="69">
        <f>VLOOKUP($A90,'386'!$AG$7:$HM$8,DK109,FALSE)</f>
        <v>0</v>
      </c>
      <c r="DL90" s="69">
        <f>VLOOKUP($A90,'386'!$AG$1:$HM$2,102,FALSE)</f>
        <v>0</v>
      </c>
      <c r="DM90" s="75">
        <f>VLOOKUP($A90,'386'!$AG$1:$HM$2,103,FALSE)</f>
        <v>0</v>
      </c>
      <c r="DN90" s="337"/>
      <c r="DO90" s="74">
        <f>VLOOKUP($A90,'386'!$AG$1:$HM$2,104,FALSE)</f>
        <v>0</v>
      </c>
      <c r="DP90" s="69">
        <f>VLOOKUP($A90,'386'!$AG$1:$HM$2,105,FALSE)</f>
        <v>0</v>
      </c>
      <c r="DQ90" s="69">
        <f>VLOOKUP($A90,'386'!$AG$1:$HM$2,106,FALSE)</f>
        <v>0</v>
      </c>
      <c r="DR90" s="69">
        <f>VLOOKUP($A90,'386'!$AG$1:$HM$2,107,FALSE)</f>
        <v>0</v>
      </c>
      <c r="DS90" s="69">
        <f>VLOOKUP($A90,'386'!$AG$7:$HM$8,DS109,FALSE)</f>
        <v>0</v>
      </c>
      <c r="DT90" s="69">
        <f>VLOOKUP($A90,'386'!$AG$1:$HM$2,109,FALSE)</f>
        <v>0</v>
      </c>
      <c r="DU90" s="75">
        <f>VLOOKUP($A90,'386'!$AG$1:$HM$2,110,FALSE)</f>
        <v>0</v>
      </c>
      <c r="DV90" s="337"/>
      <c r="DW90" s="74">
        <f>VLOOKUP($A90,'386'!$AG$1:$HM$2,111,FALSE)</f>
        <v>0</v>
      </c>
      <c r="DX90" s="69">
        <f>VLOOKUP($A90,'386'!$AG$1:$HM$2,112,FALSE)</f>
        <v>0</v>
      </c>
      <c r="DY90" s="69">
        <f>VLOOKUP($A90,'386'!$AG$1:$HM$2,113,FALSE)</f>
        <v>0</v>
      </c>
      <c r="DZ90" s="69">
        <f>VLOOKUP($A90,'386'!$AG$1:$HM$2,114,FALSE)</f>
        <v>0</v>
      </c>
      <c r="EA90" s="69">
        <f>VLOOKUP($A90,'386'!$AG$7:$HM$8,EA109,FALSE)</f>
        <v>0</v>
      </c>
      <c r="EB90" s="69">
        <f>VLOOKUP($A90,'386'!$AG$1:$HM$2,116,FALSE)</f>
        <v>0</v>
      </c>
      <c r="EC90" s="75">
        <f>VLOOKUP($A90,'386'!$AG$1:$HM$2,117,FALSE)</f>
        <v>0</v>
      </c>
      <c r="ED90" s="337"/>
      <c r="EE90" s="74">
        <f>VLOOKUP($A90,'386'!$AG$1:$HM$2,118,FALSE)</f>
        <v>0</v>
      </c>
      <c r="EF90" s="69">
        <f>VLOOKUP($A90,'386'!$AG$1:$HM$2,119,FALSE)</f>
        <v>0</v>
      </c>
      <c r="EG90" s="69">
        <f>VLOOKUP($A90,'386'!$AG$1:$HM$2,120,FALSE)</f>
        <v>0</v>
      </c>
      <c r="EH90" s="69">
        <f>VLOOKUP($A90,'386'!$AG$1:$HM$2,121,FALSE)</f>
        <v>0</v>
      </c>
      <c r="EI90" s="69">
        <f>VLOOKUP($A90,'386'!$AG$7:$HM$8,EI109,FALSE)</f>
        <v>0</v>
      </c>
      <c r="EJ90" s="69">
        <f>VLOOKUP($A90,'386'!$AG$1:$HM$2,123,FALSE)</f>
        <v>0</v>
      </c>
      <c r="EK90" s="75">
        <f>VLOOKUP($A90,'386'!$AG$1:$HM$2,124,FALSE)</f>
        <v>0</v>
      </c>
      <c r="EL90" s="337"/>
      <c r="EM90" s="74">
        <f>VLOOKUP($A90,'386'!$AG$1:$HM$2,125,FALSE)</f>
        <v>0</v>
      </c>
      <c r="EN90" s="69">
        <f>VLOOKUP($A90,'386'!$AG$1:$HM$2,126,FALSE)</f>
        <v>0</v>
      </c>
      <c r="EO90" s="69">
        <f>VLOOKUP($A90,'386'!$AG$1:$HM$2,127,FALSE)</f>
        <v>0</v>
      </c>
      <c r="EP90" s="69">
        <f>VLOOKUP($A90,'386'!$AG$1:$HM$2,128,FALSE)</f>
        <v>0</v>
      </c>
      <c r="EQ90" s="69">
        <f>VLOOKUP($A90,'386'!$AG$7:$HM$8,EQ109,FALSE)</f>
        <v>0</v>
      </c>
      <c r="ER90" s="69">
        <f>VLOOKUP($A90,'386'!$AG$1:$HM$2,130,FALSE)</f>
        <v>0</v>
      </c>
      <c r="ES90" s="75">
        <f>VLOOKUP($A90,'386'!$AG$1:$HM$2,131,FALSE)</f>
        <v>0</v>
      </c>
      <c r="ET90" s="337"/>
      <c r="EU90" s="74">
        <f>VLOOKUP($A90,'386'!$AG$1:$HM$2,132,FALSE)</f>
        <v>0</v>
      </c>
      <c r="EV90" s="69">
        <f>VLOOKUP($A90,'386'!$AG$1:$HM$2,133,FALSE)</f>
        <v>0</v>
      </c>
      <c r="EW90" s="69">
        <f>VLOOKUP($A90,'386'!$AG$1:$HM$2,134,FALSE)</f>
        <v>0</v>
      </c>
      <c r="EX90" s="69">
        <f>VLOOKUP($A90,'386'!$AG$1:$HM$2,135,FALSE)</f>
        <v>0</v>
      </c>
      <c r="EY90" s="69">
        <f>VLOOKUP($A90,'386'!$AG$7:$HM$8,EY109,FALSE)</f>
        <v>0</v>
      </c>
      <c r="EZ90" s="69">
        <f>VLOOKUP($A90,'386'!$AG$1:$HM$2,137,FALSE)</f>
        <v>0</v>
      </c>
      <c r="FA90" s="75">
        <f>VLOOKUP($A90,'386'!$AG$1:$HM$2,138,FALSE)</f>
        <v>0</v>
      </c>
      <c r="FB90" s="337"/>
      <c r="FC90" s="74">
        <f>VLOOKUP($A90,'386'!$AG$1:$HM$2,139,FALSE)</f>
        <v>0</v>
      </c>
      <c r="FD90" s="69">
        <f>VLOOKUP($A90,'386'!$AG$1:$HM$2,140,FALSE)</f>
        <v>0</v>
      </c>
      <c r="FE90" s="69">
        <f>VLOOKUP($A90,'386'!$AG$1:$HM$2,141,FALSE)</f>
        <v>0</v>
      </c>
      <c r="FF90" s="69">
        <f>VLOOKUP($A90,'386'!$AG$1:$HM$2,142,FALSE)</f>
        <v>0</v>
      </c>
      <c r="FG90" s="69">
        <f>VLOOKUP($A90,'386'!$AG$7:$HM$8,FG109,FALSE)</f>
        <v>0</v>
      </c>
      <c r="FH90" s="69">
        <f>VLOOKUP($A90,'386'!$AG$1:$HM$2,144,FALSE)</f>
        <v>0</v>
      </c>
      <c r="FI90" s="75">
        <f>VLOOKUP($A90,'386'!$AG$1:$HM$2,145,FALSE)</f>
        <v>0</v>
      </c>
      <c r="FJ90" s="337"/>
      <c r="FK90" s="74">
        <f>VLOOKUP($A90,'386'!$AG$1:$HM$2,146,FALSE)</f>
        <v>0</v>
      </c>
      <c r="FL90" s="69">
        <f>VLOOKUP($A90,'386'!$AG$1:$HM$2,147,FALSE)</f>
        <v>0</v>
      </c>
      <c r="FM90" s="69">
        <f>VLOOKUP($A90,'386'!$AG$1:$HM$2,148,FALSE)</f>
        <v>0</v>
      </c>
      <c r="FN90" s="69">
        <f>VLOOKUP($A90,'386'!$AG$1:$HM$2,149,FALSE)</f>
        <v>0</v>
      </c>
      <c r="FO90" s="69">
        <f>VLOOKUP($A90,'386'!$AG$7:$HM$8,FO109,FALSE)</f>
        <v>0</v>
      </c>
      <c r="FP90" s="69">
        <f>VLOOKUP($A90,'386'!$AG$1:$HM$2,151,FALSE)</f>
        <v>0</v>
      </c>
      <c r="FQ90" s="75">
        <f>VLOOKUP($A90,'386'!$AG$1:$HM$2,152,FALSE)</f>
        <v>0</v>
      </c>
      <c r="FR90" s="337"/>
      <c r="FS90" s="74">
        <f>VLOOKUP($A90,'386'!$AG$1:$HM$2,153,FALSE)</f>
        <v>0</v>
      </c>
      <c r="FT90" s="69">
        <f>VLOOKUP($A90,'386'!$AG$1:$HM$2,154,FALSE)</f>
        <v>0</v>
      </c>
      <c r="FU90" s="69">
        <f>VLOOKUP($A90,'386'!$AG$1:$HM$2,155,FALSE)</f>
        <v>0</v>
      </c>
      <c r="FV90" s="69">
        <f>VLOOKUP($A90,'386'!$AG$1:$HM$2,156,FALSE)</f>
        <v>0</v>
      </c>
      <c r="FW90" s="69">
        <f>VLOOKUP($A90,'386'!$AG$7:$HM$8,FW109,FALSE)</f>
        <v>0</v>
      </c>
      <c r="FX90" s="69">
        <f>VLOOKUP($A90,'386'!$AG$1:$HM$2,158,FALSE)</f>
        <v>0</v>
      </c>
      <c r="FY90" s="75">
        <f>VLOOKUP($A90,'386'!$AG$1:$HM$2,159,FALSE)</f>
        <v>0</v>
      </c>
      <c r="FZ90" s="337"/>
      <c r="GA90" s="74">
        <f>VLOOKUP($A90,'386'!$AG$1:$HM$2,160,FALSE)</f>
        <v>0</v>
      </c>
      <c r="GB90" s="69">
        <f>VLOOKUP($A90,'386'!$AG$1:$HM$2,161,FALSE)</f>
        <v>0</v>
      </c>
      <c r="GC90" s="69">
        <f>VLOOKUP($A90,'386'!$AG$1:$HM$2,162,FALSE)</f>
        <v>0</v>
      </c>
      <c r="GD90" s="69">
        <f>VLOOKUP($A90,'386'!$AG$1:$HM$2,163,FALSE)</f>
        <v>0</v>
      </c>
      <c r="GE90" s="69">
        <f>VLOOKUP($A90,'386'!$AG$7:$HM$8,GE109,FALSE)</f>
        <v>0</v>
      </c>
      <c r="GF90" s="69">
        <f>VLOOKUP($A90,'386'!$AG$1:$HM$2,165,FALSE)</f>
        <v>0</v>
      </c>
      <c r="GG90" s="75">
        <f>VLOOKUP($A90,'386'!$AG$1:$HM$2,166,FALSE)</f>
        <v>0</v>
      </c>
      <c r="GH90" s="337"/>
      <c r="GI90" s="74">
        <f>VLOOKUP($A90,'386'!$AG$1:$HM$2,167,FALSE)</f>
        <v>0</v>
      </c>
      <c r="GJ90" s="69">
        <f>VLOOKUP($A90,'386'!$AG$1:$HM$2,168,FALSE)</f>
        <v>0</v>
      </c>
      <c r="GK90" s="69">
        <f>VLOOKUP($A90,'386'!$AG$1:$HM$2,169,FALSE)</f>
        <v>0</v>
      </c>
      <c r="GL90" s="69">
        <f>VLOOKUP($A90,'386'!$AG$1:$HM$2,170,FALSE)</f>
        <v>0</v>
      </c>
      <c r="GM90" s="69">
        <f>VLOOKUP($A90,'386'!$AG$7:$HM$8,GM109,FALSE)</f>
        <v>0</v>
      </c>
      <c r="GN90" s="69">
        <f>VLOOKUP($A90,'386'!$AG$1:$HM$2,172,FALSE)</f>
        <v>0</v>
      </c>
      <c r="GO90" s="75">
        <f>VLOOKUP($A90,'386'!$AG$1:$HM$2,173,FALSE)</f>
        <v>0</v>
      </c>
      <c r="GP90" s="337"/>
      <c r="GQ90" s="74">
        <f>VLOOKUP($A90,'386'!$AG$1:$HM$2,174,FALSE)</f>
        <v>0</v>
      </c>
      <c r="GR90" s="69">
        <f>VLOOKUP($A90,'386'!$AG$1:$HM$2,175,FALSE)</f>
        <v>0</v>
      </c>
      <c r="GS90" s="69">
        <f>VLOOKUP($A90,'386'!$AG$1:$HM$2,176,FALSE)</f>
        <v>0</v>
      </c>
      <c r="GT90" s="69">
        <f>VLOOKUP($A90,'386'!$AG$1:$HM$2,177,FALSE)</f>
        <v>0</v>
      </c>
      <c r="GU90" s="69">
        <f>VLOOKUP($A90,'386'!$AG$7:$HM$8,GU109,FALSE)</f>
        <v>0</v>
      </c>
      <c r="GV90" s="69">
        <f>VLOOKUP($A90,'386'!$AG$1:$HM$2,179,FALSE)</f>
        <v>0</v>
      </c>
      <c r="GW90" s="75">
        <f>VLOOKUP($A90,'386'!$AG$1:$HM$2,180,FALSE)</f>
        <v>0</v>
      </c>
      <c r="GX90" s="337"/>
      <c r="GY90" s="74">
        <f>VLOOKUP($A90,'386'!$AG$1:$HM$2,181,FALSE)</f>
        <v>0</v>
      </c>
      <c r="GZ90" s="69">
        <f>VLOOKUP($A90,'386'!$AG$1:$HM$2,182,FALSE)</f>
        <v>0</v>
      </c>
      <c r="HA90" s="69">
        <f>VLOOKUP($A90,'386'!$AG$1:$HM$2,183,FALSE)</f>
        <v>0</v>
      </c>
      <c r="HB90" s="69">
        <f>VLOOKUP($A90,'386'!$AG$1:$HM$2,184,FALSE)</f>
        <v>0</v>
      </c>
      <c r="HC90" s="69">
        <f>VLOOKUP($A90,'386'!$AG$7:$HM$8,HC109,FALSE)</f>
        <v>0</v>
      </c>
      <c r="HD90" s="69">
        <f>VLOOKUP($A90,'386'!$AG$1:$HM$2,186,FALSE)</f>
        <v>0</v>
      </c>
      <c r="HE90" s="124">
        <f>VLOOKUP($A90,'386'!$AG$1:$HM$2,187,FALSE)</f>
        <v>0</v>
      </c>
      <c r="HF90" s="24"/>
    </row>
    <row r="91" spans="1:214" x14ac:dyDescent="0.25">
      <c r="A91" s="290">
        <f t="shared" si="1"/>
        <v>287</v>
      </c>
      <c r="B91" s="291">
        <f>VLOOKUP($A91,'387'!$AG$1:$HM$2,2,FALSE)</f>
        <v>0</v>
      </c>
      <c r="C91" s="290">
        <f>VLOOKUP($A91,'387'!$AG$1:$HM$2,3,FALSE)</f>
        <v>0</v>
      </c>
      <c r="D91" s="290">
        <f>VLOOKUP($A91,'387'!$AG$1:$HM$2,4,FALSE)</f>
        <v>0</v>
      </c>
      <c r="E91" s="292">
        <f>VLOOKUP($A91,'387'!$AG$1:$HM$2,5,FALSE)</f>
        <v>0</v>
      </c>
      <c r="F91" s="337"/>
      <c r="G91" s="73">
        <f>VLOOKUP($A91,'387'!$AG$1:$HM$2,6,FALSE)</f>
        <v>0</v>
      </c>
      <c r="H91" s="24">
        <f>VLOOKUP($A91,'387'!$AG$1:$HM$2,7,FALSE)</f>
        <v>0</v>
      </c>
      <c r="I91" s="24">
        <f>VLOOKUP($A91,'387'!$AG$1:$HM$2,8,FALSE)</f>
        <v>0</v>
      </c>
      <c r="J91" s="24">
        <f>VLOOKUP($A91,'387'!$AG$1:$HM$2,9,FALSE)</f>
        <v>0</v>
      </c>
      <c r="K91" s="69">
        <f>VLOOKUP($A91,'387'!$AG$7:$HM$8,K109,FALSE)</f>
        <v>0</v>
      </c>
      <c r="L91" s="24">
        <f>VLOOKUP($A91,'387'!$AG$1:$HM$2,11,FALSE)</f>
        <v>0</v>
      </c>
      <c r="M91" s="137">
        <f>VLOOKUP($A91,'387'!$AG$1:$HM$2,12,FALSE)</f>
        <v>0</v>
      </c>
      <c r="N91" s="337"/>
      <c r="O91" s="74">
        <f>VLOOKUP($A91,'387'!$AG$1:$HM$2,13,FALSE)</f>
        <v>0</v>
      </c>
      <c r="P91" s="69">
        <f>VLOOKUP($A91,'387'!$AG$1:$HM$2,14,FALSE)</f>
        <v>0</v>
      </c>
      <c r="Q91" s="69">
        <f>VLOOKUP($A91,'387'!$AG$1:$HM$2,15,FALSE)</f>
        <v>0</v>
      </c>
      <c r="R91" s="69">
        <f>VLOOKUP($A91,'387'!$AG$1:$HM$2,16,FALSE)</f>
        <v>0</v>
      </c>
      <c r="S91" s="69">
        <f>VLOOKUP($A91,'387'!$AG$7:$HM$8,S109,FALSE)</f>
        <v>0</v>
      </c>
      <c r="T91" s="69">
        <f>VLOOKUP($A91,'387'!$AG$1:$HM$2,18,FALSE)</f>
        <v>0</v>
      </c>
      <c r="U91" s="75">
        <f>VLOOKUP($A91,'387'!$AG$1:$HM$2,19,FALSE)</f>
        <v>0</v>
      </c>
      <c r="V91" s="337"/>
      <c r="W91" s="74">
        <f>VLOOKUP($A91,'387'!$AG$1:$HM$2,20,FALSE)</f>
        <v>0</v>
      </c>
      <c r="X91" s="69">
        <f>VLOOKUP($A91,'387'!$AG$1:$HM$2,21,FALSE)</f>
        <v>0</v>
      </c>
      <c r="Y91" s="69">
        <f>VLOOKUP($A91,'387'!$AG$1:$HM$2,22,FALSE)</f>
        <v>0</v>
      </c>
      <c r="Z91" s="69">
        <f>VLOOKUP($A91,'387'!$AG$1:$HM$2,23,FALSE)</f>
        <v>0</v>
      </c>
      <c r="AA91" s="69">
        <f>VLOOKUP($A91,'387'!$AG$7:$HM$8,AA109,FALSE)</f>
        <v>0</v>
      </c>
      <c r="AB91" s="69">
        <f>VLOOKUP($A91,'387'!$AG$1:$HM$2,25,FALSE)</f>
        <v>0</v>
      </c>
      <c r="AC91" s="75">
        <f>VLOOKUP($A91,'387'!$AG$1:$HM$2,26,FALSE)</f>
        <v>0</v>
      </c>
      <c r="AD91" s="337"/>
      <c r="AE91" s="74">
        <f>VLOOKUP($A91,'387'!$AG$1:$HM$2,27,FALSE)</f>
        <v>0</v>
      </c>
      <c r="AF91" s="69">
        <f>VLOOKUP($A91,'387'!$AG$1:$HM$2,28,FALSE)</f>
        <v>0</v>
      </c>
      <c r="AG91" s="69">
        <f>VLOOKUP($A91,'387'!$AG$1:$HM$2,29,FALSE)</f>
        <v>0</v>
      </c>
      <c r="AH91" s="69">
        <f>VLOOKUP($A91,'387'!$AG$1:$HM$2,30,FALSE)</f>
        <v>0</v>
      </c>
      <c r="AI91" s="69">
        <f>VLOOKUP($A91,'387'!$AG$7:$HM$8,AI109,FALSE)</f>
        <v>0</v>
      </c>
      <c r="AJ91" s="69">
        <f>VLOOKUP($A91,'387'!$AG$1:$HM$2,32,FALSE)</f>
        <v>0</v>
      </c>
      <c r="AK91" s="75">
        <f>VLOOKUP($A91,'387'!$AG$1:$HM$2,33,FALSE)</f>
        <v>0</v>
      </c>
      <c r="AL91" s="337"/>
      <c r="AM91" s="74">
        <f>VLOOKUP($A91,'387'!$AG$1:$HM$2,34,FALSE)</f>
        <v>0</v>
      </c>
      <c r="AN91" s="69">
        <f>VLOOKUP($A91,'387'!$AG$1:$HM$2,35,FALSE)</f>
        <v>0</v>
      </c>
      <c r="AO91" s="69">
        <f>VLOOKUP($A91,'387'!$AG$1:$HM$2,36,FALSE)</f>
        <v>0</v>
      </c>
      <c r="AP91" s="69">
        <f>VLOOKUP($A91,'387'!$AG$1:$HM$2,37,FALSE)</f>
        <v>0</v>
      </c>
      <c r="AQ91" s="69">
        <f>VLOOKUP($A91,'387'!$AG$7:$HM$8,AQ109,FALSE)</f>
        <v>0</v>
      </c>
      <c r="AR91" s="69">
        <f>VLOOKUP($A91,'387'!$AG$1:$HM$2,39,FALSE)</f>
        <v>0</v>
      </c>
      <c r="AS91" s="75">
        <f>VLOOKUP($A91,'387'!$AG$1:$HM$2,40,FALSE)</f>
        <v>0</v>
      </c>
      <c r="AT91" s="337"/>
      <c r="AU91" s="74">
        <f>VLOOKUP($A91,'387'!$AG$1:$HM$2,41,FALSE)</f>
        <v>0</v>
      </c>
      <c r="AV91" s="69">
        <f>VLOOKUP($A91,'387'!$AG$1:$HM$2,42,FALSE)</f>
        <v>0</v>
      </c>
      <c r="AW91" s="69">
        <f>VLOOKUP($A91,'387'!$AG$1:$HM$2,43,FALSE)</f>
        <v>0</v>
      </c>
      <c r="AX91" s="69">
        <f>VLOOKUP($A91,'387'!$AG$1:$HM$2,44,FALSE)</f>
        <v>0</v>
      </c>
      <c r="AY91" s="69">
        <f>VLOOKUP($A91,'387'!$AG$7:$HM$8,AY109,FALSE)</f>
        <v>0</v>
      </c>
      <c r="AZ91" s="69">
        <f>VLOOKUP($A91,'387'!$AG$1:$HM$2,46,FALSE)</f>
        <v>0</v>
      </c>
      <c r="BA91" s="75">
        <f>VLOOKUP($A91,'387'!$AG$1:$HM$2,47,FALSE)</f>
        <v>0</v>
      </c>
      <c r="BB91" s="337"/>
      <c r="BC91" s="74">
        <f>VLOOKUP($A91,'387'!$AG$1:$HM$2,48,FALSE)</f>
        <v>0</v>
      </c>
      <c r="BD91" s="69">
        <f>VLOOKUP($A91,'387'!$AG$1:$HM$2,49,FALSE)</f>
        <v>0</v>
      </c>
      <c r="BE91" s="69">
        <f>VLOOKUP($A91,'387'!$AG$1:$HM$2,50,FALSE)</f>
        <v>0</v>
      </c>
      <c r="BF91" s="69">
        <f>VLOOKUP($A91,'387'!$AG$1:$HM$2,51,FALSE)</f>
        <v>0</v>
      </c>
      <c r="BG91" s="69">
        <f>VLOOKUP($A91,'387'!$AG$7:$HM$8,BG109,FALSE)</f>
        <v>0</v>
      </c>
      <c r="BH91" s="69">
        <f>VLOOKUP($A91,'387'!$AG$1:$HM$2,53,FALSE)</f>
        <v>0</v>
      </c>
      <c r="BI91" s="75">
        <f>VLOOKUP($A91,'387'!$AG$1:$HM$2,54,FALSE)</f>
        <v>0</v>
      </c>
      <c r="BJ91" s="337"/>
      <c r="BK91" s="74">
        <f>VLOOKUP($A91,'387'!$AG$1:$HM$2,55,FALSE)</f>
        <v>0</v>
      </c>
      <c r="BL91" s="69">
        <f>VLOOKUP($A91,'387'!$AG$1:$HM$2,56,FALSE)</f>
        <v>0</v>
      </c>
      <c r="BM91" s="69">
        <f>VLOOKUP($A91,'387'!$AG$1:$HM$2,57,FALSE)</f>
        <v>0</v>
      </c>
      <c r="BN91" s="69">
        <f>VLOOKUP($A91,'387'!$AG$1:$HM$2,58,FALSE)</f>
        <v>0</v>
      </c>
      <c r="BO91" s="69">
        <f>VLOOKUP($A91,'387'!$AG$7:$HM$8,BO109,FALSE)</f>
        <v>0</v>
      </c>
      <c r="BP91" s="69">
        <f>VLOOKUP($A91,'387'!$AG$1:$HM$2,60,FALSE)</f>
        <v>0</v>
      </c>
      <c r="BQ91" s="75">
        <f>VLOOKUP($A91,'387'!$AG$1:$HM$2,61,FALSE)</f>
        <v>0</v>
      </c>
      <c r="BR91" s="337"/>
      <c r="BS91" s="74">
        <f>VLOOKUP($A91,'387'!$AG$1:$HM$2,62,FALSE)</f>
        <v>0</v>
      </c>
      <c r="BT91" s="69">
        <f>VLOOKUP($A91,'387'!$AG$1:$HM$2,63,FALSE)</f>
        <v>0</v>
      </c>
      <c r="BU91" s="69">
        <f>VLOOKUP($A91,'387'!$AG$1:$HM$2,64,FALSE)</f>
        <v>0</v>
      </c>
      <c r="BV91" s="69">
        <f>VLOOKUP($A91,'387'!$AG$1:$HM$2,65,FALSE)</f>
        <v>0</v>
      </c>
      <c r="BW91" s="69">
        <f>VLOOKUP($A91,'387'!$AG$7:$HM$8,BW109,FALSE)</f>
        <v>0</v>
      </c>
      <c r="BX91" s="69">
        <f>VLOOKUP($A91,'387'!$AG$1:$HM$2,67,FALSE)</f>
        <v>0</v>
      </c>
      <c r="BY91" s="75">
        <f>VLOOKUP($A91,'387'!$AG$1:$HM$2,68,FALSE)</f>
        <v>0</v>
      </c>
      <c r="BZ91" s="337"/>
      <c r="CA91" s="74">
        <f>VLOOKUP($A91,'387'!$AG$1:$HM$2,69,FALSE)</f>
        <v>0</v>
      </c>
      <c r="CB91" s="69">
        <f>VLOOKUP($A91,'387'!$AG$1:$HM$2,70,FALSE)</f>
        <v>0</v>
      </c>
      <c r="CC91" s="69">
        <f>VLOOKUP($A91,'387'!$AG$1:$HM$2,71,FALSE)</f>
        <v>0</v>
      </c>
      <c r="CD91" s="69">
        <f>VLOOKUP($A91,'387'!$AG$1:$HM$2,72,FALSE)</f>
        <v>0</v>
      </c>
      <c r="CE91" s="69">
        <f>VLOOKUP($A91,'387'!$AG$7:$HM$8,CE109,FALSE)</f>
        <v>0</v>
      </c>
      <c r="CF91" s="69">
        <f>VLOOKUP($A91,'387'!$AG$1:$HM$2,74,FALSE)</f>
        <v>0</v>
      </c>
      <c r="CG91" s="75">
        <f>VLOOKUP($A91,'387'!$AG$1:$HM$2,75,FALSE)</f>
        <v>0</v>
      </c>
      <c r="CH91" s="337"/>
      <c r="CI91" s="74">
        <f>VLOOKUP($A91,'387'!$AG$1:$HM$2,76,FALSE)</f>
        <v>0</v>
      </c>
      <c r="CJ91" s="69">
        <f>VLOOKUP($A91,'387'!$AG$1:$HM$2,77,FALSE)</f>
        <v>0</v>
      </c>
      <c r="CK91" s="69">
        <f>VLOOKUP($A91,'387'!$AG$1:$HM$2,78,FALSE)</f>
        <v>0</v>
      </c>
      <c r="CL91" s="69">
        <f>VLOOKUP($A91,'387'!$AG$1:$HM$2,79,FALSE)</f>
        <v>0</v>
      </c>
      <c r="CM91" s="69">
        <f>VLOOKUP($A91,'387'!$AG$7:$HM$8,CM109,FALSE)</f>
        <v>0</v>
      </c>
      <c r="CN91" s="69">
        <f>VLOOKUP($A91,'387'!$AG$1:$HM$2,81,FALSE)</f>
        <v>0</v>
      </c>
      <c r="CO91" s="75">
        <f>VLOOKUP($A91,'387'!$AG$1:$HM$2,82,FALSE)</f>
        <v>0</v>
      </c>
      <c r="CP91" s="337"/>
      <c r="CQ91" s="74">
        <f>VLOOKUP($A91,'387'!$AG$1:$HM$2,83,FALSE)</f>
        <v>0</v>
      </c>
      <c r="CR91" s="69">
        <f>VLOOKUP($A91,'387'!$AG$1:$HM$2,84,FALSE)</f>
        <v>0</v>
      </c>
      <c r="CS91" s="69">
        <f>VLOOKUP($A91,'387'!$AG$1:$HM$2,85,FALSE)</f>
        <v>0</v>
      </c>
      <c r="CT91" s="69">
        <f>VLOOKUP($A91,'387'!$AG$1:$HM$2,86,FALSE)</f>
        <v>0</v>
      </c>
      <c r="CU91" s="69">
        <f>VLOOKUP($A91,'387'!$AG$7:$HM$8,CU109,FALSE)</f>
        <v>0</v>
      </c>
      <c r="CV91" s="69">
        <f>VLOOKUP($A91,'387'!$AG$1:$HM$2,88,FALSE)</f>
        <v>0</v>
      </c>
      <c r="CW91" s="75">
        <f>VLOOKUP($A91,'387'!$AG$1:$HM$2,89,FALSE)</f>
        <v>0</v>
      </c>
      <c r="CX91" s="337"/>
      <c r="CY91" s="74">
        <f>VLOOKUP($A91,'387'!$AG$1:$HM$2,90,FALSE)</f>
        <v>0</v>
      </c>
      <c r="CZ91" s="69">
        <f>VLOOKUP($A91,'387'!$AG$1:$HM$2,91,FALSE)</f>
        <v>0</v>
      </c>
      <c r="DA91" s="69">
        <f>VLOOKUP($A91,'387'!$AG$1:$HM$2,92,FALSE)</f>
        <v>0</v>
      </c>
      <c r="DB91" s="69">
        <f>VLOOKUP($A91,'387'!$AG$1:$HM$2,93,FALSE)</f>
        <v>0</v>
      </c>
      <c r="DC91" s="69">
        <f>VLOOKUP($A91,'387'!$AG$7:$HM$8,DC109,FALSE)</f>
        <v>0</v>
      </c>
      <c r="DD91" s="69">
        <f>VLOOKUP($A91,'387'!$AG$1:$HM$2,95,FALSE)</f>
        <v>0</v>
      </c>
      <c r="DE91" s="75">
        <f>VLOOKUP($A91,'387'!$AG$1:$HM$2,96,FALSE)</f>
        <v>0</v>
      </c>
      <c r="DF91" s="337"/>
      <c r="DG91" s="74">
        <f>VLOOKUP($A91,'387'!$AG$1:$HM$2,97,FALSE)</f>
        <v>0</v>
      </c>
      <c r="DH91" s="69">
        <f>VLOOKUP($A91,'387'!$AG$1:$HM$2,98,FALSE)</f>
        <v>0</v>
      </c>
      <c r="DI91" s="69">
        <f>VLOOKUP($A91,'387'!$AG$1:$HM$2,99,FALSE)</f>
        <v>0</v>
      </c>
      <c r="DJ91" s="69">
        <f>VLOOKUP($A91,'387'!$AG$1:$HM$2,100,FALSE)</f>
        <v>0</v>
      </c>
      <c r="DK91" s="69">
        <f>VLOOKUP($A91,'387'!$AG$7:$HM$8,DK109,FALSE)</f>
        <v>0</v>
      </c>
      <c r="DL91" s="69">
        <f>VLOOKUP($A91,'387'!$AG$1:$HM$2,102,FALSE)</f>
        <v>0</v>
      </c>
      <c r="DM91" s="75">
        <f>VLOOKUP($A91,'387'!$AG$1:$HM$2,103,FALSE)</f>
        <v>0</v>
      </c>
      <c r="DN91" s="337"/>
      <c r="DO91" s="74">
        <f>VLOOKUP($A91,'387'!$AG$1:$HM$2,104,FALSE)</f>
        <v>0</v>
      </c>
      <c r="DP91" s="69">
        <f>VLOOKUP($A91,'387'!$AG$1:$HM$2,105,FALSE)</f>
        <v>0</v>
      </c>
      <c r="DQ91" s="69">
        <f>VLOOKUP($A91,'387'!$AG$1:$HM$2,106,FALSE)</f>
        <v>0</v>
      </c>
      <c r="DR91" s="69">
        <f>VLOOKUP($A91,'387'!$AG$1:$HM$2,107,FALSE)</f>
        <v>0</v>
      </c>
      <c r="DS91" s="69">
        <f>VLOOKUP($A91,'387'!$AG$7:$HM$8,DS109,FALSE)</f>
        <v>0</v>
      </c>
      <c r="DT91" s="69">
        <f>VLOOKUP($A91,'387'!$AG$1:$HM$2,109,FALSE)</f>
        <v>0</v>
      </c>
      <c r="DU91" s="75">
        <f>VLOOKUP($A91,'387'!$AG$1:$HM$2,110,FALSE)</f>
        <v>0</v>
      </c>
      <c r="DV91" s="337"/>
      <c r="DW91" s="74">
        <f>VLOOKUP($A91,'387'!$AG$1:$HM$2,111,FALSE)</f>
        <v>0</v>
      </c>
      <c r="DX91" s="69">
        <f>VLOOKUP($A91,'387'!$AG$1:$HM$2,112,FALSE)</f>
        <v>0</v>
      </c>
      <c r="DY91" s="69">
        <f>VLOOKUP($A91,'387'!$AG$1:$HM$2,113,FALSE)</f>
        <v>0</v>
      </c>
      <c r="DZ91" s="69">
        <f>VLOOKUP($A91,'387'!$AG$1:$HM$2,114,FALSE)</f>
        <v>0</v>
      </c>
      <c r="EA91" s="69">
        <f>VLOOKUP($A91,'387'!$AG$7:$HM$8,EA109,FALSE)</f>
        <v>0</v>
      </c>
      <c r="EB91" s="69">
        <f>VLOOKUP($A91,'387'!$AG$1:$HM$2,116,FALSE)</f>
        <v>0</v>
      </c>
      <c r="EC91" s="75">
        <f>VLOOKUP($A91,'387'!$AG$1:$HM$2,117,FALSE)</f>
        <v>0</v>
      </c>
      <c r="ED91" s="337"/>
      <c r="EE91" s="74">
        <f>VLOOKUP($A91,'387'!$AG$1:$HM$2,118,FALSE)</f>
        <v>0</v>
      </c>
      <c r="EF91" s="69">
        <f>VLOOKUP($A91,'387'!$AG$1:$HM$2,119,FALSE)</f>
        <v>0</v>
      </c>
      <c r="EG91" s="69">
        <f>VLOOKUP($A91,'387'!$AG$1:$HM$2,120,FALSE)</f>
        <v>0</v>
      </c>
      <c r="EH91" s="69">
        <f>VLOOKUP($A91,'387'!$AG$1:$HM$2,121,FALSE)</f>
        <v>0</v>
      </c>
      <c r="EI91" s="69">
        <f>VLOOKUP($A91,'387'!$AG$7:$HM$8,EI109,FALSE)</f>
        <v>0</v>
      </c>
      <c r="EJ91" s="69">
        <f>VLOOKUP($A91,'387'!$AG$1:$HM$2,123,FALSE)</f>
        <v>0</v>
      </c>
      <c r="EK91" s="75">
        <f>VLOOKUP($A91,'387'!$AG$1:$HM$2,124,FALSE)</f>
        <v>0</v>
      </c>
      <c r="EL91" s="337"/>
      <c r="EM91" s="74">
        <f>VLOOKUP($A91,'387'!$AG$1:$HM$2,125,FALSE)</f>
        <v>0</v>
      </c>
      <c r="EN91" s="69">
        <f>VLOOKUP($A91,'387'!$AG$1:$HM$2,126,FALSE)</f>
        <v>0</v>
      </c>
      <c r="EO91" s="69">
        <f>VLOOKUP($A91,'387'!$AG$1:$HM$2,127,FALSE)</f>
        <v>0</v>
      </c>
      <c r="EP91" s="69">
        <f>VLOOKUP($A91,'387'!$AG$1:$HM$2,128,FALSE)</f>
        <v>0</v>
      </c>
      <c r="EQ91" s="69">
        <f>VLOOKUP($A91,'387'!$AG$7:$HM$8,EQ109,FALSE)</f>
        <v>0</v>
      </c>
      <c r="ER91" s="69">
        <f>VLOOKUP($A91,'387'!$AG$1:$HM$2,130,FALSE)</f>
        <v>0</v>
      </c>
      <c r="ES91" s="75">
        <f>VLOOKUP($A91,'387'!$AG$1:$HM$2,131,FALSE)</f>
        <v>0</v>
      </c>
      <c r="ET91" s="337"/>
      <c r="EU91" s="74">
        <f>VLOOKUP($A91,'387'!$AG$1:$HM$2,132,FALSE)</f>
        <v>0</v>
      </c>
      <c r="EV91" s="69">
        <f>VLOOKUP($A91,'387'!$AG$1:$HM$2,133,FALSE)</f>
        <v>0</v>
      </c>
      <c r="EW91" s="69">
        <f>VLOOKUP($A91,'387'!$AG$1:$HM$2,134,FALSE)</f>
        <v>0</v>
      </c>
      <c r="EX91" s="69">
        <f>VLOOKUP($A91,'387'!$AG$1:$HM$2,135,FALSE)</f>
        <v>0</v>
      </c>
      <c r="EY91" s="69">
        <f>VLOOKUP($A91,'387'!$AG$7:$HM$8,EY109,FALSE)</f>
        <v>0</v>
      </c>
      <c r="EZ91" s="69">
        <f>VLOOKUP($A91,'387'!$AG$1:$HM$2,137,FALSE)</f>
        <v>0</v>
      </c>
      <c r="FA91" s="75">
        <f>VLOOKUP($A91,'387'!$AG$1:$HM$2,138,FALSE)</f>
        <v>0</v>
      </c>
      <c r="FB91" s="337"/>
      <c r="FC91" s="74">
        <f>VLOOKUP($A91,'387'!$AG$1:$HM$2,139,FALSE)</f>
        <v>0</v>
      </c>
      <c r="FD91" s="69">
        <f>VLOOKUP($A91,'387'!$AG$1:$HM$2,140,FALSE)</f>
        <v>0</v>
      </c>
      <c r="FE91" s="69">
        <f>VLOOKUP($A91,'387'!$AG$1:$HM$2,141,FALSE)</f>
        <v>0</v>
      </c>
      <c r="FF91" s="69">
        <f>VLOOKUP($A91,'387'!$AG$1:$HM$2,142,FALSE)</f>
        <v>0</v>
      </c>
      <c r="FG91" s="69">
        <f>VLOOKUP($A91,'387'!$AG$7:$HM$8,FG109,FALSE)</f>
        <v>0</v>
      </c>
      <c r="FH91" s="69">
        <f>VLOOKUP($A91,'387'!$AG$1:$HM$2,144,FALSE)</f>
        <v>0</v>
      </c>
      <c r="FI91" s="75">
        <f>VLOOKUP($A91,'387'!$AG$1:$HM$2,145,FALSE)</f>
        <v>0</v>
      </c>
      <c r="FJ91" s="337"/>
      <c r="FK91" s="74">
        <f>VLOOKUP($A91,'387'!$AG$1:$HM$2,146,FALSE)</f>
        <v>0</v>
      </c>
      <c r="FL91" s="69">
        <f>VLOOKUP($A91,'387'!$AG$1:$HM$2,147,FALSE)</f>
        <v>0</v>
      </c>
      <c r="FM91" s="69">
        <f>VLOOKUP($A91,'387'!$AG$1:$HM$2,148,FALSE)</f>
        <v>0</v>
      </c>
      <c r="FN91" s="69">
        <f>VLOOKUP($A91,'387'!$AG$1:$HM$2,149,FALSE)</f>
        <v>0</v>
      </c>
      <c r="FO91" s="69">
        <f>VLOOKUP($A91,'387'!$AG$7:$HM$8,FO109,FALSE)</f>
        <v>0</v>
      </c>
      <c r="FP91" s="69">
        <f>VLOOKUP($A91,'387'!$AG$1:$HM$2,151,FALSE)</f>
        <v>0</v>
      </c>
      <c r="FQ91" s="75">
        <f>VLOOKUP($A91,'387'!$AG$1:$HM$2,152,FALSE)</f>
        <v>0</v>
      </c>
      <c r="FR91" s="337"/>
      <c r="FS91" s="74">
        <f>VLOOKUP($A91,'387'!$AG$1:$HM$2,153,FALSE)</f>
        <v>0</v>
      </c>
      <c r="FT91" s="69">
        <f>VLOOKUP($A91,'387'!$AG$1:$HM$2,154,FALSE)</f>
        <v>0</v>
      </c>
      <c r="FU91" s="69">
        <f>VLOOKUP($A91,'387'!$AG$1:$HM$2,155,FALSE)</f>
        <v>0</v>
      </c>
      <c r="FV91" s="69">
        <f>VLOOKUP($A91,'387'!$AG$1:$HM$2,156,FALSE)</f>
        <v>0</v>
      </c>
      <c r="FW91" s="69">
        <f>VLOOKUP($A91,'387'!$AG$7:$HM$8,FW109,FALSE)</f>
        <v>0</v>
      </c>
      <c r="FX91" s="69">
        <f>VLOOKUP($A91,'387'!$AG$1:$HM$2,158,FALSE)</f>
        <v>0</v>
      </c>
      <c r="FY91" s="75">
        <f>VLOOKUP($A91,'387'!$AG$1:$HM$2,159,FALSE)</f>
        <v>0</v>
      </c>
      <c r="FZ91" s="337"/>
      <c r="GA91" s="74">
        <f>VLOOKUP($A91,'387'!$AG$1:$HM$2,160,FALSE)</f>
        <v>0</v>
      </c>
      <c r="GB91" s="69">
        <f>VLOOKUP($A91,'387'!$AG$1:$HM$2,161,FALSE)</f>
        <v>0</v>
      </c>
      <c r="GC91" s="69">
        <f>VLOOKUP($A91,'387'!$AG$1:$HM$2,162,FALSE)</f>
        <v>0</v>
      </c>
      <c r="GD91" s="69">
        <f>VLOOKUP($A91,'387'!$AG$1:$HM$2,163,FALSE)</f>
        <v>0</v>
      </c>
      <c r="GE91" s="69">
        <f>VLOOKUP($A91,'387'!$AG$7:$HM$8,GE109,FALSE)</f>
        <v>0</v>
      </c>
      <c r="GF91" s="69">
        <f>VLOOKUP($A91,'387'!$AG$1:$HM$2,165,FALSE)</f>
        <v>0</v>
      </c>
      <c r="GG91" s="75">
        <f>VLOOKUP($A91,'387'!$AG$1:$HM$2,166,FALSE)</f>
        <v>0</v>
      </c>
      <c r="GH91" s="337"/>
      <c r="GI91" s="74">
        <f>VLOOKUP($A91,'387'!$AG$1:$HM$2,167,FALSE)</f>
        <v>0</v>
      </c>
      <c r="GJ91" s="69">
        <f>VLOOKUP($A91,'387'!$AG$1:$HM$2,168,FALSE)</f>
        <v>0</v>
      </c>
      <c r="GK91" s="69">
        <f>VLOOKUP($A91,'387'!$AG$1:$HM$2,169,FALSE)</f>
        <v>0</v>
      </c>
      <c r="GL91" s="69">
        <f>VLOOKUP($A91,'387'!$AG$1:$HM$2,170,FALSE)</f>
        <v>0</v>
      </c>
      <c r="GM91" s="69">
        <f>VLOOKUP($A91,'387'!$AG$7:$HM$8,GM109,FALSE)</f>
        <v>0</v>
      </c>
      <c r="GN91" s="69">
        <f>VLOOKUP($A91,'387'!$AG$1:$HM$2,172,FALSE)</f>
        <v>0</v>
      </c>
      <c r="GO91" s="75">
        <f>VLOOKUP($A91,'387'!$AG$1:$HM$2,173,FALSE)</f>
        <v>0</v>
      </c>
      <c r="GP91" s="337"/>
      <c r="GQ91" s="74">
        <f>VLOOKUP($A91,'387'!$AG$1:$HM$2,174,FALSE)</f>
        <v>0</v>
      </c>
      <c r="GR91" s="69">
        <f>VLOOKUP($A91,'387'!$AG$1:$HM$2,175,FALSE)</f>
        <v>0</v>
      </c>
      <c r="GS91" s="69">
        <f>VLOOKUP($A91,'387'!$AG$1:$HM$2,176,FALSE)</f>
        <v>0</v>
      </c>
      <c r="GT91" s="69">
        <f>VLOOKUP($A91,'387'!$AG$1:$HM$2,177,FALSE)</f>
        <v>0</v>
      </c>
      <c r="GU91" s="69">
        <f>VLOOKUP($A91,'387'!$AG$7:$HM$8,GU109,FALSE)</f>
        <v>0</v>
      </c>
      <c r="GV91" s="69">
        <f>VLOOKUP($A91,'387'!$AG$1:$HM$2,179,FALSE)</f>
        <v>0</v>
      </c>
      <c r="GW91" s="75">
        <f>VLOOKUP($A91,'387'!$AG$1:$HM$2,180,FALSE)</f>
        <v>0</v>
      </c>
      <c r="GX91" s="337"/>
      <c r="GY91" s="74">
        <f>VLOOKUP($A91,'387'!$AG$1:$HM$2,181,FALSE)</f>
        <v>0</v>
      </c>
      <c r="GZ91" s="69">
        <f>VLOOKUP($A91,'387'!$AG$1:$HM$2,182,FALSE)</f>
        <v>0</v>
      </c>
      <c r="HA91" s="69">
        <f>VLOOKUP($A91,'387'!$AG$1:$HM$2,183,FALSE)</f>
        <v>0</v>
      </c>
      <c r="HB91" s="69">
        <f>VLOOKUP($A91,'387'!$AG$1:$HM$2,184,FALSE)</f>
        <v>0</v>
      </c>
      <c r="HC91" s="69">
        <f>VLOOKUP($A91,'387'!$AG$7:$HM$8,HC109,FALSE)</f>
        <v>0</v>
      </c>
      <c r="HD91" s="69">
        <f>VLOOKUP($A91,'387'!$AG$1:$HM$2,186,FALSE)</f>
        <v>0</v>
      </c>
      <c r="HE91" s="124">
        <f>VLOOKUP($A91,'387'!$AG$1:$HM$2,187,FALSE)</f>
        <v>0</v>
      </c>
      <c r="HF91" s="24"/>
    </row>
    <row r="92" spans="1:214" x14ac:dyDescent="0.25">
      <c r="A92" s="290">
        <f t="shared" si="1"/>
        <v>288</v>
      </c>
      <c r="B92" s="291">
        <f>VLOOKUP($A92,'388'!$AH$1:$HN$2,2,FALSE)</f>
        <v>0</v>
      </c>
      <c r="C92" s="290">
        <f>VLOOKUP($A92,'388'!$AH$1:$HN$2,3,FALSE)</f>
        <v>0</v>
      </c>
      <c r="D92" s="290">
        <f>VLOOKUP($A92,'388'!$AH$1:$HN$2,4,FALSE)</f>
        <v>0</v>
      </c>
      <c r="E92" s="292">
        <f>VLOOKUP($A92,'388'!$AH$1:$HN$2,5,FALSE)</f>
        <v>0</v>
      </c>
      <c r="F92" s="337"/>
      <c r="G92" s="73">
        <f>VLOOKUP($A92,'388'!$AH$1:$HN$2,6,FALSE)</f>
        <v>0</v>
      </c>
      <c r="H92" s="24">
        <f>VLOOKUP($A92,'388'!$AH$1:$HN$2,7,FALSE)</f>
        <v>0</v>
      </c>
      <c r="I92" s="24">
        <f>VLOOKUP($A92,'388'!$AH$1:$HN$2,8,FALSE)</f>
        <v>0</v>
      </c>
      <c r="J92" s="24">
        <f>VLOOKUP($A92,'388'!$AH$1:$HN$2,9,FALSE)</f>
        <v>0</v>
      </c>
      <c r="K92" s="69">
        <f>VLOOKUP($A92,'388'!$AH$7:$HN$8,K109,FALSE)</f>
        <v>0</v>
      </c>
      <c r="L92" s="24">
        <f>VLOOKUP($A92,'388'!$AH$1:$HN$2,11,FALSE)</f>
        <v>0</v>
      </c>
      <c r="M92" s="137">
        <f>VLOOKUP($A92,'388'!$AH$1:$HN$2,12,FALSE)</f>
        <v>0</v>
      </c>
      <c r="N92" s="337"/>
      <c r="O92" s="74">
        <f>VLOOKUP($A92,'388'!$AH$1:$HN$2,13,FALSE)</f>
        <v>0</v>
      </c>
      <c r="P92" s="69">
        <f>VLOOKUP($A92,'388'!$AH$1:$HN$2,14,FALSE)</f>
        <v>0</v>
      </c>
      <c r="Q92" s="69">
        <f>VLOOKUP($A92,'388'!$AH$1:$HN$2,15,FALSE)</f>
        <v>0</v>
      </c>
      <c r="R92" s="69">
        <f>VLOOKUP($A92,'388'!$AH$1:$HN$2,16,FALSE)</f>
        <v>0</v>
      </c>
      <c r="S92" s="69">
        <f>VLOOKUP($A92,'388'!$AH$7:$HN$8,S109,FALSE)</f>
        <v>0</v>
      </c>
      <c r="T92" s="69">
        <f>VLOOKUP($A92,'388'!$AH$1:$HN$2,18,FALSE)</f>
        <v>0</v>
      </c>
      <c r="U92" s="75">
        <f>VLOOKUP($A92,'388'!$AH$1:$HN$2,19,FALSE)</f>
        <v>0</v>
      </c>
      <c r="V92" s="337"/>
      <c r="W92" s="74">
        <f>VLOOKUP($A92,'388'!$AH$1:$HN$2,20,FALSE)</f>
        <v>0</v>
      </c>
      <c r="X92" s="69">
        <f>VLOOKUP($A92,'388'!$AH$1:$HN$2,21,FALSE)</f>
        <v>0</v>
      </c>
      <c r="Y92" s="69">
        <f>VLOOKUP($A92,'388'!$AH$1:$HN$2,22,FALSE)</f>
        <v>0</v>
      </c>
      <c r="Z92" s="69">
        <f>VLOOKUP($A92,'388'!$AH$1:$HN$2,23,FALSE)</f>
        <v>0</v>
      </c>
      <c r="AA92" s="69">
        <f>VLOOKUP($A92,'388'!$AH$7:$HN$8,AA109,FALSE)</f>
        <v>0</v>
      </c>
      <c r="AB92" s="69">
        <f>VLOOKUP($A92,'388'!$AH$1:$HN$2,25,FALSE)</f>
        <v>0</v>
      </c>
      <c r="AC92" s="75">
        <f>VLOOKUP($A92,'388'!$AH$1:$HN$2,26,FALSE)</f>
        <v>0</v>
      </c>
      <c r="AD92" s="337"/>
      <c r="AE92" s="74">
        <f>VLOOKUP($A92,'388'!$AH$1:$HN$2,27,FALSE)</f>
        <v>0</v>
      </c>
      <c r="AF92" s="69">
        <f>VLOOKUP($A92,'388'!$AH$1:$HN$2,28,FALSE)</f>
        <v>0</v>
      </c>
      <c r="AG92" s="69">
        <f>VLOOKUP($A92,'388'!$AH$1:$HN$2,29,FALSE)</f>
        <v>0</v>
      </c>
      <c r="AH92" s="69">
        <f>VLOOKUP($A92,'388'!$AH$1:$HN$2,30,FALSE)</f>
        <v>0</v>
      </c>
      <c r="AI92" s="69">
        <f>VLOOKUP($A92,'388'!$AH$7:$HN$8,AI109,FALSE)</f>
        <v>0</v>
      </c>
      <c r="AJ92" s="69">
        <f>VLOOKUP($A92,'388'!$AH$1:$HN$2,32,FALSE)</f>
        <v>0</v>
      </c>
      <c r="AK92" s="75">
        <f>VLOOKUP($A92,'388'!$AH$1:$HN$2,33,FALSE)</f>
        <v>0</v>
      </c>
      <c r="AL92" s="337"/>
      <c r="AM92" s="74">
        <f>VLOOKUP($A92,'388'!$AH$1:$HN$2,34,FALSE)</f>
        <v>0</v>
      </c>
      <c r="AN92" s="69">
        <f>VLOOKUP($A92,'388'!$AH$1:$HN$2,35,FALSE)</f>
        <v>0</v>
      </c>
      <c r="AO92" s="69">
        <f>VLOOKUP($A92,'388'!$AH$1:$HN$2,36,FALSE)</f>
        <v>0</v>
      </c>
      <c r="AP92" s="69">
        <f>VLOOKUP($A92,'388'!$AH$1:$HN$2,37,FALSE)</f>
        <v>0</v>
      </c>
      <c r="AQ92" s="69">
        <f>VLOOKUP($A92,'388'!$AH$7:$HN$8,AQ109,FALSE)</f>
        <v>0</v>
      </c>
      <c r="AR92" s="69">
        <f>VLOOKUP($A92,'388'!$AH$1:$HN$2,39,FALSE)</f>
        <v>0</v>
      </c>
      <c r="AS92" s="75">
        <f>VLOOKUP($A92,'388'!$AH$1:$HN$2,40,FALSE)</f>
        <v>0</v>
      </c>
      <c r="AT92" s="337"/>
      <c r="AU92" s="74">
        <f>VLOOKUP($A92,'388'!$AH$1:$HN$2,41,FALSE)</f>
        <v>0</v>
      </c>
      <c r="AV92" s="69">
        <f>VLOOKUP($A92,'388'!$AH$1:$HN$2,42,FALSE)</f>
        <v>0</v>
      </c>
      <c r="AW92" s="69">
        <f>VLOOKUP($A92,'388'!$AH$1:$HN$2,43,FALSE)</f>
        <v>0</v>
      </c>
      <c r="AX92" s="69">
        <f>VLOOKUP($A92,'388'!$AH$1:$HN$2,44,FALSE)</f>
        <v>0</v>
      </c>
      <c r="AY92" s="69">
        <f>VLOOKUP($A92,'388'!$AH$7:$HN$8,AY109,FALSE)</f>
        <v>0</v>
      </c>
      <c r="AZ92" s="69">
        <f>VLOOKUP($A92,'388'!$AH$1:$HN$2,46,FALSE)</f>
        <v>0</v>
      </c>
      <c r="BA92" s="75">
        <f>VLOOKUP($A92,'388'!$AH$1:$HN$2,47,FALSE)</f>
        <v>0</v>
      </c>
      <c r="BB92" s="337"/>
      <c r="BC92" s="74">
        <f>VLOOKUP($A92,'388'!$AH$1:$HN$2,48,FALSE)</f>
        <v>0</v>
      </c>
      <c r="BD92" s="69">
        <f>VLOOKUP($A92,'388'!$AH$1:$HN$2,49,FALSE)</f>
        <v>0</v>
      </c>
      <c r="BE92" s="69">
        <f>VLOOKUP($A92,'388'!$AH$1:$HN$2,50,FALSE)</f>
        <v>0</v>
      </c>
      <c r="BF92" s="69">
        <f>VLOOKUP($A92,'388'!$AH$1:$HN$2,51,FALSE)</f>
        <v>0</v>
      </c>
      <c r="BG92" s="69">
        <f>VLOOKUP($A92,'388'!$AH$7:$HN$8,BG109,FALSE)</f>
        <v>0</v>
      </c>
      <c r="BH92" s="69">
        <f>VLOOKUP($A92,'388'!$AH$1:$HN$2,53,FALSE)</f>
        <v>0</v>
      </c>
      <c r="BI92" s="75">
        <f>VLOOKUP($A92,'388'!$AH$1:$HN$2,54,FALSE)</f>
        <v>0</v>
      </c>
      <c r="BJ92" s="337"/>
      <c r="BK92" s="74">
        <f>VLOOKUP($A92,'388'!$AH$1:$HN$2,55,FALSE)</f>
        <v>0</v>
      </c>
      <c r="BL92" s="69">
        <f>VLOOKUP($A92,'388'!$AH$1:$HN$2,56,FALSE)</f>
        <v>0</v>
      </c>
      <c r="BM92" s="69">
        <f>VLOOKUP($A92,'388'!$AH$1:$HN$2,57,FALSE)</f>
        <v>0</v>
      </c>
      <c r="BN92" s="69">
        <f>VLOOKUP($A92,'388'!$AH$1:$HN$2,58,FALSE)</f>
        <v>0</v>
      </c>
      <c r="BO92" s="69">
        <f>VLOOKUP($A92,'388'!$AH$7:$HN$8,BO109,FALSE)</f>
        <v>0</v>
      </c>
      <c r="BP92" s="69">
        <f>VLOOKUP($A92,'388'!$AH$1:$HN$2,60,FALSE)</f>
        <v>0</v>
      </c>
      <c r="BQ92" s="75">
        <f>VLOOKUP($A92,'388'!$AH$1:$HN$2,61,FALSE)</f>
        <v>0</v>
      </c>
      <c r="BR92" s="337"/>
      <c r="BS92" s="74">
        <f>VLOOKUP($A92,'388'!$AH$1:$HN$2,62,FALSE)</f>
        <v>0</v>
      </c>
      <c r="BT92" s="69">
        <f>VLOOKUP($A92,'388'!$AH$1:$HN$2,63,FALSE)</f>
        <v>0</v>
      </c>
      <c r="BU92" s="69">
        <f>VLOOKUP($A92,'388'!$AH$1:$HN$2,64,FALSE)</f>
        <v>0</v>
      </c>
      <c r="BV92" s="69">
        <f>VLOOKUP($A92,'388'!$AH$1:$HN$2,65,FALSE)</f>
        <v>0</v>
      </c>
      <c r="BW92" s="69">
        <f>VLOOKUP($A92,'388'!$AH$7:$HN$8,BW109,FALSE)</f>
        <v>0</v>
      </c>
      <c r="BX92" s="69">
        <f>VLOOKUP($A92,'388'!$AH$1:$HN$2,67,FALSE)</f>
        <v>0</v>
      </c>
      <c r="BY92" s="75">
        <f>VLOOKUP($A92,'388'!$AH$1:$HN$2,68,FALSE)</f>
        <v>0</v>
      </c>
      <c r="BZ92" s="337"/>
      <c r="CA92" s="74">
        <f>VLOOKUP($A92,'388'!$AH$1:$HN$2,69,FALSE)</f>
        <v>0</v>
      </c>
      <c r="CB92" s="69">
        <f>VLOOKUP($A92,'388'!$AH$1:$HN$2,70,FALSE)</f>
        <v>0</v>
      </c>
      <c r="CC92" s="69">
        <f>VLOOKUP($A92,'388'!$AH$1:$HN$2,71,FALSE)</f>
        <v>0</v>
      </c>
      <c r="CD92" s="69">
        <f>VLOOKUP($A92,'388'!$AH$1:$HN$2,72,FALSE)</f>
        <v>0</v>
      </c>
      <c r="CE92" s="69">
        <f>VLOOKUP($A92,'388'!$AH$7:$HN$8,CE109,FALSE)</f>
        <v>0</v>
      </c>
      <c r="CF92" s="69">
        <f>VLOOKUP($A92,'388'!$AH$1:$HN$2,74,FALSE)</f>
        <v>0</v>
      </c>
      <c r="CG92" s="75">
        <f>VLOOKUP($A92,'388'!$AH$1:$HN$2,75,FALSE)</f>
        <v>0</v>
      </c>
      <c r="CH92" s="337"/>
      <c r="CI92" s="74">
        <f>VLOOKUP($A92,'388'!$AH$1:$HN$2,76,FALSE)</f>
        <v>0</v>
      </c>
      <c r="CJ92" s="69">
        <f>VLOOKUP($A92,'388'!$AH$1:$HN$2,77,FALSE)</f>
        <v>0</v>
      </c>
      <c r="CK92" s="69">
        <f>VLOOKUP($A92,'388'!$AH$1:$HN$2,78,FALSE)</f>
        <v>0</v>
      </c>
      <c r="CL92" s="69">
        <f>VLOOKUP($A92,'388'!$AH$1:$HN$2,79,FALSE)</f>
        <v>0</v>
      </c>
      <c r="CM92" s="69">
        <f>VLOOKUP($A92,'388'!$AH$7:$HN$8,CM109,FALSE)</f>
        <v>0</v>
      </c>
      <c r="CN92" s="69">
        <f>VLOOKUP($A92,'388'!$AH$1:$HN$2,81,FALSE)</f>
        <v>0</v>
      </c>
      <c r="CO92" s="75">
        <f>VLOOKUP($A92,'388'!$AH$1:$HN$2,82,FALSE)</f>
        <v>0</v>
      </c>
      <c r="CP92" s="337"/>
      <c r="CQ92" s="74">
        <f>VLOOKUP($A92,'388'!$AH$1:$HN$2,83,FALSE)</f>
        <v>0</v>
      </c>
      <c r="CR92" s="69">
        <f>VLOOKUP($A92,'388'!$AH$1:$HN$2,84,FALSE)</f>
        <v>0</v>
      </c>
      <c r="CS92" s="69">
        <f>VLOOKUP($A92,'388'!$AH$1:$HN$2,85,FALSE)</f>
        <v>0</v>
      </c>
      <c r="CT92" s="69">
        <f>VLOOKUP($A92,'388'!$AH$1:$HN$2,86,FALSE)</f>
        <v>0</v>
      </c>
      <c r="CU92" s="69">
        <f>VLOOKUP($A92,'388'!$AH$7:$HN$8,CU109,FALSE)</f>
        <v>0</v>
      </c>
      <c r="CV92" s="69">
        <f>VLOOKUP($A92,'388'!$AH$1:$HN$2,88,FALSE)</f>
        <v>0</v>
      </c>
      <c r="CW92" s="75">
        <f>VLOOKUP($A92,'388'!$AH$1:$HN$2,89,FALSE)</f>
        <v>0</v>
      </c>
      <c r="CX92" s="337"/>
      <c r="CY92" s="74">
        <f>VLOOKUP($A92,'388'!$AH$1:$HN$2,90,FALSE)</f>
        <v>0</v>
      </c>
      <c r="CZ92" s="69">
        <f>VLOOKUP($A92,'388'!$AH$1:$HN$2,91,FALSE)</f>
        <v>0</v>
      </c>
      <c r="DA92" s="69">
        <f>VLOOKUP($A92,'388'!$AH$1:$HN$2,92,FALSE)</f>
        <v>0</v>
      </c>
      <c r="DB92" s="69">
        <f>VLOOKUP($A92,'388'!$AH$1:$HN$2,93,FALSE)</f>
        <v>0</v>
      </c>
      <c r="DC92" s="69">
        <f>VLOOKUP($A92,'388'!$AH$7:$HN$8,DC109,FALSE)</f>
        <v>0</v>
      </c>
      <c r="DD92" s="69">
        <f>VLOOKUP($A92,'388'!$AH$1:$HN$2,95,FALSE)</f>
        <v>0</v>
      </c>
      <c r="DE92" s="75">
        <f>VLOOKUP($A92,'388'!$AH$1:$HN$2,96,FALSE)</f>
        <v>0</v>
      </c>
      <c r="DF92" s="337"/>
      <c r="DG92" s="74">
        <f>VLOOKUP($A92,'388'!$AH$1:$HN$2,97,FALSE)</f>
        <v>0</v>
      </c>
      <c r="DH92" s="69">
        <f>VLOOKUP($A92,'388'!$AH$1:$HN$2,98,FALSE)</f>
        <v>0</v>
      </c>
      <c r="DI92" s="69">
        <f>VLOOKUP($A92,'388'!$AH$1:$HN$2,99,FALSE)</f>
        <v>0</v>
      </c>
      <c r="DJ92" s="69">
        <f>VLOOKUP($A92,'388'!$AH$1:$HN$2,100,FALSE)</f>
        <v>0</v>
      </c>
      <c r="DK92" s="69">
        <f>VLOOKUP($A92,'388'!$AH$7:$HN$8,DK109,FALSE)</f>
        <v>0</v>
      </c>
      <c r="DL92" s="69">
        <f>VLOOKUP($A92,'388'!$AH$1:$HN$2,102,FALSE)</f>
        <v>0</v>
      </c>
      <c r="DM92" s="75">
        <f>VLOOKUP($A92,'388'!$AH$1:$HN$2,103,FALSE)</f>
        <v>0</v>
      </c>
      <c r="DN92" s="337"/>
      <c r="DO92" s="74">
        <f>VLOOKUP($A92,'388'!$AH$1:$HN$2,104,FALSE)</f>
        <v>0</v>
      </c>
      <c r="DP92" s="69">
        <f>VLOOKUP($A92,'388'!$AH$1:$HN$2,105,FALSE)</f>
        <v>0</v>
      </c>
      <c r="DQ92" s="69">
        <f>VLOOKUP($A92,'388'!$AH$1:$HN$2,106,FALSE)</f>
        <v>0</v>
      </c>
      <c r="DR92" s="69">
        <f>VLOOKUP($A92,'388'!$AH$1:$HN$2,107,FALSE)</f>
        <v>0</v>
      </c>
      <c r="DS92" s="69">
        <f>VLOOKUP($A92,'388'!$AH$7:$HN$8,DS109,FALSE)</f>
        <v>0</v>
      </c>
      <c r="DT92" s="69">
        <f>VLOOKUP($A92,'388'!$AH$1:$HN$2,109,FALSE)</f>
        <v>0</v>
      </c>
      <c r="DU92" s="75">
        <f>VLOOKUP($A92,'388'!$AH$1:$HN$2,110,FALSE)</f>
        <v>0</v>
      </c>
      <c r="DV92" s="337"/>
      <c r="DW92" s="74">
        <f>VLOOKUP($A92,'388'!$AH$1:$HN$2,111,FALSE)</f>
        <v>0</v>
      </c>
      <c r="DX92" s="69">
        <f>VLOOKUP($A92,'388'!$AH$1:$HN$2,112,FALSE)</f>
        <v>0</v>
      </c>
      <c r="DY92" s="69">
        <f>VLOOKUP($A92,'388'!$AH$1:$HN$2,113,FALSE)</f>
        <v>0</v>
      </c>
      <c r="DZ92" s="69">
        <f>VLOOKUP($A92,'388'!$AH$1:$HN$2,114,FALSE)</f>
        <v>0</v>
      </c>
      <c r="EA92" s="69">
        <f>VLOOKUP($A92,'388'!$AH$7:$HN$8,EA109,FALSE)</f>
        <v>0</v>
      </c>
      <c r="EB92" s="69">
        <f>VLOOKUP($A92,'388'!$AH$1:$HN$2,116,FALSE)</f>
        <v>0</v>
      </c>
      <c r="EC92" s="75">
        <f>VLOOKUP($A92,'388'!$AH$1:$HN$2,117,FALSE)</f>
        <v>0</v>
      </c>
      <c r="ED92" s="337"/>
      <c r="EE92" s="74">
        <f>VLOOKUP($A92,'388'!$AH$1:$HN$2,118,FALSE)</f>
        <v>0</v>
      </c>
      <c r="EF92" s="69">
        <f>VLOOKUP($A92,'388'!$AH$1:$HN$2,119,FALSE)</f>
        <v>0</v>
      </c>
      <c r="EG92" s="69">
        <f>VLOOKUP($A92,'388'!$AH$1:$HN$2,120,FALSE)</f>
        <v>0</v>
      </c>
      <c r="EH92" s="69">
        <f>VLOOKUP($A92,'388'!$AH$1:$HN$2,121,FALSE)</f>
        <v>0</v>
      </c>
      <c r="EI92" s="69">
        <f>VLOOKUP($A92,'388'!$AH$7:$HN$8,EI109,FALSE)</f>
        <v>0</v>
      </c>
      <c r="EJ92" s="69">
        <f>VLOOKUP($A92,'388'!$AH$1:$HN$2,123,FALSE)</f>
        <v>0</v>
      </c>
      <c r="EK92" s="75">
        <f>VLOOKUP($A92,'388'!$AH$1:$HN$2,124,FALSE)</f>
        <v>0</v>
      </c>
      <c r="EL92" s="337"/>
      <c r="EM92" s="74">
        <f>VLOOKUP($A92,'388'!$AH$1:$HN$2,125,FALSE)</f>
        <v>0</v>
      </c>
      <c r="EN92" s="69">
        <f>VLOOKUP($A92,'388'!$AH$1:$HN$2,126,FALSE)</f>
        <v>0</v>
      </c>
      <c r="EO92" s="69">
        <f>VLOOKUP($A92,'388'!$AH$1:$HN$2,127,FALSE)</f>
        <v>0</v>
      </c>
      <c r="EP92" s="69">
        <f>VLOOKUP($A92,'388'!$AH$1:$HN$2,128,FALSE)</f>
        <v>0</v>
      </c>
      <c r="EQ92" s="69">
        <f>VLOOKUP($A92,'388'!$AH$7:$HN$8,EQ109,FALSE)</f>
        <v>0</v>
      </c>
      <c r="ER92" s="69">
        <f>VLOOKUP($A92,'388'!$AH$1:$HN$2,130,FALSE)</f>
        <v>0</v>
      </c>
      <c r="ES92" s="75">
        <f>VLOOKUP($A92,'388'!$AH$1:$HN$2,131,FALSE)</f>
        <v>0</v>
      </c>
      <c r="ET92" s="337"/>
      <c r="EU92" s="74">
        <f>VLOOKUP($A92,'388'!$AH$1:$HN$2,132,FALSE)</f>
        <v>0</v>
      </c>
      <c r="EV92" s="69">
        <f>VLOOKUP($A92,'388'!$AH$1:$HN$2,133,FALSE)</f>
        <v>0</v>
      </c>
      <c r="EW92" s="69">
        <f>VLOOKUP($A92,'388'!$AH$1:$HN$2,134,FALSE)</f>
        <v>0</v>
      </c>
      <c r="EX92" s="69">
        <f>VLOOKUP($A92,'388'!$AH$1:$HN$2,135,FALSE)</f>
        <v>0</v>
      </c>
      <c r="EY92" s="69">
        <f>VLOOKUP($A92,'388'!$AH$7:$HN$8,EY109,FALSE)</f>
        <v>0</v>
      </c>
      <c r="EZ92" s="69">
        <f>VLOOKUP($A92,'388'!$AH$1:$HN$2,137,FALSE)</f>
        <v>0</v>
      </c>
      <c r="FA92" s="75">
        <f>VLOOKUP($A92,'388'!$AH$1:$HN$2,138,FALSE)</f>
        <v>0</v>
      </c>
      <c r="FB92" s="337"/>
      <c r="FC92" s="74">
        <f>VLOOKUP($A92,'388'!$AH$1:$HN$2,139,FALSE)</f>
        <v>0</v>
      </c>
      <c r="FD92" s="69">
        <f>VLOOKUP($A92,'388'!$AH$1:$HN$2,140,FALSE)</f>
        <v>0</v>
      </c>
      <c r="FE92" s="69">
        <f>VLOOKUP($A92,'388'!$AH$1:$HN$2,141,FALSE)</f>
        <v>0</v>
      </c>
      <c r="FF92" s="69">
        <f>VLOOKUP($A92,'388'!$AH$1:$HN$2,142,FALSE)</f>
        <v>0</v>
      </c>
      <c r="FG92" s="69">
        <f>VLOOKUP($A92,'388'!$AH$7:$HN$8,FG109,FALSE)</f>
        <v>0</v>
      </c>
      <c r="FH92" s="69">
        <f>VLOOKUP($A92,'388'!$AH$1:$HN$2,144,FALSE)</f>
        <v>0</v>
      </c>
      <c r="FI92" s="75">
        <f>VLOOKUP($A92,'388'!$AH$1:$HN$2,145,FALSE)</f>
        <v>0</v>
      </c>
      <c r="FJ92" s="337"/>
      <c r="FK92" s="74">
        <f>VLOOKUP($A92,'388'!$AH$1:$HN$2,146,FALSE)</f>
        <v>0</v>
      </c>
      <c r="FL92" s="69">
        <f>VLOOKUP($A92,'388'!$AH$1:$HN$2,147,FALSE)</f>
        <v>0</v>
      </c>
      <c r="FM92" s="69">
        <f>VLOOKUP($A92,'388'!$AH$1:$HN$2,148,FALSE)</f>
        <v>0</v>
      </c>
      <c r="FN92" s="69">
        <f>VLOOKUP($A92,'388'!$AH$1:$HN$2,149,FALSE)</f>
        <v>0</v>
      </c>
      <c r="FO92" s="69">
        <f>VLOOKUP($A92,'388'!$AH$7:$HN$8,FO109,FALSE)</f>
        <v>0</v>
      </c>
      <c r="FP92" s="69">
        <f>VLOOKUP($A92,'388'!$AH$1:$HN$2,151,FALSE)</f>
        <v>0</v>
      </c>
      <c r="FQ92" s="75">
        <f>VLOOKUP($A92,'388'!$AH$1:$HN$2,152,FALSE)</f>
        <v>0</v>
      </c>
      <c r="FR92" s="337"/>
      <c r="FS92" s="74">
        <f>VLOOKUP($A92,'388'!$AH$1:$HN$2,153,FALSE)</f>
        <v>0</v>
      </c>
      <c r="FT92" s="69">
        <f>VLOOKUP($A92,'388'!$AH$1:$HN$2,154,FALSE)</f>
        <v>0</v>
      </c>
      <c r="FU92" s="69">
        <f>VLOOKUP($A92,'388'!$AH$1:$HN$2,155,FALSE)</f>
        <v>0</v>
      </c>
      <c r="FV92" s="69">
        <f>VLOOKUP($A92,'388'!$AH$1:$HN$2,156,FALSE)</f>
        <v>0</v>
      </c>
      <c r="FW92" s="69">
        <f>VLOOKUP($A92,'388'!$AH$7:$HN$8,FW109,FALSE)</f>
        <v>0</v>
      </c>
      <c r="FX92" s="69">
        <f>VLOOKUP($A92,'388'!$AH$1:$HN$2,158,FALSE)</f>
        <v>0</v>
      </c>
      <c r="FY92" s="75">
        <f>VLOOKUP($A92,'388'!$AH$1:$HN$2,159,FALSE)</f>
        <v>0</v>
      </c>
      <c r="FZ92" s="337"/>
      <c r="GA92" s="74">
        <f>VLOOKUP($A92,'388'!$AH$1:$HN$2,160,FALSE)</f>
        <v>0</v>
      </c>
      <c r="GB92" s="69">
        <f>VLOOKUP($A92,'388'!$AH$1:$HN$2,161,FALSE)</f>
        <v>0</v>
      </c>
      <c r="GC92" s="69">
        <f>VLOOKUP($A92,'388'!$AH$1:$HN$2,162,FALSE)</f>
        <v>0</v>
      </c>
      <c r="GD92" s="69">
        <f>VLOOKUP($A92,'388'!$AH$1:$HN$2,163,FALSE)</f>
        <v>0</v>
      </c>
      <c r="GE92" s="69">
        <f>VLOOKUP($A92,'388'!$AH$7:$HN$8,GE109,FALSE)</f>
        <v>0</v>
      </c>
      <c r="GF92" s="69">
        <f>VLOOKUP($A92,'388'!$AH$1:$HN$2,165,FALSE)</f>
        <v>0</v>
      </c>
      <c r="GG92" s="75">
        <f>VLOOKUP($A92,'388'!$AH$1:$HN$2,166,FALSE)</f>
        <v>0</v>
      </c>
      <c r="GH92" s="337"/>
      <c r="GI92" s="74">
        <f>VLOOKUP($A92,'388'!$AH$1:$HN$2,167,FALSE)</f>
        <v>0</v>
      </c>
      <c r="GJ92" s="69">
        <f>VLOOKUP($A92,'388'!$AH$1:$HN$2,168,FALSE)</f>
        <v>0</v>
      </c>
      <c r="GK92" s="69">
        <f>VLOOKUP($A92,'388'!$AH$1:$HN$2,169,FALSE)</f>
        <v>0</v>
      </c>
      <c r="GL92" s="69">
        <f>VLOOKUP($A92,'388'!$AH$1:$HN$2,170,FALSE)</f>
        <v>0</v>
      </c>
      <c r="GM92" s="69">
        <f>VLOOKUP($A92,'388'!$AH$7:$HN$8,GM109,FALSE)</f>
        <v>0</v>
      </c>
      <c r="GN92" s="69">
        <f>VLOOKUP($A92,'388'!$AH$1:$HN$2,172,FALSE)</f>
        <v>0</v>
      </c>
      <c r="GO92" s="75">
        <f>VLOOKUP($A92,'388'!$AH$1:$HN$2,173,FALSE)</f>
        <v>0</v>
      </c>
      <c r="GP92" s="337"/>
      <c r="GQ92" s="74">
        <f>VLOOKUP($A92,'388'!$AH$1:$HN$2,174,FALSE)</f>
        <v>0</v>
      </c>
      <c r="GR92" s="69">
        <f>VLOOKUP($A92,'388'!$AH$1:$HN$2,175,FALSE)</f>
        <v>0</v>
      </c>
      <c r="GS92" s="69">
        <f>VLOOKUP($A92,'388'!$AH$1:$HN$2,176,FALSE)</f>
        <v>0</v>
      </c>
      <c r="GT92" s="69">
        <f>VLOOKUP($A92,'388'!$AH$1:$HN$2,177,FALSE)</f>
        <v>0</v>
      </c>
      <c r="GU92" s="69">
        <f>VLOOKUP($A92,'388'!$AH$7:$HN$8,GU109,FALSE)</f>
        <v>0</v>
      </c>
      <c r="GV92" s="69">
        <f>VLOOKUP($A92,'388'!$AH$1:$HN$2,179,FALSE)</f>
        <v>0</v>
      </c>
      <c r="GW92" s="75">
        <f>VLOOKUP($A92,'388'!$AH$1:$HN$2,180,FALSE)</f>
        <v>0</v>
      </c>
      <c r="GX92" s="337"/>
      <c r="GY92" s="74">
        <f>VLOOKUP($A92,'388'!$AH$1:$HN$2,181,FALSE)</f>
        <v>0</v>
      </c>
      <c r="GZ92" s="69">
        <f>VLOOKUP($A92,'388'!$AH$1:$HN$2,182,FALSE)</f>
        <v>0</v>
      </c>
      <c r="HA92" s="69">
        <f>VLOOKUP($A92,'388'!$AH$1:$HN$2,183,FALSE)</f>
        <v>0</v>
      </c>
      <c r="HB92" s="69">
        <f>VLOOKUP($A92,'388'!$AH$1:$HN$2,184,FALSE)</f>
        <v>0</v>
      </c>
      <c r="HC92" s="69">
        <f>VLOOKUP($A92,'388'!$AH$7:$HN$8,HC109,FALSE)</f>
        <v>0</v>
      </c>
      <c r="HD92" s="69">
        <f>VLOOKUP($A92,'388'!$AH$1:$HN$2,186,FALSE)</f>
        <v>0</v>
      </c>
      <c r="HE92" s="124">
        <f>VLOOKUP($A92,'388'!$AH$1:$HN$2,187,FALSE)</f>
        <v>0</v>
      </c>
      <c r="HF92" s="24"/>
    </row>
    <row r="93" spans="1:214" x14ac:dyDescent="0.25">
      <c r="A93" s="290">
        <f t="shared" si="1"/>
        <v>289</v>
      </c>
      <c r="B93" s="291">
        <f>VLOOKUP($A93,'389'!$AG$1:$HM$2,2,FALSE)</f>
        <v>0</v>
      </c>
      <c r="C93" s="290">
        <f>VLOOKUP($A93,'389'!$AG$1:$HM$2,3,FALSE)</f>
        <v>0</v>
      </c>
      <c r="D93" s="290">
        <f>VLOOKUP($A93,'389'!$AG$1:$HM$2,4,FALSE)</f>
        <v>0</v>
      </c>
      <c r="E93" s="292">
        <f>VLOOKUP($A93,'389'!$AG$1:$HM$2,5,FALSE)</f>
        <v>0</v>
      </c>
      <c r="F93" s="337"/>
      <c r="G93" s="73">
        <f>VLOOKUP($A93,'389'!$AG$1:$HM$2,6,FALSE)</f>
        <v>0</v>
      </c>
      <c r="H93" s="24">
        <f>VLOOKUP($A93,'389'!$AG$1:$HM$2,7,FALSE)</f>
        <v>0</v>
      </c>
      <c r="I93" s="24">
        <f>VLOOKUP($A93,'389'!$AG$1:$HM$2,8,FALSE)</f>
        <v>0</v>
      </c>
      <c r="J93" s="24">
        <f>VLOOKUP($A93,'389'!$AG$1:$HM$2,9,FALSE)</f>
        <v>0</v>
      </c>
      <c r="K93" s="69">
        <f>VLOOKUP($A93,'389'!$AG$7:$HM$8,K109,FALSE)</f>
        <v>0</v>
      </c>
      <c r="L93" s="24">
        <f>VLOOKUP($A93,'389'!$AG$1:$HM$2,11,FALSE)</f>
        <v>0</v>
      </c>
      <c r="M93" s="137">
        <f>VLOOKUP($A93,'389'!$AG$1:$HM$2,12,FALSE)</f>
        <v>0</v>
      </c>
      <c r="N93" s="337"/>
      <c r="O93" s="74">
        <f>VLOOKUP($A93,'389'!$AG$1:$HM$2,13,FALSE)</f>
        <v>0</v>
      </c>
      <c r="P93" s="69">
        <f>VLOOKUP($A93,'389'!$AG$1:$HM$2,14,FALSE)</f>
        <v>0</v>
      </c>
      <c r="Q93" s="69">
        <f>VLOOKUP($A93,'389'!$AG$1:$HM$2,15,FALSE)</f>
        <v>0</v>
      </c>
      <c r="R93" s="69">
        <f>VLOOKUP($A93,'389'!$AG$1:$HM$2,16,FALSE)</f>
        <v>0</v>
      </c>
      <c r="S93" s="69">
        <f>VLOOKUP($A93,'389'!$AG$7:$HM$8,S109,FALSE)</f>
        <v>0</v>
      </c>
      <c r="T93" s="69">
        <f>VLOOKUP($A93,'389'!$AG$1:$HM$2,18,FALSE)</f>
        <v>0</v>
      </c>
      <c r="U93" s="75">
        <f>VLOOKUP($A93,'389'!$AG$1:$HM$2,19,FALSE)</f>
        <v>0</v>
      </c>
      <c r="V93" s="337"/>
      <c r="W93" s="74">
        <f>VLOOKUP($A93,'389'!$AG$1:$HM$2,20,FALSE)</f>
        <v>0</v>
      </c>
      <c r="X93" s="69">
        <f>VLOOKUP($A93,'389'!$AG$1:$HM$2,21,FALSE)</f>
        <v>0</v>
      </c>
      <c r="Y93" s="69">
        <f>VLOOKUP($A93,'389'!$AG$1:$HM$2,22,FALSE)</f>
        <v>0</v>
      </c>
      <c r="Z93" s="69">
        <f>VLOOKUP($A93,'389'!$AG$1:$HM$2,23,FALSE)</f>
        <v>0</v>
      </c>
      <c r="AA93" s="69">
        <f>VLOOKUP($A93,'389'!$AG$7:$HM$8,AA109,FALSE)</f>
        <v>0</v>
      </c>
      <c r="AB93" s="69">
        <f>VLOOKUP($A93,'389'!$AG$1:$HM$2,25,FALSE)</f>
        <v>0</v>
      </c>
      <c r="AC93" s="75">
        <f>VLOOKUP($A93,'389'!$AG$1:$HM$2,26,FALSE)</f>
        <v>0</v>
      </c>
      <c r="AD93" s="337"/>
      <c r="AE93" s="74">
        <f>VLOOKUP($A93,'389'!$AG$1:$HM$2,27,FALSE)</f>
        <v>0</v>
      </c>
      <c r="AF93" s="69">
        <f>VLOOKUP($A93,'389'!$AG$1:$HM$2,28,FALSE)</f>
        <v>0</v>
      </c>
      <c r="AG93" s="69">
        <f>VLOOKUP($A93,'389'!$AG$1:$HM$2,29,FALSE)</f>
        <v>0</v>
      </c>
      <c r="AH93" s="69">
        <f>VLOOKUP($A93,'389'!$AG$1:$HM$2,30,FALSE)</f>
        <v>0</v>
      </c>
      <c r="AI93" s="69">
        <f>VLOOKUP($A93,'389'!$AG$7:$HM$8,AI109,FALSE)</f>
        <v>0</v>
      </c>
      <c r="AJ93" s="69">
        <f>VLOOKUP($A93,'389'!$AG$1:$HM$2,32,FALSE)</f>
        <v>0</v>
      </c>
      <c r="AK93" s="75">
        <f>VLOOKUP($A93,'389'!$AG$1:$HM$2,33,FALSE)</f>
        <v>0</v>
      </c>
      <c r="AL93" s="337"/>
      <c r="AM93" s="74">
        <f>VLOOKUP($A93,'389'!$AG$1:$HM$2,34,FALSE)</f>
        <v>0</v>
      </c>
      <c r="AN93" s="69">
        <f>VLOOKUP($A93,'389'!$AG$1:$HM$2,35,FALSE)</f>
        <v>0</v>
      </c>
      <c r="AO93" s="69">
        <f>VLOOKUP($A93,'389'!$AG$1:$HM$2,36,FALSE)</f>
        <v>0</v>
      </c>
      <c r="AP93" s="69">
        <f>VLOOKUP($A93,'389'!$AG$1:$HM$2,37,FALSE)</f>
        <v>0</v>
      </c>
      <c r="AQ93" s="69">
        <f>VLOOKUP($A93,'389'!$AG$7:$HM$8,AQ109,FALSE)</f>
        <v>0</v>
      </c>
      <c r="AR93" s="69">
        <f>VLOOKUP($A93,'389'!$AG$1:$HM$2,39,FALSE)</f>
        <v>0</v>
      </c>
      <c r="AS93" s="75">
        <f>VLOOKUP($A93,'389'!$AG$1:$HM$2,40,FALSE)</f>
        <v>0</v>
      </c>
      <c r="AT93" s="337"/>
      <c r="AU93" s="74">
        <f>VLOOKUP($A93,'389'!$AG$1:$HM$2,41,FALSE)</f>
        <v>0</v>
      </c>
      <c r="AV93" s="69">
        <f>VLOOKUP($A93,'389'!$AG$1:$HM$2,42,FALSE)</f>
        <v>0</v>
      </c>
      <c r="AW93" s="69">
        <f>VLOOKUP($A93,'389'!$AG$1:$HM$2,43,FALSE)</f>
        <v>0</v>
      </c>
      <c r="AX93" s="69">
        <f>VLOOKUP($A93,'389'!$AG$1:$HM$2,44,FALSE)</f>
        <v>0</v>
      </c>
      <c r="AY93" s="69">
        <f>VLOOKUP($A93,'389'!$AG$7:$HM$8,AY109,FALSE)</f>
        <v>0</v>
      </c>
      <c r="AZ93" s="69">
        <f>VLOOKUP($A93,'389'!$AG$1:$HM$2,46,FALSE)</f>
        <v>0</v>
      </c>
      <c r="BA93" s="75">
        <f>VLOOKUP($A93,'389'!$AG$1:$HM$2,47,FALSE)</f>
        <v>0</v>
      </c>
      <c r="BB93" s="337"/>
      <c r="BC93" s="74">
        <f>VLOOKUP($A93,'389'!$AG$1:$HM$2,48,FALSE)</f>
        <v>0</v>
      </c>
      <c r="BD93" s="69">
        <f>VLOOKUP($A93,'389'!$AG$1:$HM$2,49,FALSE)</f>
        <v>0</v>
      </c>
      <c r="BE93" s="69">
        <f>VLOOKUP($A93,'389'!$AG$1:$HM$2,50,FALSE)</f>
        <v>0</v>
      </c>
      <c r="BF93" s="69">
        <f>VLOOKUP($A93,'389'!$AG$1:$HM$2,51,FALSE)</f>
        <v>0</v>
      </c>
      <c r="BG93" s="69">
        <f>VLOOKUP($A93,'389'!$AG$7:$HM$8,BG109,FALSE)</f>
        <v>0</v>
      </c>
      <c r="BH93" s="69">
        <f>VLOOKUP($A93,'389'!$AG$1:$HM$2,53,FALSE)</f>
        <v>0</v>
      </c>
      <c r="BI93" s="75">
        <f>VLOOKUP($A93,'389'!$AG$1:$HM$2,54,FALSE)</f>
        <v>0</v>
      </c>
      <c r="BJ93" s="337"/>
      <c r="BK93" s="74">
        <f>VLOOKUP($A93,'389'!$AG$1:$HM$2,55,FALSE)</f>
        <v>0</v>
      </c>
      <c r="BL93" s="69">
        <f>VLOOKUP($A93,'389'!$AG$1:$HM$2,56,FALSE)</f>
        <v>0</v>
      </c>
      <c r="BM93" s="69">
        <f>VLOOKUP($A93,'389'!$AG$1:$HM$2,57,FALSE)</f>
        <v>0</v>
      </c>
      <c r="BN93" s="69">
        <f>VLOOKUP($A93,'389'!$AG$1:$HM$2,58,FALSE)</f>
        <v>0</v>
      </c>
      <c r="BO93" s="69">
        <f>VLOOKUP($A93,'389'!$AG$7:$HM$8,BO109,FALSE)</f>
        <v>0</v>
      </c>
      <c r="BP93" s="69">
        <f>VLOOKUP($A93,'389'!$AG$1:$HM$2,60,FALSE)</f>
        <v>0</v>
      </c>
      <c r="BQ93" s="75">
        <f>VLOOKUP($A93,'389'!$AG$1:$HM$2,61,FALSE)</f>
        <v>0</v>
      </c>
      <c r="BR93" s="337"/>
      <c r="BS93" s="74">
        <f>VLOOKUP($A93,'389'!$AG$1:$HM$2,62,FALSE)</f>
        <v>0</v>
      </c>
      <c r="BT93" s="69">
        <f>VLOOKUP($A93,'389'!$AG$1:$HM$2,63,FALSE)</f>
        <v>0</v>
      </c>
      <c r="BU93" s="69">
        <f>VLOOKUP($A93,'389'!$AG$1:$HM$2,64,FALSE)</f>
        <v>0</v>
      </c>
      <c r="BV93" s="69">
        <f>VLOOKUP($A93,'389'!$AG$1:$HM$2,65,FALSE)</f>
        <v>0</v>
      </c>
      <c r="BW93" s="69">
        <f>VLOOKUP($A93,'389'!$AG$7:$HM$8,BW109,FALSE)</f>
        <v>0</v>
      </c>
      <c r="BX93" s="69">
        <f>VLOOKUP($A93,'389'!$AG$1:$HM$2,67,FALSE)</f>
        <v>0</v>
      </c>
      <c r="BY93" s="75">
        <f>VLOOKUP($A93,'389'!$AG$1:$HM$2,68,FALSE)</f>
        <v>0</v>
      </c>
      <c r="BZ93" s="337"/>
      <c r="CA93" s="74">
        <f>VLOOKUP($A93,'389'!$AG$1:$HM$2,69,FALSE)</f>
        <v>0</v>
      </c>
      <c r="CB93" s="69">
        <f>VLOOKUP($A93,'389'!$AG$1:$HM$2,70,FALSE)</f>
        <v>0</v>
      </c>
      <c r="CC93" s="69">
        <f>VLOOKUP($A93,'389'!$AG$1:$HM$2,71,FALSE)</f>
        <v>0</v>
      </c>
      <c r="CD93" s="69">
        <f>VLOOKUP($A93,'389'!$AG$1:$HM$2,72,FALSE)</f>
        <v>0</v>
      </c>
      <c r="CE93" s="69">
        <f>VLOOKUP($A93,'389'!$AG$7:$HM$8,CE109,FALSE)</f>
        <v>0</v>
      </c>
      <c r="CF93" s="69">
        <f>VLOOKUP($A93,'389'!$AG$1:$HM$2,74,FALSE)</f>
        <v>0</v>
      </c>
      <c r="CG93" s="75">
        <f>VLOOKUP($A93,'389'!$AG$1:$HM$2,75,FALSE)</f>
        <v>0</v>
      </c>
      <c r="CH93" s="337"/>
      <c r="CI93" s="74">
        <f>VLOOKUP($A93,'389'!$AG$1:$HM$2,76,FALSE)</f>
        <v>0</v>
      </c>
      <c r="CJ93" s="69">
        <f>VLOOKUP($A93,'389'!$AG$1:$HM$2,77,FALSE)</f>
        <v>0</v>
      </c>
      <c r="CK93" s="69">
        <f>VLOOKUP($A93,'389'!$AG$1:$HM$2,78,FALSE)</f>
        <v>0</v>
      </c>
      <c r="CL93" s="69">
        <f>VLOOKUP($A93,'389'!$AG$1:$HM$2,79,FALSE)</f>
        <v>0</v>
      </c>
      <c r="CM93" s="69">
        <f>VLOOKUP($A93,'389'!$AG$7:$HM$8,CM109,FALSE)</f>
        <v>0</v>
      </c>
      <c r="CN93" s="69">
        <f>VLOOKUP($A93,'389'!$AG$1:$HM$2,81,FALSE)</f>
        <v>0</v>
      </c>
      <c r="CO93" s="75">
        <f>VLOOKUP($A93,'389'!$AG$1:$HM$2,82,FALSE)</f>
        <v>0</v>
      </c>
      <c r="CP93" s="337"/>
      <c r="CQ93" s="74">
        <f>VLOOKUP($A93,'389'!$AG$1:$HM$2,83,FALSE)</f>
        <v>0</v>
      </c>
      <c r="CR93" s="69">
        <f>VLOOKUP($A93,'389'!$AG$1:$HM$2,84,FALSE)</f>
        <v>0</v>
      </c>
      <c r="CS93" s="69">
        <f>VLOOKUP($A93,'389'!$AG$1:$HM$2,85,FALSE)</f>
        <v>0</v>
      </c>
      <c r="CT93" s="69">
        <f>VLOOKUP($A93,'389'!$AG$1:$HM$2,86,FALSE)</f>
        <v>0</v>
      </c>
      <c r="CU93" s="69">
        <f>VLOOKUP($A93,'389'!$AG$7:$HM$8,CU109,FALSE)</f>
        <v>0</v>
      </c>
      <c r="CV93" s="69">
        <f>VLOOKUP($A93,'389'!$AG$1:$HM$2,88,FALSE)</f>
        <v>0</v>
      </c>
      <c r="CW93" s="75">
        <f>VLOOKUP($A93,'389'!$AG$1:$HM$2,89,FALSE)</f>
        <v>0</v>
      </c>
      <c r="CX93" s="337"/>
      <c r="CY93" s="74">
        <f>VLOOKUP($A93,'389'!$AG$1:$HM$2,90,FALSE)</f>
        <v>0</v>
      </c>
      <c r="CZ93" s="69">
        <f>VLOOKUP($A93,'389'!$AG$1:$HM$2,91,FALSE)</f>
        <v>0</v>
      </c>
      <c r="DA93" s="69">
        <f>VLOOKUP($A93,'389'!$AG$1:$HM$2,92,FALSE)</f>
        <v>0</v>
      </c>
      <c r="DB93" s="69">
        <f>VLOOKUP($A93,'389'!$AG$1:$HM$2,93,FALSE)</f>
        <v>0</v>
      </c>
      <c r="DC93" s="69">
        <f>VLOOKUP($A93,'389'!$AG$7:$HM$8,DC109,FALSE)</f>
        <v>0</v>
      </c>
      <c r="DD93" s="69">
        <f>VLOOKUP($A93,'389'!$AG$1:$HM$2,95,FALSE)</f>
        <v>0</v>
      </c>
      <c r="DE93" s="75">
        <f>VLOOKUP($A93,'389'!$AG$1:$HM$2,96,FALSE)</f>
        <v>0</v>
      </c>
      <c r="DF93" s="337"/>
      <c r="DG93" s="74">
        <f>VLOOKUP($A93,'389'!$AG$1:$HM$2,97,FALSE)</f>
        <v>0</v>
      </c>
      <c r="DH93" s="69">
        <f>VLOOKUP($A93,'389'!$AG$1:$HM$2,98,FALSE)</f>
        <v>0</v>
      </c>
      <c r="DI93" s="69">
        <f>VLOOKUP($A93,'389'!$AG$1:$HM$2,99,FALSE)</f>
        <v>0</v>
      </c>
      <c r="DJ93" s="69">
        <f>VLOOKUP($A93,'389'!$AG$1:$HM$2,100,FALSE)</f>
        <v>0</v>
      </c>
      <c r="DK93" s="69">
        <f>VLOOKUP($A93,'389'!$AG$7:$HM$8,DK109,FALSE)</f>
        <v>0</v>
      </c>
      <c r="DL93" s="69">
        <f>VLOOKUP($A93,'389'!$AG$1:$HM$2,102,FALSE)</f>
        <v>0</v>
      </c>
      <c r="DM93" s="75">
        <f>VLOOKUP($A93,'389'!$AG$1:$HM$2,103,FALSE)</f>
        <v>0</v>
      </c>
      <c r="DN93" s="337"/>
      <c r="DO93" s="74">
        <f>VLOOKUP($A93,'389'!$AG$1:$HM$2,104,FALSE)</f>
        <v>0</v>
      </c>
      <c r="DP93" s="69">
        <f>VLOOKUP($A93,'389'!$AG$1:$HM$2,105,FALSE)</f>
        <v>0</v>
      </c>
      <c r="DQ93" s="69">
        <f>VLOOKUP($A93,'389'!$AG$1:$HM$2,106,FALSE)</f>
        <v>0</v>
      </c>
      <c r="DR93" s="69">
        <f>VLOOKUP($A93,'389'!$AG$1:$HM$2,107,FALSE)</f>
        <v>0</v>
      </c>
      <c r="DS93" s="69">
        <f>VLOOKUP($A93,'389'!$AG$7:$HM$8,DS109,FALSE)</f>
        <v>0</v>
      </c>
      <c r="DT93" s="69">
        <f>VLOOKUP($A93,'389'!$AG$1:$HM$2,109,FALSE)</f>
        <v>0</v>
      </c>
      <c r="DU93" s="75">
        <f>VLOOKUP($A93,'389'!$AG$1:$HM$2,110,FALSE)</f>
        <v>0</v>
      </c>
      <c r="DV93" s="337"/>
      <c r="DW93" s="74">
        <f>VLOOKUP($A93,'389'!$AG$1:$HM$2,111,FALSE)</f>
        <v>0</v>
      </c>
      <c r="DX93" s="69">
        <f>VLOOKUP($A93,'389'!$AG$1:$HM$2,112,FALSE)</f>
        <v>0</v>
      </c>
      <c r="DY93" s="69">
        <f>VLOOKUP($A93,'389'!$AG$1:$HM$2,113,FALSE)</f>
        <v>0</v>
      </c>
      <c r="DZ93" s="69">
        <f>VLOOKUP($A93,'389'!$AG$1:$HM$2,114,FALSE)</f>
        <v>0</v>
      </c>
      <c r="EA93" s="69">
        <f>VLOOKUP($A93,'389'!$AG$7:$HM$8,EA109,FALSE)</f>
        <v>0</v>
      </c>
      <c r="EB93" s="69">
        <f>VLOOKUP($A93,'389'!$AG$1:$HM$2,116,FALSE)</f>
        <v>0</v>
      </c>
      <c r="EC93" s="75">
        <f>VLOOKUP($A93,'389'!$AG$1:$HM$2,117,FALSE)</f>
        <v>0</v>
      </c>
      <c r="ED93" s="337"/>
      <c r="EE93" s="74">
        <f>VLOOKUP($A93,'389'!$AG$1:$HM$2,118,FALSE)</f>
        <v>0</v>
      </c>
      <c r="EF93" s="69">
        <f>VLOOKUP($A93,'389'!$AG$1:$HM$2,119,FALSE)</f>
        <v>0</v>
      </c>
      <c r="EG93" s="69">
        <f>VLOOKUP($A93,'389'!$AG$1:$HM$2,120,FALSE)</f>
        <v>0</v>
      </c>
      <c r="EH93" s="69">
        <f>VLOOKUP($A93,'389'!$AG$1:$HM$2,121,FALSE)</f>
        <v>0</v>
      </c>
      <c r="EI93" s="69">
        <f>VLOOKUP($A93,'389'!$AG$7:$HM$8,EI109,FALSE)</f>
        <v>0</v>
      </c>
      <c r="EJ93" s="69">
        <f>VLOOKUP($A93,'389'!$AG$1:$HM$2,123,FALSE)</f>
        <v>0</v>
      </c>
      <c r="EK93" s="75">
        <f>VLOOKUP($A93,'389'!$AG$1:$HM$2,124,FALSE)</f>
        <v>0</v>
      </c>
      <c r="EL93" s="337"/>
      <c r="EM93" s="74">
        <f>VLOOKUP($A93,'389'!$AG$1:$HM$2,125,FALSE)</f>
        <v>0</v>
      </c>
      <c r="EN93" s="69">
        <f>VLOOKUP($A93,'389'!$AG$1:$HM$2,126,FALSE)</f>
        <v>0</v>
      </c>
      <c r="EO93" s="69">
        <f>VLOOKUP($A93,'389'!$AG$1:$HM$2,127,FALSE)</f>
        <v>0</v>
      </c>
      <c r="EP93" s="69">
        <f>VLOOKUP($A93,'389'!$AG$1:$HM$2,128,FALSE)</f>
        <v>0</v>
      </c>
      <c r="EQ93" s="69">
        <f>VLOOKUP($A93,'389'!$AG$7:$HM$8,EQ109,FALSE)</f>
        <v>0</v>
      </c>
      <c r="ER93" s="69">
        <f>VLOOKUP($A93,'389'!$AG$1:$HM$2,130,FALSE)</f>
        <v>0</v>
      </c>
      <c r="ES93" s="75">
        <f>VLOOKUP($A93,'389'!$AG$1:$HM$2,131,FALSE)</f>
        <v>0</v>
      </c>
      <c r="ET93" s="337"/>
      <c r="EU93" s="74">
        <f>VLOOKUP($A93,'389'!$AG$1:$HM$2,132,FALSE)</f>
        <v>0</v>
      </c>
      <c r="EV93" s="69">
        <f>VLOOKUP($A93,'389'!$AG$1:$HM$2,133,FALSE)</f>
        <v>0</v>
      </c>
      <c r="EW93" s="69">
        <f>VLOOKUP($A93,'389'!$AG$1:$HM$2,134,FALSE)</f>
        <v>0</v>
      </c>
      <c r="EX93" s="69">
        <f>VLOOKUP($A93,'389'!$AG$1:$HM$2,135,FALSE)</f>
        <v>0</v>
      </c>
      <c r="EY93" s="69">
        <f>VLOOKUP($A93,'389'!$AG$7:$HM$8,EY109,FALSE)</f>
        <v>0</v>
      </c>
      <c r="EZ93" s="69">
        <f>VLOOKUP($A93,'389'!$AG$1:$HM$2,137,FALSE)</f>
        <v>0</v>
      </c>
      <c r="FA93" s="75">
        <f>VLOOKUP($A93,'389'!$AG$1:$HM$2,138,FALSE)</f>
        <v>0</v>
      </c>
      <c r="FB93" s="337"/>
      <c r="FC93" s="74">
        <f>VLOOKUP($A93,'389'!$AG$1:$HM$2,139,FALSE)</f>
        <v>0</v>
      </c>
      <c r="FD93" s="69">
        <f>VLOOKUP($A93,'389'!$AG$1:$HM$2,140,FALSE)</f>
        <v>0</v>
      </c>
      <c r="FE93" s="69">
        <f>VLOOKUP($A93,'389'!$AG$1:$HM$2,141,FALSE)</f>
        <v>0</v>
      </c>
      <c r="FF93" s="69">
        <f>VLOOKUP($A93,'389'!$AG$1:$HM$2,142,FALSE)</f>
        <v>0</v>
      </c>
      <c r="FG93" s="69">
        <f>VLOOKUP($A93,'389'!$AG$7:$HM$8,FG109,FALSE)</f>
        <v>0</v>
      </c>
      <c r="FH93" s="69">
        <f>VLOOKUP($A93,'389'!$AG$1:$HM$2,144,FALSE)</f>
        <v>0</v>
      </c>
      <c r="FI93" s="75">
        <f>VLOOKUP($A93,'389'!$AG$1:$HM$2,145,FALSE)</f>
        <v>0</v>
      </c>
      <c r="FJ93" s="337"/>
      <c r="FK93" s="74">
        <f>VLOOKUP($A93,'389'!$AG$1:$HM$2,146,FALSE)</f>
        <v>0</v>
      </c>
      <c r="FL93" s="69">
        <f>VLOOKUP($A93,'389'!$AG$1:$HM$2,147,FALSE)</f>
        <v>0</v>
      </c>
      <c r="FM93" s="69">
        <f>VLOOKUP($A93,'389'!$AG$1:$HM$2,148,FALSE)</f>
        <v>0</v>
      </c>
      <c r="FN93" s="69">
        <f>VLOOKUP($A93,'389'!$AG$1:$HM$2,149,FALSE)</f>
        <v>0</v>
      </c>
      <c r="FO93" s="69">
        <f>VLOOKUP($A93,'389'!$AG$7:$HM$8,FO109,FALSE)</f>
        <v>0</v>
      </c>
      <c r="FP93" s="69">
        <f>VLOOKUP($A93,'389'!$AG$1:$HM$2,151,FALSE)</f>
        <v>0</v>
      </c>
      <c r="FQ93" s="75">
        <f>VLOOKUP($A93,'389'!$AG$1:$HM$2,152,FALSE)</f>
        <v>0</v>
      </c>
      <c r="FR93" s="337"/>
      <c r="FS93" s="74">
        <f>VLOOKUP($A93,'389'!$AG$1:$HM$2,153,FALSE)</f>
        <v>0</v>
      </c>
      <c r="FT93" s="69">
        <f>VLOOKUP($A93,'389'!$AG$1:$HM$2,154,FALSE)</f>
        <v>0</v>
      </c>
      <c r="FU93" s="69">
        <f>VLOOKUP($A93,'389'!$AG$1:$HM$2,155,FALSE)</f>
        <v>0</v>
      </c>
      <c r="FV93" s="69">
        <f>VLOOKUP($A93,'389'!$AG$1:$HM$2,156,FALSE)</f>
        <v>0</v>
      </c>
      <c r="FW93" s="69">
        <f>VLOOKUP($A93,'389'!$AG$7:$HM$8,FW109,FALSE)</f>
        <v>0</v>
      </c>
      <c r="FX93" s="69">
        <f>VLOOKUP($A93,'389'!$AG$1:$HM$2,158,FALSE)</f>
        <v>0</v>
      </c>
      <c r="FY93" s="75">
        <f>VLOOKUP($A93,'389'!$AG$1:$HM$2,159,FALSE)</f>
        <v>0</v>
      </c>
      <c r="FZ93" s="337"/>
      <c r="GA93" s="74">
        <f>VLOOKUP($A93,'389'!$AG$1:$HM$2,160,FALSE)</f>
        <v>0</v>
      </c>
      <c r="GB93" s="69">
        <f>VLOOKUP($A93,'389'!$AG$1:$HM$2,161,FALSE)</f>
        <v>0</v>
      </c>
      <c r="GC93" s="69">
        <f>VLOOKUP($A93,'389'!$AG$1:$HM$2,162,FALSE)</f>
        <v>0</v>
      </c>
      <c r="GD93" s="69">
        <f>VLOOKUP($A93,'389'!$AG$1:$HM$2,163,FALSE)</f>
        <v>0</v>
      </c>
      <c r="GE93" s="69">
        <f>VLOOKUP($A93,'389'!$AG$7:$HM$8,GE109,FALSE)</f>
        <v>0</v>
      </c>
      <c r="GF93" s="69">
        <f>VLOOKUP($A93,'389'!$AG$1:$HM$2,165,FALSE)</f>
        <v>0</v>
      </c>
      <c r="GG93" s="75">
        <f>VLOOKUP($A93,'389'!$AG$1:$HM$2,166,FALSE)</f>
        <v>0</v>
      </c>
      <c r="GH93" s="337"/>
      <c r="GI93" s="74">
        <f>VLOOKUP($A93,'389'!$AG$1:$HM$2,167,FALSE)</f>
        <v>0</v>
      </c>
      <c r="GJ93" s="69">
        <f>VLOOKUP($A93,'389'!$AG$1:$HM$2,168,FALSE)</f>
        <v>0</v>
      </c>
      <c r="GK93" s="69">
        <f>VLOOKUP($A93,'389'!$AG$1:$HM$2,169,FALSE)</f>
        <v>0</v>
      </c>
      <c r="GL93" s="69">
        <f>VLOOKUP($A93,'389'!$AG$1:$HM$2,170,FALSE)</f>
        <v>0</v>
      </c>
      <c r="GM93" s="69">
        <f>VLOOKUP($A93,'389'!$AG$7:$HM$8,GM109,FALSE)</f>
        <v>0</v>
      </c>
      <c r="GN93" s="69">
        <f>VLOOKUP($A93,'389'!$AG$1:$HM$2,172,FALSE)</f>
        <v>0</v>
      </c>
      <c r="GO93" s="75">
        <f>VLOOKUP($A93,'389'!$AG$1:$HM$2,173,FALSE)</f>
        <v>0</v>
      </c>
      <c r="GP93" s="337"/>
      <c r="GQ93" s="74">
        <f>VLOOKUP($A93,'389'!$AG$1:$HM$2,174,FALSE)</f>
        <v>0</v>
      </c>
      <c r="GR93" s="69">
        <f>VLOOKUP($A93,'389'!$AG$1:$HM$2,175,FALSE)</f>
        <v>0</v>
      </c>
      <c r="GS93" s="69">
        <f>VLOOKUP($A93,'389'!$AG$1:$HM$2,176,FALSE)</f>
        <v>0</v>
      </c>
      <c r="GT93" s="69">
        <f>VLOOKUP($A93,'389'!$AG$1:$HM$2,177,FALSE)</f>
        <v>0</v>
      </c>
      <c r="GU93" s="69">
        <f>VLOOKUP($A93,'389'!$AG$7:$HM$8,GU109,FALSE)</f>
        <v>0</v>
      </c>
      <c r="GV93" s="69">
        <f>VLOOKUP($A93,'389'!$AG$1:$HM$2,179,FALSE)</f>
        <v>0</v>
      </c>
      <c r="GW93" s="75">
        <f>VLOOKUP($A93,'389'!$AG$1:$HM$2,180,FALSE)</f>
        <v>0</v>
      </c>
      <c r="GX93" s="337"/>
      <c r="GY93" s="74">
        <f>VLOOKUP($A93,'389'!$AG$1:$HM$2,181,FALSE)</f>
        <v>0</v>
      </c>
      <c r="GZ93" s="69">
        <f>VLOOKUP($A93,'389'!$AG$1:$HM$2,182,FALSE)</f>
        <v>0</v>
      </c>
      <c r="HA93" s="69">
        <f>VLOOKUP($A93,'389'!$AG$1:$HM$2,183,FALSE)</f>
        <v>0</v>
      </c>
      <c r="HB93" s="69">
        <f>VLOOKUP($A93,'389'!$AG$1:$HM$2,184,FALSE)</f>
        <v>0</v>
      </c>
      <c r="HC93" s="69">
        <f>VLOOKUP($A93,'389'!$AG$7:$HM$8,HC109,FALSE)</f>
        <v>0</v>
      </c>
      <c r="HD93" s="69">
        <f>VLOOKUP($A93,'389'!$AG$1:$HM$2,186,FALSE)</f>
        <v>0</v>
      </c>
      <c r="HE93" s="124">
        <f>VLOOKUP($A93,'389'!$AG$1:$HM$2,187,FALSE)</f>
        <v>0</v>
      </c>
      <c r="HF93" s="24"/>
    </row>
    <row r="94" spans="1:214" x14ac:dyDescent="0.25">
      <c r="A94" s="290">
        <f t="shared" si="1"/>
        <v>290</v>
      </c>
      <c r="B94" s="291">
        <f>VLOOKUP($A94,'390'!$AG$1:$HM$2,2,FALSE)</f>
        <v>0</v>
      </c>
      <c r="C94" s="290">
        <f>VLOOKUP($A94,'390'!$AG$1:$HM$2,3,FALSE)</f>
        <v>0</v>
      </c>
      <c r="D94" s="290">
        <f>VLOOKUP($A94,'390'!$AG$1:$HM$2,4,FALSE)</f>
        <v>0</v>
      </c>
      <c r="E94" s="292">
        <f>VLOOKUP($A94,'390'!$AG$1:$HM$2,5,FALSE)</f>
        <v>0</v>
      </c>
      <c r="F94" s="337"/>
      <c r="G94" s="73">
        <f>VLOOKUP($A94,'390'!$AG$1:$HM$2,6,FALSE)</f>
        <v>0</v>
      </c>
      <c r="H94" s="24">
        <f>VLOOKUP($A94,'390'!$AG$1:$HM$2,7,FALSE)</f>
        <v>0</v>
      </c>
      <c r="I94" s="24">
        <f>VLOOKUP($A94,'390'!$AG$1:$HM$2,8,FALSE)</f>
        <v>0</v>
      </c>
      <c r="J94" s="24">
        <f>VLOOKUP($A94,'390'!$AG$1:$HM$2,9,FALSE)</f>
        <v>0</v>
      </c>
      <c r="K94" s="69">
        <f>VLOOKUP($A94,'390'!$AG$7:$HM$8,K109,FALSE)</f>
        <v>0</v>
      </c>
      <c r="L94" s="24">
        <f>VLOOKUP($A94,'390'!$AG$1:$HM$2,11,FALSE)</f>
        <v>0</v>
      </c>
      <c r="M94" s="137">
        <f>VLOOKUP($A94,'390'!$AG$1:$HM$2,12,FALSE)</f>
        <v>0</v>
      </c>
      <c r="N94" s="337"/>
      <c r="O94" s="74">
        <f>VLOOKUP($A94,'390'!$AG$1:$HM$2,13,FALSE)</f>
        <v>0</v>
      </c>
      <c r="P94" s="69">
        <f>VLOOKUP($A94,'390'!$AG$1:$HM$2,14,FALSE)</f>
        <v>0</v>
      </c>
      <c r="Q94" s="69">
        <f>VLOOKUP($A94,'390'!$AG$1:$HM$2,15,FALSE)</f>
        <v>0</v>
      </c>
      <c r="R94" s="69">
        <f>VLOOKUP($A94,'390'!$AG$1:$HM$2,16,FALSE)</f>
        <v>0</v>
      </c>
      <c r="S94" s="69">
        <f>VLOOKUP($A94,'390'!$AG$7:$HM$8,S109,FALSE)</f>
        <v>0</v>
      </c>
      <c r="T94" s="69">
        <f>VLOOKUP($A94,'390'!$AG$1:$HM$2,18,FALSE)</f>
        <v>0</v>
      </c>
      <c r="U94" s="75">
        <f>VLOOKUP($A94,'390'!$AG$1:$HM$2,19,FALSE)</f>
        <v>0</v>
      </c>
      <c r="V94" s="337"/>
      <c r="W94" s="74">
        <f>VLOOKUP($A94,'390'!$AG$1:$HM$2,20,FALSE)</f>
        <v>0</v>
      </c>
      <c r="X94" s="69">
        <f>VLOOKUP($A94,'390'!$AG$1:$HM$2,21,FALSE)</f>
        <v>0</v>
      </c>
      <c r="Y94" s="69">
        <f>VLOOKUP($A94,'390'!$AG$1:$HM$2,22,FALSE)</f>
        <v>0</v>
      </c>
      <c r="Z94" s="69">
        <f>VLOOKUP($A94,'390'!$AG$1:$HM$2,23,FALSE)</f>
        <v>0</v>
      </c>
      <c r="AA94" s="69">
        <f>VLOOKUP($A94,'390'!$AG$7:$HM$8,AA109,FALSE)</f>
        <v>0</v>
      </c>
      <c r="AB94" s="69">
        <f>VLOOKUP($A94,'390'!$AG$1:$HM$2,25,FALSE)</f>
        <v>0</v>
      </c>
      <c r="AC94" s="75">
        <f>VLOOKUP($A94,'390'!$AG$1:$HM$2,26,FALSE)</f>
        <v>0</v>
      </c>
      <c r="AD94" s="337"/>
      <c r="AE94" s="74">
        <f>VLOOKUP($A94,'390'!$AG$1:$HM$2,27,FALSE)</f>
        <v>0</v>
      </c>
      <c r="AF94" s="69">
        <f>VLOOKUP($A94,'390'!$AG$1:$HM$2,28,FALSE)</f>
        <v>0</v>
      </c>
      <c r="AG94" s="69">
        <f>VLOOKUP($A94,'390'!$AG$1:$HM$2,29,FALSE)</f>
        <v>0</v>
      </c>
      <c r="AH94" s="69">
        <f>VLOOKUP($A94,'390'!$AG$1:$HM$2,30,FALSE)</f>
        <v>0</v>
      </c>
      <c r="AI94" s="69">
        <f>VLOOKUP($A94,'390'!$AG$7:$HM$8,AI109,FALSE)</f>
        <v>0</v>
      </c>
      <c r="AJ94" s="69">
        <f>VLOOKUP($A94,'390'!$AG$1:$HM$2,32,FALSE)</f>
        <v>0</v>
      </c>
      <c r="AK94" s="75">
        <f>VLOOKUP($A94,'390'!$AG$1:$HM$2,33,FALSE)</f>
        <v>0</v>
      </c>
      <c r="AL94" s="337"/>
      <c r="AM94" s="74">
        <f>VLOOKUP($A94,'390'!$AG$1:$HM$2,34,FALSE)</f>
        <v>0</v>
      </c>
      <c r="AN94" s="69">
        <f>VLOOKUP($A94,'390'!$AG$1:$HM$2,35,FALSE)</f>
        <v>0</v>
      </c>
      <c r="AO94" s="69">
        <f>VLOOKUP($A94,'390'!$AG$1:$HM$2,36,FALSE)</f>
        <v>0</v>
      </c>
      <c r="AP94" s="69">
        <f>VLOOKUP($A94,'390'!$AG$1:$HM$2,37,FALSE)</f>
        <v>0</v>
      </c>
      <c r="AQ94" s="69">
        <f>VLOOKUP($A94,'390'!$AG$7:$HM$8,AQ109,FALSE)</f>
        <v>0</v>
      </c>
      <c r="AR94" s="69">
        <f>VLOOKUP($A94,'390'!$AG$1:$HM$2,39,FALSE)</f>
        <v>0</v>
      </c>
      <c r="AS94" s="75">
        <f>VLOOKUP($A94,'390'!$AG$1:$HM$2,40,FALSE)</f>
        <v>0</v>
      </c>
      <c r="AT94" s="337"/>
      <c r="AU94" s="74">
        <f>VLOOKUP($A94,'390'!$AG$1:$HM$2,41,FALSE)</f>
        <v>0</v>
      </c>
      <c r="AV94" s="69">
        <f>VLOOKUP($A94,'390'!$AG$1:$HM$2,42,FALSE)</f>
        <v>0</v>
      </c>
      <c r="AW94" s="69">
        <f>VLOOKUP($A94,'390'!$AG$1:$HM$2,43,FALSE)</f>
        <v>0</v>
      </c>
      <c r="AX94" s="69">
        <f>VLOOKUP($A94,'390'!$AG$1:$HM$2,44,FALSE)</f>
        <v>0</v>
      </c>
      <c r="AY94" s="69">
        <f>VLOOKUP($A94,'390'!$AG$7:$HM$8,AY109,FALSE)</f>
        <v>0</v>
      </c>
      <c r="AZ94" s="69">
        <f>VLOOKUP($A94,'390'!$AG$1:$HM$2,46,FALSE)</f>
        <v>0</v>
      </c>
      <c r="BA94" s="75">
        <f>VLOOKUP($A94,'390'!$AG$1:$HM$2,47,FALSE)</f>
        <v>0</v>
      </c>
      <c r="BB94" s="337"/>
      <c r="BC94" s="74">
        <f>VLOOKUP($A94,'390'!$AG$1:$HM$2,48,FALSE)</f>
        <v>0</v>
      </c>
      <c r="BD94" s="69">
        <f>VLOOKUP($A94,'390'!$AG$1:$HM$2,49,FALSE)</f>
        <v>0</v>
      </c>
      <c r="BE94" s="69">
        <f>VLOOKUP($A94,'390'!$AG$1:$HM$2,50,FALSE)</f>
        <v>0</v>
      </c>
      <c r="BF94" s="69">
        <f>VLOOKUP($A94,'390'!$AG$1:$HM$2,51,FALSE)</f>
        <v>0</v>
      </c>
      <c r="BG94" s="69">
        <f>VLOOKUP($A94,'390'!$AG$7:$HM$8,BG109,FALSE)</f>
        <v>0</v>
      </c>
      <c r="BH94" s="69">
        <f>VLOOKUP($A94,'390'!$AG$1:$HM$2,53,FALSE)</f>
        <v>0</v>
      </c>
      <c r="BI94" s="75">
        <f>VLOOKUP($A94,'390'!$AG$1:$HM$2,54,FALSE)</f>
        <v>0</v>
      </c>
      <c r="BJ94" s="337"/>
      <c r="BK94" s="74">
        <f>VLOOKUP($A94,'390'!$AG$1:$HM$2,55,FALSE)</f>
        <v>0</v>
      </c>
      <c r="BL94" s="69">
        <f>VLOOKUP($A94,'390'!$AG$1:$HM$2,56,FALSE)</f>
        <v>0</v>
      </c>
      <c r="BM94" s="69">
        <f>VLOOKUP($A94,'390'!$AG$1:$HM$2,57,FALSE)</f>
        <v>0</v>
      </c>
      <c r="BN94" s="69">
        <f>VLOOKUP($A94,'390'!$AG$1:$HM$2,58,FALSE)</f>
        <v>0</v>
      </c>
      <c r="BO94" s="69">
        <f>VLOOKUP($A94,'390'!$AG$7:$HM$8,BO109,FALSE)</f>
        <v>0</v>
      </c>
      <c r="BP94" s="69">
        <f>VLOOKUP($A94,'390'!$AG$1:$HM$2,60,FALSE)</f>
        <v>0</v>
      </c>
      <c r="BQ94" s="75">
        <f>VLOOKUP($A94,'390'!$AG$1:$HM$2,61,FALSE)</f>
        <v>0</v>
      </c>
      <c r="BR94" s="337"/>
      <c r="BS94" s="74">
        <f>VLOOKUP($A94,'390'!$AG$1:$HM$2,62,FALSE)</f>
        <v>0</v>
      </c>
      <c r="BT94" s="69">
        <f>VLOOKUP($A94,'390'!$AG$1:$HM$2,63,FALSE)</f>
        <v>0</v>
      </c>
      <c r="BU94" s="69">
        <f>VLOOKUP($A94,'390'!$AG$1:$HM$2,64,FALSE)</f>
        <v>0</v>
      </c>
      <c r="BV94" s="69">
        <f>VLOOKUP($A94,'390'!$AG$1:$HM$2,65,FALSE)</f>
        <v>0</v>
      </c>
      <c r="BW94" s="69">
        <f>VLOOKUP($A94,'390'!$AG$7:$HM$8,BW109,FALSE)</f>
        <v>0</v>
      </c>
      <c r="BX94" s="69">
        <f>VLOOKUP($A94,'390'!$AG$1:$HM$2,67,FALSE)</f>
        <v>0</v>
      </c>
      <c r="BY94" s="75">
        <f>VLOOKUP($A94,'390'!$AG$1:$HM$2,68,FALSE)</f>
        <v>0</v>
      </c>
      <c r="BZ94" s="337"/>
      <c r="CA94" s="74">
        <f>VLOOKUP($A94,'390'!$AG$1:$HM$2,69,FALSE)</f>
        <v>0</v>
      </c>
      <c r="CB94" s="69">
        <f>VLOOKUP($A94,'390'!$AG$1:$HM$2,70,FALSE)</f>
        <v>0</v>
      </c>
      <c r="CC94" s="69">
        <f>VLOOKUP($A94,'390'!$AG$1:$HM$2,71,FALSE)</f>
        <v>0</v>
      </c>
      <c r="CD94" s="69">
        <f>VLOOKUP($A94,'390'!$AG$1:$HM$2,72,FALSE)</f>
        <v>0</v>
      </c>
      <c r="CE94" s="69">
        <f>VLOOKUP($A94,'390'!$AG$7:$HM$8,CE109,FALSE)</f>
        <v>0</v>
      </c>
      <c r="CF94" s="69">
        <f>VLOOKUP($A94,'390'!$AG$1:$HM$2,74,FALSE)</f>
        <v>0</v>
      </c>
      <c r="CG94" s="75">
        <f>VLOOKUP($A94,'390'!$AG$1:$HM$2,75,FALSE)</f>
        <v>0</v>
      </c>
      <c r="CH94" s="337"/>
      <c r="CI94" s="74">
        <f>VLOOKUP($A94,'390'!$AG$1:$HM$2,76,FALSE)</f>
        <v>0</v>
      </c>
      <c r="CJ94" s="69">
        <f>VLOOKUP($A94,'390'!$AG$1:$HM$2,77,FALSE)</f>
        <v>0</v>
      </c>
      <c r="CK94" s="69">
        <f>VLOOKUP($A94,'390'!$AG$1:$HM$2,78,FALSE)</f>
        <v>0</v>
      </c>
      <c r="CL94" s="69">
        <f>VLOOKUP($A94,'390'!$AG$1:$HM$2,79,FALSE)</f>
        <v>0</v>
      </c>
      <c r="CM94" s="69">
        <f>VLOOKUP($A94,'390'!$AG$7:$HM$8,CM109,FALSE)</f>
        <v>0</v>
      </c>
      <c r="CN94" s="69">
        <f>VLOOKUP($A94,'390'!$AG$1:$HM$2,81,FALSE)</f>
        <v>0</v>
      </c>
      <c r="CO94" s="75">
        <f>VLOOKUP($A94,'390'!$AG$1:$HM$2,82,FALSE)</f>
        <v>0</v>
      </c>
      <c r="CP94" s="337"/>
      <c r="CQ94" s="74">
        <f>VLOOKUP($A94,'390'!$AG$1:$HM$2,83,FALSE)</f>
        <v>0</v>
      </c>
      <c r="CR94" s="69">
        <f>VLOOKUP($A94,'390'!$AG$1:$HM$2,84,FALSE)</f>
        <v>0</v>
      </c>
      <c r="CS94" s="69">
        <f>VLOOKUP($A94,'390'!$AG$1:$HM$2,85,FALSE)</f>
        <v>0</v>
      </c>
      <c r="CT94" s="69">
        <f>VLOOKUP($A94,'390'!$AG$1:$HM$2,86,FALSE)</f>
        <v>0</v>
      </c>
      <c r="CU94" s="69">
        <f>VLOOKUP($A94,'390'!$AG$7:$HM$8,CU109,FALSE)</f>
        <v>0</v>
      </c>
      <c r="CV94" s="69">
        <f>VLOOKUP($A94,'390'!$AG$1:$HM$2,88,FALSE)</f>
        <v>0</v>
      </c>
      <c r="CW94" s="75">
        <f>VLOOKUP($A94,'390'!$AG$1:$HM$2,89,FALSE)</f>
        <v>0</v>
      </c>
      <c r="CX94" s="337"/>
      <c r="CY94" s="74">
        <f>VLOOKUP($A94,'390'!$AG$1:$HM$2,90,FALSE)</f>
        <v>0</v>
      </c>
      <c r="CZ94" s="69">
        <f>VLOOKUP($A94,'390'!$AG$1:$HM$2,91,FALSE)</f>
        <v>0</v>
      </c>
      <c r="DA94" s="69">
        <f>VLOOKUP($A94,'390'!$AG$1:$HM$2,92,FALSE)</f>
        <v>0</v>
      </c>
      <c r="DB94" s="69">
        <f>VLOOKUP($A94,'390'!$AG$1:$HM$2,93,FALSE)</f>
        <v>0</v>
      </c>
      <c r="DC94" s="69">
        <f>VLOOKUP($A94,'390'!$AG$7:$HM$8,DC109,FALSE)</f>
        <v>0</v>
      </c>
      <c r="DD94" s="69">
        <f>VLOOKUP($A94,'390'!$AG$1:$HM$2,95,FALSE)</f>
        <v>0</v>
      </c>
      <c r="DE94" s="75">
        <f>VLOOKUP($A94,'390'!$AG$1:$HM$2,96,FALSE)</f>
        <v>0</v>
      </c>
      <c r="DF94" s="337"/>
      <c r="DG94" s="74">
        <f>VLOOKUP($A94,'390'!$AG$1:$HM$2,97,FALSE)</f>
        <v>0</v>
      </c>
      <c r="DH94" s="69">
        <f>VLOOKUP($A94,'390'!$AG$1:$HM$2,98,FALSE)</f>
        <v>0</v>
      </c>
      <c r="DI94" s="69">
        <f>VLOOKUP($A94,'390'!$AG$1:$HM$2,99,FALSE)</f>
        <v>0</v>
      </c>
      <c r="DJ94" s="69">
        <f>VLOOKUP($A94,'390'!$AG$1:$HM$2,100,FALSE)</f>
        <v>0</v>
      </c>
      <c r="DK94" s="69">
        <f>VLOOKUP($A94,'390'!$AG$7:$HM$8,DK109,FALSE)</f>
        <v>0</v>
      </c>
      <c r="DL94" s="69">
        <f>VLOOKUP($A94,'390'!$AG$1:$HM$2,102,FALSE)</f>
        <v>0</v>
      </c>
      <c r="DM94" s="75">
        <f>VLOOKUP($A94,'390'!$AG$1:$HM$2,103,FALSE)</f>
        <v>0</v>
      </c>
      <c r="DN94" s="337"/>
      <c r="DO94" s="74">
        <f>VLOOKUP($A94,'390'!$AG$1:$HM$2,104,FALSE)</f>
        <v>0</v>
      </c>
      <c r="DP94" s="69">
        <f>VLOOKUP($A94,'390'!$AG$1:$HM$2,105,FALSE)</f>
        <v>0</v>
      </c>
      <c r="DQ94" s="69">
        <f>VLOOKUP($A94,'390'!$AG$1:$HM$2,106,FALSE)</f>
        <v>0</v>
      </c>
      <c r="DR94" s="69">
        <f>VLOOKUP($A94,'390'!$AG$1:$HM$2,107,FALSE)</f>
        <v>0</v>
      </c>
      <c r="DS94" s="69">
        <f>VLOOKUP($A94,'390'!$AG$7:$HM$8,DS109,FALSE)</f>
        <v>0</v>
      </c>
      <c r="DT94" s="69">
        <f>VLOOKUP($A94,'390'!$AG$1:$HM$2,109,FALSE)</f>
        <v>0</v>
      </c>
      <c r="DU94" s="75">
        <f>VLOOKUP($A94,'390'!$AG$1:$HM$2,110,FALSE)</f>
        <v>0</v>
      </c>
      <c r="DV94" s="337"/>
      <c r="DW94" s="74">
        <f>VLOOKUP($A94,'390'!$AG$1:$HM$2,111,FALSE)</f>
        <v>0</v>
      </c>
      <c r="DX94" s="69">
        <f>VLOOKUP($A94,'390'!$AG$1:$HM$2,112,FALSE)</f>
        <v>0</v>
      </c>
      <c r="DY94" s="69">
        <f>VLOOKUP($A94,'390'!$AG$1:$HM$2,113,FALSE)</f>
        <v>0</v>
      </c>
      <c r="DZ94" s="69">
        <f>VLOOKUP($A94,'390'!$AG$1:$HM$2,114,FALSE)</f>
        <v>0</v>
      </c>
      <c r="EA94" s="69">
        <f>VLOOKUP($A94,'390'!$AG$7:$HM$8,EA109,FALSE)</f>
        <v>0</v>
      </c>
      <c r="EB94" s="69">
        <f>VLOOKUP($A94,'390'!$AG$1:$HM$2,116,FALSE)</f>
        <v>0</v>
      </c>
      <c r="EC94" s="75">
        <f>VLOOKUP($A94,'390'!$AG$1:$HM$2,117,FALSE)</f>
        <v>0</v>
      </c>
      <c r="ED94" s="337"/>
      <c r="EE94" s="74">
        <f>VLOOKUP($A94,'390'!$AG$1:$HM$2,118,FALSE)</f>
        <v>0</v>
      </c>
      <c r="EF94" s="69">
        <f>VLOOKUP($A94,'390'!$AG$1:$HM$2,119,FALSE)</f>
        <v>0</v>
      </c>
      <c r="EG94" s="69">
        <f>VLOOKUP($A94,'390'!$AG$1:$HM$2,120,FALSE)</f>
        <v>0</v>
      </c>
      <c r="EH94" s="69">
        <f>VLOOKUP($A94,'390'!$AG$1:$HM$2,121,FALSE)</f>
        <v>0</v>
      </c>
      <c r="EI94" s="69">
        <f>VLOOKUP($A94,'390'!$AG$7:$HM$8,EI109,FALSE)</f>
        <v>0</v>
      </c>
      <c r="EJ94" s="69">
        <f>VLOOKUP($A94,'390'!$AG$1:$HM$2,123,FALSE)</f>
        <v>0</v>
      </c>
      <c r="EK94" s="75">
        <f>VLOOKUP($A94,'390'!$AG$1:$HM$2,124,FALSE)</f>
        <v>0</v>
      </c>
      <c r="EL94" s="337"/>
      <c r="EM94" s="74">
        <f>VLOOKUP($A94,'390'!$AG$1:$HM$2,125,FALSE)</f>
        <v>0</v>
      </c>
      <c r="EN94" s="69">
        <f>VLOOKUP($A94,'390'!$AG$1:$HM$2,126,FALSE)</f>
        <v>0</v>
      </c>
      <c r="EO94" s="69">
        <f>VLOOKUP($A94,'390'!$AG$1:$HM$2,127,FALSE)</f>
        <v>0</v>
      </c>
      <c r="EP94" s="69">
        <f>VLOOKUP($A94,'390'!$AG$1:$HM$2,128,FALSE)</f>
        <v>0</v>
      </c>
      <c r="EQ94" s="69">
        <f>VLOOKUP($A94,'390'!$AG$7:$HM$8,EQ109,FALSE)</f>
        <v>0</v>
      </c>
      <c r="ER94" s="69">
        <f>VLOOKUP($A94,'390'!$AG$1:$HM$2,130,FALSE)</f>
        <v>0</v>
      </c>
      <c r="ES94" s="75">
        <f>VLOOKUP($A94,'390'!$AG$1:$HM$2,131,FALSE)</f>
        <v>0</v>
      </c>
      <c r="ET94" s="337"/>
      <c r="EU94" s="74">
        <f>VLOOKUP($A94,'390'!$AG$1:$HM$2,132,FALSE)</f>
        <v>0</v>
      </c>
      <c r="EV94" s="69">
        <f>VLOOKUP($A94,'390'!$AG$1:$HM$2,133,FALSE)</f>
        <v>0</v>
      </c>
      <c r="EW94" s="69">
        <f>VLOOKUP($A94,'390'!$AG$1:$HM$2,134,FALSE)</f>
        <v>0</v>
      </c>
      <c r="EX94" s="69">
        <f>VLOOKUP($A94,'390'!$AG$1:$HM$2,135,FALSE)</f>
        <v>0</v>
      </c>
      <c r="EY94" s="69">
        <f>VLOOKUP($A94,'390'!$AG$7:$HM$8,EY109,FALSE)</f>
        <v>0</v>
      </c>
      <c r="EZ94" s="69">
        <f>VLOOKUP($A94,'390'!$AG$1:$HM$2,137,FALSE)</f>
        <v>0</v>
      </c>
      <c r="FA94" s="75">
        <f>VLOOKUP($A94,'390'!$AG$1:$HM$2,138,FALSE)</f>
        <v>0</v>
      </c>
      <c r="FB94" s="337"/>
      <c r="FC94" s="74">
        <f>VLOOKUP($A94,'390'!$AG$1:$HM$2,139,FALSE)</f>
        <v>0</v>
      </c>
      <c r="FD94" s="69">
        <f>VLOOKUP($A94,'390'!$AG$1:$HM$2,140,FALSE)</f>
        <v>0</v>
      </c>
      <c r="FE94" s="69">
        <f>VLOOKUP($A94,'390'!$AG$1:$HM$2,141,FALSE)</f>
        <v>0</v>
      </c>
      <c r="FF94" s="69">
        <f>VLOOKUP($A94,'390'!$AG$1:$HM$2,142,FALSE)</f>
        <v>0</v>
      </c>
      <c r="FG94" s="69">
        <f>VLOOKUP($A94,'390'!$AG$7:$HM$8,FG109,FALSE)</f>
        <v>0</v>
      </c>
      <c r="FH94" s="69">
        <f>VLOOKUP($A94,'390'!$AG$1:$HM$2,144,FALSE)</f>
        <v>0</v>
      </c>
      <c r="FI94" s="75">
        <f>VLOOKUP($A94,'390'!$AG$1:$HM$2,145,FALSE)</f>
        <v>0</v>
      </c>
      <c r="FJ94" s="337"/>
      <c r="FK94" s="74">
        <f>VLOOKUP($A94,'390'!$AG$1:$HM$2,146,FALSE)</f>
        <v>0</v>
      </c>
      <c r="FL94" s="69">
        <f>VLOOKUP($A94,'390'!$AG$1:$HM$2,147,FALSE)</f>
        <v>0</v>
      </c>
      <c r="FM94" s="69">
        <f>VLOOKUP($A94,'390'!$AG$1:$HM$2,148,FALSE)</f>
        <v>0</v>
      </c>
      <c r="FN94" s="69">
        <f>VLOOKUP($A94,'390'!$AG$1:$HM$2,149,FALSE)</f>
        <v>0</v>
      </c>
      <c r="FO94" s="69">
        <f>VLOOKUP($A94,'390'!$AG$7:$HM$8,FO109,FALSE)</f>
        <v>0</v>
      </c>
      <c r="FP94" s="69">
        <f>VLOOKUP($A94,'390'!$AG$1:$HM$2,151,FALSE)</f>
        <v>0</v>
      </c>
      <c r="FQ94" s="75">
        <f>VLOOKUP($A94,'390'!$AG$1:$HM$2,152,FALSE)</f>
        <v>0</v>
      </c>
      <c r="FR94" s="337"/>
      <c r="FS94" s="74">
        <f>VLOOKUP($A94,'390'!$AG$1:$HM$2,153,FALSE)</f>
        <v>0</v>
      </c>
      <c r="FT94" s="69">
        <f>VLOOKUP($A94,'390'!$AG$1:$HM$2,154,FALSE)</f>
        <v>0</v>
      </c>
      <c r="FU94" s="69">
        <f>VLOOKUP($A94,'390'!$AG$1:$HM$2,155,FALSE)</f>
        <v>0</v>
      </c>
      <c r="FV94" s="69">
        <f>VLOOKUP($A94,'390'!$AG$1:$HM$2,156,FALSE)</f>
        <v>0</v>
      </c>
      <c r="FW94" s="69">
        <f>VLOOKUP($A94,'390'!$AG$7:$HM$8,FW109,FALSE)</f>
        <v>0</v>
      </c>
      <c r="FX94" s="69">
        <f>VLOOKUP($A94,'390'!$AG$1:$HM$2,158,FALSE)</f>
        <v>0</v>
      </c>
      <c r="FY94" s="75">
        <f>VLOOKUP($A94,'390'!$AG$1:$HM$2,159,FALSE)</f>
        <v>0</v>
      </c>
      <c r="FZ94" s="337"/>
      <c r="GA94" s="74">
        <f>VLOOKUP($A94,'390'!$AG$1:$HM$2,160,FALSE)</f>
        <v>0</v>
      </c>
      <c r="GB94" s="69">
        <f>VLOOKUP($A94,'390'!$AG$1:$HM$2,161,FALSE)</f>
        <v>0</v>
      </c>
      <c r="GC94" s="69">
        <f>VLOOKUP($A94,'390'!$AG$1:$HM$2,162,FALSE)</f>
        <v>0</v>
      </c>
      <c r="GD94" s="69">
        <f>VLOOKUP($A94,'390'!$AG$1:$HM$2,163,FALSE)</f>
        <v>0</v>
      </c>
      <c r="GE94" s="69">
        <f>VLOOKUP($A94,'390'!$AG$7:$HM$8,GE109,FALSE)</f>
        <v>0</v>
      </c>
      <c r="GF94" s="69">
        <f>VLOOKUP($A94,'390'!$AG$1:$HM$2,165,FALSE)</f>
        <v>0</v>
      </c>
      <c r="GG94" s="75">
        <f>VLOOKUP($A94,'390'!$AG$1:$HM$2,166,FALSE)</f>
        <v>0</v>
      </c>
      <c r="GH94" s="337"/>
      <c r="GI94" s="74">
        <f>VLOOKUP($A94,'390'!$AG$1:$HM$2,167,FALSE)</f>
        <v>0</v>
      </c>
      <c r="GJ94" s="69">
        <f>VLOOKUP($A94,'390'!$AG$1:$HM$2,168,FALSE)</f>
        <v>0</v>
      </c>
      <c r="GK94" s="69">
        <f>VLOOKUP($A94,'390'!$AG$1:$HM$2,169,FALSE)</f>
        <v>0</v>
      </c>
      <c r="GL94" s="69">
        <f>VLOOKUP($A94,'390'!$AG$1:$HM$2,170,FALSE)</f>
        <v>0</v>
      </c>
      <c r="GM94" s="69">
        <f>VLOOKUP($A94,'390'!$AG$7:$HM$8,GM109,FALSE)</f>
        <v>0</v>
      </c>
      <c r="GN94" s="69">
        <f>VLOOKUP($A94,'390'!$AG$1:$HM$2,172,FALSE)</f>
        <v>0</v>
      </c>
      <c r="GO94" s="75">
        <f>VLOOKUP($A94,'390'!$AG$1:$HM$2,173,FALSE)</f>
        <v>0</v>
      </c>
      <c r="GP94" s="337"/>
      <c r="GQ94" s="74">
        <f>VLOOKUP($A94,'390'!$AG$1:$HM$2,174,FALSE)</f>
        <v>0</v>
      </c>
      <c r="GR94" s="69">
        <f>VLOOKUP($A94,'390'!$AG$1:$HM$2,175,FALSE)</f>
        <v>0</v>
      </c>
      <c r="GS94" s="69">
        <f>VLOOKUP($A94,'390'!$AG$1:$HM$2,176,FALSE)</f>
        <v>0</v>
      </c>
      <c r="GT94" s="69">
        <f>VLOOKUP($A94,'390'!$AG$1:$HM$2,177,FALSE)</f>
        <v>0</v>
      </c>
      <c r="GU94" s="69">
        <f>VLOOKUP($A94,'390'!$AG$7:$HM$8,GU109,FALSE)</f>
        <v>0</v>
      </c>
      <c r="GV94" s="69">
        <f>VLOOKUP($A94,'390'!$AG$1:$HM$2,179,FALSE)</f>
        <v>0</v>
      </c>
      <c r="GW94" s="75">
        <f>VLOOKUP($A94,'390'!$AG$1:$HM$2,180,FALSE)</f>
        <v>0</v>
      </c>
      <c r="GX94" s="337"/>
      <c r="GY94" s="74">
        <f>VLOOKUP($A94,'390'!$AG$1:$HM$2,181,FALSE)</f>
        <v>0</v>
      </c>
      <c r="GZ94" s="69">
        <f>VLOOKUP($A94,'390'!$AG$1:$HM$2,182,FALSE)</f>
        <v>0</v>
      </c>
      <c r="HA94" s="69">
        <f>VLOOKUP($A94,'390'!$AG$1:$HM$2,183,FALSE)</f>
        <v>0</v>
      </c>
      <c r="HB94" s="69">
        <f>VLOOKUP($A94,'390'!$AG$1:$HM$2,184,FALSE)</f>
        <v>0</v>
      </c>
      <c r="HC94" s="69">
        <f>VLOOKUP($A94,'390'!$AG$7:$HM$8,HC109,FALSE)</f>
        <v>0</v>
      </c>
      <c r="HD94" s="69">
        <f>VLOOKUP($A94,'390'!$AG$1:$HM$2,186,FALSE)</f>
        <v>0</v>
      </c>
      <c r="HE94" s="124">
        <f>VLOOKUP($A94,'390'!$AG$1:$HM$2,187,FALSE)</f>
        <v>0</v>
      </c>
      <c r="HF94" s="24"/>
    </row>
    <row r="95" spans="1:214" x14ac:dyDescent="0.25">
      <c r="A95" s="290">
        <f t="shared" si="1"/>
        <v>291</v>
      </c>
      <c r="B95" s="291">
        <f>VLOOKUP($A95,'391'!$AG$1:$HM$2,2,FALSE)</f>
        <v>0</v>
      </c>
      <c r="C95" s="290">
        <f>VLOOKUP($A95,'391'!$AG$1:$HM$2,3,FALSE)</f>
        <v>0</v>
      </c>
      <c r="D95" s="290">
        <f>VLOOKUP($A95,'391'!$AG$1:$HM$2,4,FALSE)</f>
        <v>0</v>
      </c>
      <c r="E95" s="292">
        <f>VLOOKUP($A95,'391'!$AG$1:$HM$2,5,FALSE)</f>
        <v>0</v>
      </c>
      <c r="F95" s="337"/>
      <c r="G95" s="73">
        <f>VLOOKUP($A95,'391'!$AG$1:$HM$2,6,FALSE)</f>
        <v>0</v>
      </c>
      <c r="H95" s="24">
        <f>VLOOKUP($A95,'391'!$AG$1:$HM$2,7,FALSE)</f>
        <v>0</v>
      </c>
      <c r="I95" s="24">
        <f>VLOOKUP($A95,'391'!$AG$1:$HM$2,8,FALSE)</f>
        <v>0</v>
      </c>
      <c r="J95" s="24">
        <f>VLOOKUP($A95,'391'!$AG$1:$HM$2,9,FALSE)</f>
        <v>0</v>
      </c>
      <c r="K95" s="69">
        <f>VLOOKUP($A95,'391'!$AG$7:$HM$8,K109,FALSE)</f>
        <v>0</v>
      </c>
      <c r="L95" s="24">
        <f>VLOOKUP($A95,'391'!$AG$1:$HM$2,11,FALSE)</f>
        <v>0</v>
      </c>
      <c r="M95" s="137">
        <f>VLOOKUP($A95,'391'!$AG$1:$HM$2,12,FALSE)</f>
        <v>0</v>
      </c>
      <c r="N95" s="337"/>
      <c r="O95" s="74">
        <f>VLOOKUP($A95,'391'!$AG$1:$HM$2,13,FALSE)</f>
        <v>0</v>
      </c>
      <c r="P95" s="69">
        <f>VLOOKUP($A95,'391'!$AG$1:$HM$2,14,FALSE)</f>
        <v>0</v>
      </c>
      <c r="Q95" s="69">
        <f>VLOOKUP($A95,'391'!$AG$1:$HM$2,15,FALSE)</f>
        <v>0</v>
      </c>
      <c r="R95" s="69">
        <f>VLOOKUP($A95,'391'!$AG$1:$HM$2,16,FALSE)</f>
        <v>0</v>
      </c>
      <c r="S95" s="69">
        <f>VLOOKUP($A95,'391'!$AG$7:$HM$8,S109,FALSE)</f>
        <v>0</v>
      </c>
      <c r="T95" s="69">
        <f>VLOOKUP($A95,'391'!$AG$1:$HM$2,18,FALSE)</f>
        <v>0</v>
      </c>
      <c r="U95" s="75">
        <f>VLOOKUP($A95,'391'!$AG$1:$HM$2,19,FALSE)</f>
        <v>0</v>
      </c>
      <c r="V95" s="337"/>
      <c r="W95" s="74">
        <f>VLOOKUP($A95,'391'!$AG$1:$HM$2,20,FALSE)</f>
        <v>0</v>
      </c>
      <c r="X95" s="69">
        <f>VLOOKUP($A95,'391'!$AG$1:$HM$2,21,FALSE)</f>
        <v>0</v>
      </c>
      <c r="Y95" s="69">
        <f>VLOOKUP($A95,'391'!$AG$1:$HM$2,22,FALSE)</f>
        <v>0</v>
      </c>
      <c r="Z95" s="69">
        <f>VLOOKUP($A95,'391'!$AG$1:$HM$2,23,FALSE)</f>
        <v>0</v>
      </c>
      <c r="AA95" s="69">
        <f>VLOOKUP($A95,'391'!$AG$7:$HM$8,AA109,FALSE)</f>
        <v>0</v>
      </c>
      <c r="AB95" s="69">
        <f>VLOOKUP($A95,'391'!$AG$1:$HM$2,25,FALSE)</f>
        <v>0</v>
      </c>
      <c r="AC95" s="75">
        <f>VLOOKUP($A95,'391'!$AG$1:$HM$2,26,FALSE)</f>
        <v>0</v>
      </c>
      <c r="AD95" s="337"/>
      <c r="AE95" s="74">
        <f>VLOOKUP($A95,'391'!$AG$1:$HM$2,27,FALSE)</f>
        <v>0</v>
      </c>
      <c r="AF95" s="69">
        <f>VLOOKUP($A95,'391'!$AG$1:$HM$2,28,FALSE)</f>
        <v>0</v>
      </c>
      <c r="AG95" s="69">
        <f>VLOOKUP($A95,'391'!$AG$1:$HM$2,29,FALSE)</f>
        <v>0</v>
      </c>
      <c r="AH95" s="69">
        <f>VLOOKUP($A95,'391'!$AG$1:$HM$2,30,FALSE)</f>
        <v>0</v>
      </c>
      <c r="AI95" s="69">
        <f>VLOOKUP($A95,'391'!$AG$7:$HM$8,AI109,FALSE)</f>
        <v>0</v>
      </c>
      <c r="AJ95" s="69">
        <f>VLOOKUP($A95,'391'!$AG$1:$HM$2,32,FALSE)</f>
        <v>0</v>
      </c>
      <c r="AK95" s="75">
        <f>VLOOKUP($A95,'391'!$AG$1:$HM$2,33,FALSE)</f>
        <v>0</v>
      </c>
      <c r="AL95" s="337"/>
      <c r="AM95" s="74">
        <f>VLOOKUP($A95,'391'!$AG$1:$HM$2,34,FALSE)</f>
        <v>0</v>
      </c>
      <c r="AN95" s="69">
        <f>VLOOKUP($A95,'391'!$AG$1:$HM$2,35,FALSE)</f>
        <v>0</v>
      </c>
      <c r="AO95" s="69">
        <f>VLOOKUP($A95,'391'!$AG$1:$HM$2,36,FALSE)</f>
        <v>0</v>
      </c>
      <c r="AP95" s="69">
        <f>VLOOKUP($A95,'391'!$AG$1:$HM$2,37,FALSE)</f>
        <v>0</v>
      </c>
      <c r="AQ95" s="69">
        <f>VLOOKUP($A95,'391'!$AG$7:$HM$8,AQ109,FALSE)</f>
        <v>0</v>
      </c>
      <c r="AR95" s="69">
        <f>VLOOKUP($A95,'391'!$AG$1:$HM$2,39,FALSE)</f>
        <v>0</v>
      </c>
      <c r="AS95" s="75">
        <f>VLOOKUP($A95,'391'!$AG$1:$HM$2,40,FALSE)</f>
        <v>0</v>
      </c>
      <c r="AT95" s="337"/>
      <c r="AU95" s="74">
        <f>VLOOKUP($A95,'391'!$AG$1:$HM$2,41,FALSE)</f>
        <v>0</v>
      </c>
      <c r="AV95" s="69">
        <f>VLOOKUP($A95,'391'!$AG$1:$HM$2,42,FALSE)</f>
        <v>0</v>
      </c>
      <c r="AW95" s="69">
        <f>VLOOKUP($A95,'391'!$AG$1:$HM$2,43,FALSE)</f>
        <v>0</v>
      </c>
      <c r="AX95" s="69">
        <f>VLOOKUP($A95,'391'!$AG$1:$HM$2,44,FALSE)</f>
        <v>0</v>
      </c>
      <c r="AY95" s="69">
        <f>VLOOKUP($A95,'391'!$AG$7:$HM$8,AY109,FALSE)</f>
        <v>0</v>
      </c>
      <c r="AZ95" s="69">
        <f>VLOOKUP($A95,'391'!$AG$1:$HM$2,46,FALSE)</f>
        <v>0</v>
      </c>
      <c r="BA95" s="75">
        <f>VLOOKUP($A95,'391'!$AG$1:$HM$2,47,FALSE)</f>
        <v>0</v>
      </c>
      <c r="BB95" s="337"/>
      <c r="BC95" s="74">
        <f>VLOOKUP($A95,'391'!$AG$1:$HM$2,48,FALSE)</f>
        <v>0</v>
      </c>
      <c r="BD95" s="69">
        <f>VLOOKUP($A95,'391'!$AG$1:$HM$2,49,FALSE)</f>
        <v>0</v>
      </c>
      <c r="BE95" s="69">
        <f>VLOOKUP($A95,'391'!$AG$1:$HM$2,50,FALSE)</f>
        <v>0</v>
      </c>
      <c r="BF95" s="69">
        <f>VLOOKUP($A95,'391'!$AG$1:$HM$2,51,FALSE)</f>
        <v>0</v>
      </c>
      <c r="BG95" s="69">
        <f>VLOOKUP($A95,'391'!$AG$7:$HM$8,BG109,FALSE)</f>
        <v>0</v>
      </c>
      <c r="BH95" s="69">
        <f>VLOOKUP($A95,'391'!$AG$1:$HM$2,53,FALSE)</f>
        <v>0</v>
      </c>
      <c r="BI95" s="75">
        <f>VLOOKUP($A95,'391'!$AG$1:$HM$2,54,FALSE)</f>
        <v>0</v>
      </c>
      <c r="BJ95" s="337"/>
      <c r="BK95" s="74">
        <f>VLOOKUP($A95,'391'!$AG$1:$HM$2,55,FALSE)</f>
        <v>0</v>
      </c>
      <c r="BL95" s="69">
        <f>VLOOKUP($A95,'391'!$AG$1:$HM$2,56,FALSE)</f>
        <v>0</v>
      </c>
      <c r="BM95" s="69">
        <f>VLOOKUP($A95,'391'!$AG$1:$HM$2,57,FALSE)</f>
        <v>0</v>
      </c>
      <c r="BN95" s="69">
        <f>VLOOKUP($A95,'391'!$AG$1:$HM$2,58,FALSE)</f>
        <v>0</v>
      </c>
      <c r="BO95" s="69">
        <f>VLOOKUP($A95,'391'!$AG$7:$HM$8,BO109,FALSE)</f>
        <v>0</v>
      </c>
      <c r="BP95" s="69">
        <f>VLOOKUP($A95,'391'!$AG$1:$HM$2,60,FALSE)</f>
        <v>0</v>
      </c>
      <c r="BQ95" s="75">
        <f>VLOOKUP($A95,'391'!$AG$1:$HM$2,61,FALSE)</f>
        <v>0</v>
      </c>
      <c r="BR95" s="337"/>
      <c r="BS95" s="74">
        <f>VLOOKUP($A95,'391'!$AG$1:$HM$2,62,FALSE)</f>
        <v>0</v>
      </c>
      <c r="BT95" s="69">
        <f>VLOOKUP($A95,'391'!$AG$1:$HM$2,63,FALSE)</f>
        <v>0</v>
      </c>
      <c r="BU95" s="69">
        <f>VLOOKUP($A95,'391'!$AG$1:$HM$2,64,FALSE)</f>
        <v>0</v>
      </c>
      <c r="BV95" s="69">
        <f>VLOOKUP($A95,'391'!$AG$1:$HM$2,65,FALSE)</f>
        <v>0</v>
      </c>
      <c r="BW95" s="69">
        <f>VLOOKUP($A95,'391'!$AG$7:$HM$8,BW109,FALSE)</f>
        <v>0</v>
      </c>
      <c r="BX95" s="69">
        <f>VLOOKUP($A95,'391'!$AG$1:$HM$2,67,FALSE)</f>
        <v>0</v>
      </c>
      <c r="BY95" s="75">
        <f>VLOOKUP($A95,'391'!$AG$1:$HM$2,68,FALSE)</f>
        <v>0</v>
      </c>
      <c r="BZ95" s="337"/>
      <c r="CA95" s="74">
        <f>VLOOKUP($A95,'391'!$AG$1:$HM$2,69,FALSE)</f>
        <v>0</v>
      </c>
      <c r="CB95" s="69">
        <f>VLOOKUP($A95,'391'!$AG$1:$HM$2,70,FALSE)</f>
        <v>0</v>
      </c>
      <c r="CC95" s="69">
        <f>VLOOKUP($A95,'391'!$AG$1:$HM$2,71,FALSE)</f>
        <v>0</v>
      </c>
      <c r="CD95" s="69">
        <f>VLOOKUP($A95,'391'!$AG$1:$HM$2,72,FALSE)</f>
        <v>0</v>
      </c>
      <c r="CE95" s="69">
        <f>VLOOKUP($A95,'391'!$AG$7:$HM$8,CE109,FALSE)</f>
        <v>0</v>
      </c>
      <c r="CF95" s="69">
        <f>VLOOKUP($A95,'391'!$AG$1:$HM$2,74,FALSE)</f>
        <v>0</v>
      </c>
      <c r="CG95" s="75">
        <f>VLOOKUP($A95,'391'!$AG$1:$HM$2,75,FALSE)</f>
        <v>0</v>
      </c>
      <c r="CH95" s="337"/>
      <c r="CI95" s="74">
        <f>VLOOKUP($A95,'391'!$AG$1:$HM$2,76,FALSE)</f>
        <v>0</v>
      </c>
      <c r="CJ95" s="69">
        <f>VLOOKUP($A95,'391'!$AG$1:$HM$2,77,FALSE)</f>
        <v>0</v>
      </c>
      <c r="CK95" s="69">
        <f>VLOOKUP($A95,'391'!$AG$1:$HM$2,78,FALSE)</f>
        <v>0</v>
      </c>
      <c r="CL95" s="69">
        <f>VLOOKUP($A95,'391'!$AG$1:$HM$2,79,FALSE)</f>
        <v>0</v>
      </c>
      <c r="CM95" s="69">
        <f>VLOOKUP($A95,'391'!$AG$7:$HM$8,CM109,FALSE)</f>
        <v>0</v>
      </c>
      <c r="CN95" s="69">
        <f>VLOOKUP($A95,'391'!$AG$1:$HM$2,81,FALSE)</f>
        <v>0</v>
      </c>
      <c r="CO95" s="75">
        <f>VLOOKUP($A95,'391'!$AG$1:$HM$2,82,FALSE)</f>
        <v>0</v>
      </c>
      <c r="CP95" s="337"/>
      <c r="CQ95" s="74">
        <f>VLOOKUP($A95,'391'!$AG$1:$HM$2,83,FALSE)</f>
        <v>0</v>
      </c>
      <c r="CR95" s="69">
        <f>VLOOKUP($A95,'391'!$AG$1:$HM$2,84,FALSE)</f>
        <v>0</v>
      </c>
      <c r="CS95" s="69">
        <f>VLOOKUP($A95,'391'!$AG$1:$HM$2,85,FALSE)</f>
        <v>0</v>
      </c>
      <c r="CT95" s="69">
        <f>VLOOKUP($A95,'391'!$AG$1:$HM$2,86,FALSE)</f>
        <v>0</v>
      </c>
      <c r="CU95" s="69">
        <f>VLOOKUP($A95,'391'!$AG$7:$HM$8,CU109,FALSE)</f>
        <v>0</v>
      </c>
      <c r="CV95" s="69">
        <f>VLOOKUP($A95,'391'!$AG$1:$HM$2,88,FALSE)</f>
        <v>0</v>
      </c>
      <c r="CW95" s="75">
        <f>VLOOKUP($A95,'391'!$AG$1:$HM$2,89,FALSE)</f>
        <v>0</v>
      </c>
      <c r="CX95" s="337"/>
      <c r="CY95" s="74">
        <f>VLOOKUP($A95,'391'!$AG$1:$HM$2,90,FALSE)</f>
        <v>0</v>
      </c>
      <c r="CZ95" s="69">
        <f>VLOOKUP($A95,'391'!$AG$1:$HM$2,91,FALSE)</f>
        <v>0</v>
      </c>
      <c r="DA95" s="69">
        <f>VLOOKUP($A95,'391'!$AG$1:$HM$2,92,FALSE)</f>
        <v>0</v>
      </c>
      <c r="DB95" s="69">
        <f>VLOOKUP($A95,'391'!$AG$1:$HM$2,93,FALSE)</f>
        <v>0</v>
      </c>
      <c r="DC95" s="69">
        <f>VLOOKUP($A95,'391'!$AG$7:$HM$8,DC109,FALSE)</f>
        <v>0</v>
      </c>
      <c r="DD95" s="69">
        <f>VLOOKUP($A95,'391'!$AG$1:$HM$2,95,FALSE)</f>
        <v>0</v>
      </c>
      <c r="DE95" s="75">
        <f>VLOOKUP($A95,'391'!$AG$1:$HM$2,96,FALSE)</f>
        <v>0</v>
      </c>
      <c r="DF95" s="337"/>
      <c r="DG95" s="74">
        <f>VLOOKUP($A95,'391'!$AG$1:$HM$2,97,FALSE)</f>
        <v>0</v>
      </c>
      <c r="DH95" s="69">
        <f>VLOOKUP($A95,'391'!$AG$1:$HM$2,98,FALSE)</f>
        <v>0</v>
      </c>
      <c r="DI95" s="69">
        <f>VLOOKUP($A95,'391'!$AG$1:$HM$2,99,FALSE)</f>
        <v>0</v>
      </c>
      <c r="DJ95" s="69">
        <f>VLOOKUP($A95,'391'!$AG$1:$HM$2,100,FALSE)</f>
        <v>0</v>
      </c>
      <c r="DK95" s="69">
        <f>VLOOKUP($A95,'391'!$AG$7:$HM$8,DK109,FALSE)</f>
        <v>0</v>
      </c>
      <c r="DL95" s="69">
        <f>VLOOKUP($A95,'391'!$AG$1:$HM$2,102,FALSE)</f>
        <v>0</v>
      </c>
      <c r="DM95" s="75">
        <f>VLOOKUP($A95,'391'!$AG$1:$HM$2,103,FALSE)</f>
        <v>0</v>
      </c>
      <c r="DN95" s="337"/>
      <c r="DO95" s="74">
        <f>VLOOKUP($A95,'391'!$AG$1:$HM$2,104,FALSE)</f>
        <v>0</v>
      </c>
      <c r="DP95" s="69">
        <f>VLOOKUP($A95,'391'!$AG$1:$HM$2,105,FALSE)</f>
        <v>0</v>
      </c>
      <c r="DQ95" s="69">
        <f>VLOOKUP($A95,'391'!$AG$1:$HM$2,106,FALSE)</f>
        <v>0</v>
      </c>
      <c r="DR95" s="69">
        <f>VLOOKUP($A95,'391'!$AG$1:$HM$2,107,FALSE)</f>
        <v>0</v>
      </c>
      <c r="DS95" s="69">
        <f>VLOOKUP($A95,'391'!$AG$7:$HM$8,DS109,FALSE)</f>
        <v>0</v>
      </c>
      <c r="DT95" s="69">
        <f>VLOOKUP($A95,'391'!$AG$1:$HM$2,109,FALSE)</f>
        <v>0</v>
      </c>
      <c r="DU95" s="75">
        <f>VLOOKUP($A95,'391'!$AG$1:$HM$2,110,FALSE)</f>
        <v>0</v>
      </c>
      <c r="DV95" s="337"/>
      <c r="DW95" s="74">
        <f>VLOOKUP($A95,'391'!$AG$1:$HM$2,111,FALSE)</f>
        <v>0</v>
      </c>
      <c r="DX95" s="69">
        <f>VLOOKUP($A95,'391'!$AG$1:$HM$2,112,FALSE)</f>
        <v>0</v>
      </c>
      <c r="DY95" s="69">
        <f>VLOOKUP($A95,'391'!$AG$1:$HM$2,113,FALSE)</f>
        <v>0</v>
      </c>
      <c r="DZ95" s="69">
        <f>VLOOKUP($A95,'391'!$AG$1:$HM$2,114,FALSE)</f>
        <v>0</v>
      </c>
      <c r="EA95" s="69">
        <f>VLOOKUP($A95,'391'!$AG$7:$HM$8,EA109,FALSE)</f>
        <v>0</v>
      </c>
      <c r="EB95" s="69">
        <f>VLOOKUP($A95,'391'!$AG$1:$HM$2,116,FALSE)</f>
        <v>0</v>
      </c>
      <c r="EC95" s="75">
        <f>VLOOKUP($A95,'391'!$AG$1:$HM$2,117,FALSE)</f>
        <v>0</v>
      </c>
      <c r="ED95" s="337"/>
      <c r="EE95" s="74">
        <f>VLOOKUP($A95,'391'!$AG$1:$HM$2,118,FALSE)</f>
        <v>0</v>
      </c>
      <c r="EF95" s="69">
        <f>VLOOKUP($A95,'391'!$AG$1:$HM$2,119,FALSE)</f>
        <v>0</v>
      </c>
      <c r="EG95" s="69">
        <f>VLOOKUP($A95,'391'!$AG$1:$HM$2,120,FALSE)</f>
        <v>0</v>
      </c>
      <c r="EH95" s="69">
        <f>VLOOKUP($A95,'391'!$AG$1:$HM$2,121,FALSE)</f>
        <v>0</v>
      </c>
      <c r="EI95" s="69">
        <f>VLOOKUP($A95,'391'!$AG$7:$HM$8,EI109,FALSE)</f>
        <v>0</v>
      </c>
      <c r="EJ95" s="69">
        <f>VLOOKUP($A95,'391'!$AG$1:$HM$2,123,FALSE)</f>
        <v>0</v>
      </c>
      <c r="EK95" s="75">
        <f>VLOOKUP($A95,'391'!$AG$1:$HM$2,124,FALSE)</f>
        <v>0</v>
      </c>
      <c r="EL95" s="337"/>
      <c r="EM95" s="74">
        <f>VLOOKUP($A95,'391'!$AG$1:$HM$2,125,FALSE)</f>
        <v>0</v>
      </c>
      <c r="EN95" s="69">
        <f>VLOOKUP($A95,'391'!$AG$1:$HM$2,126,FALSE)</f>
        <v>0</v>
      </c>
      <c r="EO95" s="69">
        <f>VLOOKUP($A95,'391'!$AG$1:$HM$2,127,FALSE)</f>
        <v>0</v>
      </c>
      <c r="EP95" s="69">
        <f>VLOOKUP($A95,'391'!$AG$1:$HM$2,128,FALSE)</f>
        <v>0</v>
      </c>
      <c r="EQ95" s="69">
        <f>VLOOKUP($A95,'391'!$AG$7:$HM$8,EQ109,FALSE)</f>
        <v>0</v>
      </c>
      <c r="ER95" s="69">
        <f>VLOOKUP($A95,'391'!$AG$1:$HM$2,130,FALSE)</f>
        <v>0</v>
      </c>
      <c r="ES95" s="75">
        <f>VLOOKUP($A95,'391'!$AG$1:$HM$2,131,FALSE)</f>
        <v>0</v>
      </c>
      <c r="ET95" s="337"/>
      <c r="EU95" s="74">
        <f>VLOOKUP($A95,'391'!$AG$1:$HM$2,132,FALSE)</f>
        <v>0</v>
      </c>
      <c r="EV95" s="69">
        <f>VLOOKUP($A95,'391'!$AG$1:$HM$2,133,FALSE)</f>
        <v>0</v>
      </c>
      <c r="EW95" s="69">
        <f>VLOOKUP($A95,'391'!$AG$1:$HM$2,134,FALSE)</f>
        <v>0</v>
      </c>
      <c r="EX95" s="69">
        <f>VLOOKUP($A95,'391'!$AG$1:$HM$2,135,FALSE)</f>
        <v>0</v>
      </c>
      <c r="EY95" s="69">
        <f>VLOOKUP($A95,'391'!$AG$7:$HM$8,EY109,FALSE)</f>
        <v>0</v>
      </c>
      <c r="EZ95" s="69">
        <f>VLOOKUP($A95,'391'!$AG$1:$HM$2,137,FALSE)</f>
        <v>0</v>
      </c>
      <c r="FA95" s="75">
        <f>VLOOKUP($A95,'391'!$AG$1:$HM$2,138,FALSE)</f>
        <v>0</v>
      </c>
      <c r="FB95" s="337"/>
      <c r="FC95" s="74">
        <f>VLOOKUP($A95,'391'!$AG$1:$HM$2,139,FALSE)</f>
        <v>0</v>
      </c>
      <c r="FD95" s="69">
        <f>VLOOKUP($A95,'391'!$AG$1:$HM$2,140,FALSE)</f>
        <v>0</v>
      </c>
      <c r="FE95" s="69">
        <f>VLOOKUP($A95,'391'!$AG$1:$HM$2,141,FALSE)</f>
        <v>0</v>
      </c>
      <c r="FF95" s="69">
        <f>VLOOKUP($A95,'391'!$AG$1:$HM$2,142,FALSE)</f>
        <v>0</v>
      </c>
      <c r="FG95" s="69">
        <f>VLOOKUP($A95,'391'!$AG$7:$HM$8,FG109,FALSE)</f>
        <v>0</v>
      </c>
      <c r="FH95" s="69">
        <f>VLOOKUP($A95,'391'!$AG$1:$HM$2,144,FALSE)</f>
        <v>0</v>
      </c>
      <c r="FI95" s="75">
        <f>VLOOKUP($A95,'391'!$AG$1:$HM$2,145,FALSE)</f>
        <v>0</v>
      </c>
      <c r="FJ95" s="337"/>
      <c r="FK95" s="74">
        <f>VLOOKUP($A95,'391'!$AG$1:$HM$2,146,FALSE)</f>
        <v>0</v>
      </c>
      <c r="FL95" s="69">
        <f>VLOOKUP($A95,'391'!$AG$1:$HM$2,147,FALSE)</f>
        <v>0</v>
      </c>
      <c r="FM95" s="69">
        <f>VLOOKUP($A95,'391'!$AG$1:$HM$2,148,FALSE)</f>
        <v>0</v>
      </c>
      <c r="FN95" s="69">
        <f>VLOOKUP($A95,'391'!$AG$1:$HM$2,149,FALSE)</f>
        <v>0</v>
      </c>
      <c r="FO95" s="69">
        <f>VLOOKUP($A95,'391'!$AG$7:$HM$8,FO109,FALSE)</f>
        <v>0</v>
      </c>
      <c r="FP95" s="69">
        <f>VLOOKUP($A95,'391'!$AG$1:$HM$2,151,FALSE)</f>
        <v>0</v>
      </c>
      <c r="FQ95" s="75">
        <f>VLOOKUP($A95,'391'!$AG$1:$HM$2,152,FALSE)</f>
        <v>0</v>
      </c>
      <c r="FR95" s="337"/>
      <c r="FS95" s="74">
        <f>VLOOKUP($A95,'391'!$AG$1:$HM$2,153,FALSE)</f>
        <v>0</v>
      </c>
      <c r="FT95" s="69">
        <f>VLOOKUP($A95,'391'!$AG$1:$HM$2,154,FALSE)</f>
        <v>0</v>
      </c>
      <c r="FU95" s="69">
        <f>VLOOKUP($A95,'391'!$AG$1:$HM$2,155,FALSE)</f>
        <v>0</v>
      </c>
      <c r="FV95" s="69">
        <f>VLOOKUP($A95,'391'!$AG$1:$HM$2,156,FALSE)</f>
        <v>0</v>
      </c>
      <c r="FW95" s="69">
        <f>VLOOKUP($A95,'391'!$AG$7:$HM$8,FW109,FALSE)</f>
        <v>0</v>
      </c>
      <c r="FX95" s="69">
        <f>VLOOKUP($A95,'391'!$AG$1:$HM$2,158,FALSE)</f>
        <v>0</v>
      </c>
      <c r="FY95" s="75">
        <f>VLOOKUP($A95,'391'!$AG$1:$HM$2,159,FALSE)</f>
        <v>0</v>
      </c>
      <c r="FZ95" s="337"/>
      <c r="GA95" s="74">
        <f>VLOOKUP($A95,'391'!$AG$1:$HM$2,160,FALSE)</f>
        <v>0</v>
      </c>
      <c r="GB95" s="69">
        <f>VLOOKUP($A95,'391'!$AG$1:$HM$2,161,FALSE)</f>
        <v>0</v>
      </c>
      <c r="GC95" s="69">
        <f>VLOOKUP($A95,'391'!$AG$1:$HM$2,162,FALSE)</f>
        <v>0</v>
      </c>
      <c r="GD95" s="69">
        <f>VLOOKUP($A95,'391'!$AG$1:$HM$2,163,FALSE)</f>
        <v>0</v>
      </c>
      <c r="GE95" s="69">
        <f>VLOOKUP($A95,'391'!$AG$7:$HM$8,GE109,FALSE)</f>
        <v>0</v>
      </c>
      <c r="GF95" s="69">
        <f>VLOOKUP($A95,'391'!$AG$1:$HM$2,165,FALSE)</f>
        <v>0</v>
      </c>
      <c r="GG95" s="75">
        <f>VLOOKUP($A95,'391'!$AG$1:$HM$2,166,FALSE)</f>
        <v>0</v>
      </c>
      <c r="GH95" s="337"/>
      <c r="GI95" s="74">
        <f>VLOOKUP($A95,'391'!$AG$1:$HM$2,167,FALSE)</f>
        <v>0</v>
      </c>
      <c r="GJ95" s="69">
        <f>VLOOKUP($A95,'391'!$AG$1:$HM$2,168,FALSE)</f>
        <v>0</v>
      </c>
      <c r="GK95" s="69">
        <f>VLOOKUP($A95,'391'!$AG$1:$HM$2,169,FALSE)</f>
        <v>0</v>
      </c>
      <c r="GL95" s="69">
        <f>VLOOKUP($A95,'391'!$AG$1:$HM$2,170,FALSE)</f>
        <v>0</v>
      </c>
      <c r="GM95" s="69">
        <f>VLOOKUP($A95,'391'!$AG$7:$HM$8,GM109,FALSE)</f>
        <v>0</v>
      </c>
      <c r="GN95" s="69">
        <f>VLOOKUP($A95,'391'!$AG$1:$HM$2,172,FALSE)</f>
        <v>0</v>
      </c>
      <c r="GO95" s="75">
        <f>VLOOKUP($A95,'391'!$AG$1:$HM$2,173,FALSE)</f>
        <v>0</v>
      </c>
      <c r="GP95" s="337"/>
      <c r="GQ95" s="74">
        <f>VLOOKUP($A95,'391'!$AG$1:$HM$2,174,FALSE)</f>
        <v>0</v>
      </c>
      <c r="GR95" s="69">
        <f>VLOOKUP($A95,'391'!$AG$1:$HM$2,175,FALSE)</f>
        <v>0</v>
      </c>
      <c r="GS95" s="69">
        <f>VLOOKUP($A95,'391'!$AG$1:$HM$2,176,FALSE)</f>
        <v>0</v>
      </c>
      <c r="GT95" s="69">
        <f>VLOOKUP($A95,'391'!$AG$1:$HM$2,177,FALSE)</f>
        <v>0</v>
      </c>
      <c r="GU95" s="69">
        <f>VLOOKUP($A95,'391'!$AG$7:$HM$8,GU109,FALSE)</f>
        <v>0</v>
      </c>
      <c r="GV95" s="69">
        <f>VLOOKUP($A95,'391'!$AG$1:$HM$2,179,FALSE)</f>
        <v>0</v>
      </c>
      <c r="GW95" s="75">
        <f>VLOOKUP($A95,'391'!$AG$1:$HM$2,180,FALSE)</f>
        <v>0</v>
      </c>
      <c r="GX95" s="337"/>
      <c r="GY95" s="74">
        <f>VLOOKUP($A95,'391'!$AG$1:$HM$2,181,FALSE)</f>
        <v>0</v>
      </c>
      <c r="GZ95" s="69">
        <f>VLOOKUP($A95,'391'!$AG$1:$HM$2,182,FALSE)</f>
        <v>0</v>
      </c>
      <c r="HA95" s="69">
        <f>VLOOKUP($A95,'391'!$AG$1:$HM$2,183,FALSE)</f>
        <v>0</v>
      </c>
      <c r="HB95" s="69">
        <f>VLOOKUP($A95,'391'!$AG$1:$HM$2,184,FALSE)</f>
        <v>0</v>
      </c>
      <c r="HC95" s="69">
        <f>VLOOKUP($A95,'391'!$AG$7:$HM$8,HC109,FALSE)</f>
        <v>0</v>
      </c>
      <c r="HD95" s="69">
        <f>VLOOKUP($A95,'391'!$AG$1:$HM$2,186,FALSE)</f>
        <v>0</v>
      </c>
      <c r="HE95" s="124">
        <f>VLOOKUP($A95,'391'!$AG$1:$HM$2,187,FALSE)</f>
        <v>0</v>
      </c>
      <c r="HF95" s="24"/>
    </row>
    <row r="96" spans="1:214" x14ac:dyDescent="0.25">
      <c r="A96" s="290">
        <f t="shared" si="1"/>
        <v>292</v>
      </c>
      <c r="B96" s="291">
        <f>VLOOKUP($A96,'392'!$AK$1:$HQ$2,2,FALSE)</f>
        <v>0</v>
      </c>
      <c r="C96" s="290">
        <f>VLOOKUP($A96,'392'!$AK$1:$HQ$2,3,FALSE)</f>
        <v>0</v>
      </c>
      <c r="D96" s="290">
        <f>VLOOKUP($A96,'392'!$AK$1:$HQ$2,4,FALSE)</f>
        <v>0</v>
      </c>
      <c r="E96" s="292">
        <f>VLOOKUP($A96,'392'!$AK$1:$HQ$2,5,FALSE)</f>
        <v>0</v>
      </c>
      <c r="F96" s="337"/>
      <c r="G96" s="73">
        <f>VLOOKUP($A96,'392'!$AK$1:$HQ$2,6,FALSE)</f>
        <v>0</v>
      </c>
      <c r="H96" s="24">
        <f>VLOOKUP($A96,'392'!$AK$1:$HQ$2,7,FALSE)</f>
        <v>0</v>
      </c>
      <c r="I96" s="24">
        <f>VLOOKUP($A96,'392'!$AK$1:$HQ$2,8,FALSE)</f>
        <v>0</v>
      </c>
      <c r="J96" s="24">
        <f>VLOOKUP($A96,'392'!$AK$1:$HQ$2,9,FALSE)</f>
        <v>0</v>
      </c>
      <c r="K96" s="69">
        <f>VLOOKUP($A96,'392'!$AK$7:$HQ$8,K109,FALSE)</f>
        <v>0</v>
      </c>
      <c r="L96" s="24">
        <f>VLOOKUP($A96,'392'!$AK$1:$HQ$2,11,FALSE)</f>
        <v>0</v>
      </c>
      <c r="M96" s="137">
        <f>VLOOKUP($A96,'392'!$AK$1:$HQ$2,12,FALSE)</f>
        <v>0</v>
      </c>
      <c r="N96" s="337"/>
      <c r="O96" s="74">
        <f>VLOOKUP($A96,'392'!$AK$1:$HQ$2,13,FALSE)</f>
        <v>0</v>
      </c>
      <c r="P96" s="69">
        <f>VLOOKUP($A96,'392'!$AK$1:$HQ$2,14,FALSE)</f>
        <v>0</v>
      </c>
      <c r="Q96" s="69">
        <f>VLOOKUP($A96,'392'!$AK$1:$HQ$2,15,FALSE)</f>
        <v>0</v>
      </c>
      <c r="R96" s="69">
        <f>VLOOKUP($A96,'392'!$AK$1:$HQ$2,16,FALSE)</f>
        <v>0</v>
      </c>
      <c r="S96" s="69">
        <f>VLOOKUP($A96,'392'!$AK$7:$HQ$8,S109,FALSE)</f>
        <v>0</v>
      </c>
      <c r="T96" s="69">
        <f>VLOOKUP($A96,'392'!$AK$1:$HQ$2,18,FALSE)</f>
        <v>0</v>
      </c>
      <c r="U96" s="75">
        <f>VLOOKUP($A96,'392'!$AK$1:$HQ$2,19,FALSE)</f>
        <v>0</v>
      </c>
      <c r="V96" s="337"/>
      <c r="W96" s="74">
        <f>VLOOKUP($A96,'392'!$AK$1:$HQ$2,20,FALSE)</f>
        <v>0</v>
      </c>
      <c r="X96" s="69">
        <f>VLOOKUP($A96,'392'!$AK$1:$HQ$2,21,FALSE)</f>
        <v>0</v>
      </c>
      <c r="Y96" s="69">
        <f>VLOOKUP($A96,'392'!$AK$1:$HQ$2,22,FALSE)</f>
        <v>0</v>
      </c>
      <c r="Z96" s="69">
        <f>VLOOKUP($A96,'392'!$AK$1:$HQ$2,23,FALSE)</f>
        <v>0</v>
      </c>
      <c r="AA96" s="69">
        <f>VLOOKUP($A96,'392'!$AK$7:$HQ$8,AA109,FALSE)</f>
        <v>0</v>
      </c>
      <c r="AB96" s="69">
        <f>VLOOKUP($A96,'392'!$AK$1:$HQ$2,25,FALSE)</f>
        <v>0</v>
      </c>
      <c r="AC96" s="75">
        <f>VLOOKUP($A96,'392'!$AK$1:$HQ$2,26,FALSE)</f>
        <v>0</v>
      </c>
      <c r="AD96" s="337"/>
      <c r="AE96" s="74">
        <f>VLOOKUP($A96,'392'!$AK$1:$HQ$2,27,FALSE)</f>
        <v>0</v>
      </c>
      <c r="AF96" s="69">
        <f>VLOOKUP($A96,'392'!$AK$1:$HQ$2,28,FALSE)</f>
        <v>0</v>
      </c>
      <c r="AG96" s="69">
        <f>VLOOKUP($A96,'392'!$AK$1:$HQ$2,29,FALSE)</f>
        <v>0</v>
      </c>
      <c r="AH96" s="69">
        <f>VLOOKUP($A96,'392'!$AK$1:$HQ$2,30,FALSE)</f>
        <v>0</v>
      </c>
      <c r="AI96" s="69">
        <f>VLOOKUP($A96,'392'!$AK$7:$HQ$8,AI109,FALSE)</f>
        <v>0</v>
      </c>
      <c r="AJ96" s="69">
        <f>VLOOKUP($A96,'392'!$AK$1:$HQ$2,32,FALSE)</f>
        <v>0</v>
      </c>
      <c r="AK96" s="75">
        <f>VLOOKUP($A96,'392'!$AK$1:$HQ$2,33,FALSE)</f>
        <v>0</v>
      </c>
      <c r="AL96" s="337"/>
      <c r="AM96" s="74">
        <f>VLOOKUP($A96,'392'!$AK$1:$HQ$2,34,FALSE)</f>
        <v>0</v>
      </c>
      <c r="AN96" s="69">
        <f>VLOOKUP($A96,'392'!$AK$1:$HQ$2,35,FALSE)</f>
        <v>0</v>
      </c>
      <c r="AO96" s="69">
        <f>VLOOKUP($A96,'392'!$AK$1:$HQ$2,36,FALSE)</f>
        <v>0</v>
      </c>
      <c r="AP96" s="69">
        <f>VLOOKUP($A96,'392'!$AK$1:$HQ$2,37,FALSE)</f>
        <v>0</v>
      </c>
      <c r="AQ96" s="69">
        <f>VLOOKUP($A96,'392'!$AK$7:$HQ$8,AQ109,FALSE)</f>
        <v>0</v>
      </c>
      <c r="AR96" s="69">
        <f>VLOOKUP($A96,'392'!$AK$1:$HQ$2,39,FALSE)</f>
        <v>0</v>
      </c>
      <c r="AS96" s="75">
        <f>VLOOKUP($A96,'392'!$AK$1:$HQ$2,40,FALSE)</f>
        <v>0</v>
      </c>
      <c r="AT96" s="337"/>
      <c r="AU96" s="74">
        <f>VLOOKUP($A96,'392'!$AK$1:$HQ$2,41,FALSE)</f>
        <v>0</v>
      </c>
      <c r="AV96" s="69">
        <f>VLOOKUP($A96,'392'!$AK$1:$HQ$2,42,FALSE)</f>
        <v>0</v>
      </c>
      <c r="AW96" s="69">
        <f>VLOOKUP($A96,'392'!$AK$1:$HQ$2,43,FALSE)</f>
        <v>0</v>
      </c>
      <c r="AX96" s="69">
        <f>VLOOKUP($A96,'392'!$AK$1:$HQ$2,44,FALSE)</f>
        <v>0</v>
      </c>
      <c r="AY96" s="69">
        <f>VLOOKUP($A96,'392'!$AK$7:$HQ$8,AY109,FALSE)</f>
        <v>0</v>
      </c>
      <c r="AZ96" s="69">
        <f>VLOOKUP($A96,'392'!$AK$1:$HQ$2,46,FALSE)</f>
        <v>0</v>
      </c>
      <c r="BA96" s="75">
        <f>VLOOKUP($A96,'392'!$AK$1:$HQ$2,47,FALSE)</f>
        <v>0</v>
      </c>
      <c r="BB96" s="337"/>
      <c r="BC96" s="74">
        <f>VLOOKUP($A96,'392'!$AK$1:$HQ$2,48,FALSE)</f>
        <v>0</v>
      </c>
      <c r="BD96" s="69">
        <f>VLOOKUP($A96,'392'!$AK$1:$HQ$2,49,FALSE)</f>
        <v>0</v>
      </c>
      <c r="BE96" s="69">
        <f>VLOOKUP($A96,'392'!$AK$1:$HQ$2,50,FALSE)</f>
        <v>0</v>
      </c>
      <c r="BF96" s="69">
        <f>VLOOKUP($A96,'392'!$AK$1:$HQ$2,51,FALSE)</f>
        <v>0</v>
      </c>
      <c r="BG96" s="69">
        <f>VLOOKUP($A96,'392'!$AK$7:$HQ$8,BG109,FALSE)</f>
        <v>0</v>
      </c>
      <c r="BH96" s="69">
        <f>VLOOKUP($A96,'392'!$AK$1:$HQ$2,53,FALSE)</f>
        <v>0</v>
      </c>
      <c r="BI96" s="75">
        <f>VLOOKUP($A96,'392'!$AK$1:$HQ$2,54,FALSE)</f>
        <v>0</v>
      </c>
      <c r="BJ96" s="337"/>
      <c r="BK96" s="74">
        <f>VLOOKUP($A96,'392'!$AK$1:$HQ$2,55,FALSE)</f>
        <v>0</v>
      </c>
      <c r="BL96" s="69">
        <f>VLOOKUP($A96,'392'!$AK$1:$HQ$2,56,FALSE)</f>
        <v>0</v>
      </c>
      <c r="BM96" s="69">
        <f>VLOOKUP($A96,'392'!$AK$1:$HQ$2,57,FALSE)</f>
        <v>0</v>
      </c>
      <c r="BN96" s="69">
        <f>VLOOKUP($A96,'392'!$AK$1:$HQ$2,58,FALSE)</f>
        <v>0</v>
      </c>
      <c r="BO96" s="69">
        <f>VLOOKUP($A96,'392'!$AK$7:$HQ$8,BO109,FALSE)</f>
        <v>0</v>
      </c>
      <c r="BP96" s="69">
        <f>VLOOKUP($A96,'392'!$AK$1:$HQ$2,60,FALSE)</f>
        <v>0</v>
      </c>
      <c r="BQ96" s="75">
        <f>VLOOKUP($A96,'392'!$AK$1:$HQ$2,61,FALSE)</f>
        <v>0</v>
      </c>
      <c r="BR96" s="337"/>
      <c r="BS96" s="74">
        <f>VLOOKUP($A96,'392'!$AK$1:$HQ$2,62,FALSE)</f>
        <v>0</v>
      </c>
      <c r="BT96" s="69">
        <f>VLOOKUP($A96,'392'!$AK$1:$HQ$2,63,FALSE)</f>
        <v>0</v>
      </c>
      <c r="BU96" s="69">
        <f>VLOOKUP($A96,'392'!$AK$1:$HQ$2,64,FALSE)</f>
        <v>0</v>
      </c>
      <c r="BV96" s="69">
        <f>VLOOKUP($A96,'392'!$AK$1:$HQ$2,65,FALSE)</f>
        <v>0</v>
      </c>
      <c r="BW96" s="69">
        <f>VLOOKUP($A96,'392'!$AK$7:$HQ$8,BW109,FALSE)</f>
        <v>0</v>
      </c>
      <c r="BX96" s="69">
        <f>VLOOKUP($A96,'392'!$AK$1:$HQ$2,67,FALSE)</f>
        <v>0</v>
      </c>
      <c r="BY96" s="75">
        <f>VLOOKUP($A96,'392'!$AK$1:$HQ$2,68,FALSE)</f>
        <v>0</v>
      </c>
      <c r="BZ96" s="337"/>
      <c r="CA96" s="74">
        <f>VLOOKUP($A96,'392'!$AK$1:$HQ$2,69,FALSE)</f>
        <v>0</v>
      </c>
      <c r="CB96" s="69">
        <f>VLOOKUP($A96,'392'!$AK$1:$HQ$2,70,FALSE)</f>
        <v>0</v>
      </c>
      <c r="CC96" s="69">
        <f>VLOOKUP($A96,'392'!$AK$1:$HQ$2,71,FALSE)</f>
        <v>0</v>
      </c>
      <c r="CD96" s="69">
        <f>VLOOKUP($A96,'392'!$AK$1:$HQ$2,72,FALSE)</f>
        <v>0</v>
      </c>
      <c r="CE96" s="69">
        <f>VLOOKUP($A96,'392'!$AK$7:$HQ$8,CE109,FALSE)</f>
        <v>0</v>
      </c>
      <c r="CF96" s="69">
        <f>VLOOKUP($A96,'392'!$AK$1:$HQ$2,74,FALSE)</f>
        <v>0</v>
      </c>
      <c r="CG96" s="75">
        <f>VLOOKUP($A96,'392'!$AK$1:$HQ$2,75,FALSE)</f>
        <v>0</v>
      </c>
      <c r="CH96" s="337"/>
      <c r="CI96" s="74">
        <f>VLOOKUP($A96,'392'!$AK$1:$HQ$2,76,FALSE)</f>
        <v>0</v>
      </c>
      <c r="CJ96" s="69">
        <f>VLOOKUP($A96,'392'!$AK$1:$HQ$2,77,FALSE)</f>
        <v>0</v>
      </c>
      <c r="CK96" s="69">
        <f>VLOOKUP($A96,'392'!$AK$1:$HQ$2,78,FALSE)</f>
        <v>0</v>
      </c>
      <c r="CL96" s="69">
        <f>VLOOKUP($A96,'392'!$AK$1:$HQ$2,79,FALSE)</f>
        <v>0</v>
      </c>
      <c r="CM96" s="69">
        <f>VLOOKUP($A96,'392'!$AK$7:$HQ$8,CM109,FALSE)</f>
        <v>0</v>
      </c>
      <c r="CN96" s="69">
        <f>VLOOKUP($A96,'392'!$AK$1:$HQ$2,81,FALSE)</f>
        <v>0</v>
      </c>
      <c r="CO96" s="75">
        <f>VLOOKUP($A96,'392'!$AK$1:$HQ$2,82,FALSE)</f>
        <v>0</v>
      </c>
      <c r="CP96" s="337"/>
      <c r="CQ96" s="74">
        <f>VLOOKUP($A96,'392'!$AK$1:$HQ$2,83,FALSE)</f>
        <v>0</v>
      </c>
      <c r="CR96" s="69">
        <f>VLOOKUP($A96,'392'!$AK$1:$HQ$2,84,FALSE)</f>
        <v>0</v>
      </c>
      <c r="CS96" s="69">
        <f>VLOOKUP($A96,'392'!$AK$1:$HQ$2,85,FALSE)</f>
        <v>0</v>
      </c>
      <c r="CT96" s="69">
        <f>VLOOKUP($A96,'392'!$AK$1:$HQ$2,86,FALSE)</f>
        <v>0</v>
      </c>
      <c r="CU96" s="69">
        <f>VLOOKUP($A96,'392'!$AK$7:$HQ$8,CU109,FALSE)</f>
        <v>0</v>
      </c>
      <c r="CV96" s="69">
        <f>VLOOKUP($A96,'392'!$AK$1:$HQ$2,88,FALSE)</f>
        <v>0</v>
      </c>
      <c r="CW96" s="75">
        <f>VLOOKUP($A96,'392'!$AK$1:$HQ$2,89,FALSE)</f>
        <v>0</v>
      </c>
      <c r="CX96" s="337"/>
      <c r="CY96" s="74">
        <f>VLOOKUP($A96,'392'!$AK$1:$HQ$2,90,FALSE)</f>
        <v>0</v>
      </c>
      <c r="CZ96" s="69">
        <f>VLOOKUP($A96,'392'!$AK$1:$HQ$2,91,FALSE)</f>
        <v>0</v>
      </c>
      <c r="DA96" s="69">
        <f>VLOOKUP($A96,'392'!$AK$1:$HQ$2,92,FALSE)</f>
        <v>0</v>
      </c>
      <c r="DB96" s="69">
        <f>VLOOKUP($A96,'392'!$AK$1:$HQ$2,93,FALSE)</f>
        <v>0</v>
      </c>
      <c r="DC96" s="69">
        <f>VLOOKUP($A96,'392'!$AK$7:$HQ$8,DC109,FALSE)</f>
        <v>0</v>
      </c>
      <c r="DD96" s="69">
        <f>VLOOKUP($A96,'392'!$AK$1:$HQ$2,95,FALSE)</f>
        <v>0</v>
      </c>
      <c r="DE96" s="75">
        <f>VLOOKUP($A96,'392'!$AK$1:$HQ$2,96,FALSE)</f>
        <v>0</v>
      </c>
      <c r="DF96" s="337"/>
      <c r="DG96" s="74">
        <f>VLOOKUP($A96,'392'!$AK$1:$HQ$2,97,FALSE)</f>
        <v>0</v>
      </c>
      <c r="DH96" s="69">
        <f>VLOOKUP($A96,'392'!$AK$1:$HQ$2,98,FALSE)</f>
        <v>0</v>
      </c>
      <c r="DI96" s="69">
        <f>VLOOKUP($A96,'392'!$AK$1:$HQ$2,99,FALSE)</f>
        <v>0</v>
      </c>
      <c r="DJ96" s="69">
        <f>VLOOKUP($A96,'392'!$AK$1:$HQ$2,100,FALSE)</f>
        <v>0</v>
      </c>
      <c r="DK96" s="69">
        <f>VLOOKUP($A96,'392'!$AK$7:$HQ$8,DK109,FALSE)</f>
        <v>0</v>
      </c>
      <c r="DL96" s="69">
        <f>VLOOKUP($A96,'392'!$AK$1:$HQ$2,102,FALSE)</f>
        <v>0</v>
      </c>
      <c r="DM96" s="75">
        <f>VLOOKUP($A96,'392'!$AK$1:$HQ$2,103,FALSE)</f>
        <v>0</v>
      </c>
      <c r="DN96" s="337"/>
      <c r="DO96" s="74">
        <f>VLOOKUP($A96,'392'!$AK$1:$HQ$2,104,FALSE)</f>
        <v>0</v>
      </c>
      <c r="DP96" s="69">
        <f>VLOOKUP($A96,'392'!$AK$1:$HQ$2,105,FALSE)</f>
        <v>0</v>
      </c>
      <c r="DQ96" s="69">
        <f>VLOOKUP($A96,'392'!$AK$1:$HQ$2,106,FALSE)</f>
        <v>0</v>
      </c>
      <c r="DR96" s="69">
        <f>VLOOKUP($A96,'392'!$AK$1:$HQ$2,107,FALSE)</f>
        <v>0</v>
      </c>
      <c r="DS96" s="69">
        <f>VLOOKUP($A96,'392'!$AK$7:$HQ$8,DS109,FALSE)</f>
        <v>0</v>
      </c>
      <c r="DT96" s="69">
        <f>VLOOKUP($A96,'392'!$AK$1:$HQ$2,109,FALSE)</f>
        <v>0</v>
      </c>
      <c r="DU96" s="75">
        <f>VLOOKUP($A96,'392'!$AK$1:$HQ$2,110,FALSE)</f>
        <v>0</v>
      </c>
      <c r="DV96" s="337"/>
      <c r="DW96" s="74">
        <f>VLOOKUP($A96,'392'!$AK$1:$HQ$2,111,FALSE)</f>
        <v>0</v>
      </c>
      <c r="DX96" s="69">
        <f>VLOOKUP($A96,'392'!$AK$1:$HQ$2,112,FALSE)</f>
        <v>0</v>
      </c>
      <c r="DY96" s="69">
        <f>VLOOKUP($A96,'392'!$AK$1:$HQ$2,113,FALSE)</f>
        <v>0</v>
      </c>
      <c r="DZ96" s="69">
        <f>VLOOKUP($A96,'392'!$AK$1:$HQ$2,114,FALSE)</f>
        <v>0</v>
      </c>
      <c r="EA96" s="69">
        <f>VLOOKUP($A96,'392'!$AK$7:$HQ$8,EA109,FALSE)</f>
        <v>0</v>
      </c>
      <c r="EB96" s="69">
        <f>VLOOKUP($A96,'392'!$AK$1:$HQ$2,116,FALSE)</f>
        <v>0</v>
      </c>
      <c r="EC96" s="75">
        <f>VLOOKUP($A96,'392'!$AK$1:$HQ$2,117,FALSE)</f>
        <v>0</v>
      </c>
      <c r="ED96" s="337"/>
      <c r="EE96" s="74">
        <f>VLOOKUP($A96,'392'!$AK$1:$HQ$2,118,FALSE)</f>
        <v>0</v>
      </c>
      <c r="EF96" s="69">
        <f>VLOOKUP($A96,'392'!$AK$1:$HQ$2,119,FALSE)</f>
        <v>0</v>
      </c>
      <c r="EG96" s="69">
        <f>VLOOKUP($A96,'392'!$AK$1:$HQ$2,120,FALSE)</f>
        <v>0</v>
      </c>
      <c r="EH96" s="69">
        <f>VLOOKUP($A96,'392'!$AK$1:$HQ$2,121,FALSE)</f>
        <v>0</v>
      </c>
      <c r="EI96" s="69">
        <f>VLOOKUP($A96,'392'!$AK$7:$HQ$8,EI109,FALSE)</f>
        <v>0</v>
      </c>
      <c r="EJ96" s="69">
        <f>VLOOKUP($A96,'392'!$AK$1:$HQ$2,123,FALSE)</f>
        <v>0</v>
      </c>
      <c r="EK96" s="75">
        <f>VLOOKUP($A96,'392'!$AK$1:$HQ$2,124,FALSE)</f>
        <v>0</v>
      </c>
      <c r="EL96" s="337"/>
      <c r="EM96" s="74">
        <f>VLOOKUP($A96,'392'!$AK$1:$HQ$2,125,FALSE)</f>
        <v>0</v>
      </c>
      <c r="EN96" s="69">
        <f>VLOOKUP($A96,'392'!$AK$1:$HQ$2,126,FALSE)</f>
        <v>0</v>
      </c>
      <c r="EO96" s="69">
        <f>VLOOKUP($A96,'392'!$AK$1:$HQ$2,127,FALSE)</f>
        <v>0</v>
      </c>
      <c r="EP96" s="69">
        <f>VLOOKUP($A96,'392'!$AK$1:$HQ$2,128,FALSE)</f>
        <v>0</v>
      </c>
      <c r="EQ96" s="69">
        <f>VLOOKUP($A96,'392'!$AK$7:$HQ$8,EQ109,FALSE)</f>
        <v>0</v>
      </c>
      <c r="ER96" s="69">
        <f>VLOOKUP($A96,'392'!$AK$1:$HQ$2,130,FALSE)</f>
        <v>0</v>
      </c>
      <c r="ES96" s="75">
        <f>VLOOKUP($A96,'392'!$AK$1:$HQ$2,131,FALSE)</f>
        <v>0</v>
      </c>
      <c r="ET96" s="337"/>
      <c r="EU96" s="74">
        <f>VLOOKUP($A96,'392'!$AK$1:$HQ$2,132,FALSE)</f>
        <v>0</v>
      </c>
      <c r="EV96" s="69">
        <f>VLOOKUP($A96,'392'!$AK$1:$HQ$2,133,FALSE)</f>
        <v>0</v>
      </c>
      <c r="EW96" s="69">
        <f>VLOOKUP($A96,'392'!$AK$1:$HQ$2,134,FALSE)</f>
        <v>0</v>
      </c>
      <c r="EX96" s="69">
        <f>VLOOKUP($A96,'392'!$AK$1:$HQ$2,135,FALSE)</f>
        <v>0</v>
      </c>
      <c r="EY96" s="69">
        <f>VLOOKUP($A96,'392'!$AK$7:$HQ$8,EY109,FALSE)</f>
        <v>0</v>
      </c>
      <c r="EZ96" s="69">
        <f>VLOOKUP($A96,'392'!$AK$1:$HQ$2,137,FALSE)</f>
        <v>0</v>
      </c>
      <c r="FA96" s="75">
        <f>VLOOKUP($A96,'392'!$AK$1:$HQ$2,138,FALSE)</f>
        <v>0</v>
      </c>
      <c r="FB96" s="337"/>
      <c r="FC96" s="74">
        <f>VLOOKUP($A96,'392'!$AK$1:$HQ$2,139,FALSE)</f>
        <v>0</v>
      </c>
      <c r="FD96" s="69">
        <f>VLOOKUP($A96,'392'!$AK$1:$HQ$2,140,FALSE)</f>
        <v>0</v>
      </c>
      <c r="FE96" s="69">
        <f>VLOOKUP($A96,'392'!$AK$1:$HQ$2,141,FALSE)</f>
        <v>0</v>
      </c>
      <c r="FF96" s="69">
        <f>VLOOKUP($A96,'392'!$AK$1:$HQ$2,142,FALSE)</f>
        <v>0</v>
      </c>
      <c r="FG96" s="69">
        <f>VLOOKUP($A96,'392'!$AK$7:$HQ$8,FG109,FALSE)</f>
        <v>0</v>
      </c>
      <c r="FH96" s="69">
        <f>VLOOKUP($A96,'392'!$AK$1:$HQ$2,144,FALSE)</f>
        <v>0</v>
      </c>
      <c r="FI96" s="75">
        <f>VLOOKUP($A96,'392'!$AK$1:$HQ$2,145,FALSE)</f>
        <v>0</v>
      </c>
      <c r="FJ96" s="337"/>
      <c r="FK96" s="74">
        <f>VLOOKUP($A96,'392'!$AK$1:$HQ$2,146,FALSE)</f>
        <v>0</v>
      </c>
      <c r="FL96" s="69">
        <f>VLOOKUP($A96,'392'!$AK$1:$HQ$2,147,FALSE)</f>
        <v>0</v>
      </c>
      <c r="FM96" s="69">
        <f>VLOOKUP($A96,'392'!$AK$1:$HQ$2,148,FALSE)</f>
        <v>0</v>
      </c>
      <c r="FN96" s="69">
        <f>VLOOKUP($A96,'392'!$AK$1:$HQ$2,149,FALSE)</f>
        <v>0</v>
      </c>
      <c r="FO96" s="69">
        <f>VLOOKUP($A96,'392'!$AK$7:$HQ$8,FO109,FALSE)</f>
        <v>0</v>
      </c>
      <c r="FP96" s="69">
        <f>VLOOKUP($A96,'392'!$AK$1:$HQ$2,151,FALSE)</f>
        <v>0</v>
      </c>
      <c r="FQ96" s="75">
        <f>VLOOKUP($A96,'392'!$AK$1:$HQ$2,152,FALSE)</f>
        <v>0</v>
      </c>
      <c r="FR96" s="337"/>
      <c r="FS96" s="74">
        <f>VLOOKUP($A96,'392'!$AK$1:$HQ$2,153,FALSE)</f>
        <v>0</v>
      </c>
      <c r="FT96" s="69">
        <f>VLOOKUP($A96,'392'!$AK$1:$HQ$2,154,FALSE)</f>
        <v>0</v>
      </c>
      <c r="FU96" s="69">
        <f>VLOOKUP($A96,'392'!$AK$1:$HQ$2,155,FALSE)</f>
        <v>0</v>
      </c>
      <c r="FV96" s="69">
        <f>VLOOKUP($A96,'392'!$AK$1:$HQ$2,156,FALSE)</f>
        <v>0</v>
      </c>
      <c r="FW96" s="69">
        <f>VLOOKUP($A96,'392'!$AK$7:$HQ$8,FW109,FALSE)</f>
        <v>0</v>
      </c>
      <c r="FX96" s="69">
        <f>VLOOKUP($A96,'392'!$AK$1:$HQ$2,158,FALSE)</f>
        <v>0</v>
      </c>
      <c r="FY96" s="75">
        <f>VLOOKUP($A96,'392'!$AK$1:$HQ$2,159,FALSE)</f>
        <v>0</v>
      </c>
      <c r="FZ96" s="337"/>
      <c r="GA96" s="74">
        <f>VLOOKUP($A96,'392'!$AK$1:$HQ$2,160,FALSE)</f>
        <v>0</v>
      </c>
      <c r="GB96" s="69">
        <f>VLOOKUP($A96,'392'!$AK$1:$HQ$2,161,FALSE)</f>
        <v>0</v>
      </c>
      <c r="GC96" s="69">
        <f>VLOOKUP($A96,'392'!$AK$1:$HQ$2,162,FALSE)</f>
        <v>0</v>
      </c>
      <c r="GD96" s="69">
        <f>VLOOKUP($A96,'392'!$AK$1:$HQ$2,163,FALSE)</f>
        <v>0</v>
      </c>
      <c r="GE96" s="69">
        <f>VLOOKUP($A96,'392'!$AK$7:$HQ$8,GE109,FALSE)</f>
        <v>0</v>
      </c>
      <c r="GF96" s="69">
        <f>VLOOKUP($A96,'392'!$AK$1:$HQ$2,165,FALSE)</f>
        <v>0</v>
      </c>
      <c r="GG96" s="75">
        <f>VLOOKUP($A96,'392'!$AK$1:$HQ$2,166,FALSE)</f>
        <v>0</v>
      </c>
      <c r="GH96" s="337"/>
      <c r="GI96" s="74">
        <f>VLOOKUP($A96,'392'!$AK$1:$HQ$2,167,FALSE)</f>
        <v>0</v>
      </c>
      <c r="GJ96" s="69">
        <f>VLOOKUP($A96,'392'!$AK$1:$HQ$2,168,FALSE)</f>
        <v>0</v>
      </c>
      <c r="GK96" s="69">
        <f>VLOOKUP($A96,'392'!$AK$1:$HQ$2,169,FALSE)</f>
        <v>0</v>
      </c>
      <c r="GL96" s="69">
        <f>VLOOKUP($A96,'392'!$AK$1:$HQ$2,170,FALSE)</f>
        <v>0</v>
      </c>
      <c r="GM96" s="69">
        <f>VLOOKUP($A96,'392'!$AK$7:$HQ$8,GM109,FALSE)</f>
        <v>0</v>
      </c>
      <c r="GN96" s="69">
        <f>VLOOKUP($A96,'392'!$AK$1:$HQ$2,172,FALSE)</f>
        <v>0</v>
      </c>
      <c r="GO96" s="75">
        <f>VLOOKUP($A96,'392'!$AK$1:$HQ$2,173,FALSE)</f>
        <v>0</v>
      </c>
      <c r="GP96" s="337"/>
      <c r="GQ96" s="74">
        <f>VLOOKUP($A96,'392'!$AK$1:$HQ$2,174,FALSE)</f>
        <v>0</v>
      </c>
      <c r="GR96" s="69">
        <f>VLOOKUP($A96,'392'!$AK$1:$HQ$2,175,FALSE)</f>
        <v>0</v>
      </c>
      <c r="GS96" s="69">
        <f>VLOOKUP($A96,'392'!$AK$1:$HQ$2,176,FALSE)</f>
        <v>0</v>
      </c>
      <c r="GT96" s="69">
        <f>VLOOKUP($A96,'392'!$AK$1:$HQ$2,177,FALSE)</f>
        <v>0</v>
      </c>
      <c r="GU96" s="69">
        <f>VLOOKUP($A96,'392'!$AK$7:$HQ$8,GU109,FALSE)</f>
        <v>0</v>
      </c>
      <c r="GV96" s="69">
        <f>VLOOKUP($A96,'392'!$AK$1:$HQ$2,179,FALSE)</f>
        <v>0</v>
      </c>
      <c r="GW96" s="75">
        <f>VLOOKUP($A96,'392'!$AK$1:$HQ$2,180,FALSE)</f>
        <v>0</v>
      </c>
      <c r="GX96" s="337"/>
      <c r="GY96" s="74">
        <f>VLOOKUP($A96,'392'!$AK$1:$HQ$2,181,FALSE)</f>
        <v>0</v>
      </c>
      <c r="GZ96" s="69">
        <f>VLOOKUP($A96,'392'!$AK$1:$HQ$2,182,FALSE)</f>
        <v>0</v>
      </c>
      <c r="HA96" s="69">
        <f>VLOOKUP($A96,'392'!$AK$1:$HQ$2,183,FALSE)</f>
        <v>0</v>
      </c>
      <c r="HB96" s="69">
        <f>VLOOKUP($A96,'392'!$AK$1:$HQ$2,184,FALSE)</f>
        <v>0</v>
      </c>
      <c r="HC96" s="69">
        <f>VLOOKUP($A96,'392'!$AK$7:$HQ$8,HC109,FALSE)</f>
        <v>0</v>
      </c>
      <c r="HD96" s="69">
        <f>VLOOKUP($A96,'392'!$AK$1:$HQ$2,186,FALSE)</f>
        <v>0</v>
      </c>
      <c r="HE96" s="124">
        <f>VLOOKUP($A96,'392'!$AK$1:$HQ$2,187,FALSE)</f>
        <v>0</v>
      </c>
      <c r="HF96" s="24"/>
    </row>
    <row r="97" spans="1:215" x14ac:dyDescent="0.25">
      <c r="A97" s="290">
        <f t="shared" si="1"/>
        <v>293</v>
      </c>
      <c r="B97" s="291">
        <f>VLOOKUP($A97,'393'!$AG$1:$HM$2,2,FALSE)</f>
        <v>0</v>
      </c>
      <c r="C97" s="290">
        <f>VLOOKUP($A97,'393'!$AG$1:$HM$2,3,FALSE)</f>
        <v>0</v>
      </c>
      <c r="D97" s="290">
        <f>VLOOKUP($A97,'393'!$AG$1:$HM$2,4,FALSE)</f>
        <v>0</v>
      </c>
      <c r="E97" s="292">
        <f>VLOOKUP($A97,'393'!$AG$1:$HM$2,5,FALSE)</f>
        <v>0</v>
      </c>
      <c r="F97" s="337"/>
      <c r="G97" s="73">
        <f>VLOOKUP($A97,'393'!$AG$1:$HM$2,6,FALSE)</f>
        <v>0</v>
      </c>
      <c r="H97" s="24">
        <f>VLOOKUP($A97,'393'!$AG$1:$HM$2,7,FALSE)</f>
        <v>0</v>
      </c>
      <c r="I97" s="24">
        <f>VLOOKUP($A97,'393'!$AG$1:$HM$2,8,FALSE)</f>
        <v>0</v>
      </c>
      <c r="J97" s="24">
        <f>VLOOKUP($A97,'393'!$AG$1:$HM$2,9,FALSE)</f>
        <v>0</v>
      </c>
      <c r="K97" s="69">
        <f>VLOOKUP($A97,'393'!$AG$7:$HM$8,K109,FALSE)</f>
        <v>0</v>
      </c>
      <c r="L97" s="24">
        <f>VLOOKUP($A97,'393'!$AG$1:$HM$2,11,FALSE)</f>
        <v>0</v>
      </c>
      <c r="M97" s="137">
        <f>VLOOKUP($A97,'393'!$AG$1:$HM$2,12,FALSE)</f>
        <v>0</v>
      </c>
      <c r="N97" s="337"/>
      <c r="O97" s="74">
        <f>VLOOKUP($A97,'393'!$AG$1:$HM$2,13,FALSE)</f>
        <v>0</v>
      </c>
      <c r="P97" s="69">
        <f>VLOOKUP($A97,'393'!$AG$1:$HM$2,14,FALSE)</f>
        <v>0</v>
      </c>
      <c r="Q97" s="69">
        <f>VLOOKUP($A97,'393'!$AG$1:$HM$2,15,FALSE)</f>
        <v>0</v>
      </c>
      <c r="R97" s="69">
        <f>VLOOKUP($A97,'393'!$AG$1:$HM$2,16,FALSE)</f>
        <v>0</v>
      </c>
      <c r="S97" s="69">
        <f>VLOOKUP($A97,'393'!$AG$7:$HM$8,S109,FALSE)</f>
        <v>0</v>
      </c>
      <c r="T97" s="69">
        <f>VLOOKUP($A97,'393'!$AG$1:$HM$2,18,FALSE)</f>
        <v>0</v>
      </c>
      <c r="U97" s="75">
        <f>VLOOKUP($A97,'393'!$AG$1:$HM$2,19,FALSE)</f>
        <v>0</v>
      </c>
      <c r="V97" s="337"/>
      <c r="W97" s="74">
        <f>VLOOKUP($A97,'393'!$AG$1:$HM$2,20,FALSE)</f>
        <v>0</v>
      </c>
      <c r="X97" s="69">
        <f>VLOOKUP($A97,'393'!$AG$1:$HM$2,21,FALSE)</f>
        <v>0</v>
      </c>
      <c r="Y97" s="69">
        <f>VLOOKUP($A97,'393'!$AG$1:$HM$2,22,FALSE)</f>
        <v>0</v>
      </c>
      <c r="Z97" s="69">
        <f>VLOOKUP($A97,'393'!$AG$1:$HM$2,23,FALSE)</f>
        <v>0</v>
      </c>
      <c r="AA97" s="69">
        <f>VLOOKUP($A97,'393'!$AG$7:$HM$8,AA109,FALSE)</f>
        <v>0</v>
      </c>
      <c r="AB97" s="69">
        <f>VLOOKUP($A97,'393'!$AG$1:$HM$2,25,FALSE)</f>
        <v>0</v>
      </c>
      <c r="AC97" s="75">
        <f>VLOOKUP($A97,'393'!$AG$1:$HM$2,26,FALSE)</f>
        <v>0</v>
      </c>
      <c r="AD97" s="337"/>
      <c r="AE97" s="74">
        <f>VLOOKUP($A97,'393'!$AG$1:$HM$2,27,FALSE)</f>
        <v>0</v>
      </c>
      <c r="AF97" s="69">
        <f>VLOOKUP($A97,'393'!$AG$1:$HM$2,28,FALSE)</f>
        <v>0</v>
      </c>
      <c r="AG97" s="69">
        <f>VLOOKUP($A97,'393'!$AG$1:$HM$2,29,FALSE)</f>
        <v>0</v>
      </c>
      <c r="AH97" s="69">
        <f>VLOOKUP($A97,'393'!$AG$1:$HM$2,30,FALSE)</f>
        <v>0</v>
      </c>
      <c r="AI97" s="69">
        <f>VLOOKUP($A97,'393'!$AG$7:$HM$8,AI109,FALSE)</f>
        <v>0</v>
      </c>
      <c r="AJ97" s="69">
        <f>VLOOKUP($A97,'393'!$AG$1:$HM$2,32,FALSE)</f>
        <v>0</v>
      </c>
      <c r="AK97" s="75">
        <f>VLOOKUP($A97,'393'!$AG$1:$HM$2,33,FALSE)</f>
        <v>0</v>
      </c>
      <c r="AL97" s="337"/>
      <c r="AM97" s="74">
        <f>VLOOKUP($A97,'393'!$AG$1:$HM$2,34,FALSE)</f>
        <v>0</v>
      </c>
      <c r="AN97" s="69">
        <f>VLOOKUP($A97,'393'!$AG$1:$HM$2,35,FALSE)</f>
        <v>0</v>
      </c>
      <c r="AO97" s="69">
        <f>VLOOKUP($A97,'393'!$AG$1:$HM$2,36,FALSE)</f>
        <v>0</v>
      </c>
      <c r="AP97" s="69">
        <f>VLOOKUP($A97,'393'!$AG$1:$HM$2,37,FALSE)</f>
        <v>0</v>
      </c>
      <c r="AQ97" s="69">
        <f>VLOOKUP($A97,'393'!$AG$7:$HM$8,AQ109,FALSE)</f>
        <v>0</v>
      </c>
      <c r="AR97" s="69">
        <f>VLOOKUP($A97,'393'!$AG$1:$HM$2,39,FALSE)</f>
        <v>0</v>
      </c>
      <c r="AS97" s="75">
        <f>VLOOKUP($A97,'393'!$AG$1:$HM$2,40,FALSE)</f>
        <v>0</v>
      </c>
      <c r="AT97" s="337"/>
      <c r="AU97" s="74">
        <f>VLOOKUP($A97,'393'!$AG$1:$HM$2,41,FALSE)</f>
        <v>0</v>
      </c>
      <c r="AV97" s="69">
        <f>VLOOKUP($A97,'393'!$AG$1:$HM$2,42,FALSE)</f>
        <v>0</v>
      </c>
      <c r="AW97" s="69">
        <f>VLOOKUP($A97,'393'!$AG$1:$HM$2,43,FALSE)</f>
        <v>0</v>
      </c>
      <c r="AX97" s="69">
        <f>VLOOKUP($A97,'393'!$AG$1:$HM$2,44,FALSE)</f>
        <v>0</v>
      </c>
      <c r="AY97" s="69">
        <f>VLOOKUP($A97,'393'!$AG$7:$HM$8,AY109,FALSE)</f>
        <v>0</v>
      </c>
      <c r="AZ97" s="69">
        <f>VLOOKUP($A97,'393'!$AG$1:$HM$2,46,FALSE)</f>
        <v>0</v>
      </c>
      <c r="BA97" s="75">
        <f>VLOOKUP($A97,'393'!$AG$1:$HM$2,47,FALSE)</f>
        <v>0</v>
      </c>
      <c r="BB97" s="337"/>
      <c r="BC97" s="74">
        <f>VLOOKUP($A97,'393'!$AG$1:$HM$2,48,FALSE)</f>
        <v>0</v>
      </c>
      <c r="BD97" s="69">
        <f>VLOOKUP($A97,'393'!$AG$1:$HM$2,49,FALSE)</f>
        <v>0</v>
      </c>
      <c r="BE97" s="69">
        <f>VLOOKUP($A97,'393'!$AG$1:$HM$2,50,FALSE)</f>
        <v>0</v>
      </c>
      <c r="BF97" s="69">
        <f>VLOOKUP($A97,'393'!$AG$1:$HM$2,51,FALSE)</f>
        <v>0</v>
      </c>
      <c r="BG97" s="69">
        <f>VLOOKUP($A97,'393'!$AG$7:$HM$8,BG109,FALSE)</f>
        <v>0</v>
      </c>
      <c r="BH97" s="69">
        <f>VLOOKUP($A97,'393'!$AG$1:$HM$2,53,FALSE)</f>
        <v>0</v>
      </c>
      <c r="BI97" s="75">
        <f>VLOOKUP($A97,'393'!$AG$1:$HM$2,54,FALSE)</f>
        <v>0</v>
      </c>
      <c r="BJ97" s="337"/>
      <c r="BK97" s="74">
        <f>VLOOKUP($A97,'393'!$AG$1:$HM$2,55,FALSE)</f>
        <v>0</v>
      </c>
      <c r="BL97" s="69">
        <f>VLOOKUP($A97,'393'!$AG$1:$HM$2,56,FALSE)</f>
        <v>0</v>
      </c>
      <c r="BM97" s="69">
        <f>VLOOKUP($A97,'393'!$AG$1:$HM$2,57,FALSE)</f>
        <v>0</v>
      </c>
      <c r="BN97" s="69">
        <f>VLOOKUP($A97,'393'!$AG$1:$HM$2,58,FALSE)</f>
        <v>0</v>
      </c>
      <c r="BO97" s="69">
        <f>VLOOKUP($A97,'393'!$AG$7:$HM$8,BO109,FALSE)</f>
        <v>0</v>
      </c>
      <c r="BP97" s="69">
        <f>VLOOKUP($A97,'393'!$AG$1:$HM$2,60,FALSE)</f>
        <v>0</v>
      </c>
      <c r="BQ97" s="75">
        <f>VLOOKUP($A97,'393'!$AG$1:$HM$2,61,FALSE)</f>
        <v>0</v>
      </c>
      <c r="BR97" s="337"/>
      <c r="BS97" s="74">
        <f>VLOOKUP($A97,'393'!$AG$1:$HM$2,62,FALSE)</f>
        <v>0</v>
      </c>
      <c r="BT97" s="69">
        <f>VLOOKUP($A97,'393'!$AG$1:$HM$2,63,FALSE)</f>
        <v>0</v>
      </c>
      <c r="BU97" s="69">
        <f>VLOOKUP($A97,'393'!$AG$1:$HM$2,64,FALSE)</f>
        <v>0</v>
      </c>
      <c r="BV97" s="69">
        <f>VLOOKUP($A97,'393'!$AG$1:$HM$2,65,FALSE)</f>
        <v>0</v>
      </c>
      <c r="BW97" s="69">
        <f>VLOOKUP($A97,'393'!$AG$7:$HM$8,BW109,FALSE)</f>
        <v>0</v>
      </c>
      <c r="BX97" s="69">
        <f>VLOOKUP($A97,'393'!$AG$1:$HM$2,67,FALSE)</f>
        <v>0</v>
      </c>
      <c r="BY97" s="75">
        <f>VLOOKUP($A97,'393'!$AG$1:$HM$2,68,FALSE)</f>
        <v>0</v>
      </c>
      <c r="BZ97" s="337"/>
      <c r="CA97" s="74">
        <f>VLOOKUP($A97,'393'!$AG$1:$HM$2,69,FALSE)</f>
        <v>0</v>
      </c>
      <c r="CB97" s="69">
        <f>VLOOKUP($A97,'393'!$AG$1:$HM$2,70,FALSE)</f>
        <v>0</v>
      </c>
      <c r="CC97" s="69">
        <f>VLOOKUP($A97,'393'!$AG$1:$HM$2,71,FALSE)</f>
        <v>0</v>
      </c>
      <c r="CD97" s="69">
        <f>VLOOKUP($A97,'393'!$AG$1:$HM$2,72,FALSE)</f>
        <v>0</v>
      </c>
      <c r="CE97" s="69">
        <f>VLOOKUP($A97,'393'!$AG$7:$HM$8,CE109,FALSE)</f>
        <v>0</v>
      </c>
      <c r="CF97" s="69">
        <f>VLOOKUP($A97,'393'!$AG$1:$HM$2,74,FALSE)</f>
        <v>0</v>
      </c>
      <c r="CG97" s="75">
        <f>VLOOKUP($A97,'393'!$AG$1:$HM$2,75,FALSE)</f>
        <v>0</v>
      </c>
      <c r="CH97" s="337"/>
      <c r="CI97" s="74">
        <f>VLOOKUP($A97,'393'!$AG$1:$HM$2,76,FALSE)</f>
        <v>0</v>
      </c>
      <c r="CJ97" s="69">
        <f>VLOOKUP($A97,'393'!$AG$1:$HM$2,77,FALSE)</f>
        <v>0</v>
      </c>
      <c r="CK97" s="69">
        <f>VLOOKUP($A97,'393'!$AG$1:$HM$2,78,FALSE)</f>
        <v>0</v>
      </c>
      <c r="CL97" s="69">
        <f>VLOOKUP($A97,'393'!$AG$1:$HM$2,79,FALSE)</f>
        <v>0</v>
      </c>
      <c r="CM97" s="69">
        <f>VLOOKUP($A97,'393'!$AG$7:$HM$8,CM109,FALSE)</f>
        <v>0</v>
      </c>
      <c r="CN97" s="69">
        <f>VLOOKUP($A97,'393'!$AG$1:$HM$2,81,FALSE)</f>
        <v>0</v>
      </c>
      <c r="CO97" s="75">
        <f>VLOOKUP($A97,'393'!$AG$1:$HM$2,82,FALSE)</f>
        <v>0</v>
      </c>
      <c r="CP97" s="337"/>
      <c r="CQ97" s="74">
        <f>VLOOKUP($A97,'393'!$AG$1:$HM$2,83,FALSE)</f>
        <v>0</v>
      </c>
      <c r="CR97" s="69">
        <f>VLOOKUP($A97,'393'!$AG$1:$HM$2,84,FALSE)</f>
        <v>0</v>
      </c>
      <c r="CS97" s="69">
        <f>VLOOKUP($A97,'393'!$AG$1:$HM$2,85,FALSE)</f>
        <v>0</v>
      </c>
      <c r="CT97" s="69">
        <f>VLOOKUP($A97,'393'!$AG$1:$HM$2,86,FALSE)</f>
        <v>0</v>
      </c>
      <c r="CU97" s="69">
        <f>VLOOKUP($A97,'393'!$AG$7:$HM$8,CU109,FALSE)</f>
        <v>0</v>
      </c>
      <c r="CV97" s="69">
        <f>VLOOKUP($A97,'393'!$AG$1:$HM$2,88,FALSE)</f>
        <v>0</v>
      </c>
      <c r="CW97" s="75">
        <f>VLOOKUP($A97,'393'!$AG$1:$HM$2,89,FALSE)</f>
        <v>0</v>
      </c>
      <c r="CX97" s="337"/>
      <c r="CY97" s="74">
        <f>VLOOKUP($A97,'393'!$AG$1:$HM$2,90,FALSE)</f>
        <v>0</v>
      </c>
      <c r="CZ97" s="69">
        <f>VLOOKUP($A97,'393'!$AG$1:$HM$2,91,FALSE)</f>
        <v>0</v>
      </c>
      <c r="DA97" s="69">
        <f>VLOOKUP($A97,'393'!$AG$1:$HM$2,92,FALSE)</f>
        <v>0</v>
      </c>
      <c r="DB97" s="69">
        <f>VLOOKUP($A97,'393'!$AG$1:$HM$2,93,FALSE)</f>
        <v>0</v>
      </c>
      <c r="DC97" s="69">
        <f>VLOOKUP($A97,'393'!$AG$7:$HM$8,DC109,FALSE)</f>
        <v>0</v>
      </c>
      <c r="DD97" s="69">
        <f>VLOOKUP($A97,'393'!$AG$1:$HM$2,95,FALSE)</f>
        <v>0</v>
      </c>
      <c r="DE97" s="75">
        <f>VLOOKUP($A97,'393'!$AG$1:$HM$2,96,FALSE)</f>
        <v>0</v>
      </c>
      <c r="DF97" s="337"/>
      <c r="DG97" s="74">
        <f>VLOOKUP($A97,'393'!$AG$1:$HM$2,97,FALSE)</f>
        <v>0</v>
      </c>
      <c r="DH97" s="69">
        <f>VLOOKUP($A97,'393'!$AG$1:$HM$2,98,FALSE)</f>
        <v>0</v>
      </c>
      <c r="DI97" s="69">
        <f>VLOOKUP($A97,'393'!$AG$1:$HM$2,99,FALSE)</f>
        <v>0</v>
      </c>
      <c r="DJ97" s="69">
        <f>VLOOKUP($A97,'393'!$AG$1:$HM$2,100,FALSE)</f>
        <v>0</v>
      </c>
      <c r="DK97" s="69">
        <f>VLOOKUP($A97,'393'!$AG$7:$HM$8,DK109,FALSE)</f>
        <v>0</v>
      </c>
      <c r="DL97" s="69">
        <f>VLOOKUP($A97,'393'!$AG$1:$HM$2,102,FALSE)</f>
        <v>0</v>
      </c>
      <c r="DM97" s="75">
        <f>VLOOKUP($A97,'393'!$AG$1:$HM$2,103,FALSE)</f>
        <v>0</v>
      </c>
      <c r="DN97" s="337"/>
      <c r="DO97" s="74">
        <f>VLOOKUP($A97,'393'!$AG$1:$HM$2,104,FALSE)</f>
        <v>0</v>
      </c>
      <c r="DP97" s="69">
        <f>VLOOKUP($A97,'393'!$AG$1:$HM$2,105,FALSE)</f>
        <v>0</v>
      </c>
      <c r="DQ97" s="69">
        <f>VLOOKUP($A97,'393'!$AG$1:$HM$2,106,FALSE)</f>
        <v>0</v>
      </c>
      <c r="DR97" s="69">
        <f>VLOOKUP($A97,'393'!$AG$1:$HM$2,107,FALSE)</f>
        <v>0</v>
      </c>
      <c r="DS97" s="69">
        <f>VLOOKUP($A97,'393'!$AG$7:$HM$8,DS109,FALSE)</f>
        <v>0</v>
      </c>
      <c r="DT97" s="69">
        <f>VLOOKUP($A97,'393'!$AG$1:$HM$2,109,FALSE)</f>
        <v>0</v>
      </c>
      <c r="DU97" s="75">
        <f>VLOOKUP($A97,'393'!$AG$1:$HM$2,110,FALSE)</f>
        <v>0</v>
      </c>
      <c r="DV97" s="337"/>
      <c r="DW97" s="74">
        <f>VLOOKUP($A97,'393'!$AG$1:$HM$2,111,FALSE)</f>
        <v>0</v>
      </c>
      <c r="DX97" s="69">
        <f>VLOOKUP($A97,'393'!$AG$1:$HM$2,112,FALSE)</f>
        <v>0</v>
      </c>
      <c r="DY97" s="69">
        <f>VLOOKUP($A97,'393'!$AG$1:$HM$2,113,FALSE)</f>
        <v>0</v>
      </c>
      <c r="DZ97" s="69">
        <f>VLOOKUP($A97,'393'!$AG$1:$HM$2,114,FALSE)</f>
        <v>0</v>
      </c>
      <c r="EA97" s="69">
        <f>VLOOKUP($A97,'393'!$AG$7:$HM$8,EA109,FALSE)</f>
        <v>0</v>
      </c>
      <c r="EB97" s="69">
        <f>VLOOKUP($A97,'393'!$AG$1:$HM$2,116,FALSE)</f>
        <v>0</v>
      </c>
      <c r="EC97" s="75">
        <f>VLOOKUP($A97,'393'!$AG$1:$HM$2,117,FALSE)</f>
        <v>0</v>
      </c>
      <c r="ED97" s="337"/>
      <c r="EE97" s="74">
        <f>VLOOKUP($A97,'393'!$AG$1:$HM$2,118,FALSE)</f>
        <v>0</v>
      </c>
      <c r="EF97" s="69">
        <f>VLOOKUP($A97,'393'!$AG$1:$HM$2,119,FALSE)</f>
        <v>0</v>
      </c>
      <c r="EG97" s="69">
        <f>VLOOKUP($A97,'393'!$AG$1:$HM$2,120,FALSE)</f>
        <v>0</v>
      </c>
      <c r="EH97" s="69">
        <f>VLOOKUP($A97,'393'!$AG$1:$HM$2,121,FALSE)</f>
        <v>0</v>
      </c>
      <c r="EI97" s="69">
        <f>VLOOKUP($A97,'393'!$AG$7:$HM$8,EI109,FALSE)</f>
        <v>0</v>
      </c>
      <c r="EJ97" s="69">
        <f>VLOOKUP($A97,'393'!$AG$1:$HM$2,123,FALSE)</f>
        <v>0</v>
      </c>
      <c r="EK97" s="75">
        <f>VLOOKUP($A97,'393'!$AG$1:$HM$2,124,FALSE)</f>
        <v>0</v>
      </c>
      <c r="EL97" s="337"/>
      <c r="EM97" s="74">
        <f>VLOOKUP($A97,'393'!$AG$1:$HM$2,125,FALSE)</f>
        <v>0</v>
      </c>
      <c r="EN97" s="69">
        <f>VLOOKUP($A97,'393'!$AG$1:$HM$2,126,FALSE)</f>
        <v>0</v>
      </c>
      <c r="EO97" s="69">
        <f>VLOOKUP($A97,'393'!$AG$1:$HM$2,127,FALSE)</f>
        <v>0</v>
      </c>
      <c r="EP97" s="69">
        <f>VLOOKUP($A97,'393'!$AG$1:$HM$2,128,FALSE)</f>
        <v>0</v>
      </c>
      <c r="EQ97" s="69">
        <f>VLOOKUP($A97,'393'!$AG$7:$HM$8,EQ109,FALSE)</f>
        <v>0</v>
      </c>
      <c r="ER97" s="69">
        <f>VLOOKUP($A97,'393'!$AG$1:$HM$2,130,FALSE)</f>
        <v>0</v>
      </c>
      <c r="ES97" s="75">
        <f>VLOOKUP($A97,'393'!$AG$1:$HM$2,131,FALSE)</f>
        <v>0</v>
      </c>
      <c r="ET97" s="337"/>
      <c r="EU97" s="74">
        <f>VLOOKUP($A97,'393'!$AG$1:$HM$2,132,FALSE)</f>
        <v>0</v>
      </c>
      <c r="EV97" s="69">
        <f>VLOOKUP($A97,'393'!$AG$1:$HM$2,133,FALSE)</f>
        <v>0</v>
      </c>
      <c r="EW97" s="69">
        <f>VLOOKUP($A97,'393'!$AG$1:$HM$2,134,FALSE)</f>
        <v>0</v>
      </c>
      <c r="EX97" s="69">
        <f>VLOOKUP($A97,'393'!$AG$1:$HM$2,135,FALSE)</f>
        <v>0</v>
      </c>
      <c r="EY97" s="69">
        <f>VLOOKUP($A97,'393'!$AG$7:$HM$8,EY109,FALSE)</f>
        <v>0</v>
      </c>
      <c r="EZ97" s="69">
        <f>VLOOKUP($A97,'393'!$AG$1:$HM$2,137,FALSE)</f>
        <v>0</v>
      </c>
      <c r="FA97" s="75">
        <f>VLOOKUP($A97,'393'!$AG$1:$HM$2,138,FALSE)</f>
        <v>0</v>
      </c>
      <c r="FB97" s="337"/>
      <c r="FC97" s="74">
        <f>VLOOKUP($A97,'393'!$AG$1:$HM$2,139,FALSE)</f>
        <v>0</v>
      </c>
      <c r="FD97" s="69">
        <f>VLOOKUP($A97,'393'!$AG$1:$HM$2,140,FALSE)</f>
        <v>0</v>
      </c>
      <c r="FE97" s="69">
        <f>VLOOKUP($A97,'393'!$AG$1:$HM$2,141,FALSE)</f>
        <v>0</v>
      </c>
      <c r="FF97" s="69">
        <f>VLOOKUP($A97,'393'!$AG$1:$HM$2,142,FALSE)</f>
        <v>0</v>
      </c>
      <c r="FG97" s="69">
        <f>VLOOKUP($A97,'393'!$AG$7:$HM$8,FG109,FALSE)</f>
        <v>0</v>
      </c>
      <c r="FH97" s="69">
        <f>VLOOKUP($A97,'393'!$AG$1:$HM$2,144,FALSE)</f>
        <v>0</v>
      </c>
      <c r="FI97" s="75">
        <f>VLOOKUP($A97,'393'!$AG$1:$HM$2,145,FALSE)</f>
        <v>0</v>
      </c>
      <c r="FJ97" s="337"/>
      <c r="FK97" s="74">
        <f>VLOOKUP($A97,'393'!$AG$1:$HM$2,146,FALSE)</f>
        <v>0</v>
      </c>
      <c r="FL97" s="69">
        <f>VLOOKUP($A97,'393'!$AG$1:$HM$2,147,FALSE)</f>
        <v>0</v>
      </c>
      <c r="FM97" s="69">
        <f>VLOOKUP($A97,'393'!$AG$1:$HM$2,148,FALSE)</f>
        <v>0</v>
      </c>
      <c r="FN97" s="69">
        <f>VLOOKUP($A97,'393'!$AG$1:$HM$2,149,FALSE)</f>
        <v>0</v>
      </c>
      <c r="FO97" s="69">
        <f>VLOOKUP($A97,'393'!$AG$7:$HM$8,FO109,FALSE)</f>
        <v>0</v>
      </c>
      <c r="FP97" s="69">
        <f>VLOOKUP($A97,'393'!$AG$1:$HM$2,151,FALSE)</f>
        <v>0</v>
      </c>
      <c r="FQ97" s="75">
        <f>VLOOKUP($A97,'393'!$AG$1:$HM$2,152,FALSE)</f>
        <v>0</v>
      </c>
      <c r="FR97" s="337"/>
      <c r="FS97" s="74">
        <f>VLOOKUP($A97,'393'!$AG$1:$HM$2,153,FALSE)</f>
        <v>0</v>
      </c>
      <c r="FT97" s="69">
        <f>VLOOKUP($A97,'393'!$AG$1:$HM$2,154,FALSE)</f>
        <v>0</v>
      </c>
      <c r="FU97" s="69">
        <f>VLOOKUP($A97,'393'!$AG$1:$HM$2,155,FALSE)</f>
        <v>0</v>
      </c>
      <c r="FV97" s="69">
        <f>VLOOKUP($A97,'393'!$AG$1:$HM$2,156,FALSE)</f>
        <v>0</v>
      </c>
      <c r="FW97" s="69">
        <f>VLOOKUP($A97,'393'!$AG$7:$HM$8,FW109,FALSE)</f>
        <v>0</v>
      </c>
      <c r="FX97" s="69">
        <f>VLOOKUP($A97,'393'!$AG$1:$HM$2,158,FALSE)</f>
        <v>0</v>
      </c>
      <c r="FY97" s="75">
        <f>VLOOKUP($A97,'393'!$AG$1:$HM$2,159,FALSE)</f>
        <v>0</v>
      </c>
      <c r="FZ97" s="337"/>
      <c r="GA97" s="74">
        <f>VLOOKUP($A97,'393'!$AG$1:$HM$2,160,FALSE)</f>
        <v>0</v>
      </c>
      <c r="GB97" s="69">
        <f>VLOOKUP($A97,'393'!$AG$1:$HM$2,161,FALSE)</f>
        <v>0</v>
      </c>
      <c r="GC97" s="69">
        <f>VLOOKUP($A97,'393'!$AG$1:$HM$2,162,FALSE)</f>
        <v>0</v>
      </c>
      <c r="GD97" s="69">
        <f>VLOOKUP($A97,'393'!$AG$1:$HM$2,163,FALSE)</f>
        <v>0</v>
      </c>
      <c r="GE97" s="69">
        <f>VLOOKUP($A97,'393'!$AG$7:$HM$8,GE109,FALSE)</f>
        <v>0</v>
      </c>
      <c r="GF97" s="69">
        <f>VLOOKUP($A97,'393'!$AG$1:$HM$2,165,FALSE)</f>
        <v>0</v>
      </c>
      <c r="GG97" s="75">
        <f>VLOOKUP($A97,'393'!$AG$1:$HM$2,166,FALSE)</f>
        <v>0</v>
      </c>
      <c r="GH97" s="337"/>
      <c r="GI97" s="74">
        <f>VLOOKUP($A97,'393'!$AG$1:$HM$2,167,FALSE)</f>
        <v>0</v>
      </c>
      <c r="GJ97" s="69">
        <f>VLOOKUP($A97,'393'!$AG$1:$HM$2,168,FALSE)</f>
        <v>0</v>
      </c>
      <c r="GK97" s="69">
        <f>VLOOKUP($A97,'393'!$AG$1:$HM$2,169,FALSE)</f>
        <v>0</v>
      </c>
      <c r="GL97" s="69">
        <f>VLOOKUP($A97,'393'!$AG$1:$HM$2,170,FALSE)</f>
        <v>0</v>
      </c>
      <c r="GM97" s="69">
        <f>VLOOKUP($A97,'393'!$AG$7:$HM$8,GM109,FALSE)</f>
        <v>0</v>
      </c>
      <c r="GN97" s="69">
        <f>VLOOKUP($A97,'393'!$AG$1:$HM$2,172,FALSE)</f>
        <v>0</v>
      </c>
      <c r="GO97" s="75">
        <f>VLOOKUP($A97,'393'!$AG$1:$HM$2,173,FALSE)</f>
        <v>0</v>
      </c>
      <c r="GP97" s="337"/>
      <c r="GQ97" s="74">
        <f>VLOOKUP($A97,'393'!$AG$1:$HM$2,174,FALSE)</f>
        <v>0</v>
      </c>
      <c r="GR97" s="69">
        <f>VLOOKUP($A97,'393'!$AG$1:$HM$2,175,FALSE)</f>
        <v>0</v>
      </c>
      <c r="GS97" s="69">
        <f>VLOOKUP($A97,'393'!$AG$1:$HM$2,176,FALSE)</f>
        <v>0</v>
      </c>
      <c r="GT97" s="69">
        <f>VLOOKUP($A97,'393'!$AG$1:$HM$2,177,FALSE)</f>
        <v>0</v>
      </c>
      <c r="GU97" s="69">
        <f>VLOOKUP($A97,'393'!$AG$7:$HM$8,GU109,FALSE)</f>
        <v>0</v>
      </c>
      <c r="GV97" s="69">
        <f>VLOOKUP($A97,'393'!$AG$1:$HM$2,179,FALSE)</f>
        <v>0</v>
      </c>
      <c r="GW97" s="75">
        <f>VLOOKUP($A97,'393'!$AG$1:$HM$2,180,FALSE)</f>
        <v>0</v>
      </c>
      <c r="GX97" s="337"/>
      <c r="GY97" s="74">
        <f>VLOOKUP($A97,'393'!$AG$1:$HM$2,181,FALSE)</f>
        <v>0</v>
      </c>
      <c r="GZ97" s="69">
        <f>VLOOKUP($A97,'393'!$AG$1:$HM$2,182,FALSE)</f>
        <v>0</v>
      </c>
      <c r="HA97" s="69">
        <f>VLOOKUP($A97,'393'!$AG$1:$HM$2,183,FALSE)</f>
        <v>0</v>
      </c>
      <c r="HB97" s="69">
        <f>VLOOKUP($A97,'393'!$AG$1:$HM$2,184,FALSE)</f>
        <v>0</v>
      </c>
      <c r="HC97" s="69">
        <f>VLOOKUP($A97,'393'!$AG$7:$HM$8,HC109,FALSE)</f>
        <v>0</v>
      </c>
      <c r="HD97" s="69">
        <f>VLOOKUP($A97,'393'!$AG$1:$HM$2,186,FALSE)</f>
        <v>0</v>
      </c>
      <c r="HE97" s="124">
        <f>VLOOKUP($A97,'393'!$AG$1:$HM$2,187,FALSE)</f>
        <v>0</v>
      </c>
      <c r="HF97" s="24"/>
    </row>
    <row r="98" spans="1:215" x14ac:dyDescent="0.25">
      <c r="A98" s="290">
        <f t="shared" si="1"/>
        <v>294</v>
      </c>
      <c r="B98" s="291">
        <f>VLOOKUP($A98,'394'!$AG$1:$HM$2,2,FALSE)</f>
        <v>0</v>
      </c>
      <c r="C98" s="290">
        <f>VLOOKUP($A98,'394'!$AG$1:$HM$2,3,FALSE)</f>
        <v>0</v>
      </c>
      <c r="D98" s="290">
        <f>VLOOKUP($A98,'394'!$AG$1:$HM$2,4,FALSE)</f>
        <v>0</v>
      </c>
      <c r="E98" s="292">
        <f>VLOOKUP($A98,'394'!$AG$1:$HM$2,5,FALSE)</f>
        <v>0</v>
      </c>
      <c r="F98" s="337"/>
      <c r="G98" s="73">
        <f>VLOOKUP($A98,'394'!$AG$1:$HM$2,6,FALSE)</f>
        <v>0</v>
      </c>
      <c r="H98" s="24">
        <f>VLOOKUP($A98,'394'!$AG$1:$HM$2,7,FALSE)</f>
        <v>0</v>
      </c>
      <c r="I98" s="24">
        <f>VLOOKUP($A98,'394'!$AG$1:$HM$2,8,FALSE)</f>
        <v>0</v>
      </c>
      <c r="J98" s="24">
        <f>VLOOKUP($A98,'394'!$AG$1:$HM$2,9,FALSE)</f>
        <v>0</v>
      </c>
      <c r="K98" s="69">
        <f>VLOOKUP($A98,'394'!$AG$7:$HM$8,K109,FALSE)</f>
        <v>0</v>
      </c>
      <c r="L98" s="24">
        <f>VLOOKUP($A98,'394'!$AG$1:$HM$2,11,FALSE)</f>
        <v>0</v>
      </c>
      <c r="M98" s="137">
        <f>VLOOKUP($A98,'394'!$AG$1:$HM$2,12,FALSE)</f>
        <v>0</v>
      </c>
      <c r="N98" s="337"/>
      <c r="O98" s="74">
        <f>VLOOKUP($A98,'394'!$AG$1:$HM$2,13,FALSE)</f>
        <v>0</v>
      </c>
      <c r="P98" s="69">
        <f>VLOOKUP($A98,'394'!$AG$1:$HM$2,14,FALSE)</f>
        <v>0</v>
      </c>
      <c r="Q98" s="69">
        <f>VLOOKUP($A98,'394'!$AG$1:$HM$2,15,FALSE)</f>
        <v>0</v>
      </c>
      <c r="R98" s="69">
        <f>VLOOKUP($A98,'394'!$AG$1:$HM$2,16,FALSE)</f>
        <v>0</v>
      </c>
      <c r="S98" s="69">
        <f>VLOOKUP($A98,'394'!$AG$7:$HM$8,S109,FALSE)</f>
        <v>0</v>
      </c>
      <c r="T98" s="69">
        <f>VLOOKUP($A98,'394'!$AG$1:$HM$2,18,FALSE)</f>
        <v>0</v>
      </c>
      <c r="U98" s="75">
        <f>VLOOKUP($A98,'394'!$AG$1:$HM$2,19,FALSE)</f>
        <v>0</v>
      </c>
      <c r="V98" s="337"/>
      <c r="W98" s="74">
        <f>VLOOKUP($A98,'394'!$AG$1:$HM$2,20,FALSE)</f>
        <v>0</v>
      </c>
      <c r="X98" s="69">
        <f>VLOOKUP($A98,'394'!$AG$1:$HM$2,21,FALSE)</f>
        <v>0</v>
      </c>
      <c r="Y98" s="69">
        <f>VLOOKUP($A98,'394'!$AG$1:$HM$2,22,FALSE)</f>
        <v>0</v>
      </c>
      <c r="Z98" s="69">
        <f>VLOOKUP($A98,'394'!$AG$1:$HM$2,23,FALSE)</f>
        <v>0</v>
      </c>
      <c r="AA98" s="69">
        <f>VLOOKUP($A98,'394'!$AG$7:$HM$8,AA109,FALSE)</f>
        <v>0</v>
      </c>
      <c r="AB98" s="69">
        <f>VLOOKUP($A98,'394'!$AG$1:$HM$2,25,FALSE)</f>
        <v>0</v>
      </c>
      <c r="AC98" s="75">
        <f>VLOOKUP($A98,'394'!$AG$1:$HM$2,26,FALSE)</f>
        <v>0</v>
      </c>
      <c r="AD98" s="337"/>
      <c r="AE98" s="74">
        <f>VLOOKUP($A98,'394'!$AG$1:$HM$2,27,FALSE)</f>
        <v>0</v>
      </c>
      <c r="AF98" s="69">
        <f>VLOOKUP($A98,'394'!$AG$1:$HM$2,28,FALSE)</f>
        <v>0</v>
      </c>
      <c r="AG98" s="69">
        <f>VLOOKUP($A98,'394'!$AG$1:$HM$2,29,FALSE)</f>
        <v>0</v>
      </c>
      <c r="AH98" s="69">
        <f>VLOOKUP($A98,'394'!$AG$1:$HM$2,30,FALSE)</f>
        <v>0</v>
      </c>
      <c r="AI98" s="69">
        <f>VLOOKUP($A98,'394'!$AG$7:$HM$8,AI109,FALSE)</f>
        <v>0</v>
      </c>
      <c r="AJ98" s="69">
        <f>VLOOKUP($A98,'394'!$AG$1:$HM$2,32,FALSE)</f>
        <v>0</v>
      </c>
      <c r="AK98" s="75">
        <f>VLOOKUP($A98,'394'!$AG$1:$HM$2,33,FALSE)</f>
        <v>0</v>
      </c>
      <c r="AL98" s="337"/>
      <c r="AM98" s="74">
        <f>VLOOKUP($A98,'394'!$AG$1:$HM$2,34,FALSE)</f>
        <v>0</v>
      </c>
      <c r="AN98" s="69">
        <f>VLOOKUP($A98,'394'!$AG$1:$HM$2,35,FALSE)</f>
        <v>0</v>
      </c>
      <c r="AO98" s="69">
        <f>VLOOKUP($A98,'394'!$AG$1:$HM$2,36,FALSE)</f>
        <v>0</v>
      </c>
      <c r="AP98" s="69">
        <f>VLOOKUP($A98,'394'!$AG$1:$HM$2,37,FALSE)</f>
        <v>0</v>
      </c>
      <c r="AQ98" s="69">
        <f>VLOOKUP($A98,'394'!$AG$7:$HM$8,AQ109,FALSE)</f>
        <v>0</v>
      </c>
      <c r="AR98" s="69">
        <f>VLOOKUP($A98,'394'!$AG$1:$HM$2,39,FALSE)</f>
        <v>0</v>
      </c>
      <c r="AS98" s="75">
        <f>VLOOKUP($A98,'394'!$AG$1:$HM$2,40,FALSE)</f>
        <v>0</v>
      </c>
      <c r="AT98" s="337"/>
      <c r="AU98" s="74">
        <f>VLOOKUP($A98,'394'!$AG$1:$HM$2,41,FALSE)</f>
        <v>0</v>
      </c>
      <c r="AV98" s="69">
        <f>VLOOKUP($A98,'394'!$AG$1:$HM$2,42,FALSE)</f>
        <v>0</v>
      </c>
      <c r="AW98" s="69">
        <f>VLOOKUP($A98,'394'!$AG$1:$HM$2,43,FALSE)</f>
        <v>0</v>
      </c>
      <c r="AX98" s="69">
        <f>VLOOKUP($A98,'394'!$AG$1:$HM$2,44,FALSE)</f>
        <v>0</v>
      </c>
      <c r="AY98" s="69">
        <f>VLOOKUP($A98,'394'!$AG$7:$HM$8,AY109,FALSE)</f>
        <v>0</v>
      </c>
      <c r="AZ98" s="69">
        <f>VLOOKUP($A98,'394'!$AG$1:$HM$2,46,FALSE)</f>
        <v>0</v>
      </c>
      <c r="BA98" s="75">
        <f>VLOOKUP($A98,'394'!$AG$1:$HM$2,47,FALSE)</f>
        <v>0</v>
      </c>
      <c r="BB98" s="337"/>
      <c r="BC98" s="74">
        <f>VLOOKUP($A98,'394'!$AG$1:$HM$2,48,FALSE)</f>
        <v>0</v>
      </c>
      <c r="BD98" s="69">
        <f>VLOOKUP($A98,'394'!$AG$1:$HM$2,49,FALSE)</f>
        <v>0</v>
      </c>
      <c r="BE98" s="69">
        <f>VLOOKUP($A98,'394'!$AG$1:$HM$2,50,FALSE)</f>
        <v>0</v>
      </c>
      <c r="BF98" s="69">
        <f>VLOOKUP($A98,'394'!$AG$1:$HM$2,51,FALSE)</f>
        <v>0</v>
      </c>
      <c r="BG98" s="69">
        <f>VLOOKUP($A98,'394'!$AG$7:$HM$8,BG109,FALSE)</f>
        <v>0</v>
      </c>
      <c r="BH98" s="69">
        <f>VLOOKUP($A98,'394'!$AG$1:$HM$2,53,FALSE)</f>
        <v>0</v>
      </c>
      <c r="BI98" s="75">
        <f>VLOOKUP($A98,'394'!$AG$1:$HM$2,54,FALSE)</f>
        <v>0</v>
      </c>
      <c r="BJ98" s="337"/>
      <c r="BK98" s="74">
        <f>VLOOKUP($A98,'394'!$AG$1:$HM$2,55,FALSE)</f>
        <v>0</v>
      </c>
      <c r="BL98" s="69">
        <f>VLOOKUP($A98,'394'!$AG$1:$HM$2,56,FALSE)</f>
        <v>0</v>
      </c>
      <c r="BM98" s="69">
        <f>VLOOKUP($A98,'394'!$AG$1:$HM$2,57,FALSE)</f>
        <v>0</v>
      </c>
      <c r="BN98" s="69">
        <f>VLOOKUP($A98,'394'!$AG$1:$HM$2,58,FALSE)</f>
        <v>0</v>
      </c>
      <c r="BO98" s="69">
        <f>VLOOKUP($A98,'394'!$AG$7:$HM$8,BO109,FALSE)</f>
        <v>0</v>
      </c>
      <c r="BP98" s="69">
        <f>VLOOKUP($A98,'394'!$AG$1:$HM$2,60,FALSE)</f>
        <v>0</v>
      </c>
      <c r="BQ98" s="75">
        <f>VLOOKUP($A98,'394'!$AG$1:$HM$2,61,FALSE)</f>
        <v>0</v>
      </c>
      <c r="BR98" s="337"/>
      <c r="BS98" s="74">
        <f>VLOOKUP($A98,'394'!$AG$1:$HM$2,62,FALSE)</f>
        <v>0</v>
      </c>
      <c r="BT98" s="69">
        <f>VLOOKUP($A98,'394'!$AG$1:$HM$2,63,FALSE)</f>
        <v>0</v>
      </c>
      <c r="BU98" s="69">
        <f>VLOOKUP($A98,'394'!$AG$1:$HM$2,64,FALSE)</f>
        <v>0</v>
      </c>
      <c r="BV98" s="69">
        <f>VLOOKUP($A98,'394'!$AG$1:$HM$2,65,FALSE)</f>
        <v>0</v>
      </c>
      <c r="BW98" s="69">
        <f>VLOOKUP($A98,'394'!$AG$7:$HM$8,BW109,FALSE)</f>
        <v>0</v>
      </c>
      <c r="BX98" s="69">
        <f>VLOOKUP($A98,'394'!$AG$1:$HM$2,67,FALSE)</f>
        <v>0</v>
      </c>
      <c r="BY98" s="75">
        <f>VLOOKUP($A98,'394'!$AG$1:$HM$2,68,FALSE)</f>
        <v>0</v>
      </c>
      <c r="BZ98" s="337"/>
      <c r="CA98" s="74">
        <f>VLOOKUP($A98,'394'!$AG$1:$HM$2,69,FALSE)</f>
        <v>0</v>
      </c>
      <c r="CB98" s="69">
        <f>VLOOKUP($A98,'394'!$AG$1:$HM$2,70,FALSE)</f>
        <v>0</v>
      </c>
      <c r="CC98" s="69">
        <f>VLOOKUP($A98,'394'!$AG$1:$HM$2,71,FALSE)</f>
        <v>0</v>
      </c>
      <c r="CD98" s="69">
        <f>VLOOKUP($A98,'394'!$AG$1:$HM$2,72,FALSE)</f>
        <v>0</v>
      </c>
      <c r="CE98" s="69">
        <f>VLOOKUP($A98,'394'!$AG$7:$HM$8,CE109,FALSE)</f>
        <v>0</v>
      </c>
      <c r="CF98" s="69">
        <f>VLOOKUP($A98,'394'!$AG$1:$HM$2,74,FALSE)</f>
        <v>0</v>
      </c>
      <c r="CG98" s="75">
        <f>VLOOKUP($A98,'394'!$AG$1:$HM$2,75,FALSE)</f>
        <v>0</v>
      </c>
      <c r="CH98" s="337"/>
      <c r="CI98" s="74">
        <f>VLOOKUP($A98,'394'!$AG$1:$HM$2,76,FALSE)</f>
        <v>0</v>
      </c>
      <c r="CJ98" s="69">
        <f>VLOOKUP($A98,'394'!$AG$1:$HM$2,77,FALSE)</f>
        <v>0</v>
      </c>
      <c r="CK98" s="69">
        <f>VLOOKUP($A98,'394'!$AG$1:$HM$2,78,FALSE)</f>
        <v>0</v>
      </c>
      <c r="CL98" s="69">
        <f>VLOOKUP($A98,'394'!$AG$1:$HM$2,79,FALSE)</f>
        <v>0</v>
      </c>
      <c r="CM98" s="69">
        <f>VLOOKUP($A98,'394'!$AG$7:$HM$8,CM109,FALSE)</f>
        <v>0</v>
      </c>
      <c r="CN98" s="69">
        <f>VLOOKUP($A98,'394'!$AG$1:$HM$2,81,FALSE)</f>
        <v>0</v>
      </c>
      <c r="CO98" s="75">
        <f>VLOOKUP($A98,'394'!$AG$1:$HM$2,82,FALSE)</f>
        <v>0</v>
      </c>
      <c r="CP98" s="337"/>
      <c r="CQ98" s="74">
        <f>VLOOKUP($A98,'394'!$AG$1:$HM$2,83,FALSE)</f>
        <v>0</v>
      </c>
      <c r="CR98" s="69">
        <f>VLOOKUP($A98,'394'!$AG$1:$HM$2,84,FALSE)</f>
        <v>0</v>
      </c>
      <c r="CS98" s="69">
        <f>VLOOKUP($A98,'394'!$AG$1:$HM$2,85,FALSE)</f>
        <v>0</v>
      </c>
      <c r="CT98" s="69">
        <f>VLOOKUP($A98,'394'!$AG$1:$HM$2,86,FALSE)</f>
        <v>0</v>
      </c>
      <c r="CU98" s="69">
        <f>VLOOKUP($A98,'394'!$AG$7:$HM$8,CU109,FALSE)</f>
        <v>0</v>
      </c>
      <c r="CV98" s="69">
        <f>VLOOKUP($A98,'394'!$AG$1:$HM$2,88,FALSE)</f>
        <v>0</v>
      </c>
      <c r="CW98" s="75">
        <f>VLOOKUP($A98,'394'!$AG$1:$HM$2,89,FALSE)</f>
        <v>0</v>
      </c>
      <c r="CX98" s="337"/>
      <c r="CY98" s="74">
        <f>VLOOKUP($A98,'394'!$AG$1:$HM$2,90,FALSE)</f>
        <v>0</v>
      </c>
      <c r="CZ98" s="69">
        <f>VLOOKUP($A98,'394'!$AG$1:$HM$2,91,FALSE)</f>
        <v>0</v>
      </c>
      <c r="DA98" s="69">
        <f>VLOOKUP($A98,'394'!$AG$1:$HM$2,92,FALSE)</f>
        <v>0</v>
      </c>
      <c r="DB98" s="69">
        <f>VLOOKUP($A98,'394'!$AG$1:$HM$2,93,FALSE)</f>
        <v>0</v>
      </c>
      <c r="DC98" s="69">
        <f>VLOOKUP($A98,'394'!$AG$7:$HM$8,DC109,FALSE)</f>
        <v>0</v>
      </c>
      <c r="DD98" s="69">
        <f>VLOOKUP($A98,'394'!$AG$1:$HM$2,95,FALSE)</f>
        <v>0</v>
      </c>
      <c r="DE98" s="75">
        <f>VLOOKUP($A98,'394'!$AG$1:$HM$2,96,FALSE)</f>
        <v>0</v>
      </c>
      <c r="DF98" s="337"/>
      <c r="DG98" s="74">
        <f>VLOOKUP($A98,'394'!$AG$1:$HM$2,97,FALSE)</f>
        <v>0</v>
      </c>
      <c r="DH98" s="69">
        <f>VLOOKUP($A98,'394'!$AG$1:$HM$2,98,FALSE)</f>
        <v>0</v>
      </c>
      <c r="DI98" s="69">
        <f>VLOOKUP($A98,'394'!$AG$1:$HM$2,99,FALSE)</f>
        <v>0</v>
      </c>
      <c r="DJ98" s="69">
        <f>VLOOKUP($A98,'394'!$AG$1:$HM$2,100,FALSE)</f>
        <v>0</v>
      </c>
      <c r="DK98" s="69">
        <f>VLOOKUP($A98,'394'!$AG$7:$HM$8,DK109,FALSE)</f>
        <v>0</v>
      </c>
      <c r="DL98" s="69">
        <f>VLOOKUP($A98,'394'!$AG$1:$HM$2,102,FALSE)</f>
        <v>0</v>
      </c>
      <c r="DM98" s="75">
        <f>VLOOKUP($A98,'394'!$AG$1:$HM$2,103,FALSE)</f>
        <v>0</v>
      </c>
      <c r="DN98" s="337"/>
      <c r="DO98" s="74">
        <f>VLOOKUP($A98,'394'!$AG$1:$HM$2,104,FALSE)</f>
        <v>0</v>
      </c>
      <c r="DP98" s="69">
        <f>VLOOKUP($A98,'394'!$AG$1:$HM$2,105,FALSE)</f>
        <v>0</v>
      </c>
      <c r="DQ98" s="69">
        <f>VLOOKUP($A98,'394'!$AG$1:$HM$2,106,FALSE)</f>
        <v>0</v>
      </c>
      <c r="DR98" s="69">
        <f>VLOOKUP($A98,'394'!$AG$1:$HM$2,107,FALSE)</f>
        <v>0</v>
      </c>
      <c r="DS98" s="69">
        <f>VLOOKUP($A98,'394'!$AG$7:$HM$8,DS109,FALSE)</f>
        <v>0</v>
      </c>
      <c r="DT98" s="69">
        <f>VLOOKUP($A98,'394'!$AG$1:$HM$2,109,FALSE)</f>
        <v>0</v>
      </c>
      <c r="DU98" s="75">
        <f>VLOOKUP($A98,'394'!$AG$1:$HM$2,110,FALSE)</f>
        <v>0</v>
      </c>
      <c r="DV98" s="337"/>
      <c r="DW98" s="74">
        <f>VLOOKUP($A98,'394'!$AG$1:$HM$2,111,FALSE)</f>
        <v>0</v>
      </c>
      <c r="DX98" s="69">
        <f>VLOOKUP($A98,'394'!$AG$1:$HM$2,112,FALSE)</f>
        <v>0</v>
      </c>
      <c r="DY98" s="69">
        <f>VLOOKUP($A98,'394'!$AG$1:$HM$2,113,FALSE)</f>
        <v>0</v>
      </c>
      <c r="DZ98" s="69">
        <f>VLOOKUP($A98,'394'!$AG$1:$HM$2,114,FALSE)</f>
        <v>0</v>
      </c>
      <c r="EA98" s="69">
        <f>VLOOKUP($A98,'394'!$AG$7:$HM$8,EA109,FALSE)</f>
        <v>0</v>
      </c>
      <c r="EB98" s="69">
        <f>VLOOKUP($A98,'394'!$AG$1:$HM$2,116,FALSE)</f>
        <v>0</v>
      </c>
      <c r="EC98" s="75">
        <f>VLOOKUP($A98,'394'!$AG$1:$HM$2,117,FALSE)</f>
        <v>0</v>
      </c>
      <c r="ED98" s="337"/>
      <c r="EE98" s="74">
        <f>VLOOKUP($A98,'394'!$AG$1:$HM$2,118,FALSE)</f>
        <v>0</v>
      </c>
      <c r="EF98" s="69">
        <f>VLOOKUP($A98,'394'!$AG$1:$HM$2,119,FALSE)</f>
        <v>0</v>
      </c>
      <c r="EG98" s="69">
        <f>VLOOKUP($A98,'394'!$AG$1:$HM$2,120,FALSE)</f>
        <v>0</v>
      </c>
      <c r="EH98" s="69">
        <f>VLOOKUP($A98,'394'!$AG$1:$HM$2,121,FALSE)</f>
        <v>0</v>
      </c>
      <c r="EI98" s="69">
        <f>VLOOKUP($A98,'394'!$AG$7:$HM$8,EI109,FALSE)</f>
        <v>0</v>
      </c>
      <c r="EJ98" s="69">
        <f>VLOOKUP($A98,'394'!$AG$1:$HM$2,123,FALSE)</f>
        <v>0</v>
      </c>
      <c r="EK98" s="75">
        <f>VLOOKUP($A98,'394'!$AG$1:$HM$2,124,FALSE)</f>
        <v>0</v>
      </c>
      <c r="EL98" s="337"/>
      <c r="EM98" s="74">
        <f>VLOOKUP($A98,'394'!$AG$1:$HM$2,125,FALSE)</f>
        <v>0</v>
      </c>
      <c r="EN98" s="69">
        <f>VLOOKUP($A98,'394'!$AG$1:$HM$2,126,FALSE)</f>
        <v>0</v>
      </c>
      <c r="EO98" s="69">
        <f>VLOOKUP($A98,'394'!$AG$1:$HM$2,127,FALSE)</f>
        <v>0</v>
      </c>
      <c r="EP98" s="69">
        <f>VLOOKUP($A98,'394'!$AG$1:$HM$2,128,FALSE)</f>
        <v>0</v>
      </c>
      <c r="EQ98" s="69">
        <f>VLOOKUP($A98,'394'!$AG$7:$HM$8,EQ109,FALSE)</f>
        <v>0</v>
      </c>
      <c r="ER98" s="69">
        <f>VLOOKUP($A98,'394'!$AG$1:$HM$2,130,FALSE)</f>
        <v>0</v>
      </c>
      <c r="ES98" s="75">
        <f>VLOOKUP($A98,'394'!$AG$1:$HM$2,131,FALSE)</f>
        <v>0</v>
      </c>
      <c r="ET98" s="337"/>
      <c r="EU98" s="74">
        <f>VLOOKUP($A98,'394'!$AG$1:$HM$2,132,FALSE)</f>
        <v>0</v>
      </c>
      <c r="EV98" s="69">
        <f>VLOOKUP($A98,'394'!$AG$1:$HM$2,133,FALSE)</f>
        <v>0</v>
      </c>
      <c r="EW98" s="69">
        <f>VLOOKUP($A98,'394'!$AG$1:$HM$2,134,FALSE)</f>
        <v>0</v>
      </c>
      <c r="EX98" s="69">
        <f>VLOOKUP($A98,'394'!$AG$1:$HM$2,135,FALSE)</f>
        <v>0</v>
      </c>
      <c r="EY98" s="69">
        <f>VLOOKUP($A98,'394'!$AG$7:$HM$8,EY109,FALSE)</f>
        <v>0</v>
      </c>
      <c r="EZ98" s="69">
        <f>VLOOKUP($A98,'394'!$AG$1:$HM$2,137,FALSE)</f>
        <v>0</v>
      </c>
      <c r="FA98" s="75">
        <f>VLOOKUP($A98,'394'!$AG$1:$HM$2,138,FALSE)</f>
        <v>0</v>
      </c>
      <c r="FB98" s="337"/>
      <c r="FC98" s="74">
        <f>VLOOKUP($A98,'394'!$AG$1:$HM$2,139,FALSE)</f>
        <v>0</v>
      </c>
      <c r="FD98" s="69">
        <f>VLOOKUP($A98,'394'!$AG$1:$HM$2,140,FALSE)</f>
        <v>0</v>
      </c>
      <c r="FE98" s="69">
        <f>VLOOKUP($A98,'394'!$AG$1:$HM$2,141,FALSE)</f>
        <v>0</v>
      </c>
      <c r="FF98" s="69">
        <f>VLOOKUP($A98,'394'!$AG$1:$HM$2,142,FALSE)</f>
        <v>0</v>
      </c>
      <c r="FG98" s="69">
        <f>VLOOKUP($A98,'394'!$AG$7:$HM$8,FG109,FALSE)</f>
        <v>0</v>
      </c>
      <c r="FH98" s="69">
        <f>VLOOKUP($A98,'394'!$AG$1:$HM$2,144,FALSE)</f>
        <v>0</v>
      </c>
      <c r="FI98" s="75">
        <f>VLOOKUP($A98,'394'!$AG$1:$HM$2,145,FALSE)</f>
        <v>0</v>
      </c>
      <c r="FJ98" s="337"/>
      <c r="FK98" s="74">
        <f>VLOOKUP($A98,'394'!$AG$1:$HM$2,146,FALSE)</f>
        <v>0</v>
      </c>
      <c r="FL98" s="69">
        <f>VLOOKUP($A98,'394'!$AG$1:$HM$2,147,FALSE)</f>
        <v>0</v>
      </c>
      <c r="FM98" s="69">
        <f>VLOOKUP($A98,'394'!$AG$1:$HM$2,148,FALSE)</f>
        <v>0</v>
      </c>
      <c r="FN98" s="69">
        <f>VLOOKUP($A98,'394'!$AG$1:$HM$2,149,FALSE)</f>
        <v>0</v>
      </c>
      <c r="FO98" s="69">
        <f>VLOOKUP($A98,'394'!$AG$7:$HM$8,FO109,FALSE)</f>
        <v>0</v>
      </c>
      <c r="FP98" s="69">
        <f>VLOOKUP($A98,'394'!$AG$1:$HM$2,151,FALSE)</f>
        <v>0</v>
      </c>
      <c r="FQ98" s="75">
        <f>VLOOKUP($A98,'394'!$AG$1:$HM$2,152,FALSE)</f>
        <v>0</v>
      </c>
      <c r="FR98" s="337"/>
      <c r="FS98" s="74">
        <f>VLOOKUP($A98,'394'!$AG$1:$HM$2,153,FALSE)</f>
        <v>0</v>
      </c>
      <c r="FT98" s="69">
        <f>VLOOKUP($A98,'394'!$AG$1:$HM$2,154,FALSE)</f>
        <v>0</v>
      </c>
      <c r="FU98" s="69">
        <f>VLOOKUP($A98,'394'!$AG$1:$HM$2,155,FALSE)</f>
        <v>0</v>
      </c>
      <c r="FV98" s="69">
        <f>VLOOKUP($A98,'394'!$AG$1:$HM$2,156,FALSE)</f>
        <v>0</v>
      </c>
      <c r="FW98" s="69">
        <f>VLOOKUP($A98,'394'!$AG$7:$HM$8,FW109,FALSE)</f>
        <v>0</v>
      </c>
      <c r="FX98" s="69">
        <f>VLOOKUP($A98,'394'!$AG$1:$HM$2,158,FALSE)</f>
        <v>0</v>
      </c>
      <c r="FY98" s="75">
        <f>VLOOKUP($A98,'394'!$AG$1:$HM$2,159,FALSE)</f>
        <v>0</v>
      </c>
      <c r="FZ98" s="337"/>
      <c r="GA98" s="74">
        <f>VLOOKUP($A98,'394'!$AG$1:$HM$2,160,FALSE)</f>
        <v>0</v>
      </c>
      <c r="GB98" s="69">
        <f>VLOOKUP($A98,'394'!$AG$1:$HM$2,161,FALSE)</f>
        <v>0</v>
      </c>
      <c r="GC98" s="69">
        <f>VLOOKUP($A98,'394'!$AG$1:$HM$2,162,FALSE)</f>
        <v>0</v>
      </c>
      <c r="GD98" s="69">
        <f>VLOOKUP($A98,'394'!$AG$1:$HM$2,163,FALSE)</f>
        <v>0</v>
      </c>
      <c r="GE98" s="69">
        <f>VLOOKUP($A98,'394'!$AG$7:$HM$8,GE109,FALSE)</f>
        <v>0</v>
      </c>
      <c r="GF98" s="69">
        <f>VLOOKUP($A98,'394'!$AG$1:$HM$2,165,FALSE)</f>
        <v>0</v>
      </c>
      <c r="GG98" s="75">
        <f>VLOOKUP($A98,'394'!$AG$1:$HM$2,166,FALSE)</f>
        <v>0</v>
      </c>
      <c r="GH98" s="337"/>
      <c r="GI98" s="74">
        <f>VLOOKUP($A98,'394'!$AG$1:$HM$2,167,FALSE)</f>
        <v>0</v>
      </c>
      <c r="GJ98" s="69">
        <f>VLOOKUP($A98,'394'!$AG$1:$HM$2,168,FALSE)</f>
        <v>0</v>
      </c>
      <c r="GK98" s="69">
        <f>VLOOKUP($A98,'394'!$AG$1:$HM$2,169,FALSE)</f>
        <v>0</v>
      </c>
      <c r="GL98" s="69">
        <f>VLOOKUP($A98,'394'!$AG$1:$HM$2,170,FALSE)</f>
        <v>0</v>
      </c>
      <c r="GM98" s="69">
        <f>VLOOKUP($A98,'394'!$AG$7:$HM$8,GM109,FALSE)</f>
        <v>0</v>
      </c>
      <c r="GN98" s="69">
        <f>VLOOKUP($A98,'394'!$AG$1:$HM$2,172,FALSE)</f>
        <v>0</v>
      </c>
      <c r="GO98" s="75">
        <f>VLOOKUP($A98,'394'!$AG$1:$HM$2,173,FALSE)</f>
        <v>0</v>
      </c>
      <c r="GP98" s="337"/>
      <c r="GQ98" s="74">
        <f>VLOOKUP($A98,'394'!$AG$1:$HM$2,174,FALSE)</f>
        <v>0</v>
      </c>
      <c r="GR98" s="69">
        <f>VLOOKUP($A98,'394'!$AG$1:$HM$2,175,FALSE)</f>
        <v>0</v>
      </c>
      <c r="GS98" s="69">
        <f>VLOOKUP($A98,'394'!$AG$1:$HM$2,176,FALSE)</f>
        <v>0</v>
      </c>
      <c r="GT98" s="69">
        <f>VLOOKUP($A98,'394'!$AG$1:$HM$2,177,FALSE)</f>
        <v>0</v>
      </c>
      <c r="GU98" s="69">
        <f>VLOOKUP($A98,'394'!$AG$7:$HM$8,GU109,FALSE)</f>
        <v>0</v>
      </c>
      <c r="GV98" s="69">
        <f>VLOOKUP($A98,'394'!$AG$1:$HM$2,179,FALSE)</f>
        <v>0</v>
      </c>
      <c r="GW98" s="75">
        <f>VLOOKUP($A98,'394'!$AG$1:$HM$2,180,FALSE)</f>
        <v>0</v>
      </c>
      <c r="GX98" s="337"/>
      <c r="GY98" s="74">
        <f>VLOOKUP($A98,'394'!$AG$1:$HM$2,181,FALSE)</f>
        <v>0</v>
      </c>
      <c r="GZ98" s="69">
        <f>VLOOKUP($A98,'394'!$AG$1:$HM$2,182,FALSE)</f>
        <v>0</v>
      </c>
      <c r="HA98" s="69">
        <f>VLOOKUP($A98,'394'!$AG$1:$HM$2,183,FALSE)</f>
        <v>0</v>
      </c>
      <c r="HB98" s="69">
        <f>VLOOKUP($A98,'394'!$AG$1:$HM$2,184,FALSE)</f>
        <v>0</v>
      </c>
      <c r="HC98" s="69">
        <f>VLOOKUP($A98,'394'!$AG$7:$HM$8,HC109,FALSE)</f>
        <v>0</v>
      </c>
      <c r="HD98" s="69">
        <f>VLOOKUP($A98,'394'!$AG$1:$HM$2,186,FALSE)</f>
        <v>0</v>
      </c>
      <c r="HE98" s="124">
        <f>VLOOKUP($A98,'394'!$AG$1:$HM$2,187,FALSE)</f>
        <v>0</v>
      </c>
      <c r="HF98" s="24"/>
    </row>
    <row r="99" spans="1:215" x14ac:dyDescent="0.25">
      <c r="A99" s="290">
        <f t="shared" si="1"/>
        <v>295</v>
      </c>
      <c r="B99" s="291">
        <f>VLOOKUP($A99,'395'!$AG$1:$HM$2,2,FALSE)</f>
        <v>0</v>
      </c>
      <c r="C99" s="290">
        <f>VLOOKUP($A99,'395'!$AG$1:$HM$2,3,FALSE)</f>
        <v>0</v>
      </c>
      <c r="D99" s="290">
        <f>VLOOKUP($A99,'395'!$AG$1:$HM$2,4,FALSE)</f>
        <v>0</v>
      </c>
      <c r="E99" s="292">
        <f>VLOOKUP($A99,'395'!$AG$1:$HM$2,5,FALSE)</f>
        <v>0</v>
      </c>
      <c r="F99" s="337"/>
      <c r="G99" s="73">
        <f>VLOOKUP($A99,'395'!$AG$1:$HM$2,6,FALSE)</f>
        <v>0</v>
      </c>
      <c r="H99" s="24">
        <f>VLOOKUP($A99,'395'!$AG$1:$HM$2,7,FALSE)</f>
        <v>0</v>
      </c>
      <c r="I99" s="24">
        <f>VLOOKUP($A99,'395'!$AG$1:$HM$2,8,FALSE)</f>
        <v>0</v>
      </c>
      <c r="J99" s="24">
        <f>VLOOKUP($A99,'395'!$AG$1:$HM$2,9,FALSE)</f>
        <v>0</v>
      </c>
      <c r="K99" s="69">
        <f>VLOOKUP($A99,'395'!$AG$7:$HM$8,K109,FALSE)</f>
        <v>0</v>
      </c>
      <c r="L99" s="24">
        <f>VLOOKUP($A99,'395'!$AG$1:$HM$2,11,FALSE)</f>
        <v>0</v>
      </c>
      <c r="M99" s="137">
        <f>VLOOKUP($A99,'395'!$AG$1:$HM$2,12,FALSE)</f>
        <v>0</v>
      </c>
      <c r="N99" s="337"/>
      <c r="O99" s="74">
        <f>VLOOKUP($A99,'395'!$AG$1:$HM$2,13,FALSE)</f>
        <v>0</v>
      </c>
      <c r="P99" s="69">
        <f>VLOOKUP($A99,'395'!$AG$1:$HM$2,14,FALSE)</f>
        <v>0</v>
      </c>
      <c r="Q99" s="69">
        <f>VLOOKUP($A99,'395'!$AG$1:$HM$2,15,FALSE)</f>
        <v>0</v>
      </c>
      <c r="R99" s="69">
        <f>VLOOKUP($A99,'395'!$AG$1:$HM$2,16,FALSE)</f>
        <v>0</v>
      </c>
      <c r="S99" s="69">
        <f>VLOOKUP($A99,'395'!$AG$7:$HM$8,S109,FALSE)</f>
        <v>0</v>
      </c>
      <c r="T99" s="69">
        <f>VLOOKUP($A99,'395'!$AG$1:$HM$2,18,FALSE)</f>
        <v>0</v>
      </c>
      <c r="U99" s="75">
        <f>VLOOKUP($A99,'395'!$AG$1:$HM$2,19,FALSE)</f>
        <v>0</v>
      </c>
      <c r="V99" s="337"/>
      <c r="W99" s="74">
        <f>VLOOKUP($A99,'395'!$AG$1:$HM$2,20,FALSE)</f>
        <v>0</v>
      </c>
      <c r="X99" s="69">
        <f>VLOOKUP($A99,'395'!$AG$1:$HM$2,21,FALSE)</f>
        <v>0</v>
      </c>
      <c r="Y99" s="69">
        <f>VLOOKUP($A99,'395'!$AG$1:$HM$2,22,FALSE)</f>
        <v>0</v>
      </c>
      <c r="Z99" s="69">
        <f>VLOOKUP($A99,'395'!$AG$1:$HM$2,23,FALSE)</f>
        <v>0</v>
      </c>
      <c r="AA99" s="69">
        <f>VLOOKUP($A99,'395'!$AG$7:$HM$8,AA109,FALSE)</f>
        <v>0</v>
      </c>
      <c r="AB99" s="69">
        <f>VLOOKUP($A99,'395'!$AG$1:$HM$2,25,FALSE)</f>
        <v>0</v>
      </c>
      <c r="AC99" s="75">
        <f>VLOOKUP($A99,'395'!$AG$1:$HM$2,26,FALSE)</f>
        <v>0</v>
      </c>
      <c r="AD99" s="337"/>
      <c r="AE99" s="74">
        <f>VLOOKUP($A99,'395'!$AG$1:$HM$2,27,FALSE)</f>
        <v>0</v>
      </c>
      <c r="AF99" s="69">
        <f>VLOOKUP($A99,'395'!$AG$1:$HM$2,28,FALSE)</f>
        <v>0</v>
      </c>
      <c r="AG99" s="69">
        <f>VLOOKUP($A99,'395'!$AG$1:$HM$2,29,FALSE)</f>
        <v>0</v>
      </c>
      <c r="AH99" s="69">
        <f>VLOOKUP($A99,'395'!$AG$1:$HM$2,30,FALSE)</f>
        <v>0</v>
      </c>
      <c r="AI99" s="69">
        <f>VLOOKUP($A99,'395'!$AG$7:$HM$8,AI109,FALSE)</f>
        <v>0</v>
      </c>
      <c r="AJ99" s="69">
        <f>VLOOKUP($A99,'395'!$AG$1:$HM$2,32,FALSE)</f>
        <v>0</v>
      </c>
      <c r="AK99" s="75">
        <f>VLOOKUP($A99,'395'!$AG$1:$HM$2,33,FALSE)</f>
        <v>0</v>
      </c>
      <c r="AL99" s="337"/>
      <c r="AM99" s="74">
        <f>VLOOKUP($A99,'395'!$AG$1:$HM$2,34,FALSE)</f>
        <v>0</v>
      </c>
      <c r="AN99" s="69">
        <f>VLOOKUP($A99,'395'!$AG$1:$HM$2,35,FALSE)</f>
        <v>0</v>
      </c>
      <c r="AO99" s="69">
        <f>VLOOKUP($A99,'395'!$AG$1:$HM$2,36,FALSE)</f>
        <v>0</v>
      </c>
      <c r="AP99" s="69">
        <f>VLOOKUP($A99,'395'!$AG$1:$HM$2,37,FALSE)</f>
        <v>0</v>
      </c>
      <c r="AQ99" s="69">
        <f>VLOOKUP($A99,'395'!$AG$7:$HM$8,AQ109,FALSE)</f>
        <v>0</v>
      </c>
      <c r="AR99" s="69">
        <f>VLOOKUP($A99,'395'!$AG$1:$HM$2,39,FALSE)</f>
        <v>0</v>
      </c>
      <c r="AS99" s="75">
        <f>VLOOKUP($A99,'395'!$AG$1:$HM$2,40,FALSE)</f>
        <v>0</v>
      </c>
      <c r="AT99" s="337"/>
      <c r="AU99" s="74">
        <f>VLOOKUP($A99,'395'!$AG$1:$HM$2,41,FALSE)</f>
        <v>0</v>
      </c>
      <c r="AV99" s="69">
        <f>VLOOKUP($A99,'395'!$AG$1:$HM$2,42,FALSE)</f>
        <v>0</v>
      </c>
      <c r="AW99" s="69">
        <f>VLOOKUP($A99,'395'!$AG$1:$HM$2,43,FALSE)</f>
        <v>0</v>
      </c>
      <c r="AX99" s="69">
        <f>VLOOKUP($A99,'395'!$AG$1:$HM$2,44,FALSE)</f>
        <v>0</v>
      </c>
      <c r="AY99" s="69">
        <f>VLOOKUP($A99,'395'!$AG$7:$HM$8,AY109,FALSE)</f>
        <v>0</v>
      </c>
      <c r="AZ99" s="69">
        <f>VLOOKUP($A99,'395'!$AG$1:$HM$2,46,FALSE)</f>
        <v>0</v>
      </c>
      <c r="BA99" s="75">
        <f>VLOOKUP($A99,'395'!$AG$1:$HM$2,47,FALSE)</f>
        <v>0</v>
      </c>
      <c r="BB99" s="337"/>
      <c r="BC99" s="74">
        <f>VLOOKUP($A99,'395'!$AG$1:$HM$2,48,FALSE)</f>
        <v>0</v>
      </c>
      <c r="BD99" s="69">
        <f>VLOOKUP($A99,'395'!$AG$1:$HM$2,49,FALSE)</f>
        <v>0</v>
      </c>
      <c r="BE99" s="69">
        <f>VLOOKUP($A99,'395'!$AG$1:$HM$2,50,FALSE)</f>
        <v>0</v>
      </c>
      <c r="BF99" s="69">
        <f>VLOOKUP($A99,'395'!$AG$1:$HM$2,51,FALSE)</f>
        <v>0</v>
      </c>
      <c r="BG99" s="69">
        <f>VLOOKUP($A99,'395'!$AG$7:$HM$8,BG109,FALSE)</f>
        <v>0</v>
      </c>
      <c r="BH99" s="69">
        <f>VLOOKUP($A99,'395'!$AG$1:$HM$2,53,FALSE)</f>
        <v>0</v>
      </c>
      <c r="BI99" s="75">
        <f>VLOOKUP($A99,'395'!$AG$1:$HM$2,54,FALSE)</f>
        <v>0</v>
      </c>
      <c r="BJ99" s="337"/>
      <c r="BK99" s="74">
        <f>VLOOKUP($A99,'395'!$AG$1:$HM$2,55,FALSE)</f>
        <v>0</v>
      </c>
      <c r="BL99" s="69">
        <f>VLOOKUP($A99,'395'!$AG$1:$HM$2,56,FALSE)</f>
        <v>0</v>
      </c>
      <c r="BM99" s="69">
        <f>VLOOKUP($A99,'395'!$AG$1:$HM$2,57,FALSE)</f>
        <v>0</v>
      </c>
      <c r="BN99" s="69">
        <f>VLOOKUP($A99,'395'!$AG$1:$HM$2,58,FALSE)</f>
        <v>0</v>
      </c>
      <c r="BO99" s="69">
        <f>VLOOKUP($A99,'395'!$AG$7:$HM$8,BO109,FALSE)</f>
        <v>0</v>
      </c>
      <c r="BP99" s="69">
        <f>VLOOKUP($A99,'395'!$AG$1:$HM$2,60,FALSE)</f>
        <v>0</v>
      </c>
      <c r="BQ99" s="75">
        <f>VLOOKUP($A99,'395'!$AG$1:$HM$2,61,FALSE)</f>
        <v>0</v>
      </c>
      <c r="BR99" s="337"/>
      <c r="BS99" s="74">
        <f>VLOOKUP($A99,'395'!$AG$1:$HM$2,62,FALSE)</f>
        <v>0</v>
      </c>
      <c r="BT99" s="69">
        <f>VLOOKUP($A99,'395'!$AG$1:$HM$2,63,FALSE)</f>
        <v>0</v>
      </c>
      <c r="BU99" s="69">
        <f>VLOOKUP($A99,'395'!$AG$1:$HM$2,64,FALSE)</f>
        <v>0</v>
      </c>
      <c r="BV99" s="69">
        <f>VLOOKUP($A99,'395'!$AG$1:$HM$2,65,FALSE)</f>
        <v>0</v>
      </c>
      <c r="BW99" s="69">
        <f>VLOOKUP($A99,'395'!$AG$7:$HM$8,BW109,FALSE)</f>
        <v>0</v>
      </c>
      <c r="BX99" s="69">
        <f>VLOOKUP($A99,'395'!$AG$1:$HM$2,67,FALSE)</f>
        <v>0</v>
      </c>
      <c r="BY99" s="75">
        <f>VLOOKUP($A99,'395'!$AG$1:$HM$2,68,FALSE)</f>
        <v>0</v>
      </c>
      <c r="BZ99" s="337"/>
      <c r="CA99" s="74">
        <f>VLOOKUP($A99,'395'!$AG$1:$HM$2,69,FALSE)</f>
        <v>0</v>
      </c>
      <c r="CB99" s="69">
        <f>VLOOKUP($A99,'395'!$AG$1:$HM$2,70,FALSE)</f>
        <v>0</v>
      </c>
      <c r="CC99" s="69">
        <f>VLOOKUP($A99,'395'!$AG$1:$HM$2,71,FALSE)</f>
        <v>0</v>
      </c>
      <c r="CD99" s="69">
        <f>VLOOKUP($A99,'395'!$AG$1:$HM$2,72,FALSE)</f>
        <v>0</v>
      </c>
      <c r="CE99" s="69">
        <f>VLOOKUP($A99,'395'!$AG$7:$HM$8,CE109,FALSE)</f>
        <v>0</v>
      </c>
      <c r="CF99" s="69">
        <f>VLOOKUP($A99,'395'!$AG$1:$HM$2,74,FALSE)</f>
        <v>0</v>
      </c>
      <c r="CG99" s="75">
        <f>VLOOKUP($A99,'395'!$AG$1:$HM$2,75,FALSE)</f>
        <v>0</v>
      </c>
      <c r="CH99" s="337"/>
      <c r="CI99" s="74">
        <f>VLOOKUP($A99,'395'!$AG$1:$HM$2,76,FALSE)</f>
        <v>0</v>
      </c>
      <c r="CJ99" s="69">
        <f>VLOOKUP($A99,'395'!$AG$1:$HM$2,77,FALSE)</f>
        <v>0</v>
      </c>
      <c r="CK99" s="69">
        <f>VLOOKUP($A99,'395'!$AG$1:$HM$2,78,FALSE)</f>
        <v>0</v>
      </c>
      <c r="CL99" s="69">
        <f>VLOOKUP($A99,'395'!$AG$1:$HM$2,79,FALSE)</f>
        <v>0</v>
      </c>
      <c r="CM99" s="69">
        <f>VLOOKUP($A99,'395'!$AG$7:$HM$8,CM109,FALSE)</f>
        <v>0</v>
      </c>
      <c r="CN99" s="69">
        <f>VLOOKUP($A99,'395'!$AG$1:$HM$2,81,FALSE)</f>
        <v>0</v>
      </c>
      <c r="CO99" s="75">
        <f>VLOOKUP($A99,'395'!$AG$1:$HM$2,82,FALSE)</f>
        <v>0</v>
      </c>
      <c r="CP99" s="337"/>
      <c r="CQ99" s="74">
        <f>VLOOKUP($A99,'395'!$AG$1:$HM$2,83,FALSE)</f>
        <v>0</v>
      </c>
      <c r="CR99" s="69">
        <f>VLOOKUP($A99,'395'!$AG$1:$HM$2,84,FALSE)</f>
        <v>0</v>
      </c>
      <c r="CS99" s="69">
        <f>VLOOKUP($A99,'395'!$AG$1:$HM$2,85,FALSE)</f>
        <v>0</v>
      </c>
      <c r="CT99" s="69">
        <f>VLOOKUP($A99,'395'!$AG$1:$HM$2,86,FALSE)</f>
        <v>0</v>
      </c>
      <c r="CU99" s="69">
        <f>VLOOKUP($A99,'395'!$AG$7:$HM$8,CU109,FALSE)</f>
        <v>0</v>
      </c>
      <c r="CV99" s="69">
        <f>VLOOKUP($A99,'395'!$AG$1:$HM$2,88,FALSE)</f>
        <v>0</v>
      </c>
      <c r="CW99" s="75">
        <f>VLOOKUP($A99,'395'!$AG$1:$HM$2,89,FALSE)</f>
        <v>0</v>
      </c>
      <c r="CX99" s="337"/>
      <c r="CY99" s="74">
        <f>VLOOKUP($A99,'395'!$AG$1:$HM$2,90,FALSE)</f>
        <v>0</v>
      </c>
      <c r="CZ99" s="69">
        <f>VLOOKUP($A99,'395'!$AG$1:$HM$2,91,FALSE)</f>
        <v>0</v>
      </c>
      <c r="DA99" s="69">
        <f>VLOOKUP($A99,'395'!$AG$1:$HM$2,92,FALSE)</f>
        <v>0</v>
      </c>
      <c r="DB99" s="69">
        <f>VLOOKUP($A99,'395'!$AG$1:$HM$2,93,FALSE)</f>
        <v>0</v>
      </c>
      <c r="DC99" s="69">
        <f>VLOOKUP($A99,'395'!$AG$7:$HM$8,DC109,FALSE)</f>
        <v>0</v>
      </c>
      <c r="DD99" s="69">
        <f>VLOOKUP($A99,'395'!$AG$1:$HM$2,95,FALSE)</f>
        <v>0</v>
      </c>
      <c r="DE99" s="75">
        <f>VLOOKUP($A99,'395'!$AG$1:$HM$2,96,FALSE)</f>
        <v>0</v>
      </c>
      <c r="DF99" s="337"/>
      <c r="DG99" s="74">
        <f>VLOOKUP($A99,'395'!$AG$1:$HM$2,97,FALSE)</f>
        <v>0</v>
      </c>
      <c r="DH99" s="69">
        <f>VLOOKUP($A99,'395'!$AG$1:$HM$2,98,FALSE)</f>
        <v>0</v>
      </c>
      <c r="DI99" s="69">
        <f>VLOOKUP($A99,'395'!$AG$1:$HM$2,99,FALSE)</f>
        <v>0</v>
      </c>
      <c r="DJ99" s="69">
        <f>VLOOKUP($A99,'395'!$AG$1:$HM$2,100,FALSE)</f>
        <v>0</v>
      </c>
      <c r="DK99" s="69">
        <f>VLOOKUP($A99,'395'!$AG$7:$HM$8,DK109,FALSE)</f>
        <v>0</v>
      </c>
      <c r="DL99" s="69">
        <f>VLOOKUP($A99,'395'!$AG$1:$HM$2,102,FALSE)</f>
        <v>0</v>
      </c>
      <c r="DM99" s="75">
        <f>VLOOKUP($A99,'395'!$AG$1:$HM$2,103,FALSE)</f>
        <v>0</v>
      </c>
      <c r="DN99" s="337"/>
      <c r="DO99" s="74">
        <f>VLOOKUP($A99,'395'!$AG$1:$HM$2,104,FALSE)</f>
        <v>0</v>
      </c>
      <c r="DP99" s="69">
        <f>VLOOKUP($A99,'395'!$AG$1:$HM$2,105,FALSE)</f>
        <v>0</v>
      </c>
      <c r="DQ99" s="69">
        <f>VLOOKUP($A99,'395'!$AG$1:$HM$2,106,FALSE)</f>
        <v>0</v>
      </c>
      <c r="DR99" s="69">
        <f>VLOOKUP($A99,'395'!$AG$1:$HM$2,107,FALSE)</f>
        <v>0</v>
      </c>
      <c r="DS99" s="69">
        <f>VLOOKUP($A99,'395'!$AG$7:$HM$8,DS109,FALSE)</f>
        <v>0</v>
      </c>
      <c r="DT99" s="69">
        <f>VLOOKUP($A99,'395'!$AG$1:$HM$2,109,FALSE)</f>
        <v>0</v>
      </c>
      <c r="DU99" s="75">
        <f>VLOOKUP($A99,'395'!$AG$1:$HM$2,110,FALSE)</f>
        <v>0</v>
      </c>
      <c r="DV99" s="337"/>
      <c r="DW99" s="74">
        <f>VLOOKUP($A99,'395'!$AG$1:$HM$2,111,FALSE)</f>
        <v>0</v>
      </c>
      <c r="DX99" s="69">
        <f>VLOOKUP($A99,'395'!$AG$1:$HM$2,112,FALSE)</f>
        <v>0</v>
      </c>
      <c r="DY99" s="69">
        <f>VLOOKUP($A99,'395'!$AG$1:$HM$2,113,FALSE)</f>
        <v>0</v>
      </c>
      <c r="DZ99" s="69">
        <f>VLOOKUP($A99,'395'!$AG$1:$HM$2,114,FALSE)</f>
        <v>0</v>
      </c>
      <c r="EA99" s="69">
        <f>VLOOKUP($A99,'395'!$AG$7:$HM$8,EA109,FALSE)</f>
        <v>0</v>
      </c>
      <c r="EB99" s="69">
        <f>VLOOKUP($A99,'395'!$AG$1:$HM$2,116,FALSE)</f>
        <v>0</v>
      </c>
      <c r="EC99" s="75">
        <f>VLOOKUP($A99,'395'!$AG$1:$HM$2,117,FALSE)</f>
        <v>0</v>
      </c>
      <c r="ED99" s="337"/>
      <c r="EE99" s="74">
        <f>VLOOKUP($A99,'395'!$AG$1:$HM$2,118,FALSE)</f>
        <v>0</v>
      </c>
      <c r="EF99" s="69">
        <f>VLOOKUP($A99,'395'!$AG$1:$HM$2,119,FALSE)</f>
        <v>0</v>
      </c>
      <c r="EG99" s="69">
        <f>VLOOKUP($A99,'395'!$AG$1:$HM$2,120,FALSE)</f>
        <v>0</v>
      </c>
      <c r="EH99" s="69">
        <f>VLOOKUP($A99,'395'!$AG$1:$HM$2,121,FALSE)</f>
        <v>0</v>
      </c>
      <c r="EI99" s="69">
        <f>VLOOKUP($A99,'395'!$AG$7:$HM$8,EI109,FALSE)</f>
        <v>0</v>
      </c>
      <c r="EJ99" s="69">
        <f>VLOOKUP($A99,'395'!$AG$1:$HM$2,123,FALSE)</f>
        <v>0</v>
      </c>
      <c r="EK99" s="75">
        <f>VLOOKUP($A99,'395'!$AG$1:$HM$2,124,FALSE)</f>
        <v>0</v>
      </c>
      <c r="EL99" s="337"/>
      <c r="EM99" s="74">
        <f>VLOOKUP($A99,'395'!$AG$1:$HM$2,125,FALSE)</f>
        <v>0</v>
      </c>
      <c r="EN99" s="69">
        <f>VLOOKUP($A99,'395'!$AG$1:$HM$2,126,FALSE)</f>
        <v>0</v>
      </c>
      <c r="EO99" s="69">
        <f>VLOOKUP($A99,'395'!$AG$1:$HM$2,127,FALSE)</f>
        <v>0</v>
      </c>
      <c r="EP99" s="69">
        <f>VLOOKUP($A99,'395'!$AG$1:$HM$2,128,FALSE)</f>
        <v>0</v>
      </c>
      <c r="EQ99" s="69">
        <f>VLOOKUP($A99,'395'!$AG$7:$HM$8,EQ109,FALSE)</f>
        <v>0</v>
      </c>
      <c r="ER99" s="69">
        <f>VLOOKUP($A99,'395'!$AG$1:$HM$2,130,FALSE)</f>
        <v>0</v>
      </c>
      <c r="ES99" s="75">
        <f>VLOOKUP($A99,'395'!$AG$1:$HM$2,131,FALSE)</f>
        <v>0</v>
      </c>
      <c r="ET99" s="337"/>
      <c r="EU99" s="74">
        <f>VLOOKUP($A99,'395'!$AG$1:$HM$2,132,FALSE)</f>
        <v>0</v>
      </c>
      <c r="EV99" s="69">
        <f>VLOOKUP($A99,'395'!$AG$1:$HM$2,133,FALSE)</f>
        <v>0</v>
      </c>
      <c r="EW99" s="69">
        <f>VLOOKUP($A99,'395'!$AG$1:$HM$2,134,FALSE)</f>
        <v>0</v>
      </c>
      <c r="EX99" s="69">
        <f>VLOOKUP($A99,'395'!$AG$1:$HM$2,135,FALSE)</f>
        <v>0</v>
      </c>
      <c r="EY99" s="69">
        <f>VLOOKUP($A99,'395'!$AG$7:$HM$8,EY109,FALSE)</f>
        <v>0</v>
      </c>
      <c r="EZ99" s="69">
        <f>VLOOKUP($A99,'395'!$AG$1:$HM$2,137,FALSE)</f>
        <v>0</v>
      </c>
      <c r="FA99" s="75">
        <f>VLOOKUP($A99,'395'!$AG$1:$HM$2,138,FALSE)</f>
        <v>0</v>
      </c>
      <c r="FB99" s="337"/>
      <c r="FC99" s="74">
        <f>VLOOKUP($A99,'395'!$AG$1:$HM$2,139,FALSE)</f>
        <v>0</v>
      </c>
      <c r="FD99" s="69">
        <f>VLOOKUP($A99,'395'!$AG$1:$HM$2,140,FALSE)</f>
        <v>0</v>
      </c>
      <c r="FE99" s="69">
        <f>VLOOKUP($A99,'395'!$AG$1:$HM$2,141,FALSE)</f>
        <v>0</v>
      </c>
      <c r="FF99" s="69">
        <f>VLOOKUP($A99,'395'!$AG$1:$HM$2,142,FALSE)</f>
        <v>0</v>
      </c>
      <c r="FG99" s="69">
        <f>VLOOKUP($A99,'395'!$AG$7:$HM$8,FG109,FALSE)</f>
        <v>0</v>
      </c>
      <c r="FH99" s="69">
        <f>VLOOKUP($A99,'395'!$AG$1:$HM$2,144,FALSE)</f>
        <v>0</v>
      </c>
      <c r="FI99" s="75">
        <f>VLOOKUP($A99,'395'!$AG$1:$HM$2,145,FALSE)</f>
        <v>0</v>
      </c>
      <c r="FJ99" s="337"/>
      <c r="FK99" s="74">
        <f>VLOOKUP($A99,'395'!$AG$1:$HM$2,146,FALSE)</f>
        <v>0</v>
      </c>
      <c r="FL99" s="69">
        <f>VLOOKUP($A99,'395'!$AG$1:$HM$2,147,FALSE)</f>
        <v>0</v>
      </c>
      <c r="FM99" s="69">
        <f>VLOOKUP($A99,'395'!$AG$1:$HM$2,148,FALSE)</f>
        <v>0</v>
      </c>
      <c r="FN99" s="69">
        <f>VLOOKUP($A99,'395'!$AG$1:$HM$2,149,FALSE)</f>
        <v>0</v>
      </c>
      <c r="FO99" s="69">
        <f>VLOOKUP($A99,'395'!$AG$7:$HM$8,FO109,FALSE)</f>
        <v>0</v>
      </c>
      <c r="FP99" s="69">
        <f>VLOOKUP($A99,'395'!$AG$1:$HM$2,151,FALSE)</f>
        <v>0</v>
      </c>
      <c r="FQ99" s="75">
        <f>VLOOKUP($A99,'395'!$AG$1:$HM$2,152,FALSE)</f>
        <v>0</v>
      </c>
      <c r="FR99" s="337"/>
      <c r="FS99" s="74">
        <f>VLOOKUP($A99,'395'!$AG$1:$HM$2,153,FALSE)</f>
        <v>0</v>
      </c>
      <c r="FT99" s="69">
        <f>VLOOKUP($A99,'395'!$AG$1:$HM$2,154,FALSE)</f>
        <v>0</v>
      </c>
      <c r="FU99" s="69">
        <f>VLOOKUP($A99,'395'!$AG$1:$HM$2,155,FALSE)</f>
        <v>0</v>
      </c>
      <c r="FV99" s="69">
        <f>VLOOKUP($A99,'395'!$AG$1:$HM$2,156,FALSE)</f>
        <v>0</v>
      </c>
      <c r="FW99" s="69">
        <f>VLOOKUP($A99,'395'!$AG$7:$HM$8,FW109,FALSE)</f>
        <v>0</v>
      </c>
      <c r="FX99" s="69">
        <f>VLOOKUP($A99,'395'!$AG$1:$HM$2,158,FALSE)</f>
        <v>0</v>
      </c>
      <c r="FY99" s="75">
        <f>VLOOKUP($A99,'395'!$AG$1:$HM$2,159,FALSE)</f>
        <v>0</v>
      </c>
      <c r="FZ99" s="337"/>
      <c r="GA99" s="74">
        <f>VLOOKUP($A99,'395'!$AG$1:$HM$2,160,FALSE)</f>
        <v>0</v>
      </c>
      <c r="GB99" s="69">
        <f>VLOOKUP($A99,'395'!$AG$1:$HM$2,161,FALSE)</f>
        <v>0</v>
      </c>
      <c r="GC99" s="69">
        <f>VLOOKUP($A99,'395'!$AG$1:$HM$2,162,FALSE)</f>
        <v>0</v>
      </c>
      <c r="GD99" s="69">
        <f>VLOOKUP($A99,'395'!$AG$1:$HM$2,163,FALSE)</f>
        <v>0</v>
      </c>
      <c r="GE99" s="69">
        <f>VLOOKUP($A99,'395'!$AG$7:$HM$8,GE109,FALSE)</f>
        <v>0</v>
      </c>
      <c r="GF99" s="69">
        <f>VLOOKUP($A99,'395'!$AG$1:$HM$2,165,FALSE)</f>
        <v>0</v>
      </c>
      <c r="GG99" s="75">
        <f>VLOOKUP($A99,'395'!$AG$1:$HM$2,166,FALSE)</f>
        <v>0</v>
      </c>
      <c r="GH99" s="337"/>
      <c r="GI99" s="74">
        <f>VLOOKUP($A99,'395'!$AG$1:$HM$2,167,FALSE)</f>
        <v>0</v>
      </c>
      <c r="GJ99" s="69">
        <f>VLOOKUP($A99,'395'!$AG$1:$HM$2,168,FALSE)</f>
        <v>0</v>
      </c>
      <c r="GK99" s="69">
        <f>VLOOKUP($A99,'395'!$AG$1:$HM$2,169,FALSE)</f>
        <v>0</v>
      </c>
      <c r="GL99" s="69">
        <f>VLOOKUP($A99,'395'!$AG$1:$HM$2,170,FALSE)</f>
        <v>0</v>
      </c>
      <c r="GM99" s="69">
        <f>VLOOKUP($A99,'395'!$AG$7:$HM$8,GM109,FALSE)</f>
        <v>0</v>
      </c>
      <c r="GN99" s="69">
        <f>VLOOKUP($A99,'395'!$AG$1:$HM$2,172,FALSE)</f>
        <v>0</v>
      </c>
      <c r="GO99" s="75">
        <f>VLOOKUP($A99,'395'!$AG$1:$HM$2,173,FALSE)</f>
        <v>0</v>
      </c>
      <c r="GP99" s="337"/>
      <c r="GQ99" s="74">
        <f>VLOOKUP($A99,'395'!$AG$1:$HM$2,174,FALSE)</f>
        <v>0</v>
      </c>
      <c r="GR99" s="69">
        <f>VLOOKUP($A99,'395'!$AG$1:$HM$2,175,FALSE)</f>
        <v>0</v>
      </c>
      <c r="GS99" s="69">
        <f>VLOOKUP($A99,'395'!$AG$1:$HM$2,176,FALSE)</f>
        <v>0</v>
      </c>
      <c r="GT99" s="69">
        <f>VLOOKUP($A99,'395'!$AG$1:$HM$2,177,FALSE)</f>
        <v>0</v>
      </c>
      <c r="GU99" s="69">
        <f>VLOOKUP($A99,'395'!$AG$7:$HM$8,GU109,FALSE)</f>
        <v>0</v>
      </c>
      <c r="GV99" s="69">
        <f>VLOOKUP($A99,'395'!$AG$1:$HM$2,179,FALSE)</f>
        <v>0</v>
      </c>
      <c r="GW99" s="75">
        <f>VLOOKUP($A99,'395'!$AG$1:$HM$2,180,FALSE)</f>
        <v>0</v>
      </c>
      <c r="GX99" s="337"/>
      <c r="GY99" s="74">
        <f>VLOOKUP($A99,'395'!$AG$1:$HM$2,181,FALSE)</f>
        <v>0</v>
      </c>
      <c r="GZ99" s="69">
        <f>VLOOKUP($A99,'395'!$AG$1:$HM$2,182,FALSE)</f>
        <v>0</v>
      </c>
      <c r="HA99" s="69">
        <f>VLOOKUP($A99,'395'!$AG$1:$HM$2,183,FALSE)</f>
        <v>0</v>
      </c>
      <c r="HB99" s="69">
        <f>VLOOKUP($A99,'395'!$AG$1:$HM$2,184,FALSE)</f>
        <v>0</v>
      </c>
      <c r="HC99" s="69">
        <f>VLOOKUP($A99,'395'!$AG$7:$HM$8,HC109,FALSE)</f>
        <v>0</v>
      </c>
      <c r="HD99" s="69">
        <f>VLOOKUP($A99,'395'!$AG$1:$HM$2,186,FALSE)</f>
        <v>0</v>
      </c>
      <c r="HE99" s="124">
        <f>VLOOKUP($A99,'395'!$AG$1:$HM$2,187,FALSE)</f>
        <v>0</v>
      </c>
      <c r="HF99" s="24"/>
    </row>
    <row r="100" spans="1:215" x14ac:dyDescent="0.25">
      <c r="A100" s="290">
        <f t="shared" si="1"/>
        <v>296</v>
      </c>
      <c r="B100" s="291">
        <f>VLOOKUP($A100,'396'!$AG$1:$HM$2,2,FALSE)</f>
        <v>0</v>
      </c>
      <c r="C100" s="290">
        <f>VLOOKUP($A100,'396'!$AG$1:$HM$2,3,FALSE)</f>
        <v>0</v>
      </c>
      <c r="D100" s="290">
        <f>VLOOKUP($A100,'396'!$AG$1:$HM$2,4,FALSE)</f>
        <v>0</v>
      </c>
      <c r="E100" s="292">
        <f>VLOOKUP($A100,'396'!$AG$1:$HM$2,5,FALSE)</f>
        <v>0</v>
      </c>
      <c r="F100" s="337"/>
      <c r="G100" s="73">
        <f>VLOOKUP($A100,'396'!$AG$1:$HM$2,6,FALSE)</f>
        <v>0</v>
      </c>
      <c r="H100" s="24">
        <f>VLOOKUP($A100,'396'!$AG$1:$HM$2,7,FALSE)</f>
        <v>0</v>
      </c>
      <c r="I100" s="24">
        <f>VLOOKUP($A100,'396'!$AG$1:$HM$2,8,FALSE)</f>
        <v>0</v>
      </c>
      <c r="J100" s="24">
        <f>VLOOKUP($A100,'396'!$AG$1:$HM$2,9,FALSE)</f>
        <v>0</v>
      </c>
      <c r="K100" s="69">
        <f>VLOOKUP($A100,'396'!$AG$7:$HM$8,K109,FALSE)</f>
        <v>0</v>
      </c>
      <c r="L100" s="24">
        <f>VLOOKUP($A100,'396'!$AG$1:$HM$2,11,FALSE)</f>
        <v>0</v>
      </c>
      <c r="M100" s="137">
        <f>VLOOKUP($A100,'396'!$AG$1:$HM$2,12,FALSE)</f>
        <v>0</v>
      </c>
      <c r="N100" s="337"/>
      <c r="O100" s="74">
        <f>VLOOKUP($A100,'396'!$AG$1:$HM$2,13,FALSE)</f>
        <v>0</v>
      </c>
      <c r="P100" s="69">
        <f>VLOOKUP($A100,'396'!$AG$1:$HM$2,14,FALSE)</f>
        <v>0</v>
      </c>
      <c r="Q100" s="69">
        <f>VLOOKUP($A100,'396'!$AG$1:$HM$2,15,FALSE)</f>
        <v>0</v>
      </c>
      <c r="R100" s="69">
        <f>VLOOKUP($A100,'396'!$AG$1:$HM$2,16,FALSE)</f>
        <v>0</v>
      </c>
      <c r="S100" s="69">
        <f>VLOOKUP($A100,'396'!$AG$7:$HM$8,S109,FALSE)</f>
        <v>0</v>
      </c>
      <c r="T100" s="69">
        <f>VLOOKUP($A100,'396'!$AG$1:$HM$2,18,FALSE)</f>
        <v>0</v>
      </c>
      <c r="U100" s="75">
        <f>VLOOKUP($A100,'396'!$AG$1:$HM$2,19,FALSE)</f>
        <v>0</v>
      </c>
      <c r="V100" s="337"/>
      <c r="W100" s="74">
        <f>VLOOKUP($A100,'396'!$AG$1:$HM$2,20,FALSE)</f>
        <v>0</v>
      </c>
      <c r="X100" s="69">
        <f>VLOOKUP($A100,'396'!$AG$1:$HM$2,21,FALSE)</f>
        <v>0</v>
      </c>
      <c r="Y100" s="69">
        <f>VLOOKUP($A100,'396'!$AG$1:$HM$2,22,FALSE)</f>
        <v>0</v>
      </c>
      <c r="Z100" s="69">
        <f>VLOOKUP($A100,'396'!$AG$1:$HM$2,23,FALSE)</f>
        <v>0</v>
      </c>
      <c r="AA100" s="69">
        <f>VLOOKUP($A100,'396'!$AG$7:$HM$8,AA109,FALSE)</f>
        <v>0</v>
      </c>
      <c r="AB100" s="69">
        <f>VLOOKUP($A100,'396'!$AG$1:$HM$2,25,FALSE)</f>
        <v>0</v>
      </c>
      <c r="AC100" s="75">
        <f>VLOOKUP($A100,'396'!$AG$1:$HM$2,26,FALSE)</f>
        <v>0</v>
      </c>
      <c r="AD100" s="337"/>
      <c r="AE100" s="74">
        <f>VLOOKUP($A100,'396'!$AG$1:$HM$2,27,FALSE)</f>
        <v>0</v>
      </c>
      <c r="AF100" s="69">
        <f>VLOOKUP($A100,'396'!$AG$1:$HM$2,28,FALSE)</f>
        <v>0</v>
      </c>
      <c r="AG100" s="69">
        <f>VLOOKUP($A100,'396'!$AG$1:$HM$2,29,FALSE)</f>
        <v>0</v>
      </c>
      <c r="AH100" s="69">
        <f>VLOOKUP($A100,'396'!$AG$1:$HM$2,30,FALSE)</f>
        <v>0</v>
      </c>
      <c r="AI100" s="69">
        <f>VLOOKUP($A100,'396'!$AG$7:$HM$8,AI109,FALSE)</f>
        <v>0</v>
      </c>
      <c r="AJ100" s="69">
        <f>VLOOKUP($A100,'396'!$AG$1:$HM$2,32,FALSE)</f>
        <v>0</v>
      </c>
      <c r="AK100" s="75">
        <f>VLOOKUP($A100,'396'!$AG$1:$HM$2,33,FALSE)</f>
        <v>0</v>
      </c>
      <c r="AL100" s="337"/>
      <c r="AM100" s="74">
        <f>VLOOKUP($A100,'396'!$AG$1:$HM$2,34,FALSE)</f>
        <v>0</v>
      </c>
      <c r="AN100" s="69">
        <f>VLOOKUP($A100,'396'!$AG$1:$HM$2,35,FALSE)</f>
        <v>0</v>
      </c>
      <c r="AO100" s="69">
        <f>VLOOKUP($A100,'396'!$AG$1:$HM$2,36,FALSE)</f>
        <v>0</v>
      </c>
      <c r="AP100" s="69">
        <f>VLOOKUP($A100,'396'!$AG$1:$HM$2,37,FALSE)</f>
        <v>0</v>
      </c>
      <c r="AQ100" s="69">
        <f>VLOOKUP($A100,'396'!$AG$7:$HM$8,AQ109,FALSE)</f>
        <v>0</v>
      </c>
      <c r="AR100" s="69">
        <f>VLOOKUP($A100,'396'!$AG$1:$HM$2,39,FALSE)</f>
        <v>0</v>
      </c>
      <c r="AS100" s="75">
        <f>VLOOKUP($A100,'396'!$AG$1:$HM$2,40,FALSE)</f>
        <v>0</v>
      </c>
      <c r="AT100" s="337"/>
      <c r="AU100" s="74">
        <f>VLOOKUP($A100,'396'!$AG$1:$HM$2,41,FALSE)</f>
        <v>0</v>
      </c>
      <c r="AV100" s="69">
        <f>VLOOKUP($A100,'396'!$AG$1:$HM$2,42,FALSE)</f>
        <v>0</v>
      </c>
      <c r="AW100" s="69">
        <f>VLOOKUP($A100,'396'!$AG$1:$HM$2,43,FALSE)</f>
        <v>0</v>
      </c>
      <c r="AX100" s="69">
        <f>VLOOKUP($A100,'396'!$AG$1:$HM$2,44,FALSE)</f>
        <v>0</v>
      </c>
      <c r="AY100" s="69">
        <f>VLOOKUP($A100,'396'!$AG$7:$HM$8,AY109,FALSE)</f>
        <v>0</v>
      </c>
      <c r="AZ100" s="69">
        <f>VLOOKUP($A100,'396'!$AG$1:$HM$2,46,FALSE)</f>
        <v>0</v>
      </c>
      <c r="BA100" s="75">
        <f>VLOOKUP($A100,'396'!$AG$1:$HM$2,47,FALSE)</f>
        <v>0</v>
      </c>
      <c r="BB100" s="337"/>
      <c r="BC100" s="74">
        <f>VLOOKUP($A100,'396'!$AG$1:$HM$2,48,FALSE)</f>
        <v>0</v>
      </c>
      <c r="BD100" s="69">
        <f>VLOOKUP($A100,'396'!$AG$1:$HM$2,49,FALSE)</f>
        <v>0</v>
      </c>
      <c r="BE100" s="69">
        <f>VLOOKUP($A100,'396'!$AG$1:$HM$2,50,FALSE)</f>
        <v>0</v>
      </c>
      <c r="BF100" s="69">
        <f>VLOOKUP($A100,'396'!$AG$1:$HM$2,51,FALSE)</f>
        <v>0</v>
      </c>
      <c r="BG100" s="69">
        <f>VLOOKUP($A100,'396'!$AG$7:$HM$8,BG109,FALSE)</f>
        <v>0</v>
      </c>
      <c r="BH100" s="69">
        <f>VLOOKUP($A100,'396'!$AG$1:$HM$2,53,FALSE)</f>
        <v>0</v>
      </c>
      <c r="BI100" s="75">
        <f>VLOOKUP($A100,'396'!$AG$1:$HM$2,54,FALSE)</f>
        <v>0</v>
      </c>
      <c r="BJ100" s="337"/>
      <c r="BK100" s="74">
        <f>VLOOKUP($A100,'396'!$AG$1:$HM$2,55,FALSE)</f>
        <v>0</v>
      </c>
      <c r="BL100" s="69">
        <f>VLOOKUP($A100,'396'!$AG$1:$HM$2,56,FALSE)</f>
        <v>0</v>
      </c>
      <c r="BM100" s="69">
        <f>VLOOKUP($A100,'396'!$AG$1:$HM$2,57,FALSE)</f>
        <v>0</v>
      </c>
      <c r="BN100" s="69">
        <f>VLOOKUP($A100,'396'!$AG$1:$HM$2,58,FALSE)</f>
        <v>0</v>
      </c>
      <c r="BO100" s="69">
        <f>VLOOKUP($A100,'396'!$AG$7:$HM$8,BO109,FALSE)</f>
        <v>0</v>
      </c>
      <c r="BP100" s="69">
        <f>VLOOKUP($A100,'396'!$AG$1:$HM$2,60,FALSE)</f>
        <v>0</v>
      </c>
      <c r="BQ100" s="75">
        <f>VLOOKUP($A100,'396'!$AG$1:$HM$2,61,FALSE)</f>
        <v>0</v>
      </c>
      <c r="BR100" s="337"/>
      <c r="BS100" s="74">
        <f>VLOOKUP($A100,'396'!$AG$1:$HM$2,62,FALSE)</f>
        <v>0</v>
      </c>
      <c r="BT100" s="69">
        <f>VLOOKUP($A100,'396'!$AG$1:$HM$2,63,FALSE)</f>
        <v>0</v>
      </c>
      <c r="BU100" s="69">
        <f>VLOOKUP($A100,'396'!$AG$1:$HM$2,64,FALSE)</f>
        <v>0</v>
      </c>
      <c r="BV100" s="69">
        <f>VLOOKUP($A100,'396'!$AG$1:$HM$2,65,FALSE)</f>
        <v>0</v>
      </c>
      <c r="BW100" s="69">
        <f>VLOOKUP($A100,'396'!$AG$7:$HM$8,BW109,FALSE)</f>
        <v>0</v>
      </c>
      <c r="BX100" s="69">
        <f>VLOOKUP($A100,'396'!$AG$1:$HM$2,67,FALSE)</f>
        <v>0</v>
      </c>
      <c r="BY100" s="75">
        <f>VLOOKUP($A100,'396'!$AG$1:$HM$2,68,FALSE)</f>
        <v>0</v>
      </c>
      <c r="BZ100" s="337"/>
      <c r="CA100" s="74">
        <f>VLOOKUP($A100,'396'!$AG$1:$HM$2,69,FALSE)</f>
        <v>0</v>
      </c>
      <c r="CB100" s="69">
        <f>VLOOKUP($A100,'396'!$AG$1:$HM$2,70,FALSE)</f>
        <v>0</v>
      </c>
      <c r="CC100" s="69">
        <f>VLOOKUP($A100,'396'!$AG$1:$HM$2,71,FALSE)</f>
        <v>0</v>
      </c>
      <c r="CD100" s="69">
        <f>VLOOKUP($A100,'396'!$AG$1:$HM$2,72,FALSE)</f>
        <v>0</v>
      </c>
      <c r="CE100" s="69">
        <f>VLOOKUP($A100,'396'!$AG$7:$HM$8,CE109,FALSE)</f>
        <v>0</v>
      </c>
      <c r="CF100" s="69">
        <f>VLOOKUP($A100,'396'!$AG$1:$HM$2,74,FALSE)</f>
        <v>0</v>
      </c>
      <c r="CG100" s="75">
        <f>VLOOKUP($A100,'396'!$AG$1:$HM$2,75,FALSE)</f>
        <v>0</v>
      </c>
      <c r="CH100" s="337"/>
      <c r="CI100" s="74">
        <f>VLOOKUP($A100,'396'!$AG$1:$HM$2,76,FALSE)</f>
        <v>0</v>
      </c>
      <c r="CJ100" s="69">
        <f>VLOOKUP($A100,'396'!$AG$1:$HM$2,77,FALSE)</f>
        <v>0</v>
      </c>
      <c r="CK100" s="69">
        <f>VLOOKUP($A100,'396'!$AG$1:$HM$2,78,FALSE)</f>
        <v>0</v>
      </c>
      <c r="CL100" s="69">
        <f>VLOOKUP($A100,'396'!$AG$1:$HM$2,79,FALSE)</f>
        <v>0</v>
      </c>
      <c r="CM100" s="69">
        <f>VLOOKUP($A100,'396'!$AG$7:$HM$8,CM109,FALSE)</f>
        <v>0</v>
      </c>
      <c r="CN100" s="69">
        <f>VLOOKUP($A100,'396'!$AG$1:$HM$2,81,FALSE)</f>
        <v>0</v>
      </c>
      <c r="CO100" s="75">
        <f>VLOOKUP($A100,'396'!$AG$1:$HM$2,82,FALSE)</f>
        <v>0</v>
      </c>
      <c r="CP100" s="337"/>
      <c r="CQ100" s="74">
        <f>VLOOKUP($A100,'396'!$AG$1:$HM$2,83,FALSE)</f>
        <v>0</v>
      </c>
      <c r="CR100" s="69">
        <f>VLOOKUP($A100,'396'!$AG$1:$HM$2,84,FALSE)</f>
        <v>0</v>
      </c>
      <c r="CS100" s="69">
        <f>VLOOKUP($A100,'396'!$AG$1:$HM$2,85,FALSE)</f>
        <v>0</v>
      </c>
      <c r="CT100" s="69">
        <f>VLOOKUP($A100,'396'!$AG$1:$HM$2,86,FALSE)</f>
        <v>0</v>
      </c>
      <c r="CU100" s="69">
        <f>VLOOKUP($A100,'396'!$AG$7:$HM$8,CU109,FALSE)</f>
        <v>0</v>
      </c>
      <c r="CV100" s="69">
        <f>VLOOKUP($A100,'396'!$AG$1:$HM$2,88,FALSE)</f>
        <v>0</v>
      </c>
      <c r="CW100" s="75">
        <f>VLOOKUP($A100,'396'!$AG$1:$HM$2,89,FALSE)</f>
        <v>0</v>
      </c>
      <c r="CX100" s="337"/>
      <c r="CY100" s="74">
        <f>VLOOKUP($A100,'396'!$AG$1:$HM$2,90,FALSE)</f>
        <v>0</v>
      </c>
      <c r="CZ100" s="69">
        <f>VLOOKUP($A100,'396'!$AG$1:$HM$2,91,FALSE)</f>
        <v>0</v>
      </c>
      <c r="DA100" s="69">
        <f>VLOOKUP($A100,'396'!$AG$1:$HM$2,92,FALSE)</f>
        <v>0</v>
      </c>
      <c r="DB100" s="69">
        <f>VLOOKUP($A100,'396'!$AG$1:$HM$2,93,FALSE)</f>
        <v>0</v>
      </c>
      <c r="DC100" s="69">
        <f>VLOOKUP($A100,'396'!$AG$7:$HM$8,DC109,FALSE)</f>
        <v>0</v>
      </c>
      <c r="DD100" s="69">
        <f>VLOOKUP($A100,'396'!$AG$1:$HM$2,95,FALSE)</f>
        <v>0</v>
      </c>
      <c r="DE100" s="75">
        <f>VLOOKUP($A100,'396'!$AG$1:$HM$2,96,FALSE)</f>
        <v>0</v>
      </c>
      <c r="DF100" s="337"/>
      <c r="DG100" s="74">
        <f>VLOOKUP($A100,'396'!$AG$1:$HM$2,97,FALSE)</f>
        <v>0</v>
      </c>
      <c r="DH100" s="69">
        <f>VLOOKUP($A100,'396'!$AG$1:$HM$2,98,FALSE)</f>
        <v>0</v>
      </c>
      <c r="DI100" s="69">
        <f>VLOOKUP($A100,'396'!$AG$1:$HM$2,99,FALSE)</f>
        <v>0</v>
      </c>
      <c r="DJ100" s="69">
        <f>VLOOKUP($A100,'396'!$AG$1:$HM$2,100,FALSE)</f>
        <v>0</v>
      </c>
      <c r="DK100" s="69">
        <f>VLOOKUP($A100,'396'!$AG$7:$HM$8,DK109,FALSE)</f>
        <v>0</v>
      </c>
      <c r="DL100" s="69">
        <f>VLOOKUP($A100,'396'!$AG$1:$HM$2,102,FALSE)</f>
        <v>0</v>
      </c>
      <c r="DM100" s="75">
        <f>VLOOKUP($A100,'396'!$AG$1:$HM$2,103,FALSE)</f>
        <v>0</v>
      </c>
      <c r="DN100" s="337"/>
      <c r="DO100" s="74">
        <f>VLOOKUP($A100,'396'!$AG$1:$HM$2,104,FALSE)</f>
        <v>0</v>
      </c>
      <c r="DP100" s="69">
        <f>VLOOKUP($A100,'396'!$AG$1:$HM$2,105,FALSE)</f>
        <v>0</v>
      </c>
      <c r="DQ100" s="69">
        <f>VLOOKUP($A100,'396'!$AG$1:$HM$2,106,FALSE)</f>
        <v>0</v>
      </c>
      <c r="DR100" s="69">
        <f>VLOOKUP($A100,'396'!$AG$1:$HM$2,107,FALSE)</f>
        <v>0</v>
      </c>
      <c r="DS100" s="69">
        <f>VLOOKUP($A100,'396'!$AG$7:$HM$8,DS109,FALSE)</f>
        <v>0</v>
      </c>
      <c r="DT100" s="69">
        <f>VLOOKUP($A100,'396'!$AG$1:$HM$2,109,FALSE)</f>
        <v>0</v>
      </c>
      <c r="DU100" s="75">
        <f>VLOOKUP($A100,'396'!$AG$1:$HM$2,110,FALSE)</f>
        <v>0</v>
      </c>
      <c r="DV100" s="337"/>
      <c r="DW100" s="74">
        <f>VLOOKUP($A100,'396'!$AG$1:$HM$2,111,FALSE)</f>
        <v>0</v>
      </c>
      <c r="DX100" s="69">
        <f>VLOOKUP($A100,'396'!$AG$1:$HM$2,112,FALSE)</f>
        <v>0</v>
      </c>
      <c r="DY100" s="69">
        <f>VLOOKUP($A100,'396'!$AG$1:$HM$2,113,FALSE)</f>
        <v>0</v>
      </c>
      <c r="DZ100" s="69">
        <f>VLOOKUP($A100,'396'!$AG$1:$HM$2,114,FALSE)</f>
        <v>0</v>
      </c>
      <c r="EA100" s="69">
        <f>VLOOKUP($A100,'396'!$AG$7:$HM$8,EA109,FALSE)</f>
        <v>0</v>
      </c>
      <c r="EB100" s="69">
        <f>VLOOKUP($A100,'396'!$AG$1:$HM$2,116,FALSE)</f>
        <v>0</v>
      </c>
      <c r="EC100" s="75">
        <f>VLOOKUP($A100,'396'!$AG$1:$HM$2,117,FALSE)</f>
        <v>0</v>
      </c>
      <c r="ED100" s="337"/>
      <c r="EE100" s="74">
        <f>VLOOKUP($A100,'396'!$AG$1:$HM$2,118,FALSE)</f>
        <v>0</v>
      </c>
      <c r="EF100" s="69">
        <f>VLOOKUP($A100,'396'!$AG$1:$HM$2,119,FALSE)</f>
        <v>0</v>
      </c>
      <c r="EG100" s="69">
        <f>VLOOKUP($A100,'396'!$AG$1:$HM$2,120,FALSE)</f>
        <v>0</v>
      </c>
      <c r="EH100" s="69">
        <f>VLOOKUP($A100,'396'!$AG$1:$HM$2,121,FALSE)</f>
        <v>0</v>
      </c>
      <c r="EI100" s="69">
        <f>VLOOKUP($A100,'396'!$AG$7:$HM$8,EI109,FALSE)</f>
        <v>0</v>
      </c>
      <c r="EJ100" s="69">
        <f>VLOOKUP($A100,'396'!$AG$1:$HM$2,123,FALSE)</f>
        <v>0</v>
      </c>
      <c r="EK100" s="75">
        <f>VLOOKUP($A100,'396'!$AG$1:$HM$2,124,FALSE)</f>
        <v>0</v>
      </c>
      <c r="EL100" s="337"/>
      <c r="EM100" s="74">
        <f>VLOOKUP($A100,'396'!$AG$1:$HM$2,125,FALSE)</f>
        <v>0</v>
      </c>
      <c r="EN100" s="69">
        <f>VLOOKUP($A100,'396'!$AG$1:$HM$2,126,FALSE)</f>
        <v>0</v>
      </c>
      <c r="EO100" s="69">
        <f>VLOOKUP($A100,'396'!$AG$1:$HM$2,127,FALSE)</f>
        <v>0</v>
      </c>
      <c r="EP100" s="69">
        <f>VLOOKUP($A100,'396'!$AG$1:$HM$2,128,FALSE)</f>
        <v>0</v>
      </c>
      <c r="EQ100" s="69">
        <f>VLOOKUP($A100,'396'!$AG$7:$HM$8,EQ109,FALSE)</f>
        <v>0</v>
      </c>
      <c r="ER100" s="69">
        <f>VLOOKUP($A100,'396'!$AG$1:$HM$2,130,FALSE)</f>
        <v>0</v>
      </c>
      <c r="ES100" s="75">
        <f>VLOOKUP($A100,'396'!$AG$1:$HM$2,131,FALSE)</f>
        <v>0</v>
      </c>
      <c r="ET100" s="337"/>
      <c r="EU100" s="74">
        <f>VLOOKUP($A100,'396'!$AG$1:$HM$2,132,FALSE)</f>
        <v>0</v>
      </c>
      <c r="EV100" s="69">
        <f>VLOOKUP($A100,'396'!$AG$1:$HM$2,133,FALSE)</f>
        <v>0</v>
      </c>
      <c r="EW100" s="69">
        <f>VLOOKUP($A100,'396'!$AG$1:$HM$2,134,FALSE)</f>
        <v>0</v>
      </c>
      <c r="EX100" s="69">
        <f>VLOOKUP($A100,'396'!$AG$1:$HM$2,135,FALSE)</f>
        <v>0</v>
      </c>
      <c r="EY100" s="69">
        <f>VLOOKUP($A100,'396'!$AG$7:$HM$8,EY109,FALSE)</f>
        <v>0</v>
      </c>
      <c r="EZ100" s="69">
        <f>VLOOKUP($A100,'396'!$AG$1:$HM$2,137,FALSE)</f>
        <v>0</v>
      </c>
      <c r="FA100" s="75">
        <f>VLOOKUP($A100,'396'!$AG$1:$HM$2,138,FALSE)</f>
        <v>0</v>
      </c>
      <c r="FB100" s="337"/>
      <c r="FC100" s="74">
        <f>VLOOKUP($A100,'396'!$AG$1:$HM$2,139,FALSE)</f>
        <v>0</v>
      </c>
      <c r="FD100" s="69">
        <f>VLOOKUP($A100,'396'!$AG$1:$HM$2,140,FALSE)</f>
        <v>0</v>
      </c>
      <c r="FE100" s="69">
        <f>VLOOKUP($A100,'396'!$AG$1:$HM$2,141,FALSE)</f>
        <v>0</v>
      </c>
      <c r="FF100" s="69">
        <f>VLOOKUP($A100,'396'!$AG$1:$HM$2,142,FALSE)</f>
        <v>0</v>
      </c>
      <c r="FG100" s="69">
        <f>VLOOKUP($A100,'396'!$AG$7:$HM$8,FG109,FALSE)</f>
        <v>0</v>
      </c>
      <c r="FH100" s="69">
        <f>VLOOKUP($A100,'396'!$AG$1:$HM$2,144,FALSE)</f>
        <v>0</v>
      </c>
      <c r="FI100" s="75">
        <f>VLOOKUP($A100,'396'!$AG$1:$HM$2,145,FALSE)</f>
        <v>0</v>
      </c>
      <c r="FJ100" s="337"/>
      <c r="FK100" s="74">
        <f>VLOOKUP($A100,'396'!$AG$1:$HM$2,146,FALSE)</f>
        <v>0</v>
      </c>
      <c r="FL100" s="69">
        <f>VLOOKUP($A100,'396'!$AG$1:$HM$2,147,FALSE)</f>
        <v>0</v>
      </c>
      <c r="FM100" s="69">
        <f>VLOOKUP($A100,'396'!$AG$1:$HM$2,148,FALSE)</f>
        <v>0</v>
      </c>
      <c r="FN100" s="69">
        <f>VLOOKUP($A100,'396'!$AG$1:$HM$2,149,FALSE)</f>
        <v>0</v>
      </c>
      <c r="FO100" s="69">
        <f>VLOOKUP($A100,'396'!$AG$7:$HM$8,FO109,FALSE)</f>
        <v>0</v>
      </c>
      <c r="FP100" s="69">
        <f>VLOOKUP($A100,'396'!$AG$1:$HM$2,151,FALSE)</f>
        <v>0</v>
      </c>
      <c r="FQ100" s="75">
        <f>VLOOKUP($A100,'396'!$AG$1:$HM$2,152,FALSE)</f>
        <v>0</v>
      </c>
      <c r="FR100" s="337"/>
      <c r="FS100" s="74">
        <f>VLOOKUP($A100,'396'!$AG$1:$HM$2,153,FALSE)</f>
        <v>0</v>
      </c>
      <c r="FT100" s="69">
        <f>VLOOKUP($A100,'396'!$AG$1:$HM$2,154,FALSE)</f>
        <v>0</v>
      </c>
      <c r="FU100" s="69">
        <f>VLOOKUP($A100,'396'!$AG$1:$HM$2,155,FALSE)</f>
        <v>0</v>
      </c>
      <c r="FV100" s="69">
        <f>VLOOKUP($A100,'396'!$AG$1:$HM$2,156,FALSE)</f>
        <v>0</v>
      </c>
      <c r="FW100" s="69">
        <f>VLOOKUP($A100,'396'!$AG$7:$HM$8,FW109,FALSE)</f>
        <v>0</v>
      </c>
      <c r="FX100" s="69">
        <f>VLOOKUP($A100,'396'!$AG$1:$HM$2,158,FALSE)</f>
        <v>0</v>
      </c>
      <c r="FY100" s="75">
        <f>VLOOKUP($A100,'396'!$AG$1:$HM$2,159,FALSE)</f>
        <v>0</v>
      </c>
      <c r="FZ100" s="337"/>
      <c r="GA100" s="74">
        <f>VLOOKUP($A100,'396'!$AG$1:$HM$2,160,FALSE)</f>
        <v>0</v>
      </c>
      <c r="GB100" s="69">
        <f>VLOOKUP($A100,'396'!$AG$1:$HM$2,161,FALSE)</f>
        <v>0</v>
      </c>
      <c r="GC100" s="69">
        <f>VLOOKUP($A100,'396'!$AG$1:$HM$2,162,FALSE)</f>
        <v>0</v>
      </c>
      <c r="GD100" s="69">
        <f>VLOOKUP($A100,'396'!$AG$1:$HM$2,163,FALSE)</f>
        <v>0</v>
      </c>
      <c r="GE100" s="69">
        <f>VLOOKUP($A100,'396'!$AG$7:$HM$8,GE109,FALSE)</f>
        <v>0</v>
      </c>
      <c r="GF100" s="69">
        <f>VLOOKUP($A100,'396'!$AG$1:$HM$2,165,FALSE)</f>
        <v>0</v>
      </c>
      <c r="GG100" s="75">
        <f>VLOOKUP($A100,'396'!$AG$1:$HM$2,166,FALSE)</f>
        <v>0</v>
      </c>
      <c r="GH100" s="337"/>
      <c r="GI100" s="74">
        <f>VLOOKUP($A100,'396'!$AG$1:$HM$2,167,FALSE)</f>
        <v>0</v>
      </c>
      <c r="GJ100" s="69">
        <f>VLOOKUP($A100,'396'!$AG$1:$HM$2,168,FALSE)</f>
        <v>0</v>
      </c>
      <c r="GK100" s="69">
        <f>VLOOKUP($A100,'396'!$AG$1:$HM$2,169,FALSE)</f>
        <v>0</v>
      </c>
      <c r="GL100" s="69">
        <f>VLOOKUP($A100,'396'!$AG$1:$HM$2,170,FALSE)</f>
        <v>0</v>
      </c>
      <c r="GM100" s="69">
        <f>VLOOKUP($A100,'396'!$AG$7:$HM$8,GM109,FALSE)</f>
        <v>0</v>
      </c>
      <c r="GN100" s="69">
        <f>VLOOKUP($A100,'396'!$AG$1:$HM$2,172,FALSE)</f>
        <v>0</v>
      </c>
      <c r="GO100" s="75">
        <f>VLOOKUP($A100,'396'!$AG$1:$HM$2,173,FALSE)</f>
        <v>0</v>
      </c>
      <c r="GP100" s="337"/>
      <c r="GQ100" s="74">
        <f>VLOOKUP($A100,'396'!$AG$1:$HM$2,174,FALSE)</f>
        <v>0</v>
      </c>
      <c r="GR100" s="69">
        <f>VLOOKUP($A100,'396'!$AG$1:$HM$2,175,FALSE)</f>
        <v>0</v>
      </c>
      <c r="GS100" s="69">
        <f>VLOOKUP($A100,'396'!$AG$1:$HM$2,176,FALSE)</f>
        <v>0</v>
      </c>
      <c r="GT100" s="69">
        <f>VLOOKUP($A100,'396'!$AG$1:$HM$2,177,FALSE)</f>
        <v>0</v>
      </c>
      <c r="GU100" s="69">
        <f>VLOOKUP($A100,'396'!$AG$7:$HM$8,GU109,FALSE)</f>
        <v>0</v>
      </c>
      <c r="GV100" s="69">
        <f>VLOOKUP($A100,'396'!$AG$1:$HM$2,179,FALSE)</f>
        <v>0</v>
      </c>
      <c r="GW100" s="75">
        <f>VLOOKUP($A100,'396'!$AG$1:$HM$2,180,FALSE)</f>
        <v>0</v>
      </c>
      <c r="GX100" s="337"/>
      <c r="GY100" s="74">
        <f>VLOOKUP($A100,'396'!$AG$1:$HM$2,181,FALSE)</f>
        <v>0</v>
      </c>
      <c r="GZ100" s="69">
        <f>VLOOKUP($A100,'396'!$AG$1:$HM$2,182,FALSE)</f>
        <v>0</v>
      </c>
      <c r="HA100" s="69">
        <f>VLOOKUP($A100,'396'!$AG$1:$HM$2,183,FALSE)</f>
        <v>0</v>
      </c>
      <c r="HB100" s="69">
        <f>VLOOKUP($A100,'396'!$AG$1:$HM$2,184,FALSE)</f>
        <v>0</v>
      </c>
      <c r="HC100" s="69">
        <f>VLOOKUP($A100,'396'!$AG$7:$HM$8,HC109,FALSE)</f>
        <v>0</v>
      </c>
      <c r="HD100" s="69">
        <f>VLOOKUP($A100,'396'!$AG$1:$HM$2,186,FALSE)</f>
        <v>0</v>
      </c>
      <c r="HE100" s="124">
        <f>VLOOKUP($A100,'396'!$AG$1:$HM$2,187,FALSE)</f>
        <v>0</v>
      </c>
      <c r="HF100" s="24"/>
    </row>
    <row r="101" spans="1:215" x14ac:dyDescent="0.25">
      <c r="A101" s="290">
        <f t="shared" si="1"/>
        <v>297</v>
      </c>
      <c r="B101" s="291">
        <f>VLOOKUP($A101,'397'!$AG$1:$HM$2,2,FALSE)</f>
        <v>0</v>
      </c>
      <c r="C101" s="290">
        <f>VLOOKUP($A101,'397'!$AG$1:$HM$2,3,FALSE)</f>
        <v>0</v>
      </c>
      <c r="D101" s="290">
        <f>VLOOKUP($A101,'397'!$AG$1:$HM$2,4,FALSE)</f>
        <v>0</v>
      </c>
      <c r="E101" s="292">
        <f>VLOOKUP($A101,'397'!$AG$1:$HM$2,5,FALSE)</f>
        <v>0</v>
      </c>
      <c r="F101" s="337"/>
      <c r="G101" s="73">
        <f>VLOOKUP($A101,'397'!$AG$1:$HM$2,6,FALSE)</f>
        <v>0</v>
      </c>
      <c r="H101" s="24">
        <f>VLOOKUP($A101,'397'!$AG$1:$HM$2,7,FALSE)</f>
        <v>0</v>
      </c>
      <c r="I101" s="24">
        <f>VLOOKUP($A101,'397'!$AG$1:$HM$2,8,FALSE)</f>
        <v>0</v>
      </c>
      <c r="J101" s="24">
        <f>VLOOKUP($A101,'397'!$AG$1:$HM$2,9,FALSE)</f>
        <v>0</v>
      </c>
      <c r="K101" s="69">
        <f>VLOOKUP($A101,'397'!$AG$7:$HM$8,K109,FALSE)</f>
        <v>0</v>
      </c>
      <c r="L101" s="24">
        <f>VLOOKUP($A101,'397'!$AG$1:$HM$2,11,FALSE)</f>
        <v>0</v>
      </c>
      <c r="M101" s="137">
        <f>VLOOKUP($A101,'397'!$AG$1:$HM$2,12,FALSE)</f>
        <v>0</v>
      </c>
      <c r="N101" s="337"/>
      <c r="O101" s="74">
        <f>VLOOKUP($A101,'397'!$AG$1:$HM$2,13,FALSE)</f>
        <v>0</v>
      </c>
      <c r="P101" s="69">
        <f>VLOOKUP($A101,'397'!$AG$1:$HM$2,14,FALSE)</f>
        <v>0</v>
      </c>
      <c r="Q101" s="69">
        <f>VLOOKUP($A101,'397'!$AG$1:$HM$2,15,FALSE)</f>
        <v>0</v>
      </c>
      <c r="R101" s="69">
        <f>VLOOKUP($A101,'397'!$AG$1:$HM$2,16,FALSE)</f>
        <v>0</v>
      </c>
      <c r="S101" s="69">
        <f>VLOOKUP($A101,'397'!$AG$7:$HM$8,S109,FALSE)</f>
        <v>0</v>
      </c>
      <c r="T101" s="69">
        <f>VLOOKUP($A101,'397'!$AG$1:$HM$2,18,FALSE)</f>
        <v>0</v>
      </c>
      <c r="U101" s="75">
        <f>VLOOKUP($A101,'397'!$AG$1:$HM$2,19,FALSE)</f>
        <v>0</v>
      </c>
      <c r="V101" s="337"/>
      <c r="W101" s="74">
        <f>VLOOKUP($A101,'397'!$AG$1:$HM$2,20,FALSE)</f>
        <v>0</v>
      </c>
      <c r="X101" s="69">
        <f>VLOOKUP($A101,'397'!$AG$1:$HM$2,21,FALSE)</f>
        <v>0</v>
      </c>
      <c r="Y101" s="69">
        <f>VLOOKUP($A101,'397'!$AG$1:$HM$2,22,FALSE)</f>
        <v>0</v>
      </c>
      <c r="Z101" s="69">
        <f>VLOOKUP($A101,'397'!$AG$1:$HM$2,23,FALSE)</f>
        <v>0</v>
      </c>
      <c r="AA101" s="69">
        <f>VLOOKUP($A101,'397'!$AG$7:$HM$8,AA109,FALSE)</f>
        <v>0</v>
      </c>
      <c r="AB101" s="69">
        <f>VLOOKUP($A101,'397'!$AG$1:$HM$2,25,FALSE)</f>
        <v>0</v>
      </c>
      <c r="AC101" s="75">
        <f>VLOOKUP($A101,'397'!$AG$1:$HM$2,26,FALSE)</f>
        <v>0</v>
      </c>
      <c r="AD101" s="337"/>
      <c r="AE101" s="74">
        <f>VLOOKUP($A101,'397'!$AG$1:$HM$2,27,FALSE)</f>
        <v>0</v>
      </c>
      <c r="AF101" s="69">
        <f>VLOOKUP($A101,'397'!$AG$1:$HM$2,28,FALSE)</f>
        <v>0</v>
      </c>
      <c r="AG101" s="69">
        <f>VLOOKUP($A101,'397'!$AG$1:$HM$2,29,FALSE)</f>
        <v>0</v>
      </c>
      <c r="AH101" s="69">
        <f>VLOOKUP($A101,'397'!$AG$1:$HM$2,30,FALSE)</f>
        <v>0</v>
      </c>
      <c r="AI101" s="69">
        <f>VLOOKUP($A101,'397'!$AG$7:$HM$8,AI109,FALSE)</f>
        <v>0</v>
      </c>
      <c r="AJ101" s="69">
        <f>VLOOKUP($A101,'397'!$AG$1:$HM$2,32,FALSE)</f>
        <v>0</v>
      </c>
      <c r="AK101" s="75">
        <f>VLOOKUP($A101,'397'!$AG$1:$HM$2,33,FALSE)</f>
        <v>0</v>
      </c>
      <c r="AL101" s="337"/>
      <c r="AM101" s="74">
        <f>VLOOKUP($A101,'397'!$AG$1:$HM$2,34,FALSE)</f>
        <v>0</v>
      </c>
      <c r="AN101" s="69">
        <f>VLOOKUP($A101,'397'!$AG$1:$HM$2,35,FALSE)</f>
        <v>0</v>
      </c>
      <c r="AO101" s="69">
        <f>VLOOKUP($A101,'397'!$AG$1:$HM$2,36,FALSE)</f>
        <v>0</v>
      </c>
      <c r="AP101" s="69">
        <f>VLOOKUP($A101,'397'!$AG$1:$HM$2,37,FALSE)</f>
        <v>0</v>
      </c>
      <c r="AQ101" s="69">
        <f>VLOOKUP($A101,'397'!$AG$7:$HM$8,AQ109,FALSE)</f>
        <v>0</v>
      </c>
      <c r="AR101" s="69">
        <f>VLOOKUP($A101,'397'!$AG$1:$HM$2,39,FALSE)</f>
        <v>0</v>
      </c>
      <c r="AS101" s="75">
        <f>VLOOKUP($A101,'397'!$AG$1:$HM$2,40,FALSE)</f>
        <v>0</v>
      </c>
      <c r="AT101" s="337"/>
      <c r="AU101" s="74">
        <f>VLOOKUP($A101,'397'!$AG$1:$HM$2,41,FALSE)</f>
        <v>0</v>
      </c>
      <c r="AV101" s="69">
        <f>VLOOKUP($A101,'397'!$AG$1:$HM$2,42,FALSE)</f>
        <v>0</v>
      </c>
      <c r="AW101" s="69">
        <f>VLOOKUP($A101,'397'!$AG$1:$HM$2,43,FALSE)</f>
        <v>0</v>
      </c>
      <c r="AX101" s="69">
        <f>VLOOKUP($A101,'397'!$AG$1:$HM$2,44,FALSE)</f>
        <v>0</v>
      </c>
      <c r="AY101" s="69">
        <f>VLOOKUP($A101,'397'!$AG$7:$HM$8,AY109,FALSE)</f>
        <v>0</v>
      </c>
      <c r="AZ101" s="69">
        <f>VLOOKUP($A101,'397'!$AG$1:$HM$2,46,FALSE)</f>
        <v>0</v>
      </c>
      <c r="BA101" s="75">
        <f>VLOOKUP($A101,'397'!$AG$1:$HM$2,47,FALSE)</f>
        <v>0</v>
      </c>
      <c r="BB101" s="337"/>
      <c r="BC101" s="74">
        <f>VLOOKUP($A101,'397'!$AG$1:$HM$2,48,FALSE)</f>
        <v>0</v>
      </c>
      <c r="BD101" s="69">
        <f>VLOOKUP($A101,'397'!$AG$1:$HM$2,49,FALSE)</f>
        <v>0</v>
      </c>
      <c r="BE101" s="69">
        <f>VLOOKUP($A101,'397'!$AG$1:$HM$2,50,FALSE)</f>
        <v>0</v>
      </c>
      <c r="BF101" s="69">
        <f>VLOOKUP($A101,'397'!$AG$1:$HM$2,51,FALSE)</f>
        <v>0</v>
      </c>
      <c r="BG101" s="69">
        <f>VLOOKUP($A101,'397'!$AG$7:$HM$8,BG109,FALSE)</f>
        <v>0</v>
      </c>
      <c r="BH101" s="69">
        <f>VLOOKUP($A101,'397'!$AG$1:$HM$2,53,FALSE)</f>
        <v>0</v>
      </c>
      <c r="BI101" s="75">
        <f>VLOOKUP($A101,'397'!$AG$1:$HM$2,54,FALSE)</f>
        <v>0</v>
      </c>
      <c r="BJ101" s="337"/>
      <c r="BK101" s="74">
        <f>VLOOKUP($A101,'397'!$AG$1:$HM$2,55,FALSE)</f>
        <v>0</v>
      </c>
      <c r="BL101" s="69">
        <f>VLOOKUP($A101,'397'!$AG$1:$HM$2,56,FALSE)</f>
        <v>0</v>
      </c>
      <c r="BM101" s="69">
        <f>VLOOKUP($A101,'397'!$AG$1:$HM$2,57,FALSE)</f>
        <v>0</v>
      </c>
      <c r="BN101" s="69">
        <f>VLOOKUP($A101,'397'!$AG$1:$HM$2,58,FALSE)</f>
        <v>0</v>
      </c>
      <c r="BO101" s="69">
        <f>VLOOKUP($A101,'397'!$AG$7:$HM$8,BO109,FALSE)</f>
        <v>0</v>
      </c>
      <c r="BP101" s="69">
        <f>VLOOKUP($A101,'397'!$AG$1:$HM$2,60,FALSE)</f>
        <v>0</v>
      </c>
      <c r="BQ101" s="75">
        <f>VLOOKUP($A101,'397'!$AG$1:$HM$2,61,FALSE)</f>
        <v>0</v>
      </c>
      <c r="BR101" s="337"/>
      <c r="BS101" s="74">
        <f>VLOOKUP($A101,'397'!$AG$1:$HM$2,62,FALSE)</f>
        <v>0</v>
      </c>
      <c r="BT101" s="69">
        <f>VLOOKUP($A101,'397'!$AG$1:$HM$2,63,FALSE)</f>
        <v>0</v>
      </c>
      <c r="BU101" s="69">
        <f>VLOOKUP($A101,'397'!$AG$1:$HM$2,64,FALSE)</f>
        <v>0</v>
      </c>
      <c r="BV101" s="69">
        <f>VLOOKUP($A101,'397'!$AG$1:$HM$2,65,FALSE)</f>
        <v>0</v>
      </c>
      <c r="BW101" s="69">
        <f>VLOOKUP($A101,'397'!$AG$7:$HM$8,BW109,FALSE)</f>
        <v>0</v>
      </c>
      <c r="BX101" s="69">
        <f>VLOOKUP($A101,'397'!$AG$1:$HM$2,67,FALSE)</f>
        <v>0</v>
      </c>
      <c r="BY101" s="75">
        <f>VLOOKUP($A101,'397'!$AG$1:$HM$2,68,FALSE)</f>
        <v>0</v>
      </c>
      <c r="BZ101" s="337"/>
      <c r="CA101" s="74">
        <f>VLOOKUP($A101,'397'!$AG$1:$HM$2,69,FALSE)</f>
        <v>0</v>
      </c>
      <c r="CB101" s="69">
        <f>VLOOKUP($A101,'397'!$AG$1:$HM$2,70,FALSE)</f>
        <v>0</v>
      </c>
      <c r="CC101" s="69">
        <f>VLOOKUP($A101,'397'!$AG$1:$HM$2,71,FALSE)</f>
        <v>0</v>
      </c>
      <c r="CD101" s="69">
        <f>VLOOKUP($A101,'397'!$AG$1:$HM$2,72,FALSE)</f>
        <v>0</v>
      </c>
      <c r="CE101" s="69">
        <f>VLOOKUP($A101,'397'!$AG$7:$HM$8,CE109,FALSE)</f>
        <v>0</v>
      </c>
      <c r="CF101" s="69">
        <f>VLOOKUP($A101,'397'!$AG$1:$HM$2,74,FALSE)</f>
        <v>0</v>
      </c>
      <c r="CG101" s="75">
        <f>VLOOKUP($A101,'397'!$AG$1:$HM$2,75,FALSE)</f>
        <v>0</v>
      </c>
      <c r="CH101" s="337"/>
      <c r="CI101" s="74">
        <f>VLOOKUP($A101,'397'!$AG$1:$HM$2,76,FALSE)</f>
        <v>0</v>
      </c>
      <c r="CJ101" s="69">
        <f>VLOOKUP($A101,'397'!$AG$1:$HM$2,77,FALSE)</f>
        <v>0</v>
      </c>
      <c r="CK101" s="69">
        <f>VLOOKUP($A101,'397'!$AG$1:$HM$2,78,FALSE)</f>
        <v>0</v>
      </c>
      <c r="CL101" s="69">
        <f>VLOOKUP($A101,'397'!$AG$1:$HM$2,79,FALSE)</f>
        <v>0</v>
      </c>
      <c r="CM101" s="69">
        <f>VLOOKUP($A101,'397'!$AG$7:$HM$8,CM109,FALSE)</f>
        <v>0</v>
      </c>
      <c r="CN101" s="69">
        <f>VLOOKUP($A101,'397'!$AG$1:$HM$2,81,FALSE)</f>
        <v>0</v>
      </c>
      <c r="CO101" s="75">
        <f>VLOOKUP($A101,'397'!$AG$1:$HM$2,82,FALSE)</f>
        <v>0</v>
      </c>
      <c r="CP101" s="337"/>
      <c r="CQ101" s="74">
        <f>VLOOKUP($A101,'397'!$AG$1:$HM$2,83,FALSE)</f>
        <v>0</v>
      </c>
      <c r="CR101" s="69">
        <f>VLOOKUP($A101,'397'!$AG$1:$HM$2,84,FALSE)</f>
        <v>0</v>
      </c>
      <c r="CS101" s="69">
        <f>VLOOKUP($A101,'397'!$AG$1:$HM$2,85,FALSE)</f>
        <v>0</v>
      </c>
      <c r="CT101" s="69">
        <f>VLOOKUP($A101,'397'!$AG$1:$HM$2,86,FALSE)</f>
        <v>0</v>
      </c>
      <c r="CU101" s="69">
        <f>VLOOKUP($A101,'397'!$AG$7:$HM$8,CU109,FALSE)</f>
        <v>0</v>
      </c>
      <c r="CV101" s="69">
        <f>VLOOKUP($A101,'397'!$AG$1:$HM$2,88,FALSE)</f>
        <v>0</v>
      </c>
      <c r="CW101" s="75">
        <f>VLOOKUP($A101,'397'!$AG$1:$HM$2,89,FALSE)</f>
        <v>0</v>
      </c>
      <c r="CX101" s="337"/>
      <c r="CY101" s="74">
        <f>VLOOKUP($A101,'397'!$AG$1:$HM$2,90,FALSE)</f>
        <v>0</v>
      </c>
      <c r="CZ101" s="69">
        <f>VLOOKUP($A101,'397'!$AG$1:$HM$2,91,FALSE)</f>
        <v>0</v>
      </c>
      <c r="DA101" s="69">
        <f>VLOOKUP($A101,'397'!$AG$1:$HM$2,92,FALSE)</f>
        <v>0</v>
      </c>
      <c r="DB101" s="69">
        <f>VLOOKUP($A101,'397'!$AG$1:$HM$2,93,FALSE)</f>
        <v>0</v>
      </c>
      <c r="DC101" s="69">
        <f>VLOOKUP($A101,'397'!$AG$7:$HM$8,DC109,FALSE)</f>
        <v>0</v>
      </c>
      <c r="DD101" s="69">
        <f>VLOOKUP($A101,'397'!$AG$1:$HM$2,95,FALSE)</f>
        <v>0</v>
      </c>
      <c r="DE101" s="75">
        <f>VLOOKUP($A101,'397'!$AG$1:$HM$2,96,FALSE)</f>
        <v>0</v>
      </c>
      <c r="DF101" s="337"/>
      <c r="DG101" s="74">
        <f>VLOOKUP($A101,'397'!$AG$1:$HM$2,97,FALSE)</f>
        <v>0</v>
      </c>
      <c r="DH101" s="69">
        <f>VLOOKUP($A101,'397'!$AG$1:$HM$2,98,FALSE)</f>
        <v>0</v>
      </c>
      <c r="DI101" s="69">
        <f>VLOOKUP($A101,'397'!$AG$1:$HM$2,99,FALSE)</f>
        <v>0</v>
      </c>
      <c r="DJ101" s="69">
        <f>VLOOKUP($A101,'397'!$AG$1:$HM$2,100,FALSE)</f>
        <v>0</v>
      </c>
      <c r="DK101" s="69">
        <f>VLOOKUP($A101,'397'!$AG$7:$HM$8,DK109,FALSE)</f>
        <v>0</v>
      </c>
      <c r="DL101" s="69">
        <f>VLOOKUP($A101,'397'!$AG$1:$HM$2,102,FALSE)</f>
        <v>0</v>
      </c>
      <c r="DM101" s="75">
        <f>VLOOKUP($A101,'397'!$AG$1:$HM$2,103,FALSE)</f>
        <v>0</v>
      </c>
      <c r="DN101" s="337"/>
      <c r="DO101" s="74">
        <f>VLOOKUP($A101,'397'!$AG$1:$HM$2,104,FALSE)</f>
        <v>0</v>
      </c>
      <c r="DP101" s="69">
        <f>VLOOKUP($A101,'397'!$AG$1:$HM$2,105,FALSE)</f>
        <v>0</v>
      </c>
      <c r="DQ101" s="69">
        <f>VLOOKUP($A101,'397'!$AG$1:$HM$2,106,FALSE)</f>
        <v>0</v>
      </c>
      <c r="DR101" s="69">
        <f>VLOOKUP($A101,'397'!$AG$1:$HM$2,107,FALSE)</f>
        <v>0</v>
      </c>
      <c r="DS101" s="69">
        <f>VLOOKUP($A101,'397'!$AG$7:$HM$8,DS109,FALSE)</f>
        <v>0</v>
      </c>
      <c r="DT101" s="69">
        <f>VLOOKUP($A101,'397'!$AG$1:$HM$2,109,FALSE)</f>
        <v>0</v>
      </c>
      <c r="DU101" s="75">
        <f>VLOOKUP($A101,'397'!$AG$1:$HM$2,110,FALSE)</f>
        <v>0</v>
      </c>
      <c r="DV101" s="337"/>
      <c r="DW101" s="74">
        <f>VLOOKUP($A101,'397'!$AG$1:$HM$2,111,FALSE)</f>
        <v>0</v>
      </c>
      <c r="DX101" s="69">
        <f>VLOOKUP($A101,'397'!$AG$1:$HM$2,112,FALSE)</f>
        <v>0</v>
      </c>
      <c r="DY101" s="69">
        <f>VLOOKUP($A101,'397'!$AG$1:$HM$2,113,FALSE)</f>
        <v>0</v>
      </c>
      <c r="DZ101" s="69">
        <f>VLOOKUP($A101,'397'!$AG$1:$HM$2,114,FALSE)</f>
        <v>0</v>
      </c>
      <c r="EA101" s="69">
        <f>VLOOKUP($A101,'397'!$AG$7:$HM$8,EA109,FALSE)</f>
        <v>0</v>
      </c>
      <c r="EB101" s="69">
        <f>VLOOKUP($A101,'397'!$AG$1:$HM$2,116,FALSE)</f>
        <v>0</v>
      </c>
      <c r="EC101" s="75">
        <f>VLOOKUP($A101,'397'!$AG$1:$HM$2,117,FALSE)</f>
        <v>0</v>
      </c>
      <c r="ED101" s="337"/>
      <c r="EE101" s="74">
        <f>VLOOKUP($A101,'397'!$AG$1:$HM$2,118,FALSE)</f>
        <v>0</v>
      </c>
      <c r="EF101" s="69">
        <f>VLOOKUP($A101,'397'!$AG$1:$HM$2,119,FALSE)</f>
        <v>0</v>
      </c>
      <c r="EG101" s="69">
        <f>VLOOKUP($A101,'397'!$AG$1:$HM$2,120,FALSE)</f>
        <v>0</v>
      </c>
      <c r="EH101" s="69">
        <f>VLOOKUP($A101,'397'!$AG$1:$HM$2,121,FALSE)</f>
        <v>0</v>
      </c>
      <c r="EI101" s="69">
        <f>VLOOKUP($A101,'397'!$AG$7:$HM$8,EI109,FALSE)</f>
        <v>0</v>
      </c>
      <c r="EJ101" s="69">
        <f>VLOOKUP($A101,'397'!$AG$1:$HM$2,123,FALSE)</f>
        <v>0</v>
      </c>
      <c r="EK101" s="75">
        <f>VLOOKUP($A101,'397'!$AG$1:$HM$2,124,FALSE)</f>
        <v>0</v>
      </c>
      <c r="EL101" s="337"/>
      <c r="EM101" s="74">
        <f>VLOOKUP($A101,'397'!$AG$1:$HM$2,125,FALSE)</f>
        <v>0</v>
      </c>
      <c r="EN101" s="69">
        <f>VLOOKUP($A101,'397'!$AG$1:$HM$2,126,FALSE)</f>
        <v>0</v>
      </c>
      <c r="EO101" s="69">
        <f>VLOOKUP($A101,'397'!$AG$1:$HM$2,127,FALSE)</f>
        <v>0</v>
      </c>
      <c r="EP101" s="69">
        <f>VLOOKUP($A101,'397'!$AG$1:$HM$2,128,FALSE)</f>
        <v>0</v>
      </c>
      <c r="EQ101" s="69">
        <f>VLOOKUP($A101,'397'!$AG$7:$HM$8,EQ109,FALSE)</f>
        <v>0</v>
      </c>
      <c r="ER101" s="69">
        <f>VLOOKUP($A101,'397'!$AG$1:$HM$2,130,FALSE)</f>
        <v>0</v>
      </c>
      <c r="ES101" s="75">
        <f>VLOOKUP($A101,'397'!$AG$1:$HM$2,131,FALSE)</f>
        <v>0</v>
      </c>
      <c r="ET101" s="337"/>
      <c r="EU101" s="74">
        <f>VLOOKUP($A101,'397'!$AG$1:$HM$2,132,FALSE)</f>
        <v>0</v>
      </c>
      <c r="EV101" s="69">
        <f>VLOOKUP($A101,'397'!$AG$1:$HM$2,133,FALSE)</f>
        <v>0</v>
      </c>
      <c r="EW101" s="69">
        <f>VLOOKUP($A101,'397'!$AG$1:$HM$2,134,FALSE)</f>
        <v>0</v>
      </c>
      <c r="EX101" s="69">
        <f>VLOOKUP($A101,'397'!$AG$1:$HM$2,135,FALSE)</f>
        <v>0</v>
      </c>
      <c r="EY101" s="69">
        <f>VLOOKUP($A101,'397'!$AG$7:$HM$8,EY109,FALSE)</f>
        <v>0</v>
      </c>
      <c r="EZ101" s="69">
        <f>VLOOKUP($A101,'397'!$AG$1:$HM$2,137,FALSE)</f>
        <v>0</v>
      </c>
      <c r="FA101" s="75">
        <f>VLOOKUP($A101,'397'!$AG$1:$HM$2,138,FALSE)</f>
        <v>0</v>
      </c>
      <c r="FB101" s="337"/>
      <c r="FC101" s="74">
        <f>VLOOKUP($A101,'397'!$AG$1:$HM$2,139,FALSE)</f>
        <v>0</v>
      </c>
      <c r="FD101" s="69">
        <f>VLOOKUP($A101,'397'!$AG$1:$HM$2,140,FALSE)</f>
        <v>0</v>
      </c>
      <c r="FE101" s="69">
        <f>VLOOKUP($A101,'397'!$AG$1:$HM$2,141,FALSE)</f>
        <v>0</v>
      </c>
      <c r="FF101" s="69">
        <f>VLOOKUP($A101,'397'!$AG$1:$HM$2,142,FALSE)</f>
        <v>0</v>
      </c>
      <c r="FG101" s="69">
        <f>VLOOKUP($A101,'397'!$AG$7:$HM$8,FG109,FALSE)</f>
        <v>0</v>
      </c>
      <c r="FH101" s="69">
        <f>VLOOKUP($A101,'397'!$AG$1:$HM$2,144,FALSE)</f>
        <v>0</v>
      </c>
      <c r="FI101" s="75">
        <f>VLOOKUP($A101,'397'!$AG$1:$HM$2,145,FALSE)</f>
        <v>0</v>
      </c>
      <c r="FJ101" s="337"/>
      <c r="FK101" s="74">
        <f>VLOOKUP($A101,'397'!$AG$1:$HM$2,146,FALSE)</f>
        <v>0</v>
      </c>
      <c r="FL101" s="69">
        <f>VLOOKUP($A101,'397'!$AG$1:$HM$2,147,FALSE)</f>
        <v>0</v>
      </c>
      <c r="FM101" s="69">
        <f>VLOOKUP($A101,'397'!$AG$1:$HM$2,148,FALSE)</f>
        <v>0</v>
      </c>
      <c r="FN101" s="69">
        <f>VLOOKUP($A101,'397'!$AG$1:$HM$2,149,FALSE)</f>
        <v>0</v>
      </c>
      <c r="FO101" s="69">
        <f>VLOOKUP($A101,'397'!$AG$7:$HM$8,FO109,FALSE)</f>
        <v>0</v>
      </c>
      <c r="FP101" s="69">
        <f>VLOOKUP($A101,'397'!$AG$1:$HM$2,151,FALSE)</f>
        <v>0</v>
      </c>
      <c r="FQ101" s="75">
        <f>VLOOKUP($A101,'397'!$AG$1:$HM$2,152,FALSE)</f>
        <v>0</v>
      </c>
      <c r="FR101" s="337"/>
      <c r="FS101" s="74">
        <f>VLOOKUP($A101,'397'!$AG$1:$HM$2,153,FALSE)</f>
        <v>0</v>
      </c>
      <c r="FT101" s="69">
        <f>VLOOKUP($A101,'397'!$AG$1:$HM$2,154,FALSE)</f>
        <v>0</v>
      </c>
      <c r="FU101" s="69">
        <f>VLOOKUP($A101,'397'!$AG$1:$HM$2,155,FALSE)</f>
        <v>0</v>
      </c>
      <c r="FV101" s="69">
        <f>VLOOKUP($A101,'397'!$AG$1:$HM$2,156,FALSE)</f>
        <v>0</v>
      </c>
      <c r="FW101" s="69">
        <f>VLOOKUP($A101,'397'!$AG$7:$HM$8,FW109,FALSE)</f>
        <v>0</v>
      </c>
      <c r="FX101" s="69">
        <f>VLOOKUP($A101,'397'!$AG$1:$HM$2,158,FALSE)</f>
        <v>0</v>
      </c>
      <c r="FY101" s="75">
        <f>VLOOKUP($A101,'397'!$AG$1:$HM$2,159,FALSE)</f>
        <v>0</v>
      </c>
      <c r="FZ101" s="337"/>
      <c r="GA101" s="74">
        <f>VLOOKUP($A101,'397'!$AG$1:$HM$2,160,FALSE)</f>
        <v>0</v>
      </c>
      <c r="GB101" s="69">
        <f>VLOOKUP($A101,'397'!$AG$1:$HM$2,161,FALSE)</f>
        <v>0</v>
      </c>
      <c r="GC101" s="69">
        <f>VLOOKUP($A101,'397'!$AG$1:$HM$2,162,FALSE)</f>
        <v>0</v>
      </c>
      <c r="GD101" s="69">
        <f>VLOOKUP($A101,'397'!$AG$1:$HM$2,163,FALSE)</f>
        <v>0</v>
      </c>
      <c r="GE101" s="69">
        <f>VLOOKUP($A101,'397'!$AG$7:$HM$8,GE109,FALSE)</f>
        <v>0</v>
      </c>
      <c r="GF101" s="69">
        <f>VLOOKUP($A101,'397'!$AG$1:$HM$2,165,FALSE)</f>
        <v>0</v>
      </c>
      <c r="GG101" s="75">
        <f>VLOOKUP($A101,'397'!$AG$1:$HM$2,166,FALSE)</f>
        <v>0</v>
      </c>
      <c r="GH101" s="337"/>
      <c r="GI101" s="74">
        <f>VLOOKUP($A101,'397'!$AG$1:$HM$2,167,FALSE)</f>
        <v>0</v>
      </c>
      <c r="GJ101" s="69">
        <f>VLOOKUP($A101,'397'!$AG$1:$HM$2,168,FALSE)</f>
        <v>0</v>
      </c>
      <c r="GK101" s="69">
        <f>VLOOKUP($A101,'397'!$AG$1:$HM$2,169,FALSE)</f>
        <v>0</v>
      </c>
      <c r="GL101" s="69">
        <f>VLOOKUP($A101,'397'!$AG$1:$HM$2,170,FALSE)</f>
        <v>0</v>
      </c>
      <c r="GM101" s="69">
        <f>VLOOKUP($A101,'397'!$AG$7:$HM$8,GM109,FALSE)</f>
        <v>0</v>
      </c>
      <c r="GN101" s="69">
        <f>VLOOKUP($A101,'397'!$AG$1:$HM$2,172,FALSE)</f>
        <v>0</v>
      </c>
      <c r="GO101" s="75">
        <f>VLOOKUP($A101,'397'!$AG$1:$HM$2,173,FALSE)</f>
        <v>0</v>
      </c>
      <c r="GP101" s="337"/>
      <c r="GQ101" s="74">
        <f>VLOOKUP($A101,'397'!$AG$1:$HM$2,174,FALSE)</f>
        <v>0</v>
      </c>
      <c r="GR101" s="69">
        <f>VLOOKUP($A101,'397'!$AG$1:$HM$2,175,FALSE)</f>
        <v>0</v>
      </c>
      <c r="GS101" s="69">
        <f>VLOOKUP($A101,'397'!$AG$1:$HM$2,176,FALSE)</f>
        <v>0</v>
      </c>
      <c r="GT101" s="69">
        <f>VLOOKUP($A101,'397'!$AG$1:$HM$2,177,FALSE)</f>
        <v>0</v>
      </c>
      <c r="GU101" s="69">
        <f>VLOOKUP($A101,'397'!$AG$7:$HM$8,GU109,FALSE)</f>
        <v>0</v>
      </c>
      <c r="GV101" s="69">
        <f>VLOOKUP($A101,'397'!$AG$1:$HM$2,179,FALSE)</f>
        <v>0</v>
      </c>
      <c r="GW101" s="75">
        <f>VLOOKUP($A101,'397'!$AG$1:$HM$2,180,FALSE)</f>
        <v>0</v>
      </c>
      <c r="GX101" s="337"/>
      <c r="GY101" s="74">
        <f>VLOOKUP($A101,'397'!$AG$1:$HM$2,181,FALSE)</f>
        <v>0</v>
      </c>
      <c r="GZ101" s="69">
        <f>VLOOKUP($A101,'397'!$AG$1:$HM$2,182,FALSE)</f>
        <v>0</v>
      </c>
      <c r="HA101" s="69">
        <f>VLOOKUP($A101,'397'!$AG$1:$HM$2,183,FALSE)</f>
        <v>0</v>
      </c>
      <c r="HB101" s="69">
        <f>VLOOKUP($A101,'397'!$AG$1:$HM$2,184,FALSE)</f>
        <v>0</v>
      </c>
      <c r="HC101" s="69">
        <f>VLOOKUP($A101,'397'!$AG$7:$HM$8,HC109,FALSE)</f>
        <v>0</v>
      </c>
      <c r="HD101" s="69">
        <f>VLOOKUP($A101,'397'!$AG$1:$HM$2,186,FALSE)</f>
        <v>0</v>
      </c>
      <c r="HE101" s="124">
        <f>VLOOKUP($A101,'397'!$AG$1:$HM$2,187,FALSE)</f>
        <v>0</v>
      </c>
      <c r="HF101" s="24"/>
    </row>
    <row r="102" spans="1:215" x14ac:dyDescent="0.25">
      <c r="A102" s="290">
        <f t="shared" si="1"/>
        <v>298</v>
      </c>
      <c r="B102" s="291">
        <f>VLOOKUP($A102,'398'!$AG$1:$HM$2,2,FALSE)</f>
        <v>0</v>
      </c>
      <c r="C102" s="290">
        <f>VLOOKUP($A102,'398'!$AG$1:$HM$2,3,FALSE)</f>
        <v>0</v>
      </c>
      <c r="D102" s="290">
        <f>VLOOKUP($A102,'398'!$AG$1:$HM$2,4,FALSE)</f>
        <v>0</v>
      </c>
      <c r="E102" s="292">
        <f>VLOOKUP($A102,'398'!$AG$1:$HM$2,5,FALSE)</f>
        <v>0</v>
      </c>
      <c r="F102" s="337"/>
      <c r="G102" s="73">
        <f>VLOOKUP($A102,'398'!$AG$1:$HM$2,6,FALSE)</f>
        <v>0</v>
      </c>
      <c r="H102" s="24">
        <f>VLOOKUP($A102,'398'!$AG$1:$HM$2,7,FALSE)</f>
        <v>0</v>
      </c>
      <c r="I102" s="24">
        <f>VLOOKUP($A102,'398'!$AG$1:$HM$2,8,FALSE)</f>
        <v>0</v>
      </c>
      <c r="J102" s="24">
        <f>VLOOKUP($A102,'398'!$AG$1:$HM$2,9,FALSE)</f>
        <v>0</v>
      </c>
      <c r="K102" s="69">
        <f>VLOOKUP($A102,'398'!$AG$7:$HM$8,K109,FALSE)</f>
        <v>0</v>
      </c>
      <c r="L102" s="24">
        <f>VLOOKUP($A102,'398'!$AG$1:$HM$2,11,FALSE)</f>
        <v>0</v>
      </c>
      <c r="M102" s="137">
        <f>VLOOKUP($A102,'398'!$AG$1:$HM$2,12,FALSE)</f>
        <v>0</v>
      </c>
      <c r="N102" s="337"/>
      <c r="O102" s="74">
        <f>VLOOKUP($A102,'398'!$AG$1:$HM$2,13,FALSE)</f>
        <v>0</v>
      </c>
      <c r="P102" s="69">
        <f>VLOOKUP($A102,'398'!$AG$1:$HM$2,14,FALSE)</f>
        <v>0</v>
      </c>
      <c r="Q102" s="69">
        <f>VLOOKUP($A102,'398'!$AG$1:$HM$2,15,FALSE)</f>
        <v>0</v>
      </c>
      <c r="R102" s="69">
        <f>VLOOKUP($A102,'398'!$AG$1:$HM$2,16,FALSE)</f>
        <v>0</v>
      </c>
      <c r="S102" s="69">
        <f>VLOOKUP($A102,'398'!$AG$7:$HM$8,S109,FALSE)</f>
        <v>0</v>
      </c>
      <c r="T102" s="69">
        <f>VLOOKUP($A102,'398'!$AG$1:$HM$2,18,FALSE)</f>
        <v>0</v>
      </c>
      <c r="U102" s="75">
        <f>VLOOKUP($A102,'398'!$AG$1:$HM$2,19,FALSE)</f>
        <v>0</v>
      </c>
      <c r="V102" s="337"/>
      <c r="W102" s="74">
        <f>VLOOKUP($A102,'398'!$AG$1:$HM$2,20,FALSE)</f>
        <v>0</v>
      </c>
      <c r="X102" s="69">
        <f>VLOOKUP($A102,'398'!$AG$1:$HM$2,21,FALSE)</f>
        <v>0</v>
      </c>
      <c r="Y102" s="69">
        <f>VLOOKUP($A102,'398'!$AG$1:$HM$2,22,FALSE)</f>
        <v>0</v>
      </c>
      <c r="Z102" s="69">
        <f>VLOOKUP($A102,'398'!$AG$1:$HM$2,23,FALSE)</f>
        <v>0</v>
      </c>
      <c r="AA102" s="69">
        <f>VLOOKUP($A102,'398'!$AG$7:$HM$8,AA109,FALSE)</f>
        <v>0</v>
      </c>
      <c r="AB102" s="69">
        <f>VLOOKUP($A102,'398'!$AG$1:$HM$2,25,FALSE)</f>
        <v>0</v>
      </c>
      <c r="AC102" s="75">
        <f>VLOOKUP($A102,'398'!$AG$1:$HM$2,26,FALSE)</f>
        <v>0</v>
      </c>
      <c r="AD102" s="337"/>
      <c r="AE102" s="74">
        <f>VLOOKUP($A102,'398'!$AG$1:$HM$2,27,FALSE)</f>
        <v>0</v>
      </c>
      <c r="AF102" s="69">
        <f>VLOOKUP($A102,'398'!$AG$1:$HM$2,28,FALSE)</f>
        <v>0</v>
      </c>
      <c r="AG102" s="69">
        <f>VLOOKUP($A102,'398'!$AG$1:$HM$2,29,FALSE)</f>
        <v>0</v>
      </c>
      <c r="AH102" s="69">
        <f>VLOOKUP($A102,'398'!$AG$1:$HM$2,30,FALSE)</f>
        <v>0</v>
      </c>
      <c r="AI102" s="69">
        <f>VLOOKUP($A102,'398'!$AG$7:$HM$8,AI109,FALSE)</f>
        <v>0</v>
      </c>
      <c r="AJ102" s="69">
        <f>VLOOKUP($A102,'398'!$AG$1:$HM$2,32,FALSE)</f>
        <v>0</v>
      </c>
      <c r="AK102" s="75">
        <f>VLOOKUP($A102,'398'!$AG$1:$HM$2,33,FALSE)</f>
        <v>0</v>
      </c>
      <c r="AL102" s="337"/>
      <c r="AM102" s="74">
        <f>VLOOKUP($A102,'398'!$AG$1:$HM$2,34,FALSE)</f>
        <v>0</v>
      </c>
      <c r="AN102" s="69">
        <f>VLOOKUP($A102,'398'!$AG$1:$HM$2,35,FALSE)</f>
        <v>0</v>
      </c>
      <c r="AO102" s="69">
        <f>VLOOKUP($A102,'398'!$AG$1:$HM$2,36,FALSE)</f>
        <v>0</v>
      </c>
      <c r="AP102" s="69">
        <f>VLOOKUP($A102,'398'!$AG$1:$HM$2,37,FALSE)</f>
        <v>0</v>
      </c>
      <c r="AQ102" s="69">
        <f>VLOOKUP($A102,'398'!$AG$7:$HM$8,AQ109,FALSE)</f>
        <v>0</v>
      </c>
      <c r="AR102" s="69">
        <f>VLOOKUP($A102,'398'!$AG$1:$HM$2,39,FALSE)</f>
        <v>0</v>
      </c>
      <c r="AS102" s="75">
        <f>VLOOKUP($A102,'398'!$AG$1:$HM$2,40,FALSE)</f>
        <v>0</v>
      </c>
      <c r="AT102" s="337"/>
      <c r="AU102" s="74">
        <f>VLOOKUP($A102,'398'!$AG$1:$HM$2,41,FALSE)</f>
        <v>0</v>
      </c>
      <c r="AV102" s="69">
        <f>VLOOKUP($A102,'398'!$AG$1:$HM$2,42,FALSE)</f>
        <v>0</v>
      </c>
      <c r="AW102" s="69">
        <f>VLOOKUP($A102,'398'!$AG$1:$HM$2,43,FALSE)</f>
        <v>0</v>
      </c>
      <c r="AX102" s="69">
        <f>VLOOKUP($A102,'398'!$AG$1:$HM$2,44,FALSE)</f>
        <v>0</v>
      </c>
      <c r="AY102" s="69">
        <f>VLOOKUP($A102,'398'!$AG$7:$HM$8,AY109,FALSE)</f>
        <v>0</v>
      </c>
      <c r="AZ102" s="69">
        <f>VLOOKUP($A102,'398'!$AG$1:$HM$2,46,FALSE)</f>
        <v>0</v>
      </c>
      <c r="BA102" s="75">
        <f>VLOOKUP($A102,'398'!$AG$1:$HM$2,47,FALSE)</f>
        <v>0</v>
      </c>
      <c r="BB102" s="337"/>
      <c r="BC102" s="74">
        <f>VLOOKUP($A102,'398'!$AG$1:$HM$2,48,FALSE)</f>
        <v>0</v>
      </c>
      <c r="BD102" s="69">
        <f>VLOOKUP($A102,'398'!$AG$1:$HM$2,49,FALSE)</f>
        <v>0</v>
      </c>
      <c r="BE102" s="69">
        <f>VLOOKUP($A102,'398'!$AG$1:$HM$2,50,FALSE)</f>
        <v>0</v>
      </c>
      <c r="BF102" s="69">
        <f>VLOOKUP($A102,'398'!$AG$1:$HM$2,51,FALSE)</f>
        <v>0</v>
      </c>
      <c r="BG102" s="69">
        <f>VLOOKUP($A102,'398'!$AG$7:$HM$8,BG109,FALSE)</f>
        <v>0</v>
      </c>
      <c r="BH102" s="69">
        <f>VLOOKUP($A102,'398'!$AG$1:$HM$2,53,FALSE)</f>
        <v>0</v>
      </c>
      <c r="BI102" s="75">
        <f>VLOOKUP($A102,'398'!$AG$1:$HM$2,54,FALSE)</f>
        <v>0</v>
      </c>
      <c r="BJ102" s="337"/>
      <c r="BK102" s="74">
        <f>VLOOKUP($A102,'398'!$AG$1:$HM$2,55,FALSE)</f>
        <v>0</v>
      </c>
      <c r="BL102" s="69">
        <f>VLOOKUP($A102,'398'!$AG$1:$HM$2,56,FALSE)</f>
        <v>0</v>
      </c>
      <c r="BM102" s="69">
        <f>VLOOKUP($A102,'398'!$AG$1:$HM$2,57,FALSE)</f>
        <v>0</v>
      </c>
      <c r="BN102" s="69">
        <f>VLOOKUP($A102,'398'!$AG$1:$HM$2,58,FALSE)</f>
        <v>0</v>
      </c>
      <c r="BO102" s="69">
        <f>VLOOKUP($A102,'398'!$AG$7:$HM$8,BO109,FALSE)</f>
        <v>0</v>
      </c>
      <c r="BP102" s="69">
        <f>VLOOKUP($A102,'398'!$AG$1:$HM$2,60,FALSE)</f>
        <v>0</v>
      </c>
      <c r="BQ102" s="75">
        <f>VLOOKUP($A102,'398'!$AG$1:$HM$2,61,FALSE)</f>
        <v>0</v>
      </c>
      <c r="BR102" s="337"/>
      <c r="BS102" s="74">
        <f>VLOOKUP($A102,'398'!$AG$1:$HM$2,62,FALSE)</f>
        <v>0</v>
      </c>
      <c r="BT102" s="69">
        <f>VLOOKUP($A102,'398'!$AG$1:$HM$2,63,FALSE)</f>
        <v>0</v>
      </c>
      <c r="BU102" s="69">
        <f>VLOOKUP($A102,'398'!$AG$1:$HM$2,64,FALSE)</f>
        <v>0</v>
      </c>
      <c r="BV102" s="69">
        <f>VLOOKUP($A102,'398'!$AG$1:$HM$2,65,FALSE)</f>
        <v>0</v>
      </c>
      <c r="BW102" s="69">
        <f>VLOOKUP($A102,'398'!$AG$7:$HM$8,BW109,FALSE)</f>
        <v>0</v>
      </c>
      <c r="BX102" s="69">
        <f>VLOOKUP($A102,'398'!$AG$1:$HM$2,67,FALSE)</f>
        <v>0</v>
      </c>
      <c r="BY102" s="75">
        <f>VLOOKUP($A102,'398'!$AG$1:$HM$2,68,FALSE)</f>
        <v>0</v>
      </c>
      <c r="BZ102" s="337"/>
      <c r="CA102" s="74">
        <f>VLOOKUP($A102,'398'!$AG$1:$HM$2,69,FALSE)</f>
        <v>0</v>
      </c>
      <c r="CB102" s="69">
        <f>VLOOKUP($A102,'398'!$AG$1:$HM$2,70,FALSE)</f>
        <v>0</v>
      </c>
      <c r="CC102" s="69">
        <f>VLOOKUP($A102,'398'!$AG$1:$HM$2,71,FALSE)</f>
        <v>0</v>
      </c>
      <c r="CD102" s="69">
        <f>VLOOKUP($A102,'398'!$AG$1:$HM$2,72,FALSE)</f>
        <v>0</v>
      </c>
      <c r="CE102" s="69">
        <f>VLOOKUP($A102,'398'!$AG$7:$HM$8,CE109,FALSE)</f>
        <v>0</v>
      </c>
      <c r="CF102" s="69">
        <f>VLOOKUP($A102,'398'!$AG$1:$HM$2,74,FALSE)</f>
        <v>0</v>
      </c>
      <c r="CG102" s="75">
        <f>VLOOKUP($A102,'398'!$AG$1:$HM$2,75,FALSE)</f>
        <v>0</v>
      </c>
      <c r="CH102" s="337"/>
      <c r="CI102" s="74">
        <f>VLOOKUP($A102,'398'!$AG$1:$HM$2,76,FALSE)</f>
        <v>0</v>
      </c>
      <c r="CJ102" s="69">
        <f>VLOOKUP($A102,'398'!$AG$1:$HM$2,77,FALSE)</f>
        <v>0</v>
      </c>
      <c r="CK102" s="69">
        <f>VLOOKUP($A102,'398'!$AG$1:$HM$2,78,FALSE)</f>
        <v>0</v>
      </c>
      <c r="CL102" s="69">
        <f>VLOOKUP($A102,'398'!$AG$1:$HM$2,79,FALSE)</f>
        <v>0</v>
      </c>
      <c r="CM102" s="69">
        <f>VLOOKUP($A102,'398'!$AG$7:$HM$8,CM109,FALSE)</f>
        <v>0</v>
      </c>
      <c r="CN102" s="69">
        <f>VLOOKUP($A102,'398'!$AG$1:$HM$2,81,FALSE)</f>
        <v>0</v>
      </c>
      <c r="CO102" s="75">
        <f>VLOOKUP($A102,'398'!$AG$1:$HM$2,82,FALSE)</f>
        <v>0</v>
      </c>
      <c r="CP102" s="337"/>
      <c r="CQ102" s="74">
        <f>VLOOKUP($A102,'398'!$AG$1:$HM$2,83,FALSE)</f>
        <v>0</v>
      </c>
      <c r="CR102" s="69">
        <f>VLOOKUP($A102,'398'!$AG$1:$HM$2,84,FALSE)</f>
        <v>0</v>
      </c>
      <c r="CS102" s="69">
        <f>VLOOKUP($A102,'398'!$AG$1:$HM$2,85,FALSE)</f>
        <v>0</v>
      </c>
      <c r="CT102" s="69">
        <f>VLOOKUP($A102,'398'!$AG$1:$HM$2,86,FALSE)</f>
        <v>0</v>
      </c>
      <c r="CU102" s="69">
        <f>VLOOKUP($A102,'398'!$AG$7:$HM$8,CU109,FALSE)</f>
        <v>0</v>
      </c>
      <c r="CV102" s="69">
        <f>VLOOKUP($A102,'398'!$AG$1:$HM$2,88,FALSE)</f>
        <v>0</v>
      </c>
      <c r="CW102" s="75">
        <f>VLOOKUP($A102,'398'!$AG$1:$HM$2,89,FALSE)</f>
        <v>0</v>
      </c>
      <c r="CX102" s="337"/>
      <c r="CY102" s="74">
        <f>VLOOKUP($A102,'398'!$AG$1:$HM$2,90,FALSE)</f>
        <v>0</v>
      </c>
      <c r="CZ102" s="69">
        <f>VLOOKUP($A102,'398'!$AG$1:$HM$2,91,FALSE)</f>
        <v>0</v>
      </c>
      <c r="DA102" s="69">
        <f>VLOOKUP($A102,'398'!$AG$1:$HM$2,92,FALSE)</f>
        <v>0</v>
      </c>
      <c r="DB102" s="69">
        <f>VLOOKUP($A102,'398'!$AG$1:$HM$2,93,FALSE)</f>
        <v>0</v>
      </c>
      <c r="DC102" s="69">
        <f>VLOOKUP($A102,'398'!$AG$7:$HM$8,DC109,FALSE)</f>
        <v>0</v>
      </c>
      <c r="DD102" s="69">
        <f>VLOOKUP($A102,'398'!$AG$1:$HM$2,95,FALSE)</f>
        <v>0</v>
      </c>
      <c r="DE102" s="75">
        <f>VLOOKUP($A102,'398'!$AG$1:$HM$2,96,FALSE)</f>
        <v>0</v>
      </c>
      <c r="DF102" s="337"/>
      <c r="DG102" s="74">
        <f>VLOOKUP($A102,'398'!$AG$1:$HM$2,97,FALSE)</f>
        <v>0</v>
      </c>
      <c r="DH102" s="69">
        <f>VLOOKUP($A102,'398'!$AG$1:$HM$2,98,FALSE)</f>
        <v>0</v>
      </c>
      <c r="DI102" s="69">
        <f>VLOOKUP($A102,'398'!$AG$1:$HM$2,99,FALSE)</f>
        <v>0</v>
      </c>
      <c r="DJ102" s="69">
        <f>VLOOKUP($A102,'398'!$AG$1:$HM$2,100,FALSE)</f>
        <v>0</v>
      </c>
      <c r="DK102" s="69">
        <f>VLOOKUP($A102,'398'!$AG$7:$HM$8,DK109,FALSE)</f>
        <v>0</v>
      </c>
      <c r="DL102" s="69">
        <f>VLOOKUP($A102,'398'!$AG$1:$HM$2,102,FALSE)</f>
        <v>0</v>
      </c>
      <c r="DM102" s="75">
        <f>VLOOKUP($A102,'398'!$AG$1:$HM$2,103,FALSE)</f>
        <v>0</v>
      </c>
      <c r="DN102" s="337"/>
      <c r="DO102" s="74">
        <f>VLOOKUP($A102,'398'!$AG$1:$HM$2,104,FALSE)</f>
        <v>0</v>
      </c>
      <c r="DP102" s="69">
        <f>VLOOKUP($A102,'398'!$AG$1:$HM$2,105,FALSE)</f>
        <v>0</v>
      </c>
      <c r="DQ102" s="69">
        <f>VLOOKUP($A102,'398'!$AG$1:$HM$2,106,FALSE)</f>
        <v>0</v>
      </c>
      <c r="DR102" s="69">
        <f>VLOOKUP($A102,'398'!$AG$1:$HM$2,107,FALSE)</f>
        <v>0</v>
      </c>
      <c r="DS102" s="69">
        <f>VLOOKUP($A102,'398'!$AG$7:$HM$8,DS109,FALSE)</f>
        <v>0</v>
      </c>
      <c r="DT102" s="69">
        <f>VLOOKUP($A102,'398'!$AG$1:$HM$2,109,FALSE)</f>
        <v>0</v>
      </c>
      <c r="DU102" s="75">
        <f>VLOOKUP($A102,'398'!$AG$1:$HM$2,110,FALSE)</f>
        <v>0</v>
      </c>
      <c r="DV102" s="337"/>
      <c r="DW102" s="74">
        <f>VLOOKUP($A102,'398'!$AG$1:$HM$2,111,FALSE)</f>
        <v>0</v>
      </c>
      <c r="DX102" s="69">
        <f>VLOOKUP($A102,'398'!$AG$1:$HM$2,112,FALSE)</f>
        <v>0</v>
      </c>
      <c r="DY102" s="69">
        <f>VLOOKUP($A102,'398'!$AG$1:$HM$2,113,FALSE)</f>
        <v>0</v>
      </c>
      <c r="DZ102" s="69">
        <f>VLOOKUP($A102,'398'!$AG$1:$HM$2,114,FALSE)</f>
        <v>0</v>
      </c>
      <c r="EA102" s="69">
        <f>VLOOKUP($A102,'398'!$AG$7:$HM$8,EA109,FALSE)</f>
        <v>0</v>
      </c>
      <c r="EB102" s="69">
        <f>VLOOKUP($A102,'398'!$AG$1:$HM$2,116,FALSE)</f>
        <v>0</v>
      </c>
      <c r="EC102" s="75">
        <f>VLOOKUP($A102,'398'!$AG$1:$HM$2,117,FALSE)</f>
        <v>0</v>
      </c>
      <c r="ED102" s="337"/>
      <c r="EE102" s="74">
        <f>VLOOKUP($A102,'398'!$AG$1:$HM$2,118,FALSE)</f>
        <v>0</v>
      </c>
      <c r="EF102" s="69">
        <f>VLOOKUP($A102,'398'!$AG$1:$HM$2,119,FALSE)</f>
        <v>0</v>
      </c>
      <c r="EG102" s="69">
        <f>VLOOKUP($A102,'398'!$AG$1:$HM$2,120,FALSE)</f>
        <v>0</v>
      </c>
      <c r="EH102" s="69">
        <f>VLOOKUP($A102,'398'!$AG$1:$HM$2,121,FALSE)</f>
        <v>0</v>
      </c>
      <c r="EI102" s="69">
        <f>VLOOKUP($A102,'398'!$AG$7:$HM$8,EI109,FALSE)</f>
        <v>0</v>
      </c>
      <c r="EJ102" s="69">
        <f>VLOOKUP($A102,'398'!$AG$1:$HM$2,123,FALSE)</f>
        <v>0</v>
      </c>
      <c r="EK102" s="75">
        <f>VLOOKUP($A102,'398'!$AG$1:$HM$2,124,FALSE)</f>
        <v>0</v>
      </c>
      <c r="EL102" s="337"/>
      <c r="EM102" s="74">
        <f>VLOOKUP($A102,'398'!$AG$1:$HM$2,125,FALSE)</f>
        <v>0</v>
      </c>
      <c r="EN102" s="69">
        <f>VLOOKUP($A102,'398'!$AG$1:$HM$2,126,FALSE)</f>
        <v>0</v>
      </c>
      <c r="EO102" s="69">
        <f>VLOOKUP($A102,'398'!$AG$1:$HM$2,127,FALSE)</f>
        <v>0</v>
      </c>
      <c r="EP102" s="69">
        <f>VLOOKUP($A102,'398'!$AG$1:$HM$2,128,FALSE)</f>
        <v>0</v>
      </c>
      <c r="EQ102" s="69">
        <f>VLOOKUP($A102,'398'!$AG$7:$HM$8,EQ109,FALSE)</f>
        <v>0</v>
      </c>
      <c r="ER102" s="69">
        <f>VLOOKUP($A102,'398'!$AG$1:$HM$2,130,FALSE)</f>
        <v>0</v>
      </c>
      <c r="ES102" s="75">
        <f>VLOOKUP($A102,'398'!$AG$1:$HM$2,131,FALSE)</f>
        <v>0</v>
      </c>
      <c r="ET102" s="337"/>
      <c r="EU102" s="74">
        <f>VLOOKUP($A102,'398'!$AG$1:$HM$2,132,FALSE)</f>
        <v>0</v>
      </c>
      <c r="EV102" s="69">
        <f>VLOOKUP($A102,'398'!$AG$1:$HM$2,133,FALSE)</f>
        <v>0</v>
      </c>
      <c r="EW102" s="69">
        <f>VLOOKUP($A102,'398'!$AG$1:$HM$2,134,FALSE)</f>
        <v>0</v>
      </c>
      <c r="EX102" s="69">
        <f>VLOOKUP($A102,'398'!$AG$1:$HM$2,135,FALSE)</f>
        <v>0</v>
      </c>
      <c r="EY102" s="69">
        <f>VLOOKUP($A102,'398'!$AG$7:$HM$8,EY109,FALSE)</f>
        <v>0</v>
      </c>
      <c r="EZ102" s="69">
        <f>VLOOKUP($A102,'398'!$AG$1:$HM$2,137,FALSE)</f>
        <v>0</v>
      </c>
      <c r="FA102" s="75">
        <f>VLOOKUP($A102,'398'!$AG$1:$HM$2,138,FALSE)</f>
        <v>0</v>
      </c>
      <c r="FB102" s="337"/>
      <c r="FC102" s="74">
        <f>VLOOKUP($A102,'398'!$AG$1:$HM$2,139,FALSE)</f>
        <v>0</v>
      </c>
      <c r="FD102" s="69">
        <f>VLOOKUP($A102,'398'!$AG$1:$HM$2,140,FALSE)</f>
        <v>0</v>
      </c>
      <c r="FE102" s="69">
        <f>VLOOKUP($A102,'398'!$AG$1:$HM$2,141,FALSE)</f>
        <v>0</v>
      </c>
      <c r="FF102" s="69">
        <f>VLOOKUP($A102,'398'!$AG$1:$HM$2,142,FALSE)</f>
        <v>0</v>
      </c>
      <c r="FG102" s="69">
        <f>VLOOKUP($A102,'398'!$AG$7:$HM$8,FG109,FALSE)</f>
        <v>0</v>
      </c>
      <c r="FH102" s="69">
        <f>VLOOKUP($A102,'398'!$AG$1:$HM$2,144,FALSE)</f>
        <v>0</v>
      </c>
      <c r="FI102" s="75">
        <f>VLOOKUP($A102,'398'!$AG$1:$HM$2,145,FALSE)</f>
        <v>0</v>
      </c>
      <c r="FJ102" s="337"/>
      <c r="FK102" s="74">
        <f>VLOOKUP($A102,'398'!$AG$1:$HM$2,146,FALSE)</f>
        <v>0</v>
      </c>
      <c r="FL102" s="69">
        <f>VLOOKUP($A102,'398'!$AG$1:$HM$2,147,FALSE)</f>
        <v>0</v>
      </c>
      <c r="FM102" s="69">
        <f>VLOOKUP($A102,'398'!$AG$1:$HM$2,148,FALSE)</f>
        <v>0</v>
      </c>
      <c r="FN102" s="69">
        <f>VLOOKUP($A102,'398'!$AG$1:$HM$2,149,FALSE)</f>
        <v>0</v>
      </c>
      <c r="FO102" s="69">
        <f>VLOOKUP($A102,'398'!$AG$7:$HM$8,FO109,FALSE)</f>
        <v>0</v>
      </c>
      <c r="FP102" s="69">
        <f>VLOOKUP($A102,'398'!$AG$1:$HM$2,151,FALSE)</f>
        <v>0</v>
      </c>
      <c r="FQ102" s="75">
        <f>VLOOKUP($A102,'398'!$AG$1:$HM$2,152,FALSE)</f>
        <v>0</v>
      </c>
      <c r="FR102" s="337"/>
      <c r="FS102" s="74">
        <f>VLOOKUP($A102,'398'!$AG$1:$HM$2,153,FALSE)</f>
        <v>0</v>
      </c>
      <c r="FT102" s="69">
        <f>VLOOKUP($A102,'398'!$AG$1:$HM$2,154,FALSE)</f>
        <v>0</v>
      </c>
      <c r="FU102" s="69">
        <f>VLOOKUP($A102,'398'!$AG$1:$HM$2,155,FALSE)</f>
        <v>0</v>
      </c>
      <c r="FV102" s="69">
        <f>VLOOKUP($A102,'398'!$AG$1:$HM$2,156,FALSE)</f>
        <v>0</v>
      </c>
      <c r="FW102" s="69">
        <f>VLOOKUP($A102,'398'!$AG$7:$HM$8,FW109,FALSE)</f>
        <v>0</v>
      </c>
      <c r="FX102" s="69">
        <f>VLOOKUP($A102,'398'!$AG$1:$HM$2,158,FALSE)</f>
        <v>0</v>
      </c>
      <c r="FY102" s="75">
        <f>VLOOKUP($A102,'398'!$AG$1:$HM$2,159,FALSE)</f>
        <v>0</v>
      </c>
      <c r="FZ102" s="337"/>
      <c r="GA102" s="74">
        <f>VLOOKUP($A102,'398'!$AG$1:$HM$2,160,FALSE)</f>
        <v>0</v>
      </c>
      <c r="GB102" s="69">
        <f>VLOOKUP($A102,'398'!$AG$1:$HM$2,161,FALSE)</f>
        <v>0</v>
      </c>
      <c r="GC102" s="69">
        <f>VLOOKUP($A102,'398'!$AG$1:$HM$2,162,FALSE)</f>
        <v>0</v>
      </c>
      <c r="GD102" s="69">
        <f>VLOOKUP($A102,'398'!$AG$1:$HM$2,163,FALSE)</f>
        <v>0</v>
      </c>
      <c r="GE102" s="69">
        <f>VLOOKUP($A102,'398'!$AG$7:$HM$8,GE109,FALSE)</f>
        <v>0</v>
      </c>
      <c r="GF102" s="69">
        <f>VLOOKUP($A102,'398'!$AG$1:$HM$2,165,FALSE)</f>
        <v>0</v>
      </c>
      <c r="GG102" s="75">
        <f>VLOOKUP($A102,'398'!$AG$1:$HM$2,166,FALSE)</f>
        <v>0</v>
      </c>
      <c r="GH102" s="337"/>
      <c r="GI102" s="74">
        <f>VLOOKUP($A102,'398'!$AG$1:$HM$2,167,FALSE)</f>
        <v>0</v>
      </c>
      <c r="GJ102" s="69">
        <f>VLOOKUP($A102,'398'!$AG$1:$HM$2,168,FALSE)</f>
        <v>0</v>
      </c>
      <c r="GK102" s="69">
        <f>VLOOKUP($A102,'398'!$AG$1:$HM$2,169,FALSE)</f>
        <v>0</v>
      </c>
      <c r="GL102" s="69">
        <f>VLOOKUP($A102,'398'!$AG$1:$HM$2,170,FALSE)</f>
        <v>0</v>
      </c>
      <c r="GM102" s="69">
        <f>VLOOKUP($A102,'398'!$AG$7:$HM$8,GM109,FALSE)</f>
        <v>0</v>
      </c>
      <c r="GN102" s="69">
        <f>VLOOKUP($A102,'398'!$AG$1:$HM$2,172,FALSE)</f>
        <v>0</v>
      </c>
      <c r="GO102" s="75">
        <f>VLOOKUP($A102,'398'!$AG$1:$HM$2,173,FALSE)</f>
        <v>0</v>
      </c>
      <c r="GP102" s="337"/>
      <c r="GQ102" s="74">
        <f>VLOOKUP($A102,'398'!$AG$1:$HM$2,174,FALSE)</f>
        <v>0</v>
      </c>
      <c r="GR102" s="69">
        <f>VLOOKUP($A102,'398'!$AG$1:$HM$2,175,FALSE)</f>
        <v>0</v>
      </c>
      <c r="GS102" s="69">
        <f>VLOOKUP($A102,'398'!$AG$1:$HM$2,176,FALSE)</f>
        <v>0</v>
      </c>
      <c r="GT102" s="69">
        <f>VLOOKUP($A102,'398'!$AG$1:$HM$2,177,FALSE)</f>
        <v>0</v>
      </c>
      <c r="GU102" s="69">
        <f>VLOOKUP($A102,'398'!$AG$7:$HM$8,GU109,FALSE)</f>
        <v>0</v>
      </c>
      <c r="GV102" s="69">
        <f>VLOOKUP($A102,'398'!$AG$1:$HM$2,179,FALSE)</f>
        <v>0</v>
      </c>
      <c r="GW102" s="75">
        <f>VLOOKUP($A102,'398'!$AG$1:$HM$2,180,FALSE)</f>
        <v>0</v>
      </c>
      <c r="GX102" s="337"/>
      <c r="GY102" s="74">
        <f>VLOOKUP($A102,'398'!$AG$1:$HM$2,181,FALSE)</f>
        <v>0</v>
      </c>
      <c r="GZ102" s="69">
        <f>VLOOKUP($A102,'398'!$AG$1:$HM$2,182,FALSE)</f>
        <v>0</v>
      </c>
      <c r="HA102" s="69">
        <f>VLOOKUP($A102,'398'!$AG$1:$HM$2,183,FALSE)</f>
        <v>0</v>
      </c>
      <c r="HB102" s="69">
        <f>VLOOKUP($A102,'398'!$AG$1:$HM$2,184,FALSE)</f>
        <v>0</v>
      </c>
      <c r="HC102" s="69">
        <f>VLOOKUP($A102,'398'!$AG$7:$HM$8,HC109,FALSE)</f>
        <v>0</v>
      </c>
      <c r="HD102" s="69">
        <f>VLOOKUP($A102,'398'!$AG$1:$HM$2,186,FALSE)</f>
        <v>0</v>
      </c>
      <c r="HE102" s="124">
        <f>VLOOKUP($A102,'398'!$AG$1:$HM$2,187,FALSE)</f>
        <v>0</v>
      </c>
      <c r="HF102" s="174"/>
    </row>
    <row r="103" spans="1:215" x14ac:dyDescent="0.25">
      <c r="A103" s="290">
        <f t="shared" si="1"/>
        <v>299</v>
      </c>
      <c r="B103" s="291">
        <f>VLOOKUP($A103,'399'!$AG$1:$HM$2,2,FALSE)</f>
        <v>0</v>
      </c>
      <c r="C103" s="290">
        <f>VLOOKUP($A103,'399'!$AG$1:$HM$2,3,FALSE)</f>
        <v>0</v>
      </c>
      <c r="D103" s="290">
        <f>VLOOKUP($A103,'399'!$AG$1:$HM$2,4,FALSE)</f>
        <v>0</v>
      </c>
      <c r="E103" s="292">
        <f>VLOOKUP($A103,'399'!$AG$1:$HM$2,5,FALSE)</f>
        <v>0</v>
      </c>
      <c r="F103" s="337"/>
      <c r="G103" s="73">
        <f>VLOOKUP($A103,'399'!$AG$1:$HM$2,6,FALSE)</f>
        <v>0</v>
      </c>
      <c r="H103" s="24">
        <f>VLOOKUP($A103,'399'!$AG$1:$HM$2,7,FALSE)</f>
        <v>0</v>
      </c>
      <c r="I103" s="24">
        <f>VLOOKUP($A103,'399'!$AG$1:$HM$2,8,FALSE)</f>
        <v>0</v>
      </c>
      <c r="J103" s="24">
        <f>VLOOKUP($A103,'399'!$AG$1:$HM$2,9,FALSE)</f>
        <v>0</v>
      </c>
      <c r="K103" s="69">
        <f>VLOOKUP($A103,'399'!$AG$7:$HM$8,K109,FALSE)</f>
        <v>0</v>
      </c>
      <c r="L103" s="24">
        <f>VLOOKUP($A103,'399'!$AG$1:$HM$2,11,FALSE)</f>
        <v>0</v>
      </c>
      <c r="M103" s="137">
        <f>VLOOKUP($A103,'399'!$AG$1:$HM$2,12,FALSE)</f>
        <v>0</v>
      </c>
      <c r="N103" s="337"/>
      <c r="O103" s="74">
        <f>VLOOKUP($A103,'399'!$AG$1:$HM$2,13,FALSE)</f>
        <v>0</v>
      </c>
      <c r="P103" s="69">
        <f>VLOOKUP($A103,'399'!$AG$1:$HM$2,14,FALSE)</f>
        <v>0</v>
      </c>
      <c r="Q103" s="69">
        <f>VLOOKUP($A103,'399'!$AG$1:$HM$2,15,FALSE)</f>
        <v>0</v>
      </c>
      <c r="R103" s="69">
        <f>VLOOKUP($A103,'399'!$AG$1:$HM$2,16,FALSE)</f>
        <v>0</v>
      </c>
      <c r="S103" s="69">
        <f>VLOOKUP($A103,'399'!$AG$7:$HM$8,S109,FALSE)</f>
        <v>0</v>
      </c>
      <c r="T103" s="69">
        <f>VLOOKUP($A103,'399'!$AG$1:$HM$2,18,FALSE)</f>
        <v>0</v>
      </c>
      <c r="U103" s="75">
        <f>VLOOKUP($A103,'399'!$AG$1:$HM$2,19,FALSE)</f>
        <v>0</v>
      </c>
      <c r="V103" s="337"/>
      <c r="W103" s="74">
        <f>VLOOKUP($A103,'399'!$AG$1:$HM$2,20,FALSE)</f>
        <v>0</v>
      </c>
      <c r="X103" s="69">
        <f>VLOOKUP($A103,'399'!$AG$1:$HM$2,21,FALSE)</f>
        <v>0</v>
      </c>
      <c r="Y103" s="69">
        <f>VLOOKUP($A103,'399'!$AG$1:$HM$2,22,FALSE)</f>
        <v>0</v>
      </c>
      <c r="Z103" s="69">
        <f>VLOOKUP($A103,'399'!$AG$1:$HM$2,23,FALSE)</f>
        <v>0</v>
      </c>
      <c r="AA103" s="69">
        <f>VLOOKUP($A103,'399'!$AG$7:$HM$8,AA109,FALSE)</f>
        <v>0</v>
      </c>
      <c r="AB103" s="69">
        <f>VLOOKUP($A103,'399'!$AG$1:$HM$2,25,FALSE)</f>
        <v>0</v>
      </c>
      <c r="AC103" s="75">
        <f>VLOOKUP($A103,'399'!$AG$1:$HM$2,26,FALSE)</f>
        <v>0</v>
      </c>
      <c r="AD103" s="337"/>
      <c r="AE103" s="74">
        <f>VLOOKUP($A103,'399'!$AG$1:$HM$2,27,FALSE)</f>
        <v>0</v>
      </c>
      <c r="AF103" s="69">
        <f>VLOOKUP($A103,'399'!$AG$1:$HM$2,28,FALSE)</f>
        <v>0</v>
      </c>
      <c r="AG103" s="69">
        <f>VLOOKUP($A103,'399'!$AG$1:$HM$2,29,FALSE)</f>
        <v>0</v>
      </c>
      <c r="AH103" s="69">
        <f>VLOOKUP($A103,'399'!$AG$1:$HM$2,30,FALSE)</f>
        <v>0</v>
      </c>
      <c r="AI103" s="69">
        <f>VLOOKUP($A103,'399'!$AG$7:$HM$8,AI109,FALSE)</f>
        <v>0</v>
      </c>
      <c r="AJ103" s="69">
        <f>VLOOKUP($A103,'399'!$AG$1:$HM$2,32,FALSE)</f>
        <v>0</v>
      </c>
      <c r="AK103" s="75">
        <f>VLOOKUP($A103,'399'!$AG$1:$HM$2,33,FALSE)</f>
        <v>0</v>
      </c>
      <c r="AL103" s="337"/>
      <c r="AM103" s="74">
        <f>VLOOKUP($A103,'399'!$AG$1:$HM$2,34,FALSE)</f>
        <v>0</v>
      </c>
      <c r="AN103" s="69">
        <f>VLOOKUP($A103,'399'!$AG$1:$HM$2,35,FALSE)</f>
        <v>0</v>
      </c>
      <c r="AO103" s="69">
        <f>VLOOKUP($A103,'399'!$AG$1:$HM$2,36,FALSE)</f>
        <v>0</v>
      </c>
      <c r="AP103" s="69">
        <f>VLOOKUP($A103,'399'!$AG$1:$HM$2,37,FALSE)</f>
        <v>0</v>
      </c>
      <c r="AQ103" s="69">
        <f>VLOOKUP($A103,'399'!$AG$7:$HM$8,AQ109,FALSE)</f>
        <v>0</v>
      </c>
      <c r="AR103" s="69">
        <f>VLOOKUP($A103,'399'!$AG$1:$HM$2,39,FALSE)</f>
        <v>0</v>
      </c>
      <c r="AS103" s="75">
        <f>VLOOKUP($A103,'399'!$AG$1:$HM$2,40,FALSE)</f>
        <v>0</v>
      </c>
      <c r="AT103" s="337"/>
      <c r="AU103" s="74">
        <f>VLOOKUP($A103,'399'!$AG$1:$HM$2,41,FALSE)</f>
        <v>0</v>
      </c>
      <c r="AV103" s="69">
        <f>VLOOKUP($A103,'399'!$AG$1:$HM$2,42,FALSE)</f>
        <v>0</v>
      </c>
      <c r="AW103" s="69">
        <f>VLOOKUP($A103,'399'!$AG$1:$HM$2,43,FALSE)</f>
        <v>0</v>
      </c>
      <c r="AX103" s="69">
        <f>VLOOKUP($A103,'399'!$AG$1:$HM$2,44,FALSE)</f>
        <v>0</v>
      </c>
      <c r="AY103" s="69">
        <f>VLOOKUP($A103,'399'!$AG$7:$HM$8,AY109,FALSE)</f>
        <v>0</v>
      </c>
      <c r="AZ103" s="69">
        <f>VLOOKUP($A103,'399'!$AG$1:$HM$2,46,FALSE)</f>
        <v>0</v>
      </c>
      <c r="BA103" s="75">
        <f>VLOOKUP($A103,'399'!$AG$1:$HM$2,47,FALSE)</f>
        <v>0</v>
      </c>
      <c r="BB103" s="337"/>
      <c r="BC103" s="74">
        <f>VLOOKUP($A103,'399'!$AG$1:$HM$2,48,FALSE)</f>
        <v>0</v>
      </c>
      <c r="BD103" s="69">
        <f>VLOOKUP($A103,'399'!$AG$1:$HM$2,49,FALSE)</f>
        <v>0</v>
      </c>
      <c r="BE103" s="69">
        <f>VLOOKUP($A103,'399'!$AG$1:$HM$2,50,FALSE)</f>
        <v>0</v>
      </c>
      <c r="BF103" s="69">
        <f>VLOOKUP($A103,'399'!$AG$1:$HM$2,51,FALSE)</f>
        <v>0</v>
      </c>
      <c r="BG103" s="69">
        <f>VLOOKUP($A103,'399'!$AG$7:$HM$8,BG109,FALSE)</f>
        <v>0</v>
      </c>
      <c r="BH103" s="69">
        <f>VLOOKUP($A103,'399'!$AG$1:$HM$2,53,FALSE)</f>
        <v>0</v>
      </c>
      <c r="BI103" s="75">
        <f>VLOOKUP($A103,'399'!$AG$1:$HM$2,54,FALSE)</f>
        <v>0</v>
      </c>
      <c r="BJ103" s="337"/>
      <c r="BK103" s="74">
        <f>VLOOKUP($A103,'399'!$AG$1:$HM$2,55,FALSE)</f>
        <v>0</v>
      </c>
      <c r="BL103" s="69">
        <f>VLOOKUP($A103,'399'!$AG$1:$HM$2,56,FALSE)</f>
        <v>0</v>
      </c>
      <c r="BM103" s="69">
        <f>VLOOKUP($A103,'399'!$AG$1:$HM$2,57,FALSE)</f>
        <v>0</v>
      </c>
      <c r="BN103" s="69">
        <f>VLOOKUP($A103,'399'!$AG$1:$HM$2,58,FALSE)</f>
        <v>0</v>
      </c>
      <c r="BO103" s="69">
        <f>VLOOKUP($A103,'399'!$AG$7:$HM$8,BO109,FALSE)</f>
        <v>0</v>
      </c>
      <c r="BP103" s="69">
        <f>VLOOKUP($A103,'399'!$AG$1:$HM$2,60,FALSE)</f>
        <v>0</v>
      </c>
      <c r="BQ103" s="75">
        <f>VLOOKUP($A103,'399'!$AG$1:$HM$2,61,FALSE)</f>
        <v>0</v>
      </c>
      <c r="BR103" s="337"/>
      <c r="BS103" s="74">
        <f>VLOOKUP($A103,'399'!$AG$1:$HM$2,62,FALSE)</f>
        <v>0</v>
      </c>
      <c r="BT103" s="69">
        <f>VLOOKUP($A103,'399'!$AG$1:$HM$2,63,FALSE)</f>
        <v>0</v>
      </c>
      <c r="BU103" s="69">
        <f>VLOOKUP($A103,'399'!$AG$1:$HM$2,64,FALSE)</f>
        <v>0</v>
      </c>
      <c r="BV103" s="69">
        <f>VLOOKUP($A103,'399'!$AG$1:$HM$2,65,FALSE)</f>
        <v>0</v>
      </c>
      <c r="BW103" s="69">
        <f>VLOOKUP($A103,'399'!$AG$7:$HM$8,BW109,FALSE)</f>
        <v>0</v>
      </c>
      <c r="BX103" s="69">
        <f>VLOOKUP($A103,'399'!$AG$1:$HM$2,67,FALSE)</f>
        <v>0</v>
      </c>
      <c r="BY103" s="75">
        <f>VLOOKUP($A103,'399'!$AG$1:$HM$2,68,FALSE)</f>
        <v>0</v>
      </c>
      <c r="BZ103" s="337"/>
      <c r="CA103" s="74">
        <f>VLOOKUP($A103,'399'!$AG$1:$HM$2,69,FALSE)</f>
        <v>0</v>
      </c>
      <c r="CB103" s="69">
        <f>VLOOKUP($A103,'399'!$AG$1:$HM$2,70,FALSE)</f>
        <v>0</v>
      </c>
      <c r="CC103" s="69">
        <f>VLOOKUP($A103,'399'!$AG$1:$HM$2,71,FALSE)</f>
        <v>0</v>
      </c>
      <c r="CD103" s="69">
        <f>VLOOKUP($A103,'399'!$AG$1:$HM$2,72,FALSE)</f>
        <v>0</v>
      </c>
      <c r="CE103" s="69">
        <f>VLOOKUP($A103,'399'!$AG$7:$HM$8,CE109,FALSE)</f>
        <v>0</v>
      </c>
      <c r="CF103" s="69">
        <f>VLOOKUP($A103,'399'!$AG$1:$HM$2,74,FALSE)</f>
        <v>0</v>
      </c>
      <c r="CG103" s="75">
        <f>VLOOKUP($A103,'399'!$AG$1:$HM$2,75,FALSE)</f>
        <v>0</v>
      </c>
      <c r="CH103" s="337"/>
      <c r="CI103" s="74">
        <f>VLOOKUP($A103,'399'!$AG$1:$HM$2,76,FALSE)</f>
        <v>0</v>
      </c>
      <c r="CJ103" s="69">
        <f>VLOOKUP($A103,'399'!$AG$1:$HM$2,77,FALSE)</f>
        <v>0</v>
      </c>
      <c r="CK103" s="69">
        <f>VLOOKUP($A103,'399'!$AG$1:$HM$2,78,FALSE)</f>
        <v>0</v>
      </c>
      <c r="CL103" s="69">
        <f>VLOOKUP($A103,'399'!$AG$1:$HM$2,79,FALSE)</f>
        <v>0</v>
      </c>
      <c r="CM103" s="69">
        <f>VLOOKUP($A103,'399'!$AG$7:$HM$8,CM109,FALSE)</f>
        <v>0</v>
      </c>
      <c r="CN103" s="69">
        <f>VLOOKUP($A103,'399'!$AG$1:$HM$2,81,FALSE)</f>
        <v>0</v>
      </c>
      <c r="CO103" s="75">
        <f>VLOOKUP($A103,'399'!$AG$1:$HM$2,82,FALSE)</f>
        <v>0</v>
      </c>
      <c r="CP103" s="337"/>
      <c r="CQ103" s="74">
        <f>VLOOKUP($A103,'399'!$AG$1:$HM$2,83,FALSE)</f>
        <v>0</v>
      </c>
      <c r="CR103" s="69">
        <f>VLOOKUP($A103,'399'!$AG$1:$HM$2,84,FALSE)</f>
        <v>0</v>
      </c>
      <c r="CS103" s="69">
        <f>VLOOKUP($A103,'399'!$AG$1:$HM$2,85,FALSE)</f>
        <v>0</v>
      </c>
      <c r="CT103" s="69">
        <f>VLOOKUP($A103,'399'!$AG$1:$HM$2,86,FALSE)</f>
        <v>0</v>
      </c>
      <c r="CU103" s="69">
        <f>VLOOKUP($A103,'399'!$AG$7:$HM$8,CU109,FALSE)</f>
        <v>0</v>
      </c>
      <c r="CV103" s="69">
        <f>VLOOKUP($A103,'399'!$AG$1:$HM$2,88,FALSE)</f>
        <v>0</v>
      </c>
      <c r="CW103" s="75">
        <f>VLOOKUP($A103,'399'!$AG$1:$HM$2,89,FALSE)</f>
        <v>0</v>
      </c>
      <c r="CX103" s="337"/>
      <c r="CY103" s="74">
        <f>VLOOKUP($A103,'399'!$AG$1:$HM$2,90,FALSE)</f>
        <v>0</v>
      </c>
      <c r="CZ103" s="69">
        <f>VLOOKUP($A103,'399'!$AG$1:$HM$2,91,FALSE)</f>
        <v>0</v>
      </c>
      <c r="DA103" s="69">
        <f>VLOOKUP($A103,'399'!$AG$1:$HM$2,92,FALSE)</f>
        <v>0</v>
      </c>
      <c r="DB103" s="69">
        <f>VLOOKUP($A103,'399'!$AG$1:$HM$2,93,FALSE)</f>
        <v>0</v>
      </c>
      <c r="DC103" s="69">
        <f>VLOOKUP($A103,'399'!$AG$7:$HM$8,DC109,FALSE)</f>
        <v>0</v>
      </c>
      <c r="DD103" s="69">
        <f>VLOOKUP($A103,'399'!$AG$1:$HM$2,95,FALSE)</f>
        <v>0</v>
      </c>
      <c r="DE103" s="75">
        <f>VLOOKUP($A103,'399'!$AG$1:$HM$2,96,FALSE)</f>
        <v>0</v>
      </c>
      <c r="DF103" s="337"/>
      <c r="DG103" s="74">
        <f>VLOOKUP($A103,'399'!$AG$1:$HM$2,97,FALSE)</f>
        <v>0</v>
      </c>
      <c r="DH103" s="69">
        <f>VLOOKUP($A103,'399'!$AG$1:$HM$2,98,FALSE)</f>
        <v>0</v>
      </c>
      <c r="DI103" s="69">
        <f>VLOOKUP($A103,'399'!$AG$1:$HM$2,99,FALSE)</f>
        <v>0</v>
      </c>
      <c r="DJ103" s="69">
        <f>VLOOKUP($A103,'399'!$AG$1:$HM$2,100,FALSE)</f>
        <v>0</v>
      </c>
      <c r="DK103" s="69">
        <f>VLOOKUP($A103,'399'!$AG$7:$HM$8,DK109,FALSE)</f>
        <v>0</v>
      </c>
      <c r="DL103" s="69">
        <f>VLOOKUP($A103,'399'!$AG$1:$HM$2,102,FALSE)</f>
        <v>0</v>
      </c>
      <c r="DM103" s="75">
        <f>VLOOKUP($A103,'399'!$AG$1:$HM$2,103,FALSE)</f>
        <v>0</v>
      </c>
      <c r="DN103" s="337"/>
      <c r="DO103" s="74">
        <f>VLOOKUP($A103,'399'!$AG$1:$HM$2,104,FALSE)</f>
        <v>0</v>
      </c>
      <c r="DP103" s="69">
        <f>VLOOKUP($A103,'399'!$AG$1:$HM$2,105,FALSE)</f>
        <v>0</v>
      </c>
      <c r="DQ103" s="69">
        <f>VLOOKUP($A103,'399'!$AG$1:$HM$2,106,FALSE)</f>
        <v>0</v>
      </c>
      <c r="DR103" s="69">
        <f>VLOOKUP($A103,'399'!$AG$1:$HM$2,107,FALSE)</f>
        <v>0</v>
      </c>
      <c r="DS103" s="69">
        <f>VLOOKUP($A103,'399'!$AG$7:$HM$8,DS109,FALSE)</f>
        <v>0</v>
      </c>
      <c r="DT103" s="69">
        <f>VLOOKUP($A103,'399'!$AG$1:$HM$2,109,FALSE)</f>
        <v>0</v>
      </c>
      <c r="DU103" s="75">
        <f>VLOOKUP($A103,'399'!$AG$1:$HM$2,110,FALSE)</f>
        <v>0</v>
      </c>
      <c r="DV103" s="337"/>
      <c r="DW103" s="74">
        <f>VLOOKUP($A103,'399'!$AG$1:$HM$2,111,FALSE)</f>
        <v>0</v>
      </c>
      <c r="DX103" s="69">
        <f>VLOOKUP($A103,'399'!$AG$1:$HM$2,112,FALSE)</f>
        <v>0</v>
      </c>
      <c r="DY103" s="69">
        <f>VLOOKUP($A103,'399'!$AG$1:$HM$2,113,FALSE)</f>
        <v>0</v>
      </c>
      <c r="DZ103" s="69">
        <f>VLOOKUP($A103,'399'!$AG$1:$HM$2,114,FALSE)</f>
        <v>0</v>
      </c>
      <c r="EA103" s="69">
        <f>VLOOKUP($A103,'399'!$AG$7:$HM$8,EA109,FALSE)</f>
        <v>0</v>
      </c>
      <c r="EB103" s="69">
        <f>VLOOKUP($A103,'399'!$AG$1:$HM$2,116,FALSE)</f>
        <v>0</v>
      </c>
      <c r="EC103" s="75">
        <f>VLOOKUP($A103,'399'!$AG$1:$HM$2,117,FALSE)</f>
        <v>0</v>
      </c>
      <c r="ED103" s="337"/>
      <c r="EE103" s="74">
        <f>VLOOKUP($A103,'399'!$AG$1:$HM$2,118,FALSE)</f>
        <v>0</v>
      </c>
      <c r="EF103" s="69">
        <f>VLOOKUP($A103,'399'!$AG$1:$HM$2,119,FALSE)</f>
        <v>0</v>
      </c>
      <c r="EG103" s="69">
        <f>VLOOKUP($A103,'399'!$AG$1:$HM$2,120,FALSE)</f>
        <v>0</v>
      </c>
      <c r="EH103" s="69">
        <f>VLOOKUP($A103,'399'!$AG$1:$HM$2,121,FALSE)</f>
        <v>0</v>
      </c>
      <c r="EI103" s="69">
        <f>VLOOKUP($A103,'399'!$AG$7:$HM$8,EI109,FALSE)</f>
        <v>0</v>
      </c>
      <c r="EJ103" s="69">
        <f>VLOOKUP($A103,'399'!$AG$1:$HM$2,123,FALSE)</f>
        <v>0</v>
      </c>
      <c r="EK103" s="75">
        <f>VLOOKUP($A103,'399'!$AG$1:$HM$2,124,FALSE)</f>
        <v>0</v>
      </c>
      <c r="EL103" s="337"/>
      <c r="EM103" s="74">
        <f>VLOOKUP($A103,'399'!$AG$1:$HM$2,125,FALSE)</f>
        <v>0</v>
      </c>
      <c r="EN103" s="69">
        <f>VLOOKUP($A103,'399'!$AG$1:$HM$2,126,FALSE)</f>
        <v>0</v>
      </c>
      <c r="EO103" s="69">
        <f>VLOOKUP($A103,'399'!$AG$1:$HM$2,127,FALSE)</f>
        <v>0</v>
      </c>
      <c r="EP103" s="69">
        <f>VLOOKUP($A103,'399'!$AG$1:$HM$2,128,FALSE)</f>
        <v>0</v>
      </c>
      <c r="EQ103" s="69">
        <f>VLOOKUP($A103,'399'!$AG$7:$HM$8,EQ109,FALSE)</f>
        <v>0</v>
      </c>
      <c r="ER103" s="69">
        <f>VLOOKUP($A103,'399'!$AG$1:$HM$2,130,FALSE)</f>
        <v>0</v>
      </c>
      <c r="ES103" s="75">
        <f>VLOOKUP($A103,'399'!$AG$1:$HM$2,131,FALSE)</f>
        <v>0</v>
      </c>
      <c r="ET103" s="337"/>
      <c r="EU103" s="74">
        <f>VLOOKUP($A103,'399'!$AG$1:$HM$2,132,FALSE)</f>
        <v>0</v>
      </c>
      <c r="EV103" s="69">
        <f>VLOOKUP($A103,'399'!$AG$1:$HM$2,133,FALSE)</f>
        <v>0</v>
      </c>
      <c r="EW103" s="69">
        <f>VLOOKUP($A103,'399'!$AG$1:$HM$2,134,FALSE)</f>
        <v>0</v>
      </c>
      <c r="EX103" s="69">
        <f>VLOOKUP($A103,'399'!$AG$1:$HM$2,135,FALSE)</f>
        <v>0</v>
      </c>
      <c r="EY103" s="69">
        <f>VLOOKUP($A103,'399'!$AG$7:$HM$8,EY109,FALSE)</f>
        <v>0</v>
      </c>
      <c r="EZ103" s="69">
        <f>VLOOKUP($A103,'399'!$AG$1:$HM$2,137,FALSE)</f>
        <v>0</v>
      </c>
      <c r="FA103" s="75">
        <f>VLOOKUP($A103,'399'!$AG$1:$HM$2,138,FALSE)</f>
        <v>0</v>
      </c>
      <c r="FB103" s="337"/>
      <c r="FC103" s="74">
        <f>VLOOKUP($A103,'399'!$AG$1:$HM$2,139,FALSE)</f>
        <v>0</v>
      </c>
      <c r="FD103" s="69">
        <f>VLOOKUP($A103,'399'!$AG$1:$HM$2,140,FALSE)</f>
        <v>0</v>
      </c>
      <c r="FE103" s="69">
        <f>VLOOKUP($A103,'399'!$AG$1:$HM$2,141,FALSE)</f>
        <v>0</v>
      </c>
      <c r="FF103" s="69">
        <f>VLOOKUP($A103,'399'!$AG$1:$HM$2,142,FALSE)</f>
        <v>0</v>
      </c>
      <c r="FG103" s="69">
        <f>VLOOKUP($A103,'399'!$AG$7:$HM$8,FG109,FALSE)</f>
        <v>0</v>
      </c>
      <c r="FH103" s="69">
        <f>VLOOKUP($A103,'399'!$AG$1:$HM$2,144,FALSE)</f>
        <v>0</v>
      </c>
      <c r="FI103" s="75">
        <f>VLOOKUP($A103,'399'!$AG$1:$HM$2,145,FALSE)</f>
        <v>0</v>
      </c>
      <c r="FJ103" s="337"/>
      <c r="FK103" s="74">
        <f>VLOOKUP($A103,'399'!$AG$1:$HM$2,146,FALSE)</f>
        <v>0</v>
      </c>
      <c r="FL103" s="69">
        <f>VLOOKUP($A103,'399'!$AG$1:$HM$2,147,FALSE)</f>
        <v>0</v>
      </c>
      <c r="FM103" s="69">
        <f>VLOOKUP($A103,'399'!$AG$1:$HM$2,148,FALSE)</f>
        <v>0</v>
      </c>
      <c r="FN103" s="69">
        <f>VLOOKUP($A103,'399'!$AG$1:$HM$2,149,FALSE)</f>
        <v>0</v>
      </c>
      <c r="FO103" s="69">
        <f>VLOOKUP($A103,'399'!$AG$7:$HM$8,FO109,FALSE)</f>
        <v>0</v>
      </c>
      <c r="FP103" s="69">
        <f>VLOOKUP($A103,'399'!$AG$1:$HM$2,151,FALSE)</f>
        <v>0</v>
      </c>
      <c r="FQ103" s="75">
        <f>VLOOKUP($A103,'399'!$AG$1:$HM$2,152,FALSE)</f>
        <v>0</v>
      </c>
      <c r="FR103" s="337"/>
      <c r="FS103" s="74">
        <f>VLOOKUP($A103,'399'!$AG$1:$HM$2,153,FALSE)</f>
        <v>0</v>
      </c>
      <c r="FT103" s="69">
        <f>VLOOKUP($A103,'399'!$AG$1:$HM$2,154,FALSE)</f>
        <v>0</v>
      </c>
      <c r="FU103" s="69">
        <f>VLOOKUP($A103,'399'!$AG$1:$HM$2,155,FALSE)</f>
        <v>0</v>
      </c>
      <c r="FV103" s="69">
        <f>VLOOKUP($A103,'399'!$AG$1:$HM$2,156,FALSE)</f>
        <v>0</v>
      </c>
      <c r="FW103" s="69">
        <f>VLOOKUP($A103,'399'!$AG$7:$HM$8,FW109,FALSE)</f>
        <v>0</v>
      </c>
      <c r="FX103" s="69">
        <f>VLOOKUP($A103,'399'!$AG$1:$HM$2,158,FALSE)</f>
        <v>0</v>
      </c>
      <c r="FY103" s="75">
        <f>VLOOKUP($A103,'399'!$AG$1:$HM$2,159,FALSE)</f>
        <v>0</v>
      </c>
      <c r="FZ103" s="337"/>
      <c r="GA103" s="74">
        <f>VLOOKUP($A103,'399'!$AG$1:$HM$2,160,FALSE)</f>
        <v>0</v>
      </c>
      <c r="GB103" s="69">
        <f>VLOOKUP($A103,'399'!$AG$1:$HM$2,161,FALSE)</f>
        <v>0</v>
      </c>
      <c r="GC103" s="69">
        <f>VLOOKUP($A103,'399'!$AG$1:$HM$2,162,FALSE)</f>
        <v>0</v>
      </c>
      <c r="GD103" s="69">
        <f>VLOOKUP($A103,'399'!$AG$1:$HM$2,163,FALSE)</f>
        <v>0</v>
      </c>
      <c r="GE103" s="69">
        <f>VLOOKUP($A103,'399'!$AG$7:$HM$8,GE109,FALSE)</f>
        <v>0</v>
      </c>
      <c r="GF103" s="69">
        <f>VLOOKUP($A103,'399'!$AG$1:$HM$2,165,FALSE)</f>
        <v>0</v>
      </c>
      <c r="GG103" s="75">
        <f>VLOOKUP($A103,'399'!$AG$1:$HM$2,166,FALSE)</f>
        <v>0</v>
      </c>
      <c r="GH103" s="337"/>
      <c r="GI103" s="74">
        <f>VLOOKUP($A103,'399'!$AG$1:$HM$2,167,FALSE)</f>
        <v>0</v>
      </c>
      <c r="GJ103" s="69">
        <f>VLOOKUP($A103,'399'!$AG$1:$HM$2,168,FALSE)</f>
        <v>0</v>
      </c>
      <c r="GK103" s="69">
        <f>VLOOKUP($A103,'399'!$AG$1:$HM$2,169,FALSE)</f>
        <v>0</v>
      </c>
      <c r="GL103" s="69">
        <f>VLOOKUP($A103,'399'!$AG$1:$HM$2,170,FALSE)</f>
        <v>0</v>
      </c>
      <c r="GM103" s="69">
        <f>VLOOKUP($A103,'399'!$AG$7:$HM$8,GM109,FALSE)</f>
        <v>0</v>
      </c>
      <c r="GN103" s="69">
        <f>VLOOKUP($A103,'399'!$AG$1:$HM$2,172,FALSE)</f>
        <v>0</v>
      </c>
      <c r="GO103" s="75">
        <f>VLOOKUP($A103,'399'!$AG$1:$HM$2,173,FALSE)</f>
        <v>0</v>
      </c>
      <c r="GP103" s="337"/>
      <c r="GQ103" s="74">
        <f>VLOOKUP($A103,'399'!$AG$1:$HM$2,174,FALSE)</f>
        <v>0</v>
      </c>
      <c r="GR103" s="69">
        <f>VLOOKUP($A103,'399'!$AG$1:$HM$2,175,FALSE)</f>
        <v>0</v>
      </c>
      <c r="GS103" s="69">
        <f>VLOOKUP($A103,'399'!$AG$1:$HM$2,176,FALSE)</f>
        <v>0</v>
      </c>
      <c r="GT103" s="69">
        <f>VLOOKUP($A103,'399'!$AG$1:$HM$2,177,FALSE)</f>
        <v>0</v>
      </c>
      <c r="GU103" s="69">
        <f>VLOOKUP($A103,'399'!$AG$7:$HM$8,GU109,FALSE)</f>
        <v>0</v>
      </c>
      <c r="GV103" s="69">
        <f>VLOOKUP($A103,'399'!$AG$1:$HM$2,179,FALSE)</f>
        <v>0</v>
      </c>
      <c r="GW103" s="75">
        <f>VLOOKUP($A103,'399'!$AG$1:$HM$2,180,FALSE)</f>
        <v>0</v>
      </c>
      <c r="GX103" s="337"/>
      <c r="GY103" s="74">
        <f>VLOOKUP($A103,'399'!$AG$1:$HM$2,181,FALSE)</f>
        <v>0</v>
      </c>
      <c r="GZ103" s="69">
        <f>VLOOKUP($A103,'399'!$AG$1:$HM$2,182,FALSE)</f>
        <v>0</v>
      </c>
      <c r="HA103" s="69">
        <f>VLOOKUP($A103,'399'!$AG$1:$HM$2,183,FALSE)</f>
        <v>0</v>
      </c>
      <c r="HB103" s="69">
        <f>VLOOKUP($A103,'399'!$AG$1:$HM$2,184,FALSE)</f>
        <v>0</v>
      </c>
      <c r="HC103" s="69">
        <f>VLOOKUP($A103,'399'!$AG$7:$HM$8,HC109,FALSE)</f>
        <v>0</v>
      </c>
      <c r="HD103" s="69">
        <f>VLOOKUP($A103,'399'!$AG$1:$HM$2,186,FALSE)</f>
        <v>0</v>
      </c>
      <c r="HE103" s="124">
        <f>VLOOKUP($A103,'399'!$AG$1:$HM$2,187,FALSE)</f>
        <v>0</v>
      </c>
      <c r="HF103" s="24"/>
    </row>
    <row r="104" spans="1:215" x14ac:dyDescent="0.25">
      <c r="A104" s="290">
        <f t="shared" si="1"/>
        <v>300</v>
      </c>
      <c r="B104" s="291">
        <f>VLOOKUP($A104,'400'!$AG$1:$HM$2,2,FALSE)</f>
        <v>0</v>
      </c>
      <c r="C104" s="290">
        <f>VLOOKUP($A104,'400'!$AG$1:$HM$2,3,FALSE)</f>
        <v>0</v>
      </c>
      <c r="D104" s="290">
        <f>VLOOKUP($A104,'400'!$AG$1:$HM$2,4,FALSE)</f>
        <v>0</v>
      </c>
      <c r="E104" s="292">
        <f>VLOOKUP($A104,'400'!$AG$1:$HM$2,5,FALSE)</f>
        <v>0</v>
      </c>
      <c r="F104" s="337"/>
      <c r="G104" s="73">
        <f>VLOOKUP($A104,'400'!$AG$1:$HM$2,6,FALSE)</f>
        <v>0</v>
      </c>
      <c r="H104" s="24">
        <f>VLOOKUP($A104,'400'!$AG$1:$HM$2,7,FALSE)</f>
        <v>0</v>
      </c>
      <c r="I104" s="24">
        <f>VLOOKUP($A104,'400'!$AG$1:$HM$2,8,FALSE)</f>
        <v>0</v>
      </c>
      <c r="J104" s="24">
        <f>VLOOKUP($A104,'400'!$AG$1:$HM$2,9,FALSE)</f>
        <v>0</v>
      </c>
      <c r="K104" s="69">
        <f>VLOOKUP($A104,'400'!$AG$7:$HM$8,K109,FALSE)</f>
        <v>0</v>
      </c>
      <c r="L104" s="24">
        <f>VLOOKUP($A104,'400'!$AG$1:$HM$2,11,FALSE)</f>
        <v>0</v>
      </c>
      <c r="M104" s="137">
        <f>VLOOKUP($A104,'400'!$AG$1:$HM$2,12,FALSE)</f>
        <v>0</v>
      </c>
      <c r="N104" s="337"/>
      <c r="O104" s="74">
        <f>VLOOKUP($A104,'400'!$AG$1:$HM$2,13,FALSE)</f>
        <v>0</v>
      </c>
      <c r="P104" s="69">
        <f>VLOOKUP($A104,'400'!$AG$1:$HM$2,14,FALSE)</f>
        <v>0</v>
      </c>
      <c r="Q104" s="69">
        <f>VLOOKUP($A104,'400'!$AG$1:$HM$2,15,FALSE)</f>
        <v>0</v>
      </c>
      <c r="R104" s="69">
        <f>VLOOKUP($A104,'400'!$AG$1:$HM$2,16,FALSE)</f>
        <v>0</v>
      </c>
      <c r="S104" s="69">
        <f>VLOOKUP($A104,'400'!$AG$7:$HM$8,S109,FALSE)</f>
        <v>0</v>
      </c>
      <c r="T104" s="69">
        <f>VLOOKUP($A104,'400'!$AG$1:$HM$2,18,FALSE)</f>
        <v>0</v>
      </c>
      <c r="U104" s="75">
        <f>VLOOKUP($A104,'400'!$AG$1:$HM$2,19,FALSE)</f>
        <v>0</v>
      </c>
      <c r="V104" s="337"/>
      <c r="W104" s="74">
        <f>VLOOKUP($A104,'400'!$AG$1:$HM$2,20,FALSE)</f>
        <v>0</v>
      </c>
      <c r="X104" s="69">
        <f>VLOOKUP($A104,'400'!$AG$1:$HM$2,21,FALSE)</f>
        <v>0</v>
      </c>
      <c r="Y104" s="69">
        <f>VLOOKUP($A104,'400'!$AG$1:$HM$2,22,FALSE)</f>
        <v>0</v>
      </c>
      <c r="Z104" s="69">
        <f>VLOOKUP($A104,'400'!$AG$1:$HM$2,23,FALSE)</f>
        <v>0</v>
      </c>
      <c r="AA104" s="69">
        <f>VLOOKUP($A104,'400'!$AG$7:$HM$8,AA109,FALSE)</f>
        <v>0</v>
      </c>
      <c r="AB104" s="69">
        <f>VLOOKUP($A104,'400'!$AG$1:$HM$2,25,FALSE)</f>
        <v>0</v>
      </c>
      <c r="AC104" s="75">
        <f>VLOOKUP($A104,'400'!$AG$1:$HM$2,26,FALSE)</f>
        <v>0</v>
      </c>
      <c r="AD104" s="337"/>
      <c r="AE104" s="74">
        <f>VLOOKUP($A104,'400'!$AG$1:$HM$2,27,FALSE)</f>
        <v>0</v>
      </c>
      <c r="AF104" s="69">
        <f>VLOOKUP($A104,'400'!$AG$1:$HM$2,28,FALSE)</f>
        <v>0</v>
      </c>
      <c r="AG104" s="69">
        <f>VLOOKUP($A104,'400'!$AG$1:$HM$2,29,FALSE)</f>
        <v>0</v>
      </c>
      <c r="AH104" s="69">
        <f>VLOOKUP($A104,'400'!$AG$1:$HM$2,30,FALSE)</f>
        <v>0</v>
      </c>
      <c r="AI104" s="69">
        <f>VLOOKUP($A104,'400'!$AG$7:$HM$8,AI109,FALSE)</f>
        <v>0</v>
      </c>
      <c r="AJ104" s="69">
        <f>VLOOKUP($A104,'400'!$AG$1:$HM$2,32,FALSE)</f>
        <v>0</v>
      </c>
      <c r="AK104" s="75">
        <f>VLOOKUP($A104,'400'!$AG$1:$HM$2,33,FALSE)</f>
        <v>0</v>
      </c>
      <c r="AL104" s="337"/>
      <c r="AM104" s="74">
        <f>VLOOKUP($A104,'400'!$AG$1:$HM$2,34,FALSE)</f>
        <v>0</v>
      </c>
      <c r="AN104" s="69">
        <f>VLOOKUP($A104,'400'!$AG$1:$HM$2,35,FALSE)</f>
        <v>0</v>
      </c>
      <c r="AO104" s="69">
        <f>VLOOKUP($A104,'400'!$AG$1:$HM$2,36,FALSE)</f>
        <v>0</v>
      </c>
      <c r="AP104" s="69">
        <f>VLOOKUP($A104,'400'!$AG$1:$HM$2,37,FALSE)</f>
        <v>0</v>
      </c>
      <c r="AQ104" s="69">
        <f>VLOOKUP($A104,'400'!$AG$7:$HM$8,AQ109,FALSE)</f>
        <v>0</v>
      </c>
      <c r="AR104" s="69">
        <f>VLOOKUP($A104,'400'!$AG$1:$HM$2,39,FALSE)</f>
        <v>0</v>
      </c>
      <c r="AS104" s="75">
        <f>VLOOKUP($A104,'400'!$AG$1:$HM$2,40,FALSE)</f>
        <v>0</v>
      </c>
      <c r="AT104" s="337"/>
      <c r="AU104" s="74">
        <f>VLOOKUP($A104,'400'!$AG$1:$HM$2,41,FALSE)</f>
        <v>0</v>
      </c>
      <c r="AV104" s="69">
        <f>VLOOKUP($A104,'400'!$AG$1:$HM$2,42,FALSE)</f>
        <v>0</v>
      </c>
      <c r="AW104" s="69">
        <f>VLOOKUP($A104,'400'!$AG$1:$HM$2,43,FALSE)</f>
        <v>0</v>
      </c>
      <c r="AX104" s="69">
        <f>VLOOKUP($A104,'400'!$AG$1:$HM$2,44,FALSE)</f>
        <v>0</v>
      </c>
      <c r="AY104" s="69">
        <f>VLOOKUP($A104,'400'!$AG$7:$HM$8,AY109,FALSE)</f>
        <v>0</v>
      </c>
      <c r="AZ104" s="69">
        <f>VLOOKUP($A104,'400'!$AG$1:$HM$2,46,FALSE)</f>
        <v>0</v>
      </c>
      <c r="BA104" s="75">
        <f>VLOOKUP($A104,'400'!$AG$1:$HM$2,47,FALSE)</f>
        <v>0</v>
      </c>
      <c r="BB104" s="337"/>
      <c r="BC104" s="74">
        <f>VLOOKUP($A104,'400'!$AG$1:$HM$2,48,FALSE)</f>
        <v>0</v>
      </c>
      <c r="BD104" s="69">
        <f>VLOOKUP($A104,'400'!$AG$1:$HM$2,49,FALSE)</f>
        <v>0</v>
      </c>
      <c r="BE104" s="69">
        <f>VLOOKUP($A104,'400'!$AG$1:$HM$2,50,FALSE)</f>
        <v>0</v>
      </c>
      <c r="BF104" s="69">
        <f>VLOOKUP($A104,'400'!$AG$1:$HM$2,51,FALSE)</f>
        <v>0</v>
      </c>
      <c r="BG104" s="69">
        <f>VLOOKUP($A104,'400'!$AG$7:$HM$8,BG109,FALSE)</f>
        <v>0</v>
      </c>
      <c r="BH104" s="69">
        <f>VLOOKUP($A104,'400'!$AG$1:$HM$2,53,FALSE)</f>
        <v>0</v>
      </c>
      <c r="BI104" s="75">
        <f>VLOOKUP($A104,'400'!$AG$1:$HM$2,54,FALSE)</f>
        <v>0</v>
      </c>
      <c r="BJ104" s="337"/>
      <c r="BK104" s="74">
        <f>VLOOKUP($A104,'400'!$AG$1:$HM$2,55,FALSE)</f>
        <v>0</v>
      </c>
      <c r="BL104" s="69">
        <f>VLOOKUP($A104,'400'!$AG$1:$HM$2,56,FALSE)</f>
        <v>0</v>
      </c>
      <c r="BM104" s="69">
        <f>VLOOKUP($A104,'400'!$AG$1:$HM$2,57,FALSE)</f>
        <v>0</v>
      </c>
      <c r="BN104" s="69">
        <f>VLOOKUP($A104,'400'!$AG$1:$HM$2,58,FALSE)</f>
        <v>0</v>
      </c>
      <c r="BO104" s="69">
        <f>VLOOKUP($A104,'400'!$AG$7:$HM$8,BO109,FALSE)</f>
        <v>0</v>
      </c>
      <c r="BP104" s="69">
        <f>VLOOKUP($A104,'400'!$AG$1:$HM$2,60,FALSE)</f>
        <v>0</v>
      </c>
      <c r="BQ104" s="75">
        <f>VLOOKUP($A104,'400'!$AG$1:$HM$2,61,FALSE)</f>
        <v>0</v>
      </c>
      <c r="BR104" s="337"/>
      <c r="BS104" s="74">
        <f>VLOOKUP($A104,'400'!$AG$1:$HM$2,62,FALSE)</f>
        <v>0</v>
      </c>
      <c r="BT104" s="69">
        <f>VLOOKUP($A104,'400'!$AG$1:$HM$2,63,FALSE)</f>
        <v>0</v>
      </c>
      <c r="BU104" s="69">
        <f>VLOOKUP($A104,'400'!$AG$1:$HM$2,64,FALSE)</f>
        <v>0</v>
      </c>
      <c r="BV104" s="69">
        <f>VLOOKUP($A104,'400'!$AG$1:$HM$2,65,FALSE)</f>
        <v>0</v>
      </c>
      <c r="BW104" s="69">
        <f>VLOOKUP($A104,'400'!$AG$7:$HM$8,BW109,FALSE)</f>
        <v>0</v>
      </c>
      <c r="BX104" s="69">
        <f>VLOOKUP($A104,'400'!$AG$1:$HM$2,67,FALSE)</f>
        <v>0</v>
      </c>
      <c r="BY104" s="75">
        <f>VLOOKUP($A104,'400'!$AG$1:$HM$2,68,FALSE)</f>
        <v>0</v>
      </c>
      <c r="BZ104" s="337"/>
      <c r="CA104" s="74">
        <f>VLOOKUP($A104,'400'!$AG$1:$HM$2,69,FALSE)</f>
        <v>0</v>
      </c>
      <c r="CB104" s="69">
        <f>VLOOKUP($A104,'400'!$AG$1:$HM$2,70,FALSE)</f>
        <v>0</v>
      </c>
      <c r="CC104" s="69">
        <f>VLOOKUP($A104,'400'!$AG$1:$HM$2,71,FALSE)</f>
        <v>0</v>
      </c>
      <c r="CD104" s="69">
        <f>VLOOKUP($A104,'400'!$AG$1:$HM$2,72,FALSE)</f>
        <v>0</v>
      </c>
      <c r="CE104" s="69">
        <f>VLOOKUP($A104,'400'!$AG$7:$HM$8,CE109,FALSE)</f>
        <v>0</v>
      </c>
      <c r="CF104" s="69">
        <f>VLOOKUP($A104,'400'!$AG$1:$HM$2,74,FALSE)</f>
        <v>0</v>
      </c>
      <c r="CG104" s="75">
        <f>VLOOKUP($A104,'400'!$AG$1:$HM$2,75,FALSE)</f>
        <v>0</v>
      </c>
      <c r="CH104" s="337"/>
      <c r="CI104" s="74">
        <f>VLOOKUP($A104,'400'!$AG$1:$HM$2,76,FALSE)</f>
        <v>0</v>
      </c>
      <c r="CJ104" s="69">
        <f>VLOOKUP($A104,'400'!$AG$1:$HM$2,77,FALSE)</f>
        <v>0</v>
      </c>
      <c r="CK104" s="69">
        <f>VLOOKUP($A104,'400'!$AG$1:$HM$2,78,FALSE)</f>
        <v>0</v>
      </c>
      <c r="CL104" s="69">
        <f>VLOOKUP($A104,'400'!$AG$1:$HM$2,79,FALSE)</f>
        <v>0</v>
      </c>
      <c r="CM104" s="69">
        <f>VLOOKUP($A104,'400'!$AG$7:$HM$8,CM109,FALSE)</f>
        <v>0</v>
      </c>
      <c r="CN104" s="69">
        <f>VLOOKUP($A104,'400'!$AG$1:$HM$2,81,FALSE)</f>
        <v>0</v>
      </c>
      <c r="CO104" s="75">
        <f>VLOOKUP($A104,'400'!$AG$1:$HM$2,82,FALSE)</f>
        <v>0</v>
      </c>
      <c r="CP104" s="337"/>
      <c r="CQ104" s="74">
        <f>VLOOKUP($A104,'400'!$AG$1:$HM$2,83,FALSE)</f>
        <v>0</v>
      </c>
      <c r="CR104" s="69">
        <f>VLOOKUP($A104,'400'!$AG$1:$HM$2,84,FALSE)</f>
        <v>0</v>
      </c>
      <c r="CS104" s="69">
        <f>VLOOKUP($A104,'400'!$AG$1:$HM$2,85,FALSE)</f>
        <v>0</v>
      </c>
      <c r="CT104" s="69">
        <f>VLOOKUP($A104,'400'!$AG$1:$HM$2,86,FALSE)</f>
        <v>0</v>
      </c>
      <c r="CU104" s="69">
        <f>VLOOKUP($A104,'400'!$AG$7:$HM$8,CU109,FALSE)</f>
        <v>0</v>
      </c>
      <c r="CV104" s="69">
        <f>VLOOKUP($A104,'400'!$AG$1:$HM$2,88,FALSE)</f>
        <v>0</v>
      </c>
      <c r="CW104" s="75">
        <f>VLOOKUP($A104,'400'!$AG$1:$HM$2,89,FALSE)</f>
        <v>0</v>
      </c>
      <c r="CX104" s="337"/>
      <c r="CY104" s="74">
        <f>VLOOKUP($A104,'400'!$AG$1:$HM$2,90,FALSE)</f>
        <v>0</v>
      </c>
      <c r="CZ104" s="69">
        <f>VLOOKUP($A104,'400'!$AG$1:$HM$2,91,FALSE)</f>
        <v>0</v>
      </c>
      <c r="DA104" s="69">
        <f>VLOOKUP($A104,'400'!$AG$1:$HM$2,92,FALSE)</f>
        <v>0</v>
      </c>
      <c r="DB104" s="69">
        <f>VLOOKUP($A104,'400'!$AG$1:$HM$2,93,FALSE)</f>
        <v>0</v>
      </c>
      <c r="DC104" s="69">
        <f>VLOOKUP($A104,'400'!$AG$7:$HM$8,DC109,FALSE)</f>
        <v>0</v>
      </c>
      <c r="DD104" s="69">
        <f>VLOOKUP($A104,'400'!$AG$1:$HM$2,95,FALSE)</f>
        <v>0</v>
      </c>
      <c r="DE104" s="75">
        <f>VLOOKUP($A104,'400'!$AG$1:$HM$2,96,FALSE)</f>
        <v>0</v>
      </c>
      <c r="DF104" s="337"/>
      <c r="DG104" s="74">
        <f>VLOOKUP($A104,'400'!$AG$1:$HM$2,97,FALSE)</f>
        <v>0</v>
      </c>
      <c r="DH104" s="69">
        <f>VLOOKUP($A104,'400'!$AG$1:$HM$2,98,FALSE)</f>
        <v>0</v>
      </c>
      <c r="DI104" s="69">
        <f>VLOOKUP($A104,'400'!$AG$1:$HM$2,99,FALSE)</f>
        <v>0</v>
      </c>
      <c r="DJ104" s="69">
        <f>VLOOKUP($A104,'400'!$AG$1:$HM$2,100,FALSE)</f>
        <v>0</v>
      </c>
      <c r="DK104" s="69">
        <f>VLOOKUP($A104,'400'!$AG$7:$HM$8,DK109,FALSE)</f>
        <v>0</v>
      </c>
      <c r="DL104" s="69">
        <f>VLOOKUP($A104,'400'!$AG$1:$HM$2,102,FALSE)</f>
        <v>0</v>
      </c>
      <c r="DM104" s="75">
        <f>VLOOKUP($A104,'400'!$AG$1:$HM$2,103,FALSE)</f>
        <v>0</v>
      </c>
      <c r="DN104" s="337"/>
      <c r="DO104" s="74">
        <f>VLOOKUP($A104,'400'!$AG$1:$HM$2,104,FALSE)</f>
        <v>0</v>
      </c>
      <c r="DP104" s="69">
        <f>VLOOKUP($A104,'400'!$AG$1:$HM$2,105,FALSE)</f>
        <v>0</v>
      </c>
      <c r="DQ104" s="69">
        <f>VLOOKUP($A104,'400'!$AG$1:$HM$2,106,FALSE)</f>
        <v>0</v>
      </c>
      <c r="DR104" s="69">
        <f>VLOOKUP($A104,'400'!$AG$1:$HM$2,107,FALSE)</f>
        <v>0</v>
      </c>
      <c r="DS104" s="69">
        <f>VLOOKUP($A104,'400'!$AG$7:$HM$8,DS109,FALSE)</f>
        <v>0</v>
      </c>
      <c r="DT104" s="69">
        <f>VLOOKUP($A104,'400'!$AG$1:$HM$2,109,FALSE)</f>
        <v>0</v>
      </c>
      <c r="DU104" s="75">
        <f>VLOOKUP($A104,'400'!$AG$1:$HM$2,110,FALSE)</f>
        <v>0</v>
      </c>
      <c r="DV104" s="337"/>
      <c r="DW104" s="74">
        <f>VLOOKUP($A104,'400'!$AG$1:$HM$2,111,FALSE)</f>
        <v>0</v>
      </c>
      <c r="DX104" s="69">
        <f>VLOOKUP($A104,'400'!$AG$1:$HM$2,112,FALSE)</f>
        <v>0</v>
      </c>
      <c r="DY104" s="69">
        <f>VLOOKUP($A104,'400'!$AG$1:$HM$2,113,FALSE)</f>
        <v>0</v>
      </c>
      <c r="DZ104" s="69">
        <f>VLOOKUP($A104,'400'!$AG$1:$HM$2,114,FALSE)</f>
        <v>0</v>
      </c>
      <c r="EA104" s="69">
        <f>VLOOKUP($A104,'400'!$AG$7:$HM$8,EA109,FALSE)</f>
        <v>0</v>
      </c>
      <c r="EB104" s="69">
        <f>VLOOKUP($A104,'400'!$AG$1:$HM$2,116,FALSE)</f>
        <v>0</v>
      </c>
      <c r="EC104" s="75">
        <f>VLOOKUP($A104,'400'!$AG$1:$HM$2,117,FALSE)</f>
        <v>0</v>
      </c>
      <c r="ED104" s="337"/>
      <c r="EE104" s="74">
        <f>VLOOKUP($A104,'400'!$AG$1:$HM$2,118,FALSE)</f>
        <v>0</v>
      </c>
      <c r="EF104" s="69">
        <f>VLOOKUP($A104,'400'!$AG$1:$HM$2,119,FALSE)</f>
        <v>0</v>
      </c>
      <c r="EG104" s="69">
        <f>VLOOKUP($A104,'400'!$AG$1:$HM$2,120,FALSE)</f>
        <v>0</v>
      </c>
      <c r="EH104" s="69">
        <f>VLOOKUP($A104,'400'!$AG$1:$HM$2,121,FALSE)</f>
        <v>0</v>
      </c>
      <c r="EI104" s="69">
        <f>VLOOKUP($A104,'400'!$AG$7:$HM$8,EI109,FALSE)</f>
        <v>0</v>
      </c>
      <c r="EJ104" s="69">
        <f>VLOOKUP($A104,'400'!$AG$1:$HM$2,123,FALSE)</f>
        <v>0</v>
      </c>
      <c r="EK104" s="75">
        <f>VLOOKUP($A104,'400'!$AG$1:$HM$2,124,FALSE)</f>
        <v>0</v>
      </c>
      <c r="EL104" s="337"/>
      <c r="EM104" s="74">
        <f>VLOOKUP($A104,'400'!$AG$1:$HM$2,125,FALSE)</f>
        <v>0</v>
      </c>
      <c r="EN104" s="69">
        <f>VLOOKUP($A104,'400'!$AG$1:$HM$2,126,FALSE)</f>
        <v>0</v>
      </c>
      <c r="EO104" s="69">
        <f>VLOOKUP($A104,'400'!$AG$1:$HM$2,127,FALSE)</f>
        <v>0</v>
      </c>
      <c r="EP104" s="69">
        <f>VLOOKUP($A104,'400'!$AG$1:$HM$2,128,FALSE)</f>
        <v>0</v>
      </c>
      <c r="EQ104" s="69">
        <f>VLOOKUP($A104,'400'!$AG$7:$HM$8,EQ109,FALSE)</f>
        <v>0</v>
      </c>
      <c r="ER104" s="69">
        <f>VLOOKUP($A104,'400'!$AG$1:$HM$2,130,FALSE)</f>
        <v>0</v>
      </c>
      <c r="ES104" s="75">
        <f>VLOOKUP($A104,'400'!$AG$1:$HM$2,131,FALSE)</f>
        <v>0</v>
      </c>
      <c r="ET104" s="337"/>
      <c r="EU104" s="74">
        <f>VLOOKUP($A104,'400'!$AG$1:$HM$2,132,FALSE)</f>
        <v>0</v>
      </c>
      <c r="EV104" s="69">
        <f>VLOOKUP($A104,'400'!$AG$1:$HM$2,133,FALSE)</f>
        <v>0</v>
      </c>
      <c r="EW104" s="69">
        <f>VLOOKUP($A104,'400'!$AG$1:$HM$2,134,FALSE)</f>
        <v>0</v>
      </c>
      <c r="EX104" s="69">
        <f>VLOOKUP($A104,'400'!$AG$1:$HM$2,135,FALSE)</f>
        <v>0</v>
      </c>
      <c r="EY104" s="69">
        <f>VLOOKUP($A104,'400'!$AG$7:$HM$8,EY109,FALSE)</f>
        <v>0</v>
      </c>
      <c r="EZ104" s="69">
        <f>VLOOKUP($A104,'400'!$AG$1:$HM$2,137,FALSE)</f>
        <v>0</v>
      </c>
      <c r="FA104" s="75">
        <f>VLOOKUP($A104,'400'!$AG$1:$HM$2,138,FALSE)</f>
        <v>0</v>
      </c>
      <c r="FB104" s="337"/>
      <c r="FC104" s="74">
        <f>VLOOKUP($A104,'400'!$AG$1:$HM$2,139,FALSE)</f>
        <v>0</v>
      </c>
      <c r="FD104" s="69">
        <f>VLOOKUP($A104,'400'!$AG$1:$HM$2,140,FALSE)</f>
        <v>0</v>
      </c>
      <c r="FE104" s="69">
        <f>VLOOKUP($A104,'400'!$AG$1:$HM$2,141,FALSE)</f>
        <v>0</v>
      </c>
      <c r="FF104" s="69">
        <f>VLOOKUP($A104,'400'!$AG$1:$HM$2,142,FALSE)</f>
        <v>0</v>
      </c>
      <c r="FG104" s="69">
        <f>VLOOKUP($A104,'400'!$AG$7:$HM$8,FG109,FALSE)</f>
        <v>0</v>
      </c>
      <c r="FH104" s="69">
        <f>VLOOKUP($A104,'400'!$AG$1:$HM$2,144,FALSE)</f>
        <v>0</v>
      </c>
      <c r="FI104" s="75">
        <f>VLOOKUP($A104,'400'!$AG$1:$HM$2,145,FALSE)</f>
        <v>0</v>
      </c>
      <c r="FJ104" s="337"/>
      <c r="FK104" s="74">
        <f>VLOOKUP($A104,'400'!$AG$1:$HM$2,146,FALSE)</f>
        <v>0</v>
      </c>
      <c r="FL104" s="69">
        <f>VLOOKUP($A104,'400'!$AG$1:$HM$2,147,FALSE)</f>
        <v>0</v>
      </c>
      <c r="FM104" s="69">
        <f>VLOOKUP($A104,'400'!$AG$1:$HM$2,148,FALSE)</f>
        <v>0</v>
      </c>
      <c r="FN104" s="69">
        <f>VLOOKUP($A104,'400'!$AG$1:$HM$2,149,FALSE)</f>
        <v>0</v>
      </c>
      <c r="FO104" s="69">
        <f>VLOOKUP($A104,'400'!$AG$7:$HM$8,FO109,FALSE)</f>
        <v>0</v>
      </c>
      <c r="FP104" s="69">
        <f>VLOOKUP($A104,'400'!$AG$1:$HM$2,151,FALSE)</f>
        <v>0</v>
      </c>
      <c r="FQ104" s="75">
        <f>VLOOKUP($A104,'400'!$AG$1:$HM$2,152,FALSE)</f>
        <v>0</v>
      </c>
      <c r="FR104" s="337"/>
      <c r="FS104" s="74">
        <f>VLOOKUP($A104,'400'!$AG$1:$HM$2,153,FALSE)</f>
        <v>0</v>
      </c>
      <c r="FT104" s="69">
        <f>VLOOKUP($A104,'400'!$AG$1:$HM$2,154,FALSE)</f>
        <v>0</v>
      </c>
      <c r="FU104" s="69">
        <f>VLOOKUP($A104,'400'!$AG$1:$HM$2,155,FALSE)</f>
        <v>0</v>
      </c>
      <c r="FV104" s="69">
        <f>VLOOKUP($A104,'400'!$AG$1:$HM$2,156,FALSE)</f>
        <v>0</v>
      </c>
      <c r="FW104" s="69">
        <f>VLOOKUP($A104,'400'!$AG$7:$HM$8,FW109,FALSE)</f>
        <v>0</v>
      </c>
      <c r="FX104" s="69">
        <f>VLOOKUP($A104,'400'!$AG$1:$HM$2,158,FALSE)</f>
        <v>0</v>
      </c>
      <c r="FY104" s="75">
        <f>VLOOKUP($A104,'400'!$AG$1:$HM$2,159,FALSE)</f>
        <v>0</v>
      </c>
      <c r="FZ104" s="337"/>
      <c r="GA104" s="74">
        <f>VLOOKUP($A104,'400'!$AG$1:$HM$2,160,FALSE)</f>
        <v>0</v>
      </c>
      <c r="GB104" s="69">
        <f>VLOOKUP($A104,'400'!$AG$1:$HM$2,161,FALSE)</f>
        <v>0</v>
      </c>
      <c r="GC104" s="69">
        <f>VLOOKUP($A104,'400'!$AG$1:$HM$2,162,FALSE)</f>
        <v>0</v>
      </c>
      <c r="GD104" s="69">
        <f>VLOOKUP($A104,'400'!$AG$1:$HM$2,163,FALSE)</f>
        <v>0</v>
      </c>
      <c r="GE104" s="69">
        <f>VLOOKUP($A104,'400'!$AG$7:$HM$8,GE109,FALSE)</f>
        <v>0</v>
      </c>
      <c r="GF104" s="69">
        <f>VLOOKUP($A104,'400'!$AG$1:$HM$2,165,FALSE)</f>
        <v>0</v>
      </c>
      <c r="GG104" s="75">
        <f>VLOOKUP($A104,'400'!$AG$1:$HM$2,166,FALSE)</f>
        <v>0</v>
      </c>
      <c r="GH104" s="337"/>
      <c r="GI104" s="74">
        <f>VLOOKUP($A104,'400'!$AG$1:$HM$2,167,FALSE)</f>
        <v>0</v>
      </c>
      <c r="GJ104" s="69">
        <f>VLOOKUP($A104,'400'!$AG$1:$HM$2,168,FALSE)</f>
        <v>0</v>
      </c>
      <c r="GK104" s="69">
        <f>VLOOKUP($A104,'400'!$AG$1:$HM$2,169,FALSE)</f>
        <v>0</v>
      </c>
      <c r="GL104" s="69">
        <f>VLOOKUP($A104,'400'!$AG$1:$HM$2,170,FALSE)</f>
        <v>0</v>
      </c>
      <c r="GM104" s="69">
        <f>VLOOKUP($A104,'400'!$AG$7:$HM$8,GM109,FALSE)</f>
        <v>0</v>
      </c>
      <c r="GN104" s="69">
        <f>VLOOKUP($A104,'400'!$AG$1:$HM$2,172,FALSE)</f>
        <v>0</v>
      </c>
      <c r="GO104" s="75">
        <f>VLOOKUP($A104,'400'!$AG$1:$HM$2,173,FALSE)</f>
        <v>0</v>
      </c>
      <c r="GP104" s="337"/>
      <c r="GQ104" s="74">
        <f>VLOOKUP($A104,'400'!$AG$1:$HM$2,174,FALSE)</f>
        <v>0</v>
      </c>
      <c r="GR104" s="69">
        <f>VLOOKUP($A104,'400'!$AG$1:$HM$2,175,FALSE)</f>
        <v>0</v>
      </c>
      <c r="GS104" s="69">
        <f>VLOOKUP($A104,'400'!$AG$1:$HM$2,176,FALSE)</f>
        <v>0</v>
      </c>
      <c r="GT104" s="69">
        <f>VLOOKUP($A104,'400'!$AG$1:$HM$2,177,FALSE)</f>
        <v>0</v>
      </c>
      <c r="GU104" s="69">
        <f>VLOOKUP($A104,'400'!$AG$7:$HM$8,GU109,FALSE)</f>
        <v>0</v>
      </c>
      <c r="GV104" s="69">
        <f>VLOOKUP($A104,'400'!$AG$1:$HM$2,179,FALSE)</f>
        <v>0</v>
      </c>
      <c r="GW104" s="75">
        <f>VLOOKUP($A104,'400'!$AG$1:$HM$2,180,FALSE)</f>
        <v>0</v>
      </c>
      <c r="GX104" s="337"/>
      <c r="GY104" s="74">
        <f>VLOOKUP($A104,'400'!$AG$1:$HM$2,181,FALSE)</f>
        <v>0</v>
      </c>
      <c r="GZ104" s="69">
        <f>VLOOKUP($A104,'400'!$AG$1:$HM$2,182,FALSE)</f>
        <v>0</v>
      </c>
      <c r="HA104" s="69">
        <f>VLOOKUP($A104,'400'!$AG$1:$HM$2,183,FALSE)</f>
        <v>0</v>
      </c>
      <c r="HB104" s="69">
        <f>VLOOKUP($A104,'400'!$AG$1:$HM$2,184,FALSE)</f>
        <v>0</v>
      </c>
      <c r="HC104" s="69">
        <f>VLOOKUP($A104,'400'!$AG$7:$HM$8,HC109,FALSE)</f>
        <v>0</v>
      </c>
      <c r="HD104" s="69">
        <f>VLOOKUP($A104,'400'!$AG$1:$HM$2,186,FALSE)</f>
        <v>0</v>
      </c>
      <c r="HE104" s="124">
        <f>VLOOKUP($A104,'400'!$AG$1:$HM$2,187,FALSE)</f>
        <v>0</v>
      </c>
      <c r="HF104" s="24"/>
    </row>
    <row r="105" spans="1:215" x14ac:dyDescent="0.25">
      <c r="A105" t="s">
        <v>196</v>
      </c>
      <c r="G105">
        <f t="shared" ref="G105:M105" si="2">SUM(G5:G104)</f>
        <v>0</v>
      </c>
      <c r="H105">
        <f t="shared" si="2"/>
        <v>60</v>
      </c>
      <c r="I105">
        <f t="shared" si="2"/>
        <v>-60</v>
      </c>
      <c r="J105">
        <f t="shared" si="2"/>
        <v>45</v>
      </c>
      <c r="K105">
        <f t="shared" si="2"/>
        <v>48</v>
      </c>
      <c r="L105">
        <f t="shared" si="2"/>
        <v>0</v>
      </c>
      <c r="M105">
        <f t="shared" si="2"/>
        <v>15</v>
      </c>
      <c r="O105">
        <f t="shared" ref="O105:U105" si="3">SUM(O5:O104)</f>
        <v>0</v>
      </c>
      <c r="P105">
        <f t="shared" si="3"/>
        <v>18</v>
      </c>
      <c r="Q105">
        <f t="shared" si="3"/>
        <v>-18</v>
      </c>
      <c r="R105">
        <f t="shared" si="3"/>
        <v>0</v>
      </c>
      <c r="S105">
        <f t="shared" si="3"/>
        <v>7.5</v>
      </c>
      <c r="T105">
        <f t="shared" si="3"/>
        <v>0</v>
      </c>
      <c r="U105">
        <f t="shared" si="3"/>
        <v>0</v>
      </c>
      <c r="W105">
        <f t="shared" ref="W105:AC105" si="4">SUM(W5:W104)</f>
        <v>0</v>
      </c>
      <c r="X105">
        <f t="shared" si="4"/>
        <v>10</v>
      </c>
      <c r="Y105">
        <f t="shared" si="4"/>
        <v>-10</v>
      </c>
      <c r="Z105">
        <f t="shared" si="4"/>
        <v>0</v>
      </c>
      <c r="AA105">
        <f t="shared" si="4"/>
        <v>14</v>
      </c>
      <c r="AB105">
        <f t="shared" si="4"/>
        <v>0</v>
      </c>
      <c r="AC105">
        <f t="shared" si="4"/>
        <v>0</v>
      </c>
      <c r="AE105">
        <f t="shared" ref="AE105:AK105" si="5">SUM(AE5:AE104)</f>
        <v>0</v>
      </c>
      <c r="AF105">
        <f t="shared" si="5"/>
        <v>20</v>
      </c>
      <c r="AG105">
        <f t="shared" si="5"/>
        <v>-20</v>
      </c>
      <c r="AH105">
        <f t="shared" si="5"/>
        <v>0</v>
      </c>
      <c r="AI105">
        <f t="shared" si="5"/>
        <v>28</v>
      </c>
      <c r="AJ105">
        <f t="shared" si="5"/>
        <v>0</v>
      </c>
      <c r="AK105">
        <f t="shared" si="5"/>
        <v>0</v>
      </c>
      <c r="AM105">
        <f t="shared" ref="AM105:AS105" si="6">SUM(AM5:AM104)</f>
        <v>0</v>
      </c>
      <c r="AN105">
        <f t="shared" si="6"/>
        <v>10</v>
      </c>
      <c r="AO105">
        <f t="shared" si="6"/>
        <v>-10</v>
      </c>
      <c r="AP105">
        <f t="shared" si="6"/>
        <v>0</v>
      </c>
      <c r="AQ105">
        <f t="shared" si="6"/>
        <v>10</v>
      </c>
      <c r="AR105">
        <f t="shared" si="6"/>
        <v>0</v>
      </c>
      <c r="AS105">
        <f t="shared" si="6"/>
        <v>0</v>
      </c>
      <c r="AU105">
        <f t="shared" ref="AU105:BA105" si="7">SUM(AU5:AU104)</f>
        <v>0</v>
      </c>
      <c r="AV105">
        <f t="shared" si="7"/>
        <v>0</v>
      </c>
      <c r="AW105">
        <f t="shared" si="7"/>
        <v>0</v>
      </c>
      <c r="AX105">
        <f t="shared" si="7"/>
        <v>0</v>
      </c>
      <c r="AY105">
        <f t="shared" si="7"/>
        <v>0</v>
      </c>
      <c r="AZ105">
        <f t="shared" si="7"/>
        <v>0</v>
      </c>
      <c r="BA105">
        <f t="shared" si="7"/>
        <v>0</v>
      </c>
      <c r="BC105">
        <f t="shared" ref="BC105:BI105" si="8">SUM(BC5:BC104)</f>
        <v>0</v>
      </c>
      <c r="BD105">
        <f t="shared" si="8"/>
        <v>0</v>
      </c>
      <c r="BE105">
        <f t="shared" si="8"/>
        <v>0</v>
      </c>
      <c r="BF105">
        <f t="shared" si="8"/>
        <v>0</v>
      </c>
      <c r="BG105">
        <f t="shared" si="8"/>
        <v>0</v>
      </c>
      <c r="BH105">
        <f t="shared" si="8"/>
        <v>0</v>
      </c>
      <c r="BI105">
        <f t="shared" si="8"/>
        <v>0</v>
      </c>
      <c r="BK105">
        <f t="shared" ref="BK105:BQ105" si="9">SUM(BK5:BK104)</f>
        <v>0</v>
      </c>
      <c r="BL105">
        <f t="shared" si="9"/>
        <v>0</v>
      </c>
      <c r="BM105">
        <f t="shared" si="9"/>
        <v>0</v>
      </c>
      <c r="BN105">
        <f t="shared" si="9"/>
        <v>0</v>
      </c>
      <c r="BO105">
        <f t="shared" si="9"/>
        <v>0</v>
      </c>
      <c r="BP105">
        <f t="shared" si="9"/>
        <v>0</v>
      </c>
      <c r="BQ105">
        <f t="shared" si="9"/>
        <v>0</v>
      </c>
      <c r="BS105">
        <f t="shared" ref="BS105:BY105" si="10">SUM(BS5:BS104)</f>
        <v>0</v>
      </c>
      <c r="BT105">
        <f t="shared" si="10"/>
        <v>0</v>
      </c>
      <c r="BU105">
        <f t="shared" si="10"/>
        <v>0</v>
      </c>
      <c r="BV105">
        <f t="shared" si="10"/>
        <v>0</v>
      </c>
      <c r="BW105">
        <f t="shared" si="10"/>
        <v>0</v>
      </c>
      <c r="BX105">
        <f t="shared" si="10"/>
        <v>0</v>
      </c>
      <c r="BY105">
        <f t="shared" si="10"/>
        <v>0</v>
      </c>
      <c r="CA105">
        <f t="shared" ref="CA105:CG105" si="11">SUM(CA5:CA104)</f>
        <v>0</v>
      </c>
      <c r="CB105">
        <f t="shared" si="11"/>
        <v>0</v>
      </c>
      <c r="CC105">
        <f t="shared" si="11"/>
        <v>0</v>
      </c>
      <c r="CD105">
        <f t="shared" si="11"/>
        <v>0</v>
      </c>
      <c r="CE105">
        <f t="shared" si="11"/>
        <v>0</v>
      </c>
      <c r="CF105">
        <f t="shared" si="11"/>
        <v>0</v>
      </c>
      <c r="CG105">
        <f t="shared" si="11"/>
        <v>0</v>
      </c>
      <c r="CI105">
        <f t="shared" ref="CI105:CO105" si="12">SUM(CI5:CI104)</f>
        <v>0</v>
      </c>
      <c r="CJ105">
        <f t="shared" si="12"/>
        <v>0</v>
      </c>
      <c r="CK105">
        <f t="shared" si="12"/>
        <v>0</v>
      </c>
      <c r="CL105">
        <f t="shared" si="12"/>
        <v>0</v>
      </c>
      <c r="CM105">
        <f t="shared" si="12"/>
        <v>0</v>
      </c>
      <c r="CN105">
        <f t="shared" si="12"/>
        <v>0</v>
      </c>
      <c r="CO105">
        <f t="shared" si="12"/>
        <v>0</v>
      </c>
      <c r="CQ105">
        <f t="shared" ref="CQ105:CW105" si="13">SUM(CQ5:CQ104)</f>
        <v>0</v>
      </c>
      <c r="CR105">
        <f t="shared" si="13"/>
        <v>0</v>
      </c>
      <c r="CS105">
        <f t="shared" si="13"/>
        <v>0</v>
      </c>
      <c r="CT105">
        <f t="shared" si="13"/>
        <v>0</v>
      </c>
      <c r="CU105">
        <f t="shared" si="13"/>
        <v>0</v>
      </c>
      <c r="CV105">
        <f t="shared" si="13"/>
        <v>0</v>
      </c>
      <c r="CW105">
        <f t="shared" si="13"/>
        <v>0</v>
      </c>
      <c r="CY105">
        <f t="shared" ref="CY105:DE105" si="14">SUM(CY5:CY104)</f>
        <v>0</v>
      </c>
      <c r="CZ105">
        <f t="shared" si="14"/>
        <v>0</v>
      </c>
      <c r="DA105">
        <f t="shared" si="14"/>
        <v>0</v>
      </c>
      <c r="DB105">
        <f t="shared" si="14"/>
        <v>0</v>
      </c>
      <c r="DC105">
        <f t="shared" si="14"/>
        <v>0</v>
      </c>
      <c r="DD105">
        <f t="shared" si="14"/>
        <v>0</v>
      </c>
      <c r="DE105">
        <f t="shared" si="14"/>
        <v>0</v>
      </c>
      <c r="DG105">
        <f t="shared" ref="DG105:DM105" si="15">SUM(DG5:DG104)</f>
        <v>0</v>
      </c>
      <c r="DH105">
        <f t="shared" si="15"/>
        <v>0</v>
      </c>
      <c r="DI105">
        <f t="shared" si="15"/>
        <v>0</v>
      </c>
      <c r="DJ105">
        <f t="shared" si="15"/>
        <v>0</v>
      </c>
      <c r="DK105">
        <f t="shared" si="15"/>
        <v>0</v>
      </c>
      <c r="DL105">
        <f t="shared" si="15"/>
        <v>0</v>
      </c>
      <c r="DM105">
        <f t="shared" si="15"/>
        <v>0</v>
      </c>
      <c r="DO105">
        <f t="shared" ref="DO105:DU105" si="16">SUM(DO5:DO104)</f>
        <v>0</v>
      </c>
      <c r="DP105">
        <f t="shared" si="16"/>
        <v>0</v>
      </c>
      <c r="DQ105">
        <f t="shared" si="16"/>
        <v>0</v>
      </c>
      <c r="DR105">
        <f t="shared" si="16"/>
        <v>0</v>
      </c>
      <c r="DS105">
        <f t="shared" si="16"/>
        <v>1</v>
      </c>
      <c r="DT105">
        <f t="shared" si="16"/>
        <v>0</v>
      </c>
      <c r="DU105">
        <f t="shared" si="16"/>
        <v>0</v>
      </c>
      <c r="DW105">
        <f t="shared" ref="DW105:EC105" si="17">SUM(DW5:DW104)</f>
        <v>0</v>
      </c>
      <c r="DX105">
        <f t="shared" si="17"/>
        <v>0</v>
      </c>
      <c r="DY105">
        <f t="shared" si="17"/>
        <v>0</v>
      </c>
      <c r="DZ105">
        <f t="shared" si="17"/>
        <v>0</v>
      </c>
      <c r="EA105">
        <f t="shared" si="17"/>
        <v>0</v>
      </c>
      <c r="EC105">
        <f t="shared" si="17"/>
        <v>0</v>
      </c>
      <c r="EE105">
        <f t="shared" ref="EE105:EK105" si="18">SUM(EE5:EE104)</f>
        <v>0</v>
      </c>
      <c r="EF105">
        <f t="shared" si="18"/>
        <v>0</v>
      </c>
      <c r="EG105">
        <f t="shared" si="18"/>
        <v>0</v>
      </c>
      <c r="EH105">
        <f t="shared" si="18"/>
        <v>0</v>
      </c>
      <c r="EI105">
        <f t="shared" si="18"/>
        <v>0</v>
      </c>
      <c r="EJ105">
        <f t="shared" si="18"/>
        <v>0</v>
      </c>
      <c r="EK105">
        <f t="shared" si="18"/>
        <v>0</v>
      </c>
      <c r="EM105">
        <f t="shared" ref="EM105:ES105" si="19">SUM(EM5:EM104)</f>
        <v>0</v>
      </c>
      <c r="EN105">
        <f t="shared" si="19"/>
        <v>0</v>
      </c>
      <c r="EO105">
        <f t="shared" si="19"/>
        <v>0</v>
      </c>
      <c r="EP105">
        <f t="shared" si="19"/>
        <v>0</v>
      </c>
      <c r="EQ105">
        <f t="shared" si="19"/>
        <v>0</v>
      </c>
      <c r="ER105">
        <f t="shared" si="19"/>
        <v>0</v>
      </c>
      <c r="ES105">
        <f t="shared" si="19"/>
        <v>0</v>
      </c>
      <c r="EU105">
        <f t="shared" ref="EU105:FA105" si="20">SUM(EU5:EU104)</f>
        <v>0</v>
      </c>
      <c r="EV105">
        <f t="shared" si="20"/>
        <v>0</v>
      </c>
      <c r="EW105">
        <f t="shared" si="20"/>
        <v>0</v>
      </c>
      <c r="EX105">
        <f t="shared" si="20"/>
        <v>0</v>
      </c>
      <c r="EY105">
        <f t="shared" si="20"/>
        <v>0</v>
      </c>
      <c r="EZ105">
        <f t="shared" si="20"/>
        <v>0</v>
      </c>
      <c r="FA105">
        <f t="shared" si="20"/>
        <v>0</v>
      </c>
      <c r="FC105">
        <f t="shared" ref="FC105:FI105" si="21">SUM(FC5:FC104)</f>
        <v>0</v>
      </c>
      <c r="FD105">
        <f t="shared" si="21"/>
        <v>0</v>
      </c>
      <c r="FE105">
        <f t="shared" si="21"/>
        <v>0</v>
      </c>
      <c r="FF105">
        <f t="shared" si="21"/>
        <v>0</v>
      </c>
      <c r="FG105">
        <f t="shared" si="21"/>
        <v>0</v>
      </c>
      <c r="FH105">
        <f t="shared" si="21"/>
        <v>0</v>
      </c>
      <c r="FI105">
        <f t="shared" si="21"/>
        <v>0</v>
      </c>
      <c r="FK105">
        <f t="shared" ref="FK105:FQ105" si="22">SUM(FK5:FK104)</f>
        <v>0</v>
      </c>
      <c r="FL105">
        <f t="shared" si="22"/>
        <v>0</v>
      </c>
      <c r="FM105">
        <f t="shared" si="22"/>
        <v>0</v>
      </c>
      <c r="FN105">
        <f t="shared" si="22"/>
        <v>0</v>
      </c>
      <c r="FO105">
        <f t="shared" si="22"/>
        <v>0</v>
      </c>
      <c r="FP105">
        <f t="shared" si="22"/>
        <v>0</v>
      </c>
      <c r="FQ105">
        <f t="shared" si="22"/>
        <v>0</v>
      </c>
      <c r="FS105">
        <f t="shared" ref="FS105:FY105" si="23">SUM(FS5:FS104)</f>
        <v>0</v>
      </c>
      <c r="FT105">
        <f t="shared" si="23"/>
        <v>0</v>
      </c>
      <c r="FU105">
        <f t="shared" si="23"/>
        <v>0</v>
      </c>
      <c r="FV105">
        <f t="shared" si="23"/>
        <v>0</v>
      </c>
      <c r="FW105">
        <f t="shared" si="23"/>
        <v>0</v>
      </c>
      <c r="FX105">
        <f t="shared" si="23"/>
        <v>0</v>
      </c>
      <c r="FY105">
        <f t="shared" si="23"/>
        <v>0</v>
      </c>
      <c r="GA105">
        <f t="shared" ref="GA105:GG105" si="24">SUM(GA5:GA104)</f>
        <v>0</v>
      </c>
      <c r="GB105">
        <f t="shared" si="24"/>
        <v>0</v>
      </c>
      <c r="GC105">
        <f t="shared" si="24"/>
        <v>0</v>
      </c>
      <c r="GD105">
        <f t="shared" si="24"/>
        <v>0</v>
      </c>
      <c r="GE105">
        <f t="shared" si="24"/>
        <v>0</v>
      </c>
      <c r="GF105">
        <f t="shared" si="24"/>
        <v>0</v>
      </c>
      <c r="GG105">
        <f t="shared" si="24"/>
        <v>0</v>
      </c>
      <c r="GI105">
        <f t="shared" ref="GI105:GO105" si="25">SUM(GI5:GI104)</f>
        <v>0</v>
      </c>
      <c r="GJ105">
        <f t="shared" si="25"/>
        <v>0</v>
      </c>
      <c r="GK105">
        <f t="shared" si="25"/>
        <v>0</v>
      </c>
      <c r="GL105">
        <f t="shared" si="25"/>
        <v>0</v>
      </c>
      <c r="GM105">
        <f t="shared" si="25"/>
        <v>0</v>
      </c>
      <c r="GN105">
        <f t="shared" si="25"/>
        <v>0</v>
      </c>
      <c r="GO105">
        <f t="shared" si="25"/>
        <v>0</v>
      </c>
      <c r="GQ105">
        <f t="shared" ref="GQ105:GW105" si="26">SUM(GQ5:GQ104)</f>
        <v>0</v>
      </c>
      <c r="GR105">
        <f t="shared" si="26"/>
        <v>0</v>
      </c>
      <c r="GS105">
        <f t="shared" si="26"/>
        <v>0</v>
      </c>
      <c r="GT105">
        <f t="shared" si="26"/>
        <v>0</v>
      </c>
      <c r="GU105">
        <f t="shared" si="26"/>
        <v>0</v>
      </c>
      <c r="GV105">
        <f t="shared" si="26"/>
        <v>0</v>
      </c>
      <c r="GW105">
        <f t="shared" si="26"/>
        <v>0</v>
      </c>
      <c r="GY105">
        <f t="shared" ref="GY105:HE105" si="27">SUM(GY5:GY104)</f>
        <v>0</v>
      </c>
      <c r="GZ105">
        <f t="shared" si="27"/>
        <v>0</v>
      </c>
      <c r="HA105">
        <f t="shared" si="27"/>
        <v>0</v>
      </c>
      <c r="HB105">
        <f t="shared" si="27"/>
        <v>0</v>
      </c>
      <c r="HC105">
        <f t="shared" si="27"/>
        <v>0</v>
      </c>
      <c r="HD105">
        <f t="shared" si="27"/>
        <v>0</v>
      </c>
      <c r="HE105">
        <f t="shared" si="27"/>
        <v>0</v>
      </c>
    </row>
    <row r="108" spans="1:215" x14ac:dyDescent="0.25">
      <c r="A108">
        <v>1</v>
      </c>
      <c r="B108">
        <f>A108+1</f>
        <v>2</v>
      </c>
      <c r="C108">
        <f t="shared" ref="C108:BN108" si="28">B108+1</f>
        <v>3</v>
      </c>
      <c r="D108">
        <f t="shared" si="28"/>
        <v>4</v>
      </c>
      <c r="E108">
        <f t="shared" si="28"/>
        <v>5</v>
      </c>
      <c r="F108">
        <f t="shared" si="28"/>
        <v>6</v>
      </c>
      <c r="G108">
        <f t="shared" si="28"/>
        <v>7</v>
      </c>
      <c r="H108">
        <f t="shared" si="28"/>
        <v>8</v>
      </c>
      <c r="I108">
        <f t="shared" si="28"/>
        <v>9</v>
      </c>
      <c r="J108">
        <f t="shared" si="28"/>
        <v>10</v>
      </c>
      <c r="K108">
        <f t="shared" si="28"/>
        <v>11</v>
      </c>
      <c r="L108">
        <f t="shared" si="28"/>
        <v>12</v>
      </c>
      <c r="M108">
        <f t="shared" si="28"/>
        <v>13</v>
      </c>
      <c r="N108">
        <f t="shared" si="28"/>
        <v>14</v>
      </c>
      <c r="O108">
        <f t="shared" si="28"/>
        <v>15</v>
      </c>
      <c r="P108">
        <f t="shared" si="28"/>
        <v>16</v>
      </c>
      <c r="Q108">
        <f t="shared" si="28"/>
        <v>17</v>
      </c>
      <c r="R108">
        <f t="shared" si="28"/>
        <v>18</v>
      </c>
      <c r="S108">
        <f t="shared" si="28"/>
        <v>19</v>
      </c>
      <c r="T108">
        <f t="shared" si="28"/>
        <v>20</v>
      </c>
      <c r="U108">
        <f t="shared" si="28"/>
        <v>21</v>
      </c>
      <c r="V108">
        <f t="shared" si="28"/>
        <v>22</v>
      </c>
      <c r="W108">
        <f t="shared" si="28"/>
        <v>23</v>
      </c>
      <c r="X108">
        <f t="shared" si="28"/>
        <v>24</v>
      </c>
      <c r="Y108">
        <f t="shared" si="28"/>
        <v>25</v>
      </c>
      <c r="Z108">
        <f t="shared" si="28"/>
        <v>26</v>
      </c>
      <c r="AA108">
        <f t="shared" si="28"/>
        <v>27</v>
      </c>
      <c r="AB108">
        <f t="shared" si="28"/>
        <v>28</v>
      </c>
      <c r="AC108">
        <f t="shared" si="28"/>
        <v>29</v>
      </c>
      <c r="AD108">
        <f t="shared" si="28"/>
        <v>30</v>
      </c>
      <c r="AE108">
        <f t="shared" si="28"/>
        <v>31</v>
      </c>
      <c r="AF108">
        <f t="shared" si="28"/>
        <v>32</v>
      </c>
      <c r="AG108">
        <f t="shared" si="28"/>
        <v>33</v>
      </c>
      <c r="AH108">
        <f t="shared" si="28"/>
        <v>34</v>
      </c>
      <c r="AI108">
        <f t="shared" si="28"/>
        <v>35</v>
      </c>
      <c r="AJ108">
        <f t="shared" si="28"/>
        <v>36</v>
      </c>
      <c r="AK108">
        <f t="shared" si="28"/>
        <v>37</v>
      </c>
      <c r="AL108">
        <f t="shared" si="28"/>
        <v>38</v>
      </c>
      <c r="AM108">
        <f t="shared" si="28"/>
        <v>39</v>
      </c>
      <c r="AN108">
        <f t="shared" si="28"/>
        <v>40</v>
      </c>
      <c r="AO108">
        <f t="shared" si="28"/>
        <v>41</v>
      </c>
      <c r="AP108">
        <f t="shared" si="28"/>
        <v>42</v>
      </c>
      <c r="AQ108">
        <f t="shared" si="28"/>
        <v>43</v>
      </c>
      <c r="AR108">
        <f t="shared" si="28"/>
        <v>44</v>
      </c>
      <c r="AS108">
        <f t="shared" si="28"/>
        <v>45</v>
      </c>
      <c r="AT108">
        <f t="shared" si="28"/>
        <v>46</v>
      </c>
      <c r="AU108">
        <f t="shared" si="28"/>
        <v>47</v>
      </c>
      <c r="AV108">
        <f t="shared" si="28"/>
        <v>48</v>
      </c>
      <c r="AW108">
        <f t="shared" si="28"/>
        <v>49</v>
      </c>
      <c r="AX108">
        <f t="shared" si="28"/>
        <v>50</v>
      </c>
      <c r="AY108">
        <f t="shared" si="28"/>
        <v>51</v>
      </c>
      <c r="AZ108">
        <f t="shared" si="28"/>
        <v>52</v>
      </c>
      <c r="BA108">
        <f t="shared" si="28"/>
        <v>53</v>
      </c>
      <c r="BB108">
        <f t="shared" si="28"/>
        <v>54</v>
      </c>
      <c r="BC108">
        <f t="shared" si="28"/>
        <v>55</v>
      </c>
      <c r="BD108">
        <f t="shared" si="28"/>
        <v>56</v>
      </c>
      <c r="BE108">
        <f t="shared" si="28"/>
        <v>57</v>
      </c>
      <c r="BF108">
        <f t="shared" si="28"/>
        <v>58</v>
      </c>
      <c r="BG108">
        <f t="shared" si="28"/>
        <v>59</v>
      </c>
      <c r="BH108">
        <f t="shared" si="28"/>
        <v>60</v>
      </c>
      <c r="BI108">
        <f t="shared" si="28"/>
        <v>61</v>
      </c>
      <c r="BJ108">
        <f t="shared" si="28"/>
        <v>62</v>
      </c>
      <c r="BK108">
        <f t="shared" si="28"/>
        <v>63</v>
      </c>
      <c r="BL108">
        <f t="shared" si="28"/>
        <v>64</v>
      </c>
      <c r="BM108">
        <f t="shared" si="28"/>
        <v>65</v>
      </c>
      <c r="BN108">
        <f t="shared" si="28"/>
        <v>66</v>
      </c>
      <c r="BO108">
        <f t="shared" ref="BO108:DZ108" si="29">BN108+1</f>
        <v>67</v>
      </c>
      <c r="BP108">
        <f t="shared" si="29"/>
        <v>68</v>
      </c>
      <c r="BQ108">
        <f t="shared" si="29"/>
        <v>69</v>
      </c>
      <c r="BR108">
        <f t="shared" si="29"/>
        <v>70</v>
      </c>
      <c r="BS108">
        <f t="shared" si="29"/>
        <v>71</v>
      </c>
      <c r="BT108">
        <f t="shared" si="29"/>
        <v>72</v>
      </c>
      <c r="BU108">
        <f t="shared" si="29"/>
        <v>73</v>
      </c>
      <c r="BV108">
        <f t="shared" si="29"/>
        <v>74</v>
      </c>
      <c r="BW108">
        <f t="shared" si="29"/>
        <v>75</v>
      </c>
      <c r="BX108">
        <f t="shared" si="29"/>
        <v>76</v>
      </c>
      <c r="BY108">
        <f t="shared" si="29"/>
        <v>77</v>
      </c>
      <c r="BZ108">
        <f t="shared" si="29"/>
        <v>78</v>
      </c>
      <c r="CA108">
        <f t="shared" si="29"/>
        <v>79</v>
      </c>
      <c r="CB108">
        <f t="shared" si="29"/>
        <v>80</v>
      </c>
      <c r="CC108">
        <f t="shared" si="29"/>
        <v>81</v>
      </c>
      <c r="CD108">
        <f t="shared" si="29"/>
        <v>82</v>
      </c>
      <c r="CE108">
        <f t="shared" si="29"/>
        <v>83</v>
      </c>
      <c r="CF108">
        <f t="shared" si="29"/>
        <v>84</v>
      </c>
      <c r="CG108">
        <f t="shared" si="29"/>
        <v>85</v>
      </c>
      <c r="CH108">
        <f t="shared" si="29"/>
        <v>86</v>
      </c>
      <c r="CI108">
        <f t="shared" si="29"/>
        <v>87</v>
      </c>
      <c r="CJ108">
        <f t="shared" si="29"/>
        <v>88</v>
      </c>
      <c r="CK108">
        <f t="shared" si="29"/>
        <v>89</v>
      </c>
      <c r="CL108">
        <f t="shared" si="29"/>
        <v>90</v>
      </c>
      <c r="CM108">
        <f t="shared" si="29"/>
        <v>91</v>
      </c>
      <c r="CN108">
        <f t="shared" si="29"/>
        <v>92</v>
      </c>
      <c r="CO108">
        <f t="shared" si="29"/>
        <v>93</v>
      </c>
      <c r="CP108">
        <f t="shared" si="29"/>
        <v>94</v>
      </c>
      <c r="CQ108">
        <f t="shared" si="29"/>
        <v>95</v>
      </c>
      <c r="CR108">
        <f t="shared" si="29"/>
        <v>96</v>
      </c>
      <c r="CS108">
        <f t="shared" si="29"/>
        <v>97</v>
      </c>
      <c r="CT108">
        <f t="shared" si="29"/>
        <v>98</v>
      </c>
      <c r="CU108">
        <f t="shared" si="29"/>
        <v>99</v>
      </c>
      <c r="CV108">
        <f t="shared" si="29"/>
        <v>100</v>
      </c>
      <c r="CW108">
        <f t="shared" si="29"/>
        <v>101</v>
      </c>
      <c r="CX108">
        <f t="shared" si="29"/>
        <v>102</v>
      </c>
      <c r="CY108">
        <f t="shared" si="29"/>
        <v>103</v>
      </c>
      <c r="CZ108">
        <f t="shared" si="29"/>
        <v>104</v>
      </c>
      <c r="DA108">
        <f t="shared" si="29"/>
        <v>105</v>
      </c>
      <c r="DB108">
        <f t="shared" si="29"/>
        <v>106</v>
      </c>
      <c r="DC108">
        <f t="shared" si="29"/>
        <v>107</v>
      </c>
      <c r="DD108">
        <f t="shared" si="29"/>
        <v>108</v>
      </c>
      <c r="DE108">
        <f t="shared" si="29"/>
        <v>109</v>
      </c>
      <c r="DF108">
        <f t="shared" si="29"/>
        <v>110</v>
      </c>
      <c r="DG108">
        <f t="shared" si="29"/>
        <v>111</v>
      </c>
      <c r="DH108">
        <f t="shared" si="29"/>
        <v>112</v>
      </c>
      <c r="DI108">
        <f t="shared" si="29"/>
        <v>113</v>
      </c>
      <c r="DJ108">
        <f t="shared" si="29"/>
        <v>114</v>
      </c>
      <c r="DK108">
        <f t="shared" si="29"/>
        <v>115</v>
      </c>
      <c r="DL108">
        <f t="shared" si="29"/>
        <v>116</v>
      </c>
      <c r="DM108">
        <f t="shared" si="29"/>
        <v>117</v>
      </c>
      <c r="DN108">
        <f t="shared" si="29"/>
        <v>118</v>
      </c>
      <c r="DO108">
        <f t="shared" si="29"/>
        <v>119</v>
      </c>
      <c r="DP108">
        <f t="shared" si="29"/>
        <v>120</v>
      </c>
      <c r="DQ108">
        <f t="shared" si="29"/>
        <v>121</v>
      </c>
      <c r="DR108">
        <f t="shared" si="29"/>
        <v>122</v>
      </c>
      <c r="DS108">
        <f t="shared" si="29"/>
        <v>123</v>
      </c>
      <c r="DT108">
        <f t="shared" si="29"/>
        <v>124</v>
      </c>
      <c r="DU108">
        <f t="shared" si="29"/>
        <v>125</v>
      </c>
      <c r="DV108">
        <f t="shared" si="29"/>
        <v>126</v>
      </c>
      <c r="DW108">
        <f t="shared" si="29"/>
        <v>127</v>
      </c>
      <c r="DX108">
        <f t="shared" si="29"/>
        <v>128</v>
      </c>
      <c r="DY108">
        <f t="shared" si="29"/>
        <v>129</v>
      </c>
      <c r="DZ108">
        <f t="shared" si="29"/>
        <v>130</v>
      </c>
      <c r="EA108">
        <f t="shared" ref="EA108:GL108" si="30">DZ108+1</f>
        <v>131</v>
      </c>
      <c r="EB108">
        <f t="shared" si="30"/>
        <v>132</v>
      </c>
      <c r="EC108">
        <f t="shared" si="30"/>
        <v>133</v>
      </c>
      <c r="ED108">
        <f t="shared" si="30"/>
        <v>134</v>
      </c>
      <c r="EE108">
        <f t="shared" si="30"/>
        <v>135</v>
      </c>
      <c r="EF108">
        <f t="shared" si="30"/>
        <v>136</v>
      </c>
      <c r="EG108">
        <f t="shared" si="30"/>
        <v>137</v>
      </c>
      <c r="EH108">
        <f t="shared" si="30"/>
        <v>138</v>
      </c>
      <c r="EI108">
        <f t="shared" si="30"/>
        <v>139</v>
      </c>
      <c r="EJ108">
        <f t="shared" si="30"/>
        <v>140</v>
      </c>
      <c r="EK108">
        <f t="shared" si="30"/>
        <v>141</v>
      </c>
      <c r="EL108">
        <f t="shared" si="30"/>
        <v>142</v>
      </c>
      <c r="EM108">
        <f t="shared" si="30"/>
        <v>143</v>
      </c>
      <c r="EN108">
        <f t="shared" si="30"/>
        <v>144</v>
      </c>
      <c r="EO108">
        <f t="shared" si="30"/>
        <v>145</v>
      </c>
      <c r="EP108">
        <f t="shared" si="30"/>
        <v>146</v>
      </c>
      <c r="EQ108">
        <f t="shared" si="30"/>
        <v>147</v>
      </c>
      <c r="ER108">
        <f t="shared" si="30"/>
        <v>148</v>
      </c>
      <c r="ES108">
        <f t="shared" si="30"/>
        <v>149</v>
      </c>
      <c r="ET108">
        <f t="shared" si="30"/>
        <v>150</v>
      </c>
      <c r="EU108">
        <f t="shared" si="30"/>
        <v>151</v>
      </c>
      <c r="EV108">
        <f t="shared" si="30"/>
        <v>152</v>
      </c>
      <c r="EW108">
        <f t="shared" si="30"/>
        <v>153</v>
      </c>
      <c r="EX108">
        <f t="shared" si="30"/>
        <v>154</v>
      </c>
      <c r="EY108">
        <f t="shared" si="30"/>
        <v>155</v>
      </c>
      <c r="EZ108">
        <f t="shared" si="30"/>
        <v>156</v>
      </c>
      <c r="FA108">
        <f t="shared" si="30"/>
        <v>157</v>
      </c>
      <c r="FB108">
        <f t="shared" si="30"/>
        <v>158</v>
      </c>
      <c r="FC108">
        <f t="shared" si="30"/>
        <v>159</v>
      </c>
      <c r="FD108">
        <f t="shared" si="30"/>
        <v>160</v>
      </c>
      <c r="FE108">
        <f t="shared" si="30"/>
        <v>161</v>
      </c>
      <c r="FF108">
        <f t="shared" si="30"/>
        <v>162</v>
      </c>
      <c r="FG108">
        <f t="shared" si="30"/>
        <v>163</v>
      </c>
      <c r="FH108">
        <f t="shared" si="30"/>
        <v>164</v>
      </c>
      <c r="FI108">
        <f t="shared" si="30"/>
        <v>165</v>
      </c>
      <c r="FJ108">
        <f t="shared" si="30"/>
        <v>166</v>
      </c>
      <c r="FK108">
        <f t="shared" si="30"/>
        <v>167</v>
      </c>
      <c r="FL108">
        <f t="shared" si="30"/>
        <v>168</v>
      </c>
      <c r="FM108">
        <f t="shared" si="30"/>
        <v>169</v>
      </c>
      <c r="FN108">
        <f t="shared" si="30"/>
        <v>170</v>
      </c>
      <c r="FO108">
        <f t="shared" si="30"/>
        <v>171</v>
      </c>
      <c r="FP108">
        <f t="shared" si="30"/>
        <v>172</v>
      </c>
      <c r="FQ108">
        <f t="shared" si="30"/>
        <v>173</v>
      </c>
      <c r="FR108">
        <f t="shared" si="30"/>
        <v>174</v>
      </c>
      <c r="FS108">
        <f t="shared" si="30"/>
        <v>175</v>
      </c>
      <c r="FT108">
        <f t="shared" si="30"/>
        <v>176</v>
      </c>
      <c r="FU108">
        <f t="shared" si="30"/>
        <v>177</v>
      </c>
      <c r="FV108">
        <f t="shared" si="30"/>
        <v>178</v>
      </c>
      <c r="FW108">
        <f t="shared" si="30"/>
        <v>179</v>
      </c>
      <c r="FX108">
        <f t="shared" si="30"/>
        <v>180</v>
      </c>
      <c r="FY108">
        <f t="shared" si="30"/>
        <v>181</v>
      </c>
      <c r="FZ108">
        <f t="shared" si="30"/>
        <v>182</v>
      </c>
      <c r="GA108">
        <f t="shared" si="30"/>
        <v>183</v>
      </c>
      <c r="GB108">
        <f t="shared" si="30"/>
        <v>184</v>
      </c>
      <c r="GC108">
        <f t="shared" si="30"/>
        <v>185</v>
      </c>
      <c r="GD108">
        <f t="shared" si="30"/>
        <v>186</v>
      </c>
      <c r="GE108">
        <f t="shared" si="30"/>
        <v>187</v>
      </c>
      <c r="GF108">
        <f t="shared" si="30"/>
        <v>188</v>
      </c>
      <c r="GG108">
        <f t="shared" si="30"/>
        <v>189</v>
      </c>
      <c r="GH108">
        <f t="shared" si="30"/>
        <v>190</v>
      </c>
      <c r="GI108">
        <f t="shared" si="30"/>
        <v>191</v>
      </c>
      <c r="GJ108">
        <f t="shared" si="30"/>
        <v>192</v>
      </c>
      <c r="GK108">
        <f t="shared" si="30"/>
        <v>193</v>
      </c>
      <c r="GL108">
        <f t="shared" si="30"/>
        <v>194</v>
      </c>
      <c r="GM108">
        <f t="shared" ref="GM108:HG108" si="31">GL108+1</f>
        <v>195</v>
      </c>
      <c r="GN108">
        <f t="shared" si="31"/>
        <v>196</v>
      </c>
      <c r="GO108">
        <f t="shared" si="31"/>
        <v>197</v>
      </c>
      <c r="GP108">
        <f t="shared" si="31"/>
        <v>198</v>
      </c>
      <c r="GQ108">
        <f t="shared" si="31"/>
        <v>199</v>
      </c>
      <c r="GR108">
        <f t="shared" si="31"/>
        <v>200</v>
      </c>
      <c r="GS108">
        <f t="shared" si="31"/>
        <v>201</v>
      </c>
      <c r="GT108">
        <f t="shared" si="31"/>
        <v>202</v>
      </c>
      <c r="GU108">
        <f t="shared" si="31"/>
        <v>203</v>
      </c>
      <c r="GV108">
        <f t="shared" si="31"/>
        <v>204</v>
      </c>
      <c r="GW108">
        <f t="shared" si="31"/>
        <v>205</v>
      </c>
      <c r="GX108">
        <f t="shared" si="31"/>
        <v>206</v>
      </c>
      <c r="GY108">
        <f t="shared" si="31"/>
        <v>207</v>
      </c>
      <c r="GZ108">
        <f t="shared" si="31"/>
        <v>208</v>
      </c>
      <c r="HA108">
        <f t="shared" si="31"/>
        <v>209</v>
      </c>
      <c r="HB108">
        <f t="shared" si="31"/>
        <v>210</v>
      </c>
      <c r="HC108">
        <f t="shared" si="31"/>
        <v>211</v>
      </c>
      <c r="HD108">
        <f t="shared" si="31"/>
        <v>212</v>
      </c>
      <c r="HE108">
        <f t="shared" si="31"/>
        <v>213</v>
      </c>
      <c r="HF108" s="175">
        <f t="shared" si="31"/>
        <v>214</v>
      </c>
      <c r="HG108">
        <f t="shared" si="31"/>
        <v>215</v>
      </c>
    </row>
    <row r="109" spans="1:215" x14ac:dyDescent="0.25">
      <c r="K109">
        <v>10</v>
      </c>
      <c r="S109">
        <v>17</v>
      </c>
      <c r="AA109">
        <f>+S109+7</f>
        <v>24</v>
      </c>
      <c r="AI109">
        <f>+AA109+7</f>
        <v>31</v>
      </c>
      <c r="AQ109">
        <f>+AI109+7</f>
        <v>38</v>
      </c>
      <c r="AY109">
        <f>+AQ109+7</f>
        <v>45</v>
      </c>
      <c r="BG109">
        <f>+AY109+7</f>
        <v>52</v>
      </c>
      <c r="BO109">
        <f>+BG109+7</f>
        <v>59</v>
      </c>
      <c r="BW109">
        <f>+BO109+7</f>
        <v>66</v>
      </c>
      <c r="CE109">
        <f>+BW109+7</f>
        <v>73</v>
      </c>
      <c r="CM109">
        <f>+CE109+7</f>
        <v>80</v>
      </c>
      <c r="CU109">
        <f>+CM109+7</f>
        <v>87</v>
      </c>
      <c r="DC109">
        <f>+CU109+7</f>
        <v>94</v>
      </c>
      <c r="DK109">
        <f>+DC109+7</f>
        <v>101</v>
      </c>
      <c r="DS109">
        <f>+DK109+7</f>
        <v>108</v>
      </c>
      <c r="EA109">
        <f>+DS109+7</f>
        <v>115</v>
      </c>
      <c r="EI109">
        <f>+EA109+7</f>
        <v>122</v>
      </c>
      <c r="EQ109">
        <f>+EI109+7</f>
        <v>129</v>
      </c>
      <c r="EY109">
        <f>+EQ109+7</f>
        <v>136</v>
      </c>
      <c r="FG109">
        <f>+EY109+7</f>
        <v>143</v>
      </c>
      <c r="FO109">
        <f>+FG109+7</f>
        <v>150</v>
      </c>
      <c r="FW109">
        <f>+FO109+7</f>
        <v>157</v>
      </c>
      <c r="GE109">
        <f>+FW109+7</f>
        <v>164</v>
      </c>
      <c r="GM109">
        <f>+GE109+7</f>
        <v>171</v>
      </c>
      <c r="GU109">
        <f>+GM109+7</f>
        <v>178</v>
      </c>
      <c r="HC109">
        <f>+GU109+7</f>
        <v>185</v>
      </c>
    </row>
  </sheetData>
  <autoFilter ref="A4:HL105" xr:uid="{00000000-0009-0000-0000-000069000000}"/>
  <mergeCells count="52">
    <mergeCell ref="CQ3:CW3"/>
    <mergeCell ref="G3:M3"/>
    <mergeCell ref="O3:U3"/>
    <mergeCell ref="W3:AC3"/>
    <mergeCell ref="AE3:AK3"/>
    <mergeCell ref="AM3:AS3"/>
    <mergeCell ref="AU3:BA3"/>
    <mergeCell ref="BC3:BI3"/>
    <mergeCell ref="BK3:BQ3"/>
    <mergeCell ref="BS3:BY3"/>
    <mergeCell ref="CA3:CG3"/>
    <mergeCell ref="CI3:CO3"/>
    <mergeCell ref="GI3:GO3"/>
    <mergeCell ref="CY3:DE3"/>
    <mergeCell ref="DG3:DM3"/>
    <mergeCell ref="DO3:DU3"/>
    <mergeCell ref="DW3:EC3"/>
    <mergeCell ref="EE3:EK3"/>
    <mergeCell ref="EM3:ES3"/>
    <mergeCell ref="DF4:DF104"/>
    <mergeCell ref="GQ3:GW3"/>
    <mergeCell ref="GY3:HE3"/>
    <mergeCell ref="F4:F104"/>
    <mergeCell ref="N4:N104"/>
    <mergeCell ref="V4:V104"/>
    <mergeCell ref="AD4:AD104"/>
    <mergeCell ref="AL4:AL104"/>
    <mergeCell ref="AT4:AT104"/>
    <mergeCell ref="BB4:BB104"/>
    <mergeCell ref="BJ4:BJ104"/>
    <mergeCell ref="EU3:FA3"/>
    <mergeCell ref="FC3:FI3"/>
    <mergeCell ref="FK3:FQ3"/>
    <mergeCell ref="FS3:FY3"/>
    <mergeCell ref="GA3:GG3"/>
    <mergeCell ref="BR4:BR104"/>
    <mergeCell ref="BZ4:BZ104"/>
    <mergeCell ref="CH4:CH104"/>
    <mergeCell ref="CP4:CP104"/>
    <mergeCell ref="CX4:CX104"/>
    <mergeCell ref="GX4:GX104"/>
    <mergeCell ref="DN4:DN104"/>
    <mergeCell ref="DV4:DV104"/>
    <mergeCell ref="ED4:ED104"/>
    <mergeCell ref="EL4:EL104"/>
    <mergeCell ref="ET4:ET104"/>
    <mergeCell ref="FB4:FB104"/>
    <mergeCell ref="FJ4:FJ104"/>
    <mergeCell ref="FR4:FR104"/>
    <mergeCell ref="FZ4:FZ104"/>
    <mergeCell ref="GH4:GH104"/>
    <mergeCell ref="GP4:GP104"/>
  </mergeCells>
  <conditionalFormatting sqref="A1:XFD1048576">
    <cfRule type="cellIs" dxfId="6" priority="2" operator="equal">
      <formula>0</formula>
    </cfRule>
  </conditionalFormatting>
  <conditionalFormatting sqref="F3:HE104">
    <cfRule type="cellIs" dxfId="5" priority="1" operator="between">
      <formula>0.1</formula>
      <formula>10000000000000000000</formula>
    </cfRule>
  </conditionalFormatting>
  <conditionalFormatting sqref="K4:K104 AA4:AA104 AI4:AI104 AQ4:AQ104 AY4:AY104 BG4:BG104 BO4:BO104 BW4:BW104 CE4:CE104 CM4:CM104 CU4:CU104 DC4:DC104 DK4:DK104 DS4:DS104 EA4:EA104 EI4:EI104 EQ4:EQ104 EY4:EY104 FG4:FG104 FO4:FO104 FW4:FW104 GE4:GE104 GM4:GM104 GU4:GU104 HC4:HC104 S7:S104">
    <cfRule type="cellIs" dxfId="4" priority="22" operator="equal">
      <formula>0</formula>
    </cfRule>
  </conditionalFormatting>
  <conditionalFormatting sqref="HG4:HG23">
    <cfRule type="cellIs" dxfId="3" priority="3" operator="equal">
      <formula>0</formula>
    </cfRule>
  </conditionalFormatting>
  <pageMargins left="0.7" right="0.7" top="0.75" bottom="0.75" header="0.3" footer="0.3"/>
  <pageSetup paperSize="9" scale="43" fitToWidth="5" orientation="landscape" horizontalDpi="360" verticalDpi="360" r:id="rId1"/>
  <colBreaks count="4" manualBreakCount="4">
    <brk id="45" max="110" man="1"/>
    <brk id="93" max="110" man="1"/>
    <brk id="149" max="110" man="1"/>
    <brk id="197" max="110" man="1"/>
  </colBreak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B2:E28"/>
  <sheetViews>
    <sheetView workbookViewId="0">
      <selection activeCell="I9" sqref="I9"/>
    </sheetView>
  </sheetViews>
  <sheetFormatPr baseColWidth="10" defaultRowHeight="15" x14ac:dyDescent="0.25"/>
  <cols>
    <col min="2" max="2" width="11.5703125" style="27"/>
    <col min="4" max="4" width="44.85546875" bestFit="1" customWidth="1"/>
  </cols>
  <sheetData>
    <row r="2" spans="2:5" ht="15.75" thickBot="1" x14ac:dyDescent="0.3">
      <c r="E2" t="s">
        <v>225</v>
      </c>
    </row>
    <row r="3" spans="2:5" ht="15.75" thickBot="1" x14ac:dyDescent="0.3">
      <c r="B3" s="27">
        <v>11</v>
      </c>
      <c r="C3" s="79">
        <f>'CODIGOS DE MATERIAL'!$A$3</f>
        <v>1000157</v>
      </c>
      <c r="D3" t="str">
        <f>VLOOKUP(C3,'CODIGOS DE MATERIAL'!$A:$C,2,FALSE)</f>
        <v>TUBERIA ALCANTARILLADO NOVAFORT 200mm (8")</v>
      </c>
      <c r="E3">
        <f>VLOOKUP("TOTAL",ALMACEN!$1:$1048576,B3,FALSE)</f>
        <v>48</v>
      </c>
    </row>
    <row r="4" spans="2:5" ht="15.75" thickBot="1" x14ac:dyDescent="0.3">
      <c r="B4" s="27">
        <v>19</v>
      </c>
      <c r="C4" s="79">
        <f>'CODIGOS DE MATERIAL'!$A$4</f>
        <v>1000156</v>
      </c>
      <c r="D4" t="str">
        <f>VLOOKUP(C4,'CODIGOS DE MATERIAL'!$A:$C,2,FALSE)</f>
        <v>TUBERIA ALCANTARILLADO NOVAFORT 160mm (6")</v>
      </c>
      <c r="E4">
        <f>VLOOKUP("TOTAL",ALMACEN!$1:$1048576,B4,FALSE)</f>
        <v>7.5</v>
      </c>
    </row>
    <row r="5" spans="2:5" ht="15.75" thickBot="1" x14ac:dyDescent="0.3">
      <c r="B5" s="27">
        <v>27</v>
      </c>
      <c r="C5" s="79">
        <f>'CODIGOS DE MATERIAL'!$A$5</f>
        <v>1000181</v>
      </c>
      <c r="D5" t="str">
        <f>VLOOKUP(C5,'CODIGOS DE MATERIAL'!$A:$C,2,FALSE)</f>
        <v>TEE NOVAFORT 200MMX160MM (8"X6")</v>
      </c>
      <c r="E5">
        <f>VLOOKUP("TOTAL",ALMACEN!$1:$1048576,B5,FALSE)</f>
        <v>14</v>
      </c>
    </row>
    <row r="6" spans="2:5" ht="15.75" thickBot="1" x14ac:dyDescent="0.3">
      <c r="B6" s="27">
        <v>35</v>
      </c>
      <c r="C6" s="79">
        <f>'CODIGOS DE MATERIAL'!$A$6</f>
        <v>1000185</v>
      </c>
      <c r="D6" t="str">
        <f>VLOOKUP(C6,'CODIGOS DE MATERIAL'!$A:$C,2,FALSE)</f>
        <v>HIDROSELLO NOVAFORT 200MM (8")</v>
      </c>
      <c r="E6">
        <f>VLOOKUP("TOTAL",ALMACEN!$1:$1048576,B6,FALSE)</f>
        <v>28</v>
      </c>
    </row>
    <row r="7" spans="2:5" ht="15.75" thickBot="1" x14ac:dyDescent="0.3">
      <c r="B7" s="27">
        <v>43</v>
      </c>
      <c r="C7" s="79">
        <f>'CODIGOS DE MATERIAL'!$A$7</f>
        <v>1000184</v>
      </c>
      <c r="D7" t="str">
        <f>VLOOKUP(C7,'CODIGOS DE MATERIAL'!$A:$C,2,FALSE)</f>
        <v>HIDROSELLO NOVAFORT 160MM (6")</v>
      </c>
      <c r="E7">
        <f>VLOOKUP("TOTAL",ALMACEN!$1:$1048576,B7,FALSE)</f>
        <v>10</v>
      </c>
    </row>
    <row r="8" spans="2:5" ht="15.75" thickBot="1" x14ac:dyDescent="0.3">
      <c r="B8" s="27">
        <v>51</v>
      </c>
      <c r="C8" s="79">
        <f>'CODIGOS DE MATERIAL'!$A$8</f>
        <v>1000870</v>
      </c>
      <c r="D8" t="str">
        <f>VLOOKUP(C8,'CODIGOS DE MATERIAL'!$A:$C,2,FALSE)</f>
        <v>TAPA HF P/FC DE 24"TP C/CONCRETO</v>
      </c>
      <c r="E8">
        <f>VLOOKUP("TOTAL",ALMACEN!$1:$1048576,B8,FALSE)</f>
        <v>0</v>
      </c>
    </row>
    <row r="9" spans="2:5" ht="15.75" thickBot="1" x14ac:dyDescent="0.3">
      <c r="B9" s="27">
        <v>59</v>
      </c>
      <c r="C9" s="79">
        <f>'CODIGOS DE MATERIAL'!$A$9</f>
        <v>1000747</v>
      </c>
      <c r="D9" t="str">
        <f>VLOOKUP(C9,'CODIGOS DE MATERIAL'!$A:$C,2,FALSE)</f>
        <v>ARO SUELTO EN HD 24"</v>
      </c>
      <c r="E9">
        <f>VLOOKUP("TOTAL",ALMACEN!$1:$1048576,B9,FALSE)</f>
        <v>0</v>
      </c>
    </row>
    <row r="10" spans="2:5" ht="15.75" thickBot="1" x14ac:dyDescent="0.3">
      <c r="B10" s="27">
        <v>67</v>
      </c>
      <c r="C10" s="79">
        <f>'CODIGOS DE MATERIAL'!$A$10</f>
        <v>1000179</v>
      </c>
      <c r="D10" t="str">
        <f>VLOOKUP(C10,'CODIGOS DE MATERIAL'!$A:$C,2,FALSE)</f>
        <v>CODO NOVAFORT 45° 160MM</v>
      </c>
      <c r="E10">
        <f>VLOOKUP("TOTAL",ALMACEN!$1:$1048576,B10,FALSE)</f>
        <v>0</v>
      </c>
    </row>
    <row r="11" spans="2:5" ht="15.75" thickBot="1" x14ac:dyDescent="0.3">
      <c r="B11" s="27">
        <v>75</v>
      </c>
      <c r="C11" s="79">
        <f>'CODIGOS DE MATERIAL'!$A$11</f>
        <v>1000170</v>
      </c>
      <c r="D11" t="str">
        <f>VLOOKUP(C11,'CODIGOS DE MATERIAL'!$A:$C,2,FALSE)</f>
        <v>UNION ALCANTARILLADO NOVAFORT 200MM</v>
      </c>
      <c r="E11">
        <f>VLOOKUP("TOTAL",ALMACEN!$1:$1048576,B11,FALSE)</f>
        <v>0</v>
      </c>
    </row>
    <row r="12" spans="2:5" ht="15.75" thickBot="1" x14ac:dyDescent="0.3">
      <c r="B12" s="27">
        <v>83</v>
      </c>
      <c r="C12" s="79">
        <f>'CODIGOS DE MATERIAL'!$A$12</f>
        <v>1000158</v>
      </c>
      <c r="D12" t="str">
        <f>VLOOKUP(C12,'CODIGOS DE MATERIAL'!$A:$C,2,FALSE)</f>
        <v>TUBERIA ALCANTARILLADO NOVAFORT 250MM (10")</v>
      </c>
      <c r="E12">
        <f>VLOOKUP("TOTAL",ALMACEN!$1:$1048576,B12,FALSE)</f>
        <v>0</v>
      </c>
    </row>
    <row r="13" spans="2:5" ht="15.75" thickBot="1" x14ac:dyDescent="0.3">
      <c r="B13" s="27">
        <v>91</v>
      </c>
      <c r="C13" s="79">
        <f>'CODIGOS DE MATERIAL'!$A$13</f>
        <v>1000186</v>
      </c>
      <c r="D13" t="str">
        <f>VLOOKUP(C13,'CODIGOS DE MATERIAL'!$A:$C,2,FALSE)</f>
        <v>HIDROSELLO NOVAFORT 250MM</v>
      </c>
      <c r="E13">
        <f>VLOOKUP("TOTAL",ALMACEN!$1:$1048576,B13,FALSE)</f>
        <v>0</v>
      </c>
    </row>
    <row r="14" spans="2:5" ht="15.75" thickBot="1" x14ac:dyDescent="0.3">
      <c r="B14" s="27">
        <v>99</v>
      </c>
      <c r="C14" s="79">
        <f>'CODIGOS DE MATERIAL'!$A$14</f>
        <v>1000182</v>
      </c>
      <c r="D14" t="str">
        <f>VLOOKUP(C14,'CODIGOS DE MATERIAL'!$A:$C,2,FALSE)</f>
        <v>TEE NOVAFORT 250MMX160MM (10"X6")</v>
      </c>
      <c r="E14">
        <f>VLOOKUP("TOTAL",ALMACEN!$1:$1048576,B14,FALSE)</f>
        <v>0</v>
      </c>
    </row>
    <row r="15" spans="2:5" ht="15.75" thickBot="1" x14ac:dyDescent="0.3">
      <c r="B15" s="27">
        <v>107</v>
      </c>
      <c r="C15" s="79">
        <f>'CODIGOS DE MATERIAL'!$A$15</f>
        <v>1000171</v>
      </c>
      <c r="D15" t="str">
        <f>VLOOKUP(C15,'CODIGOS DE MATERIAL'!$A:$C,2,FALSE)</f>
        <v>UNION ALCANTARILLADO NOVAFORT 250MM</v>
      </c>
      <c r="E15">
        <f>VLOOKUP("TOTAL",ALMACEN!$1:$1048576,B15,FALSE)</f>
        <v>0</v>
      </c>
    </row>
    <row r="16" spans="2:5" ht="15.75" thickBot="1" x14ac:dyDescent="0.3">
      <c r="B16" s="27">
        <v>115</v>
      </c>
      <c r="C16" s="79">
        <f>'CODIGOS DE MATERIAL'!$A$16</f>
        <v>1000872</v>
      </c>
      <c r="D16" t="str">
        <f>VLOOKUP(C16,'CODIGOS DE MATERIAL'!$A:$C,2,FALSE)</f>
        <v>TAPA VALVULA HD DE 6" SENCILLA</v>
      </c>
      <c r="E16">
        <f>VLOOKUP("TOTAL",ALMACEN!$1:$1048576,B16,FALSE)</f>
        <v>0</v>
      </c>
    </row>
    <row r="17" spans="2:5" ht="15.75" thickBot="1" x14ac:dyDescent="0.3">
      <c r="B17" s="27">
        <v>123</v>
      </c>
      <c r="C17" s="79">
        <f>'CODIGOS DE MATERIAL'!$A$17</f>
        <v>1000863</v>
      </c>
      <c r="D17" t="str">
        <f>VLOOKUP(C17,'CODIGOS DE MATERIAL'!$A:$C,2,FALSE)</f>
        <v>TAPA C/ARO HD T/P 24" ALCANTARILLADO</v>
      </c>
      <c r="E17">
        <f>VLOOKUP("TOTAL",ALMACEN!$1:$1048576,B17,FALSE)</f>
        <v>1</v>
      </c>
    </row>
    <row r="18" spans="2:5" ht="15.75" thickBot="1" x14ac:dyDescent="0.3">
      <c r="B18" s="27">
        <v>131</v>
      </c>
      <c r="C18" s="79">
        <f>'CODIGOS DE MATERIAL'!$A$18</f>
        <v>1000159</v>
      </c>
      <c r="D18" t="str">
        <f>VLOOKUP(C18,'CODIGOS DE MATERIAL'!$A:$C,2,FALSE)</f>
        <v>TUBERIA ALCANTARILLADO NOVAFORT 315MM (12")</v>
      </c>
      <c r="E18">
        <f>VLOOKUP("TOTAL",ALMACEN!$1:$1048576,B18,FALSE)</f>
        <v>0</v>
      </c>
    </row>
    <row r="19" spans="2:5" ht="15.75" thickBot="1" x14ac:dyDescent="0.3">
      <c r="B19" s="27">
        <v>139</v>
      </c>
      <c r="C19" s="79">
        <f>'CODIGOS DE MATERIAL'!$A$19</f>
        <v>1000163</v>
      </c>
      <c r="D19" t="str">
        <f>VLOOKUP(C19,'CODIGOS DE MATERIAL'!$A:$C,2,FALSE)</f>
        <v>TUBERIA ALCANTARILLADO DE 20"</v>
      </c>
      <c r="E19">
        <f>VLOOKUP("TOTAL",ALMACEN!$1:$1048576,B19,FALSE)</f>
        <v>0</v>
      </c>
    </row>
    <row r="20" spans="2:5" ht="15.75" thickBot="1" x14ac:dyDescent="0.3">
      <c r="B20" s="27">
        <v>147</v>
      </c>
      <c r="C20" s="79">
        <f>'CODIGOS DE MATERIAL'!$A$20</f>
        <v>1005924</v>
      </c>
      <c r="D20" t="str">
        <f>VLOOKUP(C20,'CODIGOS DE MATERIAL'!$A:$C,2,FALSE)</f>
        <v xml:space="preserve">TAPA HD 24" CB ARO 12 CM C/SEG S/SEGURA </v>
      </c>
      <c r="E20">
        <f>VLOOKUP("TOTAL",ALMACEN!$1:$1048576,B20,FALSE)</f>
        <v>0</v>
      </c>
    </row>
    <row r="21" spans="2:5" ht="15.75" thickBot="1" x14ac:dyDescent="0.3">
      <c r="B21" s="27">
        <v>155</v>
      </c>
      <c r="C21" s="79">
        <f>'CODIGOS DE MATERIAL'!$A$21</f>
        <v>1000164</v>
      </c>
      <c r="D21" t="str">
        <f>VLOOKUP(C21,'CODIGOS DE MATERIAL'!$A:$C,2,FALSE)</f>
        <v>TUBERIA NOVAFORT 6,5M (24")</v>
      </c>
      <c r="E21">
        <f>VLOOKUP("TOTAL",ALMACEN!$1:$1048576,B21,FALSE)</f>
        <v>0</v>
      </c>
    </row>
    <row r="22" spans="2:5" ht="15.75" thickBot="1" x14ac:dyDescent="0.3">
      <c r="B22" s="27">
        <v>163</v>
      </c>
      <c r="C22" s="79">
        <f>'CODIGOS DE MATERIAL'!$A$22</f>
        <v>1000187</v>
      </c>
      <c r="D22" t="str">
        <f>VLOOKUP(C22,'CODIGOS DE MATERIAL'!$A:$C,2,FALSE)</f>
        <v>HIDROSELLO NOVAFORT 315MM</v>
      </c>
      <c r="E22">
        <f>VLOOKUP("TOTAL",ALMACEN!$1:$1048576,B22,FALSE)</f>
        <v>0</v>
      </c>
    </row>
    <row r="23" spans="2:5" ht="15.75" thickBot="1" x14ac:dyDescent="0.3">
      <c r="B23" s="27">
        <v>171</v>
      </c>
      <c r="C23" s="79">
        <f>'CODIGOS DE MATERIAL'!$A$23</f>
        <v>1000160</v>
      </c>
      <c r="D23" t="str">
        <f>VLOOKUP(C23,'CODIGOS DE MATERIAL'!$A:$C,2,FALSE)</f>
        <v>TUBERIA ALCANTARILLADO NOVAFOT 355MM</v>
      </c>
      <c r="E23">
        <f>VLOOKUP("TOTAL",ALMACEN!$1:$1048576,B23,FALSE)</f>
        <v>0</v>
      </c>
    </row>
    <row r="24" spans="2:5" ht="15.75" thickBot="1" x14ac:dyDescent="0.3">
      <c r="B24" s="27">
        <v>179</v>
      </c>
      <c r="C24" s="79">
        <f>'CODIGOS DE MATERIAL'!$A$24</f>
        <v>1011372</v>
      </c>
      <c r="D24" t="str">
        <f>VLOOKUP(C24,'CODIGOS DE MATERIAL'!$A:$C,2,FALSE)</f>
        <v>CODO TERMOFUSION PE 100 500MM X 45° PN 10</v>
      </c>
      <c r="E24">
        <f>VLOOKUP("TOTAL",ALMACEN!$1:$1048576,B24,FALSE)</f>
        <v>0</v>
      </c>
    </row>
    <row r="25" spans="2:5" ht="15.75" thickBot="1" x14ac:dyDescent="0.3">
      <c r="B25" s="27">
        <v>187</v>
      </c>
      <c r="C25" s="79">
        <f>'CODIGOS DE MATERIAL'!$A$25</f>
        <v>1000191</v>
      </c>
      <c r="D25" t="str">
        <f>VLOOKUP(C25,'CODIGOS DE MATERIAL'!$A:$C,2,FALSE)</f>
        <v>HIDROSELLO NOVAFORT 500MM</v>
      </c>
      <c r="E25">
        <f>VLOOKUP("TOTAL",ALMACEN!$1:$1048576,B25,FALSE)</f>
        <v>0</v>
      </c>
    </row>
    <row r="26" spans="2:5" ht="15.75" thickBot="1" x14ac:dyDescent="0.3">
      <c r="B26" s="27">
        <v>195</v>
      </c>
      <c r="C26" s="79">
        <f>'CODIGOS DE MATERIAL'!$A$29</f>
        <v>1000864</v>
      </c>
      <c r="D26" t="str">
        <f>VLOOKUP(C26,'CODIGOS DE MATERIAL'!$A:$C,2,FALSE)</f>
        <v>TAPA C/ARO HD T/P CB 24 P/ACU HERMETICA</v>
      </c>
      <c r="E26">
        <f>VLOOKUP("TOTAL",ALMACEN!$1:$1048576,B26,FALSE)</f>
        <v>0</v>
      </c>
    </row>
    <row r="27" spans="2:5" ht="15.75" thickBot="1" x14ac:dyDescent="0.3">
      <c r="B27" s="27">
        <v>203</v>
      </c>
      <c r="C27" s="79">
        <f>'CODIGOS DE MATERIAL'!$A$30</f>
        <v>1000161</v>
      </c>
      <c r="D27" t="str">
        <f>VLOOKUP(C27,'CODIGOS DE MATERIAL'!$A:$C,2,FALSE)</f>
        <v>TUBERIA ALCANTARILLADO NOVAFOT 400MM</v>
      </c>
      <c r="E27">
        <f>VLOOKUP("TOTAL",ALMACEN!$1:$1048576,B27,FALSE)</f>
        <v>0</v>
      </c>
    </row>
    <row r="28" spans="2:5" ht="15.75" thickBot="1" x14ac:dyDescent="0.3">
      <c r="B28" s="27">
        <v>211</v>
      </c>
      <c r="C28" s="79">
        <f>'CODIGOS DE MATERIAL'!$A$31</f>
        <v>1000865</v>
      </c>
      <c r="D28" t="str">
        <f>VLOOKUP(C28,'CODIGOS DE MATERIAL'!$A:$C,2,FALSE)</f>
        <v>TAPA C/ARO HD T/P CB 24 P/ACU HERMETICA</v>
      </c>
      <c r="E28">
        <f>VLOOKUP("TOTAL",ALMACEN!$1:$1048576,B28,FALSE)</f>
        <v>0</v>
      </c>
    </row>
  </sheetData>
  <conditionalFormatting sqref="B34:C34 C1:C33 C16392:C1048576">
    <cfRule type="duplicateValues" dxfId="2" priority="2"/>
  </conditionalFormatting>
  <conditionalFormatting sqref="C3:C28 A35:A211 D35:XFD211 A212:XFD16391">
    <cfRule type="cellIs" dxfId="1" priority="4" operator="equal">
      <formula>0</formula>
    </cfRule>
  </conditionalFormatting>
  <conditionalFormatting sqref="C3:C28">
    <cfRule type="cellIs" dxfId="0" priority="3" operator="between">
      <formula>0.1</formula>
      <formula>10000000000000000000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133"/>
  <sheetViews>
    <sheetView workbookViewId="0">
      <selection activeCell="O30" sqref="O30"/>
    </sheetView>
  </sheetViews>
  <sheetFormatPr baseColWidth="10" defaultRowHeight="15" x14ac:dyDescent="0.25"/>
  <sheetData>
    <row r="1" spans="1:14" x14ac:dyDescent="0.25">
      <c r="A1" s="404" t="s">
        <v>156</v>
      </c>
      <c r="B1" s="404"/>
      <c r="C1" s="404"/>
      <c r="F1" s="404" t="s">
        <v>157</v>
      </c>
      <c r="G1" s="404"/>
      <c r="H1" s="404"/>
    </row>
    <row r="2" spans="1:14" x14ac:dyDescent="0.25">
      <c r="A2" s="64" t="s">
        <v>8</v>
      </c>
      <c r="B2" s="64" t="s">
        <v>9</v>
      </c>
      <c r="C2" s="64" t="s">
        <v>55</v>
      </c>
      <c r="F2" s="64" t="s">
        <v>8</v>
      </c>
      <c r="G2" s="64" t="s">
        <v>9</v>
      </c>
      <c r="H2" s="64" t="s">
        <v>55</v>
      </c>
    </row>
    <row r="3" spans="1:14" x14ac:dyDescent="0.25">
      <c r="A3" s="24" t="s">
        <v>56</v>
      </c>
      <c r="B3" s="24" t="s">
        <v>26</v>
      </c>
      <c r="C3" s="24">
        <v>4.3</v>
      </c>
      <c r="F3" s="24" t="s">
        <v>56</v>
      </c>
      <c r="G3" s="24" t="s">
        <v>26</v>
      </c>
      <c r="H3" s="24">
        <v>1.9</v>
      </c>
    </row>
    <row r="4" spans="1:14" x14ac:dyDescent="0.25">
      <c r="A4" s="24" t="s">
        <v>57</v>
      </c>
      <c r="B4" s="24" t="s">
        <v>26</v>
      </c>
      <c r="C4" s="24">
        <v>4.3099999999999996</v>
      </c>
      <c r="F4" s="24" t="s">
        <v>57</v>
      </c>
      <c r="G4" s="24" t="s">
        <v>26</v>
      </c>
      <c r="H4" s="24">
        <v>1.37</v>
      </c>
    </row>
    <row r="5" spans="1:14" x14ac:dyDescent="0.25">
      <c r="A5" s="24" t="s">
        <v>58</v>
      </c>
      <c r="B5" s="24" t="s">
        <v>26</v>
      </c>
      <c r="C5" s="24">
        <v>3.8</v>
      </c>
      <c r="F5" s="24" t="s">
        <v>58</v>
      </c>
      <c r="G5" s="24" t="s">
        <v>26</v>
      </c>
      <c r="H5" s="24">
        <v>2.04</v>
      </c>
    </row>
    <row r="6" spans="1:14" x14ac:dyDescent="0.25">
      <c r="A6" s="24" t="s">
        <v>59</v>
      </c>
      <c r="B6" s="24" t="s">
        <v>26</v>
      </c>
      <c r="C6" s="24">
        <v>3.5</v>
      </c>
      <c r="F6" s="24" t="s">
        <v>59</v>
      </c>
      <c r="G6" s="24" t="s">
        <v>26</v>
      </c>
      <c r="H6" s="24">
        <v>0.77</v>
      </c>
    </row>
    <row r="7" spans="1:14" x14ac:dyDescent="0.25">
      <c r="A7" s="24" t="s">
        <v>60</v>
      </c>
      <c r="B7" s="24" t="s">
        <v>26</v>
      </c>
      <c r="C7" s="24">
        <v>3.5</v>
      </c>
      <c r="F7" s="24" t="s">
        <v>60</v>
      </c>
      <c r="G7" s="24" t="s">
        <v>26</v>
      </c>
      <c r="H7" s="24">
        <v>0.56999999999999995</v>
      </c>
      <c r="N7" s="114"/>
    </row>
    <row r="8" spans="1:14" x14ac:dyDescent="0.25">
      <c r="A8" s="24" t="s">
        <v>61</v>
      </c>
      <c r="B8" s="24" t="s">
        <v>26</v>
      </c>
      <c r="C8" s="24">
        <v>2.56</v>
      </c>
      <c r="F8" s="24" t="s">
        <v>61</v>
      </c>
      <c r="G8" s="24" t="s">
        <v>26</v>
      </c>
      <c r="H8" s="24">
        <v>0.54</v>
      </c>
      <c r="N8" s="114"/>
    </row>
    <row r="9" spans="1:14" x14ac:dyDescent="0.25">
      <c r="A9" s="24" t="s">
        <v>62</v>
      </c>
      <c r="B9" s="24" t="s">
        <v>26</v>
      </c>
      <c r="C9" s="24">
        <v>5</v>
      </c>
      <c r="F9" s="24" t="s">
        <v>62</v>
      </c>
      <c r="G9" s="24" t="s">
        <v>26</v>
      </c>
      <c r="H9" s="24">
        <v>0.49</v>
      </c>
      <c r="N9" s="114" t="s">
        <v>203</v>
      </c>
    </row>
    <row r="10" spans="1:14" x14ac:dyDescent="0.25">
      <c r="A10" s="24" t="s">
        <v>63</v>
      </c>
      <c r="B10" s="24" t="s">
        <v>26</v>
      </c>
      <c r="C10" s="24">
        <v>2.93</v>
      </c>
      <c r="F10" s="24" t="s">
        <v>63</v>
      </c>
      <c r="G10" s="24" t="s">
        <v>26</v>
      </c>
      <c r="H10" s="24">
        <v>0.52</v>
      </c>
    </row>
    <row r="11" spans="1:14" x14ac:dyDescent="0.25">
      <c r="A11" s="24" t="s">
        <v>64</v>
      </c>
      <c r="B11" s="24" t="s">
        <v>26</v>
      </c>
      <c r="C11" s="24">
        <v>2.83</v>
      </c>
      <c r="F11" s="24" t="s">
        <v>64</v>
      </c>
      <c r="G11" s="24" t="s">
        <v>26</v>
      </c>
      <c r="H11" s="24">
        <v>0.55000000000000004</v>
      </c>
    </row>
    <row r="12" spans="1:14" x14ac:dyDescent="0.25">
      <c r="A12" s="24" t="s">
        <v>65</v>
      </c>
      <c r="B12" s="24" t="s">
        <v>26</v>
      </c>
      <c r="C12" s="24">
        <v>1</v>
      </c>
      <c r="F12" s="24" t="s">
        <v>65</v>
      </c>
      <c r="G12" s="24" t="s">
        <v>26</v>
      </c>
      <c r="H12" s="24">
        <v>0.45</v>
      </c>
    </row>
    <row r="13" spans="1:14" x14ac:dyDescent="0.25">
      <c r="A13" s="24" t="s">
        <v>66</v>
      </c>
      <c r="B13" s="24" t="s">
        <v>26</v>
      </c>
      <c r="C13" s="24">
        <v>1.03</v>
      </c>
      <c r="F13" s="24" t="s">
        <v>66</v>
      </c>
      <c r="G13" s="24" t="s">
        <v>26</v>
      </c>
      <c r="H13" s="24">
        <v>0.37</v>
      </c>
    </row>
    <row r="14" spans="1:14" x14ac:dyDescent="0.25">
      <c r="A14" s="24" t="s">
        <v>67</v>
      </c>
      <c r="B14" s="24" t="s">
        <v>26</v>
      </c>
      <c r="C14" s="24">
        <v>1.03</v>
      </c>
      <c r="F14" s="24" t="s">
        <v>67</v>
      </c>
      <c r="G14" s="24" t="s">
        <v>26</v>
      </c>
      <c r="H14" s="24">
        <v>0.28999999999999998</v>
      </c>
    </row>
    <row r="15" spans="1:14" x14ac:dyDescent="0.25">
      <c r="A15" s="24" t="s">
        <v>68</v>
      </c>
      <c r="B15" s="24" t="s">
        <v>26</v>
      </c>
      <c r="C15" s="24">
        <v>1</v>
      </c>
      <c r="F15" s="24" t="s">
        <v>68</v>
      </c>
      <c r="G15" s="24" t="s">
        <v>26</v>
      </c>
      <c r="H15" s="24">
        <v>0.36</v>
      </c>
    </row>
    <row r="16" spans="1:14" x14ac:dyDescent="0.25">
      <c r="A16" s="24" t="s">
        <v>69</v>
      </c>
      <c r="B16" s="24" t="s">
        <v>26</v>
      </c>
      <c r="C16" s="24">
        <v>0.75</v>
      </c>
      <c r="F16" s="24" t="s">
        <v>69</v>
      </c>
      <c r="G16" s="24" t="s">
        <v>26</v>
      </c>
      <c r="H16" s="24">
        <v>0.36</v>
      </c>
    </row>
    <row r="17" spans="1:8" x14ac:dyDescent="0.25">
      <c r="A17" s="24" t="s">
        <v>70</v>
      </c>
      <c r="B17" s="24" t="s">
        <v>26</v>
      </c>
      <c r="C17" s="24">
        <v>0.71</v>
      </c>
      <c r="F17" s="24" t="s">
        <v>70</v>
      </c>
      <c r="G17" s="24" t="s">
        <v>26</v>
      </c>
      <c r="H17" s="24">
        <v>0.43</v>
      </c>
    </row>
    <row r="18" spans="1:8" x14ac:dyDescent="0.25">
      <c r="A18" s="24" t="s">
        <v>71</v>
      </c>
      <c r="B18" s="24" t="s">
        <v>26</v>
      </c>
      <c r="C18" s="24">
        <v>1.04</v>
      </c>
      <c r="F18" s="24" t="s">
        <v>71</v>
      </c>
      <c r="G18" s="24" t="s">
        <v>26</v>
      </c>
      <c r="H18" s="24">
        <v>0.26</v>
      </c>
    </row>
    <row r="19" spans="1:8" x14ac:dyDescent="0.25">
      <c r="A19" s="24" t="s">
        <v>72</v>
      </c>
      <c r="B19" s="24" t="s">
        <v>26</v>
      </c>
      <c r="C19" s="24">
        <v>1</v>
      </c>
      <c r="F19" s="24" t="s">
        <v>72</v>
      </c>
      <c r="G19" s="24" t="s">
        <v>26</v>
      </c>
      <c r="H19" s="24">
        <v>0.54</v>
      </c>
    </row>
    <row r="20" spans="1:8" x14ac:dyDescent="0.25">
      <c r="A20" s="24" t="s">
        <v>73</v>
      </c>
      <c r="B20" s="24" t="s">
        <v>26</v>
      </c>
      <c r="C20" s="24">
        <v>1.19</v>
      </c>
      <c r="F20" s="24" t="s">
        <v>73</v>
      </c>
      <c r="G20" s="24" t="s">
        <v>26</v>
      </c>
      <c r="H20" s="24">
        <v>0.3</v>
      </c>
    </row>
    <row r="21" spans="1:8" x14ac:dyDescent="0.25">
      <c r="A21" s="24" t="s">
        <v>74</v>
      </c>
      <c r="B21" s="24" t="s">
        <v>26</v>
      </c>
      <c r="C21" s="24">
        <v>1.1000000000000001</v>
      </c>
      <c r="F21" s="24" t="s">
        <v>74</v>
      </c>
      <c r="G21" s="24" t="s">
        <v>26</v>
      </c>
      <c r="H21" s="24">
        <v>0.15</v>
      </c>
    </row>
    <row r="22" spans="1:8" x14ac:dyDescent="0.25">
      <c r="A22" s="24" t="s">
        <v>75</v>
      </c>
      <c r="B22" s="24" t="s">
        <v>26</v>
      </c>
      <c r="C22" s="24">
        <v>2</v>
      </c>
      <c r="F22" s="24" t="s">
        <v>75</v>
      </c>
      <c r="G22" s="24" t="s">
        <v>26</v>
      </c>
      <c r="H22" s="24">
        <v>0.16</v>
      </c>
    </row>
    <row r="23" spans="1:8" x14ac:dyDescent="0.25">
      <c r="A23" s="24" t="s">
        <v>76</v>
      </c>
      <c r="B23" s="24" t="s">
        <v>26</v>
      </c>
      <c r="C23" s="24">
        <v>1.98</v>
      </c>
      <c r="F23" s="24" t="s">
        <v>76</v>
      </c>
      <c r="G23" s="24" t="s">
        <v>26</v>
      </c>
      <c r="H23" s="24">
        <v>0.16</v>
      </c>
    </row>
    <row r="24" spans="1:8" x14ac:dyDescent="0.25">
      <c r="A24" s="24" t="s">
        <v>77</v>
      </c>
      <c r="B24" s="24" t="s">
        <v>26</v>
      </c>
      <c r="C24" s="24">
        <v>2.79</v>
      </c>
      <c r="F24" s="24" t="s">
        <v>77</v>
      </c>
      <c r="G24" s="24" t="s">
        <v>26</v>
      </c>
      <c r="H24" s="24">
        <v>0.68</v>
      </c>
    </row>
    <row r="25" spans="1:8" x14ac:dyDescent="0.25">
      <c r="A25" s="24" t="s">
        <v>78</v>
      </c>
      <c r="B25" s="24" t="s">
        <v>26</v>
      </c>
      <c r="C25" s="24">
        <v>2.02</v>
      </c>
      <c r="F25" s="24" t="s">
        <v>78</v>
      </c>
      <c r="G25" s="24" t="s">
        <v>26</v>
      </c>
      <c r="H25" s="24">
        <v>0.98</v>
      </c>
    </row>
    <row r="26" spans="1:8" x14ac:dyDescent="0.25">
      <c r="A26" s="24" t="s">
        <v>79</v>
      </c>
      <c r="B26" s="24" t="s">
        <v>26</v>
      </c>
      <c r="C26" s="24">
        <v>3</v>
      </c>
      <c r="F26" s="24" t="s">
        <v>79</v>
      </c>
      <c r="G26" s="24" t="s">
        <v>26</v>
      </c>
      <c r="H26" s="24">
        <v>0.31</v>
      </c>
    </row>
    <row r="27" spans="1:8" x14ac:dyDescent="0.25">
      <c r="A27" s="24" t="s">
        <v>80</v>
      </c>
      <c r="B27" s="24" t="s">
        <v>26</v>
      </c>
      <c r="C27" s="24">
        <v>3</v>
      </c>
    </row>
    <row r="28" spans="1:8" x14ac:dyDescent="0.25">
      <c r="A28" s="24" t="s">
        <v>81</v>
      </c>
      <c r="B28" s="24" t="s">
        <v>26</v>
      </c>
      <c r="C28" s="24">
        <v>2.99</v>
      </c>
      <c r="F28" s="403" t="s">
        <v>158</v>
      </c>
      <c r="G28" s="403"/>
      <c r="H28" s="65">
        <f>SUM(H3:H26)</f>
        <v>14.55</v>
      </c>
    </row>
    <row r="29" spans="1:8" x14ac:dyDescent="0.25">
      <c r="A29" s="24" t="s">
        <v>82</v>
      </c>
      <c r="B29" s="24" t="s">
        <v>26</v>
      </c>
      <c r="C29" s="24">
        <v>4.03</v>
      </c>
    </row>
    <row r="30" spans="1:8" x14ac:dyDescent="0.25">
      <c r="A30" s="24" t="s">
        <v>83</v>
      </c>
      <c r="B30" s="24" t="s">
        <v>26</v>
      </c>
      <c r="C30" s="24">
        <v>3</v>
      </c>
    </row>
    <row r="31" spans="1:8" x14ac:dyDescent="0.25">
      <c r="A31" s="24" t="s">
        <v>84</v>
      </c>
      <c r="B31" s="24" t="s">
        <v>26</v>
      </c>
      <c r="C31" s="24">
        <v>2.5</v>
      </c>
    </row>
    <row r="32" spans="1:8" x14ac:dyDescent="0.25">
      <c r="A32" s="24" t="s">
        <v>85</v>
      </c>
      <c r="B32" s="24" t="s">
        <v>26</v>
      </c>
      <c r="C32" s="24">
        <v>3</v>
      </c>
    </row>
    <row r="33" spans="1:3" x14ac:dyDescent="0.25">
      <c r="A33" s="24" t="s">
        <v>86</v>
      </c>
      <c r="B33" s="24" t="s">
        <v>26</v>
      </c>
      <c r="C33" s="24">
        <v>2.88</v>
      </c>
    </row>
    <row r="34" spans="1:3" x14ac:dyDescent="0.25">
      <c r="A34" s="24" t="s">
        <v>87</v>
      </c>
      <c r="B34" s="24" t="s">
        <v>26</v>
      </c>
      <c r="C34" s="24">
        <v>2.85</v>
      </c>
    </row>
    <row r="35" spans="1:3" x14ac:dyDescent="0.25">
      <c r="A35" s="24" t="s">
        <v>88</v>
      </c>
      <c r="B35" s="24" t="s">
        <v>26</v>
      </c>
      <c r="C35" s="24">
        <v>1.01</v>
      </c>
    </row>
    <row r="36" spans="1:3" x14ac:dyDescent="0.25">
      <c r="A36" s="24" t="s">
        <v>89</v>
      </c>
      <c r="B36" s="24" t="s">
        <v>26</v>
      </c>
      <c r="C36" s="24">
        <v>1.43</v>
      </c>
    </row>
    <row r="37" spans="1:3" x14ac:dyDescent="0.25">
      <c r="A37" s="24" t="s">
        <v>90</v>
      </c>
      <c r="B37" s="24" t="s">
        <v>26</v>
      </c>
      <c r="C37" s="24">
        <v>1.58</v>
      </c>
    </row>
    <row r="38" spans="1:3" x14ac:dyDescent="0.25">
      <c r="A38" s="24" t="s">
        <v>91</v>
      </c>
      <c r="B38" s="24" t="s">
        <v>26</v>
      </c>
      <c r="C38" s="24">
        <v>1.8</v>
      </c>
    </row>
    <row r="39" spans="1:3" x14ac:dyDescent="0.25">
      <c r="A39" s="24" t="s">
        <v>92</v>
      </c>
      <c r="B39" s="24" t="s">
        <v>26</v>
      </c>
      <c r="C39" s="24">
        <v>1.95</v>
      </c>
    </row>
    <row r="40" spans="1:3" x14ac:dyDescent="0.25">
      <c r="A40" s="24" t="s">
        <v>93</v>
      </c>
      <c r="B40" s="24" t="s">
        <v>26</v>
      </c>
      <c r="C40" s="24">
        <v>2.2999999999999998</v>
      </c>
    </row>
    <row r="41" spans="1:3" x14ac:dyDescent="0.25">
      <c r="A41" s="24" t="s">
        <v>94</v>
      </c>
      <c r="B41" s="24" t="s">
        <v>26</v>
      </c>
      <c r="C41" s="24">
        <v>0.83</v>
      </c>
    </row>
    <row r="42" spans="1:3" x14ac:dyDescent="0.25">
      <c r="A42" s="24" t="s">
        <v>95</v>
      </c>
      <c r="B42" s="24" t="s">
        <v>26</v>
      </c>
      <c r="C42" s="24">
        <v>1.8</v>
      </c>
    </row>
    <row r="43" spans="1:3" x14ac:dyDescent="0.25">
      <c r="A43" s="24" t="s">
        <v>96</v>
      </c>
      <c r="B43" s="24" t="s">
        <v>26</v>
      </c>
      <c r="C43" s="24">
        <v>1.31</v>
      </c>
    </row>
    <row r="44" spans="1:3" x14ac:dyDescent="0.25">
      <c r="A44" s="24" t="s">
        <v>97</v>
      </c>
      <c r="B44" s="24" t="s">
        <v>26</v>
      </c>
      <c r="C44" s="24">
        <v>1.84</v>
      </c>
    </row>
    <row r="45" spans="1:3" x14ac:dyDescent="0.25">
      <c r="A45" s="24" t="s">
        <v>98</v>
      </c>
      <c r="B45" s="24" t="s">
        <v>26</v>
      </c>
      <c r="C45" s="24">
        <v>2.25</v>
      </c>
    </row>
    <row r="46" spans="1:3" x14ac:dyDescent="0.25">
      <c r="A46" s="24" t="s">
        <v>99</v>
      </c>
      <c r="B46" s="24" t="s">
        <v>26</v>
      </c>
      <c r="C46" s="24">
        <v>2.4</v>
      </c>
    </row>
    <row r="47" spans="1:3" x14ac:dyDescent="0.25">
      <c r="A47" s="24" t="s">
        <v>100</v>
      </c>
      <c r="B47" s="24" t="s">
        <v>26</v>
      </c>
      <c r="C47" s="24">
        <v>1.44</v>
      </c>
    </row>
    <row r="48" spans="1:3" x14ac:dyDescent="0.25">
      <c r="A48" s="24" t="s">
        <v>101</v>
      </c>
      <c r="B48" s="24" t="s">
        <v>26</v>
      </c>
      <c r="C48" s="24">
        <v>1.0900000000000001</v>
      </c>
    </row>
    <row r="49" spans="1:3" x14ac:dyDescent="0.25">
      <c r="A49" s="24" t="s">
        <v>102</v>
      </c>
      <c r="B49" s="24" t="s">
        <v>26</v>
      </c>
      <c r="C49" s="24">
        <v>1.72</v>
      </c>
    </row>
    <row r="50" spans="1:3" x14ac:dyDescent="0.25">
      <c r="A50" s="24" t="s">
        <v>103</v>
      </c>
      <c r="B50" s="24" t="s">
        <v>26</v>
      </c>
      <c r="C50" s="24">
        <v>1.79</v>
      </c>
    </row>
    <row r="51" spans="1:3" x14ac:dyDescent="0.25">
      <c r="A51" s="24" t="s">
        <v>104</v>
      </c>
      <c r="B51" s="24" t="s">
        <v>26</v>
      </c>
      <c r="C51" s="24">
        <v>1.37</v>
      </c>
    </row>
    <row r="52" spans="1:3" x14ac:dyDescent="0.25">
      <c r="A52" s="24" t="s">
        <v>105</v>
      </c>
      <c r="B52" s="24" t="s">
        <v>26</v>
      </c>
      <c r="C52" s="24">
        <v>1.47</v>
      </c>
    </row>
    <row r="53" spans="1:3" x14ac:dyDescent="0.25">
      <c r="A53" s="24" t="s">
        <v>106</v>
      </c>
      <c r="B53" s="24" t="s">
        <v>26</v>
      </c>
      <c r="C53" s="24">
        <v>1.27</v>
      </c>
    </row>
    <row r="54" spans="1:3" x14ac:dyDescent="0.25">
      <c r="A54" s="24" t="s">
        <v>107</v>
      </c>
      <c r="B54" s="24" t="s">
        <v>26</v>
      </c>
      <c r="C54" s="24">
        <v>0.97</v>
      </c>
    </row>
    <row r="55" spans="1:3" x14ac:dyDescent="0.25">
      <c r="A55" s="24" t="s">
        <v>108</v>
      </c>
      <c r="B55" s="24" t="s">
        <v>26</v>
      </c>
      <c r="C55" s="24">
        <v>0.93</v>
      </c>
    </row>
    <row r="56" spans="1:3" x14ac:dyDescent="0.25">
      <c r="A56" s="24" t="s">
        <v>109</v>
      </c>
      <c r="B56" s="24" t="s">
        <v>26</v>
      </c>
      <c r="C56" s="24">
        <v>0.48</v>
      </c>
    </row>
    <row r="57" spans="1:3" x14ac:dyDescent="0.25">
      <c r="A57" s="24" t="s">
        <v>110</v>
      </c>
      <c r="B57" s="24" t="s">
        <v>26</v>
      </c>
      <c r="C57" s="24">
        <v>0.75</v>
      </c>
    </row>
    <row r="58" spans="1:3" x14ac:dyDescent="0.25">
      <c r="A58" s="24" t="s">
        <v>111</v>
      </c>
      <c r="B58" s="24" t="s">
        <v>26</v>
      </c>
      <c r="C58" s="24">
        <v>3.42</v>
      </c>
    </row>
    <row r="59" spans="1:3" x14ac:dyDescent="0.25">
      <c r="A59" s="24" t="s">
        <v>112</v>
      </c>
      <c r="B59" s="24" t="s">
        <v>26</v>
      </c>
      <c r="C59" s="24">
        <v>3.65</v>
      </c>
    </row>
    <row r="60" spans="1:3" x14ac:dyDescent="0.25">
      <c r="A60" s="24" t="s">
        <v>113</v>
      </c>
      <c r="B60" s="24" t="s">
        <v>26</v>
      </c>
      <c r="C60" s="24">
        <v>0.88</v>
      </c>
    </row>
    <row r="61" spans="1:3" x14ac:dyDescent="0.25">
      <c r="A61" s="24" t="s">
        <v>114</v>
      </c>
      <c r="B61" s="24" t="s">
        <v>26</v>
      </c>
      <c r="C61" s="24">
        <v>0.91</v>
      </c>
    </row>
    <row r="62" spans="1:3" x14ac:dyDescent="0.25">
      <c r="A62" s="24" t="s">
        <v>115</v>
      </c>
      <c r="B62" s="24" t="s">
        <v>26</v>
      </c>
      <c r="C62" s="24">
        <v>0.7</v>
      </c>
    </row>
    <row r="63" spans="1:3" x14ac:dyDescent="0.25">
      <c r="A63" s="24" t="s">
        <v>116</v>
      </c>
      <c r="B63" s="24" t="s">
        <v>26</v>
      </c>
      <c r="C63" s="24">
        <v>0.8</v>
      </c>
    </row>
    <row r="64" spans="1:3" x14ac:dyDescent="0.25">
      <c r="A64" s="24" t="s">
        <v>117</v>
      </c>
      <c r="B64" s="24" t="s">
        <v>26</v>
      </c>
      <c r="C64" s="24">
        <v>0.82</v>
      </c>
    </row>
    <row r="65" spans="1:3" x14ac:dyDescent="0.25">
      <c r="A65" s="24" t="s">
        <v>118</v>
      </c>
      <c r="B65" s="24" t="s">
        <v>26</v>
      </c>
      <c r="C65" s="24">
        <v>0.86</v>
      </c>
    </row>
    <row r="66" spans="1:3" x14ac:dyDescent="0.25">
      <c r="A66" s="24" t="s">
        <v>119</v>
      </c>
      <c r="B66" s="24" t="s">
        <v>26</v>
      </c>
      <c r="C66" s="24">
        <v>0.67</v>
      </c>
    </row>
    <row r="67" spans="1:3" x14ac:dyDescent="0.25">
      <c r="A67" s="24" t="s">
        <v>120</v>
      </c>
      <c r="B67" s="24" t="s">
        <v>26</v>
      </c>
      <c r="C67" s="24">
        <v>0.65</v>
      </c>
    </row>
    <row r="68" spans="1:3" x14ac:dyDescent="0.25">
      <c r="A68" s="24" t="s">
        <v>121</v>
      </c>
      <c r="B68" s="24" t="s">
        <v>26</v>
      </c>
      <c r="C68" s="24">
        <v>0.65</v>
      </c>
    </row>
    <row r="69" spans="1:3" x14ac:dyDescent="0.25">
      <c r="A69" s="24" t="s">
        <v>122</v>
      </c>
      <c r="B69" s="24" t="s">
        <v>26</v>
      </c>
      <c r="C69" s="24">
        <v>0.82</v>
      </c>
    </row>
    <row r="70" spans="1:3" x14ac:dyDescent="0.25">
      <c r="A70" s="24" t="s">
        <v>123</v>
      </c>
      <c r="B70" s="24" t="s">
        <v>26</v>
      </c>
      <c r="C70" s="24">
        <v>0.86</v>
      </c>
    </row>
    <row r="71" spans="1:3" x14ac:dyDescent="0.25">
      <c r="A71" s="24" t="s">
        <v>124</v>
      </c>
      <c r="B71" s="24" t="s">
        <v>26</v>
      </c>
      <c r="C71" s="24">
        <v>0.77</v>
      </c>
    </row>
    <row r="72" spans="1:3" x14ac:dyDescent="0.25">
      <c r="A72" s="24" t="s">
        <v>125</v>
      </c>
      <c r="B72" s="24" t="s">
        <v>26</v>
      </c>
      <c r="C72" s="24">
        <v>0.91</v>
      </c>
    </row>
    <row r="73" spans="1:3" x14ac:dyDescent="0.25">
      <c r="A73" s="24" t="s">
        <v>126</v>
      </c>
      <c r="B73" s="24" t="s">
        <v>26</v>
      </c>
      <c r="C73" s="24">
        <v>0.87</v>
      </c>
    </row>
    <row r="74" spans="1:3" x14ac:dyDescent="0.25">
      <c r="A74" s="24" t="s">
        <v>127</v>
      </c>
      <c r="B74" s="24" t="s">
        <v>26</v>
      </c>
      <c r="C74" s="24">
        <v>0.77</v>
      </c>
    </row>
    <row r="75" spans="1:3" x14ac:dyDescent="0.25">
      <c r="A75" s="24" t="s">
        <v>128</v>
      </c>
      <c r="B75" s="24" t="s">
        <v>26</v>
      </c>
      <c r="C75" s="24">
        <v>0.75</v>
      </c>
    </row>
    <row r="76" spans="1:3" x14ac:dyDescent="0.25">
      <c r="A76" s="24" t="s">
        <v>129</v>
      </c>
      <c r="B76" s="24" t="s">
        <v>26</v>
      </c>
      <c r="C76" s="24">
        <v>0.7</v>
      </c>
    </row>
    <row r="77" spans="1:3" x14ac:dyDescent="0.25">
      <c r="A77" s="24" t="s">
        <v>130</v>
      </c>
      <c r="B77" s="24" t="s">
        <v>26</v>
      </c>
      <c r="C77" s="24">
        <v>0.52</v>
      </c>
    </row>
    <row r="78" spans="1:3" x14ac:dyDescent="0.25">
      <c r="A78" s="24" t="s">
        <v>131</v>
      </c>
      <c r="B78" s="24" t="s">
        <v>26</v>
      </c>
      <c r="C78" s="24">
        <v>0.63</v>
      </c>
    </row>
    <row r="79" spans="1:3" x14ac:dyDescent="0.25">
      <c r="A79" s="24" t="s">
        <v>132</v>
      </c>
      <c r="B79" s="24" t="s">
        <v>26</v>
      </c>
      <c r="C79" s="24">
        <v>0.4</v>
      </c>
    </row>
    <row r="80" spans="1:3" x14ac:dyDescent="0.25">
      <c r="A80" s="24" t="s">
        <v>133</v>
      </c>
      <c r="B80" s="24" t="s">
        <v>26</v>
      </c>
      <c r="C80" s="24">
        <v>0.32</v>
      </c>
    </row>
    <row r="81" spans="1:3" x14ac:dyDescent="0.25">
      <c r="A81" s="24" t="s">
        <v>134</v>
      </c>
      <c r="B81" s="24" t="s">
        <v>26</v>
      </c>
      <c r="C81" s="24">
        <v>0.28000000000000003</v>
      </c>
    </row>
    <row r="82" spans="1:3" x14ac:dyDescent="0.25">
      <c r="A82" s="24" t="s">
        <v>135</v>
      </c>
      <c r="B82" s="24" t="s">
        <v>26</v>
      </c>
      <c r="C82" s="24">
        <v>0.5</v>
      </c>
    </row>
    <row r="83" spans="1:3" x14ac:dyDescent="0.25">
      <c r="A83" s="24" t="s">
        <v>136</v>
      </c>
      <c r="B83" s="24" t="s">
        <v>26</v>
      </c>
      <c r="C83" s="24">
        <v>0.53</v>
      </c>
    </row>
    <row r="84" spans="1:3" x14ac:dyDescent="0.25">
      <c r="A84" s="24" t="s">
        <v>137</v>
      </c>
      <c r="B84" s="24" t="s">
        <v>26</v>
      </c>
      <c r="C84" s="24">
        <v>0.41</v>
      </c>
    </row>
    <row r="85" spans="1:3" x14ac:dyDescent="0.25">
      <c r="A85" s="24" t="s">
        <v>138</v>
      </c>
      <c r="B85" s="24" t="s">
        <v>26</v>
      </c>
      <c r="C85" s="24">
        <v>0.4</v>
      </c>
    </row>
    <row r="86" spans="1:3" x14ac:dyDescent="0.25">
      <c r="A86" s="24" t="s">
        <v>139</v>
      </c>
      <c r="B86" s="24" t="s">
        <v>26</v>
      </c>
      <c r="C86" s="24">
        <v>0.56000000000000005</v>
      </c>
    </row>
    <row r="87" spans="1:3" x14ac:dyDescent="0.25">
      <c r="A87" s="24" t="s">
        <v>140</v>
      </c>
      <c r="B87" s="24" t="s">
        <v>26</v>
      </c>
      <c r="C87" s="24">
        <v>0.47</v>
      </c>
    </row>
    <row r="88" spans="1:3" x14ac:dyDescent="0.25">
      <c r="A88" s="24" t="s">
        <v>141</v>
      </c>
      <c r="B88" s="24" t="s">
        <v>26</v>
      </c>
      <c r="C88" s="24">
        <v>0.6</v>
      </c>
    </row>
    <row r="89" spans="1:3" x14ac:dyDescent="0.25">
      <c r="A89" s="24" t="s">
        <v>142</v>
      </c>
      <c r="B89" s="24" t="s">
        <v>26</v>
      </c>
      <c r="C89" s="24">
        <v>0.56000000000000005</v>
      </c>
    </row>
    <row r="90" spans="1:3" x14ac:dyDescent="0.25">
      <c r="A90" s="24" t="s">
        <v>143</v>
      </c>
      <c r="B90" s="24" t="s">
        <v>26</v>
      </c>
      <c r="C90" s="24">
        <v>0.47</v>
      </c>
    </row>
    <row r="91" spans="1:3" x14ac:dyDescent="0.25">
      <c r="A91" s="24" t="s">
        <v>144</v>
      </c>
      <c r="B91" s="24" t="s">
        <v>26</v>
      </c>
      <c r="C91" s="24">
        <v>0.6</v>
      </c>
    </row>
    <row r="92" spans="1:3" x14ac:dyDescent="0.25">
      <c r="A92" s="24" t="s">
        <v>145</v>
      </c>
      <c r="B92" s="24" t="s">
        <v>26</v>
      </c>
      <c r="C92" s="24">
        <v>0</v>
      </c>
    </row>
    <row r="93" spans="1:3" x14ac:dyDescent="0.25">
      <c r="A93" s="24" t="s">
        <v>146</v>
      </c>
      <c r="B93" s="24" t="s">
        <v>26</v>
      </c>
      <c r="C93" s="24">
        <v>0.56000000000000005</v>
      </c>
    </row>
    <row r="94" spans="1:3" x14ac:dyDescent="0.25">
      <c r="A94" s="24" t="s">
        <v>147</v>
      </c>
      <c r="B94" s="24" t="s">
        <v>26</v>
      </c>
      <c r="C94" s="24">
        <v>0.38</v>
      </c>
    </row>
    <row r="95" spans="1:3" x14ac:dyDescent="0.25">
      <c r="A95" s="24" t="s">
        <v>148</v>
      </c>
      <c r="B95" s="24" t="s">
        <v>26</v>
      </c>
      <c r="C95" s="24">
        <v>0.37</v>
      </c>
    </row>
    <row r="96" spans="1:3" x14ac:dyDescent="0.25">
      <c r="A96" s="24" t="s">
        <v>149</v>
      </c>
      <c r="B96" s="24" t="s">
        <v>26</v>
      </c>
      <c r="C96" s="24">
        <v>0.43</v>
      </c>
    </row>
    <row r="97" spans="1:3" x14ac:dyDescent="0.25">
      <c r="A97" s="24" t="s">
        <v>150</v>
      </c>
      <c r="B97" s="24" t="s">
        <v>26</v>
      </c>
      <c r="C97" s="24">
        <v>0.3</v>
      </c>
    </row>
    <row r="98" spans="1:3" x14ac:dyDescent="0.25">
      <c r="A98" s="24" t="s">
        <v>151</v>
      </c>
      <c r="B98" s="24" t="s">
        <v>26</v>
      </c>
      <c r="C98" s="24">
        <v>0.4</v>
      </c>
    </row>
    <row r="99" spans="1:3" x14ac:dyDescent="0.25">
      <c r="A99" s="24" t="s">
        <v>152</v>
      </c>
      <c r="B99" s="24" t="s">
        <v>26</v>
      </c>
      <c r="C99" s="24">
        <v>0.3</v>
      </c>
    </row>
    <row r="100" spans="1:3" x14ac:dyDescent="0.25">
      <c r="A100" s="24" t="s">
        <v>153</v>
      </c>
      <c r="B100" s="24" t="s">
        <v>26</v>
      </c>
      <c r="C100" s="24">
        <v>0.41</v>
      </c>
    </row>
    <row r="101" spans="1:3" x14ac:dyDescent="0.25">
      <c r="A101" s="24" t="s">
        <v>154</v>
      </c>
      <c r="B101" s="24" t="s">
        <v>26</v>
      </c>
      <c r="C101" s="24">
        <v>0.38</v>
      </c>
    </row>
    <row r="102" spans="1:3" x14ac:dyDescent="0.25">
      <c r="A102" s="24" t="s">
        <v>155</v>
      </c>
      <c r="B102" s="24" t="s">
        <v>26</v>
      </c>
      <c r="C102" s="24">
        <v>0.28000000000000003</v>
      </c>
    </row>
    <row r="103" spans="1:3" x14ac:dyDescent="0.25">
      <c r="A103" s="24" t="s">
        <v>159</v>
      </c>
      <c r="B103" s="24" t="s">
        <v>26</v>
      </c>
      <c r="C103" s="24">
        <v>0.32</v>
      </c>
    </row>
    <row r="104" spans="1:3" x14ac:dyDescent="0.25">
      <c r="A104" s="24" t="s">
        <v>160</v>
      </c>
      <c r="B104" s="24" t="s">
        <v>26</v>
      </c>
      <c r="C104" s="24">
        <v>0.55000000000000004</v>
      </c>
    </row>
    <row r="105" spans="1:3" x14ac:dyDescent="0.25">
      <c r="A105" s="24" t="s">
        <v>161</v>
      </c>
      <c r="B105" s="24" t="s">
        <v>26</v>
      </c>
      <c r="C105" s="24">
        <v>0.27</v>
      </c>
    </row>
    <row r="106" spans="1:3" x14ac:dyDescent="0.25">
      <c r="A106" s="24" t="s">
        <v>162</v>
      </c>
      <c r="B106" s="24" t="s">
        <v>26</v>
      </c>
      <c r="C106" s="24">
        <v>0.36</v>
      </c>
    </row>
    <row r="107" spans="1:3" x14ac:dyDescent="0.25">
      <c r="A107" s="24" t="s">
        <v>163</v>
      </c>
      <c r="B107" s="24" t="s">
        <v>26</v>
      </c>
      <c r="C107" s="24">
        <v>0.14000000000000001</v>
      </c>
    </row>
    <row r="108" spans="1:3" x14ac:dyDescent="0.25">
      <c r="A108" s="24" t="s">
        <v>164</v>
      </c>
      <c r="B108" s="24" t="s">
        <v>26</v>
      </c>
      <c r="C108" s="24">
        <v>0.51</v>
      </c>
    </row>
    <row r="109" spans="1:3" x14ac:dyDescent="0.25">
      <c r="A109" s="24" t="s">
        <v>165</v>
      </c>
      <c r="B109" s="24" t="s">
        <v>26</v>
      </c>
      <c r="C109" s="24">
        <v>0.23</v>
      </c>
    </row>
    <row r="110" spans="1:3" x14ac:dyDescent="0.25">
      <c r="A110" s="24" t="s">
        <v>166</v>
      </c>
      <c r="B110" s="24" t="s">
        <v>26</v>
      </c>
      <c r="C110" s="24">
        <v>0.31</v>
      </c>
    </row>
    <row r="111" spans="1:3" x14ac:dyDescent="0.25">
      <c r="A111" s="24" t="s">
        <v>167</v>
      </c>
      <c r="B111" s="24" t="s">
        <v>26</v>
      </c>
      <c r="C111" s="24">
        <v>0.2</v>
      </c>
    </row>
    <row r="112" spans="1:3" x14ac:dyDescent="0.25">
      <c r="A112" s="24" t="s">
        <v>168</v>
      </c>
      <c r="B112" s="24" t="s">
        <v>26</v>
      </c>
      <c r="C112" s="24">
        <v>0.21</v>
      </c>
    </row>
    <row r="113" spans="1:3" x14ac:dyDescent="0.25">
      <c r="A113" s="24" t="s">
        <v>169</v>
      </c>
      <c r="B113" s="24" t="s">
        <v>26</v>
      </c>
      <c r="C113" s="24">
        <v>0.16</v>
      </c>
    </row>
    <row r="114" spans="1:3" x14ac:dyDescent="0.25">
      <c r="A114" s="24" t="s">
        <v>170</v>
      </c>
      <c r="B114" s="24" t="s">
        <v>26</v>
      </c>
      <c r="C114" s="24">
        <v>0.25</v>
      </c>
    </row>
    <row r="115" spans="1:3" x14ac:dyDescent="0.25">
      <c r="A115" s="24" t="s">
        <v>171</v>
      </c>
      <c r="B115" s="24" t="s">
        <v>26</v>
      </c>
      <c r="C115" s="24">
        <v>0.26</v>
      </c>
    </row>
    <row r="116" spans="1:3" x14ac:dyDescent="0.25">
      <c r="A116" s="24" t="s">
        <v>172</v>
      </c>
      <c r="B116" s="24" t="s">
        <v>26</v>
      </c>
      <c r="C116" s="24">
        <v>0.24</v>
      </c>
    </row>
    <row r="117" spans="1:3" x14ac:dyDescent="0.25">
      <c r="A117" s="24" t="s">
        <v>173</v>
      </c>
      <c r="B117" s="24" t="s">
        <v>26</v>
      </c>
      <c r="C117" s="24">
        <v>0.2</v>
      </c>
    </row>
    <row r="118" spans="1:3" x14ac:dyDescent="0.25">
      <c r="A118" s="24" t="s">
        <v>174</v>
      </c>
      <c r="B118" s="24" t="s">
        <v>26</v>
      </c>
      <c r="C118" s="24">
        <v>0.16</v>
      </c>
    </row>
    <row r="119" spans="1:3" x14ac:dyDescent="0.25">
      <c r="A119" s="24" t="s">
        <v>175</v>
      </c>
      <c r="B119" s="24" t="s">
        <v>26</v>
      </c>
      <c r="C119" s="24">
        <v>0.16</v>
      </c>
    </row>
    <row r="120" spans="1:3" x14ac:dyDescent="0.25">
      <c r="A120" s="24" t="s">
        <v>176</v>
      </c>
      <c r="B120" s="24" t="s">
        <v>26</v>
      </c>
      <c r="C120" s="24">
        <v>0.15</v>
      </c>
    </row>
    <row r="121" spans="1:3" x14ac:dyDescent="0.25">
      <c r="A121" s="24" t="s">
        <v>177</v>
      </c>
      <c r="B121" s="24" t="s">
        <v>26</v>
      </c>
      <c r="C121" s="24">
        <v>0.23</v>
      </c>
    </row>
    <row r="122" spans="1:3" x14ac:dyDescent="0.25">
      <c r="A122" s="24" t="s">
        <v>178</v>
      </c>
      <c r="B122" s="24" t="s">
        <v>26</v>
      </c>
      <c r="C122" s="24">
        <v>0.21</v>
      </c>
    </row>
    <row r="123" spans="1:3" x14ac:dyDescent="0.25">
      <c r="A123" s="24" t="s">
        <v>179</v>
      </c>
      <c r="B123" s="24" t="s">
        <v>26</v>
      </c>
      <c r="C123" s="24">
        <v>2</v>
      </c>
    </row>
    <row r="124" spans="1:3" x14ac:dyDescent="0.25">
      <c r="A124" s="24" t="s">
        <v>180</v>
      </c>
      <c r="B124" s="24" t="s">
        <v>26</v>
      </c>
      <c r="C124" s="24">
        <v>0.77</v>
      </c>
    </row>
    <row r="125" spans="1:3" x14ac:dyDescent="0.25">
      <c r="A125" s="24" t="s">
        <v>181</v>
      </c>
      <c r="B125" s="24" t="s">
        <v>26</v>
      </c>
      <c r="C125" s="24">
        <v>0.5</v>
      </c>
    </row>
    <row r="126" spans="1:3" x14ac:dyDescent="0.25">
      <c r="A126" s="24" t="s">
        <v>182</v>
      </c>
      <c r="B126" s="24" t="s">
        <v>26</v>
      </c>
      <c r="C126" s="24">
        <v>0.75</v>
      </c>
    </row>
    <row r="127" spans="1:3" x14ac:dyDescent="0.25">
      <c r="A127" s="24" t="s">
        <v>183</v>
      </c>
      <c r="B127" s="24" t="s">
        <v>26</v>
      </c>
      <c r="C127" s="24">
        <v>0.77</v>
      </c>
    </row>
    <row r="128" spans="1:3" x14ac:dyDescent="0.25">
      <c r="A128" s="24" t="s">
        <v>184</v>
      </c>
      <c r="B128" s="24" t="s">
        <v>26</v>
      </c>
      <c r="C128" s="24">
        <v>0.14000000000000001</v>
      </c>
    </row>
    <row r="129" spans="1:5" x14ac:dyDescent="0.25">
      <c r="A129" s="24" t="s">
        <v>185</v>
      </c>
      <c r="B129" s="24" t="s">
        <v>26</v>
      </c>
      <c r="C129" s="24">
        <v>0.24</v>
      </c>
    </row>
    <row r="130" spans="1:5" x14ac:dyDescent="0.25">
      <c r="A130" s="24" t="s">
        <v>186</v>
      </c>
      <c r="B130" s="24" t="s">
        <v>26</v>
      </c>
      <c r="C130" s="24">
        <v>0.94</v>
      </c>
    </row>
    <row r="131" spans="1:5" x14ac:dyDescent="0.25">
      <c r="A131" s="24" t="s">
        <v>187</v>
      </c>
      <c r="B131" s="24" t="s">
        <v>26</v>
      </c>
      <c r="C131" s="24">
        <v>0.65</v>
      </c>
    </row>
    <row r="133" spans="1:5" x14ac:dyDescent="0.25">
      <c r="A133" s="403" t="s">
        <v>158</v>
      </c>
      <c r="B133" s="403"/>
      <c r="C133" s="65">
        <f>SUM(C3:C131)</f>
        <v>155.80000000000007</v>
      </c>
      <c r="E133">
        <f>C133/6</f>
        <v>25.966666666666679</v>
      </c>
    </row>
  </sheetData>
  <mergeCells count="4">
    <mergeCell ref="A133:B133"/>
    <mergeCell ref="A1:C1"/>
    <mergeCell ref="F1:H1"/>
    <mergeCell ref="F28:G28"/>
  </mergeCells>
  <phoneticPr fontId="15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107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104</vt:i4>
      </vt:variant>
    </vt:vector>
  </HeadingPairs>
  <TitlesOfParts>
    <vt:vector size="212" baseType="lpstr">
      <vt:lpstr>CODIGOS DE MATERIAL</vt:lpstr>
      <vt:lpstr>RESUMEN X MATERIAL</vt:lpstr>
      <vt:lpstr>resumen</vt:lpstr>
      <vt:lpstr>Hoja2</vt:lpstr>
      <vt:lpstr>301</vt:lpstr>
      <vt:lpstr>302</vt:lpstr>
      <vt:lpstr>303</vt:lpstr>
      <vt:lpstr>304</vt:lpstr>
      <vt:lpstr>305</vt:lpstr>
      <vt:lpstr>306</vt:lpstr>
      <vt:lpstr>307</vt:lpstr>
      <vt:lpstr>308</vt:lpstr>
      <vt:lpstr>309</vt:lpstr>
      <vt:lpstr>310</vt:lpstr>
      <vt:lpstr>311</vt:lpstr>
      <vt:lpstr>312</vt:lpstr>
      <vt:lpstr>313</vt:lpstr>
      <vt:lpstr>314</vt:lpstr>
      <vt:lpstr>315</vt:lpstr>
      <vt:lpstr>316</vt:lpstr>
      <vt:lpstr>317</vt:lpstr>
      <vt:lpstr>318</vt:lpstr>
      <vt:lpstr>319</vt:lpstr>
      <vt:lpstr>320</vt:lpstr>
      <vt:lpstr>321</vt:lpstr>
      <vt:lpstr>322</vt:lpstr>
      <vt:lpstr>323</vt:lpstr>
      <vt:lpstr>324</vt:lpstr>
      <vt:lpstr>325</vt:lpstr>
      <vt:lpstr>326</vt:lpstr>
      <vt:lpstr>327</vt:lpstr>
      <vt:lpstr>328</vt:lpstr>
      <vt:lpstr>329</vt:lpstr>
      <vt:lpstr>330</vt:lpstr>
      <vt:lpstr>331</vt:lpstr>
      <vt:lpstr>332</vt:lpstr>
      <vt:lpstr>333</vt:lpstr>
      <vt:lpstr>334</vt:lpstr>
      <vt:lpstr>335</vt:lpstr>
      <vt:lpstr>336</vt:lpstr>
      <vt:lpstr>337</vt:lpstr>
      <vt:lpstr>338</vt:lpstr>
      <vt:lpstr>339</vt:lpstr>
      <vt:lpstr>340</vt:lpstr>
      <vt:lpstr>341</vt:lpstr>
      <vt:lpstr>342</vt:lpstr>
      <vt:lpstr>343</vt:lpstr>
      <vt:lpstr>344</vt:lpstr>
      <vt:lpstr>345</vt:lpstr>
      <vt:lpstr>346</vt:lpstr>
      <vt:lpstr>347</vt:lpstr>
      <vt:lpstr>348</vt:lpstr>
      <vt:lpstr>349</vt:lpstr>
      <vt:lpstr>350</vt:lpstr>
      <vt:lpstr>351</vt:lpstr>
      <vt:lpstr>352</vt:lpstr>
      <vt:lpstr>353</vt:lpstr>
      <vt:lpstr>354</vt:lpstr>
      <vt:lpstr>355</vt:lpstr>
      <vt:lpstr>356</vt:lpstr>
      <vt:lpstr>357</vt:lpstr>
      <vt:lpstr>358</vt:lpstr>
      <vt:lpstr>359</vt:lpstr>
      <vt:lpstr>360</vt:lpstr>
      <vt:lpstr>361</vt:lpstr>
      <vt:lpstr>362</vt:lpstr>
      <vt:lpstr>363</vt:lpstr>
      <vt:lpstr>364</vt:lpstr>
      <vt:lpstr>365</vt:lpstr>
      <vt:lpstr>366</vt:lpstr>
      <vt:lpstr>367</vt:lpstr>
      <vt:lpstr>368</vt:lpstr>
      <vt:lpstr>369</vt:lpstr>
      <vt:lpstr>370</vt:lpstr>
      <vt:lpstr>371</vt:lpstr>
      <vt:lpstr>372</vt:lpstr>
      <vt:lpstr>373</vt:lpstr>
      <vt:lpstr>374</vt:lpstr>
      <vt:lpstr>375</vt:lpstr>
      <vt:lpstr>376</vt:lpstr>
      <vt:lpstr>377</vt:lpstr>
      <vt:lpstr>378</vt:lpstr>
      <vt:lpstr>379</vt:lpstr>
      <vt:lpstr>380</vt:lpstr>
      <vt:lpstr>381</vt:lpstr>
      <vt:lpstr>382</vt:lpstr>
      <vt:lpstr>383</vt:lpstr>
      <vt:lpstr>384</vt:lpstr>
      <vt:lpstr>385</vt:lpstr>
      <vt:lpstr>386</vt:lpstr>
      <vt:lpstr>387</vt:lpstr>
      <vt:lpstr>388</vt:lpstr>
      <vt:lpstr>389</vt:lpstr>
      <vt:lpstr>390</vt:lpstr>
      <vt:lpstr>391</vt:lpstr>
      <vt:lpstr>392</vt:lpstr>
      <vt:lpstr>393</vt:lpstr>
      <vt:lpstr>394</vt:lpstr>
      <vt:lpstr>395</vt:lpstr>
      <vt:lpstr>396</vt:lpstr>
      <vt:lpstr>397</vt:lpstr>
      <vt:lpstr>398</vt:lpstr>
      <vt:lpstr>399</vt:lpstr>
      <vt:lpstr>400</vt:lpstr>
      <vt:lpstr>ALMACEN</vt:lpstr>
      <vt:lpstr>Hoja1</vt:lpstr>
      <vt:lpstr>Hoja3</vt:lpstr>
      <vt:lpstr>Gráfico2</vt:lpstr>
      <vt:lpstr>'301'!Área_de_impresión</vt:lpstr>
      <vt:lpstr>'302'!Área_de_impresión</vt:lpstr>
      <vt:lpstr>'303'!Área_de_impresión</vt:lpstr>
      <vt:lpstr>'304'!Área_de_impresión</vt:lpstr>
      <vt:lpstr>'305'!Área_de_impresión</vt:lpstr>
      <vt:lpstr>'306'!Área_de_impresión</vt:lpstr>
      <vt:lpstr>'307'!Área_de_impresión</vt:lpstr>
      <vt:lpstr>'308'!Área_de_impresión</vt:lpstr>
      <vt:lpstr>'309'!Área_de_impresión</vt:lpstr>
      <vt:lpstr>'310'!Área_de_impresión</vt:lpstr>
      <vt:lpstr>'311'!Área_de_impresión</vt:lpstr>
      <vt:lpstr>'312'!Área_de_impresión</vt:lpstr>
      <vt:lpstr>'313'!Área_de_impresión</vt:lpstr>
      <vt:lpstr>'314'!Área_de_impresión</vt:lpstr>
      <vt:lpstr>'315'!Área_de_impresión</vt:lpstr>
      <vt:lpstr>'316'!Área_de_impresión</vt:lpstr>
      <vt:lpstr>'317'!Área_de_impresión</vt:lpstr>
      <vt:lpstr>'318'!Área_de_impresión</vt:lpstr>
      <vt:lpstr>'319'!Área_de_impresión</vt:lpstr>
      <vt:lpstr>'320'!Área_de_impresión</vt:lpstr>
      <vt:lpstr>'321'!Área_de_impresión</vt:lpstr>
      <vt:lpstr>'322'!Área_de_impresión</vt:lpstr>
      <vt:lpstr>'323'!Área_de_impresión</vt:lpstr>
      <vt:lpstr>'324'!Área_de_impresión</vt:lpstr>
      <vt:lpstr>'325'!Área_de_impresión</vt:lpstr>
      <vt:lpstr>'326'!Área_de_impresión</vt:lpstr>
      <vt:lpstr>'327'!Área_de_impresión</vt:lpstr>
      <vt:lpstr>'328'!Área_de_impresión</vt:lpstr>
      <vt:lpstr>'329'!Área_de_impresión</vt:lpstr>
      <vt:lpstr>'330'!Área_de_impresión</vt:lpstr>
      <vt:lpstr>'331'!Área_de_impresión</vt:lpstr>
      <vt:lpstr>'332'!Área_de_impresión</vt:lpstr>
      <vt:lpstr>'333'!Área_de_impresión</vt:lpstr>
      <vt:lpstr>'334'!Área_de_impresión</vt:lpstr>
      <vt:lpstr>'335'!Área_de_impresión</vt:lpstr>
      <vt:lpstr>'336'!Área_de_impresión</vt:lpstr>
      <vt:lpstr>'337'!Área_de_impresión</vt:lpstr>
      <vt:lpstr>'338'!Área_de_impresión</vt:lpstr>
      <vt:lpstr>'339'!Área_de_impresión</vt:lpstr>
      <vt:lpstr>'340'!Área_de_impresión</vt:lpstr>
      <vt:lpstr>'341'!Área_de_impresión</vt:lpstr>
      <vt:lpstr>'342'!Área_de_impresión</vt:lpstr>
      <vt:lpstr>'343'!Área_de_impresión</vt:lpstr>
      <vt:lpstr>'344'!Área_de_impresión</vt:lpstr>
      <vt:lpstr>'345'!Área_de_impresión</vt:lpstr>
      <vt:lpstr>'346'!Área_de_impresión</vt:lpstr>
      <vt:lpstr>'347'!Área_de_impresión</vt:lpstr>
      <vt:lpstr>'348'!Área_de_impresión</vt:lpstr>
      <vt:lpstr>'349'!Área_de_impresión</vt:lpstr>
      <vt:lpstr>'350'!Área_de_impresión</vt:lpstr>
      <vt:lpstr>'351'!Área_de_impresión</vt:lpstr>
      <vt:lpstr>'352'!Área_de_impresión</vt:lpstr>
      <vt:lpstr>'353'!Área_de_impresión</vt:lpstr>
      <vt:lpstr>'354'!Área_de_impresión</vt:lpstr>
      <vt:lpstr>'355'!Área_de_impresión</vt:lpstr>
      <vt:lpstr>'356'!Área_de_impresión</vt:lpstr>
      <vt:lpstr>'357'!Área_de_impresión</vt:lpstr>
      <vt:lpstr>'358'!Área_de_impresión</vt:lpstr>
      <vt:lpstr>'359'!Área_de_impresión</vt:lpstr>
      <vt:lpstr>'360'!Área_de_impresión</vt:lpstr>
      <vt:lpstr>'361'!Área_de_impresión</vt:lpstr>
      <vt:lpstr>'362'!Área_de_impresión</vt:lpstr>
      <vt:lpstr>'363'!Área_de_impresión</vt:lpstr>
      <vt:lpstr>'364'!Área_de_impresión</vt:lpstr>
      <vt:lpstr>'365'!Área_de_impresión</vt:lpstr>
      <vt:lpstr>'366'!Área_de_impresión</vt:lpstr>
      <vt:lpstr>'367'!Área_de_impresión</vt:lpstr>
      <vt:lpstr>'368'!Área_de_impresión</vt:lpstr>
      <vt:lpstr>'369'!Área_de_impresión</vt:lpstr>
      <vt:lpstr>'370'!Área_de_impresión</vt:lpstr>
      <vt:lpstr>'371'!Área_de_impresión</vt:lpstr>
      <vt:lpstr>'372'!Área_de_impresión</vt:lpstr>
      <vt:lpstr>'373'!Área_de_impresión</vt:lpstr>
      <vt:lpstr>'374'!Área_de_impresión</vt:lpstr>
      <vt:lpstr>'375'!Área_de_impresión</vt:lpstr>
      <vt:lpstr>'376'!Área_de_impresión</vt:lpstr>
      <vt:lpstr>'377'!Área_de_impresión</vt:lpstr>
      <vt:lpstr>'378'!Área_de_impresión</vt:lpstr>
      <vt:lpstr>'379'!Área_de_impresión</vt:lpstr>
      <vt:lpstr>'380'!Área_de_impresión</vt:lpstr>
      <vt:lpstr>'381'!Área_de_impresión</vt:lpstr>
      <vt:lpstr>'382'!Área_de_impresión</vt:lpstr>
      <vt:lpstr>'383'!Área_de_impresión</vt:lpstr>
      <vt:lpstr>'384'!Área_de_impresión</vt:lpstr>
      <vt:lpstr>'385'!Área_de_impresión</vt:lpstr>
      <vt:lpstr>'386'!Área_de_impresión</vt:lpstr>
      <vt:lpstr>'387'!Área_de_impresión</vt:lpstr>
      <vt:lpstr>'388'!Área_de_impresión</vt:lpstr>
      <vt:lpstr>'389'!Área_de_impresión</vt:lpstr>
      <vt:lpstr>'390'!Área_de_impresión</vt:lpstr>
      <vt:lpstr>'391'!Área_de_impresión</vt:lpstr>
      <vt:lpstr>'392'!Área_de_impresión</vt:lpstr>
      <vt:lpstr>'393'!Área_de_impresión</vt:lpstr>
      <vt:lpstr>'394'!Área_de_impresión</vt:lpstr>
      <vt:lpstr>'395'!Área_de_impresión</vt:lpstr>
      <vt:lpstr>'396'!Área_de_impresión</vt:lpstr>
      <vt:lpstr>'397'!Área_de_impresión</vt:lpstr>
      <vt:lpstr>'398'!Área_de_impresión</vt:lpstr>
      <vt:lpstr>'399'!Área_de_impresión</vt:lpstr>
      <vt:lpstr>'400'!Área_de_impresión</vt:lpstr>
      <vt:lpstr>ALMACEN!Área_de_impresión</vt:lpstr>
      <vt:lpstr>'CODIGOS DE MATERIAL'!Área_de_impresión</vt:lpstr>
      <vt:lpstr>resumen!Área_de_impresión</vt:lpstr>
      <vt:lpstr>'RESUMEN X MATERIAL'!Área_de_impresión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CR-09</dc:creator>
  <cp:lastModifiedBy>lina martinez</cp:lastModifiedBy>
  <cp:lastPrinted>2023-06-23T15:16:09Z</cp:lastPrinted>
  <dcterms:created xsi:type="dcterms:W3CDTF">2021-05-05T19:14:29Z</dcterms:created>
  <dcterms:modified xsi:type="dcterms:W3CDTF">2023-06-27T22:55:10Z</dcterms:modified>
</cp:coreProperties>
</file>